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CER\Desktop\Studia\Studia_magisterskie\Semestr1\Wizualizacja_i_prezentacja_danych\Projekt\"/>
    </mc:Choice>
  </mc:AlternateContent>
  <xr:revisionPtr revIDLastSave="0" documentId="13_ncr:1_{432B2A70-CC1D-4143-B94E-94AE5BF995E0}" xr6:coauthVersionLast="47" xr6:coauthVersionMax="47" xr10:uidLastSave="{00000000-0000-0000-0000-000000000000}"/>
  <bookViews>
    <workbookView xWindow="2625" yWindow="165" windowWidth="26175" windowHeight="15315" activeTab="5" xr2:uid="{CB9DE6CE-0527-42C8-A4A2-E78BF9D244EE}"/>
  </bookViews>
  <sheets>
    <sheet name="Dane damskie" sheetId="2" r:id="rId1"/>
    <sheet name="Dane męskie" sheetId="4" r:id="rId2"/>
    <sheet name="Dane wszystkie" sheetId="3" r:id="rId3"/>
    <sheet name="Tabele" sheetId="11" r:id="rId4"/>
    <sheet name="Obliczenia" sheetId="9" r:id="rId5"/>
    <sheet name="Dashboard" sheetId="12" r:id="rId6"/>
  </sheets>
  <definedNames>
    <definedName name="_xlchart.v5.0" hidden="1">(Tabele!#REF!,Tabele!#REF!)</definedName>
    <definedName name="_xlchart.v5.1" hidden="1">Tabele!$H$1</definedName>
    <definedName name="_xlchart.v5.2" hidden="1">Tabele!$H$2:$H$2001</definedName>
  </definedNames>
  <calcPr calcId="191029" refMode="R1C1"/>
  <pivotCaches>
    <pivotCache cacheId="0" r:id="rId7"/>
    <pivotCache cacheId="1" r:id="rId8"/>
    <pivotCache cacheId="72" r:id="rId9"/>
    <pivotCache cacheId="76" r:id="rId10"/>
    <pivotCache cacheId="8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9" l="1"/>
  <c r="D48" i="9"/>
  <c r="D47" i="9"/>
  <c r="D46" i="9"/>
  <c r="D8" i="9"/>
  <c r="F15" i="12" s="1"/>
  <c r="D7" i="9"/>
  <c r="F13" i="12" s="1"/>
  <c r="D6" i="9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2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2" i="11"/>
  <c r="E10" i="12"/>
  <c r="AC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B360" i="11"/>
  <c r="AB96" i="11"/>
  <c r="AB62" i="11"/>
  <c r="AB46" i="11"/>
  <c r="AB224" i="11"/>
  <c r="AB103" i="11"/>
  <c r="AB31" i="11"/>
  <c r="AB202" i="11"/>
  <c r="AB279" i="11"/>
  <c r="AB307" i="11"/>
  <c r="AB118" i="11"/>
  <c r="AB359" i="11"/>
  <c r="AB175" i="11"/>
  <c r="AB4" i="11"/>
  <c r="AB291" i="11"/>
  <c r="AB86" i="11"/>
  <c r="AB105" i="11"/>
  <c r="AB160" i="11"/>
  <c r="AB195" i="11"/>
  <c r="AB150" i="11"/>
  <c r="AB149" i="11"/>
  <c r="AB69" i="11"/>
  <c r="AB161" i="11"/>
  <c r="AB264" i="11"/>
  <c r="AB66" i="11"/>
  <c r="AB345" i="11"/>
  <c r="AB189" i="11"/>
  <c r="AB267" i="11"/>
  <c r="AB20" i="11"/>
  <c r="AB153" i="11"/>
  <c r="AB77" i="11"/>
  <c r="AB216" i="11"/>
  <c r="AB157" i="11"/>
  <c r="AB152" i="11"/>
  <c r="AB276" i="11"/>
  <c r="AB126" i="11"/>
  <c r="AB60" i="11"/>
  <c r="AB371" i="11"/>
  <c r="AB40" i="11"/>
  <c r="AB286" i="11"/>
  <c r="AB88" i="11"/>
  <c r="AB321" i="11"/>
  <c r="AB117" i="11"/>
  <c r="AB181" i="11"/>
  <c r="AB111" i="11"/>
  <c r="AB301" i="11"/>
  <c r="AB198" i="11"/>
  <c r="AB127" i="11"/>
  <c r="AB242" i="11"/>
  <c r="AB287" i="11"/>
  <c r="AB191" i="11"/>
  <c r="AB53" i="11"/>
  <c r="AB302" i="11"/>
  <c r="AB177" i="11"/>
  <c r="AB87" i="11"/>
  <c r="AB353" i="11"/>
  <c r="AB145" i="11"/>
  <c r="AB164" i="11"/>
  <c r="AB290" i="11"/>
  <c r="AB83" i="11"/>
  <c r="AB187" i="11"/>
  <c r="AB5" i="11"/>
  <c r="AB179" i="11"/>
  <c r="AB30" i="11"/>
  <c r="AB58" i="11"/>
  <c r="AB365" i="11"/>
  <c r="AB219" i="11"/>
  <c r="AB270" i="11"/>
  <c r="AB67" i="11"/>
  <c r="AB183" i="11"/>
  <c r="AB261" i="11"/>
  <c r="AB99" i="11"/>
  <c r="AB106" i="11"/>
  <c r="AB215" i="11"/>
  <c r="AB250" i="11"/>
  <c r="AB12" i="11"/>
  <c r="AB339" i="11"/>
  <c r="AB196" i="11"/>
  <c r="AB90" i="11"/>
  <c r="AB211" i="11"/>
  <c r="AB213" i="11"/>
  <c r="AB169" i="11"/>
  <c r="AB28" i="11"/>
  <c r="AB186" i="11"/>
  <c r="AB171" i="11"/>
  <c r="AB79" i="11"/>
  <c r="AB324" i="11"/>
  <c r="AB358" i="11"/>
  <c r="AB251" i="11"/>
  <c r="AB226" i="11"/>
  <c r="AB214" i="11"/>
  <c r="AB282" i="11"/>
  <c r="AB92" i="11"/>
  <c r="AB44" i="11"/>
  <c r="AB364" i="11"/>
  <c r="AB283" i="11"/>
  <c r="AB228" i="11"/>
  <c r="AB194" i="11"/>
  <c r="AB122" i="11"/>
  <c r="AB227" i="11"/>
  <c r="AB185" i="11"/>
  <c r="AB207" i="11"/>
  <c r="AB262" i="11"/>
  <c r="AB304" i="11"/>
  <c r="AB98" i="11"/>
  <c r="AB50" i="11"/>
  <c r="AB49" i="11"/>
  <c r="AB361" i="11"/>
  <c r="AB11" i="11"/>
  <c r="AB72" i="11"/>
  <c r="AB26" i="11"/>
  <c r="AB124" i="11"/>
  <c r="AB272" i="11"/>
  <c r="AB109" i="11"/>
  <c r="AB192" i="11"/>
  <c r="AB15" i="11"/>
  <c r="AB48" i="11"/>
  <c r="AB322" i="11"/>
  <c r="AB180" i="11"/>
  <c r="AB94" i="11"/>
  <c r="AB206" i="11"/>
  <c r="AB265" i="11"/>
  <c r="AB231" i="11"/>
  <c r="AB37" i="11"/>
  <c r="AB350" i="11"/>
  <c r="AB268" i="11"/>
  <c r="AB294" i="11"/>
  <c r="AB39" i="11"/>
  <c r="AB54" i="11"/>
  <c r="AB23" i="11"/>
  <c r="AB259" i="11"/>
  <c r="AB107" i="11"/>
  <c r="AB323" i="11"/>
  <c r="AB140" i="11"/>
  <c r="AB333" i="11"/>
  <c r="AB178" i="11"/>
  <c r="AB275" i="11"/>
  <c r="AB217" i="11"/>
  <c r="AB93" i="11"/>
  <c r="AB201" i="11"/>
  <c r="AB343" i="11"/>
  <c r="AB308" i="11"/>
  <c r="AB285" i="11"/>
  <c r="AB293" i="11"/>
  <c r="AB368" i="11"/>
  <c r="AB199" i="11"/>
  <c r="AB344" i="11"/>
  <c r="AB190" i="11"/>
  <c r="AB367" i="11"/>
  <c r="AB32" i="11"/>
  <c r="AB168" i="11"/>
  <c r="AB280" i="11"/>
  <c r="AB158" i="11"/>
  <c r="AB315" i="11"/>
  <c r="AB208" i="11"/>
  <c r="AB82" i="11"/>
  <c r="AB221" i="11"/>
  <c r="AB85" i="11"/>
  <c r="AB91" i="11"/>
  <c r="AB16" i="11"/>
  <c r="AB263" i="11"/>
  <c r="AB204" i="11"/>
  <c r="AB248" i="11"/>
  <c r="AB284" i="11"/>
  <c r="AB7" i="11"/>
  <c r="AB348" i="11"/>
  <c r="AB78" i="11"/>
  <c r="AB236" i="11"/>
  <c r="AB311" i="11"/>
  <c r="AB328" i="11"/>
  <c r="AB151" i="11"/>
  <c r="AB232" i="11"/>
  <c r="AB305" i="11"/>
  <c r="AB255" i="11"/>
  <c r="AB137" i="11"/>
  <c r="AB97" i="11"/>
  <c r="AB240" i="11"/>
  <c r="AB120" i="11"/>
  <c r="AB306" i="11"/>
  <c r="AB292" i="11"/>
  <c r="AB63" i="11"/>
  <c r="AB296" i="11"/>
  <c r="AB139" i="11"/>
  <c r="AB370" i="11"/>
  <c r="AB108" i="11"/>
  <c r="AB222" i="11"/>
  <c r="AB143" i="11"/>
  <c r="AB316" i="11"/>
  <c r="AB170" i="11"/>
  <c r="AB300" i="11"/>
  <c r="AB123" i="11"/>
  <c r="AB184" i="11"/>
  <c r="AB238" i="11"/>
  <c r="AB147" i="11"/>
  <c r="AB313" i="11"/>
  <c r="AB125" i="11"/>
  <c r="AB220" i="11"/>
  <c r="AB363" i="11"/>
  <c r="AB17" i="11"/>
  <c r="AB271" i="11"/>
  <c r="AB38" i="11"/>
  <c r="AB341" i="11"/>
  <c r="AB330" i="11"/>
  <c r="AB274" i="11"/>
  <c r="AB310" i="11"/>
  <c r="AB75" i="11"/>
  <c r="AB104" i="11"/>
  <c r="AB234" i="11"/>
  <c r="AB130" i="11"/>
  <c r="AB277" i="11"/>
  <c r="AB225" i="11"/>
  <c r="AB35" i="11"/>
  <c r="AB115" i="11"/>
  <c r="AB162" i="11"/>
  <c r="AB102" i="11"/>
  <c r="AB76" i="11"/>
  <c r="AB80" i="11"/>
  <c r="AB166" i="11"/>
  <c r="AB188" i="11"/>
  <c r="AB266" i="11"/>
  <c r="AB64" i="11"/>
  <c r="AB354" i="11"/>
  <c r="AB6" i="11"/>
  <c r="AB24" i="11"/>
  <c r="AB335" i="11"/>
  <c r="AB369" i="11"/>
  <c r="AB241" i="11"/>
  <c r="AB141" i="11"/>
  <c r="AB176" i="11"/>
  <c r="AB200" i="11"/>
  <c r="AB89" i="11"/>
  <c r="AB61" i="11"/>
  <c r="AB57" i="11"/>
  <c r="AB70" i="11"/>
  <c r="AB193" i="11"/>
  <c r="AB205" i="11"/>
  <c r="AB258" i="11"/>
  <c r="AB95" i="11"/>
  <c r="AB254" i="11"/>
  <c r="AB209" i="11"/>
  <c r="AB289" i="11"/>
  <c r="AB52" i="11"/>
  <c r="AB278" i="11"/>
  <c r="AB233" i="11"/>
  <c r="AB10" i="11"/>
  <c r="AB329" i="11"/>
  <c r="AB65" i="11"/>
  <c r="AB167" i="11"/>
  <c r="AB8" i="11"/>
  <c r="AB156" i="11"/>
  <c r="AB116" i="11"/>
  <c r="AB45" i="11"/>
  <c r="AB235" i="11"/>
  <c r="AB247" i="11"/>
  <c r="AB51" i="11"/>
  <c r="AB218" i="11"/>
  <c r="AB74" i="11"/>
  <c r="AB288" i="11"/>
  <c r="AB299" i="11"/>
  <c r="AB332" i="11"/>
  <c r="AB172" i="11"/>
  <c r="AB303" i="11"/>
  <c r="AB56" i="11"/>
  <c r="AB269" i="11"/>
  <c r="AB142" i="11"/>
  <c r="AB203" i="11"/>
  <c r="AB22" i="11"/>
  <c r="AB119" i="11"/>
  <c r="AB29" i="11"/>
  <c r="AB128" i="11"/>
  <c r="AB144" i="11"/>
  <c r="AB25" i="11"/>
  <c r="AB331" i="11"/>
  <c r="AB347" i="11"/>
  <c r="AB163" i="11"/>
  <c r="AB257" i="11"/>
  <c r="AB317" i="11"/>
  <c r="AB244" i="11"/>
  <c r="AB36" i="11"/>
  <c r="AB3" i="11"/>
  <c r="AB295" i="11"/>
  <c r="AB319" i="11"/>
  <c r="AB223" i="11"/>
  <c r="AB230" i="11"/>
  <c r="AB246" i="11"/>
  <c r="AB355" i="11"/>
  <c r="AB71" i="11"/>
  <c r="AB340" i="11"/>
  <c r="AB252" i="11"/>
  <c r="AB9" i="11"/>
  <c r="AB110" i="11"/>
  <c r="AB173" i="11"/>
  <c r="AB320" i="11"/>
  <c r="AB133" i="11"/>
  <c r="AB239" i="11"/>
  <c r="AB84" i="11"/>
  <c r="AB129" i="11"/>
  <c r="AB131" i="11"/>
  <c r="AB135" i="11"/>
  <c r="AB21" i="11"/>
  <c r="AB27" i="11"/>
  <c r="AB249" i="11"/>
  <c r="AB318" i="11"/>
  <c r="AB14" i="11"/>
  <c r="AB33" i="11"/>
  <c r="AB43" i="11"/>
  <c r="AB100" i="11"/>
  <c r="AB260" i="11"/>
  <c r="AB114" i="11"/>
  <c r="AB174" i="11"/>
  <c r="AB298" i="11"/>
  <c r="AB326" i="11"/>
  <c r="AB366" i="11"/>
  <c r="AB312" i="11"/>
  <c r="AB338" i="11"/>
  <c r="AB81" i="11"/>
  <c r="AB138" i="11"/>
  <c r="AB334" i="11"/>
  <c r="AB357" i="11"/>
  <c r="AB237" i="11"/>
  <c r="AB314" i="11"/>
  <c r="AB356" i="11"/>
  <c r="AB41" i="11"/>
  <c r="AB273" i="11"/>
  <c r="AB336" i="11"/>
  <c r="AB42" i="11"/>
  <c r="AB112" i="11"/>
  <c r="AB245" i="11"/>
  <c r="AB101" i="11"/>
  <c r="AB134" i="11"/>
  <c r="AB155" i="11"/>
  <c r="AB342" i="11"/>
  <c r="AB19" i="11"/>
  <c r="AB113" i="11"/>
  <c r="AB148" i="11"/>
  <c r="AB210" i="11"/>
  <c r="AB243" i="11"/>
  <c r="AB253" i="11"/>
  <c r="AB256" i="11"/>
  <c r="AB281" i="11"/>
  <c r="AB309" i="11"/>
  <c r="AB325" i="11"/>
  <c r="AB346" i="11"/>
  <c r="AB13" i="11"/>
  <c r="AB18" i="11"/>
  <c r="AB55" i="11"/>
  <c r="AB136" i="11"/>
  <c r="AB212" i="11"/>
  <c r="AB34" i="11"/>
  <c r="AB73" i="11"/>
  <c r="AB121" i="11"/>
  <c r="AB132" i="11"/>
  <c r="AB197" i="11"/>
  <c r="AB297" i="11"/>
  <c r="AB352" i="11"/>
  <c r="AB2" i="11"/>
  <c r="AB47" i="11"/>
  <c r="AB59" i="11"/>
  <c r="AB154" i="11"/>
  <c r="AB159" i="11"/>
  <c r="AB165" i="11"/>
  <c r="AB229" i="11"/>
  <c r="AB337" i="11"/>
  <c r="AB349" i="11"/>
  <c r="AB351" i="11"/>
  <c r="AB362" i="11"/>
  <c r="AB146" i="11"/>
  <c r="AB182" i="11"/>
  <c r="AB327" i="11"/>
  <c r="AB372" i="11"/>
  <c r="AB373" i="11"/>
  <c r="N2" i="11"/>
  <c r="N3" i="11"/>
  <c r="N4" i="11"/>
  <c r="N8" i="11"/>
  <c r="N17" i="11"/>
  <c r="N7" i="11"/>
  <c r="N14" i="11"/>
  <c r="N16" i="11"/>
  <c r="N15" i="11"/>
  <c r="N9" i="11"/>
  <c r="N13" i="11"/>
  <c r="N6" i="11"/>
  <c r="N12" i="11"/>
  <c r="N11" i="11"/>
  <c r="N5" i="11"/>
  <c r="N10" i="11"/>
  <c r="N18" i="11"/>
  <c r="N22" i="11"/>
  <c r="N19" i="11"/>
  <c r="N21" i="11"/>
  <c r="N20" i="11"/>
  <c r="N23" i="11"/>
  <c r="N24" i="11"/>
  <c r="N25" i="11"/>
  <c r="N26" i="11"/>
  <c r="N27" i="11"/>
  <c r="N40" i="11"/>
  <c r="N32" i="11"/>
  <c r="N37" i="11"/>
  <c r="N30" i="11"/>
  <c r="N41" i="11"/>
  <c r="N38" i="11"/>
  <c r="N28" i="11"/>
  <c r="N34" i="11"/>
  <c r="N35" i="11"/>
  <c r="N43" i="11"/>
  <c r="N39" i="11"/>
  <c r="N33" i="11"/>
  <c r="N31" i="11"/>
  <c r="N42" i="11"/>
  <c r="N36" i="11"/>
  <c r="N29" i="11"/>
  <c r="N44" i="11"/>
  <c r="N45" i="11"/>
  <c r="N46" i="11"/>
  <c r="N49" i="11"/>
  <c r="N50" i="11"/>
  <c r="N47" i="11"/>
  <c r="N48" i="11"/>
  <c r="N52" i="11"/>
  <c r="N51" i="11"/>
  <c r="N53" i="11"/>
  <c r="N56" i="11"/>
  <c r="N55" i="11"/>
  <c r="N57" i="11"/>
  <c r="N54" i="11"/>
  <c r="N58" i="11"/>
  <c r="N59" i="11"/>
  <c r="N63" i="11"/>
  <c r="N61" i="11"/>
  <c r="N64" i="11"/>
  <c r="N62" i="11"/>
  <c r="N60" i="11"/>
  <c r="N65" i="11"/>
  <c r="N66" i="11"/>
  <c r="N67" i="11"/>
  <c r="N68" i="11"/>
  <c r="N69" i="11"/>
  <c r="N71" i="11"/>
  <c r="N70" i="11"/>
  <c r="N72" i="11"/>
  <c r="N73" i="11"/>
  <c r="N74" i="11"/>
  <c r="N76" i="11"/>
  <c r="N75" i="11"/>
  <c r="N77" i="11"/>
  <c r="N82" i="11"/>
  <c r="N81" i="11"/>
  <c r="N95" i="11"/>
  <c r="N96" i="11"/>
  <c r="N101" i="11"/>
  <c r="N98" i="11"/>
  <c r="N94" i="11"/>
  <c r="N90" i="11"/>
  <c r="N89" i="11"/>
  <c r="N92" i="11"/>
  <c r="N99" i="11"/>
  <c r="N80" i="11"/>
  <c r="N97" i="11"/>
  <c r="N78" i="11"/>
  <c r="N88" i="11"/>
  <c r="N100" i="11"/>
  <c r="N83" i="11"/>
  <c r="N91" i="11"/>
  <c r="N79" i="11"/>
  <c r="N87" i="11"/>
  <c r="N86" i="11"/>
  <c r="N85" i="11"/>
  <c r="N102" i="11"/>
  <c r="N93" i="11"/>
  <c r="N84" i="11"/>
  <c r="N123" i="11"/>
  <c r="N125" i="11"/>
  <c r="N138" i="11"/>
  <c r="N114" i="11"/>
  <c r="N135" i="11"/>
  <c r="N126" i="11"/>
  <c r="N106" i="11"/>
  <c r="N113" i="11"/>
  <c r="N139" i="11"/>
  <c r="N107" i="11"/>
  <c r="N122" i="11"/>
  <c r="N104" i="11"/>
  <c r="N141" i="11"/>
  <c r="N112" i="11"/>
  <c r="N108" i="11"/>
  <c r="N134" i="11"/>
  <c r="N118" i="11"/>
  <c r="N103" i="11"/>
  <c r="N117" i="11"/>
  <c r="N105" i="11"/>
  <c r="N133" i="11"/>
  <c r="N131" i="11"/>
  <c r="N111" i="11"/>
  <c r="N136" i="11"/>
  <c r="N128" i="11"/>
  <c r="N109" i="11"/>
  <c r="N127" i="11"/>
  <c r="N143" i="11"/>
  <c r="N132" i="11"/>
  <c r="N140" i="11"/>
  <c r="N115" i="11"/>
  <c r="N121" i="11"/>
  <c r="N130" i="11"/>
  <c r="N110" i="11"/>
  <c r="N120" i="11"/>
  <c r="N116" i="11"/>
  <c r="N142" i="11"/>
  <c r="N119" i="11"/>
  <c r="N129" i="11"/>
  <c r="N144" i="11"/>
  <c r="N124" i="11"/>
  <c r="N137" i="11"/>
  <c r="N145" i="11"/>
  <c r="N146" i="11"/>
  <c r="N147" i="11"/>
  <c r="N148" i="11"/>
  <c r="N151" i="11"/>
  <c r="N150" i="11"/>
  <c r="N149" i="11"/>
  <c r="N153" i="11"/>
  <c r="N152" i="11"/>
  <c r="N174" i="11"/>
  <c r="N154" i="11"/>
  <c r="N171" i="11"/>
  <c r="N157" i="11"/>
  <c r="N173" i="11"/>
  <c r="N183" i="11"/>
  <c r="N164" i="11"/>
  <c r="N156" i="11"/>
  <c r="N158" i="11"/>
  <c r="N175" i="11"/>
  <c r="N163" i="11"/>
  <c r="N182" i="11"/>
  <c r="N172" i="11"/>
  <c r="N162" i="11"/>
  <c r="N185" i="11"/>
  <c r="N167" i="11"/>
  <c r="N166" i="11"/>
  <c r="N160" i="11"/>
  <c r="N161" i="11"/>
  <c r="N155" i="11"/>
  <c r="N159" i="11"/>
  <c r="N170" i="11"/>
  <c r="N165" i="11"/>
  <c r="N169" i="11"/>
  <c r="N178" i="11"/>
  <c r="N176" i="11"/>
  <c r="N168" i="11"/>
  <c r="N181" i="11"/>
  <c r="N179" i="11"/>
  <c r="N177" i="11"/>
  <c r="N184" i="11"/>
  <c r="N180" i="11"/>
  <c r="N187" i="11"/>
  <c r="N189" i="11"/>
  <c r="N186" i="11"/>
  <c r="N188" i="11"/>
  <c r="N213" i="11"/>
  <c r="N195" i="11"/>
  <c r="N201" i="11"/>
  <c r="N206" i="11"/>
  <c r="N200" i="11"/>
  <c r="N212" i="11"/>
  <c r="N199" i="11"/>
  <c r="N215" i="11"/>
  <c r="N203" i="11"/>
  <c r="N216" i="11"/>
  <c r="N211" i="11"/>
  <c r="N197" i="11"/>
  <c r="N210" i="11"/>
  <c r="N194" i="11"/>
  <c r="N193" i="11"/>
  <c r="N205" i="11"/>
  <c r="N192" i="11"/>
  <c r="N208" i="11"/>
  <c r="N190" i="11"/>
  <c r="N214" i="11"/>
  <c r="N209" i="11"/>
  <c r="N204" i="11"/>
  <c r="N202" i="11"/>
  <c r="N207" i="11"/>
  <c r="N196" i="11"/>
  <c r="N198" i="11"/>
  <c r="N191" i="11"/>
  <c r="N217" i="11"/>
  <c r="N218" i="11"/>
  <c r="N219" i="11"/>
  <c r="N220" i="11"/>
  <c r="N221" i="11"/>
  <c r="N222" i="11"/>
  <c r="N232" i="11"/>
  <c r="N228" i="11"/>
  <c r="N229" i="11"/>
  <c r="N227" i="11"/>
  <c r="N224" i="11"/>
  <c r="N230" i="11"/>
  <c r="N233" i="11"/>
  <c r="N225" i="11"/>
  <c r="N234" i="11"/>
  <c r="N226" i="11"/>
  <c r="N231" i="11"/>
  <c r="N223" i="11"/>
  <c r="N236" i="11"/>
  <c r="N235" i="11"/>
  <c r="N247" i="11"/>
  <c r="N242" i="11"/>
  <c r="N243" i="11"/>
  <c r="N245" i="11"/>
  <c r="N241" i="11"/>
  <c r="N249" i="11"/>
  <c r="N238" i="11"/>
  <c r="N244" i="11"/>
  <c r="N239" i="11"/>
  <c r="N251" i="11"/>
  <c r="N246" i="11"/>
  <c r="N250" i="11"/>
  <c r="N237" i="11"/>
  <c r="N240" i="11"/>
  <c r="N248" i="11"/>
  <c r="N252" i="11"/>
  <c r="N253" i="11"/>
  <c r="N254" i="11"/>
  <c r="N257" i="11"/>
  <c r="N255" i="11"/>
  <c r="N262" i="11"/>
  <c r="N256" i="11"/>
  <c r="N260" i="11"/>
  <c r="N258" i="11"/>
  <c r="N261" i="11"/>
  <c r="N259" i="11"/>
  <c r="N263" i="11"/>
  <c r="N264" i="11"/>
  <c r="N267" i="11"/>
  <c r="N266" i="11"/>
  <c r="N268" i="11"/>
  <c r="N265" i="11"/>
  <c r="N270" i="11"/>
  <c r="N273" i="11"/>
  <c r="N269" i="11"/>
  <c r="N272" i="11"/>
  <c r="N271" i="11"/>
  <c r="N274" i="11"/>
  <c r="N275" i="11"/>
  <c r="N278" i="11"/>
  <c r="N277" i="11"/>
  <c r="N276" i="11"/>
  <c r="N279" i="11"/>
  <c r="N281" i="11"/>
  <c r="N280" i="11"/>
  <c r="N282" i="11"/>
  <c r="N285" i="11"/>
  <c r="N286" i="11"/>
  <c r="N287" i="11"/>
  <c r="N284" i="11"/>
  <c r="N288" i="11"/>
  <c r="N289" i="11"/>
  <c r="N290" i="11"/>
  <c r="N283" i="11"/>
  <c r="N292" i="11"/>
  <c r="N293" i="11"/>
  <c r="N291" i="11"/>
  <c r="N304" i="11"/>
  <c r="N314" i="11"/>
  <c r="N308" i="11"/>
  <c r="N311" i="11"/>
  <c r="N316" i="11"/>
  <c r="N313" i="11"/>
  <c r="N312" i="11"/>
  <c r="N315" i="11"/>
  <c r="N317" i="11"/>
  <c r="N300" i="11"/>
  <c r="N296" i="11"/>
  <c r="N294" i="11"/>
  <c r="N297" i="11"/>
  <c r="N295" i="11"/>
  <c r="N303" i="11"/>
  <c r="N310" i="11"/>
  <c r="N324" i="11"/>
  <c r="N327" i="11"/>
  <c r="N322" i="11"/>
  <c r="N307" i="11"/>
  <c r="N318" i="11"/>
  <c r="N319" i="11"/>
  <c r="N302" i="11"/>
  <c r="N298" i="11"/>
  <c r="N323" i="11"/>
  <c r="N306" i="11"/>
  <c r="N321" i="11"/>
  <c r="N320" i="11"/>
  <c r="N325" i="11"/>
  <c r="N305" i="11"/>
  <c r="N301" i="11"/>
  <c r="N309" i="11"/>
  <c r="N326" i="11"/>
  <c r="N299" i="11"/>
  <c r="N331" i="11"/>
  <c r="N335" i="11"/>
  <c r="N333" i="11"/>
  <c r="N330" i="11"/>
  <c r="N328" i="11"/>
  <c r="N332" i="11"/>
  <c r="N329" i="11"/>
  <c r="N338" i="11"/>
  <c r="N337" i="11"/>
  <c r="N334" i="11"/>
  <c r="N336" i="11"/>
  <c r="N339" i="11"/>
  <c r="N341" i="11"/>
  <c r="N340" i="11"/>
  <c r="N342" i="11"/>
  <c r="N343" i="11"/>
  <c r="N344" i="11"/>
  <c r="N350" i="11"/>
  <c r="N348" i="11"/>
  <c r="N347" i="11"/>
  <c r="N346" i="11"/>
  <c r="N345" i="11"/>
  <c r="N349" i="11"/>
  <c r="N365" i="11"/>
  <c r="N362" i="11"/>
  <c r="N376" i="11"/>
  <c r="N382" i="11"/>
  <c r="N364" i="11"/>
  <c r="N384" i="11"/>
  <c r="N377" i="11"/>
  <c r="N375" i="11"/>
  <c r="N373" i="11"/>
  <c r="N383" i="11"/>
  <c r="N354" i="11"/>
  <c r="N374" i="11"/>
  <c r="N372" i="11"/>
  <c r="N380" i="11"/>
  <c r="N366" i="11"/>
  <c r="N367" i="11"/>
  <c r="N370" i="11"/>
  <c r="N369" i="11"/>
  <c r="N355" i="11"/>
  <c r="N361" i="11"/>
  <c r="N381" i="11"/>
  <c r="N359" i="11"/>
  <c r="N351" i="11"/>
  <c r="N371" i="11"/>
  <c r="N379" i="11"/>
  <c r="N378" i="11"/>
  <c r="N358" i="11"/>
  <c r="N352" i="11"/>
  <c r="N363" i="11"/>
  <c r="N357" i="11"/>
  <c r="N368" i="11"/>
  <c r="N360" i="11"/>
  <c r="N356" i="11"/>
  <c r="N353" i="11"/>
  <c r="N414" i="11"/>
  <c r="N395" i="11"/>
  <c r="N419" i="11"/>
  <c r="N411" i="11"/>
  <c r="N416" i="11"/>
  <c r="N402" i="11"/>
  <c r="N396" i="11"/>
  <c r="N422" i="11"/>
  <c r="N394" i="11"/>
  <c r="N393" i="11"/>
  <c r="N413" i="11"/>
  <c r="N409" i="11"/>
  <c r="N408" i="11"/>
  <c r="N401" i="11"/>
  <c r="N424" i="11"/>
  <c r="N397" i="11"/>
  <c r="N421" i="11"/>
  <c r="N389" i="11"/>
  <c r="N412" i="11"/>
  <c r="N423" i="11"/>
  <c r="N388" i="11"/>
  <c r="N385" i="11"/>
  <c r="N392" i="11"/>
  <c r="N417" i="11"/>
  <c r="N425" i="11"/>
  <c r="N420" i="11"/>
  <c r="N405" i="11"/>
  <c r="N407" i="11"/>
  <c r="N386" i="11"/>
  <c r="N391" i="11"/>
  <c r="N426" i="11"/>
  <c r="N406" i="11"/>
  <c r="N415" i="11"/>
  <c r="N398" i="11"/>
  <c r="N390" i="11"/>
  <c r="N418" i="11"/>
  <c r="N400" i="11"/>
  <c r="N410" i="11"/>
  <c r="N399" i="11"/>
  <c r="N387" i="11"/>
  <c r="N403" i="11"/>
  <c r="N404" i="11"/>
  <c r="N428" i="11"/>
  <c r="N427" i="11"/>
  <c r="N429" i="11"/>
  <c r="N437" i="11"/>
  <c r="N434" i="11"/>
  <c r="N436" i="11"/>
  <c r="N440" i="11"/>
  <c r="N430" i="11"/>
  <c r="N444" i="11"/>
  <c r="N433" i="11"/>
  <c r="N442" i="11"/>
  <c r="N431" i="11"/>
  <c r="N446" i="11"/>
  <c r="N432" i="11"/>
  <c r="N439" i="11"/>
  <c r="N445" i="11"/>
  <c r="N443" i="11"/>
  <c r="N435" i="11"/>
  <c r="N438" i="11"/>
  <c r="N441" i="11"/>
  <c r="N447" i="11"/>
  <c r="N448" i="11"/>
  <c r="N449" i="11"/>
  <c r="N450" i="11"/>
  <c r="N452" i="11"/>
  <c r="N453" i="11"/>
  <c r="N451" i="11"/>
  <c r="N455" i="11"/>
  <c r="N456" i="11"/>
  <c r="N454" i="11"/>
  <c r="N457" i="11"/>
  <c r="N458" i="11"/>
  <c r="N459" i="11"/>
  <c r="N460" i="11"/>
  <c r="N461" i="11"/>
  <c r="N462" i="11"/>
  <c r="N472" i="11"/>
  <c r="N474" i="11"/>
  <c r="N471" i="11"/>
  <c r="N473" i="11"/>
  <c r="N468" i="11"/>
  <c r="N467" i="11"/>
  <c r="N466" i="11"/>
  <c r="N463" i="11"/>
  <c r="N464" i="11"/>
  <c r="N465" i="11"/>
  <c r="N470" i="11"/>
  <c r="N475" i="11"/>
  <c r="N469" i="11"/>
  <c r="N476" i="11"/>
  <c r="N477" i="11"/>
  <c r="N488" i="11"/>
  <c r="N489" i="11"/>
  <c r="N491" i="11"/>
  <c r="N495" i="11"/>
  <c r="N486" i="11"/>
  <c r="N482" i="11"/>
  <c r="N493" i="11"/>
  <c r="N485" i="11"/>
  <c r="N483" i="11"/>
  <c r="N497" i="11"/>
  <c r="N494" i="11"/>
  <c r="N481" i="11"/>
  <c r="N490" i="11"/>
  <c r="N484" i="11"/>
  <c r="N492" i="11"/>
  <c r="N478" i="11"/>
  <c r="N479" i="11"/>
  <c r="N487" i="11"/>
  <c r="N496" i="11"/>
  <c r="N480" i="11"/>
  <c r="N508" i="11"/>
  <c r="N498" i="11"/>
  <c r="N504" i="11"/>
  <c r="N501" i="11"/>
  <c r="N502" i="11"/>
  <c r="N506" i="11"/>
  <c r="N499" i="11"/>
  <c r="N505" i="11"/>
  <c r="N500" i="11"/>
  <c r="N512" i="11"/>
  <c r="N511" i="11"/>
  <c r="N509" i="11"/>
  <c r="N507" i="11"/>
  <c r="N513" i="11"/>
  <c r="N510" i="11"/>
  <c r="N503" i="11"/>
  <c r="N515" i="11"/>
  <c r="N514" i="11"/>
  <c r="N516" i="11"/>
  <c r="N517" i="11"/>
  <c r="N524" i="11"/>
  <c r="N531" i="11"/>
  <c r="N526" i="11"/>
  <c r="N528" i="11"/>
  <c r="N529" i="11"/>
  <c r="N518" i="11"/>
  <c r="N519" i="11"/>
  <c r="N530" i="11"/>
  <c r="N521" i="11"/>
  <c r="N520" i="11"/>
  <c r="N523" i="11"/>
  <c r="N525" i="11"/>
  <c r="N522" i="11"/>
  <c r="N527" i="11"/>
  <c r="N533" i="11"/>
  <c r="N532" i="11"/>
  <c r="N534" i="11"/>
  <c r="N535" i="11"/>
  <c r="N536" i="11"/>
  <c r="N537" i="11"/>
  <c r="N539" i="11"/>
  <c r="N538" i="11"/>
  <c r="N540" i="11"/>
  <c r="N541" i="11"/>
  <c r="N548" i="11"/>
  <c r="N552" i="11"/>
  <c r="N544" i="11"/>
  <c r="N551" i="11"/>
  <c r="N546" i="11"/>
  <c r="N550" i="11"/>
  <c r="N543" i="11"/>
  <c r="N547" i="11"/>
  <c r="N549" i="11"/>
  <c r="N545" i="11"/>
  <c r="N542" i="11"/>
  <c r="N553" i="11"/>
  <c r="N554" i="11"/>
  <c r="N559" i="11"/>
  <c r="N558" i="11"/>
  <c r="N556" i="11"/>
  <c r="N555" i="11"/>
  <c r="N557" i="11"/>
  <c r="N562" i="11"/>
  <c r="N573" i="11"/>
  <c r="N574" i="11"/>
  <c r="N570" i="11"/>
  <c r="N571" i="11"/>
  <c r="N561" i="11"/>
  <c r="N569" i="11"/>
  <c r="N568" i="11"/>
  <c r="N564" i="11"/>
  <c r="N563" i="11"/>
  <c r="N565" i="11"/>
  <c r="N567" i="11"/>
  <c r="N566" i="11"/>
  <c r="N560" i="11"/>
  <c r="N572" i="11"/>
  <c r="N575" i="11"/>
  <c r="N576" i="11"/>
  <c r="N577" i="11"/>
  <c r="N585" i="11"/>
  <c r="N588" i="11"/>
  <c r="N596" i="11"/>
  <c r="N587" i="11"/>
  <c r="N580" i="11"/>
  <c r="N598" i="11"/>
  <c r="N586" i="11"/>
  <c r="N579" i="11"/>
  <c r="N592" i="11"/>
  <c r="N591" i="11"/>
  <c r="N599" i="11"/>
  <c r="N590" i="11"/>
  <c r="N581" i="11"/>
  <c r="N589" i="11"/>
  <c r="N593" i="11"/>
  <c r="N595" i="11"/>
  <c r="N578" i="11"/>
  <c r="N582" i="11"/>
  <c r="N583" i="11"/>
  <c r="N594" i="11"/>
  <c r="N584" i="11"/>
  <c r="N597" i="11"/>
  <c r="N600" i="11"/>
  <c r="N601" i="11"/>
  <c r="N653" i="11"/>
  <c r="N646" i="11"/>
  <c r="N652" i="11"/>
  <c r="N617" i="11"/>
  <c r="N633" i="11"/>
  <c r="N612" i="11"/>
  <c r="N622" i="11"/>
  <c r="N632" i="11"/>
  <c r="N644" i="11"/>
  <c r="N619" i="11"/>
  <c r="N624" i="11"/>
  <c r="N621" i="11"/>
  <c r="N628" i="11"/>
  <c r="N631" i="11"/>
  <c r="N627" i="11"/>
  <c r="N641" i="11"/>
  <c r="N613" i="11"/>
  <c r="N634" i="11"/>
  <c r="N605" i="11"/>
  <c r="N608" i="11"/>
  <c r="N603" i="11"/>
  <c r="N618" i="11"/>
  <c r="N637" i="11"/>
  <c r="N630" i="11"/>
  <c r="N615" i="11"/>
  <c r="N616" i="11"/>
  <c r="N604" i="11"/>
  <c r="N650" i="11"/>
  <c r="N648" i="11"/>
  <c r="N626" i="11"/>
  <c r="N635" i="11"/>
  <c r="N649" i="11"/>
  <c r="N614" i="11"/>
  <c r="N639" i="11"/>
  <c r="N654" i="11"/>
  <c r="N636" i="11"/>
  <c r="N645" i="11"/>
  <c r="N611" i="11"/>
  <c r="N661" i="11"/>
  <c r="N629" i="11"/>
  <c r="N659" i="11"/>
  <c r="N640" i="11"/>
  <c r="N643" i="11"/>
  <c r="N663" i="11"/>
  <c r="N623" i="11"/>
  <c r="N662" i="11"/>
  <c r="N660" i="11"/>
  <c r="N638" i="11"/>
  <c r="N651" i="11"/>
  <c r="N625" i="11"/>
  <c r="N620" i="11"/>
  <c r="N606" i="11"/>
  <c r="N657" i="11"/>
  <c r="N610" i="11"/>
  <c r="N609" i="11"/>
  <c r="N642" i="11"/>
  <c r="N607" i="11"/>
  <c r="N655" i="11"/>
  <c r="N647" i="11"/>
  <c r="N602" i="11"/>
  <c r="N658" i="11"/>
  <c r="N656" i="11"/>
  <c r="N670" i="11"/>
  <c r="N665" i="11"/>
  <c r="N668" i="11"/>
  <c r="N666" i="11"/>
  <c r="N669" i="11"/>
  <c r="N672" i="11"/>
  <c r="N664" i="11"/>
  <c r="N667" i="11"/>
  <c r="N671" i="11"/>
  <c r="N692" i="11"/>
  <c r="N674" i="11"/>
  <c r="N690" i="11"/>
  <c r="N685" i="11"/>
  <c r="N684" i="11"/>
  <c r="N689" i="11"/>
  <c r="N675" i="11"/>
  <c r="N683" i="11"/>
  <c r="N691" i="11"/>
  <c r="N682" i="11"/>
  <c r="N680" i="11"/>
  <c r="N681" i="11"/>
  <c r="N693" i="11"/>
  <c r="N688" i="11"/>
  <c r="N679" i="11"/>
  <c r="N678" i="11"/>
  <c r="N676" i="11"/>
  <c r="N673" i="11"/>
  <c r="N677" i="11"/>
  <c r="N694" i="11"/>
  <c r="N687" i="11"/>
  <c r="N686" i="11"/>
  <c r="N695" i="11"/>
  <c r="N696" i="11"/>
  <c r="N697" i="11"/>
  <c r="N698" i="11"/>
  <c r="N699" i="11"/>
  <c r="N700" i="11"/>
  <c r="N701" i="11"/>
  <c r="N702" i="11"/>
  <c r="N703" i="11"/>
  <c r="N704" i="11"/>
  <c r="N715" i="11"/>
  <c r="N707" i="11"/>
  <c r="N708" i="11"/>
  <c r="N710" i="11"/>
  <c r="N713" i="11"/>
  <c r="N709" i="11"/>
  <c r="N716" i="11"/>
  <c r="N706" i="11"/>
  <c r="N714" i="11"/>
  <c r="N712" i="11"/>
  <c r="N705" i="11"/>
  <c r="N711" i="11"/>
  <c r="N723" i="11"/>
  <c r="N721" i="11"/>
  <c r="N717" i="11"/>
  <c r="N720" i="11"/>
  <c r="N724" i="11"/>
  <c r="N718" i="11"/>
  <c r="N719" i="11"/>
  <c r="N722" i="11"/>
  <c r="N725" i="11"/>
  <c r="N727" i="11"/>
  <c r="N726" i="11"/>
  <c r="N728" i="11"/>
  <c r="N729" i="11"/>
  <c r="N732" i="11"/>
  <c r="N731" i="11"/>
  <c r="N733" i="11"/>
  <c r="N734" i="11"/>
  <c r="N730" i="11"/>
  <c r="N735" i="11"/>
  <c r="N738" i="11"/>
  <c r="N737" i="11"/>
  <c r="N736" i="11"/>
  <c r="N739" i="11"/>
  <c r="N741" i="11"/>
  <c r="N740" i="11"/>
  <c r="N743" i="11"/>
  <c r="N742" i="11"/>
  <c r="N752" i="11"/>
  <c r="N755" i="11"/>
  <c r="N751" i="11"/>
  <c r="N754" i="11"/>
  <c r="N748" i="11"/>
  <c r="N749" i="11"/>
  <c r="N750" i="11"/>
  <c r="N747" i="11"/>
  <c r="N756" i="11"/>
  <c r="N746" i="11"/>
  <c r="N753" i="11"/>
  <c r="N745" i="11"/>
  <c r="N744" i="11"/>
  <c r="N758" i="11"/>
  <c r="N757" i="11"/>
  <c r="N759" i="11"/>
  <c r="N760" i="11"/>
  <c r="N761" i="11"/>
  <c r="N762" i="11"/>
  <c r="N763" i="11"/>
  <c r="N764" i="11"/>
  <c r="N765" i="11"/>
  <c r="N766" i="11"/>
  <c r="N769" i="11"/>
  <c r="N770" i="11"/>
  <c r="N768" i="11"/>
  <c r="N767" i="11"/>
  <c r="N771" i="11"/>
  <c r="N773" i="11"/>
  <c r="N772" i="11"/>
  <c r="N775" i="11"/>
  <c r="N774" i="11"/>
  <c r="N778" i="11"/>
  <c r="N777" i="11"/>
  <c r="N776" i="11"/>
  <c r="N779" i="11"/>
  <c r="N780" i="11"/>
  <c r="N781" i="11"/>
  <c r="N783" i="11"/>
  <c r="N782" i="11"/>
  <c r="N784" i="11"/>
  <c r="N785" i="11"/>
  <c r="N788" i="11"/>
  <c r="N787" i="11"/>
  <c r="N786" i="11"/>
  <c r="N789" i="11"/>
  <c r="N790" i="11"/>
  <c r="N792" i="11"/>
  <c r="N791" i="11"/>
  <c r="N794" i="11"/>
  <c r="N793" i="11"/>
  <c r="N847" i="11"/>
  <c r="N808" i="11"/>
  <c r="N836" i="11"/>
  <c r="N853" i="11"/>
  <c r="N860" i="11"/>
  <c r="N818" i="11"/>
  <c r="N831" i="11"/>
  <c r="N859" i="11"/>
  <c r="N817" i="11"/>
  <c r="N842" i="11"/>
  <c r="N825" i="11"/>
  <c r="N821" i="11"/>
  <c r="N800" i="11"/>
  <c r="N852" i="11"/>
  <c r="N845" i="11"/>
  <c r="N816" i="11"/>
  <c r="N815" i="11"/>
  <c r="N820" i="11"/>
  <c r="N814" i="11"/>
  <c r="N830" i="11"/>
  <c r="N805" i="11"/>
  <c r="N813" i="11"/>
  <c r="N827" i="11"/>
  <c r="N835" i="11"/>
  <c r="N796" i="11"/>
  <c r="N841" i="11"/>
  <c r="N807" i="11"/>
  <c r="N822" i="11"/>
  <c r="N832" i="11"/>
  <c r="N846" i="11"/>
  <c r="N858" i="11"/>
  <c r="N849" i="11"/>
  <c r="N812" i="11"/>
  <c r="N838" i="11"/>
  <c r="N850" i="11"/>
  <c r="N855" i="11"/>
  <c r="N843" i="11"/>
  <c r="N834" i="11"/>
  <c r="N866" i="11"/>
  <c r="N848" i="11"/>
  <c r="N861" i="11"/>
  <c r="N840" i="11"/>
  <c r="N803" i="11"/>
  <c r="N851" i="11"/>
  <c r="N839" i="11"/>
  <c r="N826" i="11"/>
  <c r="N823" i="11"/>
  <c r="N795" i="11"/>
  <c r="N829" i="11"/>
  <c r="N804" i="11"/>
  <c r="N854" i="11"/>
  <c r="N833" i="11"/>
  <c r="N864" i="11"/>
  <c r="N844" i="11"/>
  <c r="N837" i="11"/>
  <c r="N811" i="11"/>
  <c r="N806" i="11"/>
  <c r="N863" i="11"/>
  <c r="N810" i="11"/>
  <c r="N798" i="11"/>
  <c r="N856" i="11"/>
  <c r="N824" i="11"/>
  <c r="N865" i="11"/>
  <c r="N809" i="11"/>
  <c r="N797" i="11"/>
  <c r="N862" i="11"/>
  <c r="N802" i="11"/>
  <c r="N828" i="11"/>
  <c r="N819" i="11"/>
  <c r="N801" i="11"/>
  <c r="N799" i="11"/>
  <c r="N857" i="11"/>
  <c r="N867" i="11"/>
  <c r="N869" i="11"/>
  <c r="N868" i="11"/>
  <c r="N872" i="11"/>
  <c r="N871" i="11"/>
  <c r="N870" i="11"/>
  <c r="N882" i="11"/>
  <c r="N887" i="11"/>
  <c r="N874" i="11"/>
  <c r="N889" i="11"/>
  <c r="N881" i="11"/>
  <c r="N886" i="11"/>
  <c r="N895" i="11"/>
  <c r="N893" i="11"/>
  <c r="N875" i="11"/>
  <c r="N884" i="11"/>
  <c r="N878" i="11"/>
  <c r="N890" i="11"/>
  <c r="N888" i="11"/>
  <c r="N876" i="11"/>
  <c r="N885" i="11"/>
  <c r="N877" i="11"/>
  <c r="N880" i="11"/>
  <c r="N879" i="11"/>
  <c r="N894" i="11"/>
  <c r="N883" i="11"/>
  <c r="N892" i="11"/>
  <c r="N896" i="11"/>
  <c r="N873" i="11"/>
  <c r="N891" i="11"/>
  <c r="N897" i="11"/>
  <c r="N898" i="11"/>
  <c r="N899" i="11"/>
  <c r="N900" i="11"/>
  <c r="N914" i="11"/>
  <c r="N917" i="11"/>
  <c r="N916" i="11"/>
  <c r="N924" i="11"/>
  <c r="N920" i="11"/>
  <c r="N902" i="11"/>
  <c r="N925" i="11"/>
  <c r="N903" i="11"/>
  <c r="N919" i="11"/>
  <c r="N907" i="11"/>
  <c r="N915" i="11"/>
  <c r="N905" i="11"/>
  <c r="N922" i="11"/>
  <c r="N910" i="11"/>
  <c r="N909" i="11"/>
  <c r="N921" i="11"/>
  <c r="N908" i="11"/>
  <c r="N918" i="11"/>
  <c r="N913" i="11"/>
  <c r="N901" i="11"/>
  <c r="N906" i="11"/>
  <c r="N923" i="11"/>
  <c r="N904" i="11"/>
  <c r="N911" i="11"/>
  <c r="N912" i="11"/>
  <c r="N926" i="11"/>
  <c r="N928" i="11"/>
  <c r="N929" i="11"/>
  <c r="N927" i="11"/>
  <c r="N930" i="11"/>
  <c r="N931" i="11"/>
  <c r="N933" i="11"/>
  <c r="N934" i="11"/>
  <c r="N932" i="11"/>
  <c r="N935" i="11"/>
  <c r="N938" i="11"/>
  <c r="N940" i="11"/>
  <c r="N937" i="11"/>
  <c r="N936" i="11"/>
  <c r="N939" i="11"/>
  <c r="N942" i="11"/>
  <c r="N941" i="11"/>
  <c r="N943" i="11"/>
  <c r="N945" i="11"/>
  <c r="N944" i="11"/>
  <c r="N946" i="11"/>
  <c r="N947" i="11"/>
  <c r="N948" i="11"/>
  <c r="N949" i="11"/>
  <c r="N950" i="11"/>
  <c r="N951" i="11"/>
  <c r="N966" i="11"/>
  <c r="N962" i="11"/>
  <c r="N963" i="11"/>
  <c r="N960" i="11"/>
  <c r="N952" i="11"/>
  <c r="N964" i="11"/>
  <c r="N956" i="11"/>
  <c r="N959" i="11"/>
  <c r="N965" i="11"/>
  <c r="N953" i="11"/>
  <c r="N967" i="11"/>
  <c r="N955" i="11"/>
  <c r="N958" i="11"/>
  <c r="N957" i="11"/>
  <c r="N954" i="11"/>
  <c r="N961" i="11"/>
  <c r="N968" i="11"/>
  <c r="N970" i="11"/>
  <c r="N971" i="11"/>
  <c r="N969" i="11"/>
  <c r="N973" i="11"/>
  <c r="N972" i="11"/>
  <c r="N974" i="11"/>
  <c r="N975" i="11"/>
  <c r="N976" i="11"/>
  <c r="N977" i="11"/>
  <c r="N985" i="11"/>
  <c r="N980" i="11"/>
  <c r="N979" i="11"/>
  <c r="N983" i="11"/>
  <c r="N981" i="11"/>
  <c r="N982" i="11"/>
  <c r="N987" i="11"/>
  <c r="N978" i="11"/>
  <c r="N984" i="11"/>
  <c r="N986" i="11"/>
  <c r="N988" i="11"/>
  <c r="N995" i="11"/>
  <c r="N994" i="11"/>
  <c r="N992" i="11"/>
  <c r="N990" i="11"/>
  <c r="N993" i="11"/>
  <c r="N991" i="11"/>
  <c r="N989" i="11"/>
  <c r="N996" i="11"/>
  <c r="N998" i="11"/>
  <c r="N1001" i="11"/>
  <c r="N997" i="11"/>
  <c r="N1002" i="11"/>
  <c r="N1000" i="11"/>
  <c r="N999" i="11"/>
  <c r="N1003" i="11"/>
  <c r="N1006" i="11"/>
  <c r="N1007" i="11"/>
  <c r="N1005" i="11"/>
  <c r="N1004" i="11"/>
  <c r="N1008" i="11"/>
  <c r="N1019" i="11"/>
  <c r="N1010" i="11"/>
  <c r="N1020" i="11"/>
  <c r="N1015" i="11"/>
  <c r="N1014" i="11"/>
  <c r="N1016" i="11"/>
  <c r="N1011" i="11"/>
  <c r="N1013" i="11"/>
  <c r="N1021" i="11"/>
  <c r="N1017" i="11"/>
  <c r="N1012" i="11"/>
  <c r="N1018" i="11"/>
  <c r="N1009" i="11"/>
  <c r="N1022" i="11"/>
  <c r="N1023" i="11"/>
  <c r="N1025" i="11"/>
  <c r="N1024" i="11"/>
  <c r="N1027" i="11"/>
  <c r="N1026" i="11"/>
  <c r="N1029" i="11"/>
  <c r="N1030" i="11"/>
  <c r="N1028" i="11"/>
  <c r="N1031" i="11"/>
  <c r="N1039" i="11"/>
  <c r="N1037" i="11"/>
  <c r="N1043" i="11"/>
  <c r="N1044" i="11"/>
  <c r="N1035" i="11"/>
  <c r="N1047" i="11"/>
  <c r="N1034" i="11"/>
  <c r="N1040" i="11"/>
  <c r="N1036" i="11"/>
  <c r="N1032" i="11"/>
  <c r="N1049" i="11"/>
  <c r="N1048" i="11"/>
  <c r="N1046" i="11"/>
  <c r="N1041" i="11"/>
  <c r="N1042" i="11"/>
  <c r="N1045" i="11"/>
  <c r="N1038" i="11"/>
  <c r="N1033" i="11"/>
  <c r="N1050" i="11"/>
  <c r="N1051" i="11"/>
  <c r="N1055" i="11"/>
  <c r="N1059" i="11"/>
  <c r="N1058" i="11"/>
  <c r="N1063" i="11"/>
  <c r="N1052" i="11"/>
  <c r="N1054" i="11"/>
  <c r="N1060" i="11"/>
  <c r="N1079" i="11"/>
  <c r="N1053" i="11"/>
  <c r="N1072" i="11"/>
  <c r="N1057" i="11"/>
  <c r="N1056" i="11"/>
  <c r="N1078" i="11"/>
  <c r="N1071" i="11"/>
  <c r="N1077" i="11"/>
  <c r="N1070" i="11"/>
  <c r="N1076" i="11"/>
  <c r="N1075" i="11"/>
  <c r="N1069" i="11"/>
  <c r="N1062" i="11"/>
  <c r="N1061" i="11"/>
  <c r="N1074" i="11"/>
  <c r="N1068" i="11"/>
  <c r="N1073" i="11"/>
  <c r="N1067" i="11"/>
  <c r="N1080" i="11"/>
  <c r="N1066" i="11"/>
  <c r="N1065" i="11"/>
  <c r="N1064" i="11"/>
  <c r="N1081" i="11"/>
  <c r="N1083" i="11"/>
  <c r="N1082" i="11"/>
  <c r="N1084" i="11"/>
  <c r="N1086" i="11"/>
  <c r="N1085" i="11"/>
  <c r="N1088" i="11"/>
  <c r="N1087" i="11"/>
  <c r="N1089" i="11"/>
  <c r="N1095" i="11"/>
  <c r="N1099" i="11"/>
  <c r="N1097" i="11"/>
  <c r="N1101" i="11"/>
  <c r="N1100" i="11"/>
  <c r="N1102" i="11"/>
  <c r="N1098" i="11"/>
  <c r="N1094" i="11"/>
  <c r="N1096" i="11"/>
  <c r="N1090" i="11"/>
  <c r="N1103" i="11"/>
  <c r="N1093" i="11"/>
  <c r="N1091" i="11"/>
  <c r="N1092" i="11"/>
  <c r="N1108" i="11"/>
  <c r="N1110" i="11"/>
  <c r="N1111" i="11"/>
  <c r="N1107" i="11"/>
  <c r="N1112" i="11"/>
  <c r="N1114" i="11"/>
  <c r="N1109" i="11"/>
  <c r="N1106" i="11"/>
  <c r="N1113" i="11"/>
  <c r="N1104" i="11"/>
  <c r="N1105" i="11"/>
  <c r="N1115" i="11"/>
  <c r="N1116" i="11"/>
  <c r="N1118" i="11"/>
  <c r="N1117" i="11"/>
  <c r="N1120" i="11"/>
  <c r="N1119" i="11"/>
  <c r="N1121" i="11"/>
  <c r="N1122" i="11"/>
  <c r="N1124" i="11"/>
  <c r="N1123" i="11"/>
  <c r="N1131" i="11"/>
  <c r="N1128" i="11"/>
  <c r="N1127" i="11"/>
  <c r="N1132" i="11"/>
  <c r="N1130" i="11"/>
  <c r="N1125" i="11"/>
  <c r="N1126" i="11"/>
  <c r="N1129" i="11"/>
  <c r="N1133" i="11"/>
  <c r="N1136" i="11"/>
  <c r="N1135" i="11"/>
  <c r="N1134" i="11"/>
  <c r="N1137" i="11"/>
  <c r="N1138" i="11"/>
  <c r="N1140" i="11"/>
  <c r="N1141" i="11"/>
  <c r="N1139" i="11"/>
  <c r="N1143" i="11"/>
  <c r="N1142" i="11"/>
  <c r="N1145" i="11"/>
  <c r="N1153" i="11"/>
  <c r="N1147" i="11"/>
  <c r="N1149" i="11"/>
  <c r="N1150" i="11"/>
  <c r="N1152" i="11"/>
  <c r="N1151" i="11"/>
  <c r="N1148" i="11"/>
  <c r="N1146" i="11"/>
  <c r="N1144" i="11"/>
  <c r="N1156" i="11"/>
  <c r="N1155" i="11"/>
  <c r="N1154" i="11"/>
  <c r="N1157" i="11"/>
  <c r="N1159" i="11"/>
  <c r="N1158" i="11"/>
  <c r="N1160" i="11"/>
  <c r="N1165" i="11"/>
  <c r="N1162" i="11"/>
  <c r="N1164" i="11"/>
  <c r="N1161" i="11"/>
  <c r="N1163" i="11"/>
  <c r="N1166" i="11"/>
  <c r="N1168" i="11"/>
  <c r="N1171" i="11"/>
  <c r="N1172" i="11"/>
  <c r="N1169" i="11"/>
  <c r="N1170" i="11"/>
  <c r="N1167" i="11"/>
  <c r="N1176" i="11"/>
  <c r="N1175" i="11"/>
  <c r="N1174" i="11"/>
  <c r="N1173" i="11"/>
  <c r="N1210" i="11"/>
  <c r="N1207" i="11"/>
  <c r="N1179" i="11"/>
  <c r="N1182" i="11"/>
  <c r="N1188" i="11"/>
  <c r="N1177" i="11"/>
  <c r="N1213" i="11"/>
  <c r="N1192" i="11"/>
  <c r="N1206" i="11"/>
  <c r="N1184" i="11"/>
  <c r="N1183" i="11"/>
  <c r="N1181" i="11"/>
  <c r="N1178" i="11"/>
  <c r="N1187" i="11"/>
  <c r="N1185" i="11"/>
  <c r="N1205" i="11"/>
  <c r="N1197" i="11"/>
  <c r="N1208" i="11"/>
  <c r="N1196" i="11"/>
  <c r="N1195" i="11"/>
  <c r="N1212" i="11"/>
  <c r="N1211" i="11"/>
  <c r="N1199" i="11"/>
  <c r="N1204" i="11"/>
  <c r="N1191" i="11"/>
  <c r="N1190" i="11"/>
  <c r="N1193" i="11"/>
  <c r="N1194" i="11"/>
  <c r="N1202" i="11"/>
  <c r="N1198" i="11"/>
  <c r="N1209" i="11"/>
  <c r="N1201" i="11"/>
  <c r="N1203" i="11"/>
  <c r="N1200" i="11"/>
  <c r="N1186" i="11"/>
  <c r="N1180" i="11"/>
  <c r="N1189" i="11"/>
  <c r="N1219" i="11"/>
  <c r="N1215" i="11"/>
  <c r="N1217" i="11"/>
  <c r="N1218" i="11"/>
  <c r="N1214" i="11"/>
  <c r="N1216" i="11"/>
  <c r="N1220" i="11"/>
  <c r="N1221" i="11"/>
  <c r="N1222" i="11"/>
  <c r="N1231" i="11"/>
  <c r="N1244" i="11"/>
  <c r="N1225" i="11"/>
  <c r="N1232" i="11"/>
  <c r="N1233" i="11"/>
  <c r="N1228" i="11"/>
  <c r="N1243" i="11"/>
  <c r="N1230" i="11"/>
  <c r="N1223" i="11"/>
  <c r="N1227" i="11"/>
  <c r="N1241" i="11"/>
  <c r="N1240" i="11"/>
  <c r="N1229" i="11"/>
  <c r="N1242" i="11"/>
  <c r="N1226" i="11"/>
  <c r="N1235" i="11"/>
  <c r="N1238" i="11"/>
  <c r="N1236" i="11"/>
  <c r="N1224" i="11"/>
  <c r="N1239" i="11"/>
  <c r="N1237" i="11"/>
  <c r="N1247" i="11"/>
  <c r="N1245" i="11"/>
  <c r="N1234" i="11"/>
  <c r="N1246" i="11"/>
  <c r="N1248" i="11"/>
  <c r="N1249" i="11"/>
  <c r="N1251" i="11"/>
  <c r="N1250" i="11"/>
  <c r="N1252" i="11"/>
  <c r="N1253" i="11"/>
  <c r="N1254" i="11"/>
  <c r="N1263" i="11"/>
  <c r="N1255" i="11"/>
  <c r="N1261" i="11"/>
  <c r="N1256" i="11"/>
  <c r="N1260" i="11"/>
  <c r="N1257" i="11"/>
  <c r="N1262" i="11"/>
  <c r="N1259" i="11"/>
  <c r="N1264" i="11"/>
  <c r="N1258" i="11"/>
  <c r="N1265" i="11"/>
  <c r="N1266" i="11"/>
  <c r="N1268" i="11"/>
  <c r="N1267" i="11"/>
  <c r="N1269" i="11"/>
  <c r="N1272" i="11"/>
  <c r="N1270" i="11"/>
  <c r="N1271" i="11"/>
  <c r="N1273" i="11"/>
  <c r="N1274" i="11"/>
  <c r="N1275" i="11"/>
  <c r="N1276" i="11"/>
  <c r="N1278" i="11"/>
  <c r="N1277" i="11"/>
  <c r="N1279" i="11"/>
  <c r="N1280" i="11"/>
  <c r="N1284" i="11"/>
  <c r="N1294" i="11"/>
  <c r="N1292" i="11"/>
  <c r="N1290" i="11"/>
  <c r="N1291" i="11"/>
  <c r="N1282" i="11"/>
  <c r="N1283" i="11"/>
  <c r="N1293" i="11"/>
  <c r="N1281" i="11"/>
  <c r="N1289" i="11"/>
  <c r="N1285" i="11"/>
  <c r="N1288" i="11"/>
  <c r="N1286" i="11"/>
  <c r="N1287" i="11"/>
  <c r="N1295" i="11"/>
  <c r="N1296" i="11"/>
  <c r="N1300" i="11"/>
  <c r="N1299" i="11"/>
  <c r="N1301" i="11"/>
  <c r="N1298" i="11"/>
  <c r="N1297" i="11"/>
  <c r="N1303" i="11"/>
  <c r="N1302" i="11"/>
  <c r="N1307" i="11"/>
  <c r="N1306" i="11"/>
  <c r="N1308" i="11"/>
  <c r="N1305" i="11"/>
  <c r="N1304" i="11"/>
  <c r="N1309" i="11"/>
  <c r="N1319" i="11"/>
  <c r="N1316" i="11"/>
  <c r="N1312" i="11"/>
  <c r="N1318" i="11"/>
  <c r="N1322" i="11"/>
  <c r="N1310" i="11"/>
  <c r="N1317" i="11"/>
  <c r="N1313" i="11"/>
  <c r="N1314" i="11"/>
  <c r="N1320" i="11"/>
  <c r="N1315" i="11"/>
  <c r="N1321" i="11"/>
  <c r="N1323" i="11"/>
  <c r="N1311" i="11"/>
  <c r="N1324" i="11"/>
  <c r="N1325" i="11"/>
  <c r="N1326" i="11"/>
  <c r="N1327" i="11"/>
  <c r="N1330" i="11"/>
  <c r="N1331" i="11"/>
  <c r="N1329" i="11"/>
  <c r="N1328" i="11"/>
  <c r="N1332" i="11"/>
  <c r="N1333" i="11"/>
  <c r="N1334" i="11"/>
  <c r="N1335" i="11"/>
  <c r="N1339" i="11"/>
  <c r="N1337" i="11"/>
  <c r="N1338" i="11"/>
  <c r="N1341" i="11"/>
  <c r="N1340" i="11"/>
  <c r="N1336" i="11"/>
  <c r="N1342" i="11"/>
  <c r="N1343" i="11"/>
  <c r="N1345" i="11"/>
  <c r="N1344" i="11"/>
  <c r="N1346" i="11"/>
  <c r="N1347" i="11"/>
  <c r="N1348" i="11"/>
  <c r="N1349" i="11"/>
  <c r="N1350" i="11"/>
  <c r="N1351" i="11"/>
  <c r="N1352" i="11"/>
  <c r="N1353" i="11"/>
  <c r="N1354" i="11"/>
  <c r="N1356" i="11"/>
  <c r="N1355" i="11"/>
  <c r="N1357" i="11"/>
  <c r="N1358" i="11"/>
  <c r="N1359" i="11"/>
  <c r="N1361" i="11"/>
  <c r="N1362" i="11"/>
  <c r="N1360" i="11"/>
  <c r="N1370" i="11"/>
  <c r="N1367" i="11"/>
  <c r="N1363" i="11"/>
  <c r="N1372" i="11"/>
  <c r="N1366" i="11"/>
  <c r="N1371" i="11"/>
  <c r="N1369" i="11"/>
  <c r="N1368" i="11"/>
  <c r="N1364" i="11"/>
  <c r="N1365" i="11"/>
  <c r="N1374" i="11"/>
  <c r="N1376" i="11"/>
  <c r="N1373" i="11"/>
  <c r="N1375" i="11"/>
  <c r="N1377" i="11"/>
  <c r="N1380" i="11"/>
  <c r="N1381" i="11"/>
  <c r="N1379" i="11"/>
  <c r="N1378" i="11"/>
  <c r="N1383" i="11"/>
  <c r="N1382" i="11"/>
  <c r="N1385" i="11"/>
  <c r="N1384" i="11"/>
  <c r="N1393" i="11"/>
  <c r="N1386" i="11"/>
  <c r="N1387" i="11"/>
  <c r="N1390" i="11"/>
  <c r="N1389" i="11"/>
  <c r="N1391" i="11"/>
  <c r="N1395" i="11"/>
  <c r="N1388" i="11"/>
  <c r="N1394" i="11"/>
  <c r="N1392" i="11"/>
  <c r="N1396" i="11"/>
  <c r="N1400" i="11"/>
  <c r="N1399" i="11"/>
  <c r="N1398" i="11"/>
  <c r="N1397" i="11"/>
  <c r="N1401" i="11"/>
  <c r="N1402" i="11"/>
  <c r="N1403" i="11"/>
  <c r="N1404" i="11"/>
  <c r="N1405" i="11"/>
  <c r="N1406" i="11"/>
  <c r="N1409" i="11"/>
  <c r="N1407" i="11"/>
  <c r="N1408" i="11"/>
  <c r="N1410" i="11"/>
  <c r="N1411" i="11"/>
  <c r="N1412" i="11"/>
  <c r="N1414" i="11"/>
  <c r="N1413" i="11"/>
  <c r="N1415" i="11"/>
  <c r="N1435" i="11"/>
  <c r="N1423" i="11"/>
  <c r="N1433" i="11"/>
  <c r="N1440" i="11"/>
  <c r="N1434" i="11"/>
  <c r="N1449" i="11"/>
  <c r="N1422" i="11"/>
  <c r="N1442" i="11"/>
  <c r="N1431" i="11"/>
  <c r="N1452" i="11"/>
  <c r="N1439" i="11"/>
  <c r="N1438" i="11"/>
  <c r="N1443" i="11"/>
  <c r="N1430" i="11"/>
  <c r="N1454" i="11"/>
  <c r="N1451" i="11"/>
  <c r="N1446" i="11"/>
  <c r="N1456" i="11"/>
  <c r="N1419" i="11"/>
  <c r="N1429" i="11"/>
  <c r="N1457" i="11"/>
  <c r="N1420" i="11"/>
  <c r="N1432" i="11"/>
  <c r="N1460" i="11"/>
  <c r="N1455" i="11"/>
  <c r="N1450" i="11"/>
  <c r="N1428" i="11"/>
  <c r="N1458" i="11"/>
  <c r="N1437" i="11"/>
  <c r="N1445" i="11"/>
  <c r="N1436" i="11"/>
  <c r="N1416" i="11"/>
  <c r="N1427" i="11"/>
  <c r="N1417" i="11"/>
  <c r="N1441" i="11"/>
  <c r="N1448" i="11"/>
  <c r="N1424" i="11"/>
  <c r="N1459" i="11"/>
  <c r="N1444" i="11"/>
  <c r="N1426" i="11"/>
  <c r="N1461" i="11"/>
  <c r="N1418" i="11"/>
  <c r="N1425" i="11"/>
  <c r="N1462" i="11"/>
  <c r="N1453" i="11"/>
  <c r="N1447" i="11"/>
  <c r="N1421" i="11"/>
  <c r="N1463" i="11"/>
  <c r="N1464" i="11"/>
  <c r="N1465" i="11"/>
  <c r="N1493" i="11"/>
  <c r="N1470" i="11"/>
  <c r="N1491" i="11"/>
  <c r="N1466" i="11"/>
  <c r="N1478" i="11"/>
  <c r="N1468" i="11"/>
  <c r="N1489" i="11"/>
  <c r="N1471" i="11"/>
  <c r="N1488" i="11"/>
  <c r="N1469" i="11"/>
  <c r="N1485" i="11"/>
  <c r="N1474" i="11"/>
  <c r="N1467" i="11"/>
  <c r="N1487" i="11"/>
  <c r="N1486" i="11"/>
  <c r="N1475" i="11"/>
  <c r="N1484" i="11"/>
  <c r="N1483" i="11"/>
  <c r="N1473" i="11"/>
  <c r="N1482" i="11"/>
  <c r="N1479" i="11"/>
  <c r="N1481" i="11"/>
  <c r="N1480" i="11"/>
  <c r="N1490" i="11"/>
  <c r="N1472" i="11"/>
  <c r="N1477" i="11"/>
  <c r="N1476" i="11"/>
  <c r="N1492" i="11"/>
  <c r="N1494" i="11"/>
  <c r="N1495" i="11"/>
  <c r="N1497" i="11"/>
  <c r="N1499" i="11"/>
  <c r="N1500" i="11"/>
  <c r="N1496" i="11"/>
  <c r="N1498" i="11"/>
  <c r="N1502" i="11"/>
  <c r="N1501" i="11"/>
  <c r="N1505" i="11"/>
  <c r="N1504" i="11"/>
  <c r="N1506" i="11"/>
  <c r="N1503" i="11"/>
  <c r="N1507" i="11"/>
  <c r="N1508" i="11"/>
  <c r="N1512" i="11"/>
  <c r="N1514" i="11"/>
  <c r="N1510" i="11"/>
  <c r="N1513" i="11"/>
  <c r="N1509" i="11"/>
  <c r="N1511" i="11"/>
  <c r="N1515" i="11"/>
  <c r="N1516" i="11"/>
  <c r="N1517" i="11"/>
  <c r="N1520" i="11"/>
  <c r="N1523" i="11"/>
  <c r="N1522" i="11"/>
  <c r="N1519" i="11"/>
  <c r="N1521" i="11"/>
  <c r="N1518" i="11"/>
  <c r="N1524" i="11"/>
  <c r="N1525" i="11"/>
  <c r="N1526" i="11"/>
  <c r="N1527" i="11"/>
  <c r="N1528" i="11"/>
  <c r="N1529" i="11"/>
  <c r="N1530" i="11"/>
  <c r="N1535" i="11"/>
  <c r="N1534" i="11"/>
  <c r="N1536" i="11"/>
  <c r="N1539" i="11"/>
  <c r="N1537" i="11"/>
  <c r="N1540" i="11"/>
  <c r="N1541" i="11"/>
  <c r="N1542" i="11"/>
  <c r="N1538" i="11"/>
  <c r="N1533" i="11"/>
  <c r="N1531" i="11"/>
  <c r="N1543" i="11"/>
  <c r="N1532" i="11"/>
  <c r="N1561" i="11"/>
  <c r="N1566" i="11"/>
  <c r="N1564" i="11"/>
  <c r="N1562" i="11"/>
  <c r="N1554" i="11"/>
  <c r="N1548" i="11"/>
  <c r="N1550" i="11"/>
  <c r="N1557" i="11"/>
  <c r="N1549" i="11"/>
  <c r="N1551" i="11"/>
  <c r="N1553" i="11"/>
  <c r="N1552" i="11"/>
  <c r="N1567" i="11"/>
  <c r="N1559" i="11"/>
  <c r="N1544" i="11"/>
  <c r="N1565" i="11"/>
  <c r="N1563" i="11"/>
  <c r="N1547" i="11"/>
  <c r="N1558" i="11"/>
  <c r="N1555" i="11"/>
  <c r="N1556" i="11"/>
  <c r="N1560" i="11"/>
  <c r="N1546" i="11"/>
  <c r="N1545" i="11"/>
  <c r="N1568" i="11"/>
  <c r="N1569" i="11"/>
  <c r="N1570" i="11"/>
  <c r="N1571" i="11"/>
  <c r="N1597" i="11"/>
  <c r="N1620" i="11"/>
  <c r="N1609" i="11"/>
  <c r="N1615" i="11"/>
  <c r="N1600" i="11"/>
  <c r="N1577" i="11"/>
  <c r="N1616" i="11"/>
  <c r="N1596" i="11"/>
  <c r="N1592" i="11"/>
  <c r="N1573" i="11"/>
  <c r="N1595" i="11"/>
  <c r="N1610" i="11"/>
  <c r="N1613" i="11"/>
  <c r="N1614" i="11"/>
  <c r="N1618" i="11"/>
  <c r="N1594" i="11"/>
  <c r="N1611" i="11"/>
  <c r="N1582" i="11"/>
  <c r="N1585" i="11"/>
  <c r="N1601" i="11"/>
  <c r="N1619" i="11"/>
  <c r="N1591" i="11"/>
  <c r="N1574" i="11"/>
  <c r="N1581" i="11"/>
  <c r="N1586" i="11"/>
  <c r="N1590" i="11"/>
  <c r="N1589" i="11"/>
  <c r="N1583" i="11"/>
  <c r="N1621" i="11"/>
  <c r="N1599" i="11"/>
  <c r="N1602" i="11"/>
  <c r="N1588" i="11"/>
  <c r="N1612" i="11"/>
  <c r="N1603" i="11"/>
  <c r="N1593" i="11"/>
  <c r="N1607" i="11"/>
  <c r="N1580" i="11"/>
  <c r="N1617" i="11"/>
  <c r="N1587" i="11"/>
  <c r="N1606" i="11"/>
  <c r="N1576" i="11"/>
  <c r="N1604" i="11"/>
  <c r="N1584" i="11"/>
  <c r="N1578" i="11"/>
  <c r="N1598" i="11"/>
  <c r="N1572" i="11"/>
  <c r="N1605" i="11"/>
  <c r="N1608" i="11"/>
  <c r="N1579" i="11"/>
  <c r="N1575" i="11"/>
  <c r="N1628" i="11"/>
  <c r="N1630" i="11"/>
  <c r="N1627" i="11"/>
  <c r="N1631" i="11"/>
  <c r="N1622" i="11"/>
  <c r="N1625" i="11"/>
  <c r="N1626" i="11"/>
  <c r="N1623" i="11"/>
  <c r="N1624" i="11"/>
  <c r="N1629" i="11"/>
  <c r="N1632" i="11"/>
  <c r="N1633" i="11"/>
  <c r="N1635" i="11"/>
  <c r="N1636" i="11"/>
  <c r="N1634" i="11"/>
  <c r="N1637" i="11"/>
  <c r="N1638" i="11"/>
  <c r="N1640" i="11"/>
  <c r="N1639" i="11"/>
  <c r="N1641" i="11"/>
  <c r="N1642" i="11"/>
  <c r="N1643" i="11"/>
  <c r="N1644" i="11"/>
  <c r="N1646" i="11"/>
  <c r="N1647" i="11"/>
  <c r="N1645" i="11"/>
  <c r="N1648" i="11"/>
  <c r="N1649" i="11"/>
  <c r="N1650" i="11"/>
  <c r="N1651" i="11"/>
  <c r="N1652" i="11"/>
  <c r="N1653" i="11"/>
  <c r="N1656" i="11"/>
  <c r="N1660" i="11"/>
  <c r="N1657" i="11"/>
  <c r="N1654" i="11"/>
  <c r="N1663" i="11"/>
  <c r="N1659" i="11"/>
  <c r="N1658" i="11"/>
  <c r="N1662" i="11"/>
  <c r="N1655" i="11"/>
  <c r="N1661" i="11"/>
  <c r="N1664" i="11"/>
  <c r="N1665" i="11"/>
  <c r="N1666" i="11"/>
  <c r="N1669" i="11"/>
  <c r="N1668" i="11"/>
  <c r="N1667" i="11"/>
  <c r="N1678" i="11"/>
  <c r="N1671" i="11"/>
  <c r="N1677" i="11"/>
  <c r="N1670" i="11"/>
  <c r="N1675" i="11"/>
  <c r="N1672" i="11"/>
  <c r="N1673" i="11"/>
  <c r="N1674" i="11"/>
  <c r="N1676" i="11"/>
  <c r="N1679" i="11"/>
  <c r="N1680" i="11"/>
  <c r="N1681" i="11"/>
  <c r="N1684" i="11"/>
  <c r="N1685" i="11"/>
  <c r="N1682" i="11"/>
  <c r="N1686" i="11"/>
  <c r="N1683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18" i="11"/>
  <c r="N1714" i="11"/>
  <c r="N1709" i="11"/>
  <c r="N1713" i="11"/>
  <c r="N1712" i="11"/>
  <c r="N1704" i="11"/>
  <c r="N1700" i="11"/>
  <c r="N1708" i="11"/>
  <c r="N1717" i="11"/>
  <c r="N1701" i="11"/>
  <c r="N1711" i="11"/>
  <c r="N1703" i="11"/>
  <c r="N1715" i="11"/>
  <c r="N1716" i="11"/>
  <c r="N1707" i="11"/>
  <c r="N1702" i="11"/>
  <c r="N1706" i="11"/>
  <c r="N1710" i="11"/>
  <c r="N1705" i="11"/>
  <c r="N1719" i="11"/>
  <c r="N1720" i="11"/>
  <c r="N1721" i="11"/>
  <c r="N1728" i="11"/>
  <c r="N1725" i="11"/>
  <c r="N1722" i="11"/>
  <c r="N1729" i="11"/>
  <c r="N1727" i="11"/>
  <c r="N1724" i="11"/>
  <c r="N1723" i="11"/>
  <c r="N1726" i="11"/>
  <c r="N1733" i="11"/>
  <c r="N1731" i="11"/>
  <c r="N1730" i="11"/>
  <c r="N1732" i="11"/>
  <c r="N1736" i="11"/>
  <c r="N1734" i="11"/>
  <c r="N1738" i="11"/>
  <c r="N1737" i="11"/>
  <c r="N1735" i="11"/>
  <c r="N1739" i="11"/>
  <c r="N1740" i="11"/>
  <c r="N1741" i="11"/>
  <c r="N1742" i="11"/>
  <c r="N1743" i="11"/>
  <c r="N1744" i="11"/>
  <c r="N1745" i="11"/>
  <c r="N1754" i="11"/>
  <c r="N1772" i="11"/>
  <c r="N1765" i="11"/>
  <c r="N1776" i="11"/>
  <c r="N1760" i="11"/>
  <c r="N1759" i="11"/>
  <c r="N1753" i="11"/>
  <c r="N1771" i="11"/>
  <c r="N1746" i="11"/>
  <c r="N1747" i="11"/>
  <c r="N1750" i="11"/>
  <c r="N1758" i="11"/>
  <c r="N1775" i="11"/>
  <c r="N1770" i="11"/>
  <c r="N1789" i="11"/>
  <c r="N1761" i="11"/>
  <c r="N1769" i="11"/>
  <c r="N1773" i="11"/>
  <c r="N1790" i="11"/>
  <c r="N1768" i="11"/>
  <c r="N1749" i="11"/>
  <c r="N1774" i="11"/>
  <c r="N1783" i="11"/>
  <c r="N1748" i="11"/>
  <c r="N1787" i="11"/>
  <c r="N1780" i="11"/>
  <c r="N1795" i="11"/>
  <c r="N1785" i="11"/>
  <c r="N1777" i="11"/>
  <c r="N1794" i="11"/>
  <c r="N1786" i="11"/>
  <c r="N1764" i="11"/>
  <c r="N1767" i="11"/>
  <c r="N1792" i="11"/>
  <c r="N1751" i="11"/>
  <c r="N1757" i="11"/>
  <c r="N1763" i="11"/>
  <c r="N1762" i="11"/>
  <c r="N1756" i="11"/>
  <c r="N1788" i="11"/>
  <c r="N1766" i="11"/>
  <c r="N1793" i="11"/>
  <c r="N1791" i="11"/>
  <c r="N1752" i="11"/>
  <c r="N1755" i="11"/>
  <c r="N1782" i="11"/>
  <c r="N1784" i="11"/>
  <c r="N1779" i="11"/>
  <c r="N1778" i="11"/>
  <c r="N1781" i="11"/>
  <c r="N1796" i="11"/>
  <c r="N1797" i="11"/>
  <c r="N1798" i="11"/>
  <c r="N1799" i="11"/>
  <c r="N1820" i="11"/>
  <c r="N1818" i="11"/>
  <c r="N1810" i="11"/>
  <c r="N1812" i="11"/>
  <c r="N1803" i="11"/>
  <c r="N1811" i="11"/>
  <c r="N1805" i="11"/>
  <c r="N1801" i="11"/>
  <c r="N1817" i="11"/>
  <c r="N1819" i="11"/>
  <c r="N1804" i="11"/>
  <c r="N1808" i="11"/>
  <c r="N1813" i="11"/>
  <c r="N1815" i="11"/>
  <c r="N1809" i="11"/>
  <c r="N1816" i="11"/>
  <c r="N1807" i="11"/>
  <c r="N1802" i="11"/>
  <c r="N1814" i="11"/>
  <c r="N1806" i="11"/>
  <c r="N1800" i="11"/>
  <c r="N1822" i="11"/>
  <c r="N1823" i="11"/>
  <c r="N1821" i="11"/>
  <c r="N1857" i="11"/>
  <c r="N1862" i="11"/>
  <c r="N1849" i="11"/>
  <c r="N1825" i="11"/>
  <c r="N1828" i="11"/>
  <c r="N1864" i="11"/>
  <c r="N1829" i="11"/>
  <c r="N1835" i="11"/>
  <c r="N1860" i="11"/>
  <c r="N1872" i="11"/>
  <c r="N1866" i="11"/>
  <c r="N1845" i="11"/>
  <c r="N1832" i="11"/>
  <c r="N1851" i="11"/>
  <c r="N1877" i="11"/>
  <c r="N1837" i="11"/>
  <c r="N1871" i="11"/>
  <c r="N1830" i="11"/>
  <c r="N1856" i="11"/>
  <c r="N1873" i="11"/>
  <c r="N1874" i="11"/>
  <c r="N1824" i="11"/>
  <c r="N1827" i="11"/>
  <c r="N1840" i="11"/>
  <c r="N1868" i="11"/>
  <c r="N1859" i="11"/>
  <c r="N1838" i="11"/>
  <c r="N1848" i="11"/>
  <c r="N1841" i="11"/>
  <c r="N1876" i="11"/>
  <c r="N1853" i="11"/>
  <c r="N1846" i="11"/>
  <c r="N1854" i="11"/>
  <c r="N1842" i="11"/>
  <c r="N1861" i="11"/>
  <c r="N1826" i="11"/>
  <c r="N1847" i="11"/>
  <c r="N1834" i="11"/>
  <c r="N1865" i="11"/>
  <c r="N1850" i="11"/>
  <c r="N1844" i="11"/>
  <c r="N1878" i="11"/>
  <c r="N1875" i="11"/>
  <c r="N1863" i="11"/>
  <c r="N1852" i="11"/>
  <c r="N1836" i="11"/>
  <c r="N1867" i="11"/>
  <c r="N1869" i="11"/>
  <c r="N1855" i="11"/>
  <c r="N1843" i="11"/>
  <c r="N1870" i="11"/>
  <c r="N1833" i="11"/>
  <c r="N1858" i="11"/>
  <c r="N1831" i="11"/>
  <c r="N1839" i="11"/>
  <c r="N1879" i="11"/>
  <c r="N1880" i="11"/>
  <c r="N1881" i="11"/>
  <c r="N1898" i="11"/>
  <c r="N1884" i="11"/>
  <c r="N1899" i="11"/>
  <c r="N1901" i="11"/>
  <c r="N1897" i="11"/>
  <c r="N1902" i="11"/>
  <c r="N1893" i="11"/>
  <c r="N1896" i="11"/>
  <c r="N1895" i="11"/>
  <c r="N1900" i="11"/>
  <c r="N1888" i="11"/>
  <c r="N1882" i="11"/>
  <c r="N1892" i="11"/>
  <c r="N1890" i="11"/>
  <c r="N1903" i="11"/>
  <c r="N1904" i="11"/>
  <c r="N1894" i="11"/>
  <c r="N1887" i="11"/>
  <c r="N1883" i="11"/>
  <c r="N1891" i="11"/>
  <c r="N1905" i="11"/>
  <c r="N1889" i="11"/>
  <c r="N1907" i="11"/>
  <c r="N1885" i="11"/>
  <c r="N1886" i="11"/>
  <c r="N1906" i="11"/>
  <c r="N1923" i="11"/>
  <c r="N1913" i="11"/>
  <c r="N1912" i="11"/>
  <c r="N1922" i="11"/>
  <c r="N1915" i="11"/>
  <c r="N1916" i="11"/>
  <c r="N1914" i="11"/>
  <c r="N1918" i="11"/>
  <c r="N1921" i="11"/>
  <c r="N1909" i="11"/>
  <c r="N1911" i="11"/>
  <c r="N1917" i="11"/>
  <c r="N1919" i="11"/>
  <c r="N1908" i="11"/>
  <c r="N1910" i="11"/>
  <c r="N1920" i="11"/>
  <c r="N1924" i="11"/>
  <c r="N1926" i="11"/>
  <c r="N1925" i="11"/>
  <c r="N1928" i="11"/>
  <c r="N1927" i="11"/>
  <c r="N1929" i="11"/>
  <c r="N1930" i="11"/>
  <c r="N1931" i="11"/>
  <c r="N1937" i="11"/>
  <c r="N1932" i="11"/>
  <c r="N1935" i="11"/>
  <c r="N1938" i="11"/>
  <c r="N1934" i="11"/>
  <c r="N1936" i="11"/>
  <c r="N1933" i="11"/>
  <c r="N1940" i="11"/>
  <c r="N1939" i="11"/>
  <c r="N1982" i="11"/>
  <c r="N1989" i="11"/>
  <c r="N1984" i="11"/>
  <c r="N1983" i="11"/>
  <c r="N1957" i="11"/>
  <c r="N1991" i="11"/>
  <c r="N1970" i="11"/>
  <c r="N1959" i="11"/>
  <c r="N1969" i="11"/>
  <c r="N1941" i="11"/>
  <c r="N1994" i="11"/>
  <c r="N1967" i="11"/>
  <c r="N1956" i="11"/>
  <c r="N1943" i="11"/>
  <c r="N1955" i="11"/>
  <c r="N1995" i="11"/>
  <c r="N1968" i="11"/>
  <c r="N1944" i="11"/>
  <c r="N1954" i="11"/>
  <c r="N1992" i="11"/>
  <c r="N1980" i="11"/>
  <c r="N1978" i="11"/>
  <c r="N1975" i="11"/>
  <c r="N1977" i="11"/>
  <c r="N1974" i="11"/>
  <c r="N1966" i="11"/>
  <c r="N1963" i="11"/>
  <c r="N1961" i="11"/>
  <c r="N1971" i="11"/>
  <c r="N1962" i="11"/>
  <c r="N1947" i="11"/>
  <c r="N1973" i="11"/>
  <c r="N1972" i="11"/>
  <c r="N1987" i="11"/>
  <c r="N1985" i="11"/>
  <c r="N1948" i="11"/>
  <c r="N1981" i="11"/>
  <c r="N1976" i="11"/>
  <c r="N1965" i="11"/>
  <c r="N1990" i="11"/>
  <c r="N1951" i="11"/>
  <c r="N1993" i="11"/>
  <c r="N1952" i="11"/>
  <c r="N1979" i="11"/>
  <c r="N1988" i="11"/>
  <c r="N1960" i="11"/>
  <c r="N1964" i="11"/>
  <c r="N1945" i="11"/>
  <c r="N1942" i="11"/>
  <c r="N1958" i="11"/>
  <c r="N1950" i="11"/>
  <c r="N1986" i="11"/>
  <c r="N1953" i="11"/>
  <c r="N1949" i="11"/>
  <c r="N1946" i="11"/>
  <c r="N2000" i="11"/>
  <c r="N1999" i="11"/>
  <c r="N2001" i="11"/>
  <c r="N1997" i="11"/>
  <c r="N1998" i="11"/>
  <c r="N1996" i="11"/>
  <c r="M1963" i="11"/>
  <c r="M1940" i="11"/>
  <c r="M1928" i="11"/>
  <c r="M1925" i="11"/>
  <c r="M1924" i="11"/>
  <c r="M1923" i="11"/>
  <c r="M1906" i="11"/>
  <c r="M1881" i="11"/>
  <c r="M1880" i="11"/>
  <c r="M1879" i="11"/>
  <c r="M1840" i="11"/>
  <c r="M1811" i="11"/>
  <c r="M1799" i="11"/>
  <c r="M1798" i="11"/>
  <c r="M1797" i="11"/>
  <c r="M1796" i="11"/>
  <c r="M1790" i="11"/>
  <c r="M1745" i="11"/>
  <c r="M1744" i="11"/>
  <c r="M1743" i="11"/>
  <c r="M1742" i="11"/>
  <c r="M1741" i="11"/>
  <c r="M1740" i="11"/>
  <c r="M1739" i="11"/>
  <c r="M1736" i="11"/>
  <c r="M1727" i="11"/>
  <c r="M1721" i="11"/>
  <c r="M1720" i="11"/>
  <c r="M1719" i="11"/>
  <c r="M1712" i="11"/>
  <c r="M1699" i="11"/>
  <c r="M1698" i="11"/>
  <c r="M1697" i="11"/>
  <c r="M1696" i="11"/>
  <c r="M1695" i="11"/>
  <c r="M1690" i="11"/>
  <c r="M1689" i="11"/>
  <c r="M1687" i="11"/>
  <c r="M1681" i="11"/>
  <c r="M1680" i="11"/>
  <c r="M1679" i="11"/>
  <c r="M1678" i="11"/>
  <c r="M1667" i="11"/>
  <c r="M1664" i="11"/>
  <c r="M1654" i="11"/>
  <c r="M1652" i="11"/>
  <c r="M1651" i="11"/>
  <c r="M1650" i="11"/>
  <c r="M1649" i="11"/>
  <c r="M1643" i="11"/>
  <c r="M1642" i="11"/>
  <c r="M1637" i="11"/>
  <c r="M1635" i="11"/>
  <c r="M1633" i="11"/>
  <c r="M1632" i="11"/>
  <c r="M1623" i="11"/>
  <c r="M1600" i="11"/>
  <c r="M1571" i="11"/>
  <c r="M1570" i="11"/>
  <c r="M1569" i="11"/>
  <c r="M1568" i="11"/>
  <c r="M1562" i="11"/>
  <c r="M1536" i="11"/>
  <c r="M1530" i="11"/>
  <c r="M1529" i="11"/>
  <c r="M1528" i="11"/>
  <c r="M1527" i="11"/>
  <c r="M1525" i="11"/>
  <c r="M1524" i="11"/>
  <c r="M1521" i="11"/>
  <c r="M1517" i="11"/>
  <c r="M1516" i="11"/>
  <c r="M1509" i="11"/>
  <c r="M1508" i="11"/>
  <c r="M1507" i="11"/>
  <c r="M1505" i="11"/>
  <c r="M1501" i="11"/>
  <c r="M1495" i="11"/>
  <c r="M1494" i="11"/>
  <c r="M1477" i="11"/>
  <c r="M1465" i="11"/>
  <c r="M1464" i="11"/>
  <c r="M1463" i="11"/>
  <c r="M1449" i="11"/>
  <c r="M1415" i="11"/>
  <c r="M1413" i="11"/>
  <c r="M1408" i="11"/>
  <c r="M1404" i="11"/>
  <c r="M1403" i="11"/>
  <c r="M1402" i="11"/>
  <c r="M1401" i="11"/>
  <c r="M1399" i="11"/>
  <c r="M1396" i="11"/>
  <c r="M1393" i="11"/>
  <c r="M1385" i="11"/>
  <c r="M1383" i="11"/>
  <c r="M1378" i="11"/>
  <c r="M1358" i="11"/>
  <c r="M1353" i="11"/>
  <c r="M1352" i="11"/>
  <c r="M1350" i="11"/>
  <c r="M1349" i="11"/>
  <c r="M1347" i="11"/>
  <c r="M1346" i="11"/>
  <c r="M1343" i="11"/>
  <c r="M1342" i="11"/>
  <c r="M1335" i="11"/>
  <c r="M1333" i="11"/>
  <c r="M1332" i="11"/>
  <c r="M1327" i="11"/>
  <c r="M1326" i="11"/>
  <c r="M1325" i="11"/>
  <c r="M1324" i="11"/>
  <c r="M1310" i="11"/>
  <c r="M1309" i="11"/>
  <c r="M1305" i="11"/>
  <c r="M1302" i="11"/>
  <c r="M1297" i="11"/>
  <c r="M1296" i="11"/>
  <c r="M1291" i="11"/>
  <c r="M1280" i="11"/>
  <c r="M1279" i="11"/>
  <c r="M1276" i="11"/>
  <c r="M1275" i="11"/>
  <c r="M1274" i="11"/>
  <c r="M1273" i="11"/>
  <c r="M1271" i="11"/>
  <c r="M1268" i="11"/>
  <c r="M1266" i="11"/>
  <c r="M1265" i="11"/>
  <c r="M1262" i="11"/>
  <c r="M1253" i="11"/>
  <c r="M1249" i="11"/>
  <c r="M1248" i="11"/>
  <c r="M1229" i="11"/>
  <c r="M1222" i="11"/>
  <c r="M1220" i="11"/>
  <c r="M1217" i="11"/>
  <c r="M1174" i="11"/>
  <c r="M1172" i="11"/>
  <c r="M1166" i="11"/>
  <c r="M1162" i="11"/>
  <c r="M1160" i="11"/>
  <c r="M1159" i="11"/>
  <c r="M1157" i="11"/>
  <c r="M1156" i="11"/>
  <c r="M1153" i="11"/>
  <c r="M1137" i="11"/>
  <c r="M1133" i="11"/>
  <c r="M1124" i="11"/>
  <c r="M1122" i="11"/>
  <c r="M1118" i="11"/>
  <c r="M1116" i="11"/>
  <c r="M1105" i="11"/>
  <c r="M1094" i="11"/>
  <c r="M1089" i="11"/>
  <c r="M1086" i="11"/>
  <c r="M1083" i="11"/>
  <c r="M1079" i="11"/>
  <c r="M1050" i="11"/>
  <c r="M1032" i="11"/>
  <c r="M1031" i="11"/>
  <c r="M1027" i="11"/>
  <c r="M1023" i="11"/>
  <c r="M1009" i="11"/>
  <c r="M1008" i="11"/>
  <c r="M1006" i="11"/>
  <c r="M1003" i="11"/>
  <c r="M998" i="11"/>
  <c r="M996" i="11"/>
  <c r="M995" i="11"/>
  <c r="M988" i="11"/>
  <c r="M979" i="11"/>
  <c r="M977" i="11"/>
  <c r="M976" i="11"/>
  <c r="M975" i="11"/>
  <c r="M968" i="11"/>
  <c r="M961" i="11"/>
  <c r="M951" i="11"/>
  <c r="M948" i="11"/>
  <c r="M947" i="11"/>
  <c r="M946" i="11"/>
  <c r="M944" i="11"/>
  <c r="M943" i="11"/>
  <c r="M937" i="11"/>
  <c r="M934" i="11"/>
  <c r="M931" i="11"/>
  <c r="M929" i="11"/>
  <c r="M903" i="11"/>
  <c r="M900" i="11"/>
  <c r="M899" i="11"/>
  <c r="M898" i="11"/>
  <c r="M897" i="11"/>
  <c r="M868" i="11"/>
  <c r="M849" i="11"/>
  <c r="M794" i="11"/>
  <c r="M792" i="11"/>
  <c r="M790" i="11"/>
  <c r="M789" i="11"/>
  <c r="M784" i="11"/>
  <c r="M782" i="11"/>
  <c r="M781" i="11"/>
  <c r="M780" i="11"/>
  <c r="M779" i="11"/>
  <c r="M776" i="11"/>
  <c r="M775" i="11"/>
  <c r="M771" i="11"/>
  <c r="M766" i="11"/>
  <c r="M765" i="11"/>
  <c r="M763" i="11"/>
  <c r="M762" i="11"/>
  <c r="M761" i="11"/>
  <c r="M760" i="11"/>
  <c r="M759" i="11"/>
  <c r="M757" i="11"/>
  <c r="M751" i="11"/>
  <c r="M735" i="11"/>
  <c r="M729" i="11"/>
  <c r="M728" i="11"/>
  <c r="M718" i="11"/>
  <c r="M708" i="11"/>
  <c r="M704" i="11"/>
  <c r="M703" i="11"/>
  <c r="M702" i="11"/>
  <c r="M701" i="11"/>
  <c r="M700" i="11"/>
  <c r="M698" i="11"/>
  <c r="M697" i="11"/>
  <c r="M696" i="11"/>
  <c r="M695" i="11"/>
  <c r="M685" i="11"/>
  <c r="M607" i="11"/>
  <c r="M601" i="11"/>
  <c r="M577" i="11"/>
  <c r="M576" i="11"/>
  <c r="M575" i="11"/>
  <c r="M569" i="11"/>
  <c r="M556" i="11"/>
  <c r="M547" i="11"/>
  <c r="M541" i="11"/>
  <c r="M540" i="11"/>
  <c r="M536" i="11"/>
  <c r="M535" i="11"/>
  <c r="M534" i="11"/>
  <c r="M524" i="11"/>
  <c r="M517" i="11"/>
  <c r="M515" i="11"/>
  <c r="M499" i="11"/>
  <c r="M477" i="11"/>
  <c r="M476" i="11"/>
  <c r="M464" i="11"/>
  <c r="M459" i="11"/>
  <c r="M458" i="11"/>
  <c r="M457" i="11"/>
  <c r="M450" i="11"/>
  <c r="M449" i="11"/>
  <c r="M448" i="11"/>
  <c r="M447" i="11"/>
  <c r="M434" i="11"/>
  <c r="M429" i="11"/>
  <c r="M421" i="11"/>
  <c r="M354" i="11"/>
  <c r="AB68" i="11"/>
  <c r="M344" i="11"/>
  <c r="M343" i="11"/>
  <c r="M341" i="11"/>
  <c r="M336" i="11"/>
  <c r="M308" i="11"/>
  <c r="M290" i="11"/>
  <c r="M282" i="11"/>
  <c r="M281" i="11"/>
  <c r="M275" i="11"/>
  <c r="M274" i="11"/>
  <c r="M272" i="11"/>
  <c r="M265" i="11"/>
  <c r="M264" i="11"/>
  <c r="M263" i="11"/>
  <c r="M255" i="11"/>
  <c r="M254" i="11"/>
  <c r="M253" i="11"/>
  <c r="M252" i="11"/>
  <c r="M250" i="11"/>
  <c r="M222" i="11"/>
  <c r="M221" i="11"/>
  <c r="M220" i="11"/>
  <c r="M217" i="11"/>
  <c r="M192" i="11"/>
  <c r="M174" i="11"/>
  <c r="M152" i="11"/>
  <c r="M148" i="11"/>
  <c r="M147" i="11"/>
  <c r="M146" i="11"/>
  <c r="M145" i="11"/>
  <c r="M125" i="11"/>
  <c r="M95" i="11"/>
  <c r="M77" i="11"/>
  <c r="M74" i="11"/>
  <c r="M69" i="11"/>
  <c r="M68" i="11"/>
  <c r="M66" i="11"/>
  <c r="M65" i="11"/>
  <c r="M64" i="11"/>
  <c r="M59" i="11"/>
  <c r="M58" i="11"/>
  <c r="M54" i="11"/>
  <c r="M53" i="11"/>
  <c r="M46" i="11"/>
  <c r="M45" i="11"/>
  <c r="M44" i="11"/>
  <c r="M41" i="11"/>
  <c r="M27" i="11"/>
  <c r="M24" i="11"/>
  <c r="M23" i="11"/>
  <c r="M19" i="11"/>
  <c r="M18" i="11"/>
  <c r="M15" i="11"/>
  <c r="M4" i="11"/>
  <c r="L402" i="11"/>
  <c r="L215" i="11"/>
  <c r="L1553" i="11"/>
  <c r="L170" i="11"/>
  <c r="L1139" i="11"/>
  <c r="L1916" i="11"/>
  <c r="L166" i="11"/>
  <c r="L1868" i="11"/>
  <c r="L1838" i="11"/>
  <c r="L1233" i="11"/>
  <c r="L1955" i="11"/>
  <c r="L918" i="11"/>
  <c r="L417" i="11"/>
  <c r="L398" i="11"/>
  <c r="L482" i="11"/>
  <c r="L928" i="11"/>
  <c r="L1523" i="11"/>
  <c r="L1320" i="11"/>
  <c r="L212" i="11"/>
  <c r="L580" i="11"/>
  <c r="L1571" i="11"/>
  <c r="L2" i="11"/>
  <c r="L1774" i="11"/>
  <c r="L1938" i="11"/>
  <c r="L409" i="11"/>
  <c r="L1478" i="11"/>
  <c r="L1956" i="11"/>
  <c r="L648" i="11"/>
  <c r="L759" i="11"/>
  <c r="L1108" i="11"/>
  <c r="L546" i="11"/>
  <c r="L1913" i="11"/>
  <c r="L792" i="11"/>
  <c r="L1556" i="11"/>
  <c r="L1646" i="11"/>
  <c r="L190" i="11"/>
  <c r="L1468" i="11"/>
  <c r="L1313" i="11"/>
  <c r="L92" i="11"/>
  <c r="L1841" i="11"/>
  <c r="L1683" i="11"/>
  <c r="L1145" i="11"/>
  <c r="L665" i="11"/>
  <c r="L400" i="11"/>
  <c r="L415" i="11"/>
  <c r="L1317" i="11"/>
  <c r="L1489" i="11"/>
  <c r="L1107" i="11"/>
  <c r="L206" i="11"/>
  <c r="L408" i="11"/>
  <c r="L1915" i="11"/>
  <c r="L401" i="11"/>
  <c r="L1387" i="11"/>
  <c r="L485" i="11"/>
  <c r="L872" i="11"/>
  <c r="L1992" i="11"/>
  <c r="L1912" i="11"/>
  <c r="L1135" i="11"/>
  <c r="L303" i="11"/>
  <c r="L397" i="11"/>
  <c r="L1707" i="11"/>
  <c r="L1830" i="11"/>
  <c r="L1235" i="11"/>
  <c r="L664" i="11"/>
  <c r="L1963" i="11"/>
  <c r="L908" i="11"/>
  <c r="L608" i="11"/>
  <c r="L1965" i="11"/>
  <c r="L1102" i="11"/>
  <c r="L1316" i="11"/>
  <c r="L1298" i="11"/>
  <c r="L413" i="11"/>
  <c r="L871" i="11"/>
  <c r="L1052" i="11"/>
  <c r="L711" i="11"/>
  <c r="L1111" i="11"/>
  <c r="L1684" i="11"/>
  <c r="L1386" i="11"/>
  <c r="L1799" i="11"/>
  <c r="L677" i="11"/>
  <c r="L581" i="11"/>
  <c r="L1292" i="11"/>
  <c r="L67" i="11"/>
  <c r="L756" i="11"/>
  <c r="L1898" i="11"/>
  <c r="L1155" i="11"/>
  <c r="L1714" i="11"/>
  <c r="L1914" i="11"/>
  <c r="L782" i="11"/>
  <c r="L348" i="11"/>
  <c r="L619" i="11"/>
  <c r="L1027" i="11"/>
  <c r="L146" i="11"/>
  <c r="L1859" i="11"/>
  <c r="L1148" i="11"/>
  <c r="L89" i="11"/>
  <c r="L1312" i="11"/>
  <c r="L1954" i="11"/>
  <c r="L466" i="11"/>
  <c r="L1765" i="11"/>
  <c r="L1801" i="11"/>
  <c r="L822" i="11"/>
  <c r="L628" i="11"/>
  <c r="L1035" i="11"/>
  <c r="L364" i="11"/>
  <c r="L1887" i="11"/>
  <c r="L63" i="11"/>
  <c r="L213" i="11"/>
  <c r="L897" i="11"/>
  <c r="L1554" i="11"/>
  <c r="L98" i="11"/>
  <c r="L627" i="11"/>
  <c r="L1817" i="11"/>
  <c r="L1465" i="11"/>
  <c r="L1545" i="11"/>
  <c r="L1039" i="11"/>
  <c r="L1153" i="11"/>
  <c r="L1413" i="11"/>
  <c r="L1206" i="11"/>
  <c r="L1800" i="11"/>
  <c r="L1709" i="11"/>
  <c r="L727" i="11"/>
  <c r="L96" i="11"/>
  <c r="L1234" i="11"/>
  <c r="L162" i="11"/>
  <c r="L721" i="11"/>
  <c r="L315" i="11"/>
  <c r="L370" i="11"/>
  <c r="L718" i="11"/>
  <c r="L784" i="11"/>
  <c r="L1142" i="11"/>
  <c r="L1708" i="11"/>
  <c r="L49" i="11"/>
  <c r="L624" i="11"/>
  <c r="L165" i="11"/>
  <c r="L1470" i="11"/>
  <c r="L643" i="11"/>
  <c r="L52" i="11"/>
  <c r="L343" i="11"/>
  <c r="L202" i="11"/>
  <c r="L977" i="11"/>
  <c r="L491" i="11"/>
  <c r="L164" i="11"/>
  <c r="L1792" i="11"/>
  <c r="L1845" i="11"/>
  <c r="L617" i="11"/>
  <c r="L758" i="11"/>
  <c r="L748" i="11"/>
  <c r="L1114" i="11"/>
  <c r="L1166" i="11"/>
  <c r="L1780" i="11"/>
  <c r="L311" i="11"/>
  <c r="L780" i="11"/>
  <c r="L1324" i="11"/>
  <c r="L72" i="11"/>
  <c r="L907" i="11"/>
  <c r="L1712" i="11"/>
  <c r="L1072" i="11"/>
  <c r="L906" i="11"/>
  <c r="L1513" i="11"/>
  <c r="L752" i="11"/>
  <c r="L589" i="11"/>
  <c r="L870" i="11"/>
  <c r="L80" i="11"/>
  <c r="L396" i="11"/>
  <c r="L126" i="11"/>
  <c r="L97" i="11"/>
  <c r="L1188" i="11"/>
  <c r="L837" i="11"/>
  <c r="L424" i="11"/>
  <c r="L1248" i="11"/>
  <c r="L60" i="11"/>
  <c r="L723" i="11"/>
  <c r="L495" i="11"/>
  <c r="L667" i="11"/>
  <c r="L1820" i="11"/>
  <c r="L1124" i="11"/>
  <c r="L386" i="11"/>
  <c r="L473" i="11"/>
  <c r="L1187" i="11"/>
  <c r="L382" i="11"/>
  <c r="L207" i="11"/>
  <c r="L1183" i="11"/>
  <c r="L1968" i="11"/>
  <c r="L1890" i="11"/>
  <c r="L406" i="11"/>
  <c r="L1100" i="11"/>
  <c r="L1369" i="11"/>
  <c r="L221" i="11"/>
  <c r="L169" i="11"/>
  <c r="L452" i="11"/>
  <c r="L672" i="11"/>
  <c r="L1823" i="11"/>
  <c r="L1975" i="11"/>
  <c r="L1321" i="11"/>
  <c r="L314" i="11"/>
  <c r="L1079" i="11"/>
  <c r="L1058" i="11"/>
  <c r="L1520" i="11"/>
  <c r="L489" i="11"/>
  <c r="L1282" i="11"/>
  <c r="L1957" i="11"/>
  <c r="L325" i="11"/>
  <c r="L933" i="11"/>
  <c r="L1549" i="11"/>
  <c r="L515" i="11"/>
  <c r="L366" i="11"/>
  <c r="L399" i="11"/>
  <c r="L168" i="11"/>
  <c r="L596" i="11"/>
  <c r="L1870" i="11"/>
  <c r="L590" i="11"/>
  <c r="L117" i="11"/>
  <c r="L680" i="11"/>
  <c r="L90" i="11"/>
  <c r="L724" i="11"/>
  <c r="L1469" i="11"/>
  <c r="L460" i="11"/>
  <c r="L1099" i="11"/>
  <c r="L1095" i="11"/>
  <c r="L798" i="11"/>
  <c r="L42" i="11"/>
  <c r="L286" i="11"/>
  <c r="L1034" i="11"/>
  <c r="L1182" i="11"/>
  <c r="L479" i="11"/>
  <c r="L1901" i="11"/>
  <c r="L316" i="11"/>
  <c r="L743" i="11"/>
  <c r="L1972" i="11"/>
  <c r="L1147" i="11"/>
  <c r="L1212" i="11"/>
  <c r="L371" i="11"/>
  <c r="L1962" i="11"/>
  <c r="L819" i="11"/>
  <c r="L666" i="11"/>
  <c r="L884" i="11"/>
  <c r="L1388" i="11"/>
  <c r="L738" i="11"/>
  <c r="L1209" i="11"/>
  <c r="L602" i="11"/>
  <c r="L674" i="11"/>
  <c r="L78" i="11"/>
  <c r="L1922" i="11"/>
  <c r="L1314" i="11"/>
  <c r="L587" i="11"/>
  <c r="L1339" i="11"/>
  <c r="L1198" i="11"/>
  <c r="L1252" i="11"/>
  <c r="L320" i="11"/>
  <c r="L1895" i="11"/>
  <c r="L1286" i="11"/>
  <c r="L1149" i="11"/>
  <c r="L375" i="11"/>
  <c r="L684" i="11"/>
  <c r="L621" i="11"/>
  <c r="L969" i="11"/>
  <c r="L1611" i="11"/>
  <c r="L87" i="11"/>
  <c r="L899" i="11"/>
  <c r="L601" i="11"/>
  <c r="L1609" i="11"/>
  <c r="L448" i="11"/>
  <c r="L1173" i="11"/>
  <c r="L1047" i="11"/>
  <c r="L1176" i="11"/>
  <c r="L1904" i="11"/>
  <c r="L1396" i="11"/>
  <c r="L1497" i="11"/>
  <c r="L361" i="11"/>
  <c r="L1232" i="11"/>
  <c r="L1475" i="11"/>
  <c r="L481" i="11"/>
  <c r="L1899" i="11"/>
  <c r="L1918" i="11"/>
  <c r="L1143" i="11"/>
  <c r="L606" i="11"/>
  <c r="L465" i="11"/>
  <c r="L1479" i="11"/>
  <c r="L1574" i="11"/>
  <c r="L1101" i="11"/>
  <c r="L317" i="11"/>
  <c r="L228" i="11"/>
  <c r="L705" i="11"/>
  <c r="L1046" i="11"/>
  <c r="L1390" i="11"/>
  <c r="L429" i="11"/>
  <c r="L1718" i="11"/>
  <c r="L445" i="11"/>
  <c r="L980" i="11"/>
  <c r="L1716" i="11"/>
  <c r="L1814" i="11"/>
  <c r="L1300" i="11"/>
  <c r="L1551" i="11"/>
  <c r="L1311" i="11"/>
  <c r="L1293" i="11"/>
  <c r="L545" i="11"/>
  <c r="L1076" i="11"/>
  <c r="L1098" i="11"/>
  <c r="L1178" i="11"/>
  <c r="L1701" i="11"/>
  <c r="L692" i="11"/>
  <c r="L791" i="11"/>
  <c r="L1902" i="11"/>
  <c r="L1883" i="11"/>
  <c r="L976" i="11"/>
  <c r="L1189" i="11"/>
  <c r="L1486" i="11"/>
  <c r="L263" i="11"/>
  <c r="L1908" i="11"/>
  <c r="L749" i="11"/>
  <c r="L1275" i="11"/>
  <c r="L88" i="11"/>
  <c r="L1174" i="11"/>
  <c r="L886" i="11"/>
  <c r="L1519" i="11"/>
  <c r="L82" i="11"/>
  <c r="L405" i="11"/>
  <c r="L463" i="11"/>
  <c r="L68" i="11"/>
  <c r="L1903" i="11"/>
  <c r="L869" i="11"/>
  <c r="L1828" i="11"/>
  <c r="L882" i="11"/>
  <c r="L1078" i="11"/>
  <c r="L493" i="11"/>
  <c r="L284" i="11"/>
  <c r="L915" i="11"/>
  <c r="L1548" i="11"/>
  <c r="L1697" i="11"/>
  <c r="L433" i="11"/>
  <c r="L1104" i="11"/>
  <c r="L1110" i="11"/>
  <c r="L1842" i="11"/>
  <c r="L717" i="11"/>
  <c r="L1518" i="11"/>
  <c r="L720" i="11"/>
  <c r="L101" i="11"/>
  <c r="L1408" i="11"/>
  <c r="L1884" i="11"/>
  <c r="L704" i="11"/>
  <c r="L122" i="11"/>
  <c r="L1250" i="11"/>
  <c r="L223" i="11"/>
  <c r="L763" i="11"/>
  <c r="L376" i="11"/>
  <c r="L1409" i="11"/>
  <c r="L1723" i="11"/>
  <c r="L352" i="11"/>
  <c r="L712" i="11"/>
  <c r="L1216" i="11"/>
  <c r="L1805" i="11"/>
  <c r="L1951" i="11"/>
  <c r="L1494" i="11"/>
  <c r="L1123" i="11"/>
  <c r="L472" i="11"/>
  <c r="L1879" i="11"/>
  <c r="L1373" i="11"/>
  <c r="L584" i="11"/>
  <c r="L1822" i="11"/>
  <c r="L64" i="11"/>
  <c r="L561" i="11"/>
  <c r="L1876" i="11"/>
  <c r="L1185" i="11"/>
  <c r="L198" i="11"/>
  <c r="L1761" i="11"/>
  <c r="L878" i="11"/>
  <c r="L1055" i="11"/>
  <c r="L1026" i="11"/>
  <c r="L1896" i="11"/>
  <c r="L1966" i="11"/>
  <c r="L768" i="11"/>
  <c r="L412" i="11"/>
  <c r="L877" i="11"/>
  <c r="L1498" i="11"/>
  <c r="L1522" i="11"/>
  <c r="L901" i="11"/>
  <c r="L1122" i="11"/>
  <c r="L921" i="11"/>
  <c r="L1391" i="11"/>
  <c r="L1394" i="11"/>
  <c r="L1897" i="11"/>
  <c r="L1687" i="11"/>
  <c r="L45" i="11"/>
  <c r="L191" i="11"/>
  <c r="L1725" i="11"/>
  <c r="L867" i="11"/>
  <c r="L1242" i="11"/>
  <c r="L95" i="11"/>
  <c r="L769" i="11"/>
  <c r="L1882" i="11"/>
  <c r="L1197" i="11"/>
  <c r="L1512" i="11"/>
  <c r="L167" i="11"/>
  <c r="L1207" i="11"/>
  <c r="L421" i="11"/>
  <c r="L998" i="11"/>
  <c r="L1068" i="11"/>
  <c r="L444" i="11"/>
  <c r="L770" i="11"/>
  <c r="L43" i="11"/>
  <c r="L1177" i="11"/>
  <c r="L1743" i="11"/>
  <c r="L1715" i="11"/>
  <c r="L1247" i="11"/>
  <c r="L1947" i="11"/>
  <c r="L86" i="11"/>
  <c r="L1917" i="11"/>
  <c r="L1218" i="11"/>
  <c r="L1340" i="11"/>
  <c r="L1693" i="11"/>
  <c r="L964" i="11"/>
  <c r="L904" i="11"/>
  <c r="L1440" i="11"/>
  <c r="L715" i="11"/>
  <c r="L1866" i="11"/>
  <c r="L1604" i="11"/>
  <c r="L1127" i="11"/>
  <c r="L1414" i="11"/>
  <c r="L630" i="11"/>
  <c r="L1179" i="11"/>
  <c r="L737" i="11"/>
  <c r="L1703" i="11"/>
  <c r="L103" i="11"/>
  <c r="L997" i="11"/>
  <c r="L905" i="11"/>
  <c r="L713" i="11"/>
  <c r="L707" i="11"/>
  <c r="L204" i="11"/>
  <c r="L527" i="11"/>
  <c r="L342" i="11"/>
  <c r="L1150" i="11"/>
  <c r="L1287" i="11"/>
  <c r="L21" i="11"/>
  <c r="L538" i="11"/>
  <c r="L1196" i="11"/>
  <c r="L1040" i="11"/>
  <c r="L1380" i="11"/>
  <c r="L958" i="11"/>
  <c r="L754" i="11"/>
  <c r="L603" i="11"/>
  <c r="L349" i="11"/>
  <c r="L321" i="11"/>
  <c r="L847" i="11"/>
  <c r="L1256" i="11"/>
  <c r="L623" i="11"/>
  <c r="L1278" i="11"/>
  <c r="L1964" i="11"/>
  <c r="L194" i="11"/>
  <c r="L694" i="11"/>
  <c r="L350" i="11"/>
  <c r="L595" i="11"/>
  <c r="L1685" i="11"/>
  <c r="L539" i="11"/>
  <c r="L675" i="11"/>
  <c r="L1640" i="11"/>
  <c r="L843" i="11"/>
  <c r="L970" i="11"/>
  <c r="L944" i="11"/>
  <c r="L1201" i="11"/>
  <c r="L313" i="11"/>
  <c r="L898" i="11"/>
  <c r="L1180" i="11"/>
  <c r="L185" i="11"/>
  <c r="L1829" i="11"/>
  <c r="L1044" i="11"/>
  <c r="L176" i="11"/>
  <c r="L1407" i="11"/>
  <c r="L1861" i="11"/>
  <c r="L1096" i="11"/>
  <c r="L374" i="11"/>
  <c r="L480" i="11"/>
  <c r="L1186" i="11"/>
  <c r="L1116" i="11"/>
  <c r="L1633" i="11"/>
  <c r="L178" i="11"/>
  <c r="L753" i="11"/>
  <c r="L1639" i="11"/>
  <c r="L1285" i="11"/>
  <c r="L1318" i="11"/>
  <c r="L1666" i="11"/>
  <c r="L1025" i="11"/>
  <c r="L1711" i="11"/>
  <c r="L1191" i="11"/>
  <c r="L1641" i="11"/>
  <c r="L1411" i="11"/>
  <c r="L468" i="11"/>
  <c r="L1929" i="11"/>
  <c r="L1121" i="11"/>
  <c r="L1199" i="11"/>
  <c r="L1787" i="11"/>
  <c r="L1134" i="11"/>
  <c r="L613" i="11"/>
  <c r="L1045" i="11"/>
  <c r="L788" i="11"/>
  <c r="L1998" i="11"/>
  <c r="L1906" i="11"/>
  <c r="L54" i="11"/>
  <c r="L1612" i="11"/>
  <c r="L996" i="11"/>
  <c r="L379" i="11"/>
  <c r="L1105" i="11"/>
  <c r="L1077" i="11"/>
  <c r="L1930" i="11"/>
  <c r="L1392" i="11"/>
  <c r="L1570" i="11"/>
  <c r="L1073" i="11"/>
  <c r="L934" i="11"/>
  <c r="L1741" i="11"/>
  <c r="L209" i="11"/>
  <c r="L497" i="11"/>
  <c r="L669" i="11"/>
  <c r="L1508" i="11"/>
  <c r="L201" i="11"/>
  <c r="L295" i="11"/>
  <c r="L1225" i="11"/>
  <c r="L279" i="11"/>
  <c r="L175" i="11"/>
  <c r="L1974" i="11"/>
  <c r="L1464" i="11"/>
  <c r="L347" i="11"/>
  <c r="L1097" i="11"/>
  <c r="L1056" i="11"/>
  <c r="L1831" i="11"/>
  <c r="L302" i="11"/>
  <c r="L85" i="11"/>
  <c r="L451" i="11"/>
  <c r="L475" i="11"/>
  <c r="L1667" i="11"/>
  <c r="L1069" i="11"/>
  <c r="L331" i="11"/>
  <c r="L1873" i="11"/>
  <c r="L709" i="11"/>
  <c r="L1911" i="11"/>
  <c r="L1260" i="11"/>
  <c r="L1051" i="11"/>
  <c r="L1694" i="11"/>
  <c r="L23" i="11"/>
  <c r="L607" i="11"/>
  <c r="L957" i="11"/>
  <c r="L62" i="11"/>
  <c r="L1834" i="11"/>
  <c r="L620" i="11"/>
  <c r="L604" i="11"/>
  <c r="L1997" i="11"/>
  <c r="L1821" i="11"/>
  <c r="L1492" i="11"/>
  <c r="L403" i="11"/>
  <c r="L211" i="11"/>
  <c r="L631" i="11"/>
  <c r="L53" i="11"/>
  <c r="L1008" i="11"/>
  <c r="L1900" i="11"/>
  <c r="L751" i="11"/>
  <c r="L450" i="11"/>
  <c r="L1826" i="11"/>
  <c r="L1853" i="11"/>
  <c r="L879" i="11"/>
  <c r="L447" i="11"/>
  <c r="L1251" i="11"/>
  <c r="L1103" i="11"/>
  <c r="L533" i="11"/>
  <c r="L220" i="11"/>
  <c r="L1854" i="11"/>
  <c r="L373" i="11"/>
  <c r="L66" i="11"/>
  <c r="L744" i="11"/>
  <c r="L1721" i="11"/>
  <c r="L1109" i="11"/>
  <c r="L965" i="11"/>
  <c r="L1550" i="11"/>
  <c r="L61" i="11"/>
  <c r="L1219" i="11"/>
  <c r="L84" i="11"/>
  <c r="L345" i="11"/>
  <c r="L1740" i="11"/>
  <c r="L1059" i="11"/>
  <c r="L1065" i="11"/>
  <c r="L1935" i="11"/>
  <c r="L1350" i="11"/>
  <c r="L1412" i="11"/>
  <c r="L772" i="11"/>
  <c r="L1208" i="11"/>
  <c r="L1485" i="11"/>
  <c r="L1815" i="11"/>
  <c r="L478" i="11"/>
  <c r="L440" i="11"/>
  <c r="L592" i="11"/>
  <c r="L1406" i="11"/>
  <c r="L1484" i="11"/>
  <c r="L913" i="11"/>
  <c r="L1307" i="11"/>
  <c r="L1361" i="11"/>
  <c r="L1710" i="11"/>
  <c r="L1727" i="11"/>
  <c r="L1338" i="11"/>
  <c r="L1245" i="11"/>
  <c r="L1483" i="11"/>
  <c r="L143" i="11"/>
  <c r="L1569" i="11"/>
  <c r="L885" i="11"/>
  <c r="L1243" i="11"/>
  <c r="L790" i="11"/>
  <c r="L217" i="11"/>
  <c r="L1146" i="11"/>
  <c r="L1029" i="11"/>
  <c r="L385" i="11"/>
  <c r="L79" i="11"/>
  <c r="L1092" i="11"/>
  <c r="L708" i="11"/>
  <c r="L1885" i="11"/>
  <c r="L953" i="11"/>
  <c r="L1273" i="11"/>
  <c r="L94" i="11"/>
  <c r="L838" i="11"/>
  <c r="L1705" i="11"/>
  <c r="L1742" i="11"/>
  <c r="L687" i="11"/>
  <c r="L312" i="11"/>
  <c r="L888" i="11"/>
  <c r="L979" i="11"/>
  <c r="L1652" i="11"/>
  <c r="L1511" i="11"/>
  <c r="L1401" i="11"/>
  <c r="L935" i="11"/>
  <c r="L757" i="11"/>
  <c r="L917" i="11"/>
  <c r="L226" i="11"/>
  <c r="L1066" i="11"/>
  <c r="L287" i="11"/>
  <c r="L722" i="11"/>
  <c r="L1156" i="11"/>
  <c r="L1552" i="11"/>
  <c r="L1665" i="11"/>
  <c r="L629" i="11"/>
  <c r="L1217" i="11"/>
  <c r="L436" i="11"/>
  <c r="L1816" i="11"/>
  <c r="L285" i="11"/>
  <c r="L1664" i="11"/>
  <c r="L1495" i="11"/>
  <c r="L1382" i="11"/>
  <c r="L471" i="11"/>
  <c r="L706" i="11"/>
  <c r="L1702" i="11"/>
  <c r="L1214" i="11"/>
  <c r="L554" i="11"/>
  <c r="L1336" i="11"/>
  <c r="L470" i="11"/>
  <c r="L1463" i="11"/>
  <c r="L1175" i="11"/>
  <c r="L787" i="11"/>
  <c r="L150" i="11"/>
  <c r="L27" i="11"/>
  <c r="L1193" i="11"/>
  <c r="L1194" i="11"/>
  <c r="L1524" i="11"/>
  <c r="L1488" i="11"/>
  <c r="L1376" i="11"/>
  <c r="L543" i="11"/>
  <c r="L1050" i="11"/>
  <c r="L786" i="11"/>
  <c r="L764" i="11"/>
  <c r="L44" i="11"/>
  <c r="L283" i="11"/>
  <c r="L1192" i="11"/>
  <c r="L1706" i="11"/>
  <c r="L1892" i="11"/>
  <c r="L333" i="11"/>
  <c r="L1024" i="11"/>
  <c r="L1500" i="11"/>
  <c r="L796" i="11"/>
  <c r="L1310" i="11"/>
  <c r="L1893" i="11"/>
  <c r="L1653" i="11"/>
  <c r="L1844" i="11"/>
  <c r="L1931" i="11"/>
  <c r="L1205" i="11"/>
  <c r="L714" i="11"/>
  <c r="L575" i="11"/>
  <c r="L1610" i="11"/>
  <c r="L926" i="11"/>
  <c r="L1458" i="11"/>
  <c r="L301" i="11"/>
  <c r="L346" i="11"/>
  <c r="L1030" i="11"/>
  <c r="L131" i="11"/>
  <c r="L1244" i="11"/>
  <c r="L903" i="11"/>
  <c r="L187" i="11"/>
  <c r="L105" i="11"/>
  <c r="L1302" i="11"/>
  <c r="L1967" i="11"/>
  <c r="L1692" i="11"/>
  <c r="L1656" i="11"/>
  <c r="L1089" i="11"/>
  <c r="L668" i="11"/>
  <c r="L801" i="11"/>
  <c r="L1700" i="11"/>
  <c r="L369" i="11"/>
  <c r="L205" i="11"/>
  <c r="L1819" i="11"/>
  <c r="L851" i="11"/>
  <c r="L1203" i="11"/>
  <c r="L210" i="11"/>
  <c r="L521" i="11"/>
  <c r="L264" i="11"/>
  <c r="L1720" i="11"/>
  <c r="L1871" i="11"/>
  <c r="L783" i="11"/>
  <c r="L1941" i="11"/>
  <c r="L1980" i="11"/>
  <c r="L1875" i="11"/>
  <c r="L1894" i="11"/>
  <c r="L588" i="11"/>
  <c r="L1181" i="11"/>
  <c r="L683" i="11"/>
  <c r="L779" i="11"/>
  <c r="L462" i="11"/>
  <c r="L1958" i="11"/>
  <c r="L1037" i="11"/>
  <c r="L1210" i="11"/>
  <c r="L750" i="11"/>
  <c r="L1347" i="11"/>
  <c r="L736" i="11"/>
  <c r="L490" i="11"/>
  <c r="L1071" i="11"/>
  <c r="L25" i="11"/>
  <c r="L740" i="11"/>
  <c r="L327" i="11"/>
  <c r="L1319" i="11"/>
  <c r="L296" i="11"/>
  <c r="L438" i="11"/>
  <c r="L486" i="11"/>
  <c r="L1869" i="11"/>
  <c r="L496" i="11"/>
  <c r="L91" i="11"/>
  <c r="L794" i="11"/>
  <c r="L1529" i="11"/>
  <c r="L351" i="11"/>
  <c r="L685" i="11"/>
  <c r="L873" i="11"/>
  <c r="L1190" i="11"/>
  <c r="L1891" i="11"/>
  <c r="L1527" i="11"/>
  <c r="L1507" i="11"/>
  <c r="L1184" i="11"/>
  <c r="L1473" i="11"/>
  <c r="L1745" i="11"/>
  <c r="L1691" i="11"/>
  <c r="L1151" i="11"/>
  <c r="L1637" i="11"/>
  <c r="L564" i="11"/>
  <c r="L725" i="11"/>
  <c r="L99" i="11"/>
  <c r="L1202" i="11"/>
  <c r="L1608" i="11"/>
  <c r="L1063" i="11"/>
  <c r="L1405" i="11"/>
  <c r="L100" i="11"/>
  <c r="L540" i="11"/>
  <c r="L956" i="11"/>
  <c r="L960" i="11"/>
  <c r="L1924" i="11"/>
  <c r="L1060" i="11"/>
  <c r="L671" i="11"/>
  <c r="L1341" i="11"/>
  <c r="L1867" i="11"/>
  <c r="L1843" i="11"/>
  <c r="L102" i="11"/>
  <c r="L1152" i="11"/>
  <c r="L407" i="11"/>
  <c r="L681" i="11"/>
  <c r="L1568" i="11"/>
  <c r="L597" i="11"/>
  <c r="L1154" i="11"/>
  <c r="L354" i="11"/>
  <c r="L1680" i="11"/>
  <c r="L1811" i="11"/>
  <c r="L71" i="11"/>
  <c r="L1395" i="11"/>
  <c r="L781" i="11"/>
  <c r="L532" i="11"/>
  <c r="L1064" i="11"/>
  <c r="L689" i="11"/>
  <c r="L1888" i="11"/>
  <c r="L1753" i="11"/>
  <c r="L1563" i="11"/>
  <c r="L1281" i="11"/>
  <c r="L1053" i="11"/>
  <c r="L360" i="11"/>
  <c r="L1093" i="11"/>
  <c r="L1289" i="11"/>
  <c r="L20" i="11"/>
  <c r="L48" i="11"/>
  <c r="L925" i="11"/>
  <c r="L73" i="11"/>
  <c r="L300" i="11"/>
  <c r="L1907" i="11"/>
  <c r="L1482" i="11"/>
  <c r="L208" i="11"/>
  <c r="L1043" i="11"/>
  <c r="L1749" i="11"/>
  <c r="L290" i="11"/>
  <c r="L716" i="11"/>
  <c r="L1953" i="11"/>
  <c r="L1480" i="11"/>
  <c r="L634" i="11"/>
  <c r="L423" i="11"/>
  <c r="L609" i="11"/>
  <c r="L1297" i="11"/>
  <c r="L1686" i="11"/>
  <c r="L1856" i="11"/>
  <c r="L1322" i="11"/>
  <c r="L890" i="11"/>
  <c r="L839" i="11"/>
  <c r="L767" i="11"/>
  <c r="L1832" i="11"/>
  <c r="L110" i="11"/>
  <c r="L1547" i="11"/>
  <c r="L1088" i="11"/>
  <c r="L1889" i="11"/>
  <c r="L1057" i="11"/>
  <c r="L1067" i="11"/>
  <c r="L222" i="11"/>
  <c r="L1294" i="11"/>
  <c r="L1521" i="11"/>
  <c r="L726" i="11"/>
  <c r="L1062" i="11"/>
  <c r="L410" i="11"/>
  <c r="L1389" i="11"/>
  <c r="L1222" i="11"/>
  <c r="L439" i="11"/>
  <c r="L35" i="11"/>
  <c r="L1864" i="11"/>
  <c r="L1106" i="11"/>
  <c r="L1090" i="11"/>
  <c r="L647" i="11"/>
  <c r="L477" i="11"/>
  <c r="L1269" i="11"/>
  <c r="L1735" i="11"/>
  <c r="L642" i="11"/>
  <c r="L615" i="11"/>
  <c r="L1261" i="11"/>
  <c r="L1213" i="11"/>
  <c r="L253" i="11"/>
  <c r="L1266" i="11"/>
  <c r="L1359" i="11"/>
  <c r="L755" i="11"/>
  <c r="L289" i="11"/>
  <c r="L638" i="11"/>
  <c r="L992" i="11"/>
  <c r="L1277" i="11"/>
  <c r="L1466" i="11"/>
  <c r="L155" i="11"/>
  <c r="L1717" i="11"/>
  <c r="L1839" i="11"/>
  <c r="L1851" i="11"/>
  <c r="L1660" i="11"/>
  <c r="L469" i="11"/>
  <c r="L1827" i="11"/>
  <c r="L1948" i="11"/>
  <c r="L70" i="11"/>
  <c r="L618" i="11"/>
  <c r="L1041" i="11"/>
  <c r="L896" i="11"/>
  <c r="L1950" i="11"/>
  <c r="L828" i="11"/>
  <c r="L1223" i="11"/>
  <c r="L425" i="11"/>
  <c r="L252" i="11"/>
  <c r="L1211" i="11"/>
  <c r="L1080" i="11"/>
  <c r="L1200" i="11"/>
  <c r="L83" i="11"/>
  <c r="L1326" i="11"/>
  <c r="L1299" i="11"/>
  <c r="L739" i="11"/>
  <c r="L1140" i="11"/>
  <c r="L93" i="11"/>
  <c r="L326" i="11"/>
  <c r="L942" i="11"/>
  <c r="L1048" i="11"/>
  <c r="L1120" i="11"/>
  <c r="L571" i="11"/>
  <c r="L1323" i="11"/>
  <c r="L1747" i="11"/>
  <c r="L319" i="11"/>
  <c r="L1075" i="11"/>
  <c r="L449" i="11"/>
  <c r="L594" i="11"/>
  <c r="L688" i="11"/>
  <c r="L1074" i="11"/>
  <c r="L1113" i="11"/>
  <c r="L443" i="11"/>
  <c r="L1023" i="11"/>
  <c r="L298" i="11"/>
  <c r="L288" i="11"/>
  <c r="L230" i="11"/>
  <c r="L461" i="11"/>
  <c r="L911" i="11"/>
  <c r="L598" i="11"/>
  <c r="L1115" i="11"/>
  <c r="L1204" i="11"/>
  <c r="L1581" i="11"/>
  <c r="L710" i="11"/>
  <c r="L1016" i="11"/>
  <c r="L388" i="11"/>
  <c r="L881" i="11"/>
  <c r="L1886" i="11"/>
  <c r="L536" i="11"/>
  <c r="L422" i="11"/>
  <c r="L458" i="11"/>
  <c r="L227" i="11"/>
  <c r="L1415" i="11"/>
  <c r="L560" i="11"/>
  <c r="L332" i="11"/>
  <c r="L1054" i="11"/>
  <c r="L329" i="11"/>
  <c r="L1855" i="11"/>
  <c r="L1362" i="11"/>
  <c r="L982" i="11"/>
  <c r="L644" i="11"/>
  <c r="L1364" i="11"/>
  <c r="L691" i="11"/>
  <c r="L453" i="11"/>
  <c r="L1305" i="11"/>
  <c r="L1681" i="11"/>
  <c r="L747" i="11"/>
  <c r="L1315" i="11"/>
  <c r="L1028" i="11"/>
  <c r="L641" i="11"/>
  <c r="L261" i="11"/>
  <c r="L1144" i="11"/>
  <c r="L670" i="11"/>
  <c r="L741" i="11"/>
  <c r="L1623" i="11"/>
  <c r="L989" i="11"/>
  <c r="L474" i="11"/>
  <c r="L1699" i="11"/>
  <c r="L892" i="11"/>
  <c r="L762" i="11"/>
  <c r="L1528" i="11"/>
  <c r="L1036" i="11"/>
  <c r="L1638" i="11"/>
  <c r="L1138" i="11"/>
  <c r="L1224" i="11"/>
  <c r="L1337" i="11"/>
  <c r="L703" i="11"/>
  <c r="L1410" i="11"/>
  <c r="L924" i="11"/>
  <c r="L484" i="11"/>
  <c r="L1905" i="11"/>
  <c r="L1264" i="11"/>
  <c r="L1375" i="11"/>
  <c r="L56" i="11"/>
  <c r="L297" i="11"/>
  <c r="L701" i="11"/>
  <c r="L1803" i="11"/>
  <c r="L1682" i="11"/>
  <c r="L941" i="11"/>
  <c r="L229" i="11"/>
  <c r="L435" i="11"/>
  <c r="L26" i="11"/>
  <c r="L1119" i="11"/>
  <c r="L1091" i="11"/>
  <c r="L1949" i="11"/>
  <c r="L1878" i="11"/>
  <c r="L172" i="11"/>
  <c r="L1755" i="11"/>
  <c r="L1863" i="11"/>
  <c r="L1487" i="11"/>
  <c r="L1070" i="11"/>
  <c r="L81" i="11"/>
  <c r="L1476" i="11"/>
  <c r="L916" i="11"/>
  <c r="L256" i="11"/>
  <c r="L544" i="11"/>
  <c r="L1722" i="11"/>
  <c r="L1704" i="11"/>
  <c r="L746" i="11"/>
  <c r="L1679" i="11"/>
  <c r="L184" i="11"/>
  <c r="L299" i="11"/>
  <c r="L404" i="11"/>
  <c r="L1952" i="11"/>
  <c r="L1195" i="11"/>
  <c r="L145" i="11"/>
  <c r="L1613" i="11"/>
  <c r="L576" i="11"/>
  <c r="L1796" i="11"/>
  <c r="L1280" i="11"/>
  <c r="L367" i="11"/>
  <c r="L645" i="11"/>
  <c r="L1925" i="11"/>
  <c r="L224" i="11"/>
  <c r="L1306" i="11"/>
  <c r="L1784" i="11"/>
  <c r="L1112" i="11"/>
  <c r="L1496" i="11"/>
  <c r="L570" i="11"/>
  <c r="L183" i="11"/>
  <c r="L1795" i="11"/>
  <c r="L830" i="11"/>
  <c r="L1228" i="11"/>
  <c r="L1383" i="11"/>
  <c r="L1291" i="11"/>
  <c r="L1793" i="11"/>
  <c r="L1764" i="11"/>
  <c r="L909" i="11"/>
  <c r="L1596" i="11"/>
  <c r="L622" i="11"/>
  <c r="L1678" i="11"/>
  <c r="L171" i="11"/>
  <c r="L1846" i="11"/>
  <c r="L1445" i="11"/>
  <c r="L900" i="11"/>
  <c r="L118" i="11"/>
  <c r="L394" i="11"/>
  <c r="L565" i="11"/>
  <c r="L585" i="11"/>
  <c r="L467" i="11"/>
  <c r="L695" i="11"/>
  <c r="L38" i="11"/>
  <c r="L1847" i="11"/>
  <c r="L249" i="11"/>
  <c r="L1794" i="11"/>
  <c r="L248" i="11"/>
  <c r="L861" i="11"/>
  <c r="L1505" i="11"/>
  <c r="L269" i="11"/>
  <c r="L1439" i="11"/>
  <c r="L123" i="11"/>
  <c r="L1812" i="11"/>
  <c r="L937" i="11"/>
  <c r="L1367" i="11"/>
  <c r="L1628" i="11"/>
  <c r="L1284" i="11"/>
  <c r="L133" i="11"/>
  <c r="L384" i="11"/>
  <c r="L1798" i="11"/>
  <c r="L1432" i="11"/>
  <c r="L125" i="11"/>
  <c r="L874" i="11"/>
  <c r="L247" i="11"/>
  <c r="L130" i="11"/>
  <c r="L1231" i="11"/>
  <c r="L1535" i="11"/>
  <c r="L1577" i="11"/>
  <c r="L344" i="11"/>
  <c r="L1081" i="11"/>
  <c r="L37" i="11"/>
  <c r="L1397" i="11"/>
  <c r="L831" i="11"/>
  <c r="L846" i="11"/>
  <c r="L148" i="11"/>
  <c r="L1677" i="11"/>
  <c r="L1849" i="11"/>
  <c r="L1131" i="11"/>
  <c r="L1736" i="11"/>
  <c r="L1759" i="11"/>
  <c r="L4" i="11"/>
  <c r="L562" i="11"/>
  <c r="L1978" i="11"/>
  <c r="L1961" i="11"/>
  <c r="L380" i="11"/>
  <c r="L109" i="11"/>
  <c r="L1848" i="11"/>
  <c r="L1624" i="11"/>
  <c r="L1600" i="11"/>
  <c r="L242" i="11"/>
  <c r="L238" i="11"/>
  <c r="L1575" i="11"/>
  <c r="L1226" i="11"/>
  <c r="L1824" i="11"/>
  <c r="L821" i="11"/>
  <c r="L362" i="11"/>
  <c r="L940" i="11"/>
  <c r="L1579" i="11"/>
  <c r="L636" i="11"/>
  <c r="L1772" i="11"/>
  <c r="L365" i="11"/>
  <c r="L499" i="11"/>
  <c r="L850" i="11"/>
  <c r="L1776" i="11"/>
  <c r="L216" i="11"/>
  <c r="L1647" i="11"/>
  <c r="L1332" i="11"/>
  <c r="L1351" i="11"/>
  <c r="L411" i="11"/>
  <c r="L1760" i="11"/>
  <c r="L6" i="11"/>
  <c r="L1813" i="11"/>
  <c r="L182" i="11"/>
  <c r="L1989" i="11"/>
  <c r="L1763" i="11"/>
  <c r="L844" i="11"/>
  <c r="L512" i="11"/>
  <c r="L1754" i="11"/>
  <c r="L1377" i="11"/>
  <c r="L1398" i="11"/>
  <c r="L1810" i="11"/>
  <c r="L174" i="11"/>
  <c r="L569" i="11"/>
  <c r="L200" i="11"/>
  <c r="L7" i="11"/>
  <c r="L1532" i="11"/>
  <c r="L1436" i="11"/>
  <c r="L1594" i="11"/>
  <c r="L244" i="11"/>
  <c r="L3" i="11"/>
  <c r="L1840" i="11"/>
  <c r="L151" i="11"/>
  <c r="L1690" i="11"/>
  <c r="L1585" i="11"/>
  <c r="L1422" i="11"/>
  <c r="L1767" i="11"/>
  <c r="L785" i="11"/>
  <c r="L579" i="11"/>
  <c r="L456" i="11"/>
  <c r="L640" i="11"/>
  <c r="L961" i="11"/>
  <c r="L195" i="11"/>
  <c r="L556" i="11"/>
  <c r="L654" i="11"/>
  <c r="L1163" i="11"/>
  <c r="L1438" i="11"/>
  <c r="L682" i="11"/>
  <c r="L324" i="11"/>
  <c r="L845" i="11"/>
  <c r="L1973" i="11"/>
  <c r="L9" i="11"/>
  <c r="L637" i="11"/>
  <c r="L1342" i="11"/>
  <c r="L1999" i="11"/>
  <c r="L76" i="11"/>
  <c r="L1671" i="11"/>
  <c r="L1979" i="11"/>
  <c r="L179" i="11"/>
  <c r="L1013" i="11"/>
  <c r="L954" i="11"/>
  <c r="L1977" i="11"/>
  <c r="L551" i="11"/>
  <c r="L549" i="11"/>
  <c r="L1542" i="11"/>
  <c r="L152" i="11"/>
  <c r="L111" i="11"/>
  <c r="L1788" i="11"/>
  <c r="L334" i="11"/>
  <c r="L455" i="11"/>
  <c r="L1778" i="11"/>
  <c r="L1597" i="11"/>
  <c r="L686" i="11"/>
  <c r="L1477" i="11"/>
  <c r="L1674" i="11"/>
  <c r="L1662" i="11"/>
  <c r="L807" i="11"/>
  <c r="L1368" i="11"/>
  <c r="L132" i="11"/>
  <c r="L817" i="11"/>
  <c r="L77" i="11"/>
  <c r="L1117" i="11"/>
  <c r="L849" i="11"/>
  <c r="L552" i="11"/>
  <c r="L1001" i="11"/>
  <c r="L1669" i="11"/>
  <c r="L153" i="11"/>
  <c r="L1933" i="11"/>
  <c r="L586" i="11"/>
  <c r="L17" i="11"/>
  <c r="L1400" i="11"/>
  <c r="L11" i="11"/>
  <c r="L1006" i="11"/>
  <c r="L697" i="11"/>
  <c r="L245" i="11"/>
  <c r="L1370" i="11"/>
  <c r="L593" i="11"/>
  <c r="L258" i="11"/>
  <c r="L1009" i="11"/>
  <c r="L1423" i="11"/>
  <c r="L995" i="11"/>
  <c r="L1538" i="11"/>
  <c r="L372" i="11"/>
  <c r="L1157" i="11"/>
  <c r="L1857" i="11"/>
  <c r="L1562" i="11"/>
  <c r="L498" i="11"/>
  <c r="L815" i="11"/>
  <c r="L1862" i="11"/>
  <c r="L1802" i="11"/>
  <c r="L978" i="11"/>
  <c r="L808" i="11"/>
  <c r="L1539" i="11"/>
  <c r="L1356" i="11"/>
  <c r="L673" i="11"/>
  <c r="L1614" i="11"/>
  <c r="L270" i="11"/>
  <c r="L1730" i="11"/>
  <c r="L1354" i="11"/>
  <c r="L612" i="11"/>
  <c r="L115" i="11"/>
  <c r="L1501" i="11"/>
  <c r="L943" i="11"/>
  <c r="L280" i="11"/>
  <c r="L1713" i="11"/>
  <c r="L1061" i="11"/>
  <c r="L639" i="11"/>
  <c r="L816" i="11"/>
  <c r="L994" i="11"/>
  <c r="L1491" i="11"/>
  <c r="L1789" i="11"/>
  <c r="L1141" i="11"/>
  <c r="L967" i="11"/>
  <c r="L260" i="11"/>
  <c r="L1606" i="11"/>
  <c r="L1271" i="11"/>
  <c r="L818" i="11"/>
  <c r="L653" i="11"/>
  <c r="L531" i="11"/>
  <c r="L1333" i="11"/>
  <c r="L950" i="11"/>
  <c r="L1590" i="11"/>
  <c r="L614" i="11"/>
  <c r="L771" i="11"/>
  <c r="L1825" i="11"/>
  <c r="L1019" i="11"/>
  <c r="L1991" i="11"/>
  <c r="L1983" i="11"/>
  <c r="L203" i="11"/>
  <c r="L446" i="11"/>
  <c r="L1014" i="11"/>
  <c r="L1648" i="11"/>
  <c r="L1283" i="11"/>
  <c r="L1172" i="11"/>
  <c r="L1011" i="11"/>
  <c r="L1503" i="11"/>
  <c r="L567" i="11"/>
  <c r="L1262" i="11"/>
  <c r="L335" i="11"/>
  <c r="L1750" i="11"/>
  <c r="L341" i="11"/>
  <c r="L832" i="11"/>
  <c r="L1435" i="11"/>
  <c r="L1534" i="11"/>
  <c r="L1086" i="11"/>
  <c r="L1852" i="11"/>
  <c r="L434" i="11"/>
  <c r="L197" i="11"/>
  <c r="L1695" i="11"/>
  <c r="L693" i="11"/>
  <c r="L157" i="11"/>
  <c r="L1427" i="11"/>
  <c r="L1589" i="11"/>
  <c r="L1850" i="11"/>
  <c r="L1791" i="11"/>
  <c r="L1773" i="11"/>
  <c r="L1430" i="11"/>
  <c r="L599" i="11"/>
  <c r="L690" i="11"/>
  <c r="L235" i="11"/>
  <c r="L626" i="11"/>
  <c r="L239" i="11"/>
  <c r="L378" i="11"/>
  <c r="L1969" i="11"/>
  <c r="L186" i="11"/>
  <c r="L1425" i="11"/>
  <c r="L865" i="11"/>
  <c r="L1605" i="11"/>
  <c r="L31" i="11"/>
  <c r="L814" i="11"/>
  <c r="L1576" i="11"/>
  <c r="L1837" i="11"/>
  <c r="L1268" i="11"/>
  <c r="L1159" i="11"/>
  <c r="L1672" i="11"/>
  <c r="L1447" i="11"/>
  <c r="L1017" i="11"/>
  <c r="L391" i="11"/>
  <c r="L199" i="11"/>
  <c r="L34" i="11"/>
  <c r="L583" i="11"/>
  <c r="L1018" i="11"/>
  <c r="L1621" i="11"/>
  <c r="L566" i="11"/>
  <c r="L304" i="11"/>
  <c r="L795" i="11"/>
  <c r="L568" i="11"/>
  <c r="L8" i="11"/>
  <c r="L1651" i="11"/>
  <c r="L1786" i="11"/>
  <c r="L797" i="11"/>
  <c r="L1649" i="11"/>
  <c r="L1737" i="11"/>
  <c r="L524" i="11"/>
  <c r="L1960" i="11"/>
  <c r="L1230" i="11"/>
  <c r="L1728" i="11"/>
  <c r="L1272" i="11"/>
  <c r="L272" i="11"/>
  <c r="L547" i="11"/>
  <c r="L1766" i="11"/>
  <c r="L1595" i="11"/>
  <c r="L509" i="11"/>
  <c r="L55" i="11"/>
  <c r="L952" i="11"/>
  <c r="L1591" i="11"/>
  <c r="L910" i="11"/>
  <c r="L1085" i="11"/>
  <c r="L307" i="11"/>
  <c r="L75" i="11"/>
  <c r="L1279" i="11"/>
  <c r="L267" i="11"/>
  <c r="L1858" i="11"/>
  <c r="L825" i="11"/>
  <c r="L836" i="11"/>
  <c r="L250" i="11"/>
  <c r="L1804" i="11"/>
  <c r="L112" i="11"/>
  <c r="L488" i="11"/>
  <c r="L1607" i="11"/>
  <c r="L516" i="11"/>
  <c r="L237" i="11"/>
  <c r="L356" i="11"/>
  <c r="L135" i="11"/>
  <c r="L1732" i="11"/>
  <c r="L273" i="11"/>
  <c r="L1239" i="11"/>
  <c r="L1215" i="11"/>
  <c r="L1976" i="11"/>
  <c r="L1860" i="11"/>
  <c r="L149" i="11"/>
  <c r="L502" i="11"/>
  <c r="L1655" i="11"/>
  <c r="L163" i="11"/>
  <c r="L40" i="11"/>
  <c r="L106" i="11"/>
  <c r="L889" i="11"/>
  <c r="L1363" i="11"/>
  <c r="L459" i="11"/>
  <c r="L526" i="11"/>
  <c r="L1836" i="11"/>
  <c r="L800" i="11"/>
  <c r="L1994" i="11"/>
  <c r="L129" i="11"/>
  <c r="L383" i="11"/>
  <c r="L1263" i="11"/>
  <c r="L1357" i="11"/>
  <c r="L1402" i="11"/>
  <c r="L1366" i="11"/>
  <c r="L1981" i="11"/>
  <c r="L1168" i="11"/>
  <c r="L1758" i="11"/>
  <c r="L1274" i="11"/>
  <c r="L1923" i="11"/>
  <c r="L1502" i="11"/>
  <c r="L1580" i="11"/>
  <c r="L999" i="11"/>
  <c r="L1909" i="11"/>
  <c r="L1643" i="11"/>
  <c r="L1564" i="11"/>
  <c r="L1598" i="11"/>
  <c r="L457" i="11"/>
  <c r="L1636" i="11"/>
  <c r="L1460" i="11"/>
  <c r="L868" i="11"/>
  <c r="L1959" i="11"/>
  <c r="L1561" i="11"/>
  <c r="L848" i="11"/>
  <c r="L1627" i="11"/>
  <c r="L835" i="11"/>
  <c r="L430" i="11"/>
  <c r="L803" i="11"/>
  <c r="L154" i="11"/>
  <c r="L530" i="11"/>
  <c r="L1984" i="11"/>
  <c r="L573" i="11"/>
  <c r="L189" i="11"/>
  <c r="L1385" i="11"/>
  <c r="L1238" i="11"/>
  <c r="L57" i="11"/>
  <c r="L1087" i="11"/>
  <c r="L517" i="11"/>
  <c r="L1622" i="11"/>
  <c r="L853" i="11"/>
  <c r="L355" i="11"/>
  <c r="L1358" i="11"/>
  <c r="L1158" i="11"/>
  <c r="L1744" i="11"/>
  <c r="L734" i="11"/>
  <c r="L442" i="11"/>
  <c r="L387" i="11"/>
  <c r="L959" i="11"/>
  <c r="L1781" i="11"/>
  <c r="L144" i="11"/>
  <c r="L10" i="11"/>
  <c r="L265" i="11"/>
  <c r="L246" i="11"/>
  <c r="L1295" i="11"/>
  <c r="L1451" i="11"/>
  <c r="L1241" i="11"/>
  <c r="L1615" i="11"/>
  <c r="L107" i="11"/>
  <c r="L852" i="11"/>
  <c r="L774" i="11"/>
  <c r="L1419" i="11"/>
  <c r="L1022" i="11"/>
  <c r="L257" i="11"/>
  <c r="L1010" i="11"/>
  <c r="L1237" i="11"/>
  <c r="L1945" i="11"/>
  <c r="L336" i="11"/>
  <c r="L243" i="11"/>
  <c r="L857" i="11"/>
  <c r="L65" i="11"/>
  <c r="L193" i="11"/>
  <c r="L633" i="11"/>
  <c r="L1673" i="11"/>
  <c r="L1164" i="11"/>
  <c r="L505" i="11"/>
  <c r="L487" i="11"/>
  <c r="L225" i="11"/>
  <c r="L12" i="11"/>
  <c r="L377" i="11"/>
  <c r="L1790" i="11"/>
  <c r="L1940" i="11"/>
  <c r="L806" i="11"/>
  <c r="L437" i="11"/>
  <c r="L955" i="11"/>
  <c r="L1630" i="11"/>
  <c r="L196" i="11"/>
  <c r="L1253" i="11"/>
  <c r="L1133" i="11"/>
  <c r="L127" i="11"/>
  <c r="L277" i="11"/>
  <c r="L1777" i="11"/>
  <c r="L1573" i="11"/>
  <c r="L1751" i="11"/>
  <c r="L1020" i="11"/>
  <c r="L119" i="11"/>
  <c r="L29" i="11"/>
  <c r="L22" i="11"/>
  <c r="L1161" i="11"/>
  <c r="L322" i="11"/>
  <c r="L214" i="11"/>
  <c r="L147" i="11"/>
  <c r="L139" i="11"/>
  <c r="L1599" i="11"/>
  <c r="L931" i="11"/>
  <c r="L159" i="11"/>
  <c r="L513" i="11"/>
  <c r="L50" i="11"/>
  <c r="L1783" i="11"/>
  <c r="L875" i="11"/>
  <c r="L1372" i="11"/>
  <c r="L679" i="11"/>
  <c r="L1616" i="11"/>
  <c r="L841" i="11"/>
  <c r="L1493" i="11"/>
  <c r="L5" i="11"/>
  <c r="L966" i="11"/>
  <c r="L420" i="11"/>
  <c r="L426" i="11"/>
  <c r="L1650" i="11"/>
  <c r="L1393" i="11"/>
  <c r="L294" i="11"/>
  <c r="L1645" i="11"/>
  <c r="L1444" i="11"/>
  <c r="L542" i="11"/>
  <c r="L732" i="11"/>
  <c r="L1982" i="11"/>
  <c r="L1739" i="11"/>
  <c r="L392" i="11"/>
  <c r="L1012" i="11"/>
  <c r="L1537" i="11"/>
  <c r="L1877" i="11"/>
  <c r="L550" i="11"/>
  <c r="L1417" i="11"/>
  <c r="L141" i="11"/>
  <c r="L390" i="11"/>
  <c r="L1384" i="11"/>
  <c r="L292" i="11"/>
  <c r="L136" i="11"/>
  <c r="L359" i="11"/>
  <c r="L1504" i="11"/>
  <c r="L698" i="11"/>
  <c r="L1418" i="11"/>
  <c r="L1734" i="11"/>
  <c r="L973" i="11"/>
  <c r="L1000" i="11"/>
  <c r="L765" i="11"/>
  <c r="L1818" i="11"/>
  <c r="L492" i="11"/>
  <c r="L574" i="11"/>
  <c r="L1462" i="11"/>
  <c r="L986" i="11"/>
  <c r="L1499" i="11"/>
  <c r="L632" i="11"/>
  <c r="L1442" i="11"/>
  <c r="L826" i="11"/>
  <c r="L1129" i="11"/>
  <c r="L1785" i="11"/>
  <c r="L357" i="11"/>
  <c r="L1084" i="11"/>
  <c r="L625" i="11"/>
  <c r="L824" i="11"/>
  <c r="L161" i="11"/>
  <c r="L948" i="11"/>
  <c r="L14" i="11"/>
  <c r="L1668" i="11"/>
  <c r="L1618" i="11"/>
  <c r="L920" i="11"/>
  <c r="L483" i="11"/>
  <c r="L1675" i="11"/>
  <c r="L494" i="11"/>
  <c r="L1987" i="11"/>
  <c r="L1807" i="11"/>
  <c r="L393" i="11"/>
  <c r="L963" i="11"/>
  <c r="L1437" i="11"/>
  <c r="L1733" i="11"/>
  <c r="L1540" i="11"/>
  <c r="L1583" i="11"/>
  <c r="L1118" i="11"/>
  <c r="L809" i="11"/>
  <c r="L1588" i="11"/>
  <c r="L1162" i="11"/>
  <c r="L834" i="11"/>
  <c r="L1454" i="11"/>
  <c r="L1169" i="11"/>
  <c r="L804" i="11"/>
  <c r="L33" i="11"/>
  <c r="L863" i="11"/>
  <c r="L936" i="11"/>
  <c r="L1919" i="11"/>
  <c r="L2001" i="11"/>
  <c r="L124" i="11"/>
  <c r="L1349" i="11"/>
  <c r="L991" i="11"/>
  <c r="L1136" i="11"/>
  <c r="L1331" i="11"/>
  <c r="L156" i="11"/>
  <c r="L140" i="11"/>
  <c r="L1946" i="11"/>
  <c r="L1170" i="11"/>
  <c r="L1255" i="11"/>
  <c r="L880" i="11"/>
  <c r="L1771" i="11"/>
  <c r="L363" i="11"/>
  <c r="L842" i="11"/>
  <c r="L1424" i="11"/>
  <c r="L1083" i="11"/>
  <c r="L1619" i="11"/>
  <c r="L1374" i="11"/>
  <c r="L864" i="11"/>
  <c r="L1620" i="11"/>
  <c r="L241" i="11"/>
  <c r="L514" i="11"/>
  <c r="L563" i="11"/>
  <c r="L776" i="11"/>
  <c r="L1132" i="11"/>
  <c r="L1353" i="11"/>
  <c r="L945" i="11"/>
  <c r="L508" i="11"/>
  <c r="L1446" i="11"/>
  <c r="L1779" i="11"/>
  <c r="L1936" i="11"/>
  <c r="L1558" i="11"/>
  <c r="L1872" i="11"/>
  <c r="L254" i="11"/>
  <c r="L1416" i="11"/>
  <c r="L802" i="11"/>
  <c r="L1257" i="11"/>
  <c r="L24" i="11"/>
  <c r="L1560" i="11"/>
  <c r="L113" i="11"/>
  <c r="L923" i="11"/>
  <c r="L1565" i="11"/>
  <c r="L616" i="11"/>
  <c r="L929" i="11"/>
  <c r="L1128" i="11"/>
  <c r="L1007" i="11"/>
  <c r="L282" i="11"/>
  <c r="L854" i="11"/>
  <c r="L1471" i="11"/>
  <c r="L858" i="11"/>
  <c r="L1254" i="11"/>
  <c r="L610" i="11"/>
  <c r="L464" i="11"/>
  <c r="L661" i="11"/>
  <c r="L18" i="11"/>
  <c r="L1985" i="11"/>
  <c r="L500" i="11"/>
  <c r="L1635" i="11"/>
  <c r="L1634" i="11"/>
  <c r="L1404" i="11"/>
  <c r="L1329" i="11"/>
  <c r="L656" i="11"/>
  <c r="L306" i="11"/>
  <c r="L262" i="11"/>
  <c r="L308" i="11"/>
  <c r="L1544" i="11"/>
  <c r="L660" i="11"/>
  <c r="L1352" i="11"/>
  <c r="L1249" i="11"/>
  <c r="L1452" i="11"/>
  <c r="L1910" i="11"/>
  <c r="L1348" i="11"/>
  <c r="L340" i="11"/>
  <c r="L805" i="11"/>
  <c r="L1970" i="11"/>
  <c r="L519" i="11"/>
  <c r="L1986" i="11"/>
  <c r="L1762" i="11"/>
  <c r="L389" i="11"/>
  <c r="L476" i="11"/>
  <c r="L1724" i="11"/>
  <c r="L1921" i="11"/>
  <c r="L1355" i="11"/>
  <c r="L827" i="11"/>
  <c r="L15" i="11"/>
  <c r="L181" i="11"/>
  <c r="L1626" i="11"/>
  <c r="L358" i="11"/>
  <c r="L138" i="11"/>
  <c r="L1288" i="11"/>
  <c r="L1441" i="11"/>
  <c r="L591" i="11"/>
  <c r="L657" i="11"/>
  <c r="L860" i="11"/>
  <c r="L777" i="11"/>
  <c r="L309" i="11"/>
  <c r="L1490" i="11"/>
  <c r="L793" i="11"/>
  <c r="L1880" i="11"/>
  <c r="L1530" i="11"/>
  <c r="L1642" i="11"/>
  <c r="L266" i="11"/>
  <c r="L251" i="11"/>
  <c r="L1654" i="11"/>
  <c r="L728" i="11"/>
  <c r="L1328" i="11"/>
  <c r="L1874" i="11"/>
  <c r="L548" i="11"/>
  <c r="L1603" i="11"/>
  <c r="L535" i="11"/>
  <c r="L1506" i="11"/>
  <c r="L730" i="11"/>
  <c r="L1659" i="11"/>
  <c r="L1125" i="11"/>
  <c r="L555" i="11"/>
  <c r="L1449" i="11"/>
  <c r="L173" i="11"/>
  <c r="L974" i="11"/>
  <c r="L323" i="11"/>
  <c r="L1990" i="11"/>
  <c r="L39" i="11"/>
  <c r="L1345" i="11"/>
  <c r="L745" i="11"/>
  <c r="L1330" i="11"/>
  <c r="L1566" i="11"/>
  <c r="L510" i="11"/>
  <c r="L1525" i="11"/>
  <c r="L1632" i="11"/>
  <c r="L1344" i="11"/>
  <c r="L511" i="11"/>
  <c r="L1688" i="11"/>
  <c r="L1434" i="11"/>
  <c r="L310" i="11"/>
  <c r="L1567" i="11"/>
  <c r="L41" i="11"/>
  <c r="L1258" i="11"/>
  <c r="L1696" i="11"/>
  <c r="L1038" i="11"/>
  <c r="L972" i="11"/>
  <c r="L268" i="11"/>
  <c r="L1920" i="11"/>
  <c r="L114" i="11"/>
  <c r="L1221" i="11"/>
  <c r="L1325" i="11"/>
  <c r="L938" i="11"/>
  <c r="L1160" i="11"/>
  <c r="L866" i="11"/>
  <c r="L1033" i="11"/>
  <c r="L947" i="11"/>
  <c r="L1943" i="11"/>
  <c r="L395" i="11"/>
  <c r="L441" i="11"/>
  <c r="L829" i="11"/>
  <c r="L1670" i="11"/>
  <c r="L1002" i="11"/>
  <c r="L1270" i="11"/>
  <c r="L231" i="11"/>
  <c r="L1865" i="11"/>
  <c r="L1455" i="11"/>
  <c r="L1833" i="11"/>
  <c r="L1752" i="11"/>
  <c r="L507" i="11"/>
  <c r="L1775" i="11"/>
  <c r="L1474" i="11"/>
  <c r="L1004" i="11"/>
  <c r="L1443" i="11"/>
  <c r="L431" i="11"/>
  <c r="L305" i="11"/>
  <c r="L773" i="11"/>
  <c r="L522" i="11"/>
  <c r="L520" i="11"/>
  <c r="L1457" i="11"/>
  <c r="L600" i="11"/>
  <c r="L104" i="11"/>
  <c r="L1304" i="11"/>
  <c r="L813" i="11"/>
  <c r="L1541" i="11"/>
  <c r="L833" i="11"/>
  <c r="L949" i="11"/>
  <c r="L13" i="11"/>
  <c r="L1942" i="11"/>
  <c r="L902" i="11"/>
  <c r="L987" i="11"/>
  <c r="L1806" i="11"/>
  <c r="L1265" i="11"/>
  <c r="L1003" i="11"/>
  <c r="L663" i="11"/>
  <c r="L912" i="11"/>
  <c r="L1584" i="11"/>
  <c r="L1738" i="11"/>
  <c r="L855" i="11"/>
  <c r="L1756" i="11"/>
  <c r="L504" i="11"/>
  <c r="L1379" i="11"/>
  <c r="L578" i="11"/>
  <c r="L1993" i="11"/>
  <c r="L160" i="11"/>
  <c r="L414" i="11"/>
  <c r="L582" i="11"/>
  <c r="L1572" i="11"/>
  <c r="L1459" i="11"/>
  <c r="L761" i="11"/>
  <c r="L1808" i="11"/>
  <c r="L1516" i="11"/>
  <c r="L1420" i="11"/>
  <c r="L428" i="11"/>
  <c r="L983" i="11"/>
  <c r="L120" i="11"/>
  <c r="L16" i="11"/>
  <c r="L572" i="11"/>
  <c r="L1421" i="11"/>
  <c r="L219" i="11"/>
  <c r="L1429" i="11"/>
  <c r="L968" i="11"/>
  <c r="L1769" i="11"/>
  <c r="L678" i="11"/>
  <c r="L1602" i="11"/>
  <c r="L1472" i="11"/>
  <c r="L525" i="11"/>
  <c r="L650" i="11"/>
  <c r="L655" i="11"/>
  <c r="L1246" i="11"/>
  <c r="L1644" i="11"/>
  <c r="L914" i="11"/>
  <c r="L1481" i="11"/>
  <c r="L353" i="11"/>
  <c r="L1663" i="11"/>
  <c r="L1461" i="11"/>
  <c r="L506" i="11"/>
  <c r="L1335" i="11"/>
  <c r="L1932" i="11"/>
  <c r="L1593" i="11"/>
  <c r="L646" i="11"/>
  <c r="L1453" i="11"/>
  <c r="L1809" i="11"/>
  <c r="L1546" i="11"/>
  <c r="L30" i="11"/>
  <c r="L1533" i="11"/>
  <c r="L553" i="11"/>
  <c r="L276" i="11"/>
  <c r="L1729" i="11"/>
  <c r="L1937" i="11"/>
  <c r="L1165" i="11"/>
  <c r="L59" i="11"/>
  <c r="L128" i="11"/>
  <c r="L840" i="11"/>
  <c r="L432" i="11"/>
  <c r="L1303" i="11"/>
  <c r="L338" i="11"/>
  <c r="L1137" i="11"/>
  <c r="L700" i="11"/>
  <c r="L233" i="11"/>
  <c r="L1881" i="11"/>
  <c r="L735" i="11"/>
  <c r="L1276" i="11"/>
  <c r="L1988" i="11"/>
  <c r="L1365" i="11"/>
  <c r="L259" i="11"/>
  <c r="L1031" i="11"/>
  <c r="L659" i="11"/>
  <c r="L180" i="11"/>
  <c r="L19" i="11"/>
  <c r="L1726" i="11"/>
  <c r="L939" i="11"/>
  <c r="L1657" i="11"/>
  <c r="L1450" i="11"/>
  <c r="L381" i="11"/>
  <c r="L876" i="11"/>
  <c r="L234" i="11"/>
  <c r="L116" i="11"/>
  <c r="L1381" i="11"/>
  <c r="L1240" i="11"/>
  <c r="L240" i="11"/>
  <c r="L662" i="11"/>
  <c r="L1371" i="11"/>
  <c r="L1290" i="11"/>
  <c r="L1592" i="11"/>
  <c r="L811" i="11"/>
  <c r="L823" i="11"/>
  <c r="L810" i="11"/>
  <c r="L1835" i="11"/>
  <c r="L1617" i="11"/>
  <c r="L1433" i="11"/>
  <c r="L1557" i="11"/>
  <c r="L1428" i="11"/>
  <c r="L988" i="11"/>
  <c r="L1510" i="11"/>
  <c r="L1021" i="11"/>
  <c r="L1227" i="11"/>
  <c r="L975" i="11"/>
  <c r="L1578" i="11"/>
  <c r="L985" i="11"/>
  <c r="L1229" i="11"/>
  <c r="L1509" i="11"/>
  <c r="L2000" i="11"/>
  <c r="L1731" i="11"/>
  <c r="L930" i="11"/>
  <c r="L177" i="11"/>
  <c r="L1236" i="11"/>
  <c r="L1308" i="11"/>
  <c r="L1768" i="11"/>
  <c r="L1555" i="11"/>
  <c r="L883" i="11"/>
  <c r="L893" i="11"/>
  <c r="L36" i="11"/>
  <c r="L529" i="11"/>
  <c r="L651" i="11"/>
  <c r="L1399" i="11"/>
  <c r="L862" i="11"/>
  <c r="L891" i="11"/>
  <c r="L218" i="11"/>
  <c r="L1748" i="11"/>
  <c r="L236" i="11"/>
  <c r="L731" i="11"/>
  <c r="L1661" i="11"/>
  <c r="L158" i="11"/>
  <c r="L577" i="11"/>
  <c r="L993" i="11"/>
  <c r="L1126" i="11"/>
  <c r="L962" i="11"/>
  <c r="L1719" i="11"/>
  <c r="L1995" i="11"/>
  <c r="L729" i="11"/>
  <c r="L1971" i="11"/>
  <c r="L699" i="11"/>
  <c r="L1296" i="11"/>
  <c r="L922" i="11"/>
  <c r="L812" i="11"/>
  <c r="L1360" i="11"/>
  <c r="L518" i="11"/>
  <c r="L293" i="11"/>
  <c r="L1676" i="11"/>
  <c r="L605" i="11"/>
  <c r="L330" i="11"/>
  <c r="L454" i="11"/>
  <c r="L635" i="11"/>
  <c r="L990" i="11"/>
  <c r="L1378" i="11"/>
  <c r="L278" i="11"/>
  <c r="L1130" i="11"/>
  <c r="L775" i="11"/>
  <c r="L1082" i="11"/>
  <c r="L274" i="11"/>
  <c r="L981" i="11"/>
  <c r="L46" i="11"/>
  <c r="L528" i="11"/>
  <c r="L281" i="11"/>
  <c r="L766" i="11"/>
  <c r="L137" i="11"/>
  <c r="L1456" i="11"/>
  <c r="L1448" i="11"/>
  <c r="L702" i="11"/>
  <c r="L1343" i="11"/>
  <c r="L1927" i="11"/>
  <c r="L927" i="11"/>
  <c r="L1587" i="11"/>
  <c r="L1531" i="11"/>
  <c r="L1797" i="11"/>
  <c r="L318" i="11"/>
  <c r="L1032" i="11"/>
  <c r="L503" i="11"/>
  <c r="L232" i="11"/>
  <c r="L1049" i="11"/>
  <c r="L1782" i="11"/>
  <c r="L339" i="11"/>
  <c r="L1944" i="11"/>
  <c r="L820" i="11"/>
  <c r="L523" i="11"/>
  <c r="L368" i="11"/>
  <c r="L1746" i="11"/>
  <c r="L1934" i="11"/>
  <c r="L1526" i="11"/>
  <c r="L1426" i="11"/>
  <c r="L1770" i="11"/>
  <c r="L271" i="11"/>
  <c r="L188" i="11"/>
  <c r="L58" i="11"/>
  <c r="L856" i="11"/>
  <c r="L951" i="11"/>
  <c r="L1658" i="11"/>
  <c r="L1629" i="11"/>
  <c r="L652" i="11"/>
  <c r="L337" i="11"/>
  <c r="L946" i="11"/>
  <c r="L1517" i="11"/>
  <c r="L719" i="11"/>
  <c r="L1543" i="11"/>
  <c r="L919" i="11"/>
  <c r="L418" i="11"/>
  <c r="L1601" i="11"/>
  <c r="L255" i="11"/>
  <c r="L676" i="11"/>
  <c r="L1167" i="11"/>
  <c r="L887" i="11"/>
  <c r="L28" i="11"/>
  <c r="L192" i="11"/>
  <c r="L1928" i="11"/>
  <c r="L1005" i="11"/>
  <c r="L51" i="11"/>
  <c r="L501" i="11"/>
  <c r="L275" i="11"/>
  <c r="L559" i="11"/>
  <c r="L69" i="11"/>
  <c r="L1586" i="11"/>
  <c r="L1625" i="11"/>
  <c r="L328" i="11"/>
  <c r="L142" i="11"/>
  <c r="L134" i="11"/>
  <c r="L537" i="11"/>
  <c r="L419" i="11"/>
  <c r="L799" i="11"/>
  <c r="L557" i="11"/>
  <c r="L696" i="11"/>
  <c r="L1467" i="11"/>
  <c r="L32" i="11"/>
  <c r="L1220" i="11"/>
  <c r="L74" i="11"/>
  <c r="L733" i="11"/>
  <c r="L108" i="11"/>
  <c r="L1514" i="11"/>
  <c r="L1582" i="11"/>
  <c r="L1996" i="11"/>
  <c r="L541" i="11"/>
  <c r="L47" i="11"/>
  <c r="L1631" i="11"/>
  <c r="L1689" i="11"/>
  <c r="L760" i="11"/>
  <c r="L984" i="11"/>
  <c r="L859" i="11"/>
  <c r="L1559" i="11"/>
  <c r="L558" i="11"/>
  <c r="L1042" i="11"/>
  <c r="L1346" i="11"/>
  <c r="L789" i="11"/>
  <c r="L1171" i="11"/>
  <c r="L1698" i="11"/>
  <c r="L1015" i="11"/>
  <c r="L1259" i="11"/>
  <c r="L1403" i="11"/>
  <c r="L1926" i="11"/>
  <c r="L895" i="11"/>
  <c r="L427" i="11"/>
  <c r="L649" i="11"/>
  <c r="L658" i="11"/>
  <c r="L291" i="11"/>
  <c r="L1301" i="11"/>
  <c r="L1327" i="11"/>
  <c r="L1757" i="11"/>
  <c r="L416" i="11"/>
  <c r="L971" i="11"/>
  <c r="L1094" i="11"/>
  <c r="L1536" i="11"/>
  <c r="L534" i="11"/>
  <c r="L1334" i="11"/>
  <c r="L1939" i="11"/>
  <c r="L1515" i="11"/>
  <c r="L894" i="11"/>
  <c r="L1309" i="11"/>
  <c r="L778" i="11"/>
  <c r="L611" i="11"/>
  <c r="L932" i="11"/>
  <c r="L121" i="11"/>
  <c r="L1431" i="11"/>
  <c r="L1267" i="11"/>
  <c r="L742" i="11"/>
  <c r="D50" i="9" l="1"/>
  <c r="M1616" i="11"/>
  <c r="M1081" i="11"/>
  <c r="M815" i="11"/>
  <c r="M797" i="11"/>
  <c r="M808" i="11"/>
  <c r="M267" i="11"/>
  <c r="M240" i="11"/>
  <c r="M241" i="11"/>
  <c r="M246" i="11"/>
  <c r="M1487" i="11"/>
  <c r="M1688" i="11"/>
  <c r="M1490" i="11"/>
  <c r="M30" i="11"/>
  <c r="M1897" i="11"/>
  <c r="M1488" i="11"/>
  <c r="M1061" i="11"/>
  <c r="M1599" i="11"/>
  <c r="M112" i="11"/>
  <c r="M1064" i="11"/>
  <c r="M1472" i="11"/>
  <c r="M51" i="11"/>
  <c r="M1060" i="11"/>
  <c r="M1062" i="11"/>
  <c r="M1053" i="11"/>
  <c r="M1967" i="11"/>
  <c r="M1974" i="11"/>
  <c r="M1982" i="11"/>
  <c r="M549" i="11"/>
  <c r="M1947" i="11"/>
  <c r="M138" i="11"/>
  <c r="M699" i="11"/>
  <c r="M1945" i="11"/>
  <c r="M1398" i="11"/>
  <c r="M551" i="11"/>
  <c r="M1929" i="11"/>
  <c r="M360" i="11"/>
  <c r="M987" i="11"/>
  <c r="M746" i="11"/>
  <c r="M1441" i="11"/>
  <c r="M552" i="11"/>
  <c r="M473" i="11"/>
  <c r="M1984" i="11"/>
  <c r="M342" i="11"/>
  <c r="M1556" i="11"/>
  <c r="M114" i="11"/>
  <c r="M1804" i="11"/>
  <c r="M1610" i="11"/>
  <c r="M333" i="11"/>
  <c r="M1171" i="11"/>
  <c r="M334" i="11"/>
  <c r="M1554" i="11"/>
  <c r="M289" i="11"/>
  <c r="M1781" i="11"/>
  <c r="M1975" i="11"/>
  <c r="M1976" i="11"/>
  <c r="M1626" i="11"/>
  <c r="M1595" i="11"/>
  <c r="M357" i="11"/>
  <c r="M160" i="11"/>
  <c r="M14" i="11"/>
  <c r="M1954" i="11"/>
  <c r="M791" i="11"/>
  <c r="M1977" i="11"/>
  <c r="M1627" i="11"/>
  <c r="M1621" i="11"/>
  <c r="M1002" i="11"/>
  <c r="M359" i="11"/>
  <c r="M163" i="11"/>
  <c r="M5" i="11"/>
  <c r="M1965" i="11"/>
  <c r="M1269" i="11"/>
  <c r="M285" i="11"/>
  <c r="M1777" i="11"/>
  <c r="M1959" i="11"/>
  <c r="M467" i="11"/>
  <c r="M1591" i="11"/>
  <c r="M798" i="11"/>
  <c r="M1944" i="11"/>
  <c r="M1624" i="11"/>
  <c r="M377" i="11"/>
  <c r="M1971" i="11"/>
  <c r="M1973" i="11"/>
  <c r="M1676" i="11"/>
  <c r="M1587" i="11"/>
  <c r="M1594" i="11"/>
  <c r="M1351" i="11"/>
  <c r="M986" i="11"/>
  <c r="M383" i="11"/>
  <c r="M179" i="11"/>
  <c r="M10" i="11"/>
  <c r="M1106" i="11"/>
  <c r="M175" i="11"/>
  <c r="M1993" i="11"/>
  <c r="M1961" i="11"/>
  <c r="M1670" i="11"/>
  <c r="M1578" i="11"/>
  <c r="M1579" i="11"/>
  <c r="M978" i="11"/>
  <c r="M356" i="11"/>
  <c r="M182" i="11"/>
  <c r="M8" i="11"/>
  <c r="M1898" i="11"/>
  <c r="M1109" i="11"/>
  <c r="M634" i="11"/>
  <c r="M178" i="11"/>
  <c r="M1957" i="11"/>
  <c r="M1981" i="11"/>
  <c r="M12" i="11"/>
  <c r="M1942" i="11"/>
  <c r="M1978" i="11"/>
  <c r="M1675" i="11"/>
  <c r="M1617" i="11"/>
  <c r="M1577" i="11"/>
  <c r="M1284" i="11"/>
  <c r="M949" i="11"/>
  <c r="M568" i="11"/>
  <c r="M378" i="11"/>
  <c r="M171" i="11"/>
  <c r="M11" i="11"/>
  <c r="M1715" i="11"/>
  <c r="M1110" i="11"/>
  <c r="M604" i="11"/>
  <c r="M176" i="11"/>
  <c r="M1580" i="11"/>
  <c r="M1607" i="11"/>
  <c r="M1968" i="11"/>
  <c r="M1986" i="11"/>
  <c r="M1939" i="11"/>
  <c r="M1673" i="11"/>
  <c r="M1592" i="11"/>
  <c r="M1596" i="11"/>
  <c r="M950" i="11"/>
  <c r="M566" i="11"/>
  <c r="M372" i="11"/>
  <c r="M183" i="11"/>
  <c r="M17" i="11"/>
  <c r="M1716" i="11"/>
  <c r="M1104" i="11"/>
  <c r="M620" i="11"/>
  <c r="M162" i="11"/>
  <c r="M1631" i="11"/>
  <c r="M1165" i="11"/>
  <c r="M374" i="11"/>
  <c r="M1776" i="11"/>
  <c r="M1994" i="11"/>
  <c r="M13" i="11"/>
  <c r="M1576" i="11"/>
  <c r="M1985" i="11"/>
  <c r="M1672" i="11"/>
  <c r="M1593" i="11"/>
  <c r="M1555" i="11"/>
  <c r="M1270" i="11"/>
  <c r="M945" i="11"/>
  <c r="M562" i="11"/>
  <c r="M365" i="11"/>
  <c r="M153" i="11"/>
  <c r="M6" i="11"/>
  <c r="M1708" i="11"/>
  <c r="M1111" i="11"/>
  <c r="M166" i="11"/>
  <c r="M1659" i="11"/>
  <c r="M1655" i="11"/>
  <c r="M1598" i="11"/>
  <c r="M1629" i="11"/>
  <c r="M1979" i="11"/>
  <c r="M157" i="11"/>
  <c r="M1946" i="11"/>
  <c r="M1833" i="11"/>
  <c r="M1674" i="11"/>
  <c r="M1602" i="11"/>
  <c r="M1561" i="11"/>
  <c r="M1272" i="11"/>
  <c r="M542" i="11"/>
  <c r="M384" i="11"/>
  <c r="M1952" i="11"/>
  <c r="M1709" i="11"/>
  <c r="M1075" i="11"/>
  <c r="M170" i="11"/>
  <c r="M1625" i="11"/>
  <c r="M1112" i="11"/>
  <c r="M1987" i="11"/>
  <c r="M1669" i="11"/>
  <c r="M1572" i="11"/>
  <c r="M1541" i="11"/>
  <c r="M858" i="11"/>
  <c r="M134" i="11"/>
  <c r="M1941" i="11"/>
  <c r="M1608" i="11"/>
  <c r="M1080" i="11"/>
  <c r="M560" i="11"/>
  <c r="O1839" i="11"/>
  <c r="O1582" i="11"/>
  <c r="O1004" i="11"/>
  <c r="O1426" i="11"/>
  <c r="O534" i="11"/>
  <c r="O1531" i="11"/>
  <c r="O1015" i="11"/>
  <c r="O418" i="11"/>
  <c r="O1553" i="11"/>
  <c r="O1625" i="11"/>
  <c r="O506" i="11"/>
  <c r="O241" i="11"/>
  <c r="O1460" i="11"/>
  <c r="O556" i="11"/>
  <c r="O1106" i="11"/>
  <c r="O543" i="11"/>
  <c r="O1873" i="11"/>
  <c r="O630" i="11"/>
  <c r="O1143" i="11"/>
  <c r="O80" i="11"/>
  <c r="O1965" i="11"/>
  <c r="O1698" i="11"/>
  <c r="O919" i="11"/>
  <c r="O1587" i="11"/>
  <c r="O1399" i="11"/>
  <c r="O1290" i="11"/>
  <c r="O659" i="11"/>
  <c r="O1461" i="11"/>
  <c r="O13" i="11"/>
  <c r="O1033" i="11"/>
  <c r="O1434" i="11"/>
  <c r="O1530" i="11"/>
  <c r="O1352" i="11"/>
  <c r="O802" i="11"/>
  <c r="O1620" i="11"/>
  <c r="O948" i="11"/>
  <c r="O1877" i="11"/>
  <c r="O322" i="11"/>
  <c r="O336" i="11"/>
  <c r="O1238" i="11"/>
  <c r="O1357" i="11"/>
  <c r="O836" i="11"/>
  <c r="O272" i="11"/>
  <c r="O865" i="11"/>
  <c r="O1011" i="11"/>
  <c r="O943" i="11"/>
  <c r="O1400" i="11"/>
  <c r="O1674" i="11"/>
  <c r="O195" i="11"/>
  <c r="O1760" i="11"/>
  <c r="O1131" i="11"/>
  <c r="O1794" i="11"/>
  <c r="O1925" i="11"/>
  <c r="O1722" i="11"/>
  <c r="O1224" i="11"/>
  <c r="O1415" i="11"/>
  <c r="O1048" i="11"/>
  <c r="O1864" i="11"/>
  <c r="O1749" i="11"/>
  <c r="O1152" i="11"/>
  <c r="O1529" i="11"/>
  <c r="O264" i="11"/>
  <c r="O1653" i="11"/>
  <c r="O471" i="11"/>
  <c r="O1885" i="11"/>
  <c r="O1935" i="11"/>
  <c r="O1492" i="11"/>
  <c r="O295" i="11"/>
  <c r="O1711" i="11"/>
  <c r="O176" i="11"/>
  <c r="O350" i="11"/>
  <c r="O1414" i="11"/>
  <c r="O1743" i="11"/>
  <c r="O867" i="11"/>
  <c r="O1966" i="11"/>
  <c r="O1123" i="11"/>
  <c r="O259" i="11"/>
  <c r="O1942" i="11"/>
  <c r="O809" i="11"/>
  <c r="O502" i="11"/>
  <c r="O1662" i="11"/>
  <c r="O1704" i="11"/>
  <c r="O1563" i="11"/>
  <c r="O226" i="11"/>
  <c r="O1191" i="11"/>
  <c r="O1884" i="11"/>
  <c r="O590" i="11"/>
  <c r="O1765" i="11"/>
  <c r="O1536" i="11"/>
  <c r="O1514" i="11"/>
  <c r="O1586" i="11"/>
  <c r="O1526" i="11"/>
  <c r="O1130" i="11"/>
  <c r="O1971" i="11"/>
  <c r="O985" i="11"/>
  <c r="O59" i="11"/>
  <c r="O219" i="11"/>
  <c r="O1993" i="11"/>
  <c r="O1474" i="11"/>
  <c r="O1449" i="11"/>
  <c r="O827" i="11"/>
  <c r="O610" i="11"/>
  <c r="O1136" i="11"/>
  <c r="O1118" i="11"/>
  <c r="O1818" i="11"/>
  <c r="O5" i="11"/>
  <c r="O437" i="11"/>
  <c r="O10" i="11"/>
  <c r="O1636" i="11"/>
  <c r="O149" i="11"/>
  <c r="O1621" i="11"/>
  <c r="O157" i="11"/>
  <c r="O531" i="11"/>
  <c r="O498" i="11"/>
  <c r="O179" i="11"/>
  <c r="O1532" i="11"/>
  <c r="O1824" i="11"/>
  <c r="O125" i="11"/>
  <c r="O1596" i="11"/>
  <c r="O435" i="11"/>
  <c r="O1028" i="11"/>
  <c r="O230" i="11"/>
  <c r="O1950" i="11"/>
  <c r="O638" i="11"/>
  <c r="O110" i="11"/>
  <c r="O1753" i="11"/>
  <c r="O99" i="11"/>
  <c r="O750" i="11"/>
  <c r="O105" i="11"/>
  <c r="O1376" i="11"/>
  <c r="O917" i="11"/>
  <c r="O1727" i="11"/>
  <c r="O220" i="11"/>
  <c r="O331" i="11"/>
  <c r="O1612" i="11"/>
  <c r="O538" i="11"/>
  <c r="O1142" i="11"/>
  <c r="O1429" i="11"/>
  <c r="O1331" i="11"/>
  <c r="O57" i="11"/>
  <c r="O1436" i="11"/>
  <c r="O992" i="11"/>
  <c r="O1844" i="11"/>
  <c r="O1196" i="11"/>
  <c r="O1486" i="11"/>
  <c r="O1039" i="11"/>
  <c r="O699" i="11"/>
  <c r="O1592" i="11"/>
  <c r="O947" i="11"/>
  <c r="O1642" i="11"/>
  <c r="O464" i="11"/>
  <c r="O966" i="11"/>
  <c r="O955" i="11"/>
  <c r="O547" i="11"/>
  <c r="O1503" i="11"/>
  <c r="O11" i="11"/>
  <c r="O1736" i="11"/>
  <c r="O622" i="11"/>
  <c r="O641" i="11"/>
  <c r="O1120" i="11"/>
  <c r="O1202" i="11"/>
  <c r="O1302" i="11"/>
  <c r="O1350" i="11"/>
  <c r="O403" i="11"/>
  <c r="O595" i="11"/>
  <c r="O1715" i="11"/>
  <c r="O882" i="11"/>
  <c r="O1754" i="11"/>
  <c r="O902" i="11"/>
  <c r="O780" i="11"/>
  <c r="O837" i="11"/>
  <c r="O1062" i="11"/>
  <c r="O277" i="11"/>
  <c r="O801" i="11"/>
  <c r="O1956" i="11"/>
  <c r="O1456" i="11"/>
  <c r="O88" i="11"/>
  <c r="O93" i="11"/>
  <c r="O480" i="11"/>
  <c r="O1270" i="11"/>
  <c r="O691" i="11"/>
  <c r="O42" i="11"/>
  <c r="O898" i="11"/>
  <c r="O416" i="11"/>
  <c r="O1786" i="11"/>
  <c r="O177" i="11"/>
  <c r="O722" i="11"/>
  <c r="O370" i="11"/>
  <c r="O929" i="11"/>
  <c r="O1978" i="11"/>
  <c r="O636" i="11"/>
  <c r="O1740" i="11"/>
  <c r="O904" i="11"/>
  <c r="O1027" i="11"/>
  <c r="O458" i="11"/>
  <c r="O258" i="11"/>
  <c r="O1035" i="11"/>
  <c r="O420" i="11"/>
  <c r="O1383" i="11"/>
  <c r="O1282" i="11"/>
  <c r="O1883" i="11"/>
  <c r="O339" i="11"/>
  <c r="O376" i="11"/>
  <c r="O449" i="11"/>
  <c r="O650" i="11"/>
  <c r="O1178" i="11"/>
  <c r="O1200" i="11"/>
  <c r="O441" i="11"/>
  <c r="O831" i="11"/>
  <c r="O1045" i="11"/>
  <c r="O599" i="11"/>
  <c r="O399" i="11"/>
  <c r="O1023" i="11"/>
  <c r="O38" i="11"/>
  <c r="O1772" i="11"/>
  <c r="O681" i="11"/>
  <c r="O1329" i="11"/>
  <c r="O1155" i="11"/>
  <c r="O1303" i="11"/>
  <c r="O716" i="11"/>
  <c r="O1521" i="11"/>
  <c r="O1049" i="11"/>
  <c r="O1808" i="11"/>
  <c r="O1676" i="11"/>
  <c r="O871" i="11"/>
  <c r="O1930" i="11"/>
  <c r="O73" i="11"/>
  <c r="O1607" i="11"/>
  <c r="O2001" i="11"/>
  <c r="O1001" i="11"/>
  <c r="O70" i="11"/>
  <c r="O316" i="11"/>
  <c r="O748" i="11"/>
  <c r="O580" i="11"/>
  <c r="O775" i="11"/>
  <c r="O1229" i="11"/>
  <c r="O128" i="11"/>
  <c r="O173" i="11"/>
  <c r="O1249" i="11"/>
  <c r="O550" i="11"/>
  <c r="O243" i="11"/>
  <c r="O566" i="11"/>
  <c r="O1427" i="11"/>
  <c r="O280" i="11"/>
  <c r="O821" i="11"/>
  <c r="O224" i="11"/>
  <c r="O560" i="11"/>
  <c r="O828" i="11"/>
  <c r="O351" i="11"/>
  <c r="O1720" i="11"/>
  <c r="O1338" i="11"/>
  <c r="O1854" i="11"/>
  <c r="O1407" i="11"/>
  <c r="O768" i="11"/>
  <c r="O1922" i="11"/>
  <c r="O756" i="11"/>
  <c r="O160" i="11"/>
  <c r="O14" i="11"/>
  <c r="O1402" i="11"/>
  <c r="O1013" i="11"/>
  <c r="O1337" i="11"/>
  <c r="O407" i="11"/>
  <c r="O953" i="11"/>
  <c r="O1225" i="11"/>
  <c r="O1242" i="11"/>
  <c r="O899" i="11"/>
  <c r="O170" i="11"/>
  <c r="O492" i="11"/>
  <c r="O250" i="11"/>
  <c r="O6" i="11"/>
  <c r="O290" i="11"/>
  <c r="O706" i="11"/>
  <c r="O996" i="11"/>
  <c r="O472" i="11"/>
  <c r="O314" i="11"/>
  <c r="O190" i="11"/>
  <c r="O1906" i="11"/>
  <c r="O862" i="11"/>
  <c r="O180" i="11"/>
  <c r="O310" i="11"/>
  <c r="O15" i="11"/>
  <c r="O1257" i="11"/>
  <c r="O214" i="11"/>
  <c r="O265" i="11"/>
  <c r="O1605" i="11"/>
  <c r="O1333" i="11"/>
  <c r="O815" i="11"/>
  <c r="O874" i="11"/>
  <c r="O248" i="11"/>
  <c r="O26" i="11"/>
  <c r="O461" i="11"/>
  <c r="O1547" i="11"/>
  <c r="O1347" i="11"/>
  <c r="O1814" i="11"/>
  <c r="O1187" i="11"/>
  <c r="O1708" i="11"/>
  <c r="O401" i="11"/>
  <c r="O1890" i="11"/>
  <c r="O1828" i="11"/>
  <c r="O1321" i="11"/>
  <c r="O1646" i="11"/>
  <c r="O1934" i="11"/>
  <c r="O1165" i="11"/>
  <c r="O1688" i="11"/>
  <c r="O864" i="11"/>
  <c r="O806" i="11"/>
  <c r="O1860" i="11"/>
  <c r="O653" i="11"/>
  <c r="O7" i="11"/>
  <c r="O645" i="11"/>
  <c r="O942" i="11"/>
  <c r="O1043" i="11"/>
  <c r="O1893" i="11"/>
  <c r="O1069" i="11"/>
  <c r="O1177" i="11"/>
  <c r="O1611" i="11"/>
  <c r="O408" i="11"/>
  <c r="O1464" i="11"/>
  <c r="O1825" i="11"/>
  <c r="O1275" i="11"/>
  <c r="O1868" i="11"/>
  <c r="O47" i="11"/>
  <c r="O1870" i="11"/>
  <c r="O466" i="11"/>
  <c r="O69" i="11"/>
  <c r="O1578" i="11"/>
  <c r="O949" i="11"/>
  <c r="O1355" i="11"/>
  <c r="O1583" i="11"/>
  <c r="O1945" i="11"/>
  <c r="O825" i="11"/>
  <c r="O1501" i="11"/>
  <c r="O411" i="11"/>
  <c r="O544" i="11"/>
  <c r="O896" i="11"/>
  <c r="O1888" i="11"/>
  <c r="O187" i="11"/>
  <c r="O1065" i="11"/>
  <c r="O1044" i="11"/>
  <c r="O1725" i="11"/>
  <c r="O976" i="11"/>
  <c r="O1975" i="11"/>
  <c r="O1465" i="11"/>
  <c r="O1939" i="11"/>
  <c r="O1403" i="11"/>
  <c r="O541" i="11"/>
  <c r="O142" i="11"/>
  <c r="O255" i="11"/>
  <c r="O271" i="11"/>
  <c r="O318" i="11"/>
  <c r="O274" i="11"/>
  <c r="O922" i="11"/>
  <c r="O218" i="11"/>
  <c r="O2000" i="11"/>
  <c r="O823" i="11"/>
  <c r="O1726" i="11"/>
  <c r="O432" i="11"/>
  <c r="O1932" i="11"/>
  <c r="O1769" i="11"/>
  <c r="O582" i="11"/>
  <c r="O987" i="11"/>
  <c r="O431" i="11"/>
  <c r="O395" i="11"/>
  <c r="O41" i="11"/>
  <c r="O323" i="11"/>
  <c r="O251" i="11"/>
  <c r="O1626" i="11"/>
  <c r="O1910" i="11"/>
  <c r="O18" i="11"/>
  <c r="O1560" i="11"/>
  <c r="O563" i="11"/>
  <c r="O140" i="11"/>
  <c r="O1162" i="11"/>
  <c r="O1618" i="11"/>
  <c r="O1462" i="11"/>
  <c r="O141" i="11"/>
  <c r="O426" i="11"/>
  <c r="O139" i="11"/>
  <c r="O196" i="11"/>
  <c r="O65" i="11"/>
  <c r="O1295" i="11"/>
  <c r="O517" i="11"/>
  <c r="O1959" i="11"/>
  <c r="O1981" i="11"/>
  <c r="O163" i="11"/>
  <c r="O112" i="11"/>
  <c r="O1595" i="11"/>
  <c r="O795" i="11"/>
  <c r="O814" i="11"/>
  <c r="O1850" i="11"/>
  <c r="O1262" i="11"/>
  <c r="O1590" i="11"/>
  <c r="O1061" i="11"/>
  <c r="O1802" i="11"/>
  <c r="O697" i="11"/>
  <c r="O1368" i="11"/>
  <c r="O1977" i="11"/>
  <c r="O1163" i="11"/>
  <c r="O244" i="11"/>
  <c r="O182" i="11"/>
  <c r="O1505" i="11"/>
  <c r="O598" i="11"/>
  <c r="O769" i="11"/>
  <c r="O87" i="11"/>
  <c r="O1545" i="11"/>
  <c r="O1543" i="11"/>
  <c r="O1371" i="11"/>
  <c r="O1775" i="11"/>
  <c r="O1254" i="11"/>
  <c r="O1537" i="11"/>
  <c r="O457" i="11"/>
  <c r="O693" i="11"/>
  <c r="O961" i="11"/>
  <c r="O249" i="11"/>
  <c r="O1315" i="11"/>
  <c r="O1832" i="11"/>
  <c r="O521" i="11"/>
  <c r="O1710" i="11"/>
  <c r="O1025" i="11"/>
  <c r="O101" i="11"/>
  <c r="O596" i="11"/>
  <c r="O1292" i="11"/>
  <c r="O971" i="11"/>
  <c r="O789" i="11"/>
  <c r="O733" i="11"/>
  <c r="O559" i="11"/>
  <c r="O719" i="11"/>
  <c r="O1746" i="11"/>
  <c r="O1927" i="11"/>
  <c r="O1378" i="11"/>
  <c r="O1995" i="11"/>
  <c r="O529" i="11"/>
  <c r="O975" i="11"/>
  <c r="O662" i="11"/>
  <c r="O1937" i="11"/>
  <c r="O353" i="11"/>
  <c r="O572" i="11"/>
  <c r="O1379" i="11"/>
  <c r="O833" i="11"/>
  <c r="O507" i="11"/>
  <c r="O1160" i="11"/>
  <c r="O511" i="11"/>
  <c r="O1125" i="11"/>
  <c r="O793" i="11"/>
  <c r="O1921" i="11"/>
  <c r="O1544" i="11"/>
  <c r="O858" i="11"/>
  <c r="O254" i="11"/>
  <c r="O1374" i="11"/>
  <c r="O1349" i="11"/>
  <c r="O1540" i="11"/>
  <c r="O824" i="11"/>
  <c r="O1000" i="11"/>
  <c r="O1012" i="11"/>
  <c r="O841" i="11"/>
  <c r="O22" i="11"/>
  <c r="O1940" i="11"/>
  <c r="O1237" i="11"/>
  <c r="O1781" i="11"/>
  <c r="O189" i="11"/>
  <c r="O1598" i="11"/>
  <c r="O383" i="11"/>
  <c r="O1976" i="11"/>
  <c r="O1858" i="11"/>
  <c r="O1728" i="11"/>
  <c r="O583" i="11"/>
  <c r="O186" i="11"/>
  <c r="O1695" i="11"/>
  <c r="O1283" i="11"/>
  <c r="O818" i="11"/>
  <c r="O115" i="11"/>
  <c r="O1857" i="11"/>
  <c r="O586" i="11"/>
  <c r="O367" i="11"/>
  <c r="O755" i="11"/>
  <c r="O564" i="11"/>
  <c r="O210" i="11"/>
  <c r="O1495" i="11"/>
  <c r="O1059" i="11"/>
  <c r="O1604" i="11"/>
  <c r="O191" i="11"/>
  <c r="O481" i="11"/>
  <c r="O1124" i="11"/>
  <c r="O1963" i="11"/>
  <c r="O1716" i="11"/>
  <c r="O473" i="11"/>
  <c r="O608" i="11"/>
  <c r="O927" i="11"/>
  <c r="O1031" i="11"/>
  <c r="O866" i="11"/>
  <c r="O1416" i="11"/>
  <c r="O1493" i="11"/>
  <c r="O1263" i="11"/>
  <c r="O1172" i="11"/>
  <c r="O1979" i="11"/>
  <c r="O909" i="11"/>
  <c r="O227" i="11"/>
  <c r="O102" i="11"/>
  <c r="O1382" i="11"/>
  <c r="O1821" i="11"/>
  <c r="O1127" i="11"/>
  <c r="O479" i="11"/>
  <c r="O784" i="11"/>
  <c r="O215" i="11"/>
  <c r="O1600" i="11"/>
  <c r="O721" i="11"/>
  <c r="O398" i="11"/>
  <c r="O1189" i="11"/>
  <c r="O1901" i="11"/>
  <c r="O67" i="11"/>
  <c r="O1094" i="11"/>
  <c r="O278" i="11"/>
  <c r="O1663" i="11"/>
  <c r="O1880" i="11"/>
  <c r="O991" i="11"/>
  <c r="O1161" i="11"/>
  <c r="O1018" i="11"/>
  <c r="O17" i="11"/>
  <c r="O1849" i="11"/>
  <c r="O288" i="11"/>
  <c r="O1210" i="11"/>
  <c r="O708" i="11"/>
  <c r="O201" i="11"/>
  <c r="O21" i="11"/>
  <c r="O1494" i="11"/>
  <c r="O980" i="11"/>
  <c r="O386" i="11"/>
  <c r="O617" i="11"/>
  <c r="O1954" i="11"/>
  <c r="O1320" i="11"/>
  <c r="O16" i="11"/>
  <c r="O462" i="11"/>
  <c r="O131" i="11"/>
  <c r="O1216" i="11"/>
  <c r="O1424" i="11"/>
  <c r="O1918" i="11"/>
  <c r="O870" i="11"/>
  <c r="O212" i="11"/>
  <c r="O108" i="11"/>
  <c r="O729" i="11"/>
  <c r="O1421" i="11"/>
  <c r="O555" i="11"/>
  <c r="O161" i="11"/>
  <c r="O1385" i="11"/>
  <c r="O1425" i="11"/>
  <c r="O1477" i="11"/>
  <c r="O1432" i="11"/>
  <c r="O1138" i="11"/>
  <c r="O35" i="11"/>
  <c r="O794" i="11"/>
  <c r="O757" i="11"/>
  <c r="O54" i="11"/>
  <c r="O1896" i="11"/>
  <c r="O674" i="11"/>
  <c r="O1556" i="11"/>
  <c r="O1757" i="11"/>
  <c r="O1437" i="11"/>
  <c r="O1381" i="11"/>
  <c r="O1141" i="11"/>
  <c r="O178" i="11"/>
  <c r="O1391" i="11"/>
  <c r="O1408" i="11"/>
  <c r="O78" i="11"/>
  <c r="O758" i="11"/>
  <c r="O1915" i="11"/>
  <c r="O1171" i="11"/>
  <c r="O651" i="11"/>
  <c r="O578" i="11"/>
  <c r="O660" i="11"/>
  <c r="O765" i="11"/>
  <c r="O144" i="11"/>
  <c r="O1272" i="11"/>
  <c r="O1562" i="11"/>
  <c r="O1226" i="11"/>
  <c r="O229" i="11"/>
  <c r="O289" i="11"/>
  <c r="O725" i="11"/>
  <c r="O1488" i="11"/>
  <c r="O533" i="11"/>
  <c r="O694" i="11"/>
  <c r="O869" i="11"/>
  <c r="O1899" i="11"/>
  <c r="O589" i="11"/>
  <c r="O908" i="11"/>
  <c r="O12" i="11"/>
  <c r="O1649" i="11"/>
  <c r="O940" i="11"/>
  <c r="O4" i="11"/>
  <c r="O130" i="11"/>
  <c r="O171" i="11"/>
  <c r="O1784" i="11"/>
  <c r="O1679" i="11"/>
  <c r="O1091" i="11"/>
  <c r="O1410" i="11"/>
  <c r="O1144" i="11"/>
  <c r="O1054" i="11"/>
  <c r="O1323" i="11"/>
  <c r="O425" i="11"/>
  <c r="O1466" i="11"/>
  <c r="O647" i="11"/>
  <c r="O1889" i="11"/>
  <c r="O1953" i="11"/>
  <c r="O1053" i="11"/>
  <c r="O1568" i="11"/>
  <c r="O1063" i="11"/>
  <c r="O873" i="11"/>
  <c r="O490" i="11"/>
  <c r="O783" i="11"/>
  <c r="O1692" i="11"/>
  <c r="O1205" i="11"/>
  <c r="O786" i="11"/>
  <c r="O1214" i="11"/>
  <c r="O287" i="11"/>
  <c r="O94" i="11"/>
  <c r="O1483" i="11"/>
  <c r="O772" i="11"/>
  <c r="O66" i="11"/>
  <c r="O631" i="11"/>
  <c r="O1911" i="11"/>
  <c r="O175" i="11"/>
  <c r="O1105" i="11"/>
  <c r="O1411" i="11"/>
  <c r="O1096" i="11"/>
  <c r="O539" i="11"/>
  <c r="O1380" i="11"/>
  <c r="O737" i="11"/>
  <c r="O1947" i="11"/>
  <c r="O877" i="11"/>
  <c r="O1373" i="11"/>
  <c r="O122" i="11"/>
  <c r="O493" i="11"/>
  <c r="O1908" i="11"/>
  <c r="O1551" i="11"/>
  <c r="O465" i="11"/>
  <c r="O1609" i="11"/>
  <c r="O587" i="11"/>
  <c r="O1972" i="11"/>
  <c r="O680" i="11"/>
  <c r="O1058" i="11"/>
  <c r="O207" i="11"/>
  <c r="O126" i="11"/>
  <c r="O1166" i="11"/>
  <c r="O624" i="11"/>
  <c r="O1413" i="11"/>
  <c r="O822" i="11"/>
  <c r="O1316" i="11"/>
  <c r="O485" i="11"/>
  <c r="O1313" i="11"/>
  <c r="O2" i="11"/>
  <c r="O1916" i="11"/>
  <c r="O742" i="11"/>
  <c r="O275" i="11"/>
  <c r="O1343" i="11"/>
  <c r="O240" i="11"/>
  <c r="O504" i="11"/>
  <c r="O938" i="11"/>
  <c r="O1471" i="11"/>
  <c r="O1564" i="11"/>
  <c r="O1267" i="11"/>
  <c r="O946" i="11"/>
  <c r="O962" i="11"/>
  <c r="O914" i="11"/>
  <c r="O1833" i="11"/>
  <c r="O309" i="11"/>
  <c r="O1558" i="11"/>
  <c r="O1739" i="11"/>
  <c r="O257" i="11"/>
  <c r="O1643" i="11"/>
  <c r="O199" i="11"/>
  <c r="O1606" i="11"/>
  <c r="O1778" i="11"/>
  <c r="O1647" i="11"/>
  <c r="O695" i="11"/>
  <c r="O1803" i="11"/>
  <c r="O443" i="11"/>
  <c r="O1266" i="11"/>
  <c r="O1907" i="11"/>
  <c r="O1869" i="11"/>
  <c r="O1500" i="11"/>
  <c r="O1511" i="11"/>
  <c r="O447" i="11"/>
  <c r="O497" i="11"/>
  <c r="O1278" i="11"/>
  <c r="O444" i="11"/>
  <c r="O717" i="11"/>
  <c r="O429" i="11"/>
  <c r="O286" i="11"/>
  <c r="O164" i="11"/>
  <c r="O1489" i="11"/>
  <c r="O1431" i="11"/>
  <c r="O32" i="11"/>
  <c r="O1448" i="11"/>
  <c r="O883" i="11"/>
  <c r="O983" i="11"/>
  <c r="O1221" i="11"/>
  <c r="O389" i="11"/>
  <c r="O1919" i="11"/>
  <c r="O1982" i="11"/>
  <c r="O442" i="11"/>
  <c r="O273" i="11"/>
  <c r="O391" i="11"/>
  <c r="O446" i="11"/>
  <c r="O1669" i="11"/>
  <c r="O1810" i="11"/>
  <c r="O1284" i="11"/>
  <c r="O762" i="11"/>
  <c r="O1948" i="11"/>
  <c r="O410" i="11"/>
  <c r="O671" i="11"/>
  <c r="O486" i="11"/>
  <c r="O27" i="11"/>
  <c r="O84" i="11"/>
  <c r="O1639" i="11"/>
  <c r="O1440" i="11"/>
  <c r="O1842" i="11"/>
  <c r="O361" i="11"/>
  <c r="O1830" i="11"/>
  <c r="O1346" i="11"/>
  <c r="O368" i="11"/>
  <c r="O36" i="11"/>
  <c r="O1729" i="11"/>
  <c r="O1344" i="11"/>
  <c r="O1490" i="11"/>
  <c r="O308" i="11"/>
  <c r="O1619" i="11"/>
  <c r="O1733" i="11"/>
  <c r="O392" i="11"/>
  <c r="O1616" i="11"/>
  <c r="O1010" i="11"/>
  <c r="O573" i="11"/>
  <c r="O1230" i="11"/>
  <c r="O501" i="11"/>
  <c r="O635" i="11"/>
  <c r="O1021" i="11"/>
  <c r="O276" i="11"/>
  <c r="O813" i="11"/>
  <c r="O1632" i="11"/>
  <c r="O854" i="11"/>
  <c r="O1084" i="11"/>
  <c r="O119" i="11"/>
  <c r="O387" i="11"/>
  <c r="O1239" i="11"/>
  <c r="O378" i="11"/>
  <c r="O1354" i="11"/>
  <c r="O1999" i="11"/>
  <c r="O846" i="11"/>
  <c r="O1796" i="11"/>
  <c r="O1528" i="11"/>
  <c r="O1389" i="11"/>
  <c r="O1341" i="11"/>
  <c r="O851" i="11"/>
  <c r="O385" i="11"/>
  <c r="O620" i="11"/>
  <c r="O1180" i="11"/>
  <c r="O1687" i="11"/>
  <c r="O463" i="11"/>
  <c r="O1232" i="11"/>
  <c r="O738" i="11"/>
  <c r="O667" i="11"/>
  <c r="O315" i="11"/>
  <c r="O98" i="11"/>
  <c r="O1148" i="11"/>
  <c r="O1235" i="11"/>
  <c r="O482" i="11"/>
  <c r="O51" i="11"/>
  <c r="O454" i="11"/>
  <c r="O1276" i="11"/>
  <c r="O1304" i="11"/>
  <c r="O1525" i="11"/>
  <c r="O306" i="11"/>
  <c r="O357" i="11"/>
  <c r="O1372" i="11"/>
  <c r="O1909" i="11"/>
  <c r="O524" i="11"/>
  <c r="O260" i="11"/>
  <c r="O1342" i="11"/>
  <c r="O576" i="11"/>
  <c r="O1886" i="11"/>
  <c r="O300" i="11"/>
  <c r="O779" i="11"/>
  <c r="O1024" i="11"/>
  <c r="O1029" i="11"/>
  <c r="O1834" i="11"/>
  <c r="O623" i="11"/>
  <c r="O1068" i="11"/>
  <c r="O712" i="11"/>
  <c r="O1390" i="11"/>
  <c r="O515" i="11"/>
  <c r="O495" i="11"/>
  <c r="O1386" i="11"/>
  <c r="O1108" i="11"/>
  <c r="O932" i="11"/>
  <c r="O859" i="11"/>
  <c r="O1928" i="11"/>
  <c r="O1768" i="11"/>
  <c r="O1428" i="11"/>
  <c r="O1881" i="11"/>
  <c r="O655" i="11"/>
  <c r="O1420" i="11"/>
  <c r="O600" i="11"/>
  <c r="O1920" i="11"/>
  <c r="O1603" i="11"/>
  <c r="O1986" i="11"/>
  <c r="O1128" i="11"/>
  <c r="O363" i="11"/>
  <c r="O1807" i="11"/>
  <c r="O1504" i="11"/>
  <c r="O1783" i="11"/>
  <c r="O1573" i="11"/>
  <c r="O774" i="11"/>
  <c r="O803" i="11"/>
  <c r="O526" i="11"/>
  <c r="O135" i="11"/>
  <c r="O235" i="11"/>
  <c r="O1534" i="11"/>
  <c r="O1423" i="11"/>
  <c r="O1788" i="11"/>
  <c r="O1422" i="11"/>
  <c r="O1377" i="11"/>
  <c r="O1848" i="11"/>
  <c r="O565" i="11"/>
  <c r="O145" i="11"/>
  <c r="O56" i="11"/>
  <c r="O1699" i="11"/>
  <c r="O688" i="11"/>
  <c r="O469" i="11"/>
  <c r="O726" i="11"/>
  <c r="O925" i="11"/>
  <c r="O1924" i="11"/>
  <c r="O1473" i="11"/>
  <c r="O1181" i="11"/>
  <c r="O301" i="11"/>
  <c r="O787" i="11"/>
  <c r="O888" i="11"/>
  <c r="O217" i="11"/>
  <c r="O61" i="11"/>
  <c r="O1826" i="11"/>
  <c r="O1831" i="11"/>
  <c r="O1134" i="11"/>
  <c r="O707" i="11"/>
  <c r="O421" i="11"/>
  <c r="O1185" i="11"/>
  <c r="O1723" i="11"/>
  <c r="O1519" i="11"/>
  <c r="O1396" i="11"/>
  <c r="O666" i="11"/>
  <c r="O1095" i="11"/>
  <c r="O1369" i="11"/>
  <c r="O60" i="11"/>
  <c r="O202" i="11"/>
  <c r="O213" i="11"/>
  <c r="O1111" i="11"/>
  <c r="O397" i="11"/>
  <c r="O400" i="11"/>
  <c r="O918" i="11"/>
  <c r="O1998" i="11"/>
  <c r="O1480" i="11"/>
  <c r="O428" i="11"/>
  <c r="O1567" i="11"/>
  <c r="O1334" i="11"/>
  <c r="O656" i="11"/>
  <c r="O745" i="11"/>
  <c r="O1974" i="11"/>
  <c r="O735" i="11"/>
  <c r="O348" i="11"/>
  <c r="O1517" i="11"/>
  <c r="O1719" i="11"/>
  <c r="O1365" i="11"/>
  <c r="O1541" i="11"/>
  <c r="O1659" i="11"/>
  <c r="O1872" i="11"/>
  <c r="O625" i="11"/>
  <c r="O1790" i="11"/>
  <c r="O959" i="11"/>
  <c r="O129" i="11"/>
  <c r="O267" i="11"/>
  <c r="O34" i="11"/>
  <c r="O1637" i="11"/>
  <c r="O475" i="11"/>
  <c r="O770" i="11"/>
  <c r="O1042" i="11"/>
  <c r="O523" i="11"/>
  <c r="O893" i="11"/>
  <c r="O1988" i="11"/>
  <c r="O1756" i="11"/>
  <c r="O730" i="11"/>
  <c r="O262" i="11"/>
  <c r="O679" i="11"/>
  <c r="O1984" i="11"/>
  <c r="O1279" i="11"/>
  <c r="O434" i="11"/>
  <c r="O153" i="11"/>
  <c r="O174" i="11"/>
  <c r="O242" i="11"/>
  <c r="O1291" i="11"/>
  <c r="O1305" i="11"/>
  <c r="O1140" i="11"/>
  <c r="O890" i="11"/>
  <c r="O1151" i="11"/>
  <c r="O1193" i="11"/>
  <c r="O913" i="11"/>
  <c r="O788" i="11"/>
  <c r="O452" i="11"/>
  <c r="O558" i="11"/>
  <c r="O820" i="11"/>
  <c r="O1510" i="11"/>
  <c r="O1644" i="11"/>
  <c r="O1455" i="11"/>
  <c r="O1506" i="11"/>
  <c r="O282" i="11"/>
  <c r="O1418" i="11"/>
  <c r="O1022" i="11"/>
  <c r="O800" i="11"/>
  <c r="O239" i="11"/>
  <c r="O1730" i="11"/>
  <c r="O455" i="11"/>
  <c r="O216" i="11"/>
  <c r="O467" i="11"/>
  <c r="O701" i="11"/>
  <c r="O1113" i="11"/>
  <c r="O253" i="11"/>
  <c r="O781" i="11"/>
  <c r="O1691" i="11"/>
  <c r="O1030" i="11"/>
  <c r="O1652" i="11"/>
  <c r="O1484" i="11"/>
  <c r="O85" i="11"/>
  <c r="O1897" i="11"/>
  <c r="O405" i="11"/>
  <c r="O375" i="11"/>
  <c r="O1072" i="11"/>
  <c r="O1859" i="11"/>
  <c r="O678" i="11"/>
  <c r="O1201" i="11"/>
  <c r="O1507" i="11"/>
  <c r="O616" i="11"/>
  <c r="O347" i="11"/>
  <c r="O312" i="11"/>
  <c r="O1092" i="11"/>
  <c r="O333" i="11"/>
  <c r="O1046" i="11"/>
  <c r="O605" i="11"/>
  <c r="O374" i="11"/>
  <c r="O291" i="11"/>
  <c r="O696" i="11"/>
  <c r="O1629" i="11"/>
  <c r="O137" i="11"/>
  <c r="O577" i="11"/>
  <c r="O234" i="11"/>
  <c r="O30" i="11"/>
  <c r="O1584" i="11"/>
  <c r="O231" i="11"/>
  <c r="O1566" i="11"/>
  <c r="O657" i="11"/>
  <c r="O1446" i="11"/>
  <c r="O863" i="11"/>
  <c r="O1129" i="11"/>
  <c r="O542" i="11"/>
  <c r="O487" i="11"/>
  <c r="O1744" i="11"/>
  <c r="O1580" i="11"/>
  <c r="O1085" i="11"/>
  <c r="O1447" i="11"/>
  <c r="O1983" i="11"/>
  <c r="O1614" i="11"/>
  <c r="O552" i="11"/>
  <c r="O9" i="11"/>
  <c r="O850" i="11"/>
  <c r="O37" i="11"/>
  <c r="O1367" i="11"/>
  <c r="O830" i="11"/>
  <c r="O1487" i="11"/>
  <c r="O1364" i="11"/>
  <c r="O388" i="11"/>
  <c r="O1326" i="11"/>
  <c r="O1261" i="11"/>
  <c r="O1686" i="11"/>
  <c r="O71" i="11"/>
  <c r="O296" i="11"/>
  <c r="O369" i="11"/>
  <c r="O1892" i="11"/>
  <c r="O1217" i="11"/>
  <c r="O592" i="11"/>
  <c r="O957" i="11"/>
  <c r="O934" i="11"/>
  <c r="O847" i="11"/>
  <c r="O964" i="11"/>
  <c r="O1104" i="11"/>
  <c r="O705" i="11"/>
  <c r="O1286" i="11"/>
  <c r="O933" i="11"/>
  <c r="O907" i="11"/>
  <c r="O1234" i="11"/>
  <c r="O648" i="11"/>
  <c r="O1328" i="11"/>
  <c r="O1070" i="11"/>
  <c r="O417" i="11"/>
  <c r="O1516" i="11"/>
  <c r="O1678" i="11"/>
  <c r="O74" i="11"/>
  <c r="O990" i="11"/>
  <c r="O1227" i="11"/>
  <c r="O1481" i="11"/>
  <c r="O1752" i="11"/>
  <c r="O1724" i="11"/>
  <c r="O124" i="11"/>
  <c r="O973" i="11"/>
  <c r="O29" i="11"/>
  <c r="O1215" i="11"/>
  <c r="O1220" i="11"/>
  <c r="O702" i="11"/>
  <c r="O1240" i="11"/>
  <c r="O120" i="11"/>
  <c r="O1325" i="11"/>
  <c r="O476" i="11"/>
  <c r="O1083" i="11"/>
  <c r="O1734" i="11"/>
  <c r="O377" i="11"/>
  <c r="O1994" i="11"/>
  <c r="O1960" i="11"/>
  <c r="O1014" i="11"/>
  <c r="O372" i="11"/>
  <c r="O579" i="11"/>
  <c r="O133" i="11"/>
  <c r="O1476" i="11"/>
  <c r="O536" i="11"/>
  <c r="O532" i="11"/>
  <c r="O285" i="11"/>
  <c r="O345" i="11"/>
  <c r="O451" i="11"/>
  <c r="O1285" i="11"/>
  <c r="O342" i="11"/>
  <c r="O715" i="11"/>
  <c r="O878" i="11"/>
  <c r="O791" i="11"/>
  <c r="O684" i="11"/>
  <c r="O366" i="11"/>
  <c r="O906" i="11"/>
  <c r="O1799" i="11"/>
  <c r="O546" i="11"/>
  <c r="O1327" i="11"/>
  <c r="O337" i="11"/>
  <c r="O1126" i="11"/>
  <c r="O553" i="11"/>
  <c r="O855" i="11"/>
  <c r="O777" i="11"/>
  <c r="O1936" i="11"/>
  <c r="O963" i="11"/>
  <c r="O1020" i="11"/>
  <c r="O530" i="11"/>
  <c r="O75" i="11"/>
  <c r="O1852" i="11"/>
  <c r="O1538" i="11"/>
  <c r="O785" i="11"/>
  <c r="O81" i="11"/>
  <c r="O453" i="11"/>
  <c r="O739" i="11"/>
  <c r="O1322" i="11"/>
  <c r="O1819" i="11"/>
  <c r="O1816" i="11"/>
  <c r="O879" i="11"/>
  <c r="O209" i="11"/>
  <c r="O527" i="11"/>
  <c r="O1761" i="11"/>
  <c r="O692" i="11"/>
  <c r="O1388" i="11"/>
  <c r="O169" i="11"/>
  <c r="O491" i="11"/>
  <c r="O1554" i="11"/>
  <c r="O1317" i="11"/>
  <c r="O894" i="11"/>
  <c r="O895" i="11"/>
  <c r="O1631" i="11"/>
  <c r="O537" i="11"/>
  <c r="O1167" i="11"/>
  <c r="O58" i="11"/>
  <c r="O503" i="11"/>
  <c r="O46" i="11"/>
  <c r="O1360" i="11"/>
  <c r="O236" i="11"/>
  <c r="O930" i="11"/>
  <c r="O1835" i="11"/>
  <c r="O1657" i="11"/>
  <c r="O338" i="11"/>
  <c r="O646" i="11"/>
  <c r="O1602" i="11"/>
  <c r="O1459" i="11"/>
  <c r="O1265" i="11"/>
  <c r="O773" i="11"/>
  <c r="O829" i="11"/>
  <c r="O1696" i="11"/>
  <c r="O39" i="11"/>
  <c r="O728" i="11"/>
  <c r="O138" i="11"/>
  <c r="O340" i="11"/>
  <c r="O500" i="11"/>
  <c r="O923" i="11"/>
  <c r="O1132" i="11"/>
  <c r="O1170" i="11"/>
  <c r="O1454" i="11"/>
  <c r="O483" i="11"/>
  <c r="O1499" i="11"/>
  <c r="O1384" i="11"/>
  <c r="O1393" i="11"/>
  <c r="O931" i="11"/>
  <c r="O1133" i="11"/>
  <c r="O633" i="11"/>
  <c r="O1241" i="11"/>
  <c r="O853" i="11"/>
  <c r="O848" i="11"/>
  <c r="O1758" i="11"/>
  <c r="O106" i="11"/>
  <c r="O55" i="11"/>
  <c r="O8" i="11"/>
  <c r="O1837" i="11"/>
  <c r="O1773" i="11"/>
  <c r="O1750" i="11"/>
  <c r="O771" i="11"/>
  <c r="O816" i="11"/>
  <c r="O808" i="11"/>
  <c r="O1370" i="11"/>
  <c r="O817" i="11"/>
  <c r="O549" i="11"/>
  <c r="O682" i="11"/>
  <c r="O1840" i="11"/>
  <c r="O1763" i="11"/>
  <c r="O1535" i="11"/>
  <c r="O1439" i="11"/>
  <c r="O1445" i="11"/>
  <c r="O1496" i="11"/>
  <c r="O299" i="11"/>
  <c r="O1878" i="11"/>
  <c r="O484" i="11"/>
  <c r="O741" i="11"/>
  <c r="O1855" i="11"/>
  <c r="O1204" i="11"/>
  <c r="O319" i="11"/>
  <c r="O1211" i="11"/>
  <c r="O1717" i="11"/>
  <c r="O1269" i="11"/>
  <c r="O1067" i="11"/>
  <c r="O634" i="11"/>
  <c r="O1093" i="11"/>
  <c r="O1154" i="11"/>
  <c r="O100" i="11"/>
  <c r="O1891" i="11"/>
  <c r="O25" i="11"/>
  <c r="O1980" i="11"/>
  <c r="O1089" i="11"/>
  <c r="O575" i="11"/>
  <c r="O44" i="11"/>
  <c r="O1336" i="11"/>
  <c r="O1156" i="11"/>
  <c r="O1705" i="11"/>
  <c r="O1569" i="11"/>
  <c r="O1485" i="11"/>
  <c r="O1721" i="11"/>
  <c r="O1008" i="11"/>
  <c r="O1051" i="11"/>
  <c r="O1929" i="11"/>
  <c r="O1640" i="11"/>
  <c r="O754" i="11"/>
  <c r="O103" i="11"/>
  <c r="O1917" i="11"/>
  <c r="O1197" i="11"/>
  <c r="O1522" i="11"/>
  <c r="O1822" i="11"/>
  <c r="O585" i="11"/>
  <c r="O1851" i="11"/>
  <c r="O1491" i="11"/>
  <c r="O709" i="11"/>
  <c r="O512" i="11"/>
  <c r="O1060" i="11"/>
  <c r="O761" i="11"/>
  <c r="O1785" i="11"/>
  <c r="O1412" i="11"/>
  <c r="O1894" i="11"/>
  <c r="O1879" i="11"/>
  <c r="O1340" i="11"/>
  <c r="O1003" i="11"/>
  <c r="O1366" i="11"/>
  <c r="O1594" i="11"/>
  <c r="O151" i="11"/>
  <c r="O685" i="11"/>
  <c r="O1675" i="11"/>
  <c r="O77" i="11"/>
  <c r="O520" i="11"/>
  <c r="O1887" i="11"/>
  <c r="O328" i="11"/>
  <c r="O237" i="11"/>
  <c r="O891" i="11"/>
  <c r="O860" i="11"/>
  <c r="O232" i="11"/>
  <c r="O1443" i="11"/>
  <c r="O1398" i="11"/>
  <c r="O613" i="11"/>
  <c r="O203" i="11"/>
  <c r="O352" i="11"/>
  <c r="O1468" i="11"/>
  <c r="O1555" i="11"/>
  <c r="O204" i="11"/>
  <c r="O1673" i="11"/>
  <c r="O740" i="11"/>
  <c r="O994" i="11"/>
  <c r="O945" i="11"/>
  <c r="O1898" i="11"/>
  <c r="O905" i="11"/>
  <c r="O1559" i="11"/>
  <c r="O211" i="11"/>
  <c r="O840" i="11"/>
  <c r="O1199" i="11"/>
  <c r="O332" i="11"/>
  <c r="O892" i="11"/>
  <c r="O116" i="11"/>
  <c r="O1245" i="11"/>
  <c r="O1996" i="11"/>
  <c r="O1176" i="11"/>
  <c r="O313" i="11"/>
  <c r="O868" i="11"/>
  <c r="O396" i="11"/>
  <c r="O1050" i="11"/>
  <c r="O1712" i="11"/>
  <c r="O880" i="11"/>
  <c r="O1809" i="11"/>
  <c r="O205" i="11"/>
  <c r="O1680" i="11"/>
  <c r="O746" i="11"/>
  <c r="O1608" i="11"/>
  <c r="O283" i="11"/>
  <c r="O989" i="11"/>
  <c r="O414" i="11"/>
  <c r="O1871" i="11"/>
  <c r="O1970" i="11"/>
  <c r="O117" i="11"/>
  <c r="O136" i="11"/>
  <c r="O1159" i="11"/>
  <c r="O1137" i="11"/>
  <c r="O1770" i="11"/>
  <c r="O952" i="11"/>
  <c r="O1441" i="11"/>
  <c r="O1655" i="11"/>
  <c r="O1066" i="11"/>
  <c r="O1246" i="11"/>
  <c r="O1255" i="11"/>
  <c r="O887" i="11"/>
  <c r="O1088" i="11"/>
  <c r="O1838" i="11"/>
  <c r="O832" i="11"/>
  <c r="O1017" i="11"/>
  <c r="O759" i="11"/>
  <c r="O1114" i="11"/>
  <c r="O1815" i="11"/>
  <c r="O1542" i="11"/>
  <c r="O603" i="11"/>
  <c r="O1090" i="11"/>
  <c r="O972" i="11"/>
  <c r="O732" i="11"/>
  <c r="O1097" i="11"/>
  <c r="O1110" i="11"/>
  <c r="O731" i="11"/>
  <c r="O845" i="11"/>
  <c r="O1264" i="11"/>
  <c r="O1967" i="11"/>
  <c r="O1635" i="11"/>
  <c r="O910" i="11"/>
  <c r="O1789" i="11"/>
  <c r="O1300" i="11"/>
  <c r="O263" i="11"/>
  <c r="O1450" i="11"/>
  <c r="O594" i="11"/>
  <c r="O302" i="11"/>
  <c r="O1658" i="11"/>
  <c r="O1236" i="11"/>
  <c r="O510" i="11"/>
  <c r="O1009" i="11"/>
  <c r="O711" i="11"/>
  <c r="O438" i="11"/>
  <c r="O63" i="11"/>
  <c r="O354" i="11"/>
  <c r="O710" i="11"/>
  <c r="O109" i="11"/>
  <c r="O519" i="11"/>
  <c r="O166" i="11"/>
  <c r="O513" i="11"/>
  <c r="O146" i="11"/>
  <c r="O819" i="11"/>
  <c r="O1683" i="11"/>
  <c r="O279" i="11"/>
  <c r="O670" i="11"/>
  <c r="O107" i="11"/>
  <c r="O1709" i="11"/>
  <c r="O1703" i="11"/>
  <c r="O1813" i="11"/>
  <c r="O1865" i="11"/>
  <c r="O1931" i="11"/>
  <c r="O23" i="11"/>
  <c r="O1297" i="11"/>
  <c r="O1751" i="11"/>
  <c r="O607" i="11"/>
  <c r="O1273" i="11"/>
  <c r="O72" i="11"/>
  <c r="O649" i="11"/>
  <c r="O1149" i="11"/>
  <c r="O1330" i="11"/>
  <c r="O954" i="11"/>
  <c r="O901" i="11"/>
  <c r="O535" i="11"/>
  <c r="O1117" i="11"/>
  <c r="O460" i="11"/>
  <c r="O324" i="11"/>
  <c r="O1183" i="11"/>
  <c r="O704" i="11"/>
  <c r="O292" i="11"/>
  <c r="O1498" i="11"/>
  <c r="O1469" i="11"/>
  <c r="O1797" i="11"/>
  <c r="O1406" i="11"/>
  <c r="O1876" i="11"/>
  <c r="O956" i="11"/>
  <c r="O1827" i="11"/>
  <c r="O1109" i="11"/>
  <c r="O525" i="11"/>
  <c r="O782" i="11"/>
  <c r="O1697" i="11"/>
  <c r="O1073" i="11"/>
  <c r="O293" i="11"/>
  <c r="O609" i="11"/>
  <c r="O1812" i="11"/>
  <c r="O1387" i="11"/>
  <c r="O1737" i="11"/>
  <c r="O1707" i="11"/>
  <c r="O320" i="11"/>
  <c r="O753" i="11"/>
  <c r="O1392" i="11"/>
  <c r="O360" i="11"/>
  <c r="O1319" i="11"/>
  <c r="O1356" i="11"/>
  <c r="O118" i="11"/>
  <c r="O371" i="11"/>
  <c r="O19" i="11"/>
  <c r="O184" i="11"/>
  <c r="O24" i="11"/>
  <c r="O373" i="11"/>
  <c r="O937" i="11"/>
  <c r="O1248" i="11"/>
  <c r="O1895" i="11"/>
  <c r="O90" i="11"/>
  <c r="O307" i="11"/>
  <c r="O1660" i="11"/>
  <c r="O1457" i="11"/>
  <c r="O1552" i="11"/>
  <c r="O330" i="11"/>
  <c r="O1774" i="11"/>
  <c r="O798" i="11"/>
  <c r="O1745" i="11"/>
  <c r="O1575" i="11"/>
  <c r="O897" i="11"/>
  <c r="O852" i="11"/>
  <c r="O104" i="11"/>
  <c r="O1192" i="11"/>
  <c r="O1259" i="11"/>
  <c r="O1581" i="11"/>
  <c r="O1190" i="11"/>
  <c r="O448" i="11"/>
  <c r="O1524" i="11"/>
  <c r="O1782" i="11"/>
  <c r="O440" i="11"/>
  <c r="O1250" i="11"/>
  <c r="O1453" i="11"/>
  <c r="O615" i="11"/>
  <c r="O876" i="11"/>
  <c r="O557" i="11"/>
  <c r="O31" i="11"/>
  <c r="O1394" i="11"/>
  <c r="O1299" i="11"/>
  <c r="O1565" i="11"/>
  <c r="O1941" i="11"/>
  <c r="O1905" i="11"/>
  <c r="O1289" i="11"/>
  <c r="O1579" i="11"/>
  <c r="O1546" i="11"/>
  <c r="O223" i="11"/>
  <c r="O915" i="11"/>
  <c r="O1293" i="11"/>
  <c r="O1574" i="11"/>
  <c r="O1173" i="11"/>
  <c r="O1198" i="11"/>
  <c r="O1212" i="11"/>
  <c r="O724" i="11"/>
  <c r="O489" i="11"/>
  <c r="O1968" i="11"/>
  <c r="O1188" i="11"/>
  <c r="O311" i="11"/>
  <c r="O1470" i="11"/>
  <c r="O1800" i="11"/>
  <c r="O1914" i="11"/>
  <c r="O413" i="11"/>
  <c r="O1992" i="11"/>
  <c r="O1841" i="11"/>
  <c r="O1938" i="11"/>
  <c r="O1052" i="11"/>
  <c r="O450" i="11"/>
  <c r="O1741" i="11"/>
  <c r="O1515" i="11"/>
  <c r="O1926" i="11"/>
  <c r="O134" i="11"/>
  <c r="O676" i="11"/>
  <c r="O188" i="11"/>
  <c r="O1032" i="11"/>
  <c r="O981" i="11"/>
  <c r="O812" i="11"/>
  <c r="O1748" i="11"/>
  <c r="O1731" i="11"/>
  <c r="O810" i="11"/>
  <c r="O939" i="11"/>
  <c r="O1593" i="11"/>
  <c r="O1572" i="11"/>
  <c r="O1806" i="11"/>
  <c r="O305" i="11"/>
  <c r="O1258" i="11"/>
  <c r="O1990" i="11"/>
  <c r="O1654" i="11"/>
  <c r="O358" i="11"/>
  <c r="O1348" i="11"/>
  <c r="O1985" i="11"/>
  <c r="O113" i="11"/>
  <c r="O776" i="11"/>
  <c r="O1946" i="11"/>
  <c r="O834" i="11"/>
  <c r="O920" i="11"/>
  <c r="O986" i="11"/>
  <c r="O390" i="11"/>
  <c r="O1650" i="11"/>
  <c r="O1599" i="11"/>
  <c r="O1253" i="11"/>
  <c r="O193" i="11"/>
  <c r="O1451" i="11"/>
  <c r="O1622" i="11"/>
  <c r="O1561" i="11"/>
  <c r="O1168" i="11"/>
  <c r="O40" i="11"/>
  <c r="O488" i="11"/>
  <c r="O509" i="11"/>
  <c r="O568" i="11"/>
  <c r="O1576" i="11"/>
  <c r="O1791" i="11"/>
  <c r="O335" i="11"/>
  <c r="O614" i="11"/>
  <c r="O639" i="11"/>
  <c r="O978" i="11"/>
  <c r="O245" i="11"/>
  <c r="O132" i="11"/>
  <c r="O551" i="11"/>
  <c r="O1438" i="11"/>
  <c r="O3" i="11"/>
  <c r="O1949" i="11"/>
  <c r="O155" i="11"/>
  <c r="O1057" i="11"/>
  <c r="O1208" i="11"/>
  <c r="O744" i="11"/>
  <c r="O53" i="11"/>
  <c r="O675" i="11"/>
  <c r="O86" i="11"/>
  <c r="O1882" i="11"/>
  <c r="O284" i="11"/>
  <c r="O1311" i="11"/>
  <c r="O1520" i="11"/>
  <c r="O165" i="11"/>
  <c r="O628" i="11"/>
  <c r="O1714" i="11"/>
  <c r="O872" i="11"/>
  <c r="O404" i="11"/>
  <c r="O522" i="11"/>
  <c r="O1231" i="11"/>
  <c r="O1969" i="11"/>
  <c r="O197" i="11"/>
  <c r="O1648" i="11"/>
  <c r="O1271" i="11"/>
  <c r="O612" i="11"/>
  <c r="O1157" i="11"/>
  <c r="O1933" i="11"/>
  <c r="O1597" i="11"/>
  <c r="O76" i="11"/>
  <c r="O456" i="11"/>
  <c r="O569" i="11"/>
  <c r="O1332" i="11"/>
  <c r="O238" i="11"/>
  <c r="O148" i="11"/>
  <c r="O384" i="11"/>
  <c r="O1793" i="11"/>
  <c r="O1280" i="11"/>
  <c r="O916" i="11"/>
  <c r="O1682" i="11"/>
  <c r="O1036" i="11"/>
  <c r="O1681" i="11"/>
  <c r="O422" i="11"/>
  <c r="O618" i="11"/>
  <c r="O1359" i="11"/>
  <c r="O1222" i="11"/>
  <c r="O839" i="11"/>
  <c r="O1482" i="11"/>
  <c r="O1064" i="11"/>
  <c r="O1867" i="11"/>
  <c r="O496" i="11"/>
  <c r="O1958" i="11"/>
  <c r="O1203" i="11"/>
  <c r="O1244" i="11"/>
  <c r="O796" i="11"/>
  <c r="O1194" i="11"/>
  <c r="O1664" i="11"/>
  <c r="O1401" i="11"/>
  <c r="O79" i="11"/>
  <c r="O1307" i="11"/>
  <c r="O1251" i="11"/>
  <c r="O604" i="11"/>
  <c r="O669" i="11"/>
  <c r="O1318" i="11"/>
  <c r="O185" i="11"/>
  <c r="O1964" i="11"/>
  <c r="O1150" i="11"/>
  <c r="O1866" i="11"/>
  <c r="O45" i="11"/>
  <c r="O1055" i="11"/>
  <c r="O1805" i="11"/>
  <c r="O1518" i="11"/>
  <c r="O68" i="11"/>
  <c r="O1902" i="11"/>
  <c r="O1718" i="11"/>
  <c r="O1475" i="11"/>
  <c r="O621" i="11"/>
  <c r="O1209" i="11"/>
  <c r="O1034" i="11"/>
  <c r="O672" i="11"/>
  <c r="O1820" i="11"/>
  <c r="O1513" i="11"/>
  <c r="O1792" i="11"/>
  <c r="O627" i="11"/>
  <c r="O89" i="11"/>
  <c r="O677" i="11"/>
  <c r="O664" i="11"/>
  <c r="O1107" i="11"/>
  <c r="O1467" i="11"/>
  <c r="O652" i="11"/>
  <c r="O1533" i="11"/>
  <c r="O1738" i="11"/>
  <c r="O936" i="11"/>
  <c r="O1419" i="11"/>
  <c r="O1836" i="11"/>
  <c r="O626" i="11"/>
  <c r="O1086" i="11"/>
  <c r="O334" i="11"/>
  <c r="O1624" i="11"/>
  <c r="O1613" i="11"/>
  <c r="O881" i="11"/>
  <c r="O1856" i="11"/>
  <c r="O1219" i="11"/>
  <c r="O658" i="11"/>
  <c r="O912" i="11"/>
  <c r="O268" i="11"/>
  <c r="O1987" i="11"/>
  <c r="O826" i="11"/>
  <c r="O359" i="11"/>
  <c r="O1444" i="11"/>
  <c r="O50" i="11"/>
  <c r="O1502" i="11"/>
  <c r="O459" i="11"/>
  <c r="O797" i="11"/>
  <c r="O673" i="11"/>
  <c r="O111" i="11"/>
  <c r="O499" i="11"/>
  <c r="O1863" i="11"/>
  <c r="O1016" i="11"/>
  <c r="O48" i="11"/>
  <c r="O1184" i="11"/>
  <c r="O1458" i="11"/>
  <c r="O1706" i="11"/>
  <c r="O665" i="11"/>
  <c r="O281" i="11"/>
  <c r="O686" i="11"/>
  <c r="O1671" i="11"/>
  <c r="O640" i="11"/>
  <c r="O200" i="11"/>
  <c r="O1351" i="11"/>
  <c r="O1677" i="11"/>
  <c r="O1798" i="11"/>
  <c r="O1847" i="11"/>
  <c r="O1764" i="11"/>
  <c r="O256" i="11"/>
  <c r="O941" i="11"/>
  <c r="O1638" i="11"/>
  <c r="O747" i="11"/>
  <c r="O298" i="11"/>
  <c r="O326" i="11"/>
  <c r="O1041" i="11"/>
  <c r="O439" i="11"/>
  <c r="O767" i="11"/>
  <c r="O208" i="11"/>
  <c r="O689" i="11"/>
  <c r="O1843" i="11"/>
  <c r="O91" i="11"/>
  <c r="O1037" i="11"/>
  <c r="O903" i="11"/>
  <c r="O1310" i="11"/>
  <c r="O935" i="11"/>
  <c r="O1361" i="11"/>
  <c r="O1103" i="11"/>
  <c r="O1997" i="11"/>
  <c r="O1667" i="11"/>
  <c r="O1508" i="11"/>
  <c r="O1666" i="11"/>
  <c r="O1829" i="11"/>
  <c r="O194" i="11"/>
  <c r="O1287" i="11"/>
  <c r="O43" i="11"/>
  <c r="O1026" i="11"/>
  <c r="O1951" i="11"/>
  <c r="O720" i="11"/>
  <c r="O1903" i="11"/>
  <c r="O445" i="11"/>
  <c r="O969" i="11"/>
  <c r="O602" i="11"/>
  <c r="O1182" i="11"/>
  <c r="O168" i="11"/>
  <c r="O1823" i="11"/>
  <c r="O752" i="11"/>
  <c r="O1845" i="11"/>
  <c r="O718" i="11"/>
  <c r="O1817" i="11"/>
  <c r="O1312" i="11"/>
  <c r="O581" i="11"/>
  <c r="O206" i="11"/>
  <c r="O792" i="11"/>
  <c r="O1523" i="11"/>
  <c r="O402" i="11"/>
  <c r="O1913" i="11"/>
  <c r="O928" i="11"/>
  <c r="O611" i="11"/>
  <c r="O984" i="11"/>
  <c r="O192" i="11"/>
  <c r="O766" i="11"/>
  <c r="O158" i="11"/>
  <c r="O1308" i="11"/>
  <c r="O1557" i="11"/>
  <c r="O233" i="11"/>
  <c r="O548" i="11"/>
  <c r="O591" i="11"/>
  <c r="O1404" i="11"/>
  <c r="O508" i="11"/>
  <c r="O1771" i="11"/>
  <c r="O33" i="11"/>
  <c r="O1777" i="11"/>
  <c r="O505" i="11"/>
  <c r="O1158" i="11"/>
  <c r="O430" i="11"/>
  <c r="O356" i="11"/>
  <c r="O1672" i="11"/>
  <c r="O690" i="11"/>
  <c r="O1435" i="11"/>
  <c r="O1991" i="11"/>
  <c r="O849" i="11"/>
  <c r="O1973" i="11"/>
  <c r="O1585" i="11"/>
  <c r="O1081" i="11"/>
  <c r="O394" i="11"/>
  <c r="O1795" i="11"/>
  <c r="O1195" i="11"/>
  <c r="O1375" i="11"/>
  <c r="O474" i="11"/>
  <c r="O644" i="11"/>
  <c r="O83" i="11"/>
  <c r="O1811" i="11"/>
  <c r="O960" i="11"/>
  <c r="O588" i="11"/>
  <c r="O1700" i="11"/>
  <c r="O1175" i="11"/>
  <c r="O629" i="11"/>
  <c r="O790" i="11"/>
  <c r="O1550" i="11"/>
  <c r="O1056" i="11"/>
  <c r="O1787" i="11"/>
  <c r="O1633" i="11"/>
  <c r="O944" i="11"/>
  <c r="O321" i="11"/>
  <c r="O713" i="11"/>
  <c r="O1693" i="11"/>
  <c r="O1207" i="11"/>
  <c r="O921" i="11"/>
  <c r="O1409" i="11"/>
  <c r="O433" i="11"/>
  <c r="O886" i="11"/>
  <c r="O1098" i="11"/>
  <c r="O228" i="11"/>
  <c r="O1904" i="11"/>
  <c r="O1099" i="11"/>
  <c r="O325" i="11"/>
  <c r="O1100" i="11"/>
  <c r="O343" i="11"/>
  <c r="O96" i="11"/>
  <c r="O619" i="11"/>
  <c r="O303" i="11"/>
  <c r="O1955" i="11"/>
  <c r="O778" i="11"/>
  <c r="O760" i="11"/>
  <c r="O799" i="11"/>
  <c r="O28" i="11"/>
  <c r="O951" i="11"/>
  <c r="O1661" i="11"/>
  <c r="O1433" i="11"/>
  <c r="O381" i="11"/>
  <c r="O1002" i="11"/>
  <c r="O494" i="11"/>
  <c r="O1164" i="11"/>
  <c r="O183" i="11"/>
  <c r="O1755" i="11"/>
  <c r="O642" i="11"/>
  <c r="O926" i="11"/>
  <c r="O1463" i="11"/>
  <c r="O687" i="11"/>
  <c r="O970" i="11"/>
  <c r="O167" i="11"/>
  <c r="O1102" i="11"/>
  <c r="O1174" i="11"/>
  <c r="O1076" i="11"/>
  <c r="O317" i="11"/>
  <c r="O1957" i="11"/>
  <c r="O424" i="11"/>
  <c r="O1324" i="11"/>
  <c r="O1989" i="11"/>
  <c r="O562" i="11"/>
  <c r="O269" i="11"/>
  <c r="O1846" i="11"/>
  <c r="O1112" i="11"/>
  <c r="O924" i="11"/>
  <c r="O329" i="11"/>
  <c r="O1115" i="11"/>
  <c r="O1747" i="11"/>
  <c r="O252" i="11"/>
  <c r="O477" i="11"/>
  <c r="O597" i="11"/>
  <c r="O1405" i="11"/>
  <c r="O1071" i="11"/>
  <c r="O1656" i="11"/>
  <c r="O714" i="11"/>
  <c r="O764" i="11"/>
  <c r="O554" i="11"/>
  <c r="O838" i="11"/>
  <c r="O143" i="11"/>
  <c r="O1260" i="11"/>
  <c r="O1077" i="11"/>
  <c r="O468" i="11"/>
  <c r="O958" i="11"/>
  <c r="O584" i="11"/>
  <c r="O749" i="11"/>
  <c r="O1479" i="11"/>
  <c r="O1339" i="11"/>
  <c r="O1147" i="11"/>
  <c r="O97" i="11"/>
  <c r="O1780" i="11"/>
  <c r="O1206" i="11"/>
  <c r="O1298" i="11"/>
  <c r="O92" i="11"/>
  <c r="O1335" i="11"/>
  <c r="O1452" i="11"/>
  <c r="O574" i="11"/>
  <c r="O1417" i="11"/>
  <c r="O857" i="11"/>
  <c r="O950" i="11"/>
  <c r="O1306" i="11"/>
  <c r="O911" i="11"/>
  <c r="O1277" i="11"/>
  <c r="O1040" i="11"/>
  <c r="O1079" i="11"/>
  <c r="O382" i="11"/>
  <c r="O1801" i="11"/>
  <c r="O1139" i="11"/>
  <c r="O121" i="11"/>
  <c r="O1301" i="11"/>
  <c r="O1005" i="11"/>
  <c r="O1944" i="11"/>
  <c r="O993" i="11"/>
  <c r="O988" i="11"/>
  <c r="O114" i="11"/>
  <c r="O1762" i="11"/>
  <c r="O1007" i="11"/>
  <c r="O1779" i="11"/>
  <c r="O842" i="11"/>
  <c r="O393" i="11"/>
  <c r="O698" i="11"/>
  <c r="O875" i="11"/>
  <c r="O225" i="11"/>
  <c r="O734" i="11"/>
  <c r="O154" i="11"/>
  <c r="O999" i="11"/>
  <c r="O1732" i="11"/>
  <c r="O967" i="11"/>
  <c r="O270" i="11"/>
  <c r="O995" i="11"/>
  <c r="O637" i="11"/>
  <c r="O1767" i="11"/>
  <c r="O1776" i="11"/>
  <c r="O1397" i="11"/>
  <c r="O1628" i="11"/>
  <c r="O1228" i="11"/>
  <c r="O297" i="11"/>
  <c r="O1074" i="11"/>
  <c r="O1213" i="11"/>
  <c r="O1395" i="11"/>
  <c r="O683" i="11"/>
  <c r="O346" i="11"/>
  <c r="O150" i="11"/>
  <c r="O436" i="11"/>
  <c r="O979" i="11"/>
  <c r="O1146" i="11"/>
  <c r="O1853" i="11"/>
  <c r="O62" i="11"/>
  <c r="O1256" i="11"/>
  <c r="O998" i="11"/>
  <c r="O198" i="11"/>
  <c r="O82" i="11"/>
  <c r="O1701" i="11"/>
  <c r="O1497" i="11"/>
  <c r="O884" i="11"/>
  <c r="O1549" i="11"/>
  <c r="O221" i="11"/>
  <c r="O723" i="11"/>
  <c r="O977" i="11"/>
  <c r="O162" i="11"/>
  <c r="O1684" i="11"/>
  <c r="O415" i="11"/>
  <c r="O1735" i="11"/>
  <c r="O1281" i="11"/>
  <c r="O545" i="11"/>
  <c r="O1588" i="11"/>
  <c r="O1685" i="11"/>
  <c r="O654" i="11"/>
  <c r="O570" i="11"/>
  <c r="O1268" i="11"/>
  <c r="O1742" i="11"/>
  <c r="O1288" i="11"/>
  <c r="O1472" i="11"/>
  <c r="O261" i="11"/>
  <c r="O606" i="11"/>
  <c r="O540" i="11"/>
  <c r="O1651" i="11"/>
  <c r="O222" i="11"/>
  <c r="O1694" i="11"/>
  <c r="O427" i="11"/>
  <c r="O156" i="11"/>
  <c r="O266" i="11"/>
  <c r="O843" i="11"/>
  <c r="O1362" i="11"/>
  <c r="O412" i="11"/>
  <c r="O355" i="11"/>
  <c r="O1610" i="11"/>
  <c r="O889" i="11"/>
  <c r="O700" i="11"/>
  <c r="O663" i="11"/>
  <c r="O1874" i="11"/>
  <c r="O1634" i="11"/>
  <c r="O804" i="11"/>
  <c r="O1442" i="11"/>
  <c r="O1645" i="11"/>
  <c r="O1358" i="11"/>
  <c r="O835" i="11"/>
  <c r="O1923" i="11"/>
  <c r="O1363" i="11"/>
  <c r="O1591" i="11"/>
  <c r="O1019" i="11"/>
  <c r="O152" i="11"/>
  <c r="O1690" i="11"/>
  <c r="O365" i="11"/>
  <c r="O380" i="11"/>
  <c r="O344" i="11"/>
  <c r="O1952" i="11"/>
  <c r="O982" i="11"/>
  <c r="O1294" i="11"/>
  <c r="O20" i="11"/>
  <c r="O327" i="11"/>
  <c r="O1665" i="11"/>
  <c r="O1243" i="11"/>
  <c r="O478" i="11"/>
  <c r="O965" i="11"/>
  <c r="O751" i="11"/>
  <c r="O1570" i="11"/>
  <c r="O1116" i="11"/>
  <c r="O349" i="11"/>
  <c r="O1122" i="11"/>
  <c r="O561" i="11"/>
  <c r="O1862" i="11"/>
  <c r="O1615" i="11"/>
  <c r="O997" i="11"/>
  <c r="O805" i="11"/>
  <c r="O1082" i="11"/>
  <c r="O419" i="11"/>
  <c r="O528" i="11"/>
  <c r="O247" i="11"/>
  <c r="O362" i="11"/>
  <c r="O1101" i="11"/>
  <c r="O668" i="11"/>
  <c r="O1630" i="11"/>
  <c r="O1601" i="11"/>
  <c r="O127" i="11"/>
  <c r="O1668" i="11"/>
  <c r="O341" i="11"/>
  <c r="O900" i="11"/>
  <c r="O1314" i="11"/>
  <c r="O1589" i="11"/>
  <c r="O1804" i="11"/>
  <c r="O1223" i="11"/>
  <c r="O1353" i="11"/>
  <c r="O1186" i="11"/>
  <c r="O974" i="11"/>
  <c r="O1766" i="11"/>
  <c r="O1527" i="11"/>
  <c r="O1218" i="11"/>
  <c r="O1713" i="11"/>
  <c r="O379" i="11"/>
  <c r="O1087" i="11"/>
  <c r="O1943" i="11"/>
  <c r="O1274" i="11"/>
  <c r="O844" i="11"/>
  <c r="O1252" i="11"/>
  <c r="O811" i="11"/>
  <c r="O1296" i="11"/>
  <c r="O304" i="11"/>
  <c r="O364" i="11"/>
  <c r="O593" i="11"/>
  <c r="O601" i="11"/>
  <c r="O1702" i="11"/>
  <c r="O1038" i="11"/>
  <c r="O1623" i="11"/>
  <c r="O1962" i="11"/>
  <c r="O406" i="11"/>
  <c r="O52" i="11"/>
  <c r="O727" i="11"/>
  <c r="O1135" i="11"/>
  <c r="O1145" i="11"/>
  <c r="O1478" i="11"/>
  <c r="O1233" i="11"/>
  <c r="O763" i="11"/>
  <c r="O147" i="11"/>
  <c r="O1689" i="11"/>
  <c r="O1247" i="11"/>
  <c r="O159" i="11"/>
  <c r="O1075" i="11"/>
  <c r="O643" i="11"/>
  <c r="O1627" i="11"/>
  <c r="O294" i="11"/>
  <c r="O1900" i="11"/>
  <c r="O1512" i="11"/>
  <c r="O1309" i="11"/>
  <c r="O856" i="11"/>
  <c r="O1670" i="11"/>
  <c r="O516" i="11"/>
  <c r="O1080" i="11"/>
  <c r="O470" i="11"/>
  <c r="O172" i="11"/>
  <c r="O1875" i="11"/>
  <c r="O743" i="11"/>
  <c r="O423" i="11"/>
  <c r="O571" i="11"/>
  <c r="O1912" i="11"/>
  <c r="O518" i="11"/>
  <c r="O1617" i="11"/>
  <c r="O1345" i="11"/>
  <c r="O1169" i="11"/>
  <c r="O632" i="11"/>
  <c r="O1430" i="11"/>
  <c r="O1539" i="11"/>
  <c r="O1961" i="11"/>
  <c r="O1577" i="11"/>
  <c r="O123" i="11"/>
  <c r="O885" i="11"/>
  <c r="O1121" i="11"/>
  <c r="O64" i="11"/>
  <c r="O1548" i="11"/>
  <c r="O1047" i="11"/>
  <c r="O409" i="11"/>
  <c r="O1509" i="11"/>
  <c r="O968" i="11"/>
  <c r="O181" i="11"/>
  <c r="O661" i="11"/>
  <c r="O514" i="11"/>
  <c r="O246" i="11"/>
  <c r="O567" i="11"/>
  <c r="O1006" i="11"/>
  <c r="O807" i="11"/>
  <c r="O1759" i="11"/>
  <c r="O861" i="11"/>
  <c r="O1119" i="11"/>
  <c r="O703" i="11"/>
  <c r="O736" i="11"/>
  <c r="O1641" i="11"/>
  <c r="O1861" i="11"/>
  <c r="O1179" i="11"/>
  <c r="O95" i="11"/>
  <c r="O1078" i="11"/>
  <c r="O49" i="11"/>
  <c r="O1153" i="11"/>
  <c r="O1571" i="11"/>
  <c r="M350" i="11"/>
  <c r="M345" i="11"/>
  <c r="M461" i="11"/>
  <c r="M460" i="11"/>
  <c r="M462" i="11"/>
  <c r="M941" i="11"/>
  <c r="M942" i="11"/>
  <c r="M558" i="11"/>
  <c r="M391" i="11"/>
  <c r="M404" i="11"/>
  <c r="M426" i="11"/>
  <c r="M390" i="11"/>
  <c r="M393" i="11"/>
  <c r="M395" i="11"/>
  <c r="M397" i="11"/>
  <c r="M414" i="11"/>
  <c r="M392" i="11"/>
  <c r="M398" i="11"/>
  <c r="M389" i="11"/>
  <c r="M409" i="11"/>
  <c r="M1355" i="11"/>
  <c r="M1356" i="11"/>
  <c r="M1354" i="11"/>
  <c r="M1357" i="11"/>
  <c r="M1167" i="11"/>
  <c r="M480" i="11"/>
  <c r="M483" i="11"/>
  <c r="M494" i="11"/>
  <c r="M481" i="11"/>
  <c r="M1802" i="11"/>
  <c r="M1198" i="11"/>
  <c r="M1185" i="11"/>
  <c r="M1196" i="11"/>
  <c r="M1197" i="11"/>
  <c r="M1328" i="11"/>
  <c r="M1331" i="11"/>
  <c r="M1329" i="11"/>
  <c r="M1425" i="11"/>
  <c r="M1434" i="11"/>
  <c r="M1810" i="11"/>
  <c r="M1169" i="11"/>
  <c r="M1820" i="11"/>
  <c r="M880" i="11"/>
  <c r="M889" i="11"/>
  <c r="M875" i="11"/>
  <c r="M874" i="11"/>
  <c r="M1367" i="11"/>
  <c r="M1368" i="11"/>
  <c r="M1363" i="11"/>
  <c r="M1813" i="11"/>
  <c r="M1168" i="11"/>
  <c r="M1812" i="11"/>
  <c r="M1817" i="11"/>
  <c r="M1316" i="11"/>
  <c r="M1125" i="11"/>
  <c r="M1128" i="11"/>
  <c r="M1130" i="11"/>
  <c r="M514" i="11"/>
  <c r="M1801" i="11"/>
  <c r="M1762" i="11"/>
  <c r="M1783" i="11"/>
  <c r="M1938" i="11"/>
  <c r="M1936" i="11"/>
  <c r="M1932" i="11"/>
  <c r="M1933" i="11"/>
  <c r="M1935" i="11"/>
  <c r="M1937" i="11"/>
  <c r="M1088" i="11"/>
  <c r="M186" i="11"/>
  <c r="M187" i="11"/>
  <c r="M269" i="11"/>
  <c r="M270" i="11"/>
  <c r="M273" i="11"/>
  <c r="M271" i="11"/>
  <c r="M707" i="11"/>
  <c r="M709" i="11"/>
  <c r="M714" i="11"/>
  <c r="M832" i="11"/>
  <c r="M825" i="11"/>
  <c r="M829" i="11"/>
  <c r="M836" i="11"/>
  <c r="M813" i="11"/>
  <c r="M835" i="11"/>
  <c r="M833" i="11"/>
  <c r="M853" i="11"/>
  <c r="M799" i="11"/>
  <c r="M857" i="11"/>
  <c r="M806" i="11"/>
  <c r="M821" i="11"/>
  <c r="M842" i="11"/>
  <c r="M854" i="11"/>
  <c r="M861" i="11"/>
  <c r="M852" i="11"/>
  <c r="M859" i="11"/>
  <c r="M831" i="11"/>
  <c r="M846" i="11"/>
  <c r="M841" i="11"/>
  <c r="M850" i="11"/>
  <c r="M807" i="11"/>
  <c r="M1999" i="11"/>
  <c r="M2001" i="11"/>
  <c r="M201" i="11"/>
  <c r="M200" i="11"/>
  <c r="M195" i="11"/>
  <c r="M203" i="11"/>
  <c r="M191" i="11"/>
  <c r="M197" i="11"/>
  <c r="M1170" i="11"/>
  <c r="M817" i="11"/>
  <c r="M1816" i="11"/>
  <c r="M1360" i="11"/>
  <c r="M1362" i="11"/>
  <c r="M1730" i="11"/>
  <c r="M1731" i="11"/>
  <c r="M1845" i="11"/>
  <c r="M1851" i="11"/>
  <c r="M1857" i="11"/>
  <c r="M1855" i="11"/>
  <c r="M1825" i="11"/>
  <c r="M1852" i="11"/>
  <c r="M1835" i="11"/>
  <c r="M1800" i="11"/>
  <c r="M655" i="11"/>
  <c r="M635" i="11"/>
  <c r="M1996" i="11"/>
  <c r="M2000" i="11"/>
  <c r="M1126" i="11"/>
  <c r="M1313" i="11"/>
  <c r="M856" i="11"/>
  <c r="M1320" i="11"/>
  <c r="M989" i="11"/>
  <c r="M194" i="11"/>
  <c r="M866" i="11"/>
  <c r="M1751" i="11"/>
  <c r="M1013" i="11"/>
  <c r="M860" i="11"/>
  <c r="M796" i="11"/>
  <c r="M407" i="11"/>
  <c r="M557" i="11"/>
  <c r="M349" i="11"/>
  <c r="M1005" i="11"/>
  <c r="M827" i="11"/>
  <c r="M419" i="11"/>
  <c r="M843" i="11"/>
  <c r="M385" i="11"/>
  <c r="M805" i="11"/>
  <c r="M418" i="11"/>
  <c r="M847" i="11"/>
  <c r="M403" i="11"/>
  <c r="M1666" i="11"/>
  <c r="M1663" i="11"/>
  <c r="M1657" i="11"/>
  <c r="M1661" i="11"/>
  <c r="M1761" i="11"/>
  <c r="M1785" i="11"/>
  <c r="M1759" i="11"/>
  <c r="M1771" i="11"/>
  <c r="M1772" i="11"/>
  <c r="M1779" i="11"/>
  <c r="M1760" i="11"/>
  <c r="M1752" i="11"/>
  <c r="M1770" i="11"/>
  <c r="M1757" i="11"/>
  <c r="M1784" i="11"/>
  <c r="M1788" i="11"/>
  <c r="M1778" i="11"/>
  <c r="M1763" i="11"/>
  <c r="M1746" i="11"/>
  <c r="M1754" i="11"/>
  <c r="M1755" i="11"/>
  <c r="M1767" i="11"/>
  <c r="M1930" i="11"/>
  <c r="M1931" i="11"/>
  <c r="M1934" i="11"/>
  <c r="M1789" i="11"/>
  <c r="M1662" i="11"/>
  <c r="M803" i="11"/>
  <c r="M1653" i="11"/>
  <c r="M399" i="11"/>
  <c r="M1584" i="11"/>
  <c r="M1515" i="11"/>
  <c r="M1000" i="11"/>
  <c r="M1589" i="11"/>
  <c r="M1161" i="11"/>
  <c r="M305" i="11"/>
  <c r="M1909" i="11"/>
  <c r="M1590" i="11"/>
  <c r="M537" i="11"/>
  <c r="M132" i="11"/>
  <c r="M472" i="11"/>
  <c r="M1995" i="11"/>
  <c r="M1960" i="11"/>
  <c r="M1671" i="11"/>
  <c r="M1630" i="11"/>
  <c r="M1619" i="11"/>
  <c r="M1597" i="11"/>
  <c r="M1510" i="11"/>
  <c r="M1263" i="11"/>
  <c r="M574" i="11"/>
  <c r="M173" i="11"/>
  <c r="M109" i="11"/>
  <c r="M1958" i="11"/>
  <c r="M1907" i="11"/>
  <c r="M1706" i="11"/>
  <c r="M750" i="11"/>
  <c r="M463" i="11"/>
  <c r="M185" i="11"/>
  <c r="M1233" i="11"/>
  <c r="M1605" i="11"/>
  <c r="M1603" i="11"/>
  <c r="M1514" i="11"/>
  <c r="M1267" i="11"/>
  <c r="M999" i="11"/>
  <c r="M470" i="11"/>
  <c r="M1620" i="11"/>
  <c r="M1001" i="11"/>
  <c r="M563" i="11"/>
  <c r="M1700" i="11"/>
  <c r="M755" i="11"/>
  <c r="M1988" i="11"/>
  <c r="M1969" i="11"/>
  <c r="M1677" i="11"/>
  <c r="M1622" i="11"/>
  <c r="M1588" i="11"/>
  <c r="M1585" i="11"/>
  <c r="M1506" i="11"/>
  <c r="M981" i="11"/>
  <c r="M793" i="11"/>
  <c r="M573" i="11"/>
  <c r="M181" i="11"/>
  <c r="M130" i="11"/>
  <c r="M1980" i="11"/>
  <c r="M1882" i="11"/>
  <c r="M1702" i="11"/>
  <c r="M997" i="11"/>
  <c r="M465" i="11"/>
  <c r="M168" i="11"/>
  <c r="M1586" i="11"/>
  <c r="M1573" i="11"/>
  <c r="M1575" i="11"/>
  <c r="M1236" i="11"/>
  <c r="M567" i="11"/>
  <c r="M1718" i="11"/>
  <c r="M1970" i="11"/>
  <c r="M1989" i="11"/>
  <c r="M1601" i="11"/>
  <c r="M1615" i="11"/>
  <c r="M1227" i="11"/>
  <c r="M1084" i="11"/>
  <c r="M355" i="11"/>
  <c r="M1964" i="11"/>
  <c r="M911" i="11"/>
  <c r="M691" i="11"/>
  <c r="M303" i="11"/>
  <c r="M84" i="11"/>
  <c r="M1634" i="11"/>
  <c r="M734" i="11"/>
  <c r="M732" i="11"/>
  <c r="M731" i="11"/>
  <c r="M730" i="11"/>
  <c r="M733" i="11"/>
  <c r="M1733" i="11"/>
  <c r="M1526" i="11"/>
  <c r="M1457" i="11"/>
  <c r="M1397" i="11"/>
  <c r="M1033" i="11"/>
  <c r="M912" i="11"/>
  <c r="M640" i="11"/>
  <c r="M128" i="11"/>
  <c r="M1893" i="11"/>
  <c r="M1859" i="11"/>
  <c r="M1382" i="11"/>
  <c r="M584" i="11"/>
  <c r="M595" i="11"/>
  <c r="M592" i="11"/>
  <c r="M597" i="11"/>
  <c r="M580" i="11"/>
  <c r="M581" i="11"/>
  <c r="M583" i="11"/>
  <c r="M591" i="11"/>
  <c r="M596" i="11"/>
  <c r="M587" i="11"/>
  <c r="M585" i="11"/>
  <c r="M588" i="11"/>
  <c r="M579" i="11"/>
  <c r="M594" i="11"/>
  <c r="M586" i="11"/>
  <c r="M578" i="11"/>
  <c r="M582" i="11"/>
  <c r="M598" i="11"/>
  <c r="M593" i="11"/>
  <c r="M599" i="11"/>
  <c r="M600" i="11"/>
  <c r="M1373" i="11"/>
  <c r="M1376" i="11"/>
  <c r="M1377" i="11"/>
  <c r="M1374" i="11"/>
  <c r="M1381" i="11"/>
  <c r="M1379" i="11"/>
  <c r="M1460" i="11"/>
  <c r="M589" i="11"/>
  <c r="M666" i="11"/>
  <c r="M669" i="11"/>
  <c r="M665" i="11"/>
  <c r="M664" i="11"/>
  <c r="M667" i="11"/>
  <c r="M672" i="11"/>
  <c r="M668" i="11"/>
  <c r="M671" i="11"/>
  <c r="M670" i="11"/>
  <c r="M1420" i="11"/>
  <c r="M1387" i="11"/>
  <c r="M1026" i="11"/>
  <c r="M1732" i="11"/>
  <c r="M1443" i="11"/>
  <c r="M1330" i="11"/>
  <c r="M1014" i="11"/>
  <c r="M959" i="11"/>
  <c r="M883" i="11"/>
  <c r="M636" i="11"/>
  <c r="M120" i="11"/>
  <c r="M1900" i="11"/>
  <c r="M1551" i="11"/>
  <c r="M1375" i="11"/>
  <c r="M1214" i="11"/>
  <c r="M1016" i="11"/>
  <c r="M644" i="11"/>
  <c r="M1334" i="11"/>
  <c r="M914" i="11"/>
  <c r="M654" i="11"/>
  <c r="M1455" i="11"/>
  <c r="M1384" i="11"/>
  <c r="M104" i="11"/>
  <c r="M1545" i="11"/>
  <c r="M1380" i="11"/>
  <c r="M609" i="11"/>
  <c r="M1189" i="11"/>
  <c r="M70" i="11"/>
  <c r="M71" i="11"/>
  <c r="M276" i="11"/>
  <c r="M278" i="11"/>
  <c r="M277" i="11"/>
  <c r="M446" i="11"/>
  <c r="M440" i="11"/>
  <c r="M436" i="11"/>
  <c r="M444" i="11"/>
  <c r="M439" i="11"/>
  <c r="M443" i="11"/>
  <c r="M435" i="11"/>
  <c r="M430" i="11"/>
  <c r="M445" i="11"/>
  <c r="M442" i="11"/>
  <c r="M433" i="11"/>
  <c r="M437" i="11"/>
  <c r="M438" i="11"/>
  <c r="M441" i="11"/>
  <c r="M431" i="11"/>
  <c r="M432" i="11"/>
  <c r="M884" i="11"/>
  <c r="M882" i="11"/>
  <c r="M873" i="11"/>
  <c r="M890" i="11"/>
  <c r="M895" i="11"/>
  <c r="M894" i="11"/>
  <c r="M878" i="11"/>
  <c r="M876" i="11"/>
  <c r="M879" i="11"/>
  <c r="M893" i="11"/>
  <c r="M885" i="11"/>
  <c r="M891" i="11"/>
  <c r="M888" i="11"/>
  <c r="M887" i="11"/>
  <c r="M881" i="11"/>
  <c r="M896" i="11"/>
  <c r="M892" i="11"/>
  <c r="M1218" i="11"/>
  <c r="M1215" i="11"/>
  <c r="M1216" i="11"/>
  <c r="M1219" i="11"/>
  <c r="M1369" i="11"/>
  <c r="M1364" i="11"/>
  <c r="M1370" i="11"/>
  <c r="M1366" i="11"/>
  <c r="M1372" i="11"/>
  <c r="M1365" i="11"/>
  <c r="M1371" i="11"/>
  <c r="M1683" i="11"/>
  <c r="M1684" i="11"/>
  <c r="M1685" i="11"/>
  <c r="M1686" i="11"/>
  <c r="M1682" i="11"/>
  <c r="M1870" i="11"/>
  <c r="M1869" i="11"/>
  <c r="M1828" i="11"/>
  <c r="M1867" i="11"/>
  <c r="M1873" i="11"/>
  <c r="M1863" i="11"/>
  <c r="M1834" i="11"/>
  <c r="M1829" i="11"/>
  <c r="M1878" i="11"/>
  <c r="M1831" i="11"/>
  <c r="M1850" i="11"/>
  <c r="M1826" i="11"/>
  <c r="M1837" i="11"/>
  <c r="M1853" i="11"/>
  <c r="M1858" i="11"/>
  <c r="M1844" i="11"/>
  <c r="M1871" i="11"/>
  <c r="M1877" i="11"/>
  <c r="M1838" i="11"/>
  <c r="M1843" i="11"/>
  <c r="M1854" i="11"/>
  <c r="M1860" i="11"/>
  <c r="M1839" i="11"/>
  <c r="M1875" i="11"/>
  <c r="M1874" i="11"/>
  <c r="M1847" i="11"/>
  <c r="M1836" i="11"/>
  <c r="M1868" i="11"/>
  <c r="M1872" i="11"/>
  <c r="M1846" i="11"/>
  <c r="M1841" i="11"/>
  <c r="M1865" i="11"/>
  <c r="M1856" i="11"/>
  <c r="M1830" i="11"/>
  <c r="M1862" i="11"/>
  <c r="M1559" i="11"/>
  <c r="M1451" i="11"/>
  <c r="M1295" i="11"/>
  <c r="M651" i="11"/>
  <c r="M516" i="11"/>
  <c r="M318" i="11"/>
  <c r="M243" i="11"/>
  <c r="M111" i="11"/>
  <c r="M1827" i="11"/>
  <c r="M1178" i="11"/>
  <c r="M926" i="11"/>
  <c r="M747" i="11"/>
  <c r="M590" i="11"/>
  <c r="M99" i="11"/>
  <c r="M1728" i="11"/>
  <c r="M1724" i="11"/>
  <c r="M1729" i="11"/>
  <c r="M1725" i="11"/>
  <c r="M1723" i="11"/>
  <c r="M1726" i="11"/>
  <c r="M1823" i="11"/>
  <c r="M1822" i="11"/>
  <c r="M1821" i="11"/>
  <c r="M1444" i="11"/>
  <c r="M72" i="11"/>
  <c r="M73" i="11"/>
  <c r="M1025" i="11"/>
  <c r="M1024" i="11"/>
  <c r="M1638" i="11"/>
  <c r="M1640" i="11"/>
  <c r="M506" i="11"/>
  <c r="M1127" i="11"/>
  <c r="M1131" i="11"/>
  <c r="M1129" i="11"/>
  <c r="M1132" i="11"/>
  <c r="M1636" i="11"/>
  <c r="M1447" i="11"/>
  <c r="M1221" i="11"/>
  <c r="M659" i="11"/>
  <c r="M504" i="11"/>
  <c r="M309" i="11"/>
  <c r="M237" i="11"/>
  <c r="M1864" i="11"/>
  <c r="M925" i="11"/>
  <c r="M279" i="11"/>
  <c r="M85" i="11"/>
  <c r="M32" i="11"/>
  <c r="M42" i="11"/>
  <c r="M35" i="11"/>
  <c r="M43" i="11"/>
  <c r="M31" i="11"/>
  <c r="M34" i="11"/>
  <c r="M40" i="11"/>
  <c r="M38" i="11"/>
  <c r="M37" i="11"/>
  <c r="M39" i="11"/>
  <c r="M33" i="11"/>
  <c r="M29" i="11"/>
  <c r="M76" i="11"/>
  <c r="M75" i="11"/>
  <c r="M228" i="11"/>
  <c r="M226" i="11"/>
  <c r="M230" i="11"/>
  <c r="M229" i="11"/>
  <c r="M224" i="11"/>
  <c r="M225" i="11"/>
  <c r="M233" i="11"/>
  <c r="M234" i="11"/>
  <c r="M232" i="11"/>
  <c r="M223" i="11"/>
  <c r="M227" i="11"/>
  <c r="M286" i="11"/>
  <c r="M284" i="11"/>
  <c r="M287" i="11"/>
  <c r="M283" i="11"/>
  <c r="M288" i="11"/>
  <c r="M680" i="11"/>
  <c r="M674" i="11"/>
  <c r="M690" i="11"/>
  <c r="M684" i="11"/>
  <c r="M694" i="11"/>
  <c r="M689" i="11"/>
  <c r="M688" i="11"/>
  <c r="M681" i="11"/>
  <c r="M682" i="11"/>
  <c r="M693" i="11"/>
  <c r="M678" i="11"/>
  <c r="M686" i="11"/>
  <c r="M673" i="11"/>
  <c r="M683" i="11"/>
  <c r="M677" i="11"/>
  <c r="M675" i="11"/>
  <c r="M679" i="11"/>
  <c r="M687" i="11"/>
  <c r="M676" i="11"/>
  <c r="M692" i="11"/>
  <c r="M777" i="11"/>
  <c r="M778" i="11"/>
  <c r="M969" i="11"/>
  <c r="M970" i="11"/>
  <c r="M974" i="11"/>
  <c r="M973" i="11"/>
  <c r="M972" i="11"/>
  <c r="M971" i="11"/>
  <c r="D49" i="9"/>
  <c r="T19" i="12" s="1"/>
  <c r="M1029" i="11"/>
  <c r="M1030" i="11"/>
  <c r="M1245" i="11"/>
  <c r="M1243" i="11"/>
  <c r="M1244" i="11"/>
  <c r="M1224" i="11"/>
  <c r="M1235" i="11"/>
  <c r="M1234" i="11"/>
  <c r="M1242" i="11"/>
  <c r="M1225" i="11"/>
  <c r="M1223" i="11"/>
  <c r="M1226" i="11"/>
  <c r="M1230" i="11"/>
  <c r="M1247" i="11"/>
  <c r="M1228" i="11"/>
  <c r="M1231" i="11"/>
  <c r="M1239" i="11"/>
  <c r="M1246" i="11"/>
  <c r="M1238" i="11"/>
  <c r="M1241" i="11"/>
  <c r="M1237" i="11"/>
  <c r="M1240" i="11"/>
  <c r="M1337" i="11"/>
  <c r="M1339" i="11"/>
  <c r="M1340" i="11"/>
  <c r="M1338" i="11"/>
  <c r="M1336" i="11"/>
  <c r="M1341" i="11"/>
  <c r="M1482" i="11"/>
  <c r="M1480" i="11"/>
  <c r="M1478" i="11"/>
  <c r="M1466" i="11"/>
  <c r="M1489" i="11"/>
  <c r="M1476" i="11"/>
  <c r="M1492" i="11"/>
  <c r="M1470" i="11"/>
  <c r="M1475" i="11"/>
  <c r="M1479" i="11"/>
  <c r="M1486" i="11"/>
  <c r="M1467" i="11"/>
  <c r="M1485" i="11"/>
  <c r="M1473" i="11"/>
  <c r="M1474" i="11"/>
  <c r="M1481" i="11"/>
  <c r="M1824" i="11"/>
  <c r="M1471" i="11"/>
  <c r="M774" i="11"/>
  <c r="M646" i="11"/>
  <c r="M1832" i="11"/>
  <c r="M1483" i="11"/>
  <c r="M86" i="11"/>
  <c r="M725" i="11"/>
  <c r="M726" i="11"/>
  <c r="M727" i="11"/>
  <c r="M1019" i="11"/>
  <c r="M1011" i="11"/>
  <c r="M1017" i="11"/>
  <c r="M1018" i="11"/>
  <c r="M1020" i="11"/>
  <c r="M1022" i="11"/>
  <c r="M1010" i="11"/>
  <c r="M1012" i="11"/>
  <c r="M1021" i="11"/>
  <c r="M1015" i="11"/>
  <c r="M1438" i="11"/>
  <c r="M1454" i="11"/>
  <c r="M1453" i="11"/>
  <c r="M1423" i="11"/>
  <c r="M1424" i="11"/>
  <c r="M1450" i="11"/>
  <c r="M1419" i="11"/>
  <c r="M1459" i="11"/>
  <c r="M1417" i="11"/>
  <c r="M1421" i="11"/>
  <c r="M1418" i="11"/>
  <c r="M1429" i="11"/>
  <c r="M1445" i="11"/>
  <c r="M1462" i="11"/>
  <c r="M1461" i="11"/>
  <c r="M1428" i="11"/>
  <c r="M1436" i="11"/>
  <c r="M1440" i="11"/>
  <c r="M1422" i="11"/>
  <c r="M1435" i="11"/>
  <c r="M1439" i="11"/>
  <c r="M1442" i="11"/>
  <c r="M1433" i="11"/>
  <c r="M1432" i="11"/>
  <c r="M1456" i="11"/>
  <c r="M1448" i="11"/>
  <c r="M1458" i="11"/>
  <c r="M1426" i="11"/>
  <c r="M1437" i="11"/>
  <c r="M1446" i="11"/>
  <c r="M1416" i="11"/>
  <c r="M1452" i="11"/>
  <c r="M525" i="11"/>
  <c r="M532" i="11"/>
  <c r="M531" i="11"/>
  <c r="M526" i="11"/>
  <c r="M530" i="11"/>
  <c r="M519" i="11"/>
  <c r="M520" i="11"/>
  <c r="M521" i="11"/>
  <c r="M523" i="11"/>
  <c r="M522" i="11"/>
  <c r="M529" i="11"/>
  <c r="M533" i="11"/>
  <c r="M518" i="11"/>
  <c r="M527" i="11"/>
  <c r="M528" i="11"/>
  <c r="M235" i="11"/>
  <c r="M236" i="11"/>
  <c r="M292" i="11"/>
  <c r="M293" i="11"/>
  <c r="M291" i="11"/>
  <c r="M739" i="11"/>
  <c r="M741" i="11"/>
  <c r="M737" i="11"/>
  <c r="M736" i="11"/>
  <c r="M740" i="11"/>
  <c r="M738" i="11"/>
  <c r="M1135" i="11"/>
  <c r="M1134" i="11"/>
  <c r="M1136" i="11"/>
  <c r="M1292" i="11"/>
  <c r="M1281" i="11"/>
  <c r="M1289" i="11"/>
  <c r="M1293" i="11"/>
  <c r="M1285" i="11"/>
  <c r="M1294" i="11"/>
  <c r="M1288" i="11"/>
  <c r="M1290" i="11"/>
  <c r="M1283" i="11"/>
  <c r="M1282" i="11"/>
  <c r="M1286" i="11"/>
  <c r="M1390" i="11"/>
  <c r="M1391" i="11"/>
  <c r="M1388" i="11"/>
  <c r="M1392" i="11"/>
  <c r="M1395" i="11"/>
  <c r="M1389" i="11"/>
  <c r="M1386" i="11"/>
  <c r="M1647" i="11"/>
  <c r="M1648" i="11"/>
  <c r="M1645" i="11"/>
  <c r="M1644" i="11"/>
  <c r="M1692" i="11"/>
  <c r="M1691" i="11"/>
  <c r="M1895" i="11"/>
  <c r="M1891" i="11"/>
  <c r="M1904" i="11"/>
  <c r="M1888" i="11"/>
  <c r="M1885" i="11"/>
  <c r="M1892" i="11"/>
  <c r="M1894" i="11"/>
  <c r="M1887" i="11"/>
  <c r="M1889" i="11"/>
  <c r="M1890" i="11"/>
  <c r="M1886" i="11"/>
  <c r="M1901" i="11"/>
  <c r="M1905" i="11"/>
  <c r="M1899" i="11"/>
  <c r="M1883" i="11"/>
  <c r="M1896" i="11"/>
  <c r="M1902" i="11"/>
  <c r="M1903" i="11"/>
  <c r="M1884" i="11"/>
  <c r="M1848" i="11"/>
  <c r="M1738" i="11"/>
  <c r="M1493" i="11"/>
  <c r="M1430" i="11"/>
  <c r="M927" i="11"/>
  <c r="M280" i="11"/>
  <c r="M231" i="11"/>
  <c r="M1861" i="11"/>
  <c r="M1484" i="11"/>
  <c r="M1287" i="11"/>
  <c r="M1123" i="11"/>
  <c r="M877" i="11"/>
  <c r="M871" i="11"/>
  <c r="M870" i="11"/>
  <c r="M1119" i="11"/>
  <c r="M1120" i="11"/>
  <c r="M1359" i="11"/>
  <c r="M1361" i="11"/>
  <c r="M602" i="11"/>
  <c r="M615" i="11"/>
  <c r="M621" i="11"/>
  <c r="M638" i="11"/>
  <c r="M637" i="11"/>
  <c r="M650" i="11"/>
  <c r="M606" i="11"/>
  <c r="M618" i="11"/>
  <c r="M603" i="11"/>
  <c r="M641" i="11"/>
  <c r="M619" i="11"/>
  <c r="M631" i="11"/>
  <c r="M628" i="11"/>
  <c r="M629" i="11"/>
  <c r="M642" i="11"/>
  <c r="M608" i="11"/>
  <c r="M645" i="11"/>
  <c r="M627" i="11"/>
  <c r="M624" i="11"/>
  <c r="M625" i="11"/>
  <c r="M649" i="11"/>
  <c r="M643" i="11"/>
  <c r="M616" i="11"/>
  <c r="M658" i="11"/>
  <c r="M647" i="11"/>
  <c r="M653" i="11"/>
  <c r="M605" i="11"/>
  <c r="M626" i="11"/>
  <c r="M652" i="11"/>
  <c r="M633" i="11"/>
  <c r="M611" i="11"/>
  <c r="M632" i="11"/>
  <c r="M630" i="11"/>
  <c r="M613" i="11"/>
  <c r="M663" i="11"/>
  <c r="M610" i="11"/>
  <c r="M656" i="11"/>
  <c r="M660" i="11"/>
  <c r="M623" i="11"/>
  <c r="M648" i="11"/>
  <c r="M661" i="11"/>
  <c r="M617" i="11"/>
  <c r="M657" i="11"/>
  <c r="M622" i="11"/>
  <c r="M772" i="11"/>
  <c r="M773" i="11"/>
  <c r="M960" i="11"/>
  <c r="M964" i="11"/>
  <c r="M958" i="11"/>
  <c r="M965" i="11"/>
  <c r="M953" i="11"/>
  <c r="M956" i="11"/>
  <c r="M967" i="11"/>
  <c r="M952" i="11"/>
  <c r="M954" i="11"/>
  <c r="M955" i="11"/>
  <c r="M957" i="11"/>
  <c r="M966" i="11"/>
  <c r="M963" i="11"/>
  <c r="M962" i="11"/>
  <c r="M1278" i="11"/>
  <c r="M1277" i="11"/>
  <c r="M78" i="11"/>
  <c r="M93" i="11"/>
  <c r="M87" i="11"/>
  <c r="M81" i="11"/>
  <c r="M88" i="11"/>
  <c r="M101" i="11"/>
  <c r="M89" i="11"/>
  <c r="M94" i="11"/>
  <c r="M98" i="11"/>
  <c r="M91" i="11"/>
  <c r="M102" i="11"/>
  <c r="M83" i="11"/>
  <c r="M92" i="11"/>
  <c r="M96" i="11"/>
  <c r="M80" i="11"/>
  <c r="M97" i="11"/>
  <c r="M79" i="11"/>
  <c r="M100" i="11"/>
  <c r="M90" i="11"/>
  <c r="M247" i="11"/>
  <c r="M242" i="11"/>
  <c r="M245" i="11"/>
  <c r="M239" i="11"/>
  <c r="M251" i="11"/>
  <c r="M249" i="11"/>
  <c r="M248" i="11"/>
  <c r="M244" i="11"/>
  <c r="M238" i="11"/>
  <c r="M321" i="11"/>
  <c r="M313" i="11"/>
  <c r="M323" i="11"/>
  <c r="M295" i="11"/>
  <c r="M310" i="11"/>
  <c r="M312" i="11"/>
  <c r="M311" i="11"/>
  <c r="M319" i="11"/>
  <c r="M314" i="11"/>
  <c r="M298" i="11"/>
  <c r="M316" i="11"/>
  <c r="M317" i="11"/>
  <c r="M302" i="11"/>
  <c r="M301" i="11"/>
  <c r="M324" i="11"/>
  <c r="M327" i="11"/>
  <c r="M304" i="11"/>
  <c r="M315" i="11"/>
  <c r="M325" i="11"/>
  <c r="M320" i="11"/>
  <c r="M307" i="11"/>
  <c r="M294" i="11"/>
  <c r="M296" i="11"/>
  <c r="M297" i="11"/>
  <c r="M306" i="11"/>
  <c r="M300" i="11"/>
  <c r="M322" i="11"/>
  <c r="M299" i="11"/>
  <c r="M326" i="11"/>
  <c r="M452" i="11"/>
  <c r="M453" i="11"/>
  <c r="M451" i="11"/>
  <c r="M743" i="11"/>
  <c r="M742" i="11"/>
  <c r="M924" i="11"/>
  <c r="M916" i="11"/>
  <c r="M918" i="11"/>
  <c r="M907" i="11"/>
  <c r="M905" i="11"/>
  <c r="M913" i="11"/>
  <c r="M906" i="11"/>
  <c r="M915" i="11"/>
  <c r="M901" i="11"/>
  <c r="M921" i="11"/>
  <c r="M909" i="11"/>
  <c r="M910" i="11"/>
  <c r="M923" i="11"/>
  <c r="M917" i="11"/>
  <c r="M908" i="11"/>
  <c r="M920" i="11"/>
  <c r="M904" i="11"/>
  <c r="M902" i="11"/>
  <c r="M1043" i="11"/>
  <c r="M1041" i="11"/>
  <c r="M1048" i="11"/>
  <c r="M1047" i="11"/>
  <c r="M1046" i="11"/>
  <c r="M1035" i="11"/>
  <c r="M1039" i="11"/>
  <c r="M1034" i="11"/>
  <c r="M1040" i="11"/>
  <c r="M1038" i="11"/>
  <c r="M1045" i="11"/>
  <c r="M1036" i="11"/>
  <c r="M1139" i="11"/>
  <c r="M1140" i="11"/>
  <c r="M1138" i="11"/>
  <c r="M1141" i="11"/>
  <c r="M1535" i="11"/>
  <c r="M1532" i="11"/>
  <c r="M1542" i="11"/>
  <c r="M1534" i="11"/>
  <c r="M1538" i="11"/>
  <c r="M1539" i="11"/>
  <c r="M1537" i="11"/>
  <c r="M1540" i="11"/>
  <c r="M1693" i="11"/>
  <c r="M1694" i="11"/>
  <c r="M1917" i="11"/>
  <c r="M1911" i="11"/>
  <c r="M1921" i="11"/>
  <c r="M1920" i="11"/>
  <c r="M1912" i="11"/>
  <c r="M1914" i="11"/>
  <c r="M1922" i="11"/>
  <c r="M1916" i="11"/>
  <c r="M1913" i="11"/>
  <c r="M1915" i="11"/>
  <c r="M1849" i="11"/>
  <c r="M1734" i="11"/>
  <c r="M1543" i="11"/>
  <c r="M1491" i="11"/>
  <c r="M1427" i="11"/>
  <c r="M614" i="11"/>
  <c r="M218" i="11"/>
  <c r="M1866" i="11"/>
  <c r="M1646" i="11"/>
  <c r="M1469" i="11"/>
  <c r="M1121" i="11"/>
  <c r="M1037" i="11"/>
  <c r="M886" i="11"/>
  <c r="M82" i="11"/>
  <c r="M511" i="11"/>
  <c r="M507" i="11"/>
  <c r="M503" i="11"/>
  <c r="M501" i="11"/>
  <c r="M512" i="11"/>
  <c r="M498" i="11"/>
  <c r="M509" i="11"/>
  <c r="M513" i="11"/>
  <c r="M508" i="11"/>
  <c r="M500" i="11"/>
  <c r="M502" i="11"/>
  <c r="M505" i="11"/>
  <c r="M510" i="11"/>
  <c r="M769" i="11"/>
  <c r="M770" i="11"/>
  <c r="M767" i="11"/>
  <c r="M768" i="11"/>
  <c r="M1187" i="11"/>
  <c r="M1186" i="11"/>
  <c r="M1200" i="11"/>
  <c r="M1183" i="11"/>
  <c r="M1191" i="11"/>
  <c r="M1204" i="11"/>
  <c r="M1182" i="11"/>
  <c r="M1199" i="11"/>
  <c r="M1195" i="11"/>
  <c r="M1209" i="11"/>
  <c r="M1193" i="11"/>
  <c r="M1207" i="11"/>
  <c r="M1210" i="11"/>
  <c r="M1177" i="11"/>
  <c r="M1190" i="11"/>
  <c r="M1194" i="11"/>
  <c r="M1205" i="11"/>
  <c r="M1206" i="11"/>
  <c r="M1203" i="11"/>
  <c r="M1188" i="11"/>
  <c r="M1181" i="11"/>
  <c r="M1212" i="11"/>
  <c r="M1184" i="11"/>
  <c r="M1179" i="11"/>
  <c r="M1201" i="11"/>
  <c r="M1180" i="11"/>
  <c r="M1208" i="11"/>
  <c r="M1213" i="11"/>
  <c r="M1211" i="11"/>
  <c r="M1192" i="11"/>
  <c r="M1202" i="11"/>
  <c r="M26" i="11"/>
  <c r="M25" i="11"/>
  <c r="M662" i="11"/>
  <c r="M50" i="11"/>
  <c r="M49" i="11"/>
  <c r="M47" i="11"/>
  <c r="M123" i="11"/>
  <c r="M139" i="11"/>
  <c r="M121" i="11"/>
  <c r="M126" i="11"/>
  <c r="M133" i="11"/>
  <c r="M141" i="11"/>
  <c r="M122" i="11"/>
  <c r="M103" i="11"/>
  <c r="M143" i="11"/>
  <c r="M131" i="11"/>
  <c r="M106" i="11"/>
  <c r="M137" i="11"/>
  <c r="M105" i="11"/>
  <c r="M129" i="11"/>
  <c r="M142" i="11"/>
  <c r="M115" i="11"/>
  <c r="M116" i="11"/>
  <c r="M135" i="11"/>
  <c r="M108" i="11"/>
  <c r="M117" i="11"/>
  <c r="M144" i="11"/>
  <c r="M110" i="11"/>
  <c r="M107" i="11"/>
  <c r="M124" i="11"/>
  <c r="M113" i="11"/>
  <c r="M127" i="11"/>
  <c r="M119" i="11"/>
  <c r="M118" i="11"/>
  <c r="M136" i="11"/>
  <c r="M140" i="11"/>
  <c r="M332" i="11"/>
  <c r="M329" i="11"/>
  <c r="M337" i="11"/>
  <c r="M328" i="11"/>
  <c r="M335" i="11"/>
  <c r="M338" i="11"/>
  <c r="M330" i="11"/>
  <c r="M339" i="11"/>
  <c r="M331" i="11"/>
  <c r="M454" i="11"/>
  <c r="M456" i="11"/>
  <c r="M455" i="11"/>
  <c r="M539" i="11"/>
  <c r="M538" i="11"/>
  <c r="M749" i="11"/>
  <c r="M754" i="11"/>
  <c r="M753" i="11"/>
  <c r="M744" i="11"/>
  <c r="M756" i="11"/>
  <c r="M748" i="11"/>
  <c r="M745" i="11"/>
  <c r="M752" i="11"/>
  <c r="M928" i="11"/>
  <c r="M930" i="11"/>
  <c r="M1143" i="11"/>
  <c r="M1150" i="11"/>
  <c r="M1146" i="11"/>
  <c r="M1152" i="11"/>
  <c r="M1145" i="11"/>
  <c r="M1148" i="11"/>
  <c r="M1142" i="11"/>
  <c r="M1147" i="11"/>
  <c r="M1149" i="11"/>
  <c r="M1144" i="11"/>
  <c r="M1151" i="11"/>
  <c r="M1252" i="11"/>
  <c r="M1251" i="11"/>
  <c r="M1299" i="11"/>
  <c r="M1298" i="11"/>
  <c r="M1300" i="11"/>
  <c r="M1301" i="11"/>
  <c r="M1345" i="11"/>
  <c r="M1344" i="11"/>
  <c r="M1496" i="11"/>
  <c r="M1499" i="11"/>
  <c r="M1497" i="11"/>
  <c r="M1500" i="11"/>
  <c r="M1498" i="11"/>
  <c r="M1548" i="11"/>
  <c r="M1550" i="11"/>
  <c r="M1552" i="11"/>
  <c r="M1547" i="11"/>
  <c r="M1553" i="11"/>
  <c r="M1563" i="11"/>
  <c r="M1549" i="11"/>
  <c r="M1564" i="11"/>
  <c r="M1558" i="11"/>
  <c r="M1560" i="11"/>
  <c r="M1565" i="11"/>
  <c r="M1566" i="11"/>
  <c r="M1546" i="11"/>
  <c r="M1544" i="11"/>
  <c r="M1567" i="11"/>
  <c r="M1557" i="11"/>
  <c r="M1910" i="11"/>
  <c r="M1737" i="11"/>
  <c r="M1531" i="11"/>
  <c r="M1042" i="11"/>
  <c r="M919" i="11"/>
  <c r="M639" i="11"/>
  <c r="M219" i="11"/>
  <c r="M28" i="11"/>
  <c r="M1908" i="11"/>
  <c r="M1876" i="11"/>
  <c r="M1735" i="11"/>
  <c r="M1641" i="11"/>
  <c r="M1468" i="11"/>
  <c r="M1250" i="11"/>
  <c r="M1044" i="11"/>
  <c r="M872" i="11"/>
  <c r="M1919" i="11"/>
  <c r="M1533" i="11"/>
  <c r="M1431" i="11"/>
  <c r="M1400" i="11"/>
  <c r="M1049" i="11"/>
  <c r="M922" i="11"/>
  <c r="M612" i="11"/>
  <c r="M36" i="11"/>
  <c r="M1918" i="11"/>
  <c r="M1842" i="11"/>
  <c r="M1722" i="11"/>
  <c r="M1639" i="11"/>
  <c r="M1394" i="11"/>
  <c r="M1232" i="11"/>
  <c r="M1028" i="11"/>
  <c r="M48" i="11"/>
  <c r="M1073" i="11"/>
  <c r="M1155" i="11"/>
  <c r="M67" i="11"/>
  <c r="M1154" i="11"/>
  <c r="M216" i="11"/>
  <c r="M1656" i="11"/>
  <c r="M1660" i="11"/>
  <c r="M1758" i="11"/>
  <c r="M1503" i="11"/>
  <c r="M863" i="11"/>
  <c r="M188" i="11"/>
  <c r="M1076" i="11"/>
  <c r="M1766" i="11"/>
  <c r="M1348" i="11"/>
  <c r="M990" i="11"/>
  <c r="M559" i="11"/>
  <c r="M340" i="11"/>
  <c r="M1787" i="11"/>
  <c r="M1058" i="11"/>
  <c r="M786" i="11"/>
  <c r="M545" i="11"/>
  <c r="M543" i="11"/>
  <c r="M544" i="11"/>
  <c r="M546" i="11"/>
  <c r="M1307" i="11"/>
  <c r="M1306" i="11"/>
  <c r="M1504" i="11"/>
  <c r="M257" i="11"/>
  <c r="M262" i="11"/>
  <c r="M261" i="11"/>
  <c r="M256" i="11"/>
  <c r="M1794" i="11"/>
  <c r="M820" i="11"/>
  <c r="M830" i="11"/>
  <c r="M420" i="11"/>
  <c r="M1747" i="11"/>
  <c r="M417" i="11"/>
  <c r="M1809" i="11"/>
  <c r="M1764" i="11"/>
  <c r="M1308" i="11"/>
  <c r="M939" i="11"/>
  <c r="M810" i="11"/>
  <c r="M814" i="11"/>
  <c r="M387" i="11"/>
  <c r="M189" i="11"/>
  <c r="M1414" i="11"/>
  <c r="M982" i="11"/>
  <c r="M62" i="11"/>
  <c r="M61" i="11"/>
  <c r="M468" i="11"/>
  <c r="M475" i="11"/>
  <c r="M471" i="11"/>
  <c r="M469" i="11"/>
  <c r="M466" i="11"/>
  <c r="M474" i="11"/>
  <c r="M572" i="11"/>
  <c r="M561" i="11"/>
  <c r="M564" i="11"/>
  <c r="M570" i="11"/>
  <c r="M571" i="11"/>
  <c r="M565" i="11"/>
  <c r="M1091" i="11"/>
  <c r="M1102" i="11"/>
  <c r="M1096" i="11"/>
  <c r="M1097" i="11"/>
  <c r="M1095" i="11"/>
  <c r="M1098" i="11"/>
  <c r="M1103" i="11"/>
  <c r="M1092" i="11"/>
  <c r="M1093" i="11"/>
  <c r="M1163" i="11"/>
  <c r="M1164" i="11"/>
  <c r="M1406" i="11"/>
  <c r="M1405" i="11"/>
  <c r="M1513" i="11"/>
  <c r="M1512" i="11"/>
  <c r="M1511" i="11"/>
  <c r="M1581" i="11"/>
  <c r="M1613" i="11"/>
  <c r="M1609" i="11"/>
  <c r="M1611" i="11"/>
  <c r="M1707" i="11"/>
  <c r="M1717" i="11"/>
  <c r="M1714" i="11"/>
  <c r="M1704" i="11"/>
  <c r="M1943" i="11"/>
  <c r="M1983" i="11"/>
  <c r="M1927" i="11"/>
  <c r="M1808" i="11"/>
  <c r="M1768" i="11"/>
  <c r="M1786" i="11"/>
  <c r="M1793" i="11"/>
  <c r="M1628" i="11"/>
  <c r="M1583" i="11"/>
  <c r="M1606" i="11"/>
  <c r="M1502" i="11"/>
  <c r="M1304" i="11"/>
  <c r="M1158" i="11"/>
  <c r="M1085" i="11"/>
  <c r="M993" i="11"/>
  <c r="M938" i="11"/>
  <c r="M823" i="11"/>
  <c r="M834" i="11"/>
  <c r="M865" i="11"/>
  <c r="M555" i="11"/>
  <c r="M259" i="11"/>
  <c r="M149" i="11"/>
  <c r="M1949" i="11"/>
  <c r="M1705" i="11"/>
  <c r="M1612" i="11"/>
  <c r="M1090" i="11"/>
  <c r="M724" i="11"/>
  <c r="M484" i="11"/>
  <c r="M208" i="11"/>
  <c r="M150" i="11"/>
  <c r="M60" i="11"/>
  <c r="M983" i="11"/>
  <c r="M985" i="11"/>
  <c r="M1069" i="11"/>
  <c r="M1054" i="11"/>
  <c r="M1051" i="11"/>
  <c r="M1070" i="11"/>
  <c r="M1059" i="11"/>
  <c r="M1066" i="11"/>
  <c r="M1078" i="11"/>
  <c r="M1057" i="11"/>
  <c r="M1055" i="11"/>
  <c r="M1067" i="11"/>
  <c r="M1077" i="11"/>
  <c r="M1056" i="11"/>
  <c r="M1065" i="11"/>
  <c r="M1071" i="11"/>
  <c r="M1063" i="11"/>
  <c r="M933" i="11"/>
  <c r="M932" i="11"/>
  <c r="M1260" i="11"/>
  <c r="M1261" i="11"/>
  <c r="M1257" i="11"/>
  <c r="M1254" i="11"/>
  <c r="M1117" i="11"/>
  <c r="M1068" i="11"/>
  <c r="M553" i="11"/>
  <c r="M554" i="11"/>
  <c r="M788" i="11"/>
  <c r="M787" i="11"/>
  <c r="M1792" i="11"/>
  <c r="M1780" i="11"/>
  <c r="M1753" i="11"/>
  <c r="M1749" i="11"/>
  <c r="M1782" i="11"/>
  <c r="M795" i="11"/>
  <c r="M992" i="11"/>
  <c r="M348" i="11"/>
  <c r="M347" i="11"/>
  <c r="M346" i="11"/>
  <c r="M1322" i="11"/>
  <c r="M1323" i="11"/>
  <c r="M1315" i="11"/>
  <c r="M1321" i="11"/>
  <c r="M1314" i="11"/>
  <c r="M1319" i="11"/>
  <c r="M1748" i="11"/>
  <c r="M1087" i="11"/>
  <c r="M804" i="11"/>
  <c r="M7" i="11"/>
  <c r="M9" i="11"/>
  <c r="M165" i="11"/>
  <c r="M164" i="11"/>
  <c r="M161" i="11"/>
  <c r="M169" i="11"/>
  <c r="M156" i="11"/>
  <c r="M167" i="11"/>
  <c r="M172" i="11"/>
  <c r="M184" i="11"/>
  <c r="M155" i="11"/>
  <c r="M154" i="11"/>
  <c r="M159" i="11"/>
  <c r="M266" i="11"/>
  <c r="M268" i="11"/>
  <c r="M361" i="11"/>
  <c r="M376" i="11"/>
  <c r="M380" i="11"/>
  <c r="M352" i="11"/>
  <c r="M362" i="11"/>
  <c r="M379" i="11"/>
  <c r="M364" i="11"/>
  <c r="M367" i="11"/>
  <c r="M370" i="11"/>
  <c r="M382" i="11"/>
  <c r="M366" i="11"/>
  <c r="M358" i="11"/>
  <c r="M371" i="11"/>
  <c r="M353" i="11"/>
  <c r="M1108" i="11"/>
  <c r="M1107" i="11"/>
  <c r="M1114" i="11"/>
  <c r="M1113" i="11"/>
  <c r="M1115" i="11"/>
  <c r="M1972" i="11"/>
  <c r="M1962" i="11"/>
  <c r="M1951" i="11"/>
  <c r="M1966" i="11"/>
  <c r="M1990" i="11"/>
  <c r="M1991" i="11"/>
  <c r="M1926" i="11"/>
  <c r="M1806" i="11"/>
  <c r="M1769" i="11"/>
  <c r="M1773" i="11"/>
  <c r="M1795" i="11"/>
  <c r="M1713" i="11"/>
  <c r="M1668" i="11"/>
  <c r="M1582" i="11"/>
  <c r="M1618" i="11"/>
  <c r="M1614" i="11"/>
  <c r="M1303" i="11"/>
  <c r="M1259" i="11"/>
  <c r="M991" i="11"/>
  <c r="M936" i="11"/>
  <c r="M811" i="11"/>
  <c r="M809" i="11"/>
  <c r="M785" i="11"/>
  <c r="M368" i="11"/>
  <c r="M260" i="11"/>
  <c r="M158" i="11"/>
  <c r="M151" i="11"/>
  <c r="M1950" i="11"/>
  <c r="M1992" i="11"/>
  <c r="M1803" i="11"/>
  <c r="M1765" i="11"/>
  <c r="M1710" i="11"/>
  <c r="M1604" i="11"/>
  <c r="M1410" i="11"/>
  <c r="M1318" i="11"/>
  <c r="M1264" i="11"/>
  <c r="M1101" i="11"/>
  <c r="M1072" i="11"/>
  <c r="M980" i="11"/>
  <c r="M783" i="11"/>
  <c r="M723" i="11"/>
  <c r="M486" i="11"/>
  <c r="M351" i="11"/>
  <c r="M210" i="11"/>
  <c r="M63" i="11"/>
  <c r="M415" i="11"/>
  <c r="M423" i="11"/>
  <c r="M408" i="11"/>
  <c r="M410" i="11"/>
  <c r="M394" i="11"/>
  <c r="M401" i="11"/>
  <c r="M425" i="11"/>
  <c r="M411" i="11"/>
  <c r="M413" i="11"/>
  <c r="M422" i="11"/>
  <c r="M405" i="11"/>
  <c r="M402" i="11"/>
  <c r="M412" i="11"/>
  <c r="M400" i="11"/>
  <c r="M396" i="11"/>
  <c r="M424" i="11"/>
  <c r="M386" i="11"/>
  <c r="M416" i="11"/>
  <c r="M406" i="11"/>
  <c r="M711" i="11"/>
  <c r="M705" i="11"/>
  <c r="M712" i="11"/>
  <c r="M713" i="11"/>
  <c r="M716" i="11"/>
  <c r="M710" i="11"/>
  <c r="M715" i="11"/>
  <c r="M822" i="11"/>
  <c r="M837" i="11"/>
  <c r="M819" i="11"/>
  <c r="M851" i="11"/>
  <c r="M839" i="11"/>
  <c r="M838" i="11"/>
  <c r="M801" i="11"/>
  <c r="M828" i="11"/>
  <c r="M844" i="11"/>
  <c r="M800" i="11"/>
  <c r="M864" i="11"/>
  <c r="M862" i="11"/>
  <c r="M845" i="11"/>
  <c r="M848" i="11"/>
  <c r="M802" i="11"/>
  <c r="M812" i="11"/>
  <c r="M1007" i="11"/>
  <c r="M1004" i="11"/>
  <c r="M1411" i="11"/>
  <c r="M1412" i="11"/>
  <c r="M1998" i="11"/>
  <c r="M1997" i="11"/>
  <c r="M1807" i="11"/>
  <c r="M1756" i="11"/>
  <c r="M1791" i="11"/>
  <c r="M1258" i="11"/>
  <c r="M1082" i="11"/>
  <c r="M994" i="11"/>
  <c r="M940" i="11"/>
  <c r="M840" i="11"/>
  <c r="M824" i="11"/>
  <c r="M818" i="11"/>
  <c r="M548" i="11"/>
  <c r="M381" i="11"/>
  <c r="M258" i="11"/>
  <c r="M177" i="11"/>
  <c r="M57" i="11"/>
  <c r="M1948" i="11"/>
  <c r="M1956" i="11"/>
  <c r="M1774" i="11"/>
  <c r="M1711" i="11"/>
  <c r="M1574" i="11"/>
  <c r="M1407" i="11"/>
  <c r="M1311" i="11"/>
  <c r="M1256" i="11"/>
  <c r="M1099" i="11"/>
  <c r="M1052" i="11"/>
  <c r="M369" i="11"/>
  <c r="M56" i="11"/>
  <c r="M22" i="11"/>
  <c r="M21" i="11"/>
  <c r="M20" i="11"/>
  <c r="M206" i="11"/>
  <c r="M213" i="11"/>
  <c r="M199" i="11"/>
  <c r="M202" i="11"/>
  <c r="M193" i="11"/>
  <c r="M198" i="11"/>
  <c r="M211" i="11"/>
  <c r="M205" i="11"/>
  <c r="M215" i="11"/>
  <c r="M212" i="11"/>
  <c r="M190" i="11"/>
  <c r="M196" i="11"/>
  <c r="M207" i="11"/>
  <c r="M214" i="11"/>
  <c r="M427" i="11"/>
  <c r="M428" i="11"/>
  <c r="M497" i="11"/>
  <c r="M478" i="11"/>
  <c r="M490" i="11"/>
  <c r="M488" i="11"/>
  <c r="M496" i="11"/>
  <c r="M495" i="11"/>
  <c r="M489" i="11"/>
  <c r="M482" i="11"/>
  <c r="M485" i="11"/>
  <c r="M491" i="11"/>
  <c r="M487" i="11"/>
  <c r="M479" i="11"/>
  <c r="M492" i="11"/>
  <c r="M717" i="11"/>
  <c r="M720" i="11"/>
  <c r="M722" i="11"/>
  <c r="M719" i="11"/>
  <c r="M869" i="11"/>
  <c r="M867" i="11"/>
  <c r="M1173" i="11"/>
  <c r="M1176" i="11"/>
  <c r="M1175" i="11"/>
  <c r="M1523" i="11"/>
  <c r="M1520" i="11"/>
  <c r="M1519" i="11"/>
  <c r="M1522" i="11"/>
  <c r="M1518" i="11"/>
  <c r="M1805" i="11"/>
  <c r="M1815" i="11"/>
  <c r="M1818" i="11"/>
  <c r="M1775" i="11"/>
  <c r="M1750" i="11"/>
  <c r="M1658" i="11"/>
  <c r="M1255" i="11"/>
  <c r="M855" i="11"/>
  <c r="M826" i="11"/>
  <c r="M816" i="11"/>
  <c r="M550" i="11"/>
  <c r="M363" i="11"/>
  <c r="M180" i="11"/>
  <c r="M55" i="11"/>
  <c r="M16" i="11"/>
  <c r="M1953" i="11"/>
  <c r="M1955" i="11"/>
  <c r="M1819" i="11"/>
  <c r="M1703" i="11"/>
  <c r="M1409" i="11"/>
  <c r="M1312" i="11"/>
  <c r="M1100" i="11"/>
  <c r="M764" i="11"/>
  <c r="M721" i="11"/>
  <c r="M493" i="11"/>
  <c r="M373" i="11"/>
  <c r="M209" i="11"/>
  <c r="M52" i="11"/>
  <c r="M984" i="11"/>
  <c r="M1814" i="11"/>
  <c r="M1701" i="11"/>
  <c r="M1665" i="11"/>
  <c r="M1317" i="11"/>
  <c r="M1074" i="11"/>
  <c r="M935" i="11"/>
  <c r="M758" i="11"/>
  <c r="M706" i="11"/>
  <c r="M388" i="11"/>
  <c r="M375" i="11"/>
  <c r="M204" i="11"/>
  <c r="G9" i="9"/>
  <c r="G7" i="9"/>
  <c r="F9" i="9"/>
  <c r="G8" i="9"/>
  <c r="F7" i="9"/>
  <c r="F8" i="9"/>
  <c r="F18" i="12" l="1"/>
  <c r="T21" i="12"/>
  <c r="T17" i="12"/>
  <c r="T15" i="12"/>
  <c r="R12" i="12"/>
  <c r="G14" i="9"/>
  <c r="I45" i="9" a="1"/>
  <c r="I45" i="9" s="1"/>
  <c r="F45" i="9" a="1"/>
  <c r="F45" i="9" s="1"/>
  <c r="G45" i="9" a="1"/>
  <c r="G45" i="9" s="1"/>
  <c r="H45" i="9" a="1"/>
  <c r="H45" i="9" s="1"/>
  <c r="D43" i="9"/>
  <c r="O10" i="12" s="1"/>
  <c r="G15" i="9"/>
  <c r="F15" i="9"/>
  <c r="F14" i="9"/>
  <c r="F16" i="9"/>
  <c r="G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69959-C86D-4AC6-A5EA-3F960145D3EB}" keepAlive="1" name="Zapytanie — ebay_mens_perfume" description="Połączenie z zapytaniem „ebay_mens_perfume” w skoroszycie." type="5" refreshedVersion="0" background="1">
    <dbPr connection="Provider=Microsoft.Mashup.OleDb.1;Data Source=$Workbook$;Location=ebay_mens_perfume;Extended Properties=&quot;&quot;" command="SELECT * FROM [ebay_mens_perfum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<sst xmlns="http://schemas.openxmlformats.org/spreadsheetml/2006/main" count="48918" uniqueCount="7253">
  <si>
    <t>brand</t>
  </si>
  <si>
    <t>title</t>
  </si>
  <si>
    <t>type</t>
  </si>
  <si>
    <t>price</t>
  </si>
  <si>
    <t>priceWithCurrency</t>
  </si>
  <si>
    <t>available</t>
  </si>
  <si>
    <t>availableText</t>
  </si>
  <si>
    <t>sold</t>
  </si>
  <si>
    <t>lastUpdated</t>
  </si>
  <si>
    <t>itemLocation</t>
  </si>
  <si>
    <t>Carolina Herrera</t>
  </si>
  <si>
    <t>Good Girl by Carolina Herrera 2.7 oz Eau De Parfum Spray Women's New &amp; Sealed</t>
  </si>
  <si>
    <t>Eau de Parfum</t>
  </si>
  <si>
    <t>US $43.99/ea</t>
  </si>
  <si>
    <t>2 available / 393 sold</t>
  </si>
  <si>
    <t>May 23, 2024 10:43:50 PDT</t>
  </si>
  <si>
    <t>Thomasville, Alabama, United States</t>
  </si>
  <si>
    <t>As Shown</t>
  </si>
  <si>
    <t>Parfums de Marly Delina La Rosee Eau de Parfum 2.5 Fl Oz/75ml Spray for Women</t>
  </si>
  <si>
    <t>US $79.99</t>
  </si>
  <si>
    <t>5 available / 40 sold</t>
  </si>
  <si>
    <t>May 24, 2024 00:15:48 PDT</t>
  </si>
  <si>
    <t>New Jersey, Hong Kong</t>
  </si>
  <si>
    <t>PRADA</t>
  </si>
  <si>
    <t>PRADA Paradoxe by Prada EDP 3.0oz/90ml Spray Perfume for Women New In Box</t>
  </si>
  <si>
    <t>US $59.99</t>
  </si>
  <si>
    <t>More than 10 available / 35 sold</t>
  </si>
  <si>
    <t>May 14, 2024 20:54:25 PDT</t>
  </si>
  <si>
    <t>Orange, New Jersey, United States</t>
  </si>
  <si>
    <t>As Show</t>
  </si>
  <si>
    <t>J'adore Parfum D'eau by Christian 3.4 oz EDP Fragrance for Women New In Box</t>
  </si>
  <si>
    <t>US $59.99/ea</t>
  </si>
  <si>
    <t>More than 10 available / 9 sold</t>
  </si>
  <si>
    <t>May 23, 2024 01:23:05 PDT</t>
  </si>
  <si>
    <t>USA, New Jersey, Hong Kong</t>
  </si>
  <si>
    <t>Khadlaj</t>
  </si>
  <si>
    <t>Shiyaaka for Men EDP Spray 100ML (3.4 FL.OZ) By Khadlaj (Woody, Aromatic, Earth)</t>
  </si>
  <si>
    <t>US $29.99/ea</t>
  </si>
  <si>
    <t>More than 10 available</t>
  </si>
  <si>
    <t/>
  </si>
  <si>
    <t>Little Ferry, New Jersey, United States</t>
  </si>
  <si>
    <t>Viktor &amp; Rolf</t>
  </si>
  <si>
    <t>Flowerbomb by Viktor &amp; Rolf 3.4 oz 100ML Eau De Parfum Brand New Sealed In Box</t>
  </si>
  <si>
    <t>US $51.99/ea</t>
  </si>
  <si>
    <t>8 available / 184 sold</t>
  </si>
  <si>
    <t>May 23, 2024 10:44:09 PDT</t>
  </si>
  <si>
    <t>Warren, Michigan, United States</t>
  </si>
  <si>
    <t>AS SHOW</t>
  </si>
  <si>
    <t>PRADA Paradoxe by Prada EDP 3.0oz/90ml Spray Perfume for Women New In Box US</t>
  </si>
  <si>
    <t>US $58.99</t>
  </si>
  <si>
    <t>Out of Stock / 18 sold</t>
  </si>
  <si>
    <t>May 24, 2024 00:15:13 PDT</t>
  </si>
  <si>
    <t>Astoria, New York, United States</t>
  </si>
  <si>
    <t>Versace</t>
  </si>
  <si>
    <t>Versace Bright Crystal Women EDT 6.7 oz 200 ml New Sealed in Box</t>
  </si>
  <si>
    <t>Eau de Toilette</t>
  </si>
  <si>
    <t>US $52.79/ea</t>
  </si>
  <si>
    <t>6 available / 258 sold</t>
  </si>
  <si>
    <t>May 21, 2024 06:41:13 PDT</t>
  </si>
  <si>
    <t>Dexter, Michigan, United States</t>
  </si>
  <si>
    <t>Versace Bright Crystal by Versace for Women EDT Spray 3.0 oz / 90 ml New In Box</t>
  </si>
  <si>
    <t>US $29.99</t>
  </si>
  <si>
    <t>Last One / 251 sold</t>
  </si>
  <si>
    <t>May 23, 2024 22:39:02 PDT</t>
  </si>
  <si>
    <t>Jamaica, New York, United States</t>
  </si>
  <si>
    <t>Lattafa</t>
  </si>
  <si>
    <t>Fakhar by Lattafa Eau de Parfum 3.4 oz / 100 ml Spray for Men</t>
  </si>
  <si>
    <t>US $22.75/ea</t>
  </si>
  <si>
    <t>More than 10 available / 174 sold</t>
  </si>
  <si>
    <t>May 24, 2024 00:25:04 PDT</t>
  </si>
  <si>
    <t>New York, New York, United States</t>
  </si>
  <si>
    <t>Yves Saint Laurent</t>
  </si>
  <si>
    <t>Yves Saint Laurent Black Opium 3oz Eau de Parfum Women's New Sealed</t>
  </si>
  <si>
    <t>US $39.99/ea</t>
  </si>
  <si>
    <t>More than 10 available / 77 sold</t>
  </si>
  <si>
    <t>May 24, 2024 11:01:13 PDT</t>
  </si>
  <si>
    <t>Ecorse, Michigan, United States</t>
  </si>
  <si>
    <t>Gucci</t>
  </si>
  <si>
    <t>Gucci Bloom 3.3oz / 3.4oz Eau de Parfum Women's Fragrance New Sealed</t>
  </si>
  <si>
    <t>US $64.99/ea</t>
  </si>
  <si>
    <t>May 24, 2024 11:01:04 PDT</t>
  </si>
  <si>
    <t>Very Good Girl GLAM by Carolina Herrera 2.7 oz Eau de parfum Spray New &amp; Sealed</t>
  </si>
  <si>
    <t>US $60.99/ea</t>
  </si>
  <si>
    <t>2 available / 51 sold</t>
  </si>
  <si>
    <t>May 23, 2024 16:56:32 PDT</t>
  </si>
  <si>
    <t>Quinlan, Texas, United States</t>
  </si>
  <si>
    <t>Good Girl by Carolina Herrera 2.7 fl oz Spray Eau De Parfum New &amp; Sealed</t>
  </si>
  <si>
    <t>US $43.49/ea</t>
  </si>
  <si>
    <t>2 available / 20 sold</t>
  </si>
  <si>
    <t>May 22, 2024 10:25:36 PDT</t>
  </si>
  <si>
    <t>Cincinnati, Ohio, United States</t>
  </si>
  <si>
    <t>Coach</t>
  </si>
  <si>
    <t>Coach Floral 3.0 oz EDP eau de parfum spray womens perfume 90ml Tester</t>
  </si>
  <si>
    <t>US $29.20/ea</t>
  </si>
  <si>
    <t>More than 10 available / 505 sold</t>
  </si>
  <si>
    <t>May 08, 2024 09:46:06 PDT</t>
  </si>
  <si>
    <t>Edison, New Jersey, United States</t>
  </si>
  <si>
    <t>Guerlain</t>
  </si>
  <si>
    <t>Guerlain NEROLI OUTRENOIR Eau de Parfum 2ml /.06oz Sample Spray NIB</t>
  </si>
  <si>
    <t>US $13.00</t>
  </si>
  <si>
    <t>More than 10 available / 94 sold</t>
  </si>
  <si>
    <t>May 24, 2024 09:43:51 PDT</t>
  </si>
  <si>
    <t>Philosophy</t>
  </si>
  <si>
    <t>Amazing Grace by Philosophy, 4 oz EDP Intense Spray for Women</t>
  </si>
  <si>
    <t>Eau De Parfum</t>
  </si>
  <si>
    <t>US $39.69/ea</t>
  </si>
  <si>
    <t>More than 10 available / 234 sold</t>
  </si>
  <si>
    <t>May 24, 2024 10:21:14 PDT</t>
  </si>
  <si>
    <t>Marc Jacobs</t>
  </si>
  <si>
    <t>Marc Jacobs Decadence For Women by Marc Jacobs 3.4 oz 100ml EDP Spray New</t>
  </si>
  <si>
    <t>6 available / 34 sold</t>
  </si>
  <si>
    <t>May 22, 2024 18:32:01 PDT</t>
  </si>
  <si>
    <t>New York,USA, Hong Kong</t>
  </si>
  <si>
    <t>AS SHOWN</t>
  </si>
  <si>
    <t>PRADA Paradoxe By Prada EDP 3.0oz/90ml Spray Perfume For Women New In Box USA</t>
  </si>
  <si>
    <t>Last One / 43 sold</t>
  </si>
  <si>
    <t>May 23, 2024 01:10:19 PDT</t>
  </si>
  <si>
    <t>Dolce &amp; Gabbana</t>
  </si>
  <si>
    <t>D&amp;G DOLCE &amp; GABBANA LIGHT BLUE EAU INTENSE WOMEN 1.5ml .05oz x 5 PERFUME SAMPLES</t>
  </si>
  <si>
    <t>US $11.00</t>
  </si>
  <si>
    <t>More than 10 available / 1,613 sold</t>
  </si>
  <si>
    <t>Apr 05, 2024 00:52:19 PDT</t>
  </si>
  <si>
    <t>Albany, New York, United States</t>
  </si>
  <si>
    <t>QRC</t>
  </si>
  <si>
    <t>Oxytocin-N 15iu Per Spray 1oz (30ml)</t>
  </si>
  <si>
    <t>Spray</t>
  </si>
  <si>
    <t>US $27.00/ea</t>
  </si>
  <si>
    <t>More than 10 available / 218 sold</t>
  </si>
  <si>
    <t>Mar 20, 2024 12:14:58 PDT</t>
  </si>
  <si>
    <t>Oklahoma City, Oklahoma, United States</t>
  </si>
  <si>
    <t>~ CREPE ERASE ~</t>
  </si>
  <si>
    <t>CREPE ERASE-BODY FIRM ADVANCED BODY REPAIR TREATMENT ULTR- 3.3 OZ  Sealed W/OBox</t>
  </si>
  <si>
    <t>~ BODY FIRM ADVANCED BODY REPAIR TREATMENT ~</t>
  </si>
  <si>
    <t>More than 10 available / 1 sold</t>
  </si>
  <si>
    <t>Melrose Park, Illinois, United States</t>
  </si>
  <si>
    <t>Unbranded</t>
  </si>
  <si>
    <t>Lattafa YARA by Lattafa 3.4 Oz (100 ml) EDP Eau De Parfum Spray for Women.</t>
  </si>
  <si>
    <t>US $16.27/ea</t>
  </si>
  <si>
    <t>300 available / 38 sold</t>
  </si>
  <si>
    <t>May 24, 2024 08:20:15 PDT</t>
  </si>
  <si>
    <t>shanghai, China</t>
  </si>
  <si>
    <t>YSL</t>
  </si>
  <si>
    <t>Libre by Yves Saint Laurent YSL 3 oz EDP Perfume for Women New in Box</t>
  </si>
  <si>
    <t>US $54.95</t>
  </si>
  <si>
    <t>Last One / 25 sold</t>
  </si>
  <si>
    <t>May 24, 2024 00:08:02 PDT</t>
  </si>
  <si>
    <t>Stuyvesant Falls, New York, United States</t>
  </si>
  <si>
    <t>Carolina Herrera Good Girl 2.7 oz EDP Feminine &amp; Empowering New</t>
  </si>
  <si>
    <t>US $49.99/ea</t>
  </si>
  <si>
    <t>6 available / 183 sold</t>
  </si>
  <si>
    <t>May 23, 2024 09:40:39 PDT</t>
  </si>
  <si>
    <t>Macomb, Michigan, United States</t>
  </si>
  <si>
    <t>Parfums de Marly</t>
  </si>
  <si>
    <t>Parfums de Marly Delina 2.5 oz/75 ml EDP Spray for Women New With Sealed Box</t>
  </si>
  <si>
    <t>US $84.99</t>
  </si>
  <si>
    <t>4 available / 71 sold</t>
  </si>
  <si>
    <t>May 22, 2024 01:30:45 PDT</t>
  </si>
  <si>
    <t>California or Hong Kong, Hong Kong</t>
  </si>
  <si>
    <t>Mon Paris 3 oz Perfume by Yves Saint Laurent 90 ml Womens Spray EDP New &amp; Sealed</t>
  </si>
  <si>
    <t>8 available / 126 sold</t>
  </si>
  <si>
    <t>May 24, 2024 05:51:11 PDT</t>
  </si>
  <si>
    <t>Farmington, Michigan, United States</t>
  </si>
  <si>
    <t>Dolce&amp;Gabbana</t>
  </si>
  <si>
    <t>Dolce &amp; Gabbana Light Blue 6.7 oz Spray Eau De Toilette Women's New &amp; Sealed</t>
  </si>
  <si>
    <t>US $53.99</t>
  </si>
  <si>
    <t>Out of Stock / 54 sold</t>
  </si>
  <si>
    <t>May 24, 2024 03:14:29 PDT</t>
  </si>
  <si>
    <t>EX NIHILO</t>
  </si>
  <si>
    <t>Blue Taliman by Ex Nihilo Eau De Parfum 3.3oz/100ml Unisex Spray New With Box</t>
  </si>
  <si>
    <t>US $99.99</t>
  </si>
  <si>
    <t>4 available / 29 sold</t>
  </si>
  <si>
    <t>May 23, 2024 03:50:04 PDT</t>
  </si>
  <si>
    <t>Juliette has a gun</t>
  </si>
  <si>
    <t>Not a Perfume by Juliette has a gun 3.3 oz EDP Perfume for Women Tester</t>
  </si>
  <si>
    <t>US $40.92/ea</t>
  </si>
  <si>
    <t>Limited quantity available / 1,571 sold</t>
  </si>
  <si>
    <t>May 24, 2024 07:32:36 PDT</t>
  </si>
  <si>
    <t>Hackensack, New Jersey, United States</t>
  </si>
  <si>
    <t>Davidoff</t>
  </si>
  <si>
    <t>Davidoff Cool Water Sea Rose Eau De Toilette Spray For Her 100 Ml NEW IN BOX</t>
  </si>
  <si>
    <t>US $22.90/ea</t>
  </si>
  <si>
    <t>More than 10 available / 291 sold</t>
  </si>
  <si>
    <t>May 08, 2024 17:11:47 PDT</t>
  </si>
  <si>
    <t>Princeton Junction, New Jersey, United States</t>
  </si>
  <si>
    <t>Viktor Rolf Flowerbomb 3.4 oz L'Eau De Parfum Spray New Factory Sealed in Box</t>
  </si>
  <si>
    <t>US $42.00/ea</t>
  </si>
  <si>
    <t>4 available / 406 sold</t>
  </si>
  <si>
    <t>May 23, 2024 22:57:33 PDT</t>
  </si>
  <si>
    <t>Portland, Oregon, United States</t>
  </si>
  <si>
    <t>Giorgi^o Armani</t>
  </si>
  <si>
    <t>Sì Passione by Giorgio Armani For Women 3.4 Oz Eau De Parfum Spray New in Box</t>
  </si>
  <si>
    <t>US $44.88/ea</t>
  </si>
  <si>
    <t>7 available / 147 sold</t>
  </si>
  <si>
    <t>May 20, 2024 00:21:18 PDT</t>
  </si>
  <si>
    <t>South El Monte, California, United States</t>
  </si>
  <si>
    <t>Prada Les infusions De Milano Iris Cedre for Women 3.4oz/100ml EDP Spray In Box</t>
  </si>
  <si>
    <t>US $66.99</t>
  </si>
  <si>
    <t>More than 10 available / 3 sold</t>
  </si>
  <si>
    <t>May 23, 2024 18:00:47 PDT</t>
  </si>
  <si>
    <t>Perth Amboy, New Jersey, United States</t>
  </si>
  <si>
    <t>Roja</t>
  </si>
  <si>
    <t>Roja Parfums Isola Blu Parfum Unisex 50ml / 1.7oz New With Sealed Box</t>
  </si>
  <si>
    <t>US $129.99</t>
  </si>
  <si>
    <t>5 available / 37 sold</t>
  </si>
  <si>
    <t>May 24, 2024 09:25:04 PDT</t>
  </si>
  <si>
    <t>United States, Canada</t>
  </si>
  <si>
    <t>Perfume EDP for Women 3.4 oz / 100 ml Brand NEW</t>
  </si>
  <si>
    <t>US $22.99</t>
  </si>
  <si>
    <t>10 available / 11 sold</t>
  </si>
  <si>
    <t>May 24, 2024 06:30:59 PDT</t>
  </si>
  <si>
    <t>CA, China</t>
  </si>
  <si>
    <t>PDM PARFUMS DE MARLY DELINA EXCLUSIF 1.5ml .05fl oz x 1 PERFUME SPRAY SAMPLE</t>
  </si>
  <si>
    <t>Parfum</t>
  </si>
  <si>
    <t>US $12.00</t>
  </si>
  <si>
    <t>More than 10 available / 59 sold</t>
  </si>
  <si>
    <t>Marc Jacobs Daisy Eau So Fresh 4.2 oz / 125 mL Eau De Toilette Brand New Sealed</t>
  </si>
  <si>
    <t>US $32.95</t>
  </si>
  <si>
    <t>More than 10 available / 68 sold</t>
  </si>
  <si>
    <t>May 17, 2024 04:50:31 PDT</t>
  </si>
  <si>
    <t>College Point, New York, United States</t>
  </si>
  <si>
    <t>Ariana Grande</t>
  </si>
  <si>
    <t>Cloud by Ariana Grande 3.4 oz / 100 ML EDP Perfume for Women New In Box Sealed</t>
  </si>
  <si>
    <t>US $31.05/ea</t>
  </si>
  <si>
    <t>9 available / 54 sold</t>
  </si>
  <si>
    <t>May 23, 2024 21:28:14 PDT</t>
  </si>
  <si>
    <t>Detroit, Michigan, United States</t>
  </si>
  <si>
    <t>Versace Dylan Turquoise by Gianni Versace for women EDT 3.3 / 3.4 oz New Tester</t>
  </si>
  <si>
    <t>US $32.20/ea</t>
  </si>
  <si>
    <t>60 available / 157 sold</t>
  </si>
  <si>
    <t>May 17, 2024 06:09:15 PDT</t>
  </si>
  <si>
    <t>Dallas, Texas, United States</t>
  </si>
  <si>
    <t>Sol De Janeiro</t>
  </si>
  <si>
    <t>Sol de Janeiro Mini Brazilian Crush Body Fragrance Mist 3.04 oz/ 90 mL</t>
  </si>
  <si>
    <t>Fragrance Mist</t>
  </si>
  <si>
    <t>US $17.90/ea</t>
  </si>
  <si>
    <t>More than 10 available / 4 sold</t>
  </si>
  <si>
    <t>May 21, 2024 19:47:36 PDT</t>
  </si>
  <si>
    <t>Round Rock, Texas, United States</t>
  </si>
  <si>
    <t>Kilian</t>
  </si>
  <si>
    <t>Love by Kilian Don't Be Shy Eau de Parfum 7.5 ml/0.25 fl. oz. Free Shipping …</t>
  </si>
  <si>
    <t>US $29.75</t>
  </si>
  <si>
    <t>9 available / 80 sold</t>
  </si>
  <si>
    <t>May 24, 2024 09:49:39 PDT</t>
  </si>
  <si>
    <t>Tulsa, Oklahoma, United States</t>
  </si>
  <si>
    <t>Donna Karan</t>
  </si>
  <si>
    <t>Donna Karan CASHMERE MIST Deodorant-Anti-Perspirant Stick 1 OZ / 30mL NEW</t>
  </si>
  <si>
    <t>Deodorant Stick</t>
  </si>
  <si>
    <t>US $19.99/ea</t>
  </si>
  <si>
    <t>More than 10 available / 441 sold</t>
  </si>
  <si>
    <t>May 20, 2024 11:47:05 PDT</t>
  </si>
  <si>
    <t>Elizabeth, New Jersey, United States</t>
  </si>
  <si>
    <t>Carolina Herrera Good Girl 2.7 oz Eau De Parfum Spray Women's New &amp; Sealed</t>
  </si>
  <si>
    <t>2 available / 16 sold</t>
  </si>
  <si>
    <t>May 24, 2024 02:41:54 PDT</t>
  </si>
  <si>
    <t>San Jose, California, United States</t>
  </si>
  <si>
    <t>Very Good Girl GLAM by Carolina Herrera 2.7 oz EDP Spray Women's New &amp; Sealed.</t>
  </si>
  <si>
    <t>2 available / 21 sold</t>
  </si>
  <si>
    <t>May 22, 2024 16:11:22 PDT</t>
  </si>
  <si>
    <t>Marc Jacobs Daisy Women's Eau De Toilette Spray For Women EDT 3.4Oz 100ml New</t>
  </si>
  <si>
    <t>US $42.88</t>
  </si>
  <si>
    <t>More than 10 available / 71 sold</t>
  </si>
  <si>
    <t>May 19, 2024 22:27:54 PDT</t>
  </si>
  <si>
    <t>PARFUMS de MARLY DELINA for WOMEN 2.5 oz (75ml) EDP Spray NEW SEALED  BOX</t>
  </si>
  <si>
    <t>US $100.99</t>
  </si>
  <si>
    <t>Last One / 49 sold</t>
  </si>
  <si>
    <t>May 17, 2024 03:05:11 PDT</t>
  </si>
  <si>
    <t>Buffalo Mills, Pennsylvania, United States</t>
  </si>
  <si>
    <t>Juliette Has A Gun Discovery Kit includes LUST for sun SEALED new</t>
  </si>
  <si>
    <t>US $26.05/ea</t>
  </si>
  <si>
    <t>More than 10 available / 128 sold</t>
  </si>
  <si>
    <t>May 19, 2024 15:38:07 PDT</t>
  </si>
  <si>
    <t>Winter Garden, Florida, United States</t>
  </si>
  <si>
    <t>Flora Gorgeous Jasmine 3.3 oz / 100 ml EDP Perfume Spray for Women New In Box</t>
  </si>
  <si>
    <t>US $54.99/ea</t>
  </si>
  <si>
    <t>5 available / 60 sold</t>
  </si>
  <si>
    <t>May 24, 2024 01:42:35 PDT</t>
  </si>
  <si>
    <t>USA,California, Hong Kong</t>
  </si>
  <si>
    <t>Carolina Herrera's Good Girl 2.7 Oz – Women's EDP, New in Sealed Box</t>
  </si>
  <si>
    <t>6 available / 179 sold</t>
  </si>
  <si>
    <t>May 21, 2024 07:50:00 PDT</t>
  </si>
  <si>
    <t>Dearborn, Michigan, United States</t>
  </si>
  <si>
    <t>FLOWERBOMB BY VIKTOR &amp; ROLF 3.4 OZ SPRAY EAU DE PARFUM SPRAY NEW &amp; SEALED</t>
  </si>
  <si>
    <t>US $47.49/ea</t>
  </si>
  <si>
    <t>2 available / 208 sold</t>
  </si>
  <si>
    <t>May 24, 2024 02:09:07 PDT</t>
  </si>
  <si>
    <t>Houston, Texas, United States</t>
  </si>
  <si>
    <t>Good Girl by Carolina Herrera 2.7 Fl oz Spray Eau De Parfum Women's New &amp; Sealed</t>
  </si>
  <si>
    <t>US $43.99</t>
  </si>
  <si>
    <t>Last One / 166 sold</t>
  </si>
  <si>
    <t>May 23, 2024 10:39:45 PDT</t>
  </si>
  <si>
    <t>Pfafftown, North Carolina, United States</t>
  </si>
  <si>
    <t>Narciso Rodriguez</t>
  </si>
  <si>
    <t>Narciso Rodriguez for Her 3.3 / 100ML EDP Perfume for Women New In Box</t>
  </si>
  <si>
    <t>US $32.00</t>
  </si>
  <si>
    <t>More than 10 available / 87 sold</t>
  </si>
  <si>
    <t>May 07, 2024 20:40:26 PDT</t>
  </si>
  <si>
    <t>Coach Wild Rose 3.0 oz EDP eau de parfum spray womens perfume 90 ml Tester</t>
  </si>
  <si>
    <t>US $31.50/ea</t>
  </si>
  <si>
    <t>More than 10 available / 287 sold</t>
  </si>
  <si>
    <t>May 15, 2024 12:02:03 PDT</t>
  </si>
  <si>
    <t>Giorgio² Armani</t>
  </si>
  <si>
    <t>My Way by Giorgio Armani 3oz 90ml EDP Perfume for Women New In Box</t>
  </si>
  <si>
    <t>US $42.99/ea</t>
  </si>
  <si>
    <t>5 available / 243 sold</t>
  </si>
  <si>
    <t>May 23, 2024 00:16:33 PDT</t>
  </si>
  <si>
    <t>Libre, Eau De Parfum Intense By Yves Saint Laurent 3oz for Women NEW</t>
  </si>
  <si>
    <t>US $98.99</t>
  </si>
  <si>
    <t>3 available / 56 sold</t>
  </si>
  <si>
    <t>Apr 24, 2024 01:25:42 PDT</t>
  </si>
  <si>
    <t>Flowerbomb by Viktor &amp; Rolf 3.4 oz L'Eau de Parfum Spray Factory Sealed New</t>
  </si>
  <si>
    <t>4 available / 404 sold</t>
  </si>
  <si>
    <t>May 23, 2024 22:47:11 PDT</t>
  </si>
  <si>
    <t>Chico, California, United States</t>
  </si>
  <si>
    <t>KENZO</t>
  </si>
  <si>
    <t>Kenzo Amour by Kenzo EDP For Women Spray 3.3 oz / 100 ml *NEW IN BOX*</t>
  </si>
  <si>
    <t>US $39.99</t>
  </si>
  <si>
    <t>More than 10 available / 102 sold</t>
  </si>
  <si>
    <t>May 08, 2024 10:56:21 PDT</t>
  </si>
  <si>
    <t>Miami, Florida, United States</t>
  </si>
  <si>
    <t>Burberry</t>
  </si>
  <si>
    <t>Burberry Touch by Burberry 3.3 / 3.4 oz EDP Spray For Women Brand New Sealed</t>
  </si>
  <si>
    <t>US $27.99/ea</t>
  </si>
  <si>
    <t>May 23, 2024 08:37:54 PDT</t>
  </si>
  <si>
    <t>Good Girl by Carolina Herrera 2.7 Fl oz Eau De Parfum Spray New &amp; Sealed In Box</t>
  </si>
  <si>
    <t>2 available / 130 sold</t>
  </si>
  <si>
    <t>May 24, 2024 07:12:21 PDT</t>
  </si>
  <si>
    <t>Santa Cruz, California, United States</t>
  </si>
  <si>
    <t>Thierry Mugler</t>
  </si>
  <si>
    <t>Thierry Mugler Angel 1.7oz EDP Women's Perfume Spray New Sealed</t>
  </si>
  <si>
    <t>6 available / 25 sold</t>
  </si>
  <si>
    <t>May 23, 2024 09:03:13 PDT</t>
  </si>
  <si>
    <t>Versace Bright Crystal Eau De Toilette Rollerball Women 0.3 Oz/10 Ml</t>
  </si>
  <si>
    <t>US $15.49/ea</t>
  </si>
  <si>
    <t>More than 10 available / 1,089 sold</t>
  </si>
  <si>
    <t>Apr 30, 2024 06:41:19 PDT</t>
  </si>
  <si>
    <t>Keyport, New Jersey, United States</t>
  </si>
  <si>
    <t>Lattafa Fakhar EDP Spray 3.4 oz / 100 ml for Men</t>
  </si>
  <si>
    <t>US $23.25/ea</t>
  </si>
  <si>
    <t>More than 10 available / 19 sold</t>
  </si>
  <si>
    <t>May 24, 2024 11:15:06 PDT</t>
  </si>
  <si>
    <t>Be Delicious DKNY by Donna Karan, 8 oz Fragrance Mist for Women</t>
  </si>
  <si>
    <t>Gift Sets</t>
  </si>
  <si>
    <t>US $16.26/ea</t>
  </si>
  <si>
    <t>More than 10 available / 110 sold</t>
  </si>
  <si>
    <t>May 24, 2024 10:21:10 PDT</t>
  </si>
  <si>
    <t>Yves Saint Laurent Libre Eau De Parfum  3.0 oz / 90 ml for Women</t>
  </si>
  <si>
    <t>US $49.68/ea</t>
  </si>
  <si>
    <t>More than 10 available / 25 sold</t>
  </si>
  <si>
    <t>May 22, 2024 18:49:21 PDT</t>
  </si>
  <si>
    <t>Sacramento, California, United States</t>
  </si>
  <si>
    <t>Gucci Flora Gorgeous Gardenia 3.3oz Women's Eau de Toilette Spray New Sealed Box</t>
  </si>
  <si>
    <t>4 available / 41 sold</t>
  </si>
  <si>
    <t>May 23, 2024 15:01:38 PDT</t>
  </si>
  <si>
    <t>El Monte, California, United States</t>
  </si>
  <si>
    <t>Dolce &amp; Gabbana Light Blue 3.3 /3.4 oz Women’s Eau de Toilette Spray NEW</t>
  </si>
  <si>
    <t>US $27.90/ea</t>
  </si>
  <si>
    <t>2 available / 118 sold</t>
  </si>
  <si>
    <t>May 22, 2024 12:46:15 PDT</t>
  </si>
  <si>
    <t>New Yves Saint Laurent Libre Eau De Parfum EDP Spray for Women 3.0 fl oz/90 ml！</t>
  </si>
  <si>
    <t>5 available / 15 sold</t>
  </si>
  <si>
    <t>May 23, 2024 20:42:19 PDT</t>
  </si>
  <si>
    <t>Juicy Couture</t>
  </si>
  <si>
    <t>VIVA LA JUICY GOLD COUTURE by Juicy Couture Women 3.3 / 3.4 oz EDP New in Box</t>
  </si>
  <si>
    <t>Eau de Perfume</t>
  </si>
  <si>
    <t>US $36.79/ea</t>
  </si>
  <si>
    <t>68 available / 1,498 sold</t>
  </si>
  <si>
    <t>May 24, 2024 09:05:08 PDT</t>
  </si>
  <si>
    <t>Daisy Eau So Fresh Perfume by Marc Jacobs 4.2 oz EDT Spray for Women. Sealed Box</t>
  </si>
  <si>
    <t>More than 10 available / 1,129 sold</t>
  </si>
  <si>
    <t>May 24, 2024 06:47:19 PDT</t>
  </si>
  <si>
    <t>Lincoln Park, Michigan, United States</t>
  </si>
  <si>
    <t>Maison Margiela</t>
  </si>
  <si>
    <t>Maison Margiela Replica Sailing Day Eau de Toilette 3.4 oz New in Box US</t>
  </si>
  <si>
    <t>US $48.88</t>
  </si>
  <si>
    <t>More than 10 available / 14 sold</t>
  </si>
  <si>
    <t>Carolina Herrera Very Good Girl 2.7 oz Daring Floral EDP New</t>
  </si>
  <si>
    <t>US $55.99/ea</t>
  </si>
  <si>
    <t>6 available / 193 sold</t>
  </si>
  <si>
    <t>May 23, 2024 09:40:55 PDT</t>
  </si>
  <si>
    <t>My Way by Giorgio Armani 3 oz EDP Perfume for Women New In Box</t>
  </si>
  <si>
    <t>US $42.98</t>
  </si>
  <si>
    <t>More than 10 available / 29 sold</t>
  </si>
  <si>
    <t>May 07, 2024 20:41:14 PDT</t>
  </si>
  <si>
    <t>Jo Malone</t>
  </si>
  <si>
    <t>Jo Malone London Cologne Spray Travel Size 9ml/0.3oz **Choose Your Scent** NEW</t>
  </si>
  <si>
    <t>Eau de Cologne</t>
  </si>
  <si>
    <t>US $15.98/ea</t>
  </si>
  <si>
    <t>More than 10 available / 40 sold</t>
  </si>
  <si>
    <t>May 24, 2024 02:23:41 PDT</t>
  </si>
  <si>
    <t>Elizabeth Arden</t>
  </si>
  <si>
    <t>Elizabeth Arden White Tea Fragrance Collection Set for Women - 3Pc Mini Gift Set</t>
  </si>
  <si>
    <t>3 Pc</t>
  </si>
  <si>
    <t>US $19.45</t>
  </si>
  <si>
    <t>50 available / 2 sold</t>
  </si>
  <si>
    <t>May 24, 2024 07:12:19 PDT</t>
  </si>
  <si>
    <t>Ronkonkoma, New York, United States</t>
  </si>
  <si>
    <t>Not a Perfume by Juliette Has A Gun, 3.3 oz EDP Spray for Women Eau De Parfum</t>
  </si>
  <si>
    <t>Eau de Parfum, Eau De Parfume</t>
  </si>
  <si>
    <t>2 available / 288 sold</t>
  </si>
  <si>
    <t>May 23, 2024 01:42:58 PDT</t>
  </si>
  <si>
    <t>Plano, United States</t>
  </si>
  <si>
    <t>After Hours by Sol de Janeiro 3OZ/90 ML Fragrance Hair Body Mist Unisex Spray</t>
  </si>
  <si>
    <t>Body Spray</t>
  </si>
  <si>
    <t>US $20.49/ea</t>
  </si>
  <si>
    <t>8 available / 190 sold</t>
  </si>
  <si>
    <t>May 23, 2024 18:04:39 PDT</t>
  </si>
  <si>
    <t>Dayton,New Jersey, Hong Kong</t>
  </si>
  <si>
    <t>Narciso Rodriguez for Her 3.3 fl oz / 100 ml EDP New Sealed Free Shipping</t>
  </si>
  <si>
    <t>US $31.00/ea</t>
  </si>
  <si>
    <t>4 available / 266 sold</t>
  </si>
  <si>
    <t>May 23, 2024 23:12:08 PDT</t>
  </si>
  <si>
    <t>Bethpage, New York, United States</t>
  </si>
  <si>
    <t>Urban Outfitters</t>
  </si>
  <si>
    <t>Urban Outfitters Le Monde  Gourmand Eau De Parfum Fraise Fouettee 070 1oz.</t>
  </si>
  <si>
    <t>US $24.99/ea</t>
  </si>
  <si>
    <t>9 available / 9 sold</t>
  </si>
  <si>
    <t>May 20, 2024 04:20:56 PDT</t>
  </si>
  <si>
    <t>Kennesaw, Georgia, United States</t>
  </si>
  <si>
    <t>Dossier</t>
  </si>
  <si>
    <t>Dossier Ambery Vanilla Eau de Parfum. Size: 50ml / 1.7oz</t>
  </si>
  <si>
    <t>US $19.00/ea</t>
  </si>
  <si>
    <t>More than 10 available / 10 sold</t>
  </si>
  <si>
    <t>Los Angeles, California, United States</t>
  </si>
  <si>
    <t>D&amp;G DOLCE &amp; GABBANA DEVOTION EDP 1.5ml .05fl oz x 4 PERFUME SPRAY SAMPLE VIALS</t>
  </si>
  <si>
    <t>US $14.00</t>
  </si>
  <si>
    <t>More than 10 available / 266 sold</t>
  </si>
  <si>
    <t>Maison Alhambra</t>
  </si>
  <si>
    <t>Glacier Bold EDP Perfume By Maison Alhambra Lattafa 100 M 💯 (Le Beau Le Perfume</t>
  </si>
  <si>
    <t>US $34.00</t>
  </si>
  <si>
    <t>10 available / 45 sold</t>
  </si>
  <si>
    <t>May 18, 2024 19:20:33 PDT</t>
  </si>
  <si>
    <t>ALT Fragrances</t>
  </si>
  <si>
    <t>ALT Fragrances - Crystal No. 23 EDP (Inspired by Baccarat Rouge 540), 2 oz</t>
  </si>
  <si>
    <t>Extrait de Parfum</t>
  </si>
  <si>
    <t>US $49.00</t>
  </si>
  <si>
    <t>More than 10 available / 443 sold</t>
  </si>
  <si>
    <t>May 24, 2024 10:49:13 PDT</t>
  </si>
  <si>
    <t>Van Nuys, California, United States</t>
  </si>
  <si>
    <t>Estée Lauder</t>
  </si>
  <si>
    <t>Estee Lauder Cinnabar Eau De Parfum Spray, 1.7 oz / 50 ml Perfume, NWOB</t>
  </si>
  <si>
    <t>More than 10 available / 17 sold</t>
  </si>
  <si>
    <t>Mar 13, 2024 13:05:30 PDT</t>
  </si>
  <si>
    <t>Richmond, Texas, United States</t>
  </si>
  <si>
    <t>Victoria's Secret</t>
  </si>
  <si>
    <t>Victoria's Secret Very Sexy Women's Perfume EDP 3.4 oz 100 ml New Sealed</t>
  </si>
  <si>
    <t>US $30.99/ea</t>
  </si>
  <si>
    <t>More than 10 available / 302 sold</t>
  </si>
  <si>
    <t>May 24, 2024 09:52:30 PDT</t>
  </si>
  <si>
    <t>Flat Lick, Kentucky, United States</t>
  </si>
  <si>
    <t>Kim Kardashian</t>
  </si>
  <si>
    <t>KIM KARDASHIAN GOLD Perfume 3.3 / 3.4 oz EDP For Women NEW IN BOX</t>
  </si>
  <si>
    <t>US $16.63/ea</t>
  </si>
  <si>
    <t>37 available / 528 sold</t>
  </si>
  <si>
    <t>May 14, 2024 12:55:23 PDT</t>
  </si>
  <si>
    <t>Angel Standing Star Thierry Mugler 3.3 oz EDP Refillable Perfume for Women NIB</t>
  </si>
  <si>
    <t>US $60.00</t>
  </si>
  <si>
    <t>More than 10 available / 256 sold</t>
  </si>
  <si>
    <t>May 22, 2024 07:47:08 PDT</t>
  </si>
  <si>
    <t>Hamtramck, Michigan, United States</t>
  </si>
  <si>
    <t>Flowerbomb by Viktor &amp; Rolf EDP for Women 50 ml - 1.7 oz  *NEW IN SEALED BOX*</t>
  </si>
  <si>
    <t>US $42.99</t>
  </si>
  <si>
    <t>More than 10 available / 155 sold</t>
  </si>
  <si>
    <t>Mar 25, 2024 07:47:16 PDT</t>
  </si>
  <si>
    <t>Gap</t>
  </si>
  <si>
    <t>GAP DREAM BODY MIST 8FL OZ/236 mL FREE SHIPPING NEW</t>
  </si>
  <si>
    <t>Mist</t>
  </si>
  <si>
    <t>US $19.00</t>
  </si>
  <si>
    <t>Cacharel</t>
  </si>
  <si>
    <t>AMOR AMOR by Cacharel Perfume for women 3.3 oz / 3.4 oz edt New</t>
  </si>
  <si>
    <t>US $25.27/ea</t>
  </si>
  <si>
    <t>106 available / 539 sold</t>
  </si>
  <si>
    <t>May 21, 2024 09:40:08 PDT</t>
  </si>
  <si>
    <t>Dolce &amp; Gabbana Light Blue  3.3 oz / 3.4 oz EDT Spray for Women Brand New Sealed</t>
  </si>
  <si>
    <t>Eau de Toilette, Spray</t>
  </si>
  <si>
    <t>US $29.90/ea</t>
  </si>
  <si>
    <t>More than 10 available / 327 sold</t>
  </si>
  <si>
    <t>May 24, 2024 10:40:07 PDT</t>
  </si>
  <si>
    <t>Walled Lake, Michigan, United States</t>
  </si>
  <si>
    <t>Jessica McClintock</t>
  </si>
  <si>
    <t>Jessica Mc Clintock by Jessica McClintock 3.4 oz EDP Perfume for Women Tester</t>
  </si>
  <si>
    <t>US $20.93/ea</t>
  </si>
  <si>
    <t>Limited quantity available / 1,484 sold</t>
  </si>
  <si>
    <t>May 19, 2024 20:52:45 PDT</t>
  </si>
  <si>
    <t>AS  SHOWN</t>
  </si>
  <si>
    <t>Women Perfume 3.4 oz / 100 ml Eau De Toilette Spray</t>
  </si>
  <si>
    <t>US $30.98</t>
  </si>
  <si>
    <t>10 available / 12 sold</t>
  </si>
  <si>
    <t>May 24, 2024 06:30:49 PDT</t>
  </si>
  <si>
    <t>Versace Bright Crystal Eau De Toilette Spray 6.7 oz Factory Sealed Free Shipping</t>
  </si>
  <si>
    <t>US $41.50/ea</t>
  </si>
  <si>
    <t>3 available / 255 sold</t>
  </si>
  <si>
    <t>May 24, 2024 01:02:37 PDT</t>
  </si>
  <si>
    <t>Roses on Ice by Kilian 1.7 oz Eau de Parfum Spray for Women-New In Box</t>
  </si>
  <si>
    <t>5 available / 4 sold</t>
  </si>
  <si>
    <t>May 19, 2024 18:49:34 PDT</t>
  </si>
  <si>
    <t>New Jersey,United States, Hong Kong</t>
  </si>
  <si>
    <t>Ariana Grande Cloud Pink - Charming 3.4oz Eau de Parfum, Sealed</t>
  </si>
  <si>
    <t>9 available / 57 sold</t>
  </si>
  <si>
    <t>May 22, 2024 08:29:28 PDT</t>
  </si>
  <si>
    <t>Dearborn Heights, Michigan, United States</t>
  </si>
  <si>
    <t>Daisy Eau So Fresh by Marc Jacobs for Women EDT Spray 4.2 oz / 125 ml New In Box</t>
  </si>
  <si>
    <t>US $30.79</t>
  </si>
  <si>
    <t>3 available / 493 sold</t>
  </si>
  <si>
    <t>May 23, 2024 19:51:45 PDT</t>
  </si>
  <si>
    <t>Mon Paris by Yves Saint Laurent 3 fl oz/90 ml EDP Spray for Women New &amp; Sealed</t>
  </si>
  <si>
    <t>10 available / 66 sold</t>
  </si>
  <si>
    <t>May 21, 2024 10:04:56 PDT</t>
  </si>
  <si>
    <t>Saint Clair Shores, Michigan, United States</t>
  </si>
  <si>
    <t>Clinique</t>
  </si>
  <si>
    <t>Clinique Happy by Clinique 3.3 / 3.4 oz Perfume EDP Spray for women NEW IN BOX</t>
  </si>
  <si>
    <t>Perfume</t>
  </si>
  <si>
    <t>US $21.27</t>
  </si>
  <si>
    <t>2 available / 61 sold</t>
  </si>
  <si>
    <t>May 09, 2024 20:50:21 PDT</t>
  </si>
  <si>
    <t>CA, United States</t>
  </si>
  <si>
    <t>Yara by Lattafa Perfumes | Eau De Parfum-100ml (3.4 fl oz) |-Female Long Lasting</t>
  </si>
  <si>
    <t>/</t>
  </si>
  <si>
    <t>US $15.89</t>
  </si>
  <si>
    <t>More than 10 available / 434 sold</t>
  </si>
  <si>
    <t>May 24, 2024 06:56:49 PDT</t>
  </si>
  <si>
    <t>Valentino</t>
  </si>
  <si>
    <t>Valentine Milano For Women Perfume 3.4 fl.oz from Fragrance Couture.</t>
  </si>
  <si>
    <t>US $10.99/ea</t>
  </si>
  <si>
    <t>May 08, 2024 15:45:55 PDT</t>
  </si>
  <si>
    <t>Katy, Texas, United States</t>
  </si>
  <si>
    <t>Giorgio Armani</t>
  </si>
  <si>
    <t>New Si by Giorgio Armani 3.4 oz / 100 mL EDP Perfume for Women - USA</t>
  </si>
  <si>
    <t>US $37.88/ea</t>
  </si>
  <si>
    <t>8 available / 108 sold</t>
  </si>
  <si>
    <t>May 24, 2024 00:00:36 PDT</t>
  </si>
  <si>
    <t>Light Blue 3.3 oz by Dolce &amp; Gabbana EDT Perfume for Women New In Box &amp; SEALED</t>
  </si>
  <si>
    <t>US $30.95/ea</t>
  </si>
  <si>
    <t>8 available / 245 sold</t>
  </si>
  <si>
    <t>May 24, 2024 05:48:01 PDT</t>
  </si>
  <si>
    <t>Sterrett, Alabama, United States</t>
  </si>
  <si>
    <t>Jimmy Choo</t>
  </si>
  <si>
    <t>ILLICIT FLOWER by Jimmy Choo for women EDT 3.3 / 3.4 oz New Tester</t>
  </si>
  <si>
    <t>US $25.23/ea</t>
  </si>
  <si>
    <t>8 available / 909 sold</t>
  </si>
  <si>
    <t>May 23, 2024 12:50:15 PDT</t>
  </si>
  <si>
    <t>Calvin Klein</t>
  </si>
  <si>
    <t>Obsession by Calvin Klein EDP Perfume for Women 3.3 / 3.4 oz New Tester</t>
  </si>
  <si>
    <t>US $23.88/ea</t>
  </si>
  <si>
    <t>Limited quantity available / 5,587 sold</t>
  </si>
  <si>
    <t>May 22, 2024 07:35:03 PDT</t>
  </si>
  <si>
    <t>VICTORIA'S SECRET Bombshell Seduction Fine Fragrance Mist 8.4 fl oz - NEW</t>
  </si>
  <si>
    <t>US $18.50</t>
  </si>
  <si>
    <t>6 available / 23 sold</t>
  </si>
  <si>
    <t>May 21, 2024 05:35:10 PDT</t>
  </si>
  <si>
    <t>Lisle, Illinois, United States</t>
  </si>
  <si>
    <t>Alfred Sung</t>
  </si>
  <si>
    <t>SHI by Alfred Sung Perfume for Women EDP 3.3 / 3.4 oz New In Box Sealed</t>
  </si>
  <si>
    <t>US $20.45/ea</t>
  </si>
  <si>
    <t>110 available / 4,308 sold</t>
  </si>
  <si>
    <t>May 24, 2024 10:02:06 PDT</t>
  </si>
  <si>
    <t>LIBRE By Yves Saint Laurent YSL Eau de Parfum EDP Perfume 3 Oz/90ML for Women</t>
  </si>
  <si>
    <t>More than 10 available / 114 sold</t>
  </si>
  <si>
    <t>May 17, 2024 21:05:23 PDT</t>
  </si>
  <si>
    <t>New Jersey, United States</t>
  </si>
  <si>
    <t>Gloria Vanderbilt</t>
  </si>
  <si>
    <t>VANDERBILT by Gloria 3.4 oz 3.3 edt for Women Perfume  New Box Seal</t>
  </si>
  <si>
    <t>US $12.78/ea</t>
  </si>
  <si>
    <t>149 available / 10,268 sold</t>
  </si>
  <si>
    <t>May 23, 2024 19:21:28 PDT</t>
  </si>
  <si>
    <t>PRADA Paradoxe by Prada EDP 3.0oz/90ml Spray Perfume for Women New In Box USA</t>
  </si>
  <si>
    <t>More than 10 available / 123 sold</t>
  </si>
  <si>
    <t>May 10, 2024 19:37:38 PDT</t>
  </si>
  <si>
    <t>Ariana Grande Cloud 2.0 Intense Eau De Parfum - 3.4 Oz  100 mL New &amp; Sealed</t>
  </si>
  <si>
    <t>US $33.99</t>
  </si>
  <si>
    <t>9 available / 89 sold</t>
  </si>
  <si>
    <t>May 24, 2024 06:26:31 PDT</t>
  </si>
  <si>
    <t>Las Vegas, Nevada, United States</t>
  </si>
  <si>
    <t>Dolce &amp; Gabbana Light Blue Women 3.4 fl oz 100 ML Eau de Toilette NEW SEALED BOX</t>
  </si>
  <si>
    <t>8 available / 187 sold</t>
  </si>
  <si>
    <t>May 24, 2024 04:23:18 PDT</t>
  </si>
  <si>
    <t>Durham, North Carolina, United States</t>
  </si>
  <si>
    <t>VALENTINO DONNA BORN IN ROMA INTENSE 3.4 oz 100ml EAU DE PARFUM SPRAY SEALED</t>
  </si>
  <si>
    <t>Last One / 47 sold</t>
  </si>
  <si>
    <t>May 17, 2024 03:30:44 PDT</t>
  </si>
  <si>
    <t>Parfums</t>
  </si>
  <si>
    <t>Cabotine De Gres by Parfums 3.3 / 3.4 oz EDT Perfume For Women NEW IN BOX</t>
  </si>
  <si>
    <t>US $14.75/ea</t>
  </si>
  <si>
    <t>183 available / 1,999 sold</t>
  </si>
  <si>
    <t>May 23, 2024 22:09:08 PDT</t>
  </si>
  <si>
    <t>Prada Paradoxe EDP Mini Bottle 7ml/.23oz</t>
  </si>
  <si>
    <t>May 23, 2024 06:27:16 PDT</t>
  </si>
  <si>
    <t>Bowling Green, Kentucky, United States</t>
  </si>
  <si>
    <t>JIMMY CHOO by Jimmy Choo 3.3 / 3.4 oz Spray EDT for Women NEW IN BOX</t>
  </si>
  <si>
    <t>US $33.52/ea</t>
  </si>
  <si>
    <t>131 available / 2,846 sold</t>
  </si>
  <si>
    <t>May 21, 2024 11:29:33 PDT</t>
  </si>
  <si>
    <t>Good Girl Gone Bad by Kilian 1.7 oz / 50 ml Eau De Parfum Spray - New</t>
  </si>
  <si>
    <t>Last One / 48 sold</t>
  </si>
  <si>
    <t>May 17, 2024 03:24:34 PDT</t>
  </si>
  <si>
    <t>Ouai</t>
  </si>
  <si>
    <t>OUAI Hair &amp; Body Mist In ST. BARTS 3.3oz / 97ml Full Size NEW RELEASE '24</t>
  </si>
  <si>
    <t>US $28.00/ea</t>
  </si>
  <si>
    <t>2 available</t>
  </si>
  <si>
    <t>Beverly Hills, California, United States</t>
  </si>
  <si>
    <t>Lancôme</t>
  </si>
  <si>
    <t>La Vie Est Belle by Lancome 3.4 Oz – Women's L'eau De Parfum, Sealed Freshness</t>
  </si>
  <si>
    <t>5 available / 127 sold</t>
  </si>
  <si>
    <t>May 21, 2024 07:49:52 PDT</t>
  </si>
  <si>
    <t>Valentino Donna Born In Roma Eau De Parfum  2ML Spray For Women</t>
  </si>
  <si>
    <t>US $9.70</t>
  </si>
  <si>
    <t>More than 10 available / 2 sold</t>
  </si>
  <si>
    <t>ANGEL Thierry Mugler Eau De parfum Spray Women's 3.4 oz / 100 ml New Sealed Box</t>
  </si>
  <si>
    <t>US $44.99</t>
  </si>
  <si>
    <t>8 available / 232 sold</t>
  </si>
  <si>
    <t>May 24, 2024 06:26:59 PDT</t>
  </si>
  <si>
    <t>Ellis Brooklyn</t>
  </si>
  <si>
    <t>NWB Ellis Brooklyn Miami Nectar Eau de Parfum - Travel Size - Set of 2</t>
  </si>
  <si>
    <t>US $33.00</t>
  </si>
  <si>
    <t>Cranford, New Jersey, United States</t>
  </si>
  <si>
    <t>US $33.80/ea</t>
  </si>
  <si>
    <t>8 available / 303 sold</t>
  </si>
  <si>
    <t>May 21, 2024 01:54:58 PDT</t>
  </si>
  <si>
    <t>Sayreville, New Jersey, United States</t>
  </si>
  <si>
    <t>Fakhar by Lattafa 3.4 oz / 100 ml EDP Spray for Men</t>
  </si>
  <si>
    <t>US $22.99/ea</t>
  </si>
  <si>
    <t>More than 10 available / 8 sold</t>
  </si>
  <si>
    <t>May 24, 2024 11:15:10 PDT</t>
  </si>
  <si>
    <t>J'adore 3.4 oz/100 ml Eau De Parfum EDP Women Spray Gift For Her New &amp; Sealed US</t>
  </si>
  <si>
    <t>US $49.99</t>
  </si>
  <si>
    <t>8 available / 22 sold</t>
  </si>
  <si>
    <t>May 23, 2024 17:51:19 PDT</t>
  </si>
  <si>
    <t>Elizabeth Taylor</t>
  </si>
  <si>
    <t>Forever Elizabeth by Elizabeth Taylor 3.4 oz Spray edp 3.3 Perfume NEW in Box</t>
  </si>
  <si>
    <t>Perfume, Eau de Parfum</t>
  </si>
  <si>
    <t>US $17.89/ea</t>
  </si>
  <si>
    <t>71 available / 5,263 sold</t>
  </si>
  <si>
    <t>May 20, 2024 18:39:50 PDT</t>
  </si>
  <si>
    <t>Brit Sheer by Burberry 3.3 / 3.4 oz EDT Perfume for Women New In Box</t>
  </si>
  <si>
    <t>US $35.09/ea</t>
  </si>
  <si>
    <t>45 available / 755 sold</t>
  </si>
  <si>
    <t>May 23, 2024 13:27:20 PDT</t>
  </si>
  <si>
    <t>OBSESSION NIGHT by Calvin Klein Perfume for Women 3.3 / 3.4 oz EDP New in Box</t>
  </si>
  <si>
    <t>US $25.57/ea</t>
  </si>
  <si>
    <t>194 available / 472 sold</t>
  </si>
  <si>
    <t>May 24, 2024 07:31:11 PDT</t>
  </si>
  <si>
    <t>BRILLIANT White Diamonds Elizabeth Taylor women 3.3 oz 3.4 edt NEW IN BOX</t>
  </si>
  <si>
    <t>US $16.44/ea</t>
  </si>
  <si>
    <t>64 available / 315 sold</t>
  </si>
  <si>
    <t>May 24, 2024 10:23:40 PDT</t>
  </si>
  <si>
    <t>Generic</t>
  </si>
  <si>
    <t>LA VIDA BELLA POUR FEMME EAU DE PARFUM SPRAY FOR WOMEN 3.4 Oz / 100 ml BRAND NEW</t>
  </si>
  <si>
    <t>May 15, 2024 03:09:07 PDT</t>
  </si>
  <si>
    <t>Kilian Angels' Share Eau De Parfum Sample Spray Vial 1.5ml / 0.05oz</t>
  </si>
  <si>
    <t>US $7.99/ea</t>
  </si>
  <si>
    <t>More than 10 available / 333 sold</t>
  </si>
  <si>
    <t>Apr 10, 2024 17:57:58 PDT</t>
  </si>
  <si>
    <t>Flushing, New York, United States</t>
  </si>
  <si>
    <t>Alien by Thierry Mugler EDP for Women REFILLABLE 1oz / 30ml *NEW SEALED BOX*</t>
  </si>
  <si>
    <t>More than 10 available / 109 sold</t>
  </si>
  <si>
    <t>May 08, 2024 10:59:57 PDT</t>
  </si>
  <si>
    <t>Al Haramain</t>
  </si>
  <si>
    <t>Al Haramain Amber Oud White Edition EDP 3.4 oz/ 100ml Perfume Tester</t>
  </si>
  <si>
    <t>Fragrances</t>
  </si>
  <si>
    <t>US $36.65</t>
  </si>
  <si>
    <t>3 available / 22 sold</t>
  </si>
  <si>
    <t>May 23, 2024 14:21:07 PDT</t>
  </si>
  <si>
    <t>Brooklyn, New York, United States</t>
  </si>
  <si>
    <t>More than 10 available / 315 sold</t>
  </si>
  <si>
    <t>May 23, 2024 03:15:08 PDT</t>
  </si>
  <si>
    <t>Mogadore, Ohio, United States</t>
  </si>
  <si>
    <t>Flora Gorgeous Magnolia By-Gucci Eau De Parfum EDP 3.3 Oz Perfume For Women NIB</t>
  </si>
  <si>
    <t>US $54.99</t>
  </si>
  <si>
    <t>Last One / 9 sold</t>
  </si>
  <si>
    <t>May 23, 2024 18:59:45 PDT</t>
  </si>
  <si>
    <t>Ithaca, New York, United States</t>
  </si>
  <si>
    <t>Parfums De Marly Delina EDP Official Carded Sample Spray 0.05oz / 1.5ml</t>
  </si>
  <si>
    <t>US $12.49/ea</t>
  </si>
  <si>
    <t>8 available / 490 sold</t>
  </si>
  <si>
    <t>May 16, 2024 07:04:37 PDT</t>
  </si>
  <si>
    <t>Rocklin, California, United States</t>
  </si>
  <si>
    <t>Dolce &amp; Gabbana The One 2.5 oz / 75 ml Eau De Parfum Spray Women's New &amp; Sealed</t>
  </si>
  <si>
    <t>2 available / 15 sold</t>
  </si>
  <si>
    <t>May 24, 2024 03:25:17 PDT</t>
  </si>
  <si>
    <t>Dunedin, Florida, United States</t>
  </si>
  <si>
    <t>Al Rehab</t>
  </si>
  <si>
    <t>Choco Musk Arabian Perfume Spray- 50ml by Al Rehab by Crown perfumes.</t>
  </si>
  <si>
    <t>US $9.25/ea</t>
  </si>
  <si>
    <t>More than 10 available / 290 sold</t>
  </si>
  <si>
    <t>Apr 23, 2024 22:23:21 PDT</t>
  </si>
  <si>
    <t>BYREDO</t>
  </si>
  <si>
    <t>Byredo Mojave Ghost Eau de Parfum EDP Spray 3.4 oz / 100 ml Perfume for Unisex</t>
  </si>
  <si>
    <t>Last One / 13 sold</t>
  </si>
  <si>
    <t>May 21, 2024 20:08:09 PDT</t>
  </si>
  <si>
    <t>Oxnard, California, United States</t>
  </si>
  <si>
    <t>New Jo Malone London Wood Sage &amp; Sea Salt Cologne Spray 3.4 oz/ 100 ml for Women</t>
  </si>
  <si>
    <t>Eau De Cologne</t>
  </si>
  <si>
    <t>US $50.68/ea</t>
  </si>
  <si>
    <t>3 available / 7 sold</t>
  </si>
  <si>
    <t>Austin, Texas, United States</t>
  </si>
  <si>
    <t>Huda Beauty Kayali</t>
  </si>
  <si>
    <t>KAYALI EDEN SPARKLING LYCHEE | 39 Eau de Parfum 0.34 oz SEALED MADE IN FRANCE</t>
  </si>
  <si>
    <t>US $42.00</t>
  </si>
  <si>
    <t>4 available / 11 sold</t>
  </si>
  <si>
    <t>May 22, 2024 11:38:02 PDT</t>
  </si>
  <si>
    <t>Nashville, Tennessee, United States</t>
  </si>
  <si>
    <t>COACH Floral Blush by Coach perfume for women EDP 3 / 3.0 oz New in Box</t>
  </si>
  <si>
    <t>US $38.92/ea</t>
  </si>
  <si>
    <t>141 available / 2,515 sold</t>
  </si>
  <si>
    <t>May 23, 2024 11:00:17 PDT</t>
  </si>
  <si>
    <t>3.3 oz 100 ml Flora Gorgeous Gardena Eau De Parfum EDP For Women New In Box</t>
  </si>
  <si>
    <t>4 available / 46 sold</t>
  </si>
  <si>
    <t>May 24, 2024 02:32:48 PDT</t>
  </si>
  <si>
    <t>HongKong, Hong Kong</t>
  </si>
  <si>
    <t>Versace Dylan 3.4 oz Eau de Parfum Spray Parfume Fragrances for Women Purple</t>
  </si>
  <si>
    <t>More than 10 available / 12 sold</t>
  </si>
  <si>
    <t>May 22, 2024 23:55:54 PDT</t>
  </si>
  <si>
    <t>VERSACE WOMAN by Gianni Versace Perfume for Women EDP 3.4 oz New in Box SEALED</t>
  </si>
  <si>
    <t>US $33.38/ea</t>
  </si>
  <si>
    <t>76 available / 2,715 sold</t>
  </si>
  <si>
    <t>May 23, 2024 08:22:23 PDT</t>
  </si>
  <si>
    <t>Light Blue by Dolce &amp; Gabbana 3.3 / 3.4 oz EDT Perfume for Women New In Box</t>
  </si>
  <si>
    <t>US $29.65</t>
  </si>
  <si>
    <t>6 available / 821 sold</t>
  </si>
  <si>
    <t>May 23, 2024 00:37:02 PDT</t>
  </si>
  <si>
    <t>Evyan</t>
  </si>
  <si>
    <t>White Shoulders 4.5 oz Perfume for Women Eau de Cologne Spray New In Box</t>
  </si>
  <si>
    <t>US $18.63/ea</t>
  </si>
  <si>
    <t>13 available / 3,185 sold</t>
  </si>
  <si>
    <t>May 22, 2024 16:20:07 PDT</t>
  </si>
  <si>
    <t>Beautiful by Estee Lauder 2.5 oz / 75ml EDP Perfume For Women Brand New Sealed!!</t>
  </si>
  <si>
    <t>US $28.05/ea</t>
  </si>
  <si>
    <t>8 available / 299 sold</t>
  </si>
  <si>
    <t>May 22, 2024 10:28:26 PDT</t>
  </si>
  <si>
    <t>Grand Rapids, Michigan, United States</t>
  </si>
  <si>
    <t>Juliette Has A Gun Not a Perfume Eau De Parfum 3.3 fl. oz / 100 ml Spray Women</t>
  </si>
  <si>
    <t>US $55.10</t>
  </si>
  <si>
    <t>Last One / 39 sold</t>
  </si>
  <si>
    <t>May 24, 2024 06:11:53 PDT</t>
  </si>
  <si>
    <t>Brenham, Texas, United States</t>
  </si>
  <si>
    <t>Lake&amp;skye</t>
  </si>
  <si>
    <t>Lake &amp; Skye 11 11 Eau De Parfum 3.4oz  (WITHOUT BOX)</t>
  </si>
  <si>
    <t>US $99.99/ea</t>
  </si>
  <si>
    <t>2 available / 3 sold</t>
  </si>
  <si>
    <t>May 23, 2024 20:28:37 PDT</t>
  </si>
  <si>
    <t>Elgin, Illinois, United States</t>
  </si>
  <si>
    <t>SOL DE JANEIRO Brazilian Crush 39 Perfume Body Mist Fragrance 3.4floz New in Box</t>
  </si>
  <si>
    <t>US $19.75</t>
  </si>
  <si>
    <t>More than 10 available / 33 sold</t>
  </si>
  <si>
    <t>May 19, 2024 17:30:18 PDT</t>
  </si>
  <si>
    <t>California,United States,HK, Hong Kong</t>
  </si>
  <si>
    <t>Burberry Weekend by Burberry 3.3 / 3.4 oz EDP Perfume for Women New In Box</t>
  </si>
  <si>
    <t>US $34.08/ea</t>
  </si>
  <si>
    <t>Limited quantity available / 4,332 sold</t>
  </si>
  <si>
    <t>May 24, 2024 11:16:29 PDT</t>
  </si>
  <si>
    <t>Frederic Malle</t>
  </si>
  <si>
    <t>Portrait of a Lady By Frederic Malle Eau De Parfum Sample Spray 1.2ml / 0.04oz</t>
  </si>
  <si>
    <t>US $12.95/ea</t>
  </si>
  <si>
    <t>4 available / 73 sold</t>
  </si>
  <si>
    <t>May 03, 2024 02:06:15 PDT</t>
  </si>
  <si>
    <t>Pearland, Texas, United States</t>
  </si>
  <si>
    <t>Marilyn Miglin</t>
  </si>
  <si>
    <t>SEALED DEAL Marilyn Miglin HUGE 3.4 Oz Pherómone Eau de Parfum PHEROMONE</t>
  </si>
  <si>
    <t>US $30.00</t>
  </si>
  <si>
    <t>3 available / 4 sold</t>
  </si>
  <si>
    <t>May 23, 2024 05:03:22 PDT</t>
  </si>
  <si>
    <t>Bluff City, Tennessee, United States</t>
  </si>
  <si>
    <t>Aquolina</t>
  </si>
  <si>
    <t>Pink Sugar hair perfume by Aquolina for women 3.4 oz EDP New</t>
  </si>
  <si>
    <t>Hair Perfume</t>
  </si>
  <si>
    <t>US $12.36/ea</t>
  </si>
  <si>
    <t>417 available / 1,130 sold</t>
  </si>
  <si>
    <t>May 12, 2024 23:45:01 PDT</t>
  </si>
  <si>
    <t>Gucci Bamboo by Gucci 2.5 oz Eau De Parfum Spray for Women New &amp; Sealed</t>
  </si>
  <si>
    <t>2 available / 136 sold</t>
  </si>
  <si>
    <t>May 22, 2024 16:17:17 PDT</t>
  </si>
  <si>
    <t>Angel Perfume by Thierry Mugler, 3.4 oz Refillable EDP BRAND NEW SEALED IN BOX</t>
  </si>
  <si>
    <t>3 available / 179 sold</t>
  </si>
  <si>
    <t>May 23, 2024 10:44:48 PDT</t>
  </si>
  <si>
    <t>Jo Malone Orange Blossom  Cologne Spray Women's Eau de  - 3.4 fl oz/100ml</t>
  </si>
  <si>
    <t>More than 10 available / 15 sold</t>
  </si>
  <si>
    <t>Apr 30, 2024 01:12:45 PDT</t>
  </si>
  <si>
    <t>Gucci Bamboo 2.5oz Women's Eau de Parfum Spray New Sealed</t>
  </si>
  <si>
    <t>US $43.69/ea</t>
  </si>
  <si>
    <t>6 available / 18 sold</t>
  </si>
  <si>
    <t>May 23, 2024 08:21:50 PDT</t>
  </si>
  <si>
    <t>Perry Ellis</t>
  </si>
  <si>
    <t>360 by Perry Ellis Perfume 6.7 oz for Women edt NEW IN BOX</t>
  </si>
  <si>
    <t>US $35.39/ea</t>
  </si>
  <si>
    <t>31 available / 2,209 sold</t>
  </si>
  <si>
    <t>May 24, 2024 08:11:07 PDT</t>
  </si>
  <si>
    <t>Pleasures by Estee Lauder 3.4 oz EDP Perfume for Women New In Box</t>
  </si>
  <si>
    <t>Eau de Parfum, Spray</t>
  </si>
  <si>
    <t>US $34.28/ea</t>
  </si>
  <si>
    <t>Limited quantity available / 5,901 sold</t>
  </si>
  <si>
    <t>May 24, 2024 07:18:04 PDT</t>
  </si>
  <si>
    <t>The One by Dolce &amp; Gabbana 2.5 oz EDP Perfume for Women Brand New Tester</t>
  </si>
  <si>
    <t>US $43.32/ea</t>
  </si>
  <si>
    <t>Limited quantity available / 252 sold</t>
  </si>
  <si>
    <t>May 24, 2024 07:13:43 PDT</t>
  </si>
  <si>
    <t>My Way by Giorgio Armani 3oz 90ml EDP Perfume for Women Spray New In Box</t>
  </si>
  <si>
    <t>US $41.99</t>
  </si>
  <si>
    <t>May 24, 2024 00:52:28 PDT</t>
  </si>
  <si>
    <t>Middle Grove, New York, United States</t>
  </si>
  <si>
    <t>Cloud 2.0 Intense by Ariana Grande 3.4 oz Eau De Parfum Spray New &amp; Sealed</t>
  </si>
  <si>
    <t>US $29.49/ea</t>
  </si>
  <si>
    <t>5 available / 45 sold</t>
  </si>
  <si>
    <t>May 24, 2024 03:51:16 PDT</t>
  </si>
  <si>
    <t>Clearwater, Florida, United States</t>
  </si>
  <si>
    <t>GOOD GIRL CAROLINA HERRERA 2.7 OZ / 80 ML EDP NEW FACTORY SEALED FREE SHIPPING</t>
  </si>
  <si>
    <t>US $41.99/ea</t>
  </si>
  <si>
    <t>4 available / 369 sold</t>
  </si>
  <si>
    <t>May 23, 2024 05:29:04 PDT</t>
  </si>
  <si>
    <t>Armaf</t>
  </si>
  <si>
    <t>Club de Nuit by Armaf perfume for women EDP 6.8 oz New in Box</t>
  </si>
  <si>
    <t>US $36.59/ea</t>
  </si>
  <si>
    <t>175 available / 931 sold</t>
  </si>
  <si>
    <t>May 24, 2024 10:59:09 PDT</t>
  </si>
  <si>
    <t>Ariana Grande Cloud - Dreamy 3.4oz Women's Eau de Parfum, New in Box</t>
  </si>
  <si>
    <t>US $33.99/ea</t>
  </si>
  <si>
    <t>3 available / 40 sold</t>
  </si>
  <si>
    <t>May 23, 2024 07:21:31 PDT</t>
  </si>
  <si>
    <t>Tresor by Lancome for Women EDP Spray 3.4 oz / 100 ml New In Box</t>
  </si>
  <si>
    <t>Last One / 220 sold</t>
  </si>
  <si>
    <t>May 22, 2024 06:19:27 PDT</t>
  </si>
  <si>
    <t>Giorgio Armani My Way for Women 3 fl.oz Eau de Parfum Spray</t>
  </si>
  <si>
    <t>US $49.00/ea</t>
  </si>
  <si>
    <t>7 available / 13 sold</t>
  </si>
  <si>
    <t>May 20, 2024 07:43:23 PDT</t>
  </si>
  <si>
    <t>Wytheville, Virginia, United States</t>
  </si>
  <si>
    <t>Good Girl BLUSH by Carolina Herrera 2.7 oz.EDP Spray for Women New in Sealed Box</t>
  </si>
  <si>
    <t>US $119.99/ea</t>
  </si>
  <si>
    <t>10 available / 141 sold</t>
  </si>
  <si>
    <t>May 20, 2024 06:18:08 PDT</t>
  </si>
  <si>
    <t>Lattafa Perfumes</t>
  </si>
  <si>
    <t>Lattafa Perfumes Mayar EDP - Eau De Parfum Women 100ml(3.4 oz) | Lychee, white f</t>
  </si>
  <si>
    <t>US $26.99/ea</t>
  </si>
  <si>
    <t>6 available / 155 sold</t>
  </si>
  <si>
    <t>May 23, 2024 14:23:52 PDT</t>
  </si>
  <si>
    <t>Melissa, Texas, United States</t>
  </si>
  <si>
    <t>ALFRED SUNG</t>
  </si>
  <si>
    <t>Sung by Alfred Sung for women EDT 3.3 / 3.4 oz New Tester</t>
  </si>
  <si>
    <t>US $15.99/ea</t>
  </si>
  <si>
    <t>216 available / 1,107 sold</t>
  </si>
  <si>
    <t>May 24, 2024 10:38:09 PDT</t>
  </si>
  <si>
    <t>White Diamonds by Elizabeth Taylor 3.3 3.4 oz EDT Perfume for Women New Tester</t>
  </si>
  <si>
    <t>US $19.68</t>
  </si>
  <si>
    <t>More than 10 available / 10,259 sold</t>
  </si>
  <si>
    <t>May 24, 2024 09:01:03 PDT</t>
  </si>
  <si>
    <t>Coach Wild Rose 3 oz EDP Perfume for Women New In Box</t>
  </si>
  <si>
    <t>US $42.28</t>
  </si>
  <si>
    <t>Last One / 796 sold</t>
  </si>
  <si>
    <t>May 23, 2024 09:27:11 PDT</t>
  </si>
  <si>
    <t>Donna karen Cashmere Mist Deodorant 1.7oz</t>
  </si>
  <si>
    <t>Cream</t>
  </si>
  <si>
    <t>US $26.99</t>
  </si>
  <si>
    <t>More than 10 available / 69 sold</t>
  </si>
  <si>
    <t>Feb 21, 2024 16:09:45 PST</t>
  </si>
  <si>
    <t>Chicago, Illinois, United States</t>
  </si>
  <si>
    <t>Valentino Donna Born In Roma Perfume 3.4oz.EDP Spray for Women New in Sealed Box</t>
  </si>
  <si>
    <t>US $109.95/ea</t>
  </si>
  <si>
    <t>10 available / 416 sold</t>
  </si>
  <si>
    <t>May 24, 2024 08:56:33 PDT</t>
  </si>
  <si>
    <t>Katy Perry</t>
  </si>
  <si>
    <t>MEOW by KATY PERRY Eau de Parfum 3.4 oz for 3.3 Women NEW IN BOX</t>
  </si>
  <si>
    <t>US $23.75/ea</t>
  </si>
  <si>
    <t>132 available / 417 sold</t>
  </si>
  <si>
    <t>May 23, 2024 01:01:37 PDT</t>
  </si>
  <si>
    <t>Carolina Herrera Good Girl Blush Eau de Parfum 0.24 Oz 7 mL Splash Dabber Travel</t>
  </si>
  <si>
    <t>US $18.99/ea</t>
  </si>
  <si>
    <t>Apr 11, 2024 12:29:12 PDT</t>
  </si>
  <si>
    <t>Potomac, Maryland, United States</t>
  </si>
  <si>
    <t>Aromatics Elixir by Clinique 3.4 oz/100 ml Perfume Spray for Women</t>
  </si>
  <si>
    <t>US $33.00/ea</t>
  </si>
  <si>
    <t>10 available / 232 sold</t>
  </si>
  <si>
    <t>May 23, 2024 16:54:40 PDT</t>
  </si>
  <si>
    <t>La Vie Est Belle By Lancome 3.4 Fl oz Spray Eau De Parfum Women's New &amp; Sealed</t>
  </si>
  <si>
    <t>US $41.49</t>
  </si>
  <si>
    <t>Last One / 61 sold</t>
  </si>
  <si>
    <t>May 24, 2024 03:14:22 PDT</t>
  </si>
  <si>
    <t>Eternity by CK Calvin Klein 3.4 oz EDP Perfume for Women Tester</t>
  </si>
  <si>
    <t>US $32.12</t>
  </si>
  <si>
    <t>Limited quantity available / 7,018 sold</t>
  </si>
  <si>
    <t>May 24, 2024 08:16:13 PDT</t>
  </si>
  <si>
    <t>PRADA Paradoxe by Prada EDP 3.0oz/90ml Spray for Women USA New In Box</t>
  </si>
  <si>
    <t>US $55.39</t>
  </si>
  <si>
    <t>Last One / 6 sold</t>
  </si>
  <si>
    <t>May 24, 2024 02:52:40 PDT</t>
  </si>
  <si>
    <t>Cayuga, New York, United States</t>
  </si>
  <si>
    <t>Idole by Lancome perfume for women EDP 1.7 oz New 50 ml</t>
  </si>
  <si>
    <t>US $36.99</t>
  </si>
  <si>
    <t>8 available / 66 sold</t>
  </si>
  <si>
    <t>May 12, 2024 07:12:36 PDT</t>
  </si>
  <si>
    <t>Villa Rica, Georgia, United States</t>
  </si>
  <si>
    <t>Yves Saint Laurent Black Opium Women's Perfume EDP 3.0 oz 90 ml Sealed New</t>
  </si>
  <si>
    <t>More than 10 available / 74 sold</t>
  </si>
  <si>
    <t>May 20, 2024 06:42:57 PDT</t>
  </si>
  <si>
    <t>Okemos, Michigan, United States</t>
  </si>
  <si>
    <t>Victoria's Secret Heavenly 3.4 fl oz Spray Eau de Parfum Women's New &amp; Sealed</t>
  </si>
  <si>
    <t>US $28.99/ea</t>
  </si>
  <si>
    <t>3 available / 43 sold</t>
  </si>
  <si>
    <t>May 23, 2024 06:21:24 PDT</t>
  </si>
  <si>
    <t>Carolina Herrera Good Girl Women EDP 2.7 oz Spray New Sealed</t>
  </si>
  <si>
    <t>6 available / 22 sold</t>
  </si>
  <si>
    <t>May 23, 2024 07:03:42 PDT</t>
  </si>
  <si>
    <t>Viva La Juicy Rose by Juicy Couture 3.4 oz EDP Perfume for Women New In Box</t>
  </si>
  <si>
    <t>US $34.59</t>
  </si>
  <si>
    <t>Limited quantity available / 1,790 sold</t>
  </si>
  <si>
    <t>Montblanc</t>
  </si>
  <si>
    <t>Montblanc - Signature Eau De Parfum Spray  90ml/3oz</t>
  </si>
  <si>
    <t>US $39.47</t>
  </si>
  <si>
    <t>Limited quantity available / 99 sold</t>
  </si>
  <si>
    <t>May 23, 2024 23:20:20 PDT</t>
  </si>
  <si>
    <t>Atelier Cologne</t>
  </si>
  <si>
    <t>Atelier Cologne - Orange Sanguine Cologne Absolue Spray  30ml/1oz</t>
  </si>
  <si>
    <t>US $29.90</t>
  </si>
  <si>
    <t>3 available / 6 sold</t>
  </si>
  <si>
    <t>May 16, 2024 09:40:54 PDT</t>
  </si>
  <si>
    <t>Seattle, Washington, United States</t>
  </si>
  <si>
    <t>Last One / 8 sold</t>
  </si>
  <si>
    <t>May 24, 2024 00:21:33 PDT</t>
  </si>
  <si>
    <t>Sea Cliff, New York, United States</t>
  </si>
  <si>
    <t>Christian Audigier</t>
  </si>
  <si>
    <t>ED HARDY HEARTS &amp; DAGGERS 3.4 / 3.3 oz EDP For Women NEW in BOX</t>
  </si>
  <si>
    <t>US $20.42/ea</t>
  </si>
  <si>
    <t>204 available / 3,525 sold</t>
  </si>
  <si>
    <t>May 24, 2024 10:12:07 PDT</t>
  </si>
  <si>
    <t>Cashmere Mist by Donna Karan 3.4 oz / 100mL Spray for Women EDP Brand New Sealed</t>
  </si>
  <si>
    <t>More than 10 available / 223 sold</t>
  </si>
  <si>
    <t>May 24, 2024 10:55:06 PDT</t>
  </si>
  <si>
    <t>West Orange, New Jersey, United States</t>
  </si>
  <si>
    <t>Vera Wang</t>
  </si>
  <si>
    <t>PRINCESS by VERA WANG Perfume 3.3 / 3.4 oz EDT For Women NEW in BOX</t>
  </si>
  <si>
    <t>US $25.42/ea</t>
  </si>
  <si>
    <t>107 available / 4,123 sold</t>
  </si>
  <si>
    <t>May 20, 2024 22:28:54 PDT</t>
  </si>
  <si>
    <t>Yves Saint Laurent Cinema Eau de Parfum Spray for Women 3.0 Oz New</t>
  </si>
  <si>
    <t>6 available / 29 sold</t>
  </si>
  <si>
    <t>May 24, 2024 11:04:44 PDT</t>
  </si>
  <si>
    <t>Marc Jacobs Decadence For Women 3.4 oz 100ml EDP Spray New in Box</t>
  </si>
  <si>
    <t>US $62.99/ea</t>
  </si>
  <si>
    <t>May 22, 2024 08:41:57 PDT</t>
  </si>
  <si>
    <t>New York, USA, Hong Kong</t>
  </si>
  <si>
    <t>US $35.08/ea</t>
  </si>
  <si>
    <t>Limited quantity available / 6,191 sold</t>
  </si>
  <si>
    <t>May 23, 2024 07:31:53 PDT</t>
  </si>
  <si>
    <t>Jo Malone Myrrh &amp; Tonka Cologne Intense Spray Women's Eau de  - 3.4 fl oz/100ml</t>
  </si>
  <si>
    <t>US $95.99</t>
  </si>
  <si>
    <t>More than 10 available / 30 sold</t>
  </si>
  <si>
    <t>May 08, 2024 03:29:02 PDT</t>
  </si>
  <si>
    <t>Jo Malone English Pear &amp; Freesia 100ml/3.4fl oz Unisex Perfume Cologne Spray</t>
  </si>
  <si>
    <t>6 available / 117 sold</t>
  </si>
  <si>
    <t>May 20, 2024 17:32:38 PDT</t>
  </si>
  <si>
    <t>United States, Hong Kong</t>
  </si>
  <si>
    <t>NIB Philosophy Pure Grace 2oz  EDT Women's Perfume New Authentic</t>
  </si>
  <si>
    <t>US $30.17</t>
  </si>
  <si>
    <t>May 21, 2024 18:30:00 PDT</t>
  </si>
  <si>
    <t>Alexandria, Minnesota, United States</t>
  </si>
  <si>
    <t>Coach by Coach 3 / 3.0 oz EDP Perfume for Women New In Box</t>
  </si>
  <si>
    <t>US $37.19/ea</t>
  </si>
  <si>
    <t>Limited quantity available / 3,080 sold</t>
  </si>
  <si>
    <t>May 24, 2024 10:26:59 PDT</t>
  </si>
  <si>
    <t>Maison Alhambra Ladies La Vita Bella Intensa EDP 3.4 oz Fragrances 6291108735954</t>
  </si>
  <si>
    <t>US $18.79</t>
  </si>
  <si>
    <t>May 23, 2024 09:57:03 PDT</t>
  </si>
  <si>
    <t>Black Opium Yves Saint Laurent 3.0 oz Eau De Parfum Perfume New Factory Sealed</t>
  </si>
  <si>
    <t>US $40.00/ea</t>
  </si>
  <si>
    <t>4 available / 602 sold</t>
  </si>
  <si>
    <t>May 23, 2024 22:57:25 PDT</t>
  </si>
  <si>
    <t>Burberry Burberry Her Eau De Parfum 2 Pcs Set  / New With Box</t>
  </si>
  <si>
    <t>Eau De Parfum 2 Pcs Set</t>
  </si>
  <si>
    <t>More than 10 available / 7 sold</t>
  </si>
  <si>
    <t>May 21, 2024 11:08:57 PDT</t>
  </si>
  <si>
    <t>Long Island City, New York, United States</t>
  </si>
  <si>
    <t>GUESS</t>
  </si>
  <si>
    <t>Guess Marciano perfume for women EDP 3.3 / 3.4 oz New in Box</t>
  </si>
  <si>
    <t>US $20.44/ea</t>
  </si>
  <si>
    <t>35 available / 7,558 sold</t>
  </si>
  <si>
    <t>May 24, 2024 08:52:06 PDT</t>
  </si>
  <si>
    <t>PRADA CANDY BY PRADA 2.7 oz 80ML Eau de Parfum BRAND NEW SEALED IN BOX</t>
  </si>
  <si>
    <t>US $44.99/ea</t>
  </si>
  <si>
    <t>7 available / 42 sold</t>
  </si>
  <si>
    <t>May 22, 2024 23:14:22 PDT</t>
  </si>
  <si>
    <t>Coty</t>
  </si>
  <si>
    <t>Exclamation by Coty Perfume for Women Cologne Spray 1.7 oz New In Box</t>
  </si>
  <si>
    <t>US $14.89</t>
  </si>
  <si>
    <t>Limited quantity available / 7,331 sold</t>
  </si>
  <si>
    <t>May 23, 2024 08:47:59 PDT</t>
  </si>
  <si>
    <t>OBSESSION by CALVIN KLEIN for Women 3.4 oz 100 ml Eau de Parfum Spray NEW</t>
  </si>
  <si>
    <t>US $23.95/ea</t>
  </si>
  <si>
    <t>5 available / 655 sold</t>
  </si>
  <si>
    <t>May 22, 2024 07:11:27 PDT</t>
  </si>
  <si>
    <t>TX, United States</t>
  </si>
  <si>
    <t>Good Girl by Carolina Herrera 2.7 Fl oz Spray Women's Eau De Parfum New &amp; Sealed</t>
  </si>
  <si>
    <t>2 available / 11 sold</t>
  </si>
  <si>
    <t>May 23, 2024 10:46:05 PDT</t>
  </si>
  <si>
    <t>Black Orchid By Tom Ford3.4 oz / 100 ml EDP for Women New in Box Regular Size</t>
  </si>
  <si>
    <t>5 available / 6 sold</t>
  </si>
  <si>
    <t>May 24, 2024 00:33:12 PDT</t>
  </si>
  <si>
    <t>Light Blue eau Intense by Dolce &amp; Gabbana D&amp;G EDP Perfume for Women 3.3 / 3.4 oz</t>
  </si>
  <si>
    <t>US $52.78</t>
  </si>
  <si>
    <t>Limited quantity available / 3,759 sold</t>
  </si>
  <si>
    <t>May 24, 2024 07:50:02 PDT</t>
  </si>
  <si>
    <t>Versace Dylan Purple By Versace 3.4oz./100ml Edp Spray Women New Same As Picture</t>
  </si>
  <si>
    <t>US $54.90</t>
  </si>
  <si>
    <t>10 available / 10 sold</t>
  </si>
  <si>
    <t>May 19, 2024 13:46:37 PDT</t>
  </si>
  <si>
    <t>D &amp; G THE ONE Dolce &amp; Gabbana Perfume 2.5 oz edp BRAND NEW tester WITH CAP</t>
  </si>
  <si>
    <t>US $43.33/ea</t>
  </si>
  <si>
    <t>23 available / 280 sold</t>
  </si>
  <si>
    <t>May 24, 2024 02:47:10 PDT</t>
  </si>
  <si>
    <t>ARMAF CLUB DE NUIT 3.4 OZ, EDP FOR WOMEN IN SEALED BOX</t>
  </si>
  <si>
    <t>US $29.45/ea</t>
  </si>
  <si>
    <t>More than 10 available / 355 sold</t>
  </si>
  <si>
    <t>May 17, 2024 15:42:34 PDT</t>
  </si>
  <si>
    <t>Dossier FRUITY ALMOND Eau de Parfum 1.7 Fl oz / 50 mL Perfume NEW IN BOX</t>
  </si>
  <si>
    <t>US $20.00/ea</t>
  </si>
  <si>
    <t>Ariana Grande Cloud Pink Eau De Parfum 3.4 fl oz Spray Women's New And Sealed</t>
  </si>
  <si>
    <t>2 available / 62 sold</t>
  </si>
  <si>
    <t>May 24, 2024 03:07:24 PDT</t>
  </si>
  <si>
    <t>Montgomery, Alabama, United States</t>
  </si>
  <si>
    <t>PASSION by Elizabeth Taylor 2.5 oz edt New in Box Sealed</t>
  </si>
  <si>
    <t>US $20.48/ea</t>
  </si>
  <si>
    <t>48 available / 620 sold</t>
  </si>
  <si>
    <t>May 23, 2024 21:47:03 PDT</t>
  </si>
  <si>
    <t>PDM PARFUMS DE MARLY VALAYA EDP 1.5ml .05fl oz x 1 PERFUME SPRAY SAMPLE</t>
  </si>
  <si>
    <t>9 available / 29 sold</t>
  </si>
  <si>
    <t>May 16, 2024 10:36:11 PDT</t>
  </si>
  <si>
    <t>Clean</t>
  </si>
  <si>
    <t>Clean Warm Cotton 2.14 oz EDP Perfume for Women Brand New Tester</t>
  </si>
  <si>
    <t>US $22.09</t>
  </si>
  <si>
    <t>More than 10 available / 332 sold</t>
  </si>
  <si>
    <t>May 23, 2024 10:33:18 PDT</t>
  </si>
  <si>
    <t>VIVA LA JUICY NOIR by Juicy Couture Perfume Women 3.4 oz edp 3.3 New in Box</t>
  </si>
  <si>
    <t>US $34.38/ea</t>
  </si>
  <si>
    <t>131 available / 2,361 sold</t>
  </si>
  <si>
    <t>May 24, 2024 07:38:07 PDT</t>
  </si>
  <si>
    <t>COUTURE LA LA Juicy Couture women perfume edp 3.4 oz 3.3 NEW IN BOX</t>
  </si>
  <si>
    <t>US $24.24/ea</t>
  </si>
  <si>
    <t>251 available / 3,152 sold</t>
  </si>
  <si>
    <t>May 23, 2024 09:26:07 PDT</t>
  </si>
  <si>
    <t>Giorgio Armani My Way Parfum For Women 15ML/0.5fl.oz. New In Box &amp; Sealed</t>
  </si>
  <si>
    <t>US $21.95/ea</t>
  </si>
  <si>
    <t>May 15, 2024 17:11:57 PDT</t>
  </si>
  <si>
    <t>Pompano Beach, Florida, United States</t>
  </si>
  <si>
    <t>Afnan</t>
  </si>
  <si>
    <t>Mystique Bouquet by Afnan, 2.7 oz EDP Spray for Women</t>
  </si>
  <si>
    <t>US $39.89/ea</t>
  </si>
  <si>
    <t>May 09, 2024 16:00:11 PDT</t>
  </si>
  <si>
    <t>Britney Spears</t>
  </si>
  <si>
    <t>FANTASY Britney Spears women perfume edp 3.3 oz 3.4 NEW TESTER</t>
  </si>
  <si>
    <t>US $18.94/ea</t>
  </si>
  <si>
    <t>235 available / 1,804 sold</t>
  </si>
  <si>
    <t>May 23, 2024 06:45:25 PDT</t>
  </si>
  <si>
    <t>JIMMY CHOO by Jimmy Choo 3.3 / 3.4 oz Spray EDT Perfume for Women Tester</t>
  </si>
  <si>
    <t>US $24.51</t>
  </si>
  <si>
    <t>Last One / 601 sold</t>
  </si>
  <si>
    <t>May 24, 2024 07:33:35 PDT</t>
  </si>
  <si>
    <t>Miracle Perfume by Lancome 3.4 oz L'eau de Parfum Spray for Women NEW &amp; SEALED</t>
  </si>
  <si>
    <t>US $32.99/ea</t>
  </si>
  <si>
    <t>8 available / 238 sold</t>
  </si>
  <si>
    <t>May 24, 2024 05:13:26 PDT</t>
  </si>
  <si>
    <t>Coach Dreams Sunset EDP 7.5ML Mini with Pouch</t>
  </si>
  <si>
    <t>US $16.95</t>
  </si>
  <si>
    <t>May 06, 2024 00:02:14 PDT</t>
  </si>
  <si>
    <t>Tallman, New York, United States</t>
  </si>
  <si>
    <t>Victoria's Secret Bombshell - Enticing 3.4oz Perfume, Sealed in Box</t>
  </si>
  <si>
    <t>7 available / 149 sold</t>
  </si>
  <si>
    <t>May 22, 2024 08:28:50 PDT</t>
  </si>
  <si>
    <t>Burberry Brit by Burberry 3.3 / 3.4 oz EDT Perfume for Women New In Box</t>
  </si>
  <si>
    <t>US $35.73/ea</t>
  </si>
  <si>
    <t>557 available / 2,590 sold</t>
  </si>
  <si>
    <t>May 23, 2024 00:24:59 PDT</t>
  </si>
  <si>
    <t>Estee Lauder</t>
  </si>
  <si>
    <t>Sensuous by Estee Lauder, 1.7 oz EDP Spray for Women</t>
  </si>
  <si>
    <t>US $34.98/ea</t>
  </si>
  <si>
    <t>More than 10 available / 131 sold</t>
  </si>
  <si>
    <t>May 24, 2024 06:41:52 PDT</t>
  </si>
  <si>
    <t>Libre By Yves Saint Laurent for Women EDT 3 oz / 90 ml *NEW IN SEALED BOX*</t>
  </si>
  <si>
    <t>US $59.96</t>
  </si>
  <si>
    <t>4 available / 19 sold</t>
  </si>
  <si>
    <t>May 19, 2024 00:50:26 PDT</t>
  </si>
  <si>
    <t>CA.San Francisco, Hong Kong</t>
  </si>
  <si>
    <t>Angels' Share By Kilian 1.7 oz Eau de Parfum Spray Refillable 50ML NEW WITH BOX</t>
  </si>
  <si>
    <t>US $64.88/ea</t>
  </si>
  <si>
    <t>5 available / 42 sold</t>
  </si>
  <si>
    <t>May 24, 2024 02:15:36 PDT</t>
  </si>
  <si>
    <t xml:space="preserve"> SAN FRANCISCO, CA, USA, Hong Kong</t>
  </si>
  <si>
    <t>La Vie Est Belle by Lancome 3.4 oz 100 ml L'Eau De Parfum BRAND NEW SEALED BOX</t>
  </si>
  <si>
    <t>US $69.99/ea</t>
  </si>
  <si>
    <t>9 available / 25 sold</t>
  </si>
  <si>
    <t>May 09, 2024 03:18:01 PDT</t>
  </si>
  <si>
    <t>CK SHEER BEAUTY Calvin Klein women edt 3.4 oz 3.3 NEW IN BOX</t>
  </si>
  <si>
    <t>US $25.69/ea</t>
  </si>
  <si>
    <t>11 available / 169 sold</t>
  </si>
  <si>
    <t>May 22, 2024 22:59:20 PDT</t>
  </si>
  <si>
    <t>Yves Saint Laurent Libre Eau De Parfum EDP Spray For Women 3.0 Oz 90 ml New Seal</t>
  </si>
  <si>
    <t>US $49.68</t>
  </si>
  <si>
    <t>More than 10 available / 21 sold</t>
  </si>
  <si>
    <t>May 22, 2024 06:46:03 PDT</t>
  </si>
  <si>
    <t>My Way by Giorgio Armani 3 oz EDP Perfume for Women New In Box fast shipping</t>
  </si>
  <si>
    <t>US $33.92</t>
  </si>
  <si>
    <t>10 available / 3 sold</t>
  </si>
  <si>
    <t>May 24, 2024 07:38:32 PDT</t>
  </si>
  <si>
    <t>BE DELICIOUS Perfume DKNY Donna Karan 1.0 Oz 30 ml EDP Spray Women Without Box</t>
  </si>
  <si>
    <t>More than 10 available / 370 sold</t>
  </si>
  <si>
    <t>May 15, 2024 06:49:47 PDT</t>
  </si>
  <si>
    <t>Piscataway, New Jersey, United States</t>
  </si>
  <si>
    <t>Givenchy</t>
  </si>
  <si>
    <t>Amarige by Givenchy EDT for Women 3.3oz  / 100ml *NEW IN SEALED BOX*</t>
  </si>
  <si>
    <t>EDT</t>
  </si>
  <si>
    <t>Apr 15, 2024 10:19:25 PDT</t>
  </si>
  <si>
    <t>Narciso Rodriguez for Her EDP 3.3oz - New Sealed Sophistication</t>
  </si>
  <si>
    <t>US $34.99/ea</t>
  </si>
  <si>
    <t>6 available / 5 sold</t>
  </si>
  <si>
    <t>May 23, 2024 10:31:01 PDT</t>
  </si>
  <si>
    <t>ESCADA</t>
  </si>
  <si>
    <t>Magnetism by Escada perfume for women EDP 2.5 oz New in Box</t>
  </si>
  <si>
    <t>US $30.45/ea</t>
  </si>
  <si>
    <t>8 available / 738 sold</t>
  </si>
  <si>
    <t>May 24, 2024 11:04:11 PDT</t>
  </si>
  <si>
    <t>NEW &amp; SEALED! Lancome Tresor In Love for Women L'Eau De Parfum Spray 2.5 oz 5D</t>
  </si>
  <si>
    <t>L'Eau de Parfum</t>
  </si>
  <si>
    <t>US $67.50</t>
  </si>
  <si>
    <t>Mesa, Arizona, United States</t>
  </si>
  <si>
    <t>D&amp;G DOLCE GABBANA 3 L'IMPERATRICE EDT 1.5ml Tester</t>
  </si>
  <si>
    <t>US $5.99</t>
  </si>
  <si>
    <t>5 available / 3 sold</t>
  </si>
  <si>
    <t>May 24, 2024 10:22:12 PDT</t>
  </si>
  <si>
    <t>San Francisco, California, United States</t>
  </si>
  <si>
    <t>Dossier FRUITY ORANGE Eau de Parfum 1.7 Fl oz / 50 mL Perfume NEW IN BOX</t>
  </si>
  <si>
    <t>US $15.00/ea</t>
  </si>
  <si>
    <t>More than 10 available / 65 sold</t>
  </si>
  <si>
    <t>May 19, 2024 23:29:11 PDT</t>
  </si>
  <si>
    <t>Ariana Grande God Is A Woman Eau De Parfum</t>
  </si>
  <si>
    <t>US $15.99</t>
  </si>
  <si>
    <t>9 available / 35 sold</t>
  </si>
  <si>
    <t>Apr 29, 2024 14:08:37 PDT</t>
  </si>
  <si>
    <t>Bogota, New Jersey, United States</t>
  </si>
  <si>
    <t>Viktor &amp; Rolf Flowerbomb Ruby Orchid 3.4 oz. Eau de Parfum Spray</t>
  </si>
  <si>
    <t>US $79.72/ea</t>
  </si>
  <si>
    <t>10 available / 334 sold</t>
  </si>
  <si>
    <t>May 24, 2024 05:44:34 PDT</t>
  </si>
  <si>
    <t>Marc Jacobs Daisy Eau So Fresh 4.2oz Women's Eau de Toilette Brand New &amp; Sealed</t>
  </si>
  <si>
    <t>May 21, 2024 22:58:35 PDT</t>
  </si>
  <si>
    <t>L'Imperatrice by Dolce &amp; Gabbana D&amp;G 3.3 / 3.4 oz EDT Perfume for Women NIB</t>
  </si>
  <si>
    <t>US $39.98</t>
  </si>
  <si>
    <t>Limited quantity available / 3,379 sold</t>
  </si>
  <si>
    <t>May 23, 2024 18:40:58 PDT</t>
  </si>
  <si>
    <t>Michael Kors</t>
  </si>
  <si>
    <t>Michael Kors Sexy Amber by Michael Kors 3.4 oz EDP For Women Perfume New In Box</t>
  </si>
  <si>
    <t>10 available / 1,647 sold</t>
  </si>
  <si>
    <t>May 21, 2024 07:09:03 PDT</t>
  </si>
  <si>
    <t>Idole by Lancome Eau de Parfum EDP Perfume for Women 2.5 oz New in Box</t>
  </si>
  <si>
    <t>US $44.95</t>
  </si>
  <si>
    <t>Last One / 14 sold</t>
  </si>
  <si>
    <t>May 23, 2024 00:21:14 PDT</t>
  </si>
  <si>
    <t>Troy, New York, United States</t>
  </si>
  <si>
    <t>Le Labo</t>
  </si>
  <si>
    <t>Santal 33 by Le Labo, 3.4 oz EDP Spray for Unisex</t>
  </si>
  <si>
    <t>US $60.37</t>
  </si>
  <si>
    <t>10 available / 9 sold</t>
  </si>
  <si>
    <t>May 11, 2024 01:35:56 PDT</t>
  </si>
  <si>
    <t>Burberry Her Blossom by Burberry 3.3 oz EDP Perfume for Women New in Box</t>
  </si>
  <si>
    <t>US $53.99/ea</t>
  </si>
  <si>
    <t>2 available / 10 sold</t>
  </si>
  <si>
    <t>May 22, 2024 09:37:26 PDT</t>
  </si>
  <si>
    <t>New York, New York, Taiwan</t>
  </si>
  <si>
    <t>Victoria's Secret Tease Women's EDP Spray 3.4 oz 100ml New in Box</t>
  </si>
  <si>
    <t>4 available / 89 sold</t>
  </si>
  <si>
    <t>May 18, 2024 09:56:53 PDT</t>
  </si>
  <si>
    <t>Delilah Perfumes EDP 3.4oz By Maison Alhambra Lattafa for Woman  Free Shipping</t>
  </si>
  <si>
    <t>US $23.90</t>
  </si>
  <si>
    <t>May 21, 2024 12:44:02 PDT</t>
  </si>
  <si>
    <t>North Brunswick, New Jersey, United States</t>
  </si>
  <si>
    <t>Good Girl Gone Bad by Kilian 1.7 oz EDP REFILLABLE Spray. New Sealed Box</t>
  </si>
  <si>
    <t>Last One / 20 sold</t>
  </si>
  <si>
    <t>May 17, 2024 04:42:34 PDT</t>
  </si>
  <si>
    <t>Amigo, West Virginia, United States</t>
  </si>
  <si>
    <t>CONTRADICTION by Calvin Klein 3.4 oz EDP Perfume For Women New in Box Sealed</t>
  </si>
  <si>
    <t>Eau de Parfume</t>
  </si>
  <si>
    <t>US $26.43/ea</t>
  </si>
  <si>
    <t>96 available / 5,314 sold</t>
  </si>
  <si>
    <t>May 24, 2024 10:14:07 PDT</t>
  </si>
  <si>
    <t>Dossier WOODY OAKMOSS Eau de Parfum 1.7 Fl oz / 50 mL Perfume NEW IN BOX</t>
  </si>
  <si>
    <t>2 available / 41 sold</t>
  </si>
  <si>
    <t>May 05, 2024 23:15:34 PDT</t>
  </si>
  <si>
    <t>Light Blue by Dolce &amp; Gabbana 3.3 oz / 3.4 oz 100mL EDT Spray Brand New Sealed</t>
  </si>
  <si>
    <t>US $29.95/ea</t>
  </si>
  <si>
    <t>More than 10 available / 296 sold</t>
  </si>
  <si>
    <t>May 24, 2024 10:55:00 PDT</t>
  </si>
  <si>
    <t>Hollister</t>
  </si>
  <si>
    <t>WAVE By Hollister California perfum for Women 3.3 / 3.4 oz EDP New Tester</t>
  </si>
  <si>
    <t>US $15.52/ea</t>
  </si>
  <si>
    <t>26 available / 129 sold</t>
  </si>
  <si>
    <t>May 20, 2024 07:35:20 PDT</t>
  </si>
  <si>
    <t>Ralph Lauren</t>
  </si>
  <si>
    <t>Ralph By Ralph Lauren EDT for Women 3.4 oz - 100 ml *NEW IN SEALED BOX*</t>
  </si>
  <si>
    <t>US $45.99</t>
  </si>
  <si>
    <t>More than 10 available / 201 sold</t>
  </si>
  <si>
    <t>May 08, 2024 11:22:02 PDT</t>
  </si>
  <si>
    <t>Cloud By Ariana Grande 3.4oz EDP Perfume Spray Fragrance for Women New in Box</t>
  </si>
  <si>
    <t>9 available / 14 sold</t>
  </si>
  <si>
    <t>May 23, 2024 12:18:02 PDT</t>
  </si>
  <si>
    <t>Glossier</t>
  </si>
  <si>
    <t>Glossier You Eau de Parfum Rollerball (0.27oz /8mL) NEW</t>
  </si>
  <si>
    <t>US $27.31</t>
  </si>
  <si>
    <t>More than 10 available / 5 sold</t>
  </si>
  <si>
    <t>Giddings, Texas, United States</t>
  </si>
  <si>
    <t>Dolce Gabbana</t>
  </si>
  <si>
    <t>Dolce Gabbana Queen EDP Perfume for Women 3.4 oz Eau de Parfum Spray New Box</t>
  </si>
  <si>
    <t>US $38.99/ea</t>
  </si>
  <si>
    <t>3 available / 122 sold</t>
  </si>
  <si>
    <t>May 21, 2024 22:55:56 PDT</t>
  </si>
  <si>
    <t>California USA Hongkong, Hong Kong</t>
  </si>
  <si>
    <t>Romance by Ralph Lauren 3.4 oz EDP Perfume for Women New In Box</t>
  </si>
  <si>
    <t>US $45.92/ea</t>
  </si>
  <si>
    <t>Limited quantity available / 3,009 sold</t>
  </si>
  <si>
    <t>May 24, 2024 11:02:02 PDT</t>
  </si>
  <si>
    <t>Chloe</t>
  </si>
  <si>
    <t>CHLOE Perfume Eau De Parfum EDP Splash Mini 0.16oz 5 ml NEW with Box</t>
  </si>
  <si>
    <t>US $12.99</t>
  </si>
  <si>
    <t>15 available / 36 sold</t>
  </si>
  <si>
    <t>May 19, 2024 11:40:36 PDT</t>
  </si>
  <si>
    <t>Laguna Niguel, California, United States</t>
  </si>
  <si>
    <t>LANCOME</t>
  </si>
  <si>
    <t>Lancome Idole Le Parfum  Spray  25ML/0.8 fl OZ New In Box</t>
  </si>
  <si>
    <t>More than 10 available / 44 sold</t>
  </si>
  <si>
    <t>May 17, 2024 19:59:50 PDT</t>
  </si>
  <si>
    <t>I Want Choo Forever by Jimmy Choo 3.3 oz EDP Perfume for Women New in Box</t>
  </si>
  <si>
    <t>US $58.61/ea</t>
  </si>
  <si>
    <t>Limited quantity available / 770 sold</t>
  </si>
  <si>
    <t>May 21, 2024 03:16:40 PDT</t>
  </si>
  <si>
    <t>Lancome</t>
  </si>
  <si>
    <t>Poeme by Lancome 3.4 oz./ 100 ml. L'eau de Parfum Spray for Women in Sealed Box</t>
  </si>
  <si>
    <t>L'eau de Parfum</t>
  </si>
  <si>
    <t>US $86.99/ea</t>
  </si>
  <si>
    <t>10 available / 1,385 sold</t>
  </si>
  <si>
    <t>May 23, 2024 18:19:08 PDT</t>
  </si>
  <si>
    <t>VICTORIA SECRET TEASE 3.4 oz 100 ml Eau De Parfum Women's Spray</t>
  </si>
  <si>
    <t>US $54.00</t>
  </si>
  <si>
    <t>4 available / 26 sold</t>
  </si>
  <si>
    <t>May 20, 2024 21:25:03 PDT</t>
  </si>
  <si>
    <t>Natalie</t>
  </si>
  <si>
    <t>Natalie Wood Signature Fragrance Spray Purse Travel Eau de Parfum Bottle .34 oz</t>
  </si>
  <si>
    <t>US $5.99/ea</t>
  </si>
  <si>
    <t>196 available / 32 sold</t>
  </si>
  <si>
    <t>May 21, 2024 06:32:29 PDT</t>
  </si>
  <si>
    <t>Florence, South Carolina, United States</t>
  </si>
  <si>
    <t>Paris Hilton</t>
  </si>
  <si>
    <t>PARIS HILTON 3.4 / 3.3 oz edp Perfume for Women New in Box</t>
  </si>
  <si>
    <t>US $24.39/ea</t>
  </si>
  <si>
    <t>123 available / 5,558 sold</t>
  </si>
  <si>
    <t>May 22, 2024 10:12:18 PDT</t>
  </si>
  <si>
    <t>Calvin Klein Euphoria Eau de Parfum, 1.6 Oz new open box Scuffed</t>
  </si>
  <si>
    <t>More than 10 available / 347 sold</t>
  </si>
  <si>
    <t>May 23, 2024 13:35:36 PDT</t>
  </si>
  <si>
    <t>Fakhar Lattafa 3.4 EDP Parfum Perfume for Women New in Box</t>
  </si>
  <si>
    <t>US $21.98</t>
  </si>
  <si>
    <t>More than 10 available / 278 sold</t>
  </si>
  <si>
    <t>May 24, 2024 05:18:15 PDT</t>
  </si>
  <si>
    <t>Parfums de Marly Delina La Rosee by Parfums de Marly, 2.5oz EDP Spray  For Women</t>
  </si>
  <si>
    <t>US $76.99/ea</t>
  </si>
  <si>
    <t>2 available / 13 sold</t>
  </si>
  <si>
    <t>May 23, 2024 23:59:28 PDT</t>
  </si>
  <si>
    <t>HK, Hong Kong</t>
  </si>
  <si>
    <t>Coach Poppy Flower 3.4 oz  100 mL Eau De Parfum Spray Brand New in Box Sealed</t>
  </si>
  <si>
    <t>8 available / 152 sold</t>
  </si>
  <si>
    <t>May 24, 2024 06:27:25 PDT</t>
  </si>
  <si>
    <t>Victoria's Secret Bombshell Women's 3.4 fl oz Eau de Parfum NEW IN BOX &amp; SEALED</t>
  </si>
  <si>
    <t>US $33.89/ea</t>
  </si>
  <si>
    <t>9 available / 216 sold</t>
  </si>
  <si>
    <t>May 24, 2024 06:12:22 PDT</t>
  </si>
  <si>
    <t>Flowerbomb by Viktor &amp; Rolf 3.4 oz L'Eau de Parfum Spray BRAND NEW SEALED IN BOX</t>
  </si>
  <si>
    <t>More than 10 available / 150 sold</t>
  </si>
  <si>
    <t>May 20, 2024 08:35:38 PDT</t>
  </si>
  <si>
    <t>*YOU PICK!* Kilian LOVE DON'T BE SHY, GOOD GIRL GONE BAD 1.5ml OFFICIAL Samples</t>
  </si>
  <si>
    <t>US $8.99</t>
  </si>
  <si>
    <t>More than 10 available / 344 sold</t>
  </si>
  <si>
    <t>May 07, 2024 20:15:06 PDT</t>
  </si>
  <si>
    <t>Ashburnham, Massachusetts, United States</t>
  </si>
  <si>
    <t>Dolce &amp; Gabbana DOLCE VIOLET Women Perfume 5ml EDT Splash MINI Travel Size (C61</t>
  </si>
  <si>
    <t>US $18.95/ea</t>
  </si>
  <si>
    <t>8 available / 9 sold</t>
  </si>
  <si>
    <t>May 20, 2024 13:18:54 PDT</t>
  </si>
  <si>
    <t>NEW Aromatics Elixir By Clinique For Women. Body Smoother 6.7 oz/200 ml</t>
  </si>
  <si>
    <t>SKIN_MOISTURIZER</t>
  </si>
  <si>
    <t>US $20.79</t>
  </si>
  <si>
    <t>7 available / 33 sold</t>
  </si>
  <si>
    <t>May 19, 2024 13:44:31 PDT</t>
  </si>
  <si>
    <t>Plainfield, Illinois, United States</t>
  </si>
  <si>
    <t>Delina by Parfums de Marly 2.5 oz EDP Perfume for Women New in Box!</t>
  </si>
  <si>
    <t>US $89.99/ea</t>
  </si>
  <si>
    <t>6 available / 7 sold</t>
  </si>
  <si>
    <t>May 20, 2024 23:52:18 PDT</t>
  </si>
  <si>
    <t>San Diego, California, United States</t>
  </si>
  <si>
    <t>Big Pony 2 Fruity Sensual by Ralph Lauren for women EDT 3.3 / 3.4 oz</t>
  </si>
  <si>
    <t>US $20.31/ea</t>
  </si>
  <si>
    <t>8 available / 84 sold</t>
  </si>
  <si>
    <t>May 15, 2024 09:11:16 PDT</t>
  </si>
  <si>
    <t>VIVA LA JUICY ROSE COUTURE by Juicy Couture 3.4 oz EDP For Women New in Box</t>
  </si>
  <si>
    <t>US $34.60/ea</t>
  </si>
  <si>
    <t>89 available / 1,833 sold</t>
  </si>
  <si>
    <t>May 24, 2024 10:13:07 PDT</t>
  </si>
  <si>
    <t>BURBERRY CLASSIC by Burberry perfume for women EDP 3.3 / 3.4 oz New in Box</t>
  </si>
  <si>
    <t>US $38.14/ea</t>
  </si>
  <si>
    <t>Limited quantity available / 725 sold</t>
  </si>
  <si>
    <t>May 24, 2024 08:55:13 PDT</t>
  </si>
  <si>
    <t>Avon</t>
  </si>
  <si>
    <t>Avon FAR AWAY Eau De Parfum Perfume Spray 1.7 oz~Free Travel spray</t>
  </si>
  <si>
    <t>US $16.89/ea</t>
  </si>
  <si>
    <t>More than 10 available / 551 sold</t>
  </si>
  <si>
    <t>May 07, 2024 09:26:07 PDT</t>
  </si>
  <si>
    <t>West Palm Beach, Florida, United States</t>
  </si>
  <si>
    <t>GREEN TEA CUCUMBER by Elizabeth Arden for Women 3.3 oz 100 ml Eau Toilette Spray</t>
  </si>
  <si>
    <t>5 available / 24 sold</t>
  </si>
  <si>
    <t>May 21, 2024 11:33:00 PDT</t>
  </si>
  <si>
    <t>Jimmy Choo Ladies I Want Choo Forever EDP Spray 3.38 oz (Tester) Fragrances</t>
  </si>
  <si>
    <t>US $49.81</t>
  </si>
  <si>
    <t>3 available / 30 sold</t>
  </si>
  <si>
    <t>May 23, 2024 10:45:18 PDT</t>
  </si>
  <si>
    <t>Narciso Rodriguez for Her 3.3 fl oz Eau De Parfum Spray for Women New In Box</t>
  </si>
  <si>
    <t>More than 10 available / 36 sold</t>
  </si>
  <si>
    <t>May 23, 2024 07:54:33 PDT</t>
  </si>
  <si>
    <t>Chaka by Chaka Khan</t>
  </si>
  <si>
    <t>Chaka by Chaka Khan Energizing 3.4 oz. EDP-Open Box</t>
  </si>
  <si>
    <t>EDP and Parfum</t>
  </si>
  <si>
    <t>US $29.95</t>
  </si>
  <si>
    <t>6 available / 19 sold</t>
  </si>
  <si>
    <t>May 14, 2024 09:00:18 PDT</t>
  </si>
  <si>
    <t>Alien by Thierry Mugler 3 oz EDP Perfume for Women New In Box</t>
  </si>
  <si>
    <t>US $85.56/ea</t>
  </si>
  <si>
    <t>Limited quantity available / 953 sold</t>
  </si>
  <si>
    <t>May 23, 2024 06:32:37 PDT</t>
  </si>
  <si>
    <t>CHANEL</t>
  </si>
  <si>
    <t>Chanel Chance Eau Fraiche Eau De Parfum 3.4 oz New &amp; Sealed 100% Authentic</t>
  </si>
  <si>
    <t>US $119.00</t>
  </si>
  <si>
    <t>2 available / 7 sold</t>
  </si>
  <si>
    <t>May 23, 2024 13:17:54 PDT</t>
  </si>
  <si>
    <t>Woodruff, South Carolina, United States</t>
  </si>
  <si>
    <t>HUGO BOSS</t>
  </si>
  <si>
    <t>Deep Red by Hugo Boss Perfume for women 3.0 oz edp New in Box</t>
  </si>
  <si>
    <t>US $27.26/ea</t>
  </si>
  <si>
    <t>32 available / 4,977 sold</t>
  </si>
  <si>
    <t>May 24, 2024 10:39:07 PDT</t>
  </si>
  <si>
    <t>Angel by Thierry Mugler 3.4 oz Eau De Parfum Spray Refillable Star New &amp; Sealed</t>
  </si>
  <si>
    <t>2 available / 27 sold</t>
  </si>
  <si>
    <t>May 20, 2024 08:22:23 PDT</t>
  </si>
  <si>
    <t>Reinholds, Pennsylvania, United States</t>
  </si>
  <si>
    <t>Valentino DONNA by Valentino for Women 3.4 oz.Eau De Parfum Spray in Sealed Box</t>
  </si>
  <si>
    <t>Apr 23, 2024 19:32:59 PDT</t>
  </si>
  <si>
    <t>Katy, Texas, Hong Kong</t>
  </si>
  <si>
    <t>Maison Margiela Replica Lazy Sunday Morning Eau de Toilette 3.4 oz New in Box US</t>
  </si>
  <si>
    <t>9 available / 51 sold</t>
  </si>
  <si>
    <t>May 09, 2024 00:45:39 PDT</t>
  </si>
  <si>
    <t>Prada Candy by Prada 2.7oz / 80ml Eau De Parfum Brand New Sealed in Box</t>
  </si>
  <si>
    <t>US $48.99/ea</t>
  </si>
  <si>
    <t>8 available / 37 sold</t>
  </si>
  <si>
    <t>May 22, 2024 03:44:34 PDT</t>
  </si>
  <si>
    <t>Marc Jacobs Daisy Wild Eau De Parfum EDP Miniature Splash For Women 4 ml-NIB</t>
  </si>
  <si>
    <t>US $28.99</t>
  </si>
  <si>
    <t>7 available / 3 sold</t>
  </si>
  <si>
    <t>Glacier Bold EDP Perfume By Maison Alhambra Lattafa 100 ML New Release</t>
  </si>
  <si>
    <t>US $37.99</t>
  </si>
  <si>
    <t>More than 10 available / 16 sold</t>
  </si>
  <si>
    <t>May 16, 2024 12:18:47 PDT</t>
  </si>
  <si>
    <t>Cool Water by Davidoff EDT for Women 3.4 oz / 100 ml *NEW*</t>
  </si>
  <si>
    <t>US $20.99</t>
  </si>
  <si>
    <t>4 available / 20 sold</t>
  </si>
  <si>
    <t>Apr 30, 2024 11:44:27 PDT</t>
  </si>
  <si>
    <t>Jo Malone Velvet Rose &amp; Oud Cologne Intense Women's Eau de 3.4 fl oz/100ml</t>
  </si>
  <si>
    <t>US $86.99</t>
  </si>
  <si>
    <t>4 available / 6 sold</t>
  </si>
  <si>
    <t>May 08, 2024 16:32:50 PDT</t>
  </si>
  <si>
    <t>VIVA LA JUICY by Juicy Couture perfume for women EDP 3.3 / 3.4 oz New Tester</t>
  </si>
  <si>
    <t>US $29.55/ea</t>
  </si>
  <si>
    <t>408 available / 886 sold</t>
  </si>
  <si>
    <t>May 24, 2024 07:22:10 PDT</t>
  </si>
  <si>
    <t>Set 2 Lancome Perfume La Vie Est Belle Eau de Parfum EDP Travel Size 4ml ea =8ml</t>
  </si>
  <si>
    <t>US $9.99</t>
  </si>
  <si>
    <t>May 22, 2024 22:50:24 PDT</t>
  </si>
  <si>
    <t>Newark, Delaware, United States</t>
  </si>
  <si>
    <t>Aura Mugler by Thierry Mugler Eau de Parfum Miniature Splash Perfume for Women</t>
  </si>
  <si>
    <t>More than 10 available / 89 sold</t>
  </si>
  <si>
    <t>May 22, 2024 11:13:32 PDT</t>
  </si>
  <si>
    <t>Dossier FLORAL MARSHMALLOW Eau de Parfum 1.7 Fl oz / 50 mL Perfume NEW IN BOX</t>
  </si>
  <si>
    <t>US $26.90/ea</t>
  </si>
  <si>
    <t>May 06, 2024 12:18:45 PDT</t>
  </si>
  <si>
    <t>US $44.78</t>
  </si>
  <si>
    <t>May 22, 2024 00:02:51 PDT</t>
  </si>
  <si>
    <t>Syracuse, New York, United States</t>
  </si>
  <si>
    <t>Victoria's Secret Heavenly Perfume Spray Eau de Parfum 3.4 oz 100 ml New Sealed</t>
  </si>
  <si>
    <t>9 available / 110 sold</t>
  </si>
  <si>
    <t>May 23, 2024 09:39:14 PDT</t>
  </si>
  <si>
    <t>Laughlin, Nevada, United States</t>
  </si>
  <si>
    <t>BOMBSHELL Victoria's Secret PERFUME 2.5 Oz 75 ml Fine Fragrance Mist Spray WOMEN</t>
  </si>
  <si>
    <t>Fine Fragrance Mist</t>
  </si>
  <si>
    <t>US $14.50</t>
  </si>
  <si>
    <t>5 available / 17 sold</t>
  </si>
  <si>
    <t>May 22, 2024 14:54:49 PDT</t>
  </si>
  <si>
    <t>Huda Beauty</t>
  </si>
  <si>
    <t>kayali vanilla candy rock sugar | 42 HUDA BEAUTY Sample 1.5ml on card New</t>
  </si>
  <si>
    <t>US $14.95</t>
  </si>
  <si>
    <t>Last One / 17 sold</t>
  </si>
  <si>
    <t>May 23, 2024 13:54:40 PDT</t>
  </si>
  <si>
    <t>Port Orange, Florida, United States</t>
  </si>
  <si>
    <t>2 available / 4 sold</t>
  </si>
  <si>
    <t>May 24, 2024 02:59:43 PDT</t>
  </si>
  <si>
    <t>Kew Gardens, New York, United States</t>
  </si>
  <si>
    <t>Parfums deMarly Delina by Parfums de Marly 2.5 ozEau De Parfum Spray For Women</t>
  </si>
  <si>
    <t>Lotion</t>
  </si>
  <si>
    <t>Last One / 15 sold</t>
  </si>
  <si>
    <t>May 22, 2024 19:00:39 PDT</t>
  </si>
  <si>
    <t>Jefferson, Texas, United States</t>
  </si>
  <si>
    <t>Bellie Eilish</t>
  </si>
  <si>
    <t>Eilish by Bellie Eilish 3.4 oz / 100 ml EDP Perfume Spray for Women New In Box</t>
  </si>
  <si>
    <t>4 available / 38 sold</t>
  </si>
  <si>
    <t>May 22, 2024 19:14:47 PDT</t>
  </si>
  <si>
    <t>VIKTOR &amp; ROLF FLOWERBOMB EAU DE PARFUM TRAVEL SIZE SPRAY VAIL 0.1FL.OZ/3ML</t>
  </si>
  <si>
    <t>Hicksville, New York, United States</t>
  </si>
  <si>
    <t>Estee Lauder Beautiful 2.5 fl oz Eau de Parfum Factory Sealed New</t>
  </si>
  <si>
    <t>US $28.15</t>
  </si>
  <si>
    <t>Last One / 123 sold</t>
  </si>
  <si>
    <t>May 24, 2024 01:26:16 PDT</t>
  </si>
  <si>
    <t>Grafton, Wisconsin, United States</t>
  </si>
  <si>
    <t>Lucky</t>
  </si>
  <si>
    <t>LUCKY YOU by Lucky Brand 3.3 oz / 3.4 oz for Women edt Perfume tester</t>
  </si>
  <si>
    <t>US $14.74/ea</t>
  </si>
  <si>
    <t>117 available / 889 sold</t>
  </si>
  <si>
    <t>May 09, 2024 21:29:42 PDT</t>
  </si>
  <si>
    <t>Ariana Grande Cloud Pink 3.4oz Authentic Pink Perfume Spray Sealed</t>
  </si>
  <si>
    <t>May 24, 2024 10:25:41 PDT</t>
  </si>
  <si>
    <t>Miracle by Lancome Perfume for Women 3.4 oz edp New In Box</t>
  </si>
  <si>
    <t>US $35.99/ea</t>
  </si>
  <si>
    <t>More than 10 available / 161 sold</t>
  </si>
  <si>
    <t>May 19, 2024 08:02:19 PDT</t>
  </si>
  <si>
    <t>Hot Couture by Givenchy for Women EDP 3.3 oz - 100 ml *NEW IN SEALED BOX*</t>
  </si>
  <si>
    <t>More than 10 available / 230 sold</t>
  </si>
  <si>
    <t>May 08, 2024 11:14:20 PDT</t>
  </si>
  <si>
    <t>Pure Grace Nude Rose Perfume by Philosophy for Women EDT 2 oz New</t>
  </si>
  <si>
    <t>US $19.05</t>
  </si>
  <si>
    <t>8 available / 42 sold</t>
  </si>
  <si>
    <t>Joppa, Maryland, United States</t>
  </si>
  <si>
    <t>Sweet Like Candy by Ariana Grande EDP Perfume for Women 3.4 oz Brand New Tester</t>
  </si>
  <si>
    <t>US $29.54/ea</t>
  </si>
  <si>
    <t>More than 10 available / 1,372 sold</t>
  </si>
  <si>
    <t>May 24, 2024 07:30:03 PDT</t>
  </si>
  <si>
    <t>Carolina Herrera_Good Girl Perfume 2.7 OZ BLACK SHIPS IN 24 HOURS SEALED Mujer</t>
  </si>
  <si>
    <t>US $47.80/ea</t>
  </si>
  <si>
    <t>More than 10 available / 38 sold</t>
  </si>
  <si>
    <t>May 08, 2024 13:25:03 PDT</t>
  </si>
  <si>
    <t>Bakersfield, California, United States</t>
  </si>
  <si>
    <t>Roller Ball  Women Aromatics Elixir by Clinique 0.2 oz / 6 ml EDP Perfume Rare</t>
  </si>
  <si>
    <t>US $13.95/ea</t>
  </si>
  <si>
    <t>More than 10 available / 57 sold</t>
  </si>
  <si>
    <t>Mar 31, 2024 08:14:05 PDT</t>
  </si>
  <si>
    <t>ALT Fragrances - Executive No. 26 EDP (Inspired by Aventus), 3.4 oz / 100 ml</t>
  </si>
  <si>
    <t>More than 10 available / 243 sold</t>
  </si>
  <si>
    <t>May 24, 2024 09:40:02 PDT</t>
  </si>
  <si>
    <t>VICTORIA'S SECRET Tease Crème Cloud Eau de Parfum 3.4oz 100 ml  Women's Spray</t>
  </si>
  <si>
    <t>US $43.00</t>
  </si>
  <si>
    <t>3 available / 27 sold</t>
  </si>
  <si>
    <t>May 20, 2024 21:24:45 PDT</t>
  </si>
  <si>
    <t>Giorgio Beverly Hills</t>
  </si>
  <si>
    <t>GIORGIO by Giorgio Beverly Hills 3 / 3.0 oz EDT Perfume for Women New In Box</t>
  </si>
  <si>
    <t>US $22.51/ea</t>
  </si>
  <si>
    <t>189 available / 3,319 sold</t>
  </si>
  <si>
    <t>May 24, 2024 07:51:07 PDT</t>
  </si>
  <si>
    <t>mini Yellow Diamond by Versace EDT Perfume for Women Brand New In Box</t>
  </si>
  <si>
    <t>US $9.92</t>
  </si>
  <si>
    <t>More than 10 available / 5,971 sold</t>
  </si>
  <si>
    <t>May 20, 2024 23:10:53 PDT</t>
  </si>
  <si>
    <t>Amarige by Givenchy 3.3 / 3.4 oz EDT Perfume for Women New In Box</t>
  </si>
  <si>
    <t>US $47.65/ea</t>
  </si>
  <si>
    <t>Limited quantity available / 5,349 sold</t>
  </si>
  <si>
    <t>May 24, 2024 00:47:58 PDT</t>
  </si>
  <si>
    <t>Jo Malone Oud &amp; Bergamot Cologne Intense Spray Women's Eau de 3.4 fl oz/100ml</t>
  </si>
  <si>
    <t>7 available / 9 sold</t>
  </si>
  <si>
    <t>May 24, 2024 08:55:12 PDT</t>
  </si>
  <si>
    <t>Coach Dreams Sunset by Coach perfume for women EDP 3.0 oz New in Box</t>
  </si>
  <si>
    <t>US $41.58/ea</t>
  </si>
  <si>
    <t>174 available / 298 sold</t>
  </si>
  <si>
    <t>May 24, 2024 05:11:50 PDT</t>
  </si>
  <si>
    <t>MIDNIGHT FANTASY by Britney Spears for Women 3.3 / 3.4 oz edp tester</t>
  </si>
  <si>
    <t>US $16.87/ea</t>
  </si>
  <si>
    <t>36 available / 626 sold</t>
  </si>
  <si>
    <t>May 24, 2024 10:43:08 PDT</t>
  </si>
  <si>
    <t>Gucci Guilty Pour Femme by Gucci perfume for Women EDP 3.0 oz New Tester</t>
  </si>
  <si>
    <t>US $59.40/ea</t>
  </si>
  <si>
    <t>50 available / 120 sold</t>
  </si>
  <si>
    <t>May 17, 2024 00:06:51 PDT</t>
  </si>
  <si>
    <t>PRADA CANDY BY PRADA 2.7 FL OZ EAU DE PARFUM SPRAY BRAND NEW SEALED IN BOX</t>
  </si>
  <si>
    <t>2 available / 121 sold</t>
  </si>
  <si>
    <t>May 24, 2024 02:09:13 PDT</t>
  </si>
  <si>
    <t>TF</t>
  </si>
  <si>
    <t>Lost Cherry Eau de Parfum 3.4 oz / 100ml For Women &amp; Men</t>
  </si>
  <si>
    <t>4 available / 7 sold</t>
  </si>
  <si>
    <t>May 23, 2024 18:24:39 PDT</t>
  </si>
  <si>
    <t>California,United States, Hong Kong</t>
  </si>
  <si>
    <t>Chanel Coco Mademoiselle Eau de Parfum Sample Spray Vial 1.5ml/0.05oz</t>
  </si>
  <si>
    <t>US $12.99/ea</t>
  </si>
  <si>
    <t>More than 10 available / 32 sold</t>
  </si>
  <si>
    <t>May 14, 2024 15:38:52 PDT</t>
  </si>
  <si>
    <t>Tarzana, California, United States</t>
  </si>
  <si>
    <t>Juliette Has A Gun Not A Perfume Eau De Parfum 5 ml .17 fl oz Travel Size NEW</t>
  </si>
  <si>
    <t>US $11.66/ea</t>
  </si>
  <si>
    <t>2 available / 12 sold</t>
  </si>
  <si>
    <t>May 15, 2024 21:40:55 PDT</t>
  </si>
  <si>
    <t>Matawan, New Jersey, United States</t>
  </si>
  <si>
    <t>Juliette Has a Gun</t>
  </si>
  <si>
    <t>Not A Perfume by Juliette Has A Gun, 3.3 oz EDP Spray for Women TESTER</t>
  </si>
  <si>
    <t>US $43.15/ea</t>
  </si>
  <si>
    <t>More than 10 available / 561 sold</t>
  </si>
  <si>
    <t>May 23, 2024 21:14:48 PDT</t>
  </si>
  <si>
    <t>Versace Yellow Diamond EDT 3.0oz - Sealed New, Luminous Scent</t>
  </si>
  <si>
    <t>6 available / 79 sold</t>
  </si>
  <si>
    <t>May 23, 2024 10:31:19 PDT</t>
  </si>
  <si>
    <t>DIAMONDS AND RUBIES by ELIZABETH TAYLOR 3.3 oz / 3.4 oz edt NEW in Box</t>
  </si>
  <si>
    <t>US $15.80/ea</t>
  </si>
  <si>
    <t>72 available / 2,499 sold</t>
  </si>
  <si>
    <t>May 24, 2024 10:35:06 PDT</t>
  </si>
  <si>
    <t>Philosophy Summer Grace 4oz Eau De Toilette Spray Pre-Coty</t>
  </si>
  <si>
    <t>US $15.00</t>
  </si>
  <si>
    <t>5 available / 5 sold</t>
  </si>
  <si>
    <t>May 23, 2024 07:09:50 PDT</t>
  </si>
  <si>
    <t>Warminster, Pennsylvania, United States</t>
  </si>
  <si>
    <t>Gardenia by Elizabeth Taylor Perfume for Women edp 3.4 oz Brand New In Box</t>
  </si>
  <si>
    <t>US $17.52/ea</t>
  </si>
  <si>
    <t>More than 10 available / 1,692 sold</t>
  </si>
  <si>
    <t>May 24, 2024 10:35:02 PDT</t>
  </si>
  <si>
    <t>Ariana Grande Cloud Pink Eau de Parfum 3.4 oz 100 ML Brand New &amp; Sealed Box</t>
  </si>
  <si>
    <t>May 22, 2024 23:15:21 PDT</t>
  </si>
  <si>
    <t>Oscar de la Renta</t>
  </si>
  <si>
    <t>SO DE LA RENTA Oscar 3.3 / 3.4 oz EDT For Women New in Box</t>
  </si>
  <si>
    <t>US $19.83/ea</t>
  </si>
  <si>
    <t>22 available / 1,652 sold</t>
  </si>
  <si>
    <t>May 24, 2024 10:55:07 PDT</t>
  </si>
  <si>
    <t>VICTORIAS SECRET TEASE SUGAR FLEUR ROLLERBALL EAU DE PARFUM  .23oz/7ml no box</t>
  </si>
  <si>
    <t>US $17.49/ea</t>
  </si>
  <si>
    <t>17 available / 292 sold</t>
  </si>
  <si>
    <t>May 06, 2024 06:19:46 PDT</t>
  </si>
  <si>
    <t>Elizabeth And James Nirvana</t>
  </si>
  <si>
    <t>Elizabeth And James Nirvana Amethyst Eau De Parfum Spray For Women 1.7 oz / 50ml</t>
  </si>
  <si>
    <t>US $19.12/ea</t>
  </si>
  <si>
    <t>3 available / 42 sold</t>
  </si>
  <si>
    <t>May 23, 2024 20:18:14 PDT</t>
  </si>
  <si>
    <t>Linden, New Jersey, United States</t>
  </si>
  <si>
    <t>Armaf Club De Nuit Eau De Parfum Spray, Perfume for Women, 3.6 Oz</t>
  </si>
  <si>
    <t>US $30.90</t>
  </si>
  <si>
    <t>3 available / 607 sold</t>
  </si>
  <si>
    <t>May 23, 2024 21:59:33 PDT</t>
  </si>
  <si>
    <t>Le Labo Another 13 Eau de Parfum EDP Sample Vial .025oz, .75ml New in Pouch</t>
  </si>
  <si>
    <t>US $13.89</t>
  </si>
  <si>
    <t>5 available / 52 sold</t>
  </si>
  <si>
    <t>May 24, 2024 00:31:53 PDT</t>
  </si>
  <si>
    <t>Phillipsburg, New Jersey, United States</t>
  </si>
  <si>
    <t>Avon Haiku REFLECTION eau de parfum spray brand new fresh 1.7 fl oz ea</t>
  </si>
  <si>
    <t>US $12.74</t>
  </si>
  <si>
    <t>More than 10 available / 13 sold</t>
  </si>
  <si>
    <t>May 21, 2024 16:39:55 PDT</t>
  </si>
  <si>
    <t>Orlando, United States</t>
  </si>
  <si>
    <t>FLOWER</t>
  </si>
  <si>
    <t>12 Piece Woman’s Perfume Lot: Assorted scents In 3.4 Oz Bottles</t>
  </si>
  <si>
    <t>US $48.00</t>
  </si>
  <si>
    <t>4 available / 1 sold</t>
  </si>
  <si>
    <t>Webster, Florida, United States</t>
  </si>
  <si>
    <t>Escape by Calvin Klein EDP Perfume for Women 3.4 oz New In Box</t>
  </si>
  <si>
    <t>US $26.66/ea</t>
  </si>
  <si>
    <t>Limited quantity available / 17,854 sold</t>
  </si>
  <si>
    <t>May 24, 2024 07:32:39 PDT</t>
  </si>
  <si>
    <t>Oscar by Oscar De La Renta EDT Perfume for Women 3.3 / 3.4 oz New In Box</t>
  </si>
  <si>
    <t>US $33.34/ea</t>
  </si>
  <si>
    <t>8 available / 3,466 sold</t>
  </si>
  <si>
    <t>May 23, 2024 10:04:49 PDT</t>
  </si>
  <si>
    <t>Tom Ford</t>
  </si>
  <si>
    <t>Tom Ford  Electric Cherry Eau De Parfum EDP Sample Spray 2ml NIB</t>
  </si>
  <si>
    <t>US $12.00/ea</t>
  </si>
  <si>
    <t>Phoenix, Arizona, United States</t>
  </si>
  <si>
    <t>CK IN2U HER Calvin Klein perfume edt 3.4 oz 3.3 NEW TESTER</t>
  </si>
  <si>
    <t>US $17.57/ea</t>
  </si>
  <si>
    <t>62 available / 83 sold</t>
  </si>
  <si>
    <t>May 24, 2024 07:38:15 PDT</t>
  </si>
  <si>
    <t>White Tea by Elizabeth Arden 3.3 / 3.4 oz EDT Perfume for Women Tester</t>
  </si>
  <si>
    <t>US $20.00</t>
  </si>
  <si>
    <t>15 available / 25 sold</t>
  </si>
  <si>
    <t>Kansas City, Missouri, United States</t>
  </si>
  <si>
    <t>Lanvin</t>
  </si>
  <si>
    <t>Arpege by Lanvin 3.3 / 3.4 oz EDP Perfume for Women NEW In Box</t>
  </si>
  <si>
    <t>3 available / 3 sold</t>
  </si>
  <si>
    <t>May 21, 2024 14:27:59 PDT</t>
  </si>
  <si>
    <t>Donna Born In Roma Yellow Dream by Valentino for her EDP 3.3 / 3.4 oz New in Box</t>
  </si>
  <si>
    <t>May 02, 2024 17:32:51 PDT</t>
  </si>
  <si>
    <t>New York,USA, Taiwan</t>
  </si>
  <si>
    <t>Yves Saint Laurent Black Opium Eau De Parfum 3 oz/ 90 ml for Women</t>
  </si>
  <si>
    <t>US $38.68/ea</t>
  </si>
  <si>
    <t>May 22, 2024 18:49:31 PDT</t>
  </si>
  <si>
    <t>Parfums Gres</t>
  </si>
  <si>
    <t>Cabotine Gold by Parfums Gres for women EDT 3.3 / 3.4 oz New in Box</t>
  </si>
  <si>
    <t>US $14.45/ea</t>
  </si>
  <si>
    <t>9 available / 349 sold</t>
  </si>
  <si>
    <t>May 24, 2024 07:57:09 PDT</t>
  </si>
  <si>
    <t>Indivisible by Katy Perry perfume for Women EDP 3.3 / 3.4 oz New In Box</t>
  </si>
  <si>
    <t>US $15.88</t>
  </si>
  <si>
    <t>Last One / 103 sold</t>
  </si>
  <si>
    <t>May 23, 2024 17:39:08 PDT</t>
  </si>
  <si>
    <t>Aromatics Elixir by Clinique 3.4 oz Perfume Spray for Women New In Box</t>
  </si>
  <si>
    <t>US $32.13/ea</t>
  </si>
  <si>
    <t>Limited quantity available / 3,215 sold</t>
  </si>
  <si>
    <t>May 23, 2024 11:15:02 PDT</t>
  </si>
  <si>
    <t>Vicki Tiel</t>
  </si>
  <si>
    <t>Sirene by Vicky Tiel 3.3 / 3.4 oz EDP For Women New in Box</t>
  </si>
  <si>
    <t>21 available / 1,396 sold</t>
  </si>
  <si>
    <t>May 24, 2024 07:57:06 PDT</t>
  </si>
  <si>
    <t>Moschino</t>
  </si>
  <si>
    <t>MOSCHINO TOY 2 for Women Mini Perfume 0.17 oz 5 ml Eau de Parfum Splash NEW</t>
  </si>
  <si>
    <t>US $9.95/ea</t>
  </si>
  <si>
    <t>4 available / 135 sold</t>
  </si>
  <si>
    <t>May 18, 2024 14:13:41 PDT</t>
  </si>
  <si>
    <t>10 Dolce &amp; Gabbana Light Blue Women .02 oz EDT Spray Boxed Mini/Travel  Vial NEW</t>
  </si>
  <si>
    <t>3 lots available (10 items per lot) / 26 sold</t>
  </si>
  <si>
    <t>May 13, 2024 10:25:17 PDT</t>
  </si>
  <si>
    <t>California, United States</t>
  </si>
  <si>
    <t>VERA WANG Perfume 3.3 / 3.4 oz EDP For Women Spray NEW IN BOX</t>
  </si>
  <si>
    <t>US $25.25/ea</t>
  </si>
  <si>
    <t>71 available / 15,897 sold</t>
  </si>
  <si>
    <t>May 17, 2024 07:46:20 PDT</t>
  </si>
  <si>
    <t>Sung Perfume by Alfred Sung for Women 3.3 / 3.4 oz EDT New in Box</t>
  </si>
  <si>
    <t>US $22.25/ea</t>
  </si>
  <si>
    <t>51 available / 2,048 sold</t>
  </si>
  <si>
    <t>May 24, 2024 09:51:06 PDT</t>
  </si>
  <si>
    <t>Dior</t>
  </si>
  <si>
    <t>Dior Miss Dior 0.17 fl oz Women's Eau de Parfum</t>
  </si>
  <si>
    <t>US $21.99/ea</t>
  </si>
  <si>
    <t>3 available / 83 sold</t>
  </si>
  <si>
    <t>May 12, 2024 15:53:04 PDT</t>
  </si>
  <si>
    <t>Rockville, Maryland, United States</t>
  </si>
  <si>
    <t>Versace Pour Femme Dylan Purple 3.4 oz EDP Perfume for Women New In Box</t>
  </si>
  <si>
    <t>US $63.99</t>
  </si>
  <si>
    <t>Limited quantity available / 152 sold</t>
  </si>
  <si>
    <t>May 24, 2024 09:36:56 PDT</t>
  </si>
  <si>
    <t>Black Opium by Yves Saint Laurent 3.0 oz EDP Perfume for Women</t>
  </si>
  <si>
    <t>US $39.95</t>
  </si>
  <si>
    <t>More than 10 available / 60 sold</t>
  </si>
  <si>
    <t>May 14, 2024 20:26:45 PDT</t>
  </si>
  <si>
    <t>J'adore Eau De Parfum EDP 3.4oz/100ML Spray For Women Authentic Boxed Sealed</t>
  </si>
  <si>
    <t>10 available / 4 sold</t>
  </si>
  <si>
    <t>May 16, 2024 19:32:44 PDT</t>
  </si>
  <si>
    <t>New York,United States, Hong Kong</t>
  </si>
  <si>
    <t>Yara by Lattafa Perfumes | Eau De Parfum - 100ml (3.4 fl oz) | - Women.</t>
  </si>
  <si>
    <t>US $15.77/ea</t>
  </si>
  <si>
    <t>300 available / 67 sold</t>
  </si>
  <si>
    <t>May 24, 2024 09:28:26 PDT</t>
  </si>
  <si>
    <t>Ange Ou Demon Le Secret By Givenchy EDP For Women 3.3 oz / 100 ml *NEW*</t>
  </si>
  <si>
    <t>More than 10 available / 166 sold</t>
  </si>
  <si>
    <t>May 08, 2024 11:08:31 PDT</t>
  </si>
  <si>
    <t>Jo Malone London Cologne Spray ,Travel Size 9ml/0.3oz **Choose Your Scent** NEW</t>
  </si>
  <si>
    <t>US $17.00</t>
  </si>
  <si>
    <t>5 available / 968 sold</t>
  </si>
  <si>
    <t>May 21, 2024 08:49:14 PDT</t>
  </si>
  <si>
    <t>Camarillo, California, United States</t>
  </si>
  <si>
    <t>Jessica McClintock Perfume 1.7 oz EDP For Women New In Box</t>
  </si>
  <si>
    <t>73 available / 886 sold</t>
  </si>
  <si>
    <t>May 22, 2024 22:59:15 PDT</t>
  </si>
  <si>
    <t>Victoria's Secret Tease Perfume for Women Eau de Parfum 3.4 oz 100ml New in Box</t>
  </si>
  <si>
    <t>More than 10 available / 91 sold</t>
  </si>
  <si>
    <t>May 24, 2024 09:52:50 PDT</t>
  </si>
  <si>
    <t>Libre by Yves Saint Laurent Eau de Parfum Spray 3 fl oz for Women New In Box</t>
  </si>
  <si>
    <t>5 available / 25 sold</t>
  </si>
  <si>
    <t>May 17, 2024 10:03:27 PDT</t>
  </si>
  <si>
    <t>Pomona,California, Hong Kong</t>
  </si>
  <si>
    <t>Fragonard</t>
  </si>
  <si>
    <t>Good Girl by Carolina Herrera 2.7 Fl oz Spray Eau De Parfum Women's TESTER</t>
  </si>
  <si>
    <t>May 07, 2024 14:36:26 PDT</t>
  </si>
  <si>
    <t>27704, United States</t>
  </si>
  <si>
    <t>Carolina Herrera Very Good Girl 2.7 oz EDP Bold Red Fruity Perfume Sealed</t>
  </si>
  <si>
    <t>5 available / 80 sold</t>
  </si>
  <si>
    <t>May 14, 2024 07:22:22 PDT</t>
  </si>
  <si>
    <t>Novi, Michigan, United States</t>
  </si>
  <si>
    <t>L'Interdit by Givenchy Eau De Toilette For Women 2.6 oz / 80 ml *NEW*</t>
  </si>
  <si>
    <t>More than 10 available / 39 sold</t>
  </si>
  <si>
    <t>May 08, 2024 10:37:27 PDT</t>
  </si>
  <si>
    <t>Paris Hilton Perfume 3.4 oz 100ml Eau De Parfum Spray For Women New in Box</t>
  </si>
  <si>
    <t>US $24.50</t>
  </si>
  <si>
    <t>More than 10 available / 20 sold</t>
  </si>
  <si>
    <t>May 21, 2024 07:48:29 PDT</t>
  </si>
  <si>
    <t>Centralia, Washington, United States</t>
  </si>
  <si>
    <t>Philosophy Pure Grace Eau De Parfum EDP Spray for Women  2 oz NEW SEALED BOX</t>
  </si>
  <si>
    <t>More than 10 available / 103 sold</t>
  </si>
  <si>
    <t>Feb 21, 2024 14:24:27 PST</t>
  </si>
  <si>
    <t>Gucci Bloom for Her Eau De Parfum 0.16 fl oz 5 ml Mini EDP Travel Splash NWOB</t>
  </si>
  <si>
    <t>More than 10 available / 28 sold</t>
  </si>
  <si>
    <t>Apr 20, 2024 08:14:53 PDT</t>
  </si>
  <si>
    <t>Kate Spade New York</t>
  </si>
  <si>
    <t>In Full Bloom Blush by Kate Spade for Women - 3.4 oz EDP Spray (Tester)</t>
  </si>
  <si>
    <t>Does not apply</t>
  </si>
  <si>
    <t>US $14.40</t>
  </si>
  <si>
    <t>5 available / 73 sold</t>
  </si>
  <si>
    <t>May 22, 2024 21:21:54 PDT</t>
  </si>
  <si>
    <t>Old Bethpage, New York, United States</t>
  </si>
  <si>
    <t>Gucci Bloom Eau De Parfum 3.4 oz /100ml for Women</t>
  </si>
  <si>
    <t>US $69.99</t>
  </si>
  <si>
    <t>8 available / 53 sold</t>
  </si>
  <si>
    <t>May 21, 2024 18:29:58 PDT</t>
  </si>
  <si>
    <t>Los Angeles,California, United States</t>
  </si>
  <si>
    <t>Narciso Rodriguez FOR HER 3.3oz 100 ML Eau de Parfum Brand New Sealed In Box</t>
  </si>
  <si>
    <t>8 available / 21 sold</t>
  </si>
  <si>
    <t>May 23, 2024 10:43:58 PDT</t>
  </si>
  <si>
    <t>Narciso Rodriguez Narciso Poudree 90ml/3.0 fl oz Regular Size New with box</t>
  </si>
  <si>
    <t>US $63.00</t>
  </si>
  <si>
    <t>Last One / 4 sold</t>
  </si>
  <si>
    <t>May 22, 2024 03:16:30 PDT</t>
  </si>
  <si>
    <t>Liberty, Texas, United States</t>
  </si>
  <si>
    <t>Victoria's Secret Very Sexy Women's EDP 3.4 oz 100 ml Spray New Sealed</t>
  </si>
  <si>
    <t>6 available / 130 sold</t>
  </si>
  <si>
    <t>May 14, 2024 10:12:33 PDT</t>
  </si>
  <si>
    <t>Spiritual Sky</t>
  </si>
  <si>
    <t>(2-Pack) Patchouly Musk Scented Oil - Spiritual Sky - 1/4 Ounce Bottle</t>
  </si>
  <si>
    <t>Scented Oils</t>
  </si>
  <si>
    <t>More than 10 available / 49 sold</t>
  </si>
  <si>
    <t>May 24, 2024 04:28:37 PDT</t>
  </si>
  <si>
    <t>al hambra</t>
  </si>
  <si>
    <t>Reyna Pour Femme EDP  Spray 100ML (3.4 FL.OZ)  Newest Launch Sale</t>
  </si>
  <si>
    <t>US $25.99</t>
  </si>
  <si>
    <t>May 19, 2024 15:47:40 PDT</t>
  </si>
  <si>
    <t>Windsor Mill, Maryland, United States</t>
  </si>
  <si>
    <t>Woman EDT Spray Perfume 3.4oz New</t>
  </si>
  <si>
    <t>US $23.99</t>
  </si>
  <si>
    <t>May 24, 2024 00:58:26 PDT</t>
  </si>
  <si>
    <t>Tom Ford Soleil Neige Sheer Body Oil, Full Size 1.5oz/45mL , New &amp; Sealed</t>
  </si>
  <si>
    <t>Shimmer</t>
  </si>
  <si>
    <t>US $25.00</t>
  </si>
  <si>
    <t>5 available / 79 sold</t>
  </si>
  <si>
    <t>May 21, 2024 09:19:12 PDT</t>
  </si>
  <si>
    <t>GIORGIO BEVERLY HILLS</t>
  </si>
  <si>
    <t>RED by GIORGIO BEVERLY HILLS women edt spray Perfume 3.0 oz New</t>
  </si>
  <si>
    <t>US $15.42/ea</t>
  </si>
  <si>
    <t>114 available / 7,773 sold</t>
  </si>
  <si>
    <t>May 20, 2024 11:01:02 PDT</t>
  </si>
  <si>
    <t>Yara Tous by Lattafa 3.4 oz EDP Perfume Women New in Box</t>
  </si>
  <si>
    <t>US $28.89/ea</t>
  </si>
  <si>
    <t>More than 10 available / 45 sold</t>
  </si>
  <si>
    <t>May 17, 2024 19:40:39 PDT</t>
  </si>
  <si>
    <t>Cloud by Ariana Grande 3.4 oz 100/mL EDP Perfume for Women New In Box SeaLed</t>
  </si>
  <si>
    <t>US $33.59/ea</t>
  </si>
  <si>
    <t>9 available / 559 sold</t>
  </si>
  <si>
    <t>May 23, 2024 20:56:31 PDT</t>
  </si>
  <si>
    <t>Arlington, Virginia, United States</t>
  </si>
  <si>
    <t>Gucci Bloom EDP 3.3 oz 3.4 oz | Women's Perfume Spray</t>
  </si>
  <si>
    <t>US $64.99</t>
  </si>
  <si>
    <t>Last One / 5 sold</t>
  </si>
  <si>
    <t>May 17, 2024 04:00:12 PDT</t>
  </si>
  <si>
    <t>Victoria's Secret SOL Body Fragrance Mist 250ml/8.4 fl oz</t>
  </si>
  <si>
    <t>US $11.88</t>
  </si>
  <si>
    <t>More than 10 available / 47 sold</t>
  </si>
  <si>
    <t>May 17, 2024 19:14:38 PDT</t>
  </si>
  <si>
    <t>Columbus, Georgia, United States</t>
  </si>
  <si>
    <t>Lancome Tresor EDP 3.4 oz Timeless Women's Perfume Spray New in Box</t>
  </si>
  <si>
    <t>6 available / 52 sold</t>
  </si>
  <si>
    <t>May 24, 2024 08:49:27 PDT</t>
  </si>
  <si>
    <t>360 by Perry Ellis Perfume 3.3 / 3.4 oz Spray for Women edt NEW IN BOX</t>
  </si>
  <si>
    <t>US $25.66/ea</t>
  </si>
  <si>
    <t>33 available / 6,077 sold</t>
  </si>
  <si>
    <t>May 24, 2024 09:20:07 PDT</t>
  </si>
  <si>
    <t>Addict by Christian EDP Fragrances for Women 3.4 oz / 100 ml NEW IN SEALED BOX</t>
  </si>
  <si>
    <t>EDP</t>
  </si>
  <si>
    <t>New York, United States, Hong Kong</t>
  </si>
  <si>
    <t>MIRACLE by Lancome EDP for Women 3.4 oz / 100 ml *NEW IN SEALED BOX*</t>
  </si>
  <si>
    <t>US $52.99</t>
  </si>
  <si>
    <t>May 08, 2024 11:20:46 PDT</t>
  </si>
  <si>
    <t>Good Girl BLUSH by Carolina Herrera 2.7 oz. EDP Spray for Women. New. NO BOX</t>
  </si>
  <si>
    <t>10 available / 107 sold</t>
  </si>
  <si>
    <t>May 23, 2024 20:32:26 PDT</t>
  </si>
  <si>
    <t>J. Del Pozo</t>
  </si>
  <si>
    <t>Jesus Del Pozo Halloween Perfume for Women 3.4 oz 3.3 Spray New in Box Sealed</t>
  </si>
  <si>
    <t>US $26.35/ea</t>
  </si>
  <si>
    <t>127 available / 984 sold</t>
  </si>
  <si>
    <t>May 24, 2024 09:11:08 PDT</t>
  </si>
  <si>
    <t>Jo Malone Nectarine Blossom &amp; Honey Cologne Women's Eau de  - 3.4 fl oz/100ml</t>
  </si>
  <si>
    <t>Apr 30, 2024 01:12:46 PDT</t>
  </si>
  <si>
    <t>Chanel Chance Eau Tendre EDP Eau de Parfume Spray 3.4 Oz 100 Ml (Sealed Box)</t>
  </si>
  <si>
    <t>US $118.99</t>
  </si>
  <si>
    <t>6 available / 36 sold</t>
  </si>
  <si>
    <t>May 21, 2024 01:46:26 PDT</t>
  </si>
  <si>
    <t>Glendale, California, United States</t>
  </si>
  <si>
    <t>May 13, 2024 04:44:57 PDT</t>
  </si>
  <si>
    <t>89101, United States</t>
  </si>
  <si>
    <t>Mystique Bouquet by Afnan Eau De Parfum Spray for Woman 2.7oz New Sealed Box</t>
  </si>
  <si>
    <t>4 available / 17 sold</t>
  </si>
  <si>
    <t>May 17, 2024 09:05:48 PDT</t>
  </si>
  <si>
    <t>Lancome LA VIE EST BELLE Eau de Parfum EDP Perfume 4ml Splash Mini Bottle NWOB</t>
  </si>
  <si>
    <t>US $7.95/ea</t>
  </si>
  <si>
    <t>More than 10 available / 162 sold</t>
  </si>
  <si>
    <t>May 22, 2024 22:50:14 PDT</t>
  </si>
  <si>
    <t>True Religion</t>
  </si>
  <si>
    <t>True Religion Perfume for Women 3.4 oz 100 ml EDP New in Box</t>
  </si>
  <si>
    <t>US $24.98/ea</t>
  </si>
  <si>
    <t>234 available / 888 sold</t>
  </si>
  <si>
    <t>May 24, 2024 08:18:09 PDT</t>
  </si>
  <si>
    <t>Alien by Thierry Mugler perfume for women EDP 2 / 2.0 oz New in Box</t>
  </si>
  <si>
    <t>US $64.54/ea</t>
  </si>
  <si>
    <t>29 available / 68 sold</t>
  </si>
  <si>
    <t>May 22, 2024 10:12:21 PDT</t>
  </si>
  <si>
    <t>Lattafa Ladies Haya EDP 3.4 oz Fragrances 6291108738504</t>
  </si>
  <si>
    <t>US $34.77</t>
  </si>
  <si>
    <t>3 available / 9 sold</t>
  </si>
  <si>
    <t>May 23, 2024 08:44:45 PDT</t>
  </si>
  <si>
    <t>Yves Saint Laurent Women's Opium 1.6 Oz  Eau de Toilette Spray Brand New Sealed</t>
  </si>
  <si>
    <t>May 23, 2024 11:26:56 PDT</t>
  </si>
  <si>
    <t>Fort Wayne, Indiana, United States</t>
  </si>
  <si>
    <t>Ariana Grande Cloud Pink Perfume 3.4oz EDP Ethereal Bliss Brand New</t>
  </si>
  <si>
    <t>May 20, 2024 08:51:25 PDT</t>
  </si>
  <si>
    <t>Viktor &amp; Rolf Flowerbomb EDP 3.4oz | Explosive Floral Perfume | Sealed</t>
  </si>
  <si>
    <t>US $52.99/ea</t>
  </si>
  <si>
    <t>6 available / 30 sold</t>
  </si>
  <si>
    <t>May 24, 2024 08:50:56 PDT</t>
  </si>
  <si>
    <t>ECLAT D'ARPEGE by Lanvin 3.3 / 3.4 oz EDP Perfume For Women New tester</t>
  </si>
  <si>
    <t>US $24.79/ea</t>
  </si>
  <si>
    <t>70 available / 757 sold</t>
  </si>
  <si>
    <t>May 24, 2024 07:54:09 PDT</t>
  </si>
  <si>
    <t>MICHAEL KORS EDP 3.4 Oz Eau De Parfum Spray Women NEW IN BOX SEALED</t>
  </si>
  <si>
    <t>US $269.00</t>
  </si>
  <si>
    <t>Last One / 59 sold</t>
  </si>
  <si>
    <t>May 22, 2024 06:19:03 PDT</t>
  </si>
  <si>
    <t>Niagara Falls, New York, United States</t>
  </si>
  <si>
    <t>Taylor Swift</t>
  </si>
  <si>
    <t>Taylor Swift Wonderstruck Enchanted 0.05 oz Eau De Parfum Spray Sample Vial</t>
  </si>
  <si>
    <t>US $5.50/ea</t>
  </si>
  <si>
    <t>More than 10 available / 540 sold</t>
  </si>
  <si>
    <t>May 17, 2024 06:52:53 PDT</t>
  </si>
  <si>
    <t>Hamptonville, North Carolina, United States</t>
  </si>
  <si>
    <t>HERMÈS</t>
  </si>
  <si>
    <t>Jour D'hermes by Hermes EDP for Women 2.87 oz / 85 ml *NEW IN SEALED BOX*</t>
  </si>
  <si>
    <t>Feb 08, 2024 12:24:00 PST</t>
  </si>
  <si>
    <t>Gucci Bloom Perfumed Body Lotion 3.3  fl.oz / 100 ML</t>
  </si>
  <si>
    <t>Rowlett, Texas, United States</t>
  </si>
  <si>
    <t>Paco Rabanne</t>
  </si>
  <si>
    <t>LADY MILLION Paco Rabanne for women perfume EDP 2.7 oz NEW TESTER</t>
  </si>
  <si>
    <t>US $50.73/ea</t>
  </si>
  <si>
    <t>105 available / 1,905 sold</t>
  </si>
  <si>
    <t>May 15, 2024 16:35:07 PDT</t>
  </si>
  <si>
    <t>White Tea by Elizabeth Arden 3.3 / 3.4 oz EDT Perfume for Women New in Box</t>
  </si>
  <si>
    <t>US $26.33/ea</t>
  </si>
  <si>
    <t>More than 10 available / 2,250 sold</t>
  </si>
  <si>
    <t>May 24, 2024 09:17:36 PDT</t>
  </si>
  <si>
    <t>VERSACE CRYSTAL NOIR by Gianni Versace for women EDT 3.0 oz New in Box</t>
  </si>
  <si>
    <t>US $46.44/ea</t>
  </si>
  <si>
    <t>Limited quantity available / 2,838 sold</t>
  </si>
  <si>
    <t>May 23, 2024 10:43:42 PDT</t>
  </si>
  <si>
    <t>Ralph by Ralph Lauren 3.4 oz EDT Perfume for Women TSTR</t>
  </si>
  <si>
    <t>US $43.98</t>
  </si>
  <si>
    <t>7 available / 12 sold</t>
  </si>
  <si>
    <t>Bellaire, Texas, United States</t>
  </si>
  <si>
    <t>Kenneth Cole</t>
  </si>
  <si>
    <t>Reaction for Her by Kenneth Cole 3.3 / 3.4 oz EDP Perfume for Women New In Box</t>
  </si>
  <si>
    <t>US $23.97/ea</t>
  </si>
  <si>
    <t>117 available / 920 sold</t>
  </si>
  <si>
    <t>May 23, 2024 13:30:08 PDT</t>
  </si>
  <si>
    <t>US $44.95/ea</t>
  </si>
  <si>
    <t>May 23, 2024 19:16:52 PDT</t>
  </si>
  <si>
    <t>Atlantic Beach, Florida, United States</t>
  </si>
  <si>
    <t>Dolce &amp; Gabbana Light Blue for Women 3.3 oz / 3.4 oz Refreshing EDT New</t>
  </si>
  <si>
    <t>US $32.49/ea</t>
  </si>
  <si>
    <t>6 available / 88 sold</t>
  </si>
  <si>
    <t>May 23, 2024 09:40:31 PDT</t>
  </si>
  <si>
    <t>Lot 3 x Lancome Perfume La Vie Est Belle Eau de Parfum EDP Travel Size 4ml =12ml</t>
  </si>
  <si>
    <t>US $14.99</t>
  </si>
  <si>
    <t>May 22, 2024 22:50:00 PDT</t>
  </si>
  <si>
    <t>Sorbetto Rosso by Escada for women EDT 3.3 / 3.4 oz New In Box</t>
  </si>
  <si>
    <t>US $29.26/ea</t>
  </si>
  <si>
    <t>23 available / 392 sold</t>
  </si>
  <si>
    <t>May 24, 2024 10:19:09 PDT</t>
  </si>
  <si>
    <t>Angel by Thierry Mugler Star Refillable EDP For Women 0.8oz / 25ml *NEW IN BOX*</t>
  </si>
  <si>
    <t>More than 10 available / 70 sold</t>
  </si>
  <si>
    <t>May 20, 2024 05:20:33 PDT</t>
  </si>
  <si>
    <t>Tag - Her by Armaf perfume EDP 3.3 / 3.4 oz New In Box</t>
  </si>
  <si>
    <t>US $19.10/ea</t>
  </si>
  <si>
    <t>44 available / 373 sold</t>
  </si>
  <si>
    <t>May 16, 2024 00:34:58 PDT</t>
  </si>
  <si>
    <t>Halloween by Jesus Del Pozo for women EDT 3.3 /3.4 oz New Tester</t>
  </si>
  <si>
    <t>US $19.39/ea</t>
  </si>
  <si>
    <t>33 available / 651 sold</t>
  </si>
  <si>
    <t>May 24, 2024 08:31:11 PDT</t>
  </si>
  <si>
    <t>Gucci Bamboo Eau De Parfum Spray 2.5 fl oz New Factory Sealed</t>
  </si>
  <si>
    <t>3 available / 112 sold</t>
  </si>
  <si>
    <t>May 20, 2024 04:43:37 PDT</t>
  </si>
  <si>
    <t>5TH AVENUE by Elizabeth Arden 4.2 oz EDP for Women New In Box Sealed</t>
  </si>
  <si>
    <t>US $23.42/ea</t>
  </si>
  <si>
    <t>110 available / 536 sold</t>
  </si>
  <si>
    <t>May 22, 2024 23:11:31 PDT</t>
  </si>
  <si>
    <t>SUNFLOWERS by Elizabeth Arden for women EDT 3.3 / 3.4 oz New in Box</t>
  </si>
  <si>
    <t>US $15.31/ea</t>
  </si>
  <si>
    <t>331 available / 1,927 sold</t>
  </si>
  <si>
    <t>May 23, 2024 18:06:10 PDT</t>
  </si>
  <si>
    <t>Flora Gorgeous Gardenia By-Gucci Eau De Parfum EDP 3.3 Oz Perfume For Women NIB</t>
  </si>
  <si>
    <t>8 available / 8 sold</t>
  </si>
  <si>
    <t>May 20, 2024 18:31:24 PDT</t>
  </si>
  <si>
    <t>Townsend, Massachusetts, United States</t>
  </si>
  <si>
    <t>Creed</t>
  </si>
  <si>
    <t>Creed Spring Flower 2.5 oz / 75 ml Eau De Parfum Spray New in Box</t>
  </si>
  <si>
    <t>US $174.99</t>
  </si>
  <si>
    <t>May 20, 2024 16:42:57 PDT</t>
  </si>
  <si>
    <t>Oceanside, New York, United States</t>
  </si>
  <si>
    <t>Byredo</t>
  </si>
  <si>
    <t>3 available / 34 sold</t>
  </si>
  <si>
    <t>May 19, 2024 05:56:43 PDT</t>
  </si>
  <si>
    <t>California, Hong Kong</t>
  </si>
  <si>
    <t>Good Girl Gone Bad by Kilian 1.7 oz. EDP REFILLABLE Spray Women. New Sealed Box</t>
  </si>
  <si>
    <t>May 17, 2024 04:48:52 PDT</t>
  </si>
  <si>
    <t>DELILAH PERFUME EDP 3.4 OZ BY MAISON ALHAMBRA LATTAFA FOR WOMEN -FREE SHIPING</t>
  </si>
  <si>
    <t>Acqua di Parma</t>
  </si>
  <si>
    <t>ACQUA DI PARMA Blu Mediterraneo Mandorlo Di Sicilia 2.5 oz / 2.5 oz 75 ml</t>
  </si>
  <si>
    <t>US $50.00/ea</t>
  </si>
  <si>
    <t>2 available / 14 sold</t>
  </si>
  <si>
    <t>May 19, 2024 19:22:03 PDT</t>
  </si>
  <si>
    <t>Dana</t>
  </si>
  <si>
    <t>TABU By Dana 2.3 oz/68 ml Eau De Cologne Spary For Women Sealed Pack New In Box</t>
  </si>
  <si>
    <t>US $15.25/ea</t>
  </si>
  <si>
    <t>More than 10 available / 104 sold</t>
  </si>
  <si>
    <t>Mar 01, 2024 11:53:15 PST</t>
  </si>
  <si>
    <t>Lancome Tresor Women Eau de Parfum 3.4 oz 100 ml New Sealed in Box</t>
  </si>
  <si>
    <t>May 17, 2024 10:16:14 PDT</t>
  </si>
  <si>
    <t>Miles City, Montana, United States</t>
  </si>
  <si>
    <t>JIMMY CHOO ILLICIT FLOWER by Jimmy Choo perfume EDT 3.3 / 3.4 oz New in Box</t>
  </si>
  <si>
    <t>US $34.43/ea</t>
  </si>
  <si>
    <t>16 available / 563 sold</t>
  </si>
  <si>
    <t>May 24, 2024 07:50:09 PDT</t>
  </si>
  <si>
    <t>New in Box Women's Perfume Toy 2 by Moschino Eau De Parfum EDP Spray 3.4oz/100ml</t>
  </si>
  <si>
    <t>May 22, 2024 21:36:03 PDT</t>
  </si>
  <si>
    <t>Un Jardin Sur Le Nil by Hermes EDT for Women 1.6 oz / 50 ml *NEW IN SEALED BOX*</t>
  </si>
  <si>
    <t>Feb 08, 2024 10:50:02 PST</t>
  </si>
  <si>
    <t>PLEASURES INTENSE by Estee Lauder 3.4 oz edp Perfume for women NEW IN BOX</t>
  </si>
  <si>
    <t>US $42.04/ea</t>
  </si>
  <si>
    <t>413 available / 413 sold</t>
  </si>
  <si>
    <t>May 24, 2024 01:00:37 PDT</t>
  </si>
  <si>
    <t>Dolce and Gabbana Womens Light Blue Fragrance Carded Sample 1.5ml Lot Of 5</t>
  </si>
  <si>
    <t>US $10.00/ea</t>
  </si>
  <si>
    <t>Apr 02, 2024 12:31:20 PDT</t>
  </si>
  <si>
    <t>Layton, Utah, United States</t>
  </si>
  <si>
    <t>NOA by Cacharel Perfume 3.4 oz Spray 3.3 edt New 100 ml</t>
  </si>
  <si>
    <t>US $27.06/ea</t>
  </si>
  <si>
    <t>18 available / 21 sold</t>
  </si>
  <si>
    <t>May 17, 2024 21:58:16 PDT</t>
  </si>
  <si>
    <t>Burberry Her Blossom Eau De Toilette EDT Perfume Spray for Women 100 ml / 3.3 oz</t>
  </si>
  <si>
    <t>US $55.99</t>
  </si>
  <si>
    <t>3 available / 14 sold</t>
  </si>
  <si>
    <t>May 24, 2024 02:29:05 PDT</t>
  </si>
  <si>
    <t>Toronto,Ontario, Canada</t>
  </si>
  <si>
    <t>Acqua Di Gioia by Giorgio Armani 3.4 oz EDP Perfume for Women New In Box</t>
  </si>
  <si>
    <t>US $69.98/ea</t>
  </si>
  <si>
    <t>Limited quantity available / 2,663 sold</t>
  </si>
  <si>
    <t>Liz Claiborne</t>
  </si>
  <si>
    <t>BORA BORA by Liz Claiborne perfume for women EDP 3.4 oz New in Box</t>
  </si>
  <si>
    <t>US $17.25/ea</t>
  </si>
  <si>
    <t>165 available / 2,156 sold</t>
  </si>
  <si>
    <t>May 24, 2024 10:44:07 PDT</t>
  </si>
  <si>
    <t>Garden by Dolce &amp; Gabbana for Women 1.6oz Eau De Parfum Spray New In Box</t>
  </si>
  <si>
    <t>6 available / 13 sold</t>
  </si>
  <si>
    <t>May 23, 2024 15:19:13 PDT</t>
  </si>
  <si>
    <t>M·A·C</t>
  </si>
  <si>
    <t>mac turquatic fragrance  perfume .68oz/20ml - NIB - FREE SHIPPING</t>
  </si>
  <si>
    <t>7 available / 45 sold</t>
  </si>
  <si>
    <t>May 15, 2024 16:48:12 PDT</t>
  </si>
  <si>
    <t>NEW WITH BOX For Her Eau De Toilette Narciso_Rodriguez EDT Spray 3.3 Oz Sealed</t>
  </si>
  <si>
    <t>US $43.82/ea</t>
  </si>
  <si>
    <t>5 available / 20 sold</t>
  </si>
  <si>
    <t>May 15, 2024 03:11:00 PDT</t>
  </si>
  <si>
    <t>Houston, Texas, HongKong, China</t>
  </si>
  <si>
    <t>Woody Peony Womans Dossier fragrance for Ex Nihilo's Fleur Narcotique 90%  FULL</t>
  </si>
  <si>
    <t>US $38.00</t>
  </si>
  <si>
    <t>2 available / 8 sold</t>
  </si>
  <si>
    <t>Saint Clair, Michigan, United States</t>
  </si>
  <si>
    <t>Anais Anais L'Original by Cacharel 3.4 oz EDT Perfume for Women New In Box</t>
  </si>
  <si>
    <t>US $29.97/ea</t>
  </si>
  <si>
    <t>93 available / 2,311 sold</t>
  </si>
  <si>
    <t>May 21, 2024 02:44:04 PDT</t>
  </si>
  <si>
    <t>Light Blue Summer Vibes by Dolce &amp; Gabbana, 3.3 oz EDT Spray for Women</t>
  </si>
  <si>
    <t>Eau De Toilette</t>
  </si>
  <si>
    <t>US $52.39/ea</t>
  </si>
  <si>
    <t>More than 10 available / 145 sold</t>
  </si>
  <si>
    <t>May 24, 2024 11:00:49 PDT</t>
  </si>
  <si>
    <t>SOL DE JANEIRO Brazilian Crush 68 Perfume Mist 90ml/3oz, Factory sealed, NO Box</t>
  </si>
  <si>
    <t>Perfume Fragrance Mist</t>
  </si>
  <si>
    <t>9 available / 85 sold</t>
  </si>
  <si>
    <t>May 05, 2024 20:53:05 PDT</t>
  </si>
  <si>
    <t>CHANTILLY for WOMEN by DANA * Big Size 3.5 oz (104 ml) EDT Spray * NEW &amp; SEALED</t>
  </si>
  <si>
    <t>US $24.95</t>
  </si>
  <si>
    <t>7 available / 171 sold</t>
  </si>
  <si>
    <t>May 24, 2024 00:01:34 PDT</t>
  </si>
  <si>
    <t>Englewood, New Jersey, United States</t>
  </si>
  <si>
    <t>Dossier Fruity Almond Eau de Parfum 1.7 Oz Fragrance Perfume NEW IN BOX</t>
  </si>
  <si>
    <t>US $18.75</t>
  </si>
  <si>
    <t>May 17, 2024 20:15:49 PDT</t>
  </si>
  <si>
    <t>Glendora, California, United States</t>
  </si>
  <si>
    <t>Robert Piguet</t>
  </si>
  <si>
    <t>Fracas by Robert Piguet Eau De Parfum 1.7 oz/50ml Spray New No Box</t>
  </si>
  <si>
    <t>US $72.00/ea</t>
  </si>
  <si>
    <t>8 available / 41 sold</t>
  </si>
  <si>
    <t>Apr 06, 2024 09:39:08 PDT</t>
  </si>
  <si>
    <t>Congers, New York, United States</t>
  </si>
  <si>
    <t>My Way Intense by Giorgio Armani EDP for Women 1.7 oz / 50ml *NEW IN BOX*</t>
  </si>
  <si>
    <t>Feb 15, 2024 09:02:36 PST</t>
  </si>
  <si>
    <t>Hollister Wave by Hollister 3.4 oz EDP Perfume for Women Brand New In Box</t>
  </si>
  <si>
    <t>US $18.14/ea</t>
  </si>
  <si>
    <t>More than 10 available / 1,966 sold</t>
  </si>
  <si>
    <t>May 19, 2024 10:45:03 PDT</t>
  </si>
  <si>
    <t>Halston</t>
  </si>
  <si>
    <t>Halston Cologne Spray Perfume for Women 3.4 oz Brand New Tester With Cap</t>
  </si>
  <si>
    <t>US $14.70</t>
  </si>
  <si>
    <t>2 available / 169 sold</t>
  </si>
  <si>
    <t>May 24, 2024 10:19:03 PDT</t>
  </si>
  <si>
    <t>Tresor Midnight Rose by Lancome 2.5 oz. L'Eau de Parfum Spray for Women. New Box</t>
  </si>
  <si>
    <t>May 15, 2024 19:11:57 PDT</t>
  </si>
  <si>
    <t>Burberry Touch by Burberry perfume for women EDP 3.3 / 3.4 oz New in Box</t>
  </si>
  <si>
    <t>US $34.93</t>
  </si>
  <si>
    <t>Last One / 1,947 sold</t>
  </si>
  <si>
    <t>May 24, 2024 06:57:08 PDT</t>
  </si>
  <si>
    <t>Gloss Moderne</t>
  </si>
  <si>
    <t>Gloss Moderne Clean Luxury Roll-On Perfume Oil - Universelle - .5oz/15ml</t>
  </si>
  <si>
    <t>Perfume Oil</t>
  </si>
  <si>
    <t>US $28.90</t>
  </si>
  <si>
    <t>Last One / 1 sold</t>
  </si>
  <si>
    <t>Citrus Heights, California, United States</t>
  </si>
  <si>
    <t>Lancome La Vie Est Belle Little Luxuries Set Parfum,Lotion,Gloss,Blush $55 Value</t>
  </si>
  <si>
    <t>Parfum, Lotion, Gloss and Blush</t>
  </si>
  <si>
    <t>McAdenville, North Carolina, United States</t>
  </si>
  <si>
    <t>Carmina By Creed EDP 75ml 2.5 oz Spray For Women Gifts New In Sealed Box</t>
  </si>
  <si>
    <t>US $128.88</t>
  </si>
  <si>
    <t>10 available / 21 sold</t>
  </si>
  <si>
    <t>May 24, 2024 00:32:16 PDT</t>
  </si>
  <si>
    <t>New Jersey, United States, Hong Kong</t>
  </si>
  <si>
    <t>Mini Versace Crystal Noir by Versace 0.17 oz EDT Perfume for Women New In Box</t>
  </si>
  <si>
    <t>US $9.94/ea</t>
  </si>
  <si>
    <t>More than 10 available / 4,775 sold</t>
  </si>
  <si>
    <t>May 18, 2024 11:04:01 PDT</t>
  </si>
  <si>
    <t>JIMMY CHOO by Jimmy Choo 3.3 / 3.4 oz EDP Women NEW IN BOX</t>
  </si>
  <si>
    <t>US $38.89/ea</t>
  </si>
  <si>
    <t>25 available / 1,832 sold</t>
  </si>
  <si>
    <t>May 16, 2024 21:23:33 PDT</t>
  </si>
  <si>
    <t>Blooming Bouquet Bydior 3.4oz/ 100ml  EDT Perfume for Women Spray Sealed In Box</t>
  </si>
  <si>
    <t>US $74.99</t>
  </si>
  <si>
    <t>May 23, 2024 00:27:12 PDT</t>
  </si>
  <si>
    <t>Staten Island, New York, United States</t>
  </si>
  <si>
    <t>VOLUPTE by Oscar de la Renta 3.3 / 3.4 oz EDT Perfume For Women New in Box</t>
  </si>
  <si>
    <t>US $19.41/ea</t>
  </si>
  <si>
    <t>15 available / 2,436 sold</t>
  </si>
  <si>
    <t>May 20, 2024 08:35:53 PDT</t>
  </si>
  <si>
    <t>Versace by Versace, 5 Piece Variety Mini Gift Set for Women New</t>
  </si>
  <si>
    <t>More than 10 available / 66 sold</t>
  </si>
  <si>
    <t>May 23, 2024 12:37:45 PDT</t>
  </si>
  <si>
    <t>Viva La Juicy La Fleur by Juicy Couture 5 oz EDT Perfume Women Brand New Tester</t>
  </si>
  <si>
    <t>US $27.98</t>
  </si>
  <si>
    <t>3 available / 204 sold</t>
  </si>
  <si>
    <t>May 24, 2024 10:37:14 PDT</t>
  </si>
  <si>
    <t>Ck One Shock for Her by Calvin Klein 6.7/6.8 oz EDT Perfume for Women New In Box</t>
  </si>
  <si>
    <t>US $26.15/ea</t>
  </si>
  <si>
    <t>112 available / 1,954 sold</t>
  </si>
  <si>
    <t>May 23, 2024 12:01:33 PDT</t>
  </si>
  <si>
    <t>Coach Poppy Women's Eau de Parfum Spray 3.4 Oz Fragrance New Sealed</t>
  </si>
  <si>
    <t>US $26.00</t>
  </si>
  <si>
    <t>Last One / 2 sold</t>
  </si>
  <si>
    <t>May 22, 2024 09:46:21 PDT</t>
  </si>
  <si>
    <t>TRESOR BY LANCOME 3.4 OZ / 100 ML L'EAU DE PARFUM SPRAY WOMEN'S NEW &amp; SEALED</t>
  </si>
  <si>
    <t>US $40.99</t>
  </si>
  <si>
    <t>Last One / 7 sold</t>
  </si>
  <si>
    <t>May 24, 2024 03:25:11 PDT</t>
  </si>
  <si>
    <t>Justin Bieber</t>
  </si>
  <si>
    <t>The Key by Justin Bieber 3.4 oz / 100 ml Edp spy perfume for women femme vintage</t>
  </si>
  <si>
    <t>US $76.50/ea</t>
  </si>
  <si>
    <t>May 23, 2024 13:01:38 PDT</t>
  </si>
  <si>
    <t>Lynwood, California, United States</t>
  </si>
  <si>
    <t>Revlon</t>
  </si>
  <si>
    <t>Charlie White by Revlon Eau de Toilette Perfume for Women 3.4 oz New In Box</t>
  </si>
  <si>
    <t>US $7.99</t>
  </si>
  <si>
    <t>8 available / 131 sold</t>
  </si>
  <si>
    <t>May 21, 2024 10:24:12 PDT</t>
  </si>
  <si>
    <t>Highland Park, Michigan, United States</t>
  </si>
  <si>
    <t>J'adore 3.4 oz/100 ml Eau De Parfum EDP Women Spray Gift For Her New &amp; Sealed</t>
  </si>
  <si>
    <t>US $78.99/ea</t>
  </si>
  <si>
    <t>10 available / 7 sold</t>
  </si>
  <si>
    <t>May 22, 2024 05:41:23 PDT</t>
  </si>
  <si>
    <t>Youth Dew by Estee Lauder for Women Bath Oil 2.0 oz / 60 ml New in Box</t>
  </si>
  <si>
    <t>Bath Oil</t>
  </si>
  <si>
    <t>US $40.00</t>
  </si>
  <si>
    <t>Boiling Springs, Pennsylvania, United States</t>
  </si>
  <si>
    <t>Rollerball Fracas by Robert Piguet Eau De Parfum 0.25 oz / 7.5 ml new</t>
  </si>
  <si>
    <t>Tascano Leather by Maison Alhambra for Women 2.7 oz Brand New in Box</t>
  </si>
  <si>
    <t>US $21.69</t>
  </si>
  <si>
    <t>Maryville, Tennessee, United States</t>
  </si>
  <si>
    <t>DAISY by Marc Jacobs for women EDT 3.3 / 3.4 oz New in Box</t>
  </si>
  <si>
    <t>US $57.63/ea</t>
  </si>
  <si>
    <t>Limited quantity available / 430 sold</t>
  </si>
  <si>
    <t>May 22, 2024 12:01:39 PDT</t>
  </si>
  <si>
    <t>Sarah Jessica Parker</t>
  </si>
  <si>
    <t>Sarah Jessica Parker Ladies Lovely EDP Spray 6.7 oz Fragrances 5060426150678</t>
  </si>
  <si>
    <t>US $27.25</t>
  </si>
  <si>
    <t>May 23, 2024 17:56:48 PDT</t>
  </si>
  <si>
    <t>Jennifer Lopez</t>
  </si>
  <si>
    <t>Miami Glow by J.LO Jennifer Lopez EDT Perfume for Women 3.4 oz New In Box</t>
  </si>
  <si>
    <t>US $23.68/ea</t>
  </si>
  <si>
    <t>More than 10 available / 1,576 sold</t>
  </si>
  <si>
    <t>May 22, 2024 21:41:05 PDT</t>
  </si>
  <si>
    <t>Thierry Mugler Angel Womens EDP 3.4 oz Iconic Luxurious Scent New Sealed</t>
  </si>
  <si>
    <t>6 available / 75 sold</t>
  </si>
  <si>
    <t>May 19, 2024 10:18:05 PDT</t>
  </si>
  <si>
    <t>Lancome Tresor 3.4 oz EDP | Classic Women's Perfume Spray | New in Box</t>
  </si>
  <si>
    <t>May 21, 2024 10:57:12 PDT</t>
  </si>
  <si>
    <t>Fracas De Robert Piguet  Edp Spray 3.4oz/100ml New &amp; Unbox Authentic</t>
  </si>
  <si>
    <t>US $99.00</t>
  </si>
  <si>
    <t>5 available / 7 sold</t>
  </si>
  <si>
    <t>May 20, 2024 03:26:06 PDT</t>
  </si>
  <si>
    <t>OUAI MELROSE PLACE EAU DE PARFUM 1.5ML NEW IN BAG</t>
  </si>
  <si>
    <t>More than 10 available / 73 sold</t>
  </si>
  <si>
    <t>Aromatics Elixir By Clinique For Women. Body Smoother 6.7-Ounces</t>
  </si>
  <si>
    <t>US $23.00</t>
  </si>
  <si>
    <t>Last One / 102 sold</t>
  </si>
  <si>
    <t>May 23, 2024 09:53:48 PDT</t>
  </si>
  <si>
    <t>Xerjoff</t>
  </si>
  <si>
    <t>Xerjoff Casamorati Bouquet Ideale Eau de Parfum 3.4 Oz Spray Regular Size No Box</t>
  </si>
  <si>
    <t>Last One / 11 sold</t>
  </si>
  <si>
    <t>May 17, 2024 08:03:39 PDT</t>
  </si>
  <si>
    <t>Gobles, Michigan, United States</t>
  </si>
  <si>
    <t>Kate Spade</t>
  </si>
  <si>
    <t>Bloom by Kate Spade, 3.3 oz EDT Spray for Women</t>
  </si>
  <si>
    <t>US $34.36/ea</t>
  </si>
  <si>
    <t>May 23, 2024 18:06:09 PDT</t>
  </si>
  <si>
    <t>US $44.98</t>
  </si>
  <si>
    <t>More than 10 available / 23 sold</t>
  </si>
  <si>
    <t>May 21, 2024 00:07:46 PDT</t>
  </si>
  <si>
    <t>100ML Marc Jacobs Daisy by Marc Jacobs 3.4 oz EDT Perfume for Women New In Box</t>
  </si>
  <si>
    <t>More than 10 available / 34 sold</t>
  </si>
  <si>
    <t>May 23, 2024 09:11:02 PDT</t>
  </si>
  <si>
    <t>Kenzo Jungle Elephant by Kenzo EDP For Women 3.4 oz / 100 ml *NEW IN BOX*</t>
  </si>
  <si>
    <t>US $38.99</t>
  </si>
  <si>
    <t>May 08, 2024 10:46:42 PDT</t>
  </si>
  <si>
    <t>Dolce &amp; Gabbana Light Blue 3.3 /3.4 oz Women’s Eau de Toilette EDT Spray NEW!!</t>
  </si>
  <si>
    <t>US $28.60/ea</t>
  </si>
  <si>
    <t>10 available / 145 sold</t>
  </si>
  <si>
    <t>May 23, 2024 09:38:33 PDT</t>
  </si>
  <si>
    <t>Jimmy Choo Mini Set Gift Set Fragrances 3386460140898</t>
  </si>
  <si>
    <t>US $45.11</t>
  </si>
  <si>
    <t>3 available / 15 sold</t>
  </si>
  <si>
    <t>May 23, 2024 05:10:19 PDT</t>
  </si>
  <si>
    <t>Gianni Versace</t>
  </si>
  <si>
    <t>VERSACE EROS POUR FEMME 3.3 / 3.4 oz EDP Perfume For Women New Tester</t>
  </si>
  <si>
    <t>US $50.07/ea</t>
  </si>
  <si>
    <t>62 available / 1,522 sold</t>
  </si>
  <si>
    <t>May 16, 2024 23:26:08 PDT</t>
  </si>
  <si>
    <t>Zara</t>
  </si>
  <si>
    <t>Zara Hello kitty Eau De Toilette 1.69 fl oz/50ml Perfume Fragrance Spray</t>
  </si>
  <si>
    <t>May 21, 2024 05:41:29 PDT</t>
  </si>
  <si>
    <t>Nashua, New Hampshire, United States</t>
  </si>
  <si>
    <t>Victoria's Secret Bombshell Sundrenched Eau De Parfum 3.4 Fl Oz Edp Perfume New</t>
  </si>
  <si>
    <t>4 available</t>
  </si>
  <si>
    <t>Colorado Springs, Colorado, United States</t>
  </si>
  <si>
    <t>Al Wataniah</t>
  </si>
  <si>
    <t>Nadine EDP Perfume By Al Wataniah 100 ML:🥇Hot New Super Rich Fragrance🥇</t>
  </si>
  <si>
    <t>US $34.95/ea</t>
  </si>
  <si>
    <t>Jul 22, 2023 17:43:51 PDT</t>
  </si>
  <si>
    <t>US $46.94</t>
  </si>
  <si>
    <t>May 21, 2024 07:49:00 PDT</t>
  </si>
  <si>
    <t>J Lo</t>
  </si>
  <si>
    <t>LIVE LUXE by JLO Jennifer Lopez 3.3 oz / 3.4 oz Perfume New Unboxed</t>
  </si>
  <si>
    <t>US $17.99/ea</t>
  </si>
  <si>
    <t>38 available / 549 sold</t>
  </si>
  <si>
    <t>May 08, 2024 22:56:12 PDT</t>
  </si>
  <si>
    <t>Eternity Summer Daze by Calvin Klein, 3.3 oz EDP Spray for Women</t>
  </si>
  <si>
    <t>US $29.00/ea</t>
  </si>
  <si>
    <t>5 available / 126 sold</t>
  </si>
  <si>
    <t>May 24, 2024 07:55:35 PDT</t>
  </si>
  <si>
    <t>2x Juliette has a gun not a perfume sample vial 1.7Ml/0.057floz each</t>
  </si>
  <si>
    <t>US $11.99/ea</t>
  </si>
  <si>
    <t>Frederick, Maryland, United States</t>
  </si>
  <si>
    <t>Jo Malone Tuberose Angelica Cologne Intense Women's Eau de 3.4 fl oz/100ml</t>
  </si>
  <si>
    <t>Yardley London</t>
  </si>
  <si>
    <t>LILY OF THE VALLEY by Yardley London perfume for women EDT 4.2 oz New in Box</t>
  </si>
  <si>
    <t>22 available / 47 sold</t>
  </si>
  <si>
    <t>May 17, 2024 17:51:46 PDT</t>
  </si>
  <si>
    <t>Branford, Connecticut, United States</t>
  </si>
  <si>
    <t>Narciso Rodriguez for her 3.3 fl. oz. / 100 ml Eau de Parfum Women's Fragrances</t>
  </si>
  <si>
    <t>US $50.00</t>
  </si>
  <si>
    <t>May 23, 2024 07:21:14 PDT</t>
  </si>
  <si>
    <t>Huntsville, Texas, United States</t>
  </si>
  <si>
    <t>Pure Romance</t>
  </si>
  <si>
    <t>Pure Romance- Dirty French Perfume Infused With Pheromones- new and sealed!</t>
  </si>
  <si>
    <t>8 available / 271 sold</t>
  </si>
  <si>
    <t>Apr 08, 2024 18:05:53 PDT</t>
  </si>
  <si>
    <t>Elberton, Georgia, United States</t>
  </si>
  <si>
    <t>Jo Malone Amber &amp; Patchouli Cologne Intense Spray Women's Eau de 3.4 fl oz/100ml</t>
  </si>
  <si>
    <t>6 available / 4 sold</t>
  </si>
  <si>
    <t>Guess Girl by Guess 3.4 oz EDT Perfume for Women New In Box</t>
  </si>
  <si>
    <t>US $20.67/ea</t>
  </si>
  <si>
    <t>Limited quantity available / 5,628 sold</t>
  </si>
  <si>
    <t>May 21, 2024 07:25:02 PDT</t>
  </si>
  <si>
    <t>Tous</t>
  </si>
  <si>
    <t>Tous Touch by Tous for Women EDT 3.3 / 3.4 oz Tester with Cap</t>
  </si>
  <si>
    <t>US $21.64/ea</t>
  </si>
  <si>
    <t>31 available / 337 sold</t>
  </si>
  <si>
    <t>May 24, 2024 08:39:07 PDT</t>
  </si>
  <si>
    <t>J'adore Eau De Parfum 3.4 oz / 100 ml Spray For Women New In Box</t>
  </si>
  <si>
    <t>Apr 21, 2024 23:26:21 PDT</t>
  </si>
  <si>
    <t>Coach Love 3 oz EDP Perfume for Women New In Box</t>
  </si>
  <si>
    <t>US $56.97</t>
  </si>
  <si>
    <t>More than 10 available / 254 sold</t>
  </si>
  <si>
    <t>Cashmere Mist by Donna Karan 3.4 oz / 100ml Women Eau de Parfum Brand New Sealed</t>
  </si>
  <si>
    <t>US $29.89/ea</t>
  </si>
  <si>
    <t>More than 10 available / 339 sold</t>
  </si>
  <si>
    <t>May 22, 2024 08:57:12 PDT</t>
  </si>
  <si>
    <t>Perfumer's Workshop</t>
  </si>
  <si>
    <t>Tea Rose by Perfumer's Workshop 4.0 / 4 oz EDT For Women New In Box</t>
  </si>
  <si>
    <t>US $13.76/ea</t>
  </si>
  <si>
    <t>86 available / 4,492 sold</t>
  </si>
  <si>
    <t>May 23, 2024 08:44:07 PDT</t>
  </si>
  <si>
    <t>FLOROA Gorgeous Gardenia 3.3 oz / 100ml Eau De Perfume EDP for Women New In Box</t>
  </si>
  <si>
    <t>5 available / 69 sold</t>
  </si>
  <si>
    <t>May 23, 2024 18:39:24 PDT</t>
  </si>
  <si>
    <t>New Jersey,United Stated, Hong Kong</t>
  </si>
  <si>
    <t>Burberry Goddess Eau de Parfum EDP Sample Spray .05oz, 1.5ml New in Card</t>
  </si>
  <si>
    <t>US $9.89</t>
  </si>
  <si>
    <t>4 available / 103 sold</t>
  </si>
  <si>
    <t>May 24, 2024 00:32:58 PDT</t>
  </si>
  <si>
    <t>YARA Rollon Perfume Oil By Lattafa 10 ML:🥇Hot New Oil Top Tier Bestseller🥇</t>
  </si>
  <si>
    <t>US $11.99</t>
  </si>
  <si>
    <t>Last One / 423 sold</t>
  </si>
  <si>
    <t>May 01, 2024 22:06:13 PDT</t>
  </si>
  <si>
    <t>Boucheron</t>
  </si>
  <si>
    <t>Boucheron by Boucheron 3.3 3.4 oz EDT Perfume for Women New In Box</t>
  </si>
  <si>
    <t>US $24.74/ea</t>
  </si>
  <si>
    <t>More than 10 available / 2,761 sold</t>
  </si>
  <si>
    <t>May 24, 2024 08:00:03 PDT</t>
  </si>
  <si>
    <t>J'adore Eau De Parfum  3.4 oz EDP Spray Gift For Women New Sealed 100 ml</t>
  </si>
  <si>
    <t>US $71.41/ea</t>
  </si>
  <si>
    <t>5 available / 27 sold</t>
  </si>
  <si>
    <t>May 20, 2024 07:43:07 PDT</t>
  </si>
  <si>
    <t>Yves Saint Laurent Libre YSL Eau de Parfum Spray 3 fl oz for Women New With Box</t>
  </si>
  <si>
    <t>May 15, 2024 01:45:08 PDT</t>
  </si>
  <si>
    <t>For J'adore D'eau 3.4 oz Eau De Parfums EDP Women Spray New In Sealed</t>
  </si>
  <si>
    <t>US $80.99</t>
  </si>
  <si>
    <t>May 21, 2024 18:00:06 PDT</t>
  </si>
  <si>
    <t>Anais Anais L'Original by Cacharel 3.4 oz EDT Perfume for Women Brand New</t>
  </si>
  <si>
    <t>US $24.04/ea</t>
  </si>
  <si>
    <t>Limited quantity available / 221 sold</t>
  </si>
  <si>
    <t>May 22, 2024 10:12:03 PDT</t>
  </si>
  <si>
    <t>Couture Couture by Juicy Couture perfume for women EDP 3.3 / 3.4 oz New in Box</t>
  </si>
  <si>
    <t>US $28.68/ea</t>
  </si>
  <si>
    <t>145 available / 2,188 sold</t>
  </si>
  <si>
    <t>May 18, 2024 21:20:10 PDT</t>
  </si>
  <si>
    <t>Jo Malone Wood Sage &amp; Sea Salt 1 fl oz No Box Eau de Cologne Spray Regular Size</t>
  </si>
  <si>
    <t>US $34.99</t>
  </si>
  <si>
    <t>3 available / 12 sold</t>
  </si>
  <si>
    <t>May 24, 2024 03:51:06 PDT</t>
  </si>
  <si>
    <t>Minneapolis, Minnesota, United States</t>
  </si>
  <si>
    <t>Versace Ladies Versace Woman EDP Spray 1.7 oz (Tester) Fragrances 8018365250277</t>
  </si>
  <si>
    <t>May 23, 2024 17:56:35 PDT</t>
  </si>
  <si>
    <t>Her by Burberry Elixir De Parfum 0.33oz/10ml Spray New With Box</t>
  </si>
  <si>
    <t>Elixir De Parfum</t>
  </si>
  <si>
    <t>US $27.99</t>
  </si>
  <si>
    <t>May 23, 2024 13:11:51 PDT</t>
  </si>
  <si>
    <t>Ariana Grande Cloud Pink 3.4oz EDP Women's Perfume New Sealed</t>
  </si>
  <si>
    <t>6 available / 11 sold</t>
  </si>
  <si>
    <t>May 24, 2024 09:47:02 PDT</t>
  </si>
  <si>
    <t>ED HARDY Love &amp; Luck by Christian Audigier 3.3 / 3.4 oz EDP For Women New in Box</t>
  </si>
  <si>
    <t>US $20.25/ea</t>
  </si>
  <si>
    <t>120 available / 2,996 sold</t>
  </si>
  <si>
    <t>May 22, 2024 23:48:45 PDT</t>
  </si>
  <si>
    <t>Clinique Calyx Exhilerating Fragrance Eau de Parfum Spray 1.7oz 50ml, New In Box</t>
  </si>
  <si>
    <t>May 24, 2024 09:48:59 PDT</t>
  </si>
  <si>
    <t>Sean John</t>
  </si>
  <si>
    <t>Sean John Unforgivable Women's Body Mist 8 oz - Irresistibly Fresh Perfume Spray</t>
  </si>
  <si>
    <t>Body Mist</t>
  </si>
  <si>
    <t>US $6.99</t>
  </si>
  <si>
    <t>May 14, 2024 10:01:30 PDT</t>
  </si>
  <si>
    <t>Jo Malone Red Roses Cologne Intense Spray Women's Eau de  - 3.4 fl oz/100ml</t>
  </si>
  <si>
    <t>Bvlgari</t>
  </si>
  <si>
    <t>Omnia Coral by Bvlgari Omnia Coral 2.2 oz EDT Perfume for Women New In Box</t>
  </si>
  <si>
    <t>US $32.88/ea</t>
  </si>
  <si>
    <t>7 available / 36 sold</t>
  </si>
  <si>
    <t>May 19, 2024 18:40:40 PDT</t>
  </si>
  <si>
    <t>Versace Pour Femme Dylan Blue 3.4 oz EDP Perfume for Women New In Box</t>
  </si>
  <si>
    <t>US $55.73/ea</t>
  </si>
  <si>
    <t>10 available / 742 sold</t>
  </si>
  <si>
    <t>May 22, 2024 18:12:32 PDT</t>
  </si>
  <si>
    <t>5TH AVENUE NYC by Elizabeth Arden Perfume Women 4.2 oz edp NEW IN BOX</t>
  </si>
  <si>
    <t>US $16.82/ea</t>
  </si>
  <si>
    <t>38 available / 263 sold</t>
  </si>
  <si>
    <t>May 24, 2024 08:30:08 PDT</t>
  </si>
  <si>
    <t>Viktor &amp; Rolf Flowerbomb Tiger Lily EDP 0.34oz/10ml. New In Box.</t>
  </si>
  <si>
    <t>May 19, 2024 20:14:26 PDT</t>
  </si>
  <si>
    <t>Princeton, New Jersey, United States</t>
  </si>
  <si>
    <t>CURVE by Liz Claiborne 3.4 / 3.3 oz edt Perfume for women New in Can</t>
  </si>
  <si>
    <t>US $18.35/ea</t>
  </si>
  <si>
    <t>67 available / 1,926 sold</t>
  </si>
  <si>
    <t>May 22, 2024 22:59:22 PDT</t>
  </si>
  <si>
    <t>Jo Malone Perfume Sample Vials 1.5ml - Choose Your Scent Combined Shipping</t>
  </si>
  <si>
    <t>US $4.95/ea</t>
  </si>
  <si>
    <t>More than 10 available / 3,954 sold</t>
  </si>
  <si>
    <t>May 16, 2024 02:57:23 PDT</t>
  </si>
  <si>
    <t>Wonderstruck Enchanted ByTaylor Swift .17oz/5ml Edp Splash Mini  Same As Picture</t>
  </si>
  <si>
    <t>US $19.90</t>
  </si>
  <si>
    <t>Last One / 41 sold</t>
  </si>
  <si>
    <t>Apr 23, 2024 19:45:31 PDT</t>
  </si>
  <si>
    <t>Adam Levine</t>
  </si>
  <si>
    <t>Adam Levine by Adam Levine 3.4 oz EDP Perfume for Women New In Box</t>
  </si>
  <si>
    <t>US $9.99/ea</t>
  </si>
  <si>
    <t>Apr 29, 2024 12:26:17 PDT</t>
  </si>
  <si>
    <t>DOLCE &amp; GABBANA Devotion Eau de Parfum Miniature Perfume in Box  .17 oz MINI</t>
  </si>
  <si>
    <t>US $19.95</t>
  </si>
  <si>
    <t>Chatsworth, California, United States</t>
  </si>
  <si>
    <t>Un Jardin Sur Le Toit by Hermes 3.3 oz EDT Spray for Women Eau de Toilette New</t>
  </si>
  <si>
    <t>2 available / 25 sold</t>
  </si>
  <si>
    <t>May 21, 2024 04:13:49 PDT</t>
  </si>
  <si>
    <t>FOREVER by Alfred Sung for Women Perfume 4.2 oz New in Box</t>
  </si>
  <si>
    <t>US $16.93/ea</t>
  </si>
  <si>
    <t>52 available / 1,516 sold</t>
  </si>
  <si>
    <t>May 21, 2024 22:29:07 PDT</t>
  </si>
  <si>
    <t>Versace Dylan Turquoise Eau de Toilette Travel Spray NIB 0.33 oz / 10 ml</t>
  </si>
  <si>
    <t>More than 10 available / 37 sold</t>
  </si>
  <si>
    <t>May 24, 2024 05:14:27 PDT</t>
  </si>
  <si>
    <t>Chantilly, Virginia, United States</t>
  </si>
  <si>
    <t>May 24, 2024 05:54:50 PDT</t>
  </si>
  <si>
    <t>Dolce &amp; Gabbana Light Blue Summer Vibes Eau de Toilette Sample Spray 1.5ml New</t>
  </si>
  <si>
    <t>US $11.95/ea</t>
  </si>
  <si>
    <t>May 17, 2024 03:46:05 PDT</t>
  </si>
  <si>
    <t>2 ZARA Red Temptation Spray  They Maybe Expired Strong Alcohol Smell NO RETURNS!</t>
  </si>
  <si>
    <t>5 available / 10 sold</t>
  </si>
  <si>
    <t>May 16, 2024 04:41:02 PDT</t>
  </si>
  <si>
    <t>Somerset, Pennsylvania, United States</t>
  </si>
  <si>
    <t>Flower Princess by Vera Wang for women EDT 3.3 / 3.4 oz New Tester</t>
  </si>
  <si>
    <t>US $19.54/ea</t>
  </si>
  <si>
    <t>19 available / 288 sold</t>
  </si>
  <si>
    <t>May 11, 2024 09:46:06 PDT</t>
  </si>
  <si>
    <t>PARFUMS de MARLY DELINA for WOMEN 2.5 oz (75ml) EDP Spray NEW in BOX &amp; SEALED</t>
  </si>
  <si>
    <t>US $150.00</t>
  </si>
  <si>
    <t>3 available / 1 sold</t>
  </si>
  <si>
    <t>Rock Rapids, Iowa, United States</t>
  </si>
  <si>
    <t>US $44.49/ea</t>
  </si>
  <si>
    <t>9 available / 5 sold</t>
  </si>
  <si>
    <t>May 24, 2024 05:48:45 PDT</t>
  </si>
  <si>
    <t>Y*S*L Libre 3 oz / 90 ml EDP Perfume Spray for Women Gift for her New in Box</t>
  </si>
  <si>
    <t>5 available / 30 sold</t>
  </si>
  <si>
    <t>May 18, 2024 21:29:18 PDT</t>
  </si>
  <si>
    <t>Light Blue by Dolce &amp; Gabbana 3.3 oz Women's Eau de Toilette Spray New &amp; Sealed</t>
  </si>
  <si>
    <t>More than 10 available / 226 sold</t>
  </si>
  <si>
    <t>May 24, 2024 08:10:07 PDT</t>
  </si>
  <si>
    <t>Choco Musk - Al-Rehab Eau De Spray Perfume (50 ml/1.65 fl. oz)-  PACK OF 2</t>
  </si>
  <si>
    <t>US $14.90/ea</t>
  </si>
  <si>
    <t>Jean couturier</t>
  </si>
  <si>
    <t>CORIANDRE by JEAN COUTURIER for Women 30ml-1oz Eau de Toilette Spray (BQ22</t>
  </si>
  <si>
    <t>5 available</t>
  </si>
  <si>
    <t>Bombshell by Victoria's Secret 3.4 Oz – Eau De Parfum Spray, Fresh &amp; Sealed</t>
  </si>
  <si>
    <t>More than 10 available / 80 sold</t>
  </si>
  <si>
    <t>May 24, 2024 08:35:35 PDT</t>
  </si>
  <si>
    <t>BEAUTIFUL by Estee Lauder 2.5 oz edp Perfume for women New in Box</t>
  </si>
  <si>
    <t>More than 10 available / 458 sold</t>
  </si>
  <si>
    <t>May 24, 2024 06:47:33 PDT</t>
  </si>
  <si>
    <t>Chopard</t>
  </si>
  <si>
    <t>Casmir by Chopard for Women - 3.4 oz EDP Spray</t>
  </si>
  <si>
    <t>US $31.23</t>
  </si>
  <si>
    <t>50 available / 101 sold</t>
  </si>
  <si>
    <t>May 20, 2024 13:19:38 PDT</t>
  </si>
  <si>
    <t>Mini Versace Eros Pour Femme 0.17 oz EDT Perfume for Women New In Box</t>
  </si>
  <si>
    <t>US $8.98</t>
  </si>
  <si>
    <t>6 available / 64 sold</t>
  </si>
  <si>
    <t>May 15, 2024 23:04:21 PDT</t>
  </si>
  <si>
    <t>Versace Yellow Diamond Perfume for Women EDT 3.0 oz 90 ml New in Box</t>
  </si>
  <si>
    <t>US $37.99/ea</t>
  </si>
  <si>
    <t>More than 10 available / 147 sold</t>
  </si>
  <si>
    <t>May 20, 2024 11:17:49 PDT</t>
  </si>
  <si>
    <t>Givenchy Irresistible Rose Velvet 2.7 oz. Eau De Parfum Spray New in Sealed Box</t>
  </si>
  <si>
    <t>More than 10 available / 24 sold</t>
  </si>
  <si>
    <t>May 21, 2024 18:00:57 PDT</t>
  </si>
  <si>
    <t>CHANGE For Women</t>
  </si>
  <si>
    <t>Chance Eau de Perfume Natural spray for women 3.4 oz/ 100 ml</t>
  </si>
  <si>
    <t>US $18.99</t>
  </si>
  <si>
    <t>Le Labo Santal 33 Eau de Parfum Sample Spray Vial .05 oz /1.5 ml  New authentic</t>
  </si>
  <si>
    <t>US $14.75</t>
  </si>
  <si>
    <t>More than 10 available / 119 sold</t>
  </si>
  <si>
    <t>Apr 26, 2024 15:10:49 PDT</t>
  </si>
  <si>
    <t>Viva La Juicy Sucre by Juicy Couture 3.4 oz EDP Perfume for Women New In Box</t>
  </si>
  <si>
    <t>US $59.32</t>
  </si>
  <si>
    <t>Limited quantity available / 119 sold</t>
  </si>
  <si>
    <t>May 23, 2024 20:23:26 PDT</t>
  </si>
  <si>
    <t>Creed Queen Of Silk Eau De Parfum EDP 2.5oz / 75ml New 2024</t>
  </si>
  <si>
    <t>US $285.00</t>
  </si>
  <si>
    <t>8 available / 5 sold</t>
  </si>
  <si>
    <t>May 16, 2024 12:32:50 PDT</t>
  </si>
  <si>
    <t>ASST</t>
  </si>
  <si>
    <t>MOTHER'S DAY SALE DG YSL GUESS KENZO  BURBERRY ARMANI LACOSTE CACHERAL MOSCHINO+</t>
  </si>
  <si>
    <t>US $13.37</t>
  </si>
  <si>
    <t>92 available / 7 sold</t>
  </si>
  <si>
    <t>Henderson, Nevada, United States</t>
  </si>
  <si>
    <t>Versace Bright Crystal 3.0 fl oz/90ml Eau de Toilette Spray for Women New In Box</t>
  </si>
  <si>
    <t>US $38.49/ea</t>
  </si>
  <si>
    <t>More than 10 available / 81 sold</t>
  </si>
  <si>
    <t>May 11, 2024 10:02:14 PDT</t>
  </si>
  <si>
    <t>CK Beauty by Calvin Klein 3.3 / 3.4 oz EDP Perfume for Women New In Box</t>
  </si>
  <si>
    <t>US $25.98/ea</t>
  </si>
  <si>
    <t>More than 10 available / 5,255 sold</t>
  </si>
  <si>
    <t>May 23, 2024 17:00:31 PDT</t>
  </si>
  <si>
    <t>Al-Rehab</t>
  </si>
  <si>
    <t>Soft - Al-Rehab Eau De Natural Perfume Spray - 35 ml (1.15 fl. oz)</t>
  </si>
  <si>
    <t>BEAUTY</t>
  </si>
  <si>
    <t>US $9.25</t>
  </si>
  <si>
    <t>Apr 23, 2024 22:21:10 PDT</t>
  </si>
  <si>
    <t>Estee Lauder Bronze Goddess Skinscent Perfume Sample Spray 0.05 oz. / 1.5 ml New</t>
  </si>
  <si>
    <t>Apr 23, 2024 10:16:37 PDT</t>
  </si>
  <si>
    <t>Louisville, Kentucky, United States</t>
  </si>
  <si>
    <t>Tiziana Terenzi</t>
  </si>
  <si>
    <t>Atlantide by Tiziana Terenzi 1.5ml Vial Spray New Factory Sealed</t>
  </si>
  <si>
    <t>Extract Parfum</t>
  </si>
  <si>
    <t>May 16, 2024 18:26:10 PDT</t>
  </si>
  <si>
    <t>Fort Walton Beach, Florida, United States</t>
  </si>
  <si>
    <t>Not a Perfume By Juliette Has A Gun Eau De Parfum Spray 3.3 oz 100ml For Women</t>
  </si>
  <si>
    <t>May 01, 2024 13:23:39 PDT</t>
  </si>
  <si>
    <t>Un Jardin Sur La Lagune By Hermes EDT For Women 3.3 oz / 100 ml *NEW IN BOX*</t>
  </si>
  <si>
    <t>US $67.99</t>
  </si>
  <si>
    <t>Feb 15, 2024 10:19:30 PST</t>
  </si>
  <si>
    <t>PRADA CANDY BY PRADA 2.7 FL OZ EAU DE PARFUM SPRAY NEW &amp; SEALED</t>
  </si>
  <si>
    <t>2 available / 114 sold</t>
  </si>
  <si>
    <t>May 14, 2024 05:39:26 PDT</t>
  </si>
  <si>
    <t>TESTER SUNG * Alfred Sung * Perfume for Women * 3.4 oz * BRAND NEW</t>
  </si>
  <si>
    <t>US $16.20/ea</t>
  </si>
  <si>
    <t>More than 10 available / 2,472 sold</t>
  </si>
  <si>
    <t>May 24, 2024 10:11:44 PDT</t>
  </si>
  <si>
    <t>Orlando, Florida, United States</t>
  </si>
  <si>
    <t>Eclat D'Arpege by Lanvin 3.3 / 3.4 oz EDP Perfume for Women New In Box</t>
  </si>
  <si>
    <t>US $31.41/ea</t>
  </si>
  <si>
    <t>Limited quantity available / 5,107 sold</t>
  </si>
  <si>
    <t>May 24, 2024 09:31:02 PDT</t>
  </si>
  <si>
    <t>Ariana Grande Cloud PINK EDP - Dreamy Vanilla Scent 3.4oz Sealed</t>
  </si>
  <si>
    <t>6 available / 9 sold</t>
  </si>
  <si>
    <t>May 22, 2024 10:58:18 PDT</t>
  </si>
  <si>
    <t>Noa by Cacharel for Women Eau de Toilette Spray - 1 fl oz - SPRING SALE !</t>
  </si>
  <si>
    <t>Does Not Apply</t>
  </si>
  <si>
    <t>More than 10 available / 79 sold</t>
  </si>
  <si>
    <t>Apr 28, 2024 19:08:51 PDT</t>
  </si>
  <si>
    <t>Tory Burch</t>
  </si>
  <si>
    <t>Tory Burch Signature Eau de Parfum  0.2oz / 6ml  Rollerball  NEW</t>
  </si>
  <si>
    <t>4 available / 27 sold</t>
  </si>
  <si>
    <t>May 13, 2024 09:07:13 PDT</t>
  </si>
  <si>
    <t>Fort Lauderdale, Florida, United States</t>
  </si>
  <si>
    <t>Jo Malone English Pear &amp; Freesia Cologne EDC Perfume for Women With Sealed Box</t>
  </si>
  <si>
    <t>7 available / 122 sold</t>
  </si>
  <si>
    <t>May 23, 2024 05:56:00 PDT</t>
  </si>
  <si>
    <t>Jo Malone Peony &amp; Blush Suede Cologne Spray Women's Eau de  - 3.4 fl oz/100ml</t>
  </si>
  <si>
    <t>9 available / 1 sold</t>
  </si>
  <si>
    <t>Last One / 27 sold</t>
  </si>
  <si>
    <t>May 24, 2024 00:07:54 PDT</t>
  </si>
  <si>
    <t>Miraclelayer</t>
  </si>
  <si>
    <t>Miraclelayer CETALOX  EDP 50ml (a real perfume)</t>
  </si>
  <si>
    <t>More than 10 available / 61 sold</t>
  </si>
  <si>
    <t>Jan 24, 2024 07:11:16 PST</t>
  </si>
  <si>
    <t>OUAI North Bondi Eau de Parfume .34 oz/ 10ml - Brand New</t>
  </si>
  <si>
    <t>7 available / 39 sold</t>
  </si>
  <si>
    <t>Mar 02, 2024 18:50:58 PST</t>
  </si>
  <si>
    <t>Fragrance Couture</t>
  </si>
  <si>
    <t>"La Vida Bella  For Women Eau De Parfum By Fragrance Couture 3.4</t>
  </si>
  <si>
    <t>US $13.99/ea</t>
  </si>
  <si>
    <t>May 10, 2024 16:05:14 PDT</t>
  </si>
  <si>
    <t>La Vie Est Belle IRIS ABSOLU by Lancome 3.4 oz L'Eau de Parfum Spray New In Box</t>
  </si>
  <si>
    <t>US $61.99</t>
  </si>
  <si>
    <t>4 available / 49 sold</t>
  </si>
  <si>
    <t>May 19, 2024 01:35:33 PDT</t>
  </si>
  <si>
    <t>PARFUMS de MARLY DELINA for WOMEN 2.5 oz (75ml) EDP Spray NEW</t>
  </si>
  <si>
    <t>2 available / 19 sold</t>
  </si>
  <si>
    <t>May 20, 2024 20:01:31 PDT</t>
  </si>
  <si>
    <t>New Valentino Donna Born In Roma Intense 3.4 oz EDP Intense Spray For Women</t>
  </si>
  <si>
    <t>Last One / 19 sold</t>
  </si>
  <si>
    <t>May 16, 2024 04:11:25 PDT</t>
  </si>
  <si>
    <t>Coach New York Eau de Parfum, Perfume for Women .15 oz Mini, Splash</t>
  </si>
  <si>
    <t>US $13.95</t>
  </si>
  <si>
    <t>May 14, 2024 06:52:51 PDT</t>
  </si>
  <si>
    <t>Chanel Coromandel Les Exclusifs Eau De Parfum Mini Splash Bottle 4ml NIB</t>
  </si>
  <si>
    <t>US $31.95/ea</t>
  </si>
  <si>
    <t>10 available / 196 sold</t>
  </si>
  <si>
    <t>Mar 01, 2024 17:52:52 PST</t>
  </si>
  <si>
    <t>Light Blue by Dolce &amp; Gabbana, 3.3 oz EDT Spray for Women</t>
  </si>
  <si>
    <t>US $49.51/ea</t>
  </si>
  <si>
    <t>More than 10 available / 635 sold</t>
  </si>
  <si>
    <t>May 23, 2024 21:14:46 PDT</t>
  </si>
  <si>
    <t>One Direction</t>
  </si>
  <si>
    <t>Our Moment by One Direction 3.4 oz / 100 ml Edp spy perfume for women femme</t>
  </si>
  <si>
    <t>US $59.50/ea</t>
  </si>
  <si>
    <t>May 23, 2024 10:17:11 PDT</t>
  </si>
  <si>
    <t>Valaya Parfums de Marly for women  2.5 oz/75 ml Eau de Parfum New In Box</t>
  </si>
  <si>
    <t>May 23, 2024 18:32:40 PDT</t>
  </si>
  <si>
    <t>Gucci Bamboo 2.5 oz EDP Elegant Perfume for Women Floral Fragrance Sealed</t>
  </si>
  <si>
    <t>10 available / 31 sold</t>
  </si>
  <si>
    <t>May 10, 2024 09:52:19 PDT</t>
  </si>
  <si>
    <t>Southgate, Michigan, United States</t>
  </si>
  <si>
    <t>Mancera</t>
  </si>
  <si>
    <t>Sicily by Mancera 4 oz EDP Perfume for Men Women Unisex Brand New in Box</t>
  </si>
  <si>
    <t>US $69.58</t>
  </si>
  <si>
    <t>May 22, 2024 10:44:46 PDT</t>
  </si>
  <si>
    <t>Montale</t>
  </si>
  <si>
    <t>Montale Chocolate Greedy by Montale, 3.4 oz EDP Spray for Unisex</t>
  </si>
  <si>
    <t>US $59.23/ea</t>
  </si>
  <si>
    <t>More than 10 available / 51 sold</t>
  </si>
  <si>
    <t>May 22, 2024 20:27:57 PDT</t>
  </si>
  <si>
    <t>Thierry Mugler Angel Women's EDP 3.4oz Scent Spray New</t>
  </si>
  <si>
    <t>May 22, 2024 08:56:37 PDT</t>
  </si>
  <si>
    <t>TOM FORD SOLEIL BLANC SHIMMERING BODY OIL GOLD - 1.5 OZ - NEW</t>
  </si>
  <si>
    <t>Shimmering Body Oil</t>
  </si>
  <si>
    <t>9 available / 30 sold</t>
  </si>
  <si>
    <t>Apr 01, 2024 16:48:27 PDT</t>
  </si>
  <si>
    <t>East Brunswick, New Jersey, United States</t>
  </si>
  <si>
    <t>Michael Kors Sexy Blossom for Women EDP Spray 3.4 oz / 100 ml New In Box</t>
  </si>
  <si>
    <t>US $35.79/ea</t>
  </si>
  <si>
    <t>3 available / 110 sold</t>
  </si>
  <si>
    <t>May 22, 2024 21:48:36 PDT</t>
  </si>
  <si>
    <t>Rave Now Women EDP Perfume By Rave Lattafa 100 ML🥇Gift Rich Amazing Fragrance🥇</t>
  </si>
  <si>
    <t>US $30.89/ea</t>
  </si>
  <si>
    <t>May 23, 2024 13:03:59 PDT</t>
  </si>
  <si>
    <t>Valaya Parfums de Marly for women  2.5 oz/75 ml Eau de Parfum Spray New In Box</t>
  </si>
  <si>
    <t>Last One / 10 sold</t>
  </si>
  <si>
    <t>May 11, 2024 01:34:17 PDT</t>
  </si>
  <si>
    <t>ARMAF OMBRE OUD INTENSE 3.4 FL. OZ / 100 ML EAU DE PARFUM FOR MEN</t>
  </si>
  <si>
    <t>US $99.95</t>
  </si>
  <si>
    <t>May 17, 2024 11:37:14 PDT</t>
  </si>
  <si>
    <t>Prince Matchabelli</t>
  </si>
  <si>
    <t>Wind Song by Prince Matchabelli 4 oz Dusting Powder for Women New In Box</t>
  </si>
  <si>
    <t>Body Powder</t>
  </si>
  <si>
    <t>US $14.94/ea</t>
  </si>
  <si>
    <t>3 available / 1,454 sold</t>
  </si>
  <si>
    <t>May 08, 2024 12:00:09 PDT</t>
  </si>
  <si>
    <t>Ysatis By Givenchy Eau de Toilette for Women 3.3 oz / 100 ml *NEW IN SEALED BOX*</t>
  </si>
  <si>
    <t>More than 10 available / 43 sold</t>
  </si>
  <si>
    <t>May 08, 2024 10:42:59 PDT</t>
  </si>
  <si>
    <t>Yara Tous by Lattafa perfume for Women EDP 3.4 oz New In Box</t>
  </si>
  <si>
    <t>US $29.06/ea</t>
  </si>
  <si>
    <t>103 available / 152 sold</t>
  </si>
  <si>
    <t>May 21, 2024 07:02:29 PDT</t>
  </si>
  <si>
    <t>Giardini Di Toscana</t>
  </si>
  <si>
    <t>Bianco Latte EDP by Giardini Di Toscana  100 Ml Missing Two Sprays</t>
  </si>
  <si>
    <t>US $140.00</t>
  </si>
  <si>
    <t>Assorted</t>
  </si>
  <si>
    <t>Women Designer Perfume Vials Samples Choose Scents, Combined Shipping &amp; Discount</t>
  </si>
  <si>
    <t>US $1.99/ea</t>
  </si>
  <si>
    <t>More than 10 available / 4,912 sold</t>
  </si>
  <si>
    <t>May 18, 2024 18:34:58 PDT</t>
  </si>
  <si>
    <t>Good Girl Gone Bad By Kilian 50 ml/ 1.7oz Eau de Parfum Spray NEW SEALED</t>
  </si>
  <si>
    <t>4 available / 4 sold</t>
  </si>
  <si>
    <t>May 08, 2024 18:29:03 PDT</t>
  </si>
  <si>
    <t>Pomona,California USA, Hong Kong</t>
  </si>
  <si>
    <t>Jessica Simpson</t>
  </si>
  <si>
    <t>Fancy by Jessica Simpson 3.4 oz EDP Perfume for Women New In Box</t>
  </si>
  <si>
    <t>US $26.14/ea</t>
  </si>
  <si>
    <t>More than 10 available / 2,724 sold</t>
  </si>
  <si>
    <t>May 23, 2024 09:27:27 PDT</t>
  </si>
  <si>
    <t>Carolina Herrera Good Girl EDP Supreme 1.5ml .05fl oz x 4 Perfume Spray Samples</t>
  </si>
  <si>
    <t>Eau De Parfum Supreme</t>
  </si>
  <si>
    <t>US $13.75</t>
  </si>
  <si>
    <t>More than 10 available / 52 sold</t>
  </si>
  <si>
    <t>Payson, Utah, United States</t>
  </si>
  <si>
    <t>NEW Ariana Grande 4 Piece  Body Spray Coffret, 1.7 Ounce. FREE SHIPPING</t>
  </si>
  <si>
    <t>May 21, 2024 17:39:38 PDT</t>
  </si>
  <si>
    <t>Multiple Locations, United States</t>
  </si>
  <si>
    <t>Juicy Couture By Juicy Couture Eau De Parfum Spray  Perfume Authentic 1 oz</t>
  </si>
  <si>
    <t>Apr 12, 2024 12:50:40 PDT</t>
  </si>
  <si>
    <t>Pembroke, North Carolina, United States</t>
  </si>
  <si>
    <t>BLUE GRASS by Elizabeth Arden 3.3 oz edp New in Box Sealed</t>
  </si>
  <si>
    <t>US $16.30/ea</t>
  </si>
  <si>
    <t>159 available / 1,053 sold</t>
  </si>
  <si>
    <t>May 14, 2024 16:07:07 PDT</t>
  </si>
  <si>
    <t>Victoria Secret Bombshell Fragrance Mist 250ml-FREE SHIPPING</t>
  </si>
  <si>
    <t>US $18.04</t>
  </si>
  <si>
    <t>May 20, 2024 17:52:50 PDT</t>
  </si>
  <si>
    <t>Twilly d'Hermes 7.5ml EDP Mini Splash (New with box)</t>
  </si>
  <si>
    <t>US $13.88/ea</t>
  </si>
  <si>
    <t>May 24, 2024 09:51:27 PDT</t>
  </si>
  <si>
    <t>love luxe beauty</t>
  </si>
  <si>
    <t>Kuromi  Perfume</t>
  </si>
  <si>
    <t>Anaheim, California, United States</t>
  </si>
  <si>
    <t>9 available / 83 sold</t>
  </si>
  <si>
    <t>May 20, 2024 07:50:48 PDT</t>
  </si>
  <si>
    <t>My Way by Giorgio Armani 3oz 90ml EDP Perfume for Women New In Box USA</t>
  </si>
  <si>
    <t>2 available / 54 sold</t>
  </si>
  <si>
    <t>May 20, 2024 01:43:33 PDT</t>
  </si>
  <si>
    <t>Dayton, New Jersey, Canada</t>
  </si>
  <si>
    <t>THIERRY MUGLER AURA MUGLER EAU DE TOILETTE REFILLABLE SPRAY 30 ML/ 1.0 FL OZ</t>
  </si>
  <si>
    <t>5 available / 1 sold</t>
  </si>
  <si>
    <t>Franklin Square, New York, United States</t>
  </si>
  <si>
    <t>Tru Fragrance</t>
  </si>
  <si>
    <t>Tru Fragrance Strawberry Icing Perfume EDP 3.4 oz FREE SHIPPING</t>
  </si>
  <si>
    <t>Forest Hills, New York, United States</t>
  </si>
  <si>
    <t>Dossier MUSKY MUSK Eau de Parfum 1.7 Fl oz / 50 mL Perfume NEW IN BOX</t>
  </si>
  <si>
    <t>Burberry Weekend by Burberry 3.3 / 3.4 oz EDP Perfume For Women New In Box</t>
  </si>
  <si>
    <t>US $34.09/ea</t>
  </si>
  <si>
    <t>252 available / 1,429 sold</t>
  </si>
  <si>
    <t>May 24, 2024 10:50:08 PDT</t>
  </si>
  <si>
    <t>Givenchy Irresistible Eau De Parfume 2.7 Oz. 80ML Spray for Women NEW IN BOX</t>
  </si>
  <si>
    <t>US $55.63</t>
  </si>
  <si>
    <t>10 available / 57 sold</t>
  </si>
  <si>
    <t>May 20, 2024 17:32:39 PDT</t>
  </si>
  <si>
    <t>Deep Red by Hugo Boss EDP Perfume for Women 3.0 oz Brand New In Box</t>
  </si>
  <si>
    <t>US $27.25/ea</t>
  </si>
  <si>
    <t>More than 10 available / 3,555 sold</t>
  </si>
  <si>
    <t>May 24, 2024 11:08:02 PDT</t>
  </si>
  <si>
    <t>Sabrina Carpenter</t>
  </si>
  <si>
    <t>Sweet Tooth by Sabrina Carpenter Perfume Women 2.5 oz New without Box &amp; Cap</t>
  </si>
  <si>
    <t>May 17, 2024 11:38:31 PDT</t>
  </si>
  <si>
    <t>360 PURPLE Perry Ellis Women 3.4 oz 3.3 edp perfume spray NEW IN BOX</t>
  </si>
  <si>
    <t>US $25.47/ea</t>
  </si>
  <si>
    <t>96 available / 1,616 sold</t>
  </si>
  <si>
    <t>May 18, 2024 17:18:46 PDT</t>
  </si>
  <si>
    <t>Nest</t>
  </si>
  <si>
    <t>Assorted Nest Perfume Oil .10 Fl Oz /3ML Rollerball Each New</t>
  </si>
  <si>
    <t>8 available / 139 sold</t>
  </si>
  <si>
    <t>Mar 11, 2024 15:26:21 PDT</t>
  </si>
  <si>
    <t>Guess Seductive Red by Guess for women EDT 2.5 oz new in Box</t>
  </si>
  <si>
    <t>US $22.95/ea</t>
  </si>
  <si>
    <t>20 available / 294 sold</t>
  </si>
  <si>
    <t>Mar 27, 2024 12:54:40 PDT</t>
  </si>
  <si>
    <t>US $18.62/ea</t>
  </si>
  <si>
    <t>More than 10 available / 2,477 sold</t>
  </si>
  <si>
    <t>Gucci Rush by Gucci EDT Perfume for Women 2.5 oz Brand New Tester</t>
  </si>
  <si>
    <t>US $64.94</t>
  </si>
  <si>
    <t>May 24, 2024 07:20:03 PDT</t>
  </si>
  <si>
    <t>2 PCS.SET Avon sweet honesty cologne PERFUME Spray 1.7 oz/With TRAVEL SPRAY</t>
  </si>
  <si>
    <t>cologne</t>
  </si>
  <si>
    <t>US $14.89/ea</t>
  </si>
  <si>
    <t>Jo Malone Lime Basil &amp; Mandarin Cologne Spray Women's Eau de  - 3.4 fl oz/100ml</t>
  </si>
  <si>
    <t>8 available / 2 sold</t>
  </si>
  <si>
    <t>Hidden Fantasy by Britney Spears 3.3 / 3.4 oz EDP For Women NEW IN BOX</t>
  </si>
  <si>
    <t>US $19.24/ea</t>
  </si>
  <si>
    <t>7 available / 1,337 sold</t>
  </si>
  <si>
    <t>Apr 22, 2024 08:27:42 PDT</t>
  </si>
  <si>
    <t>Elizabeth Taylor Perfume Gift Set, White Diamonds , 2 Pieces</t>
  </si>
  <si>
    <t>Perfume Gift Sets</t>
  </si>
  <si>
    <t>US $18.87</t>
  </si>
  <si>
    <t>May 24, 2024 07:24:18 PDT</t>
  </si>
  <si>
    <t>Ontario, California, United States</t>
  </si>
  <si>
    <t>Pure Honey by Kim Kardashian perfume for women EDP 3.3 / 3.4 oz New in Box</t>
  </si>
  <si>
    <t>US $19.53/ea</t>
  </si>
  <si>
    <t>47 available / 537 sold</t>
  </si>
  <si>
    <t>May 08, 2024 12:19:44 PDT</t>
  </si>
  <si>
    <t>US $54.42</t>
  </si>
  <si>
    <t>Last One / 34 sold</t>
  </si>
  <si>
    <t>May 10, 2024 02:57:19 PDT</t>
  </si>
  <si>
    <t>Lovely Jessica Parker 2pc Gift Set 3.4oz Perfume + Body Lotion 6.7oz~damaged box</t>
  </si>
  <si>
    <t>US $25.99/ea</t>
  </si>
  <si>
    <t>13 available / 39 sold</t>
  </si>
  <si>
    <t>May 22, 2024 13:54:03 PDT</t>
  </si>
  <si>
    <t>Dolce &amp; Gabbana Light Blue EDT 3.3 oz 3.4 oz Crisp Refreshing Women's Scent</t>
  </si>
  <si>
    <t>May 24, 2024 09:31:28 PDT</t>
  </si>
  <si>
    <t>ARPEGE by Lanvin 3.3 / 3.4 oz EDP For Women New in Box Sealed</t>
  </si>
  <si>
    <t>US $24.77/ea</t>
  </si>
  <si>
    <t>200 available / 1,585 sold</t>
  </si>
  <si>
    <t>May 23, 2024 12:54:07 PDT</t>
  </si>
  <si>
    <t>Coco Mademoiselle Eau De Parfum Perfume Sample Vial Travel 1.5 Ml/0.05 Oz by Par</t>
  </si>
  <si>
    <t>US $18.76</t>
  </si>
  <si>
    <t>4 available / 229 sold</t>
  </si>
  <si>
    <t>May 24, 2024 11:12:04 PDT</t>
  </si>
  <si>
    <t>Sarasota, Florida, United States</t>
  </si>
  <si>
    <t>Valentino Donna Born in Roma Intense EDP Spray For Women 100ml/3.4oz</t>
  </si>
  <si>
    <t>May 16, 2024 03:54:55 PDT</t>
  </si>
  <si>
    <t>CURIOUS Britney Spears women perfume edp 3.3 oz. 3.4 NEW IN BOX</t>
  </si>
  <si>
    <t>US $18.90/ea</t>
  </si>
  <si>
    <t>245 available / 3,860 sold</t>
  </si>
  <si>
    <t>May 21, 2024 12:14:06 PDT</t>
  </si>
  <si>
    <t>LOVELY by Sarah Jessica Parker Perfume for Women 3.4 oz 100 ml EDP Spray NEW</t>
  </si>
  <si>
    <t>Last One / 915 sold</t>
  </si>
  <si>
    <t>Apr 24, 2024 05:24:27 PDT</t>
  </si>
  <si>
    <t>Parfums Grès</t>
  </si>
  <si>
    <t>CABOTINE ROSE PARFUMS GRES for Women 3.3 edt 3.4 oz  Spray New in Box</t>
  </si>
  <si>
    <t>US $14.49/ea</t>
  </si>
  <si>
    <t>45 available / 506 sold</t>
  </si>
  <si>
    <t>May 24, 2024 09:46:09 PDT</t>
  </si>
  <si>
    <t>Multiple Brands</t>
  </si>
  <si>
    <t>Men's cologne Perfume Sampler fragrance designer Travel-Size 10PCS sampler set</t>
  </si>
  <si>
    <t>May 22, 2024 22:30:16 PDT</t>
  </si>
  <si>
    <t>Happy by Clinique, 3.4 oz Perfume Spray for Women</t>
  </si>
  <si>
    <t>US $26.12/ea</t>
  </si>
  <si>
    <t>More than 10 available / 235 sold</t>
  </si>
  <si>
    <t>May 24, 2024 11:16:44 PDT</t>
  </si>
  <si>
    <t>PRETTY Elizabeth Arden Women Perfume 3.3 / 3.4 oz EDP New tester</t>
  </si>
  <si>
    <t>US $15.27/ea</t>
  </si>
  <si>
    <t>28 available / 126 sold</t>
  </si>
  <si>
    <t>May 22, 2024 19:10:12 PDT</t>
  </si>
  <si>
    <t>Angel for Women by Thierry Mugler Eau de Parfum Spray 0.23 FL OZ / 7 ML</t>
  </si>
  <si>
    <t>US $18.00</t>
  </si>
  <si>
    <t>Jeanne Lanvin By Lanvin Paris Eau De Parfum Natural Spray 3.3 fl oz</t>
  </si>
  <si>
    <t>Apr 29, 2024 08:20:31 PDT</t>
  </si>
  <si>
    <t>Designer Series</t>
  </si>
  <si>
    <t>Perfumes for women La Vida Bella  100Ml 3.4fl.oz Long Lasting Natural Spray</t>
  </si>
  <si>
    <t>US $13.99</t>
  </si>
  <si>
    <t>May 22, 2024 08:03:48 PDT</t>
  </si>
  <si>
    <t>Michael Kors sparkling blush Eau De Parfum Spray  - 0.34oz/10mL - NIB</t>
  </si>
  <si>
    <t>US $19.88/ea</t>
  </si>
  <si>
    <t>More than 10 available / 11 sold</t>
  </si>
  <si>
    <t>May 21, 2024 11:58:50 PDT</t>
  </si>
  <si>
    <t>Clinique Aromatics Elixir EDP Spray 1.5 Oz Women Sealed</t>
  </si>
  <si>
    <t>US $24.02/ea</t>
  </si>
  <si>
    <t>10 available / 20 sold</t>
  </si>
  <si>
    <t>May 15, 2024 22:34:45 PDT</t>
  </si>
  <si>
    <t>San Marcos, California, United States</t>
  </si>
  <si>
    <t>Paloma Picasso</t>
  </si>
  <si>
    <t>Paloma Picasso by Paloma Picasso for women EDT 3.3 / 3.4 oz New in Box</t>
  </si>
  <si>
    <t>US $32.91/ea</t>
  </si>
  <si>
    <t>Limited quantity available / 435 sold</t>
  </si>
  <si>
    <t>May 21, 2024 19:50:08 PDT</t>
  </si>
  <si>
    <t>La Vie Est Belle by Lancome Paris 2.5 fl oz EDP Perfume for Women New In Box</t>
  </si>
  <si>
    <t>More than 10 available / 517 sold</t>
  </si>
  <si>
    <t>May 23, 2024 08:08:10 PDT</t>
  </si>
  <si>
    <t>VERSACE CRYSTAL NOIR for women EDT 3.0 oz New Tester</t>
  </si>
  <si>
    <t>US $40.63/ea</t>
  </si>
  <si>
    <t>159 available / 847 sold</t>
  </si>
  <si>
    <t>May 24, 2024 09:57:08 PDT</t>
  </si>
  <si>
    <t>As Picture Show</t>
  </si>
  <si>
    <t>Carmina Eau De Parfume EDP 75ml 2.5 oz Perfume Spray For Women Gifts New In Box</t>
  </si>
  <si>
    <t>4 available / 24 sold</t>
  </si>
  <si>
    <t>May 24, 2024 10:01:33 PDT</t>
  </si>
  <si>
    <t>Aeropostale</t>
  </si>
  <si>
    <t>Promise Me by Aeropostale, 3.4 oz EDP Spray for Women</t>
  </si>
  <si>
    <t>US $26.40/ea</t>
  </si>
  <si>
    <t>More than 10 available / 1,338 sold</t>
  </si>
  <si>
    <t>May 24, 2024 11:01:34 PDT</t>
  </si>
  <si>
    <t>Lancome Tresor - Romantic 3.4oz Eau de Parfum Spray for Women</t>
  </si>
  <si>
    <t>6 available / 15 sold</t>
  </si>
  <si>
    <t>May 17, 2024 09:27:23 PDT</t>
  </si>
  <si>
    <t>Lancôme Tresor 3.4oz Women's EDP Classic Fragrance New Sealed</t>
  </si>
  <si>
    <t>May 18, 2024 10:27:17 PDT</t>
  </si>
  <si>
    <t>PHLUR</t>
  </si>
  <si>
    <t>Phlur Missing Person Womens Perfume EDP Spray 0.17 Oz Mini Travel NWOB</t>
  </si>
  <si>
    <t>More than 10 available / 22 sold</t>
  </si>
  <si>
    <t>Apr 22, 2024 09:40:17 PDT</t>
  </si>
  <si>
    <t>Parfums de Marly Delina La Rosee 2.5oz Women's Eau de Parfum New Sealed</t>
  </si>
  <si>
    <t>May 17, 2024 03:48:01 PDT</t>
  </si>
  <si>
    <t>Moschino Fresh Couture by Moschino 3.4 oz EDT Perfume for Women Tester</t>
  </si>
  <si>
    <t>US $27.54/ea</t>
  </si>
  <si>
    <t>6 available / 272 sold</t>
  </si>
  <si>
    <t>May 24, 2024 08:32:03 PDT</t>
  </si>
  <si>
    <t>Cool Water Womens perfume  1.7 oz / 50 ml EDT Spray by Davidoff  * Authentic *</t>
  </si>
  <si>
    <t>10 available / 98 sold</t>
  </si>
  <si>
    <t>May 14, 2024 19:09:17 PDT</t>
  </si>
  <si>
    <t>JLO</t>
  </si>
  <si>
    <t>Glow by J.LO Jennifer Lopez Perfume for Women 3.4 oz New in Box</t>
  </si>
  <si>
    <t>US $26.81/ea</t>
  </si>
  <si>
    <t>Limited quantity available / 478 sold</t>
  </si>
  <si>
    <t>May 24, 2024 09:37:10 PDT</t>
  </si>
  <si>
    <t>Versace VERSENSE EDT for Women 3.3 / 3.4 oz New tester</t>
  </si>
  <si>
    <t>US $38.76/ea</t>
  </si>
  <si>
    <t>Limited quantity available / 401 sold</t>
  </si>
  <si>
    <t>May 02, 2024 11:02:24 PDT</t>
  </si>
  <si>
    <t>Ainash Perfums</t>
  </si>
  <si>
    <t>Royal Noir Absolu by Ainash 2.5 oz Extrait de Parfum</t>
  </si>
  <si>
    <t>US $58.50</t>
  </si>
  <si>
    <t>Curious By Britney Spears Mini EDP Splash Perfume 0.16 oz new no box</t>
  </si>
  <si>
    <t>8 available / 6 sold</t>
  </si>
  <si>
    <t>May 24, 2024 08:03:46 PDT</t>
  </si>
  <si>
    <t>Point Pleasant Beach, New Jersey, United States</t>
  </si>
  <si>
    <t>La Vie Est Belle by Lancome 3.4 oz / 100 ml Spray L'Eau De Parfum New &amp; Sealed</t>
  </si>
  <si>
    <t>2 available / 146 sold</t>
  </si>
  <si>
    <t>May 24, 2024 07:08:11 PDT</t>
  </si>
  <si>
    <t>Thierry Mugler Angel 1.7 oz Women's Eau De Parfum | Heavenly Scent Sealed</t>
  </si>
  <si>
    <t>May 20, 2024 08:36:14 PDT</t>
  </si>
  <si>
    <t>VICTORIA'S SECRET SCANDALOUS EAU DE PARFUM SPRAY 1.7 OZ **NEW SEALED BOX**</t>
  </si>
  <si>
    <t>More than 10 available / 46 sold</t>
  </si>
  <si>
    <t>Mar 25, 2024 05:46:37 PDT</t>
  </si>
  <si>
    <t>New Perfume Omnia Amethyste EDT Bvlgari Eau De Toilette Spray 2.2 oz for Women</t>
  </si>
  <si>
    <t>US $34.87/ea</t>
  </si>
  <si>
    <t>10 available / 27 sold</t>
  </si>
  <si>
    <t>May 15, 2024 03:14:52 PDT</t>
  </si>
  <si>
    <t>Glow by J.LO Jennifer Lopez EDT Perfume For Women 1 Oz</t>
  </si>
  <si>
    <t>22 available / 18 sold</t>
  </si>
  <si>
    <t>Apr 05, 2024 08:42:47 PDT</t>
  </si>
  <si>
    <t>Paris Hilton Heiress For Women 3.4 Oz Eau De Parfum Spray</t>
  </si>
  <si>
    <t>US $28.00</t>
  </si>
  <si>
    <t>More than 10 available / 78 sold</t>
  </si>
  <si>
    <t>May 13, 2024 21:05:36 PDT</t>
  </si>
  <si>
    <t>Giorgio Armani My Way Women's Eau de Parfum EDP Travel Splash Mini Sample 0.24oz</t>
  </si>
  <si>
    <t>US $16.99</t>
  </si>
  <si>
    <t>More than 10 available / 111 sold</t>
  </si>
  <si>
    <t>May 23, 2024 18:50:06 PDT</t>
  </si>
  <si>
    <t>Sammamish, Washington, United States</t>
  </si>
  <si>
    <t>Daisy Marc Jacobs Eau So Fresh 10ml Eau De Toilette Spray</t>
  </si>
  <si>
    <t>5 available / 75 sold</t>
  </si>
  <si>
    <t>May 06, 2024 10:28:44 PDT</t>
  </si>
  <si>
    <t>VERY SEXY Perfume Victoria's Secret 3.4 oz 100 ml  Eau De Parfum BRAND NEW</t>
  </si>
  <si>
    <t>7 available / 98 sold</t>
  </si>
  <si>
    <t>May 24, 2024 00:01:44 PDT</t>
  </si>
  <si>
    <t>Salvatore Ferragamo</t>
  </si>
  <si>
    <t>Incanto Charms by Salvatore Ferragamo for women EDT 3.3 / 3.4 oz New Tester</t>
  </si>
  <si>
    <t>US $17.79/ea</t>
  </si>
  <si>
    <t>15 available / 2,177 sold</t>
  </si>
  <si>
    <t>Feb 20, 2024 08:37:01 PST</t>
  </si>
  <si>
    <t>Versace Bright Crystal 3oz Women's EDT Spray New</t>
  </si>
  <si>
    <t>May 20, 2024 10:42:03 PDT</t>
  </si>
  <si>
    <t>Yardley English Honeysuckle Perfum By Yardley London EDT Spray 4.2oz/125ml Women</t>
  </si>
  <si>
    <t>Toilette Spray</t>
  </si>
  <si>
    <t>US $22.48/ea</t>
  </si>
  <si>
    <t>May 24, 2024 09:10:56 PDT</t>
  </si>
  <si>
    <t>Hauppauge, New York, United States</t>
  </si>
  <si>
    <t>Lancome La Vie Est Belle 3.4 oz EDP Women's Fragrance Perfume Spray Sealed</t>
  </si>
  <si>
    <t>May 10, 2024 09:52:59 PDT</t>
  </si>
  <si>
    <t>Red Door by Elizabeth Arden 3.3 oz / 100 ml EDT Perfume for Women</t>
  </si>
  <si>
    <t>US $24.99</t>
  </si>
  <si>
    <t>10 available / 62 sold</t>
  </si>
  <si>
    <t>May 11, 2024 17:29:58 PDT</t>
  </si>
  <si>
    <t>diptyque</t>
  </si>
  <si>
    <t>2x Authentic Diptyque Orpheon Eau de Parfum Spray 2ml/.06 fl. oz. Each Free Ship</t>
  </si>
  <si>
    <t>US $27.50</t>
  </si>
  <si>
    <t>9 available / 12 sold</t>
  </si>
  <si>
    <t>May 23, 2024 10:38:20 PDT</t>
  </si>
  <si>
    <t>Romance by Ralph Lauren perfume for women EDP 3.3 / 3.4 oz New in Box</t>
  </si>
  <si>
    <t>US $45.93/ea</t>
  </si>
  <si>
    <t>153 available / 417 sold</t>
  </si>
  <si>
    <t>May 24, 2024 10:48:09 PDT</t>
  </si>
  <si>
    <t>Guerlain Perfume Sample Spray Vials 1ml - 2ml Choose Your Scent &amp; Combined</t>
  </si>
  <si>
    <t>US $4.95</t>
  </si>
  <si>
    <t>Last One / 287 sold</t>
  </si>
  <si>
    <t>May 23, 2024 17:57:16 PDT</t>
  </si>
  <si>
    <t>Paco Rabanne Olympea Intense Eau De Parfum Intense Spray 80 ml / 2.7oz Sealed</t>
  </si>
  <si>
    <t>US $105.95</t>
  </si>
  <si>
    <t>2 available / 22 sold</t>
  </si>
  <si>
    <t>Apr 30, 2024 19:57:31 PDT</t>
  </si>
  <si>
    <t>Burberry Touch by Burberry parfum for women 3.3 fl. oz. / 100 ml</t>
  </si>
  <si>
    <t>May 24, 2024 00:58:14 PDT</t>
  </si>
  <si>
    <t>ANAIS ANAIS PREMIER DELICE by Cacharel for her EDT 3.3 / 3.4 oz New</t>
  </si>
  <si>
    <t>US $22.53/ea</t>
  </si>
  <si>
    <t>34 available / 82 sold</t>
  </si>
  <si>
    <t>May 06, 2024 10:32:38 PDT</t>
  </si>
  <si>
    <t>Fancy by Jessica Simpson 3.3 / 3.4 oz edp perfume women NEW in Retail Box</t>
  </si>
  <si>
    <t>52 available / 1,386 sold</t>
  </si>
  <si>
    <t>May 12, 2024 17:47:06 PDT</t>
  </si>
  <si>
    <t>Armaf Club de Nuit IMPERIALE 3.6 fl.oz Eau de Parfum for Women | New Launch</t>
  </si>
  <si>
    <t>US $39.45/ea</t>
  </si>
  <si>
    <t>More than 10 available / 183 sold</t>
  </si>
  <si>
    <t>May 20, 2024 08:47:39 PDT</t>
  </si>
  <si>
    <t>Yara by Lattafa, 3.4 oz Eau De Perfume Spray for Women</t>
  </si>
  <si>
    <t>More than 10 available / 432 sold</t>
  </si>
  <si>
    <t>May 17, 2024 11:24:40 PDT</t>
  </si>
  <si>
    <t>Bridgeview, Illinois, United States</t>
  </si>
  <si>
    <t>Gucci Flora Gorgeous Magnolia, Gucci Gorgeous Jasmine &amp; Gorgeous Gardenia VIALS</t>
  </si>
  <si>
    <t>More than 10 lots available (3 items per lot) / 154 sold</t>
  </si>
  <si>
    <t>May 19, 2024 16:43:20 PDT</t>
  </si>
  <si>
    <t>Valley Stream, New York, United States</t>
  </si>
  <si>
    <t>as showed</t>
  </si>
  <si>
    <t>Woemn Avon FAR AWAY Eau De Parfum Perfume Spray 1.7oz~NEW~SEALED | FREE SHIPPING</t>
  </si>
  <si>
    <t>May 13, 2024 17:36:16 PDT</t>
  </si>
  <si>
    <t>New York, Hong Kong</t>
  </si>
  <si>
    <t>Le Femme by Armaf perfume for women EDP 3.3 / 3.4 oz New in Box</t>
  </si>
  <si>
    <t>US $20.71/ea</t>
  </si>
  <si>
    <t>100 available / 290 sold</t>
  </si>
  <si>
    <t>May 23, 2024 21:14:09 PDT</t>
  </si>
  <si>
    <t>Maison Martin Margiela</t>
  </si>
  <si>
    <t>Replica Eau De Toilette ON A DATE .34 oz. NIB!  Memory In A Fragrance</t>
  </si>
  <si>
    <t>US $21.00/ea</t>
  </si>
  <si>
    <t>8 available / 4 sold</t>
  </si>
  <si>
    <t>Nine Mile Falls, Washington, United States</t>
  </si>
  <si>
    <t>Libre By Yves Saint Laurent for Women EDT 1.6 oz / 50 ml *NEW IN SEALED BOX*</t>
  </si>
  <si>
    <t>More than 10 available / 137 sold</t>
  </si>
  <si>
    <t>May 08, 2024 11:04:40 PDT</t>
  </si>
  <si>
    <t>T.O.V.A.</t>
  </si>
  <si>
    <t>Tova Beverly Hills Signature 2 pcs set for Women 3.4oz EAU DE PARFUM+1oz EDP</t>
  </si>
  <si>
    <t>US $37.00</t>
  </si>
  <si>
    <t>May 16, 2024 09:48:55 PDT</t>
  </si>
  <si>
    <t>INCANTO CHARMS by Salvatore Ferragamo EDT 3.4 oz Perfume for women New in Box</t>
  </si>
  <si>
    <t>US $23.98/ea</t>
  </si>
  <si>
    <t>15 available / 1,678 sold</t>
  </si>
  <si>
    <t>May 24, 2024 09:32:06 PDT</t>
  </si>
  <si>
    <t>Jovan</t>
  </si>
  <si>
    <t>Jovan Musk for Women Cologne 3.25 oz - Classic Scent Spray</t>
  </si>
  <si>
    <t>Last One / 58 sold</t>
  </si>
  <si>
    <t>May 06, 2024 23:34:08 PDT</t>
  </si>
  <si>
    <t>Donna Karan Cashmere Mist 3.4oz Women's Eau de Parfum Brand New Sealed</t>
  </si>
  <si>
    <t>3 available / 379 sold</t>
  </si>
  <si>
    <t>May 24, 2024 01:38:38 PDT</t>
  </si>
  <si>
    <t>My Way Nectar Giorgio Armani EDP 0.33. Fl. Oz. 10 Ml. Spray Travel Size</t>
  </si>
  <si>
    <t>US $25.95</t>
  </si>
  <si>
    <t>May 18, 2024 08:35:02 PDT</t>
  </si>
  <si>
    <t>Stafford, Texas, United States</t>
  </si>
  <si>
    <t>Alien Musc Mysterieux by Thierry Mugler for Women 0.05 oz Eau Parfum Vial Spray</t>
  </si>
  <si>
    <t>500 available / 170 sold</t>
  </si>
  <si>
    <t>May 24, 2024 11:05:12 PDT</t>
  </si>
  <si>
    <t>Fountain Valley, California, United States</t>
  </si>
  <si>
    <t>Obsession Night by Calvin Klein EDP Perfume for Women 3.3 / 3.4 oz New In Box</t>
  </si>
  <si>
    <t>US $25.56</t>
  </si>
  <si>
    <t>Limited quantity available / 460 sold</t>
  </si>
  <si>
    <t>May 24, 2024 07:47:02 PDT</t>
  </si>
  <si>
    <t>6 available / 12 sold</t>
  </si>
  <si>
    <t>May 14, 2024 05:47:54 PDT</t>
  </si>
  <si>
    <t>Valentino Donna Born In Roma Intense 3.4 oz EDP Spray For Women NEW</t>
  </si>
  <si>
    <t>US $103.99</t>
  </si>
  <si>
    <t>2 available / 45 sold</t>
  </si>
  <si>
    <t>May 14, 2024 06:28:50 PDT</t>
  </si>
  <si>
    <t>ACQUA di GIOIA by GIORGIO ARMANI Women 3.3 edp 3.4 oz NEW IN BOX</t>
  </si>
  <si>
    <t>US $72.72/ea</t>
  </si>
  <si>
    <t>May 23, 2024 08:10:10 PDT</t>
  </si>
  <si>
    <t>Lancome La Vie Est Belle EDP - Irresistible Gourmand 3.4oz Sealed</t>
  </si>
  <si>
    <t>6 available / 10 sold</t>
  </si>
  <si>
    <t>May 23, 2024 09:45:31 PDT</t>
  </si>
  <si>
    <t>Bloom BLOSSOM 3.3 fl oz / 100 ml Eau de Parfum Spray for Women New In Sealed Box</t>
  </si>
  <si>
    <t>4 available / 23 sold</t>
  </si>
  <si>
    <t>May 21, 2024 22:39:39 PDT</t>
  </si>
  <si>
    <t>Aventus for Her by Creed 2ml Vial Spray New Factory Sealed</t>
  </si>
  <si>
    <t>Last One / 52 sold</t>
  </si>
  <si>
    <t>May 16, 2024 20:42:28 PDT</t>
  </si>
  <si>
    <t>Benetton</t>
  </si>
  <si>
    <t>Color Women By Benetton 1.7oz EDT Splash New In Box</t>
  </si>
  <si>
    <t>Mar 05, 2024 07:22:19 PST</t>
  </si>
  <si>
    <t>Tiffany &amp; Co.</t>
  </si>
  <si>
    <t>TIFFANY SHEER BY Tiffany &amp; Co. FOR WOMEN MINI BOTTLE</t>
  </si>
  <si>
    <t>US $15.89/ea</t>
  </si>
  <si>
    <t>6 available / 135 sold</t>
  </si>
  <si>
    <t>May 16, 2024 22:37:11 PDT</t>
  </si>
  <si>
    <t>Versace Bright Crystal Absolu by Versace perfume for her EDP 3.0 oz New in Box</t>
  </si>
  <si>
    <t>US $54.90/ea</t>
  </si>
  <si>
    <t>72 available / 1,224 sold</t>
  </si>
  <si>
    <t>May 22, 2024 20:46:19 PDT</t>
  </si>
  <si>
    <t>Gap So Pink Fragrance Spray Body Mist 8 fl oz New</t>
  </si>
  <si>
    <t>US $19.98</t>
  </si>
  <si>
    <t>8 available / 144 sold</t>
  </si>
  <si>
    <t>May 08, 2024 07:45:18 PDT</t>
  </si>
  <si>
    <t>YSL YVES SAINT LAURENT LIBRE EDP 1.2ml .04fl oz x 1 PERFUME SPRAY SAMPLE VIAL</t>
  </si>
  <si>
    <t>US $7.50</t>
  </si>
  <si>
    <t>More than 10 available / 171 sold</t>
  </si>
  <si>
    <t>Feb 21, 2024 18:27:42 PST</t>
  </si>
  <si>
    <t>Parisienne by Yves Saint Laurent EDP for Women 3 oz / 90 ml *NEW IN SEALED BOX*</t>
  </si>
  <si>
    <t>US $67.49</t>
  </si>
  <si>
    <t>Feb 29, 2024 08:41:56 PST</t>
  </si>
  <si>
    <t>Versace Dylan Purple Women 3.4 oz 100 ml *Eau De Parfum* Spray Tester</t>
  </si>
  <si>
    <t>May 24, 2024 11:02:52 PDT</t>
  </si>
  <si>
    <t>Victoria's Secret VERY SEXY 3.4 fl oz/100 ml EDP Spray for Women New &amp; Sealed</t>
  </si>
  <si>
    <t>More than 10 available / 26 sold</t>
  </si>
  <si>
    <t>May 20, 2024 08:45:27 PDT</t>
  </si>
  <si>
    <t>Light Blue by Dolce &amp; Gabbana D&amp;G 3.3 / 3.4 oz EDT Perfume for Women New In Box</t>
  </si>
  <si>
    <t>US $43.30/ea</t>
  </si>
  <si>
    <t>Limited quantity available / 4,845 sold</t>
  </si>
  <si>
    <t>May 21, 2024 07:54:03 PDT</t>
  </si>
  <si>
    <t>MIRACLE BY LANCOME L'EAU DE PARFUM 3.4 OZ / 100 ML SPRAY NEW &amp; SEALED IN BOX</t>
  </si>
  <si>
    <t>May 24, 2024 10:31:44 PDT</t>
  </si>
  <si>
    <t>Running Springs, California, United States</t>
  </si>
  <si>
    <t>Dossier WOODY HYACINTH Eau de Parfum 1.7 Fl oz / 50 mL Perfume NEW IN BOX</t>
  </si>
  <si>
    <t>6 available / 24 sold</t>
  </si>
  <si>
    <t>Fred Hayman</t>
  </si>
  <si>
    <t>273 RODEO DRIVE Fred Hayman Women perfume edp 2.5 oz NEW IN BOX</t>
  </si>
  <si>
    <t>US $22.97/ea</t>
  </si>
  <si>
    <t>24 available / 591 sold</t>
  </si>
  <si>
    <t>May 21, 2024 11:32:09 PDT</t>
  </si>
  <si>
    <t>Clean Reserve Skin by Clean Eau De Parfum Spray (Unisex Tester) 3.4 oz For Women</t>
  </si>
  <si>
    <t>Eau De Parfum Spray (Unisex Tester) 3.4 oz</t>
  </si>
  <si>
    <t>US $66.69/ea</t>
  </si>
  <si>
    <t>May 22, 2024 16:55:52 PDT</t>
  </si>
  <si>
    <t>YSL Black Opium EDP Women - Hypnotic Coffee &amp; Vanilla 3oz Sealed</t>
  </si>
  <si>
    <t>May 17, 2024 10:44:02 PDT</t>
  </si>
  <si>
    <t>JIMMY CHOO BLOSSOM 3.3 / 3.4 oz EDP Perfume Women NEW TESTER</t>
  </si>
  <si>
    <t>US $31.14/ea</t>
  </si>
  <si>
    <t>25 available / 2,503 sold</t>
  </si>
  <si>
    <t>May 24, 2024 08:05:06 PDT</t>
  </si>
  <si>
    <t>Hypnose by Lancome 2.5 oz EDP Perfume for Women New In Box</t>
  </si>
  <si>
    <t>US $67.98/ea</t>
  </si>
  <si>
    <t>Limited quantity available / 705 sold</t>
  </si>
  <si>
    <t>May 22, 2024 11:42:02 PDT</t>
  </si>
  <si>
    <t>Estee Lauder Beautiful EDP 2.5 oz Classic Floral Women's Perfume</t>
  </si>
  <si>
    <t>6 available / 27 sold</t>
  </si>
  <si>
    <t>May 24, 2024 09:31:36 PDT</t>
  </si>
  <si>
    <t>Miim Miic</t>
  </si>
  <si>
    <t>Miim Miic Compound 52 Hair &amp; Body Mist Sweet Strawberry Milk 8 fl oz NEW!</t>
  </si>
  <si>
    <t>US $26.95</t>
  </si>
  <si>
    <t>Pawtucket, Rhode Island, United States</t>
  </si>
  <si>
    <t>Escada</t>
  </si>
  <si>
    <t>ESCADA SUMMER FESTIVAL EDT 1.2ml .04fl oz x 5 PERFUME SPRAY SAMPLE VIALS</t>
  </si>
  <si>
    <t>US $10.00</t>
  </si>
  <si>
    <t>More than 10 available / 50 sold</t>
  </si>
  <si>
    <t>Coach Signature by Coach, 3.3 oz EDP Spray for Women</t>
  </si>
  <si>
    <t>US $37.96/ea</t>
  </si>
  <si>
    <t>Limited quantity available / 116 sold</t>
  </si>
  <si>
    <t>May 23, 2024 16:55:04 PDT</t>
  </si>
  <si>
    <t>Jo Malone Basil &amp; Neroli Cologne Spray Women's Eau de  - 3.4 fl oz/100ml</t>
  </si>
  <si>
    <t>May 05, 2024 21:55:22 PDT</t>
  </si>
  <si>
    <t>AERIN</t>
  </si>
  <si>
    <t>AERIN LILAC PATH EDP 2.0ml .07fl oz x 1 PERFUME SPRAY SAMPLE</t>
  </si>
  <si>
    <t>US $8.00</t>
  </si>
  <si>
    <t>Mar 29, 2024 16:29:26 PDT</t>
  </si>
  <si>
    <t>Escada Miami Blossom for Women Eau De Toilette 3.3oz-100ml Spray New (BR36</t>
  </si>
  <si>
    <t>US $42.90/ea</t>
  </si>
  <si>
    <t>3 available / 8 sold</t>
  </si>
  <si>
    <t>May 10, 2024 13:04:44 PDT</t>
  </si>
  <si>
    <t>Burberry Her Eau De Parfum 3-Pcs Set  / New With Box</t>
  </si>
  <si>
    <t>US $134.50</t>
  </si>
  <si>
    <t>3 available / 49 sold</t>
  </si>
  <si>
    <t>May 16, 2024 10:32:54 PDT</t>
  </si>
  <si>
    <t>Hialeah, Florida, United States</t>
  </si>
  <si>
    <t>Marc Jacobs Daisy Dream by Marc Jacobs 3.4 oz EDT Perfume for Women New In Box</t>
  </si>
  <si>
    <t>US $58.98/ea</t>
  </si>
  <si>
    <t>More than 10 available / 3,088 sold</t>
  </si>
  <si>
    <t>2x Burberry HER Eau de Parfum EDP Sample Spray .05oz, 1.5ml Each New in Cards</t>
  </si>
  <si>
    <t>5 available / 258 sold</t>
  </si>
  <si>
    <t>May 22, 2024 01:55:50 PDT</t>
  </si>
  <si>
    <t>CHANEL Les Eaux De Chanel Paris Eau De Toilette Perfume Discovery Set NEW</t>
  </si>
  <si>
    <t>US $24.00</t>
  </si>
  <si>
    <t>Coach Floral by Coach EDP 3 / 3.0 oz Perfume for Women Brand New Tester</t>
  </si>
  <si>
    <t>US $34.33/ea</t>
  </si>
  <si>
    <t>More than 10 available / 767 sold</t>
  </si>
  <si>
    <t>May 22, 2024 08:40:07 PDT</t>
  </si>
  <si>
    <t>Versace Ladies Dylan Turquoise Gift Set Fragrances 8011003873487</t>
  </si>
  <si>
    <t>US $54.51</t>
  </si>
  <si>
    <t>3 available / 20 sold</t>
  </si>
  <si>
    <t>May 23, 2024 21:26:31 PDT</t>
  </si>
  <si>
    <t>Coach Love 1.7 oz EDP Spray Womens Perfume 50 ml NIB</t>
  </si>
  <si>
    <t>May 24, 2024 10:53:56 PDT</t>
  </si>
  <si>
    <t>Ariana Grande Cloud Pink EDP 3.4oz Women's Perfume New Sealed</t>
  </si>
  <si>
    <t>US $30.49/ea</t>
  </si>
  <si>
    <t>May 23, 2024 09:08:14 PDT</t>
  </si>
  <si>
    <t>Giorgio Arm.ani</t>
  </si>
  <si>
    <t>NEW Women's My Way EDP Spray 3oz Giorgio Arm.ani Eau De Parfum Sealed/Fast Ship!</t>
  </si>
  <si>
    <t>US $38.69/ea</t>
  </si>
  <si>
    <t>May 15, 2024 03:12:40 PDT</t>
  </si>
  <si>
    <t>Pleasing</t>
  </si>
  <si>
    <t>Pleasing Harry Styles Fragrance Rivulets Parfum 100ml 3.4fl</t>
  </si>
  <si>
    <t>Last One / 35 sold</t>
  </si>
  <si>
    <t>May 22, 2024 12:37:49 PDT</t>
  </si>
  <si>
    <t>Obsession By Calvin Klein Women 0.5 oz 15 ml Eau de Parfum Spray Mini New</t>
  </si>
  <si>
    <t>US $10.35/ea</t>
  </si>
  <si>
    <t>10 available / 182 sold</t>
  </si>
  <si>
    <t>May 07, 2024 20:28:32 PDT</t>
  </si>
  <si>
    <t>Westminster, California, United States</t>
  </si>
  <si>
    <t>Dossier FRUITY BROWN SUGAR Eau de Parfum 1.7 Fl oz / 50 mL Perfume NEW IN BOX</t>
  </si>
  <si>
    <t>4 available / 47 sold</t>
  </si>
  <si>
    <t>Apr 16, 2024 17:19:14 PDT</t>
  </si>
  <si>
    <t>Givenchy Irresistible  For Women Eau de Parfum Mini Bottle 0.27 Fl Oz New</t>
  </si>
  <si>
    <t>US $21.90/ea</t>
  </si>
  <si>
    <t>7 available / 4 sold</t>
  </si>
  <si>
    <t>Apr 23, 2024 13:27:49 PDT</t>
  </si>
  <si>
    <t>Lancome Tresor Women's EDP 3.4 oz Spray</t>
  </si>
  <si>
    <t>May 17, 2024 10:07:21 PDT</t>
  </si>
  <si>
    <t>Allen Park, Michigan, United States</t>
  </si>
  <si>
    <t>VICTORIA'S SECRET TEASE 3.4 FL OZ 100 ML EAU DE PARFUM BRAND NEW SEALED BOX</t>
  </si>
  <si>
    <t>May 22, 2024 23:41:42 PDT</t>
  </si>
  <si>
    <t>PINK</t>
  </si>
  <si>
    <t>Rue 21 Pink ICE Perfume Spray 1.7 FL OZ New (Unboxed)</t>
  </si>
  <si>
    <t>US $22.45</t>
  </si>
  <si>
    <t>5 available / 2 sold</t>
  </si>
  <si>
    <t>May 19, 2024 05:59:04 PDT</t>
  </si>
  <si>
    <t>12 Women's Perfume Fragrance Samples Vials with Organza Bag Lot</t>
  </si>
  <si>
    <t>US $25.46</t>
  </si>
  <si>
    <t>More than 10 available / 58 sold</t>
  </si>
  <si>
    <t>May 23, 2024 18:50:00 PDT</t>
  </si>
  <si>
    <t>New York, United States</t>
  </si>
  <si>
    <t>La Vie Est Belle By Lancôme 2.5 OZ L'Eau De Parfum For Women</t>
  </si>
  <si>
    <t>May 08, 2024 14:25:33 PDT</t>
  </si>
  <si>
    <t>PDM PARFUMS DE MARLY DELINA EXCLUSIF 1.5ml .05fl oz x 3 PERFUME SPRAY SAMPLES</t>
  </si>
  <si>
    <t>ULTA</t>
  </si>
  <si>
    <t>Ulta Beauty 2024 Spring Scent Wardrobe 19 Piece Perfume Sample Set w/ $15 Cert</t>
  </si>
  <si>
    <t>US $55.88</t>
  </si>
  <si>
    <t>Santa Ana, California, United States</t>
  </si>
  <si>
    <t>TOVA BEVERLY HILLS SIGNATURE for Women Perfume 2 pcs 0.34 oz EDP Spray + Refill</t>
  </si>
  <si>
    <t>7 available / 22 sold</t>
  </si>
  <si>
    <t>May 23, 2024 15:49:12 PDT</t>
  </si>
  <si>
    <t xml:space="preserve"> Beauty Maxima, United States, United States</t>
  </si>
  <si>
    <t>Kilian Paris Can't Stop Loving You 50ml/ 1.7oz EDP New &amp; Sealed</t>
  </si>
  <si>
    <t>US $100.00</t>
  </si>
  <si>
    <t>Last One / 12 sold</t>
  </si>
  <si>
    <t>May 20, 2024 18:17:12 PDT</t>
  </si>
  <si>
    <t>Rihanna</t>
  </si>
  <si>
    <t>FENTY by RIHANNA Eau de Parfum 1.5ml Sample Size Travel Mini NIB. Authentic.</t>
  </si>
  <si>
    <t>May 04, 2024 19:06:40 PDT</t>
  </si>
  <si>
    <t>Christian Dior Addict Eau Fraiche EDT For Women 3.4 oz / 100 ml *NEW*</t>
  </si>
  <si>
    <t>8 available / 28 sold</t>
  </si>
  <si>
    <t>Mar 01, 2024 11:41:42 PST</t>
  </si>
  <si>
    <t>ELLIS BROOKLYN Salt EDP Splash .25oz/7.5mL Womens Travel Perfume - NEW in Box!</t>
  </si>
  <si>
    <t>US $13.44/ea</t>
  </si>
  <si>
    <t>May 14, 2024 02:03:14 PDT</t>
  </si>
  <si>
    <t>Manchester, New Hampshire, United States</t>
  </si>
  <si>
    <t>Cloud by Ariana Grande for Women EDP Spray 3.4 oz / 100 ml New Sealed In Box</t>
  </si>
  <si>
    <t>9 available / 49 sold</t>
  </si>
  <si>
    <t>May 20, 2024 07:54:54 PDT</t>
  </si>
  <si>
    <t>Lancome Tresor 3.4 oz EDP Romantic &amp; Sophisticated for Women New</t>
  </si>
  <si>
    <t>5 available / 14 sold</t>
  </si>
  <si>
    <t>May 08, 2024 07:48:32 PDT</t>
  </si>
  <si>
    <t>Ralph Lauren Romance Rose Eau de Parfum 3.4 oz 100 ml Brand New Sealed</t>
  </si>
  <si>
    <t>May 20, 2024 00:26:46 PDT</t>
  </si>
  <si>
    <t>Jo Malone London Grapefruit Cologne 3.4 oz</t>
  </si>
  <si>
    <t>US $73.99</t>
  </si>
  <si>
    <t>7 available / 52 sold</t>
  </si>
  <si>
    <t>May 19, 2024 22:29:14 PDT</t>
  </si>
  <si>
    <t>That Moment by One Direction 3.4 oz / 100 ml Edp spy perfume for women femme</t>
  </si>
  <si>
    <t>US $34.85</t>
  </si>
  <si>
    <t>More than 10 available / 545 sold</t>
  </si>
  <si>
    <t>Cloud by Ariana Grande 3.4 oz / 100 ML EDP Perfume for Women New In Box</t>
  </si>
  <si>
    <t>9 available / 23 sold</t>
  </si>
  <si>
    <t>May 22, 2024 08:51:16 PDT</t>
  </si>
  <si>
    <t>2.5 Loves Baby Soft Body Mist for Women Fragrance/Cologne NEW Whisper Soft 2.5oz</t>
  </si>
  <si>
    <t>3 available / 17 sold</t>
  </si>
  <si>
    <t>Apr 06, 2024 17:53:08 PDT</t>
  </si>
  <si>
    <t>Kissimmee, Florida, United States</t>
  </si>
  <si>
    <t>TWILLY d'HERMES EAU POIVREE *  2.87 Fl Oz (85ml) EDP Spray - New Unsealed Box</t>
  </si>
  <si>
    <t>US $47.66/ea</t>
  </si>
  <si>
    <t>Feb 27, 2024 08:42:32 PST</t>
  </si>
  <si>
    <t>Tucson, Arizona, United States</t>
  </si>
  <si>
    <t>Un Jardin Sur Le Nil by Hermes 3.3 / 3.4 oz Perfume for Women Brand New Tester</t>
  </si>
  <si>
    <t>US $58.08/ea</t>
  </si>
  <si>
    <t>May 21, 2024 20:36:05 PDT</t>
  </si>
  <si>
    <t>Vilhelm Parfumerie</t>
  </si>
  <si>
    <t>Vilhelm Parfumerie A Lilac A Day Eau De Parfum Spray Women 3.4 Oz / 100ml</t>
  </si>
  <si>
    <t>US $108.99/ea</t>
  </si>
  <si>
    <t>9 available / 11 sold</t>
  </si>
  <si>
    <t>May 14, 2024 09:04:49 PDT</t>
  </si>
  <si>
    <t>Feasterville-Trevose, Pennsylvania, United States</t>
  </si>
  <si>
    <t>Wood Sage &amp; Sea Salt By Jo Malone EDC Cologne Spray for Women New In Sealed Box</t>
  </si>
  <si>
    <t>5 available / 36 sold</t>
  </si>
  <si>
    <t>May 21, 2024 02:54:27 PDT</t>
  </si>
  <si>
    <t>Hong Kong, Hong Kong</t>
  </si>
  <si>
    <t>Donna Karan Cashmere Mist EDP 3.4oz Women's Fragrance New Sealed</t>
  </si>
  <si>
    <t>6 available / 26 sold</t>
  </si>
  <si>
    <t>May 22, 2024 08:56:28 PDT</t>
  </si>
  <si>
    <t>Michael Kors CLASSIC(Original Formula) Eau De Parfum 3-Pcs Set  / New With Box</t>
  </si>
  <si>
    <t>US $299.99</t>
  </si>
  <si>
    <t>More than 10 available / 92 sold</t>
  </si>
  <si>
    <t>May 21, 2024 11:08:38 PDT</t>
  </si>
  <si>
    <t>Versace Bright Crystal Women's EDT 6.7 oz Spray</t>
  </si>
  <si>
    <t>May 21, 2024 09:29:37 PDT</t>
  </si>
  <si>
    <t>Versace Bright Crystal EDT 3oz Women's Scent Spray New</t>
  </si>
  <si>
    <t>5 available / 18 sold</t>
  </si>
  <si>
    <t>May 23, 2024 09:07:56 PDT</t>
  </si>
  <si>
    <t>Ariana Grande Ladies Mod Vanilla EDP Spray 3.4 oz Fragrances 810101501227</t>
  </si>
  <si>
    <t>US $53.57</t>
  </si>
  <si>
    <t>3 available / 10 sold</t>
  </si>
  <si>
    <t>May 24, 2024 01:02:24 PDT</t>
  </si>
  <si>
    <t>KILIAN Paris Can't Stop Loving You Full Size 1.7oz/50mL, New in Sealed Box</t>
  </si>
  <si>
    <t>May 16, 2024 03:17:16 PDT</t>
  </si>
  <si>
    <t>Carolina Herrera Good Girl 2.7 oz EDP Bold Women's Perfume Heel Bottle Design</t>
  </si>
  <si>
    <t>6 available / 35 sold</t>
  </si>
  <si>
    <t>May 10, 2024 09:54:17 PDT</t>
  </si>
  <si>
    <t>Dossier POWDERY PEACH Eau de Parfum 1.7 Fl oz / 50 mL Perfume NEW IN BOX</t>
  </si>
  <si>
    <t>Preferred Fragrance</t>
  </si>
  <si>
    <t>Bright Crystal 6.7 oz / 200mL Eau De Toilette Perfume For Women Brand New Sealed</t>
  </si>
  <si>
    <t>US $48.90/ea</t>
  </si>
  <si>
    <t>May 21, 2024 09:21:47 PDT</t>
  </si>
  <si>
    <t>Dolce &amp; Gabbana Devotion 1.7 oz EDP Perfume for Women New In Box</t>
  </si>
  <si>
    <t>US $58.69</t>
  </si>
  <si>
    <t>May 24, 2024 06:41:04 PDT</t>
  </si>
  <si>
    <t>Kim Kardashian True Reflection Eau De Parfum Spray. Perfume for Women. 1 fl.oz</t>
  </si>
  <si>
    <t>US $9.49/ea</t>
  </si>
  <si>
    <t>5 available / 491 sold</t>
  </si>
  <si>
    <t>May 23, 2024 13:11:55 PDT</t>
  </si>
  <si>
    <t>Euphoria by Calvin Klein 6.7 oz Sensual Skin Body Lotion for Women Brand New</t>
  </si>
  <si>
    <t>Body Lotion</t>
  </si>
  <si>
    <t>US $18.88/ea</t>
  </si>
  <si>
    <t>More than 10 available / 2,002 sold</t>
  </si>
  <si>
    <t>May 22, 2024 18:31:31 PDT</t>
  </si>
  <si>
    <t>Sisley</t>
  </si>
  <si>
    <t>Eau de Campagne by Sisley Perfumed Deodorant 5 fl oz / 150 ml *NEW IN BOX*</t>
  </si>
  <si>
    <t>deodorant</t>
  </si>
  <si>
    <t>May 02, 2024 10:15:16 PDT</t>
  </si>
  <si>
    <t>Voce Viva by Valentino 3.4 oz EDP Perfume for Women New In Box</t>
  </si>
  <si>
    <t>US $84.97</t>
  </si>
  <si>
    <t>Limited quantity available / 146 sold</t>
  </si>
  <si>
    <t>May 22, 2024 08:12:04 PDT</t>
  </si>
  <si>
    <t>Anna Sui</t>
  </si>
  <si>
    <t>ANNA SUI Sundae 3-Piece Minature Set (Pretty Pink, Mellow Yellow &amp; Violet Vibe)</t>
  </si>
  <si>
    <t>US $69.89/ea</t>
  </si>
  <si>
    <t>Apr 24, 2024 23:54:31 PDT</t>
  </si>
  <si>
    <t>Takamatsu City, Japan</t>
  </si>
  <si>
    <t>NARCISO RODRIGUEZ NARCISO EAU DE PARFUM SPRAY 30 ML/1 FL.OZ.</t>
  </si>
  <si>
    <t>US $125.00</t>
  </si>
  <si>
    <t>6 available / 6 sold</t>
  </si>
  <si>
    <t>May 16, 2024 11:52:34 PDT</t>
  </si>
  <si>
    <t>Fuller Armand Dupree</t>
  </si>
  <si>
    <t>Vivir By Lucia Mendez CON FEROMONAS Perfume Para Dama 60ml DE FULLER MEXICO</t>
  </si>
  <si>
    <t>More than 10 available / 31 sold</t>
  </si>
  <si>
    <t>May 23, 2024 12:22:57 PDT</t>
  </si>
  <si>
    <t>Creed Queen of Silk Eau De Parfum 2.5oz 75ml Tester With Lid</t>
  </si>
  <si>
    <t>US $275.00</t>
  </si>
  <si>
    <t>May 09, 2024 16:11:53 PDT</t>
  </si>
  <si>
    <t>Saint Augustine, Florida, United States</t>
  </si>
  <si>
    <t>Jo Malone Incense &amp; Cedrat Cologne Intense Spray Women's Eau de 3.4 fl oz/100ml</t>
  </si>
  <si>
    <t>US $76.99</t>
  </si>
  <si>
    <t>May 15, 2024 07:42:06 PDT</t>
  </si>
  <si>
    <t>dossier</t>
  </si>
  <si>
    <t>Dossier Floral Honeysuckle Eau de Parfum Spray 1.7 Oz EDP Perfume NEW No Box</t>
  </si>
  <si>
    <t>9 available / 39 sold</t>
  </si>
  <si>
    <t>May 17, 2024 11:34:01 PDT</t>
  </si>
  <si>
    <t>VICTORIA'S SECRET CRUSH FRAGRANCE BODY MIST SPRAY 8.4 FL OZ</t>
  </si>
  <si>
    <t>More than 10 available / 54 sold</t>
  </si>
  <si>
    <t>May 10, 2024 16:16:26 PDT</t>
  </si>
  <si>
    <t>USA Perfume Bottle Spray Atomizer Pump Ball / Bulb &amp; Tube / Hose Replacement</t>
  </si>
  <si>
    <t>US $13.50/ea</t>
  </si>
  <si>
    <t>4 available / 145 sold</t>
  </si>
  <si>
    <t>May 16, 2024 14:38:14 PDT</t>
  </si>
  <si>
    <t>Weatherford, Texas, United States</t>
  </si>
  <si>
    <t>Prada Paradoxe Intense Women Eau De Parfum Spray 1.6 oz 50ml New In Box</t>
  </si>
  <si>
    <t>US $88.00/ea</t>
  </si>
  <si>
    <t>May 21, 2024 17:06:49 PDT</t>
  </si>
  <si>
    <t>Redmond, Washington, United States</t>
  </si>
  <si>
    <t>Maison Alhambra Ladies Pink Shimmer Secret Intense EDP Spray 3.38 oz Fragrances</t>
  </si>
  <si>
    <t>US $15.97</t>
  </si>
  <si>
    <t>3 available / 13 sold</t>
  </si>
  <si>
    <t>May 23, 2024 20:14:32 PDT</t>
  </si>
  <si>
    <t>US $16.98/ea</t>
  </si>
  <si>
    <t>More than 10 available / 27 sold</t>
  </si>
  <si>
    <t>May 24, 2024 03:58:41 PDT</t>
  </si>
  <si>
    <t>Eternity For Women By Calvin Klein Eau De Parfum Spray 1 Fl Oz LOT OF 2</t>
  </si>
  <si>
    <t>May 23, 2024 11:25:45 PDT</t>
  </si>
  <si>
    <t>VIVA LA JUICY by JUICY COUTURE Eau De PARFUM SPRAY 1 OZ / 30mL</t>
  </si>
  <si>
    <t>US $18.95</t>
  </si>
  <si>
    <t>May 18, 2024 05:47:20 PDT</t>
  </si>
  <si>
    <t>Maison Alhambra Ladies Reyna Pour Femme EDP 3.4 oz Fragrances 6290360590721</t>
  </si>
  <si>
    <t>US $27.89</t>
  </si>
  <si>
    <t>May 24, 2024 09:44:28 PDT</t>
  </si>
  <si>
    <t>Acqua Di Parma Blu Mediterraneo Mirto Di Panarea Eau De Toilette  75 ml 2.5 oz</t>
  </si>
  <si>
    <t>May 19, 2024 19:10:15 PDT</t>
  </si>
  <si>
    <t>L'aventure Ciel by Al Haramain Eau De Parfum 3.33oz/100ml Spray New With Box</t>
  </si>
  <si>
    <t>US $33.75</t>
  </si>
  <si>
    <t>May 23, 2024 16:06:10 PDT</t>
  </si>
  <si>
    <t>Gucci Flora Gorgeous Jasmine 3.3 oz EDP Perfume for Women New In Box</t>
  </si>
  <si>
    <t>US $87.52</t>
  </si>
  <si>
    <t>More than 10 available / 188 sold</t>
  </si>
  <si>
    <t>May 23, 2024 19:12:32 PDT</t>
  </si>
  <si>
    <t>Pink Sugar Creamy Sunshine by Aquolina, 3.4 oz EDT Spray for Women</t>
  </si>
  <si>
    <t>US $19.73/ea</t>
  </si>
  <si>
    <t>More than 10 available / 107 sold</t>
  </si>
  <si>
    <t>May 22, 2024 12:00:35 PDT</t>
  </si>
  <si>
    <t>BURBERRY</t>
  </si>
  <si>
    <t>BURBERRY HER Eau De Parfum FOR WOMEN Mini .16oz, 5ml /FREE TRAVEL SPRAY</t>
  </si>
  <si>
    <t>US $17.89</t>
  </si>
  <si>
    <t>More than 10 available / 360 sold</t>
  </si>
  <si>
    <t>Jan 18, 2024 18:30:10 PST</t>
  </si>
  <si>
    <t>Victoria's Secret DREAM ANGELS DESIRE 4.2 oz Eau De Parfum Spray</t>
  </si>
  <si>
    <t>6 available / 3 sold</t>
  </si>
  <si>
    <t>May 18, 2024 22:33:17 PDT</t>
  </si>
  <si>
    <t>La Porte, Indiana, United States</t>
  </si>
  <si>
    <t>Parfums de Marly Oriana by Parfums de Marly, 2.5 oz EDP Spray women</t>
  </si>
  <si>
    <t>May 20, 2024 19:06:19 PDT</t>
  </si>
  <si>
    <t>Burberry Her Eau De Toilette for Women 3.3 oz EDT Spray New in Box Sealed</t>
  </si>
  <si>
    <t>May 21, 2024 02:46:19 PDT</t>
  </si>
  <si>
    <t>Ottawa,California, Canada</t>
  </si>
  <si>
    <t>JIMMY CHOO FLASH by Jimmy Choo 3.3 / 3.4 oz EDP Perfume Women NEW IN BOX</t>
  </si>
  <si>
    <t>US $37.02/ea</t>
  </si>
  <si>
    <t>25 available / 1,926 sold</t>
  </si>
  <si>
    <t>May 24, 2024 08:52:07 PDT</t>
  </si>
  <si>
    <t>30ml Venom Pheromone Perfume Collection Floral Scent Fragrance Perfume For Women</t>
  </si>
  <si>
    <t>Esprit de Parfum</t>
  </si>
  <si>
    <t>US $12.95</t>
  </si>
  <si>
    <t>More than 10 available / 42 sold</t>
  </si>
  <si>
    <t>Apr 27, 2024 19:05:16 PDT</t>
  </si>
  <si>
    <t>Fantasy Jungle by Britney Spears 3.3 oz EDT Perfume for Women New In Box</t>
  </si>
  <si>
    <t>4 available / 21 sold</t>
  </si>
  <si>
    <t>May 22, 2024 13:49:05 PDT</t>
  </si>
  <si>
    <t>Classic Red Door Elizabeth Arden Women 3.3 3.4 oz 100 ml Edt Spray Same As Photo</t>
  </si>
  <si>
    <t>US $36.94/ea</t>
  </si>
  <si>
    <t>7 available / 233 sold</t>
  </si>
  <si>
    <t>Mar 25, 2024 16:16:50 PDT</t>
  </si>
  <si>
    <t>Midway City, California, United States</t>
  </si>
  <si>
    <t>Black Opium by Yves Saint Laurent EDP for Women 3.0 oz / 90 ml NEW</t>
  </si>
  <si>
    <t>US $39.95/ea</t>
  </si>
  <si>
    <t>May 16, 2024 20:06:04 PDT</t>
  </si>
  <si>
    <t>Parfums de Marly 2.5 oz Parfums de Marly Oriana Eau De Parfum Spray</t>
  </si>
  <si>
    <t>US $89.99</t>
  </si>
  <si>
    <t>May 19, 2024 05:30:55 PDT</t>
  </si>
  <si>
    <t>Lubbock, Texas, United States</t>
  </si>
  <si>
    <t>Dolce Shine by Dolce &amp; Gabbana 2.5 oz EDP Perfume for Women Brand New Tester</t>
  </si>
  <si>
    <t>US $34.76</t>
  </si>
  <si>
    <t>Last One / 144 sold</t>
  </si>
  <si>
    <t>May 20, 2024 05:28:09 PDT</t>
  </si>
  <si>
    <t>Good Girl Dazzling Garden by Carolina Herrera 2.7oz Eau de Parfum Spray. New Box</t>
  </si>
  <si>
    <t>US $90.00/ea</t>
  </si>
  <si>
    <t>10 available / 75 sold</t>
  </si>
  <si>
    <t>May 22, 2024 00:00:27 PDT</t>
  </si>
  <si>
    <t>Light Blue by Dolce &amp; Gabbana for Women EDT 3.3 FL OZ/ 100ML New Sealed Packed</t>
  </si>
  <si>
    <t>May 17, 2024 10:08:54 PDT</t>
  </si>
  <si>
    <t>Maison Margiela Replica Lazy Sunday Morning Eau de Toilette 3.4 oz New in Box</t>
  </si>
  <si>
    <t>Sol de Janeiro SOL Cheirosa '62 Eau de Parfum 1.7 oz / 50ML NIB Factory Sealed</t>
  </si>
  <si>
    <t>US $59.98/ea</t>
  </si>
  <si>
    <t>Versace Dylan Turquoise by Gianni Versace 3.4 oz EDT Perfume for Women NiB</t>
  </si>
  <si>
    <t>US $39.55/ea</t>
  </si>
  <si>
    <t>Limited quantity available / 1,059 sold</t>
  </si>
  <si>
    <t>May 23, 2024 15:49:26 PDT</t>
  </si>
  <si>
    <t>Marc Jacobs Perfect Intense Eau De Parfum 3.3 oz 100ml-Brand New Imperfect Box</t>
  </si>
  <si>
    <t>US $65.95</t>
  </si>
  <si>
    <t>May 15, 2024 03:54:01 PDT</t>
  </si>
  <si>
    <t>Stanley, Wisconsin, United States</t>
  </si>
  <si>
    <t>L'Interdit Intense Rouge by Givenchy perfume for women EDP 2.7 oz New Tester</t>
  </si>
  <si>
    <t>US $63.25/ea</t>
  </si>
  <si>
    <t>86 available / 116 sold</t>
  </si>
  <si>
    <t>May 18, 2024 00:20:14 PDT</t>
  </si>
  <si>
    <t>My Way  by Giorgio Armani EDP for Women 1.7 oz / 50ml *NEW IN BOX*</t>
  </si>
  <si>
    <t>US $50.99</t>
  </si>
  <si>
    <t>Feb 15, 2024 09:04:27 PST</t>
  </si>
  <si>
    <t>Good Girl by Carolina Herrera 2.7 Fl oz Spray Eau De Parfum Women's</t>
  </si>
  <si>
    <t>May 08, 2024 04:06:30 PDT</t>
  </si>
  <si>
    <t>44260, United States</t>
  </si>
  <si>
    <t>Red Jeans by Versus Versace 2.5 oz Perfume for Women New In Box</t>
  </si>
  <si>
    <t>US $18.81/ea</t>
  </si>
  <si>
    <t>4 available / 1,960 sold</t>
  </si>
  <si>
    <t>May 22, 2024 18:50:37 PDT</t>
  </si>
  <si>
    <t>Armaf Ladies The Pride Of Armaf White EDP Spray 3.4 oz Fragrances 6294015138320</t>
  </si>
  <si>
    <t>US $26.31</t>
  </si>
  <si>
    <t>May 24, 2024 09:32:31 PDT</t>
  </si>
  <si>
    <t>Prada Candy Perfume 2.7oz EDP Sweetly Luxurious and New Enchanting</t>
  </si>
  <si>
    <t>May 22, 2024 07:44:52 PDT</t>
  </si>
  <si>
    <t>JOVAN MUSK by COTY Perfume 3.25 oz New in Box</t>
  </si>
  <si>
    <t>US $11.94/ea</t>
  </si>
  <si>
    <t>82 available / 1,286 sold</t>
  </si>
  <si>
    <t>May 24, 2024 01:00:38 PDT</t>
  </si>
  <si>
    <t>VICTORIA'S SECRET HEAVENLY PARFUM EAU DE PARFUM 3.4 fl. oz. /  100ml</t>
  </si>
  <si>
    <t>4 available / 5 sold</t>
  </si>
  <si>
    <t>May 22, 2024 10:05:51 PDT</t>
  </si>
  <si>
    <t>Jo Malone Peony &amp; Blush Suede Eau de Cologne 3.4Fl Oz / 100 ML Perfume</t>
  </si>
  <si>
    <t>9 available / 13 sold</t>
  </si>
  <si>
    <t>May 21, 2024 20:04:49 PDT</t>
  </si>
  <si>
    <t>ShenZhen, China</t>
  </si>
  <si>
    <t>Jo Malone Dark Amber &amp;Ginger Lily Cologne Intense Women's Eau de 3.4 fl oz/100ml</t>
  </si>
  <si>
    <t>May 15, 2024 07:44:11 PDT</t>
  </si>
  <si>
    <t>Atlantic</t>
  </si>
  <si>
    <t>Cry Baby Perfume 1ml ONLY</t>
  </si>
  <si>
    <t>US $55.00</t>
  </si>
  <si>
    <t>May 24, 2024 09:01:26 PDT</t>
  </si>
  <si>
    <t>Glacier Bold EDP Perfume By Maison Alhambra Lattafa 100 ML🥇Hot New Release🥇</t>
  </si>
  <si>
    <t>23 available / 48 sold</t>
  </si>
  <si>
    <t>May 23, 2024 04:40:34 PDT</t>
  </si>
  <si>
    <t>Philosophy Amazing Grace Lavender Eau de Toilette EDT Spray 4oz 120ml NOT SEALED</t>
  </si>
  <si>
    <t>US $32.99</t>
  </si>
  <si>
    <t>4 available / 9 sold</t>
  </si>
  <si>
    <t>May 12, 2024 09:18:39 PDT</t>
  </si>
  <si>
    <t>NWB Ellis Brooklyn Biography Fragrance Discovery Set</t>
  </si>
  <si>
    <t>Discovery Set</t>
  </si>
  <si>
    <t>Jo Malone English Pear &amp; Freesia 3.4oz Women's Eau de Cologne Spray</t>
  </si>
  <si>
    <t>US $66.95</t>
  </si>
  <si>
    <t>More than 10 available / 6 sold</t>
  </si>
  <si>
    <t>May 13, 2024 08:12:15 PDT</t>
  </si>
  <si>
    <t>Carolina Herrera Very Good Girl 2.7o 80 Ml Eau De Partum Brand New Sealed Box</t>
  </si>
  <si>
    <t>8 available / 12 sold</t>
  </si>
  <si>
    <t>May 21, 2024 22:50:04 PDT</t>
  </si>
  <si>
    <t>Narciso Rodriguez For Her 3.3oz EDP Signature Women's Perfume Spray New</t>
  </si>
  <si>
    <t>May 20, 2024 10:38:43 PDT</t>
  </si>
  <si>
    <t>L'Artisan</t>
  </si>
  <si>
    <t>L'Artisan Parfumeur 'Mon Numero 10' Eau de Parfum 0.7oz/30ml New In Box</t>
  </si>
  <si>
    <t>US $48.93</t>
  </si>
  <si>
    <t>May 18, 2024 08:18:46 PDT</t>
  </si>
  <si>
    <t>new Chanel PARIS Gardenia 4ml .12 OZ BOXED Miniature EAU DE PARFUME EDP</t>
  </si>
  <si>
    <t>US $27.00</t>
  </si>
  <si>
    <t>Mountain Top, Pennsylvania, United States</t>
  </si>
  <si>
    <t>9 am Pour Femme by Afnan 3.4 oz EDP Perfume for Women New In Box</t>
  </si>
  <si>
    <t>4 available / 40 sold</t>
  </si>
  <si>
    <t>May 23, 2024 19:32:58 PDT</t>
  </si>
  <si>
    <t>Versace Bright Crystal Absolu by Versace 3.0 oz EDP Perfume for Women Tester</t>
  </si>
  <si>
    <t>US $45.98/ea</t>
  </si>
  <si>
    <t>Limited quantity available / 5,166 sold</t>
  </si>
  <si>
    <t>May 24, 2024 08:57:27 PDT</t>
  </si>
  <si>
    <t>Juliette Has a Gun Not a Perfume Womens EDP Travel Size 5.5 ML / 0.17 oz NWOB</t>
  </si>
  <si>
    <t>Apr 11, 2024 12:26:20 PDT</t>
  </si>
  <si>
    <t>JUICY COUTURE SOLID PERFUME STICK for Women 0.17 oz Mini NEW Free Ship</t>
  </si>
  <si>
    <t>SOLID PERFUME STICK</t>
  </si>
  <si>
    <t>US $5.65/ea</t>
  </si>
  <si>
    <t>6 available / 178 sold</t>
  </si>
  <si>
    <t>May 19, 2024 21:05:55 PDT</t>
  </si>
  <si>
    <t>Dolce &amp; Gabbana Light Blue 6.7 fl oz Eau De Toilette Spray Women's New &amp; Sealed</t>
  </si>
  <si>
    <t>9 available / 3 sold</t>
  </si>
  <si>
    <t>May 23, 2024 05:39:20 PDT</t>
  </si>
  <si>
    <t>Clubman Pinaud</t>
  </si>
  <si>
    <t>Blue Waltz Perfume 0.63 fl oz</t>
  </si>
  <si>
    <t>US $8.34</t>
  </si>
  <si>
    <t>More than 10 available / 409 sold</t>
  </si>
  <si>
    <t>May 23, 2024 22:30:43 PDT</t>
  </si>
  <si>
    <t>Palm Desert, California, United States</t>
  </si>
  <si>
    <t>Lomani</t>
  </si>
  <si>
    <t>SPICE ADDICT PRIVATE COLLECTION BY LOMANI EDP  Spray 3.3 oz-100 ml NEW &amp; SEALED.</t>
  </si>
  <si>
    <t>US $84.00</t>
  </si>
  <si>
    <t>Tommy Hilfiger</t>
  </si>
  <si>
    <t>TOMMY GIRL by TOMMY HILFIGER for Women 0.5 oz Eau de Toilette Spray NEW IN BOX</t>
  </si>
  <si>
    <t>8 available / 14 sold</t>
  </si>
  <si>
    <t>May 24, 2024 05:45:44 PDT</t>
  </si>
  <si>
    <t>Dolce&amp;Gabbana Light Blue Forever for Women 3.38 fl oz Eau de Parfum Spray</t>
  </si>
  <si>
    <t>3 available / 5 sold</t>
  </si>
  <si>
    <t>May 23, 2024 10:56:57 PDT</t>
  </si>
  <si>
    <t>Light Blue by Dolce &amp; Gabbana for women EDT 3.3 / 3.4 oz SEALED NEW</t>
  </si>
  <si>
    <t>US $28.85/ea</t>
  </si>
  <si>
    <t>7 available / 82 sold</t>
  </si>
  <si>
    <t>May 22, 2024 10:10:34 PDT</t>
  </si>
  <si>
    <t>Curve Crush by Liz Claiborne EDT Perfume for Women 3.3 / 3.4 oz New In Box</t>
  </si>
  <si>
    <t>US $22.23/ea</t>
  </si>
  <si>
    <t>More than 10 available / 3,584 sold</t>
  </si>
  <si>
    <t>La Vie Est Belle INTENSEMENT by Lancome EDP for Women 3.4 oz /100ml *NEW IN BOX*</t>
  </si>
  <si>
    <t>More than 10 available / 160 sold</t>
  </si>
  <si>
    <t>Feb 14, 2024 12:25:07 PST</t>
  </si>
  <si>
    <t>Banana Republic</t>
  </si>
  <si>
    <t>Banana Republic Wildbloom Vert 3.4 oz EDP Perfume for Women New In Box</t>
  </si>
  <si>
    <t>US $20.30/ea</t>
  </si>
  <si>
    <t>6 available / 998 sold</t>
  </si>
  <si>
    <t>May 22, 2024 11:04:55 PDT</t>
  </si>
  <si>
    <t>Lolita Lempicka</t>
  </si>
  <si>
    <t>Lolita Lempicka by Lolita Lempicka 3.4 oz EDP Perfume for Women New In Box</t>
  </si>
  <si>
    <t>US $39.82/ea</t>
  </si>
  <si>
    <t>More than 10 available / 2,143 sold</t>
  </si>
  <si>
    <t>May 23, 2024 22:19:41 PDT</t>
  </si>
  <si>
    <t>MONTALE</t>
  </si>
  <si>
    <t>Roses Musk by Montale perfume for women EDP 3.3 / 3.4 oz New In Box</t>
  </si>
  <si>
    <t>US $55.66/ea</t>
  </si>
  <si>
    <t>23 available / 268 sold</t>
  </si>
  <si>
    <t>May 24, 2024 09:42:09 PDT</t>
  </si>
  <si>
    <t>Knowing by Estee Lauder 2.5 oz EDP Perfume for Women New In Box</t>
  </si>
  <si>
    <t>US $42.69/ea</t>
  </si>
  <si>
    <t>More than 10 available / 868 sold</t>
  </si>
  <si>
    <t>May 23, 2024 08:22:07 PDT</t>
  </si>
  <si>
    <t>Believe by Britney Spears 3.3 / 3.4 oz EDP Perfume for Women NEW IN BOX</t>
  </si>
  <si>
    <t>US $22.36/ea</t>
  </si>
  <si>
    <t>46 available / 177 sold</t>
  </si>
  <si>
    <t>May 24, 2024 09:07:13 PDT</t>
  </si>
  <si>
    <t>Dolce &amp; Gabbana Light Blue 1.7 oz./ 50 ml. Eau de Toilette Spray for Women New</t>
  </si>
  <si>
    <t>US $38.00/ea</t>
  </si>
  <si>
    <t>May 23, 2024 13:17:17 PDT</t>
  </si>
  <si>
    <t>ISSEY MIYAKE</t>
  </si>
  <si>
    <t>L'eau D'Issey by Issey Miyake EDT Perfume for Women 1.6 oz New In Box</t>
  </si>
  <si>
    <t>US $31.87/ea</t>
  </si>
  <si>
    <t>May 23, 2024 16:28:06 PDT</t>
  </si>
  <si>
    <t>M.A.C TURQUATIC Fragrance Blend Parfume Spray, 0.68 Fl Oz. / 20 mL, New In Box</t>
  </si>
  <si>
    <t>US $29.50</t>
  </si>
  <si>
    <t>May 15, 2024 11:05:36 PDT</t>
  </si>
  <si>
    <t>1 Vial SEDLEY by PARFUMS DE MARLY for Women 0.05 oz 1.5 ml Eau de Parfum Spray</t>
  </si>
  <si>
    <t>US $8.99/ea</t>
  </si>
  <si>
    <t>May 21, 2024 05:43:36 PDT</t>
  </si>
  <si>
    <t>L'Imperatrice 3 by D&amp;G 3.3 oz 100ml Eau de Toilette Perfume for Women New In Box</t>
  </si>
  <si>
    <t>4 available / 14 sold</t>
  </si>
  <si>
    <t>May 24, 2024 10:01:28 PDT</t>
  </si>
  <si>
    <t>Alien by Thierry Mugler 3.4 oz EDP Refill Perfume for Women New In Box</t>
  </si>
  <si>
    <t>US $76.34/ea</t>
  </si>
  <si>
    <t>3 available / 92 sold</t>
  </si>
  <si>
    <t>May 22, 2024 23:22:46 PDT</t>
  </si>
  <si>
    <t>Bright Crystal de Versace Eau de Toilette 3.0 EE. UU. fl. oz. / Spray Mujer 90 ml-</t>
  </si>
  <si>
    <t>2 disponibles / 3 vendidos</t>
  </si>
  <si>
    <t>23 may 2024 02:42:14 EST</t>
  </si>
  <si>
    <t>Hamtramck, Michigan, Estados Unidos</t>
  </si>
  <si>
    <t>Yellow Diamond by Gianni Versace for women EDT 3.0 oz New Tester</t>
  </si>
  <si>
    <t>US $37.63/ea</t>
  </si>
  <si>
    <t>12 available / 1,909 sold</t>
  </si>
  <si>
    <t>May 24, 2024 08:46:09 PDT</t>
  </si>
  <si>
    <t>SALVATORE FERRAGAMO POUR FEMME edp Perfume for women 3.4 / 3.3 oz New in Box</t>
  </si>
  <si>
    <t>US $29.25/ea</t>
  </si>
  <si>
    <t>56 available / 1,347 sold</t>
  </si>
  <si>
    <t>May 22, 2024 15:36:00 PDT</t>
  </si>
  <si>
    <t>Happy by Clinique Women's Eau de Parfum - 100ml</t>
  </si>
  <si>
    <t>US $23.89/ea</t>
  </si>
  <si>
    <t>May 23, 2024 09:33:42 PDT</t>
  </si>
  <si>
    <t>Mini Versace Dylan Blue Pour Femme 0.17 oz EDP Perfume for Women New In Box</t>
  </si>
  <si>
    <t>US $9.39</t>
  </si>
  <si>
    <t>More than 10 available / 336 sold</t>
  </si>
  <si>
    <t>May 23, 2024 08:10:13 PDT</t>
  </si>
  <si>
    <t>Mon Paris by Yves Saint Laurent Eau De Parfum 3oz 90ml Perfume New Sealed in Box</t>
  </si>
  <si>
    <t>May 20, 2024 23:31:20 PDT</t>
  </si>
  <si>
    <t>California USA Taiwan, Taiwan</t>
  </si>
  <si>
    <t>Anna Sui Ladies Sky EDT 2.5 oz (Tester) Fragrances 085715064172</t>
  </si>
  <si>
    <t>US $32.39</t>
  </si>
  <si>
    <t>May 21, 2024 08:14:37 PDT</t>
  </si>
  <si>
    <t>Dolce &amp; Gabbana Light Blue 3.3 /3.4 oz Women’s Eau de Toilette Spray New Sealed</t>
  </si>
  <si>
    <t>US $29.75/ea</t>
  </si>
  <si>
    <t>9 available / 108 sold</t>
  </si>
  <si>
    <t>May 23, 2024 21:29:23 PDT</t>
  </si>
  <si>
    <t>Jimmy Choo Rose Passion By Jimmy Choo for her EDP 3.3 / 3.4 oz New Tester</t>
  </si>
  <si>
    <t>214 available / 30 sold</t>
  </si>
  <si>
    <t>May 15, 2024 01:11:01 PDT</t>
  </si>
  <si>
    <t>Givenchy L'interdit Nocturnal Jasmine 50ml / 1.7 oz EDP Spray Edition Millesime</t>
  </si>
  <si>
    <t>US $94.99/ea</t>
  </si>
  <si>
    <t>May 23, 2024 21:47:38 PDT</t>
  </si>
  <si>
    <t>Sanborn, New York, United States</t>
  </si>
  <si>
    <t>Yves Saint Laurent Mon Paris Eau De Parfum 3 oz/90 ml for Women</t>
  </si>
  <si>
    <t>US $36.68/ea</t>
  </si>
  <si>
    <t>May 22, 2024 18:49:50 PDT</t>
  </si>
  <si>
    <t>Armani Si by Giorgio Armani Eau De Parfum 3.4 fl oz Spray Women's New &amp; Sealed</t>
  </si>
  <si>
    <t>May 20, 2024 08:28:15 PDT</t>
  </si>
  <si>
    <t>Huntsville, Alabama, United States</t>
  </si>
  <si>
    <t>Yara by Lattafa Perfumes Femme Concentrated Oil Fragrance Roll-On (10mL)</t>
  </si>
  <si>
    <t>US $7.20/ea</t>
  </si>
  <si>
    <t>May 22, 2024 19:26:12 PDT</t>
  </si>
  <si>
    <t>Addison, Illinois, United States</t>
  </si>
  <si>
    <t>GOOD GIRL NEW YORK By CAROLINA HERRERA Dot Drama Black EDP  2.7 Fl Oz/80ml</t>
  </si>
  <si>
    <t>US $139.99</t>
  </si>
  <si>
    <t>May 23, 2024 05:37:11 PDT</t>
  </si>
  <si>
    <t>DELHI, DELHI, India</t>
  </si>
  <si>
    <t>Baby Phat</t>
  </si>
  <si>
    <t>Baby Phat Goddess by Kimora Lee Simmons 1.7oz  EDP Spray Perfume  (Pink) Rare</t>
  </si>
  <si>
    <t>US $79.95</t>
  </si>
  <si>
    <t>May 23, 2024 20:10:08 PDT</t>
  </si>
  <si>
    <t>New Hyde Park, New York, United States</t>
  </si>
  <si>
    <t>Lancome Idole Now 3.4oz / 100ml Eau De Parfum Spray For Women New In Box</t>
  </si>
  <si>
    <t>May 09, 2024 00:05:00 PDT</t>
  </si>
  <si>
    <t>Jo Malone London English Pear &amp; Sweet Pea Cologne, Large Size 3.4oz/100mL,NEW</t>
  </si>
  <si>
    <t>2 available / 2 sold</t>
  </si>
  <si>
    <t>May 01, 2024 07:26:19 PDT</t>
  </si>
  <si>
    <t>Lancome Tresor 3.4 oz EDP Romantic Women's Perfume Spray Timeless Fragrance</t>
  </si>
  <si>
    <t>May 23, 2024 08:27:40 PDT</t>
  </si>
  <si>
    <t>Cloud by Ariana Grande 3.4 oz EDP Perfume for Women New in Box 2-5 Days Delivery</t>
  </si>
  <si>
    <t>US $29.60/ea</t>
  </si>
  <si>
    <t>6 available / 20 sold</t>
  </si>
  <si>
    <t>May 22, 2024 09:18:37 PDT</t>
  </si>
  <si>
    <t>Sayreville, New Jersey, Pakistan</t>
  </si>
  <si>
    <t>MEM</t>
  </si>
  <si>
    <t>Complete Set of 7 Love's Baby Soft by MEM  Unboxed Original 90s pl read below</t>
  </si>
  <si>
    <t>Cologne</t>
  </si>
  <si>
    <t>Apr 23, 2024 02:10:14 PDT</t>
  </si>
  <si>
    <t>More than 10 available / 48 sold</t>
  </si>
  <si>
    <t>May 13, 2024 18:29:35 PDT</t>
  </si>
  <si>
    <t>Escada Santorini Sunrise by Escada Eau De Toilette Spray 3.4oz/100ml for Women</t>
  </si>
  <si>
    <t>Eau De Toilette Spray 3.4 oz</t>
  </si>
  <si>
    <t>US $38.01/ea</t>
  </si>
  <si>
    <t>May 23, 2024 01:33:13 PDT</t>
  </si>
  <si>
    <t>Shiyaaka KHADLAJ 100ML 3.4.OZ EAU DE PARFUM SPRAY</t>
  </si>
  <si>
    <t>Apr 27, 2024 08:14:50 PDT</t>
  </si>
  <si>
    <t>Cloud by Ariana Grande Perfume 3.4 oz Eau de Parfum EDP for Women BRAND NEW!!</t>
  </si>
  <si>
    <t>US $32.00/ea</t>
  </si>
  <si>
    <t>9 available / 10 sold</t>
  </si>
  <si>
    <t>May 22, 2024 10:10:13 PDT</t>
  </si>
  <si>
    <t>Burberry Goddess EDP Eau De Parfum Spray 3.3 oz New In Sealed Box GIFT</t>
  </si>
  <si>
    <t>US $95.00</t>
  </si>
  <si>
    <t>West Hollywood, California, United States</t>
  </si>
  <si>
    <t>Gwen Stefani</t>
  </si>
  <si>
    <t>L Lamb By Gwen Stefani Perfume Women 3.4 oz 100ML EDP Spray (T) Very Rare!</t>
  </si>
  <si>
    <t>Last One / 62 sold</t>
  </si>
  <si>
    <t>May 11, 2024 01:54:01 PDT</t>
  </si>
  <si>
    <t>I Want Choo Forever by Jimmy Choo, 3.3 oz EDP Spray for Women</t>
  </si>
  <si>
    <t>US $58.62/ea</t>
  </si>
  <si>
    <t>May 21, 2024 19:32:40 PDT</t>
  </si>
  <si>
    <t>LIVE COLORFULLY SUNSET by Kate Spade women perfume 3.4 oz 3.3 edp NEW TESTER</t>
  </si>
  <si>
    <t>US $20.93</t>
  </si>
  <si>
    <t>Last One / 243 sold</t>
  </si>
  <si>
    <t>May 14, 2024 10:16:11 PDT</t>
  </si>
  <si>
    <t>Miss Dior Rose N'Roses by Christian Dior for women EDT 3.3 / 3.4 oz New In Box</t>
  </si>
  <si>
    <t>US $85.67</t>
  </si>
  <si>
    <t>Last One / 85 sold</t>
  </si>
  <si>
    <t>May 16, 2024 21:23:44 PDT</t>
  </si>
  <si>
    <t>Daisy Marc Jacobs Eau So Fresh POP 2.5 oz/ 75 ml EDT Spray for Women. New in Box</t>
  </si>
  <si>
    <t>US $74.99/ea</t>
  </si>
  <si>
    <t>10 available / 13 sold</t>
  </si>
  <si>
    <t>May 20, 2024 15:45:05 PDT</t>
  </si>
  <si>
    <t>50ml Pheromone Perfume Spray for Women Lady Attractant Men Long Lasting Gifts</t>
  </si>
  <si>
    <t>More than 10 available / 120 sold</t>
  </si>
  <si>
    <t>Apr 21, 2024 19:06:57 PDT</t>
  </si>
  <si>
    <t>Temecula, California, United States</t>
  </si>
  <si>
    <t>Burberry Her 3.3 oz EDT eau de toilette Spray Womens Perfume 100 ml New In Box</t>
  </si>
  <si>
    <t>May 21, 2024 18:01:34 PDT</t>
  </si>
  <si>
    <t>Jo Malone Orris &amp; Sandalwood Cologne Intense Women's Eau de 3.4 fl oz/100ml</t>
  </si>
  <si>
    <t>Chloé</t>
  </si>
  <si>
    <t>Nomade by Chloe perfume for women EDP 2.5 oz New In Box</t>
  </si>
  <si>
    <t>US $67.14/ea</t>
  </si>
  <si>
    <t>4 available / 124 sold</t>
  </si>
  <si>
    <t>May 23, 2024 10:32:22 PDT</t>
  </si>
  <si>
    <t>Light Blue Summer Vibes by Dolce &amp; Gabbana 3.3 oz EDT Perfume Women New In Box</t>
  </si>
  <si>
    <t>US $52.38</t>
  </si>
  <si>
    <t>May 24, 2024 03:21:02 PDT</t>
  </si>
  <si>
    <t>Dossier Citrus Peony Eau de Parfum. Size: 50ml / 1.7oz</t>
  </si>
  <si>
    <t>US $22.00/ea</t>
  </si>
  <si>
    <t>More than 10 available / 18 sold</t>
  </si>
  <si>
    <t>Jo Malone Saffron Cologne Intense Spray Women's Eau de 3.4 fl oz/100ml</t>
  </si>
  <si>
    <t>Juliette Has a Gun PEAR INC. 1.7 oz. Eau de Parfum Spray, New in Sealed Box</t>
  </si>
  <si>
    <t>US $54.95/ea</t>
  </si>
  <si>
    <t>10 available / 18 sold</t>
  </si>
  <si>
    <t>May 23, 2024 13:41:41 PDT</t>
  </si>
  <si>
    <t>Chanel Chance Eau Fraiche EDT Eau de Toilette Spray 3.4 Oz 100 Ml (Sealed Box)</t>
  </si>
  <si>
    <t>US $115.22</t>
  </si>
  <si>
    <t>May 17, 2024 01:58:47 PDT</t>
  </si>
  <si>
    <t>Jeanne Arthes</t>
  </si>
  <si>
    <t>Jeanne Arthes Boum Candy Land Eau de Parfum Women Vanille Sa Pomme d'Amour 100ml</t>
  </si>
  <si>
    <t>US $29.66</t>
  </si>
  <si>
    <t>More than 10 available / 163 sold</t>
  </si>
  <si>
    <t>May 13, 2024 04:10:57 PDT</t>
  </si>
  <si>
    <t>Sevlievo, Bulgaria</t>
  </si>
  <si>
    <t>BURBERRY LONDON WOMEN *CLASSIC* 0.15 oz / 4.5 ML Eau De Parfum Miniature In Box</t>
  </si>
  <si>
    <t>US $11.49</t>
  </si>
  <si>
    <t>May 13, 2024 11:28:03 PDT</t>
  </si>
  <si>
    <t>Spring Valley, New York, United States</t>
  </si>
  <si>
    <t>Circus Fantasy by Britney Spears 3.3 oz EDP Perfume for Women New In Box</t>
  </si>
  <si>
    <t>US $19.75/ea</t>
  </si>
  <si>
    <t>4 available / 194 sold</t>
  </si>
  <si>
    <t>May 22, 2024 08:31:17 PDT</t>
  </si>
  <si>
    <t>SWEET HONESTY BY AVON | DISCONTINUED 1.7 OZ COLOGNE SPRAY  FREE FAST SHIPPING</t>
  </si>
  <si>
    <t>More than 10 available / 90 sold</t>
  </si>
  <si>
    <t>May 19, 2024 12:16:40 PDT</t>
  </si>
  <si>
    <t>Humacao, Puerto Rico, United States</t>
  </si>
  <si>
    <t>CLEAN RESERVE Six Piece Spray Travel Layering Collection Perfume 6 X 5ml/0.17oz</t>
  </si>
  <si>
    <t>Dec 12, 2023 14:38:58 PST</t>
  </si>
  <si>
    <t>Gucci Flora Eau De Parfum 3 Pcs Set  / New With Box</t>
  </si>
  <si>
    <t>Eau De Parfum 3 Pcs Set</t>
  </si>
  <si>
    <t>May 23, 2024 00:00:03 PDT</t>
  </si>
  <si>
    <t>Light Blue by Dolce &amp; Gabbana, 6.7 oz EDT Spray for Women</t>
  </si>
  <si>
    <t>US $65.55/ea</t>
  </si>
  <si>
    <t>More than 10 available / 1,355 sold</t>
  </si>
  <si>
    <t>May 24, 2024 07:59:22 PDT</t>
  </si>
  <si>
    <t>VANILLA VIBES BY JULIETTE HAS A GUN-EDP-SPRAY-3.3 OZ-100 ML-AUTHENTIC-U/B-FRANCE</t>
  </si>
  <si>
    <t>US $56.99/ea</t>
  </si>
  <si>
    <t>May 24, 2024 09:07:35 PDT</t>
  </si>
  <si>
    <t>Myrtle Beach, South Carolina, United States</t>
  </si>
  <si>
    <t>May 13, 2024 07:38:03 PDT</t>
  </si>
  <si>
    <t>Ralph Lauren ROMANCE Women 6.7 oz 200 ml Sensuous Body Moisturizer Lotion Sealed</t>
  </si>
  <si>
    <t>Sensuous Body Moisturizer</t>
  </si>
  <si>
    <t>US $28.40/ea</t>
  </si>
  <si>
    <t>Feb 22, 2024 16:27:17 PST</t>
  </si>
  <si>
    <t>ARDEN BEAUTY by Elizabeth Arden 3.3 / 3.4 oz EDP for Women New In Box Sealed</t>
  </si>
  <si>
    <t>111 available / 662 sold</t>
  </si>
  <si>
    <t>May 24, 2024 09:47:08 PDT</t>
  </si>
  <si>
    <t>Jean Paul Gaultier</t>
  </si>
  <si>
    <t>JEAN PAUL GAULTIER CLASSIQUE edt perfume spray 3.3 oz 3.4 Women NEW tester</t>
  </si>
  <si>
    <t>US $58.94/ea</t>
  </si>
  <si>
    <t>95 available / 129 sold</t>
  </si>
  <si>
    <t>May 23, 2024 08:46:38 PDT</t>
  </si>
  <si>
    <t>Carolina Herrera Good Girl BLUSH Womens Perfume EDP Mini 0.24 oz NWOB</t>
  </si>
  <si>
    <t>6 available / 55 sold</t>
  </si>
  <si>
    <t>May 23, 2024 10:32:13 PDT</t>
  </si>
  <si>
    <t>Eden Prairie, Minnesota, United States</t>
  </si>
  <si>
    <t>Amarige by Givenchy EDT Perfume for Women 3.3 / 3.4 oz Brand New Tester</t>
  </si>
  <si>
    <t>US $45.98</t>
  </si>
  <si>
    <t>Last One / 425 sold</t>
  </si>
  <si>
    <t>May 22, 2024 09:47:15 PDT</t>
  </si>
  <si>
    <t>Victoria's Secret Bombshell FINE Body LOTION Fragrance Perfume 250ml</t>
  </si>
  <si>
    <t>May 22, 2024 06:01:13 PDT</t>
  </si>
  <si>
    <t>Daddy Yankee</t>
  </si>
  <si>
    <t>Dyamante by Daddy Yankee 3.4 oz Eau De Parfum Spray for women New in box</t>
  </si>
  <si>
    <t>US $12.15/ea</t>
  </si>
  <si>
    <t>6 available / 533 sold</t>
  </si>
  <si>
    <t>May 21, 2024 11:35:08 PDT</t>
  </si>
  <si>
    <t>Good Girl Perfume by Carolina Herrera 5.1 oz. Eau de Parfum Spray. New. NO Box</t>
  </si>
  <si>
    <t>10 available / 285 sold</t>
  </si>
  <si>
    <t>May 23, 2024 22:31:13 PDT</t>
  </si>
  <si>
    <t>Classic Erotica</t>
  </si>
  <si>
    <t>Pure Instinct Pheromone Oil For Her .5oz</t>
  </si>
  <si>
    <t>US $13.12/ea</t>
  </si>
  <si>
    <t>More than 10 available / 96 sold</t>
  </si>
  <si>
    <t>May 11, 2024 13:10:48 PDT</t>
  </si>
  <si>
    <t>Carlton, Georgia, United States</t>
  </si>
  <si>
    <t>Avon Women Fragrance Perfume Spray HAIKU 1.7oz  New In Box| FREE Travel spray</t>
  </si>
  <si>
    <t>US $16.89</t>
  </si>
  <si>
    <t>More than 10 available / 177 sold</t>
  </si>
  <si>
    <t>May 05, 2024 00:29:28 PDT</t>
  </si>
  <si>
    <t>Pacifica</t>
  </si>
  <si>
    <t>Pacifica Tahitian Gardenia Perfume - Purse Travel Rollerball .33oz/10ml</t>
  </si>
  <si>
    <t>More than 10 available / 56 sold</t>
  </si>
  <si>
    <t>May 20, 2024 04:04:15 PDT</t>
  </si>
  <si>
    <t>NIB {Dior} Miss Dior Rose N Roses Women's Eau de Toilette Miniature 0.17 fl oz</t>
  </si>
  <si>
    <t>US $19.48</t>
  </si>
  <si>
    <t>May 10, 2024 17:24:59 PDT</t>
  </si>
  <si>
    <t>Irvine, California, United States</t>
  </si>
  <si>
    <t>New Women's EDT Perfume Bvlgari Omnia Paraiba Eau De Toilette Spray 2.2 oz</t>
  </si>
  <si>
    <t>US $33.86/ea</t>
  </si>
  <si>
    <t>8 available / 18 sold</t>
  </si>
  <si>
    <t>May 15, 2024 03:09:55 PDT</t>
  </si>
  <si>
    <t>Jo Malone London English Pear &amp; Sweet Pea Cologne travel size 9ml/0.3fl.oz NEW!!</t>
  </si>
  <si>
    <t>10 available / 39 sold</t>
  </si>
  <si>
    <t>May 19, 2024 11:41:14 PDT</t>
  </si>
  <si>
    <t>BVLGARI ROSE GOLDEA BLOSSOM DELIGHT EAU DE PARFUM 0.5OZ 15ML VAPORISATEUR  SPRAY</t>
  </si>
  <si>
    <t>US $24.50/ea</t>
  </si>
  <si>
    <t>May 24, 2024 06:42:45 PDT</t>
  </si>
  <si>
    <t>Versense By Versace EDT For Women 3.4 oz / 100 ml *NEW*</t>
  </si>
  <si>
    <t>May 08, 2024 09:28:53 PDT</t>
  </si>
  <si>
    <t>Montale Intense Cafe by Montale  EAU DE PARFUM SPRAY 3.4 OZ NEW IN BOX</t>
  </si>
  <si>
    <t>US $65.50</t>
  </si>
  <si>
    <t>Last One / 46 sold</t>
  </si>
  <si>
    <t>May 24, 2024 04:59:52 PDT</t>
  </si>
  <si>
    <t>Boss Ma Vie Pour Femme by Hugo Boss 2.5 oz EDP Perfume for Women New In Box</t>
  </si>
  <si>
    <t>US $29.79/ea</t>
  </si>
  <si>
    <t>More than 10 available / 541 sold</t>
  </si>
  <si>
    <t>The Only One by Dolce &amp; Gabbana perfume for women EDP 3.3 / 3.4 oz New Tester</t>
  </si>
  <si>
    <t>US $50.22/ea</t>
  </si>
  <si>
    <t>8 available / 380 sold</t>
  </si>
  <si>
    <t>May 23, 2024 13:02:11 PDT</t>
  </si>
  <si>
    <t>Montblanc - Signature Eau De Parfum Spray  50ml/1.7oz</t>
  </si>
  <si>
    <t>US $31.01</t>
  </si>
  <si>
    <t>May 18, 2024 08:38:26 PDT</t>
  </si>
  <si>
    <t>Dossier Gourmand White Flowers 1.7 oz Cologne Spray New No Box</t>
  </si>
  <si>
    <t>Cologne Spray</t>
  </si>
  <si>
    <t>May 17, 2024 11:37:53 PDT</t>
  </si>
  <si>
    <t>Ed Hardy by Christian Audigier Perfume for Women edp 3.4 oz Brand New In Box</t>
  </si>
  <si>
    <t>Limited quantity available / 3,510 sold</t>
  </si>
  <si>
    <t>May 24, 2024 10:58:03 PDT</t>
  </si>
  <si>
    <t>Red Tobacco by Mancera 4 oz EDP Perfume for Men New in Box</t>
  </si>
  <si>
    <t>May 20, 2024 03:00:46 PDT</t>
  </si>
  <si>
    <t>Snif</t>
  </si>
  <si>
    <t>Snif : Sweet Ash .07 FL. OZ. - Juniper, Fir Balsam, White Moss &amp; Cedarwood</t>
  </si>
  <si>
    <t>Philadelphia, Pennsylvania, United States</t>
  </si>
  <si>
    <t>Estee Lauder Beautiful Perfume Eau de Parfum Spray 1 oz 30ml (SEALED AUTHENTIC!)</t>
  </si>
  <si>
    <t>8 available / 26 sold</t>
  </si>
  <si>
    <t>May 06, 2024 03:22:42 PDT</t>
  </si>
  <si>
    <t>Hemet, California, United States</t>
  </si>
  <si>
    <t>Daisy Eau So Fresh by Marc Jacobs 4.25 Oz / 125 Ml – EDP Spray, Sealed</t>
  </si>
  <si>
    <t>5 available / 32 sold</t>
  </si>
  <si>
    <t>May 09, 2024 05:43:46 PDT</t>
  </si>
  <si>
    <t>Fancy Love by Jessica Simpson 8 oz Body Mist for Women Brand New</t>
  </si>
  <si>
    <t>US $10.98</t>
  </si>
  <si>
    <t>10 available / 279 sold</t>
  </si>
  <si>
    <t>May 22, 2024 11:23:48 PDT</t>
  </si>
  <si>
    <t>Dolce &amp; Gabbana Pour Femme 3.3 / 3.4 oz EDP Perfume for Women Brand New Tester</t>
  </si>
  <si>
    <t>US $41.34/ea</t>
  </si>
  <si>
    <t>2 available / 171 sold</t>
  </si>
  <si>
    <t>May 16, 2024 20:05:20 PDT</t>
  </si>
  <si>
    <t>Bath &amp; Body Works</t>
  </si>
  <si>
    <t>Bath and Body Works NIB Black Amethyst Perfumes</t>
  </si>
  <si>
    <t>Paige, Texas, United States</t>
  </si>
  <si>
    <t>2 Kilian Good Girl Gone Bad Eau De Parfum Mini 1.5mL + Le Rouge Lip Travel Set</t>
  </si>
  <si>
    <t>US $9.90</t>
  </si>
  <si>
    <t>6 available / 2 sold</t>
  </si>
  <si>
    <t>Donna Karan Cashmere Mist 3.4 oz / 100ml Women Eau de Parfum Brand New Sealed</t>
  </si>
  <si>
    <t>8 available / 1,239 sold</t>
  </si>
  <si>
    <t>May 22, 2024 08:24:55 PDT</t>
  </si>
  <si>
    <t>ESCADA Island Kiss 3.4oz (100 ml) Eau de Toilette Spray - NEW</t>
  </si>
  <si>
    <t>May 20, 2024 13:27:42 PDT</t>
  </si>
  <si>
    <t>Rasasi</t>
  </si>
  <si>
    <t>Rasasi Ladies Daarej EDP Spray 3.4 oz Fragrances 614514177013</t>
  </si>
  <si>
    <t>May 22, 2024 14:38:40 PDT</t>
  </si>
  <si>
    <t>NEW! L'eau D'Issey by Issey Miyake 0.84 oz EDT Perfume for Women 5B</t>
  </si>
  <si>
    <t>US $21.00</t>
  </si>
  <si>
    <t>3 available / 2 sold</t>
  </si>
  <si>
    <t>May 20, 2024 12:02:06 PDT</t>
  </si>
  <si>
    <t>Aromatics Elixir by Clinique, 3.4 oz Perfume Spray for Women</t>
  </si>
  <si>
    <t>US $34.17/ea</t>
  </si>
  <si>
    <t>Limited quantity available / 349 sold</t>
  </si>
  <si>
    <t>May 24, 2024 08:51:59 PDT</t>
  </si>
  <si>
    <t>The Body Shop</t>
  </si>
  <si>
    <t>The Body Shop 'White Musk Libertine' Eau De Toilette 2oz/60ml New</t>
  </si>
  <si>
    <t>US $19.30</t>
  </si>
  <si>
    <t>May 23, 2024 02:12:12 PDT</t>
  </si>
  <si>
    <t>Givenchy Dahlia Divin For Women Eau de Parfum Spray 2.5 fl oz / 75ML EDP</t>
  </si>
  <si>
    <t>US $70.00</t>
  </si>
  <si>
    <t>Apr 12, 2024 16:06:00 PDT</t>
  </si>
  <si>
    <t>Five Star Fragrance</t>
  </si>
  <si>
    <t>Light Blue 6.7 oz / 200mL Women's Eau De Toilette Spray Perfume Brand New Sealed</t>
  </si>
  <si>
    <t>US $40.99/ea</t>
  </si>
  <si>
    <t>May 21, 2024 09:18:50 PDT</t>
  </si>
  <si>
    <t>Bainbridge Island, Washington, United States</t>
  </si>
  <si>
    <t>Pink sugar</t>
  </si>
  <si>
    <t>Premium Fragrance Body Oil PINK SUGAR for Women 16 oz</t>
  </si>
  <si>
    <t>Pink Sugar</t>
  </si>
  <si>
    <t>US $33.50</t>
  </si>
  <si>
    <t>Mar 19, 2024 15:56:37 PDT</t>
  </si>
  <si>
    <t>Jimmy Choo Illicit 2 oz EDP Perfume for Women New In Box</t>
  </si>
  <si>
    <t>US $28.18/ea</t>
  </si>
  <si>
    <t>May 22, 2024 15:03:19 PDT</t>
  </si>
  <si>
    <t>FRACAS by Robert Piguet Parfum Mini Women Splash 0.14 oz. No Box  New &amp; RARE(P44</t>
  </si>
  <si>
    <t>US $23.99/ea</t>
  </si>
  <si>
    <t>More than 10 available / 95 sold</t>
  </si>
  <si>
    <t>Apr 20, 2024 08:52:02 PDT</t>
  </si>
  <si>
    <t>Khadlaj Hareem Al Sultan Gold Concentrated Oil Perfume 35 ml Women Spray</t>
  </si>
  <si>
    <t>Oil Perfume</t>
  </si>
  <si>
    <t>May 22, 2024 20:08:27 PDT</t>
  </si>
  <si>
    <t>Lattafa Yara Women's Floral Perfume 5mL Samples Long Lasting Sweet</t>
  </si>
  <si>
    <t>Sunnyside, New York, United States</t>
  </si>
  <si>
    <t>Michael Kors Silky Body Lotion 2.5 oz / 75 ml NEW</t>
  </si>
  <si>
    <t>More than 10 available / 283 sold</t>
  </si>
  <si>
    <t>Mar 28, 2024 08:46:41 PDT</t>
  </si>
  <si>
    <t>Lake Hiawatha, New Jersey, United States</t>
  </si>
  <si>
    <t>Elizabeth &amp; James</t>
  </si>
  <si>
    <t>Elizabeth &amp; James Nirvana Rose 0.34 oz eau de parfum rollerball NIB</t>
  </si>
  <si>
    <t>May 16, 2024 14:41:54 PDT</t>
  </si>
  <si>
    <t>OSCAR by Oscar de la Renta for women EDT 6.7 oz New in Box</t>
  </si>
  <si>
    <t>US $43.39</t>
  </si>
  <si>
    <t>Last One / 678 sold</t>
  </si>
  <si>
    <t>May 22, 2024 05:09:56 PDT</t>
  </si>
  <si>
    <t>Gucci Flora Gorgeous Gardenia 3.3 oz EDP Perfume for Women New In Box</t>
  </si>
  <si>
    <t>US $84.98/ea</t>
  </si>
  <si>
    <t>Limited quantity available / 272 sold</t>
  </si>
  <si>
    <t>May 23, 2024 20:04:13 PDT</t>
  </si>
  <si>
    <t>5 available / 68 sold</t>
  </si>
  <si>
    <t>May 13, 2024 10:27:00 PDT</t>
  </si>
  <si>
    <t>Victoria's Secret Bombshell Escape Eau De Parfum 3.4oz</t>
  </si>
  <si>
    <t>May 24, 2024 03:02:22 PDT</t>
  </si>
  <si>
    <t>Lincoln, Nebraska, United States</t>
  </si>
  <si>
    <t>Discontinued REALITIES By Liz Claiborne 3.4oz Eau De Parfum (True Photo)</t>
  </si>
  <si>
    <t>US $54.00/ea</t>
  </si>
  <si>
    <t>May 18, 2024 04:53:14 PDT</t>
  </si>
  <si>
    <t>I Love Love Cheap and Chic by Moschino EDT For Women 100 ml *NEW*</t>
  </si>
  <si>
    <t>3 available / 25 sold</t>
  </si>
  <si>
    <t>May 08, 2024 09:28:03 PDT</t>
  </si>
  <si>
    <t>Attar Al Wesal EDP Perfume By Al Wataniah 100 ML🥇Hot New Super Rich Fragrance🥇</t>
  </si>
  <si>
    <t>May 20, 2024 17:40:51 PDT</t>
  </si>
  <si>
    <t>BURBERRY BODY EDP 2.0ml .06fl oz x 5 PERFUME SPRAY SAMPLE VIALS</t>
  </si>
  <si>
    <t>Feb 18, 2024 14:09:45 PST</t>
  </si>
  <si>
    <t>Elie Saab</t>
  </si>
  <si>
    <t>Elie Saab Girl of Now Shine EDP 1.0 oz Fragrances 7640233340233</t>
  </si>
  <si>
    <t>May 22, 2024 17:20:38 PDT</t>
  </si>
  <si>
    <t>VALENTINO Perfume Travel Spray 10ml (Choose Your Scent) Combined Shipping</t>
  </si>
  <si>
    <t>US $20.95</t>
  </si>
  <si>
    <t>7 available / 238 sold</t>
  </si>
  <si>
    <t>May 17, 2024 14:03:09 PDT</t>
  </si>
  <si>
    <t>Roseville, California, United States</t>
  </si>
  <si>
    <t>Sol De Janeiro Rio Perfume Mist 1fl.oz./30ml Travel Size, Individual Sprays</t>
  </si>
  <si>
    <t>US $16.99/ea</t>
  </si>
  <si>
    <t>May 13, 2024 13:23:03 PDT</t>
  </si>
  <si>
    <t>L.A.M.B by Gwen Stefani LAMB perfume 0.17 oz / 5 ml EDP for Women</t>
  </si>
  <si>
    <t>6 available / 42 sold</t>
  </si>
  <si>
    <t>May 14, 2024 19:07:16 PDT</t>
  </si>
  <si>
    <t>Two pcs set Avon Classic Odyssey cologne PERFUME Spray 1.7 oz/Free travel spray</t>
  </si>
  <si>
    <t>More than 10 available / 179 sold</t>
  </si>
  <si>
    <t>May 21, 2024 04:48:46 PDT</t>
  </si>
  <si>
    <t>Chanel Coco Mademoiselle Eau De Parfum  Sample 5ml</t>
  </si>
  <si>
    <t>May 24, 2024 04:49:17 PDT</t>
  </si>
  <si>
    <t>Denham Springs, Louisiana, United States</t>
  </si>
  <si>
    <t>Aerin Mediterranean Honeysuckle Tiare Summer Edition Sample Spray .05oz, 1.5ml</t>
  </si>
  <si>
    <t>US $11.89</t>
  </si>
  <si>
    <t>5 available / 16 sold</t>
  </si>
  <si>
    <t>May 22, 2024 02:08:32 PDT</t>
  </si>
  <si>
    <t>WALK ON AIR by Kate Spade for Women FRAGRANCE MIST 8.4 oz 250 ml NEW AS PICTURE</t>
  </si>
  <si>
    <t>US $13.75/ea</t>
  </si>
  <si>
    <t>5 available / 221 sold</t>
  </si>
  <si>
    <t>May 20, 2024 12:38:17 PDT</t>
  </si>
  <si>
    <t>JUICY COUTURE DUO: VIVA LA JUICY W EDP  / VIVA LA JUICY GOLD COUTURE W EDP (5ML)</t>
  </si>
  <si>
    <t>8 available / 10 sold</t>
  </si>
  <si>
    <t>May 20, 2024 09:31:24 PDT</t>
  </si>
  <si>
    <t>Deer Park, New York, United States</t>
  </si>
  <si>
    <t>New YSL Mon Paris Eau De Parfum 3 oz/90ml Yves Saint Laurent EDP Spray for Women</t>
  </si>
  <si>
    <t>US $35.88/ea</t>
  </si>
  <si>
    <t>8 available / 3 sold</t>
  </si>
  <si>
    <t>May 24, 2024 01:21:39 PDT</t>
  </si>
  <si>
    <t>Houston,Texas,HongKong, China</t>
  </si>
  <si>
    <t>Versace Dylan Purple Women EDP 3.4 Oz Spray lotion Shower gel &amp; Mini 4 Pc Set</t>
  </si>
  <si>
    <t>US $92.95/ea</t>
  </si>
  <si>
    <t>5 available / 34 sold</t>
  </si>
  <si>
    <t>May 23, 2024 11:45:53 PDT</t>
  </si>
  <si>
    <t>Narciso Rodriguez Musc Noir Rose 3.3 Oz /100ml Eau de Parfum for Women New Us</t>
  </si>
  <si>
    <t>10 available / 22 sold</t>
  </si>
  <si>
    <t>May 23, 2024 17:33:21 PDT</t>
  </si>
  <si>
    <t>VALENTINE NERO WOMEN Eau de Parfum 3.4 oz</t>
  </si>
  <si>
    <t>Apr 28, 2024 20:19:23 PDT</t>
  </si>
  <si>
    <t>VERSACE EROS POUR FEMME 3.4 oz 3.3 edt Perfume New Tester</t>
  </si>
  <si>
    <t>107 available / 32 sold</t>
  </si>
  <si>
    <t>May 23, 2024 08:46:36 PDT</t>
  </si>
  <si>
    <t>PARFUMS de MARLY DELINA La Rosee 2.5 oz./ 75 ml. EDP Spray- NEW IN BOX</t>
  </si>
  <si>
    <t>May 16, 2024 19:38:01 PDT</t>
  </si>
  <si>
    <t>Jo Malone Bitter  Mandarin Cologne Spray Women's Eau de  - 3.4 fl oz/100ml</t>
  </si>
  <si>
    <t>9 available / 7 sold</t>
  </si>
  <si>
    <t>May 14, 2024 02:30:39 PDT</t>
  </si>
  <si>
    <t>Sweet Like Candy by Ariana Grande perfume 3.3 / 3.4 oz edp New Tester</t>
  </si>
  <si>
    <t>US $29.53/ea</t>
  </si>
  <si>
    <t>50 available / 856 sold</t>
  </si>
  <si>
    <t>May 24, 2024 10:56:09 PDT</t>
  </si>
  <si>
    <t>Parfums de Marly Delina 2.5 fl oz Women's EDP Spray USED SALE!!!</t>
  </si>
  <si>
    <t>US $80.00</t>
  </si>
  <si>
    <t>Pittsburgh, Pennsylvania, United States</t>
  </si>
  <si>
    <t>Gucci Guilty 1.7 oz EDT Perfume for Women New in Box</t>
  </si>
  <si>
    <t>US $64.58</t>
  </si>
  <si>
    <t>Limited quantity available / 275 sold</t>
  </si>
  <si>
    <t>May 21, 2024 15:16:00 PDT</t>
  </si>
  <si>
    <t>BATH &amp; BODY WORKS NIGHT BLOOMING JASMINE BODY MIST 8 FL OZ</t>
  </si>
  <si>
    <t>FRAGRANCE BODY MIST</t>
  </si>
  <si>
    <t>US $23.95</t>
  </si>
  <si>
    <t>5 available / 23 sold</t>
  </si>
  <si>
    <t>May 14, 2024 04:35:58 PDT</t>
  </si>
  <si>
    <t>South Ozone Park, New York, United States</t>
  </si>
  <si>
    <t>COOL WATER * Davidoff * Perfume for Women * EDT * 3.4 oz * BRAND NEW TESTER</t>
  </si>
  <si>
    <t>US $20.87/ea</t>
  </si>
  <si>
    <t>More than 10 available / 4,936 sold</t>
  </si>
  <si>
    <t>May 24, 2024 08:36:44 PDT</t>
  </si>
  <si>
    <t>Tom Ford Black Orchid Eau De Parfum Sample Size Spray .05 FL. OZ 1.5ml VIAL VOC</t>
  </si>
  <si>
    <t>More than 10 available / 64 sold</t>
  </si>
  <si>
    <t>Burlington, Iowa, United States</t>
  </si>
  <si>
    <t>Thierry Mugler Angel Eau De Parfum  3.4 oz / 100 ml New Factory Sealed</t>
  </si>
  <si>
    <t>US $39.00/ea</t>
  </si>
  <si>
    <t>4 available / 175 sold</t>
  </si>
  <si>
    <t>May 22, 2024 01:01:32 PDT</t>
  </si>
  <si>
    <t>Battle Creek, Michigan, United States</t>
  </si>
  <si>
    <t>Youth Dew by Estee Lauder EDP Spray 2.25 oz (w)</t>
  </si>
  <si>
    <t>US $22.55</t>
  </si>
  <si>
    <t>May 23, 2024 17:44:24 PDT</t>
  </si>
  <si>
    <t>SEE PHOTO</t>
  </si>
  <si>
    <t>Perfume EDP for Women 3.4 oz / 100 ml  NEW</t>
  </si>
  <si>
    <t>May 24, 2024 00:58:31 PDT</t>
  </si>
  <si>
    <t>Carmina By Creed2.5 oz / 75 ml Eau De Parfum For Women New In Box</t>
  </si>
  <si>
    <t>Eau de Parfum/Perfume</t>
  </si>
  <si>
    <t>US $124.99</t>
  </si>
  <si>
    <t>Last One / 3 sold</t>
  </si>
  <si>
    <t>May 24, 2024 00:32:54 PDT</t>
  </si>
  <si>
    <t>Burberry Her ELIXIR DE PARFUM EDP Intense-Deluxe Travel Spray 0.33oz NEW IN BOX</t>
  </si>
  <si>
    <t>Chino, California, United States</t>
  </si>
  <si>
    <t>US $44.97/ea</t>
  </si>
  <si>
    <t>9 available / 2 sold</t>
  </si>
  <si>
    <t>May 23, 2024 05:43:12 PDT</t>
  </si>
  <si>
    <t>Yves Saint Laurent Black Opium Eau De Parfum Spray 90 ml 3 Oz For Women New Seal</t>
  </si>
  <si>
    <t>May 22, 2024 05:44:01 PDT</t>
  </si>
  <si>
    <t>Mount Holly, New Jersey, United States</t>
  </si>
  <si>
    <t>Lancome Tresor 3.4oz EDP Women's Elegant Perfume Spray New</t>
  </si>
  <si>
    <t>May 21, 2024 09:06:40 PDT</t>
  </si>
  <si>
    <t>Armand Dupree Fuller</t>
  </si>
  <si>
    <t>LUCIA MENDEZ PERFUMES CON FEROMONAS ELIGE TU FAVORITO 100% ORIGINAL CAJA SELLADA</t>
  </si>
  <si>
    <t>More than 10 available / 472 sold</t>
  </si>
  <si>
    <t>May 16, 2024 12:21:53 PDT</t>
  </si>
  <si>
    <t>RALPH by Ralph Lauren 3.3 / 3.4 oz EDT For Women New in Box</t>
  </si>
  <si>
    <t>US $47.69/ea</t>
  </si>
  <si>
    <t>41 available / 269 sold</t>
  </si>
  <si>
    <t>DKNY</t>
  </si>
  <si>
    <t>Be Extra Delicious By DKNY 0.24oz EDP Women's Perfume Travel Size</t>
  </si>
  <si>
    <t>19 available / 5 sold</t>
  </si>
  <si>
    <t>United Colors of Benetton</t>
  </si>
  <si>
    <t>United Colors of Benetton MINI COLORS FEMME WOMEN **Lot of 8** 0.13 oz 4ml EDT</t>
  </si>
  <si>
    <t>4 lots available (8 items per lot) / 79 sold</t>
  </si>
  <si>
    <t>Mar 26, 2024 11:45:52 PDT</t>
  </si>
  <si>
    <t>Maison</t>
  </si>
  <si>
    <t>Maison Louis Marie No.04 Bois de Balincourt Perfume Oil Rollerball .10 oz No.4</t>
  </si>
  <si>
    <t>May 22, 2024 12:50:46 PDT</t>
  </si>
  <si>
    <t>Lodi, California, United States</t>
  </si>
  <si>
    <t>Obsession Perfume by Calvin Klein - 3.3 / 3.4 oz / 100 ml EDP Spray New In Box</t>
  </si>
  <si>
    <t>US $24.65</t>
  </si>
  <si>
    <t>More than 10 available / 615 sold</t>
  </si>
  <si>
    <t>Jan 29, 2024 10:17:36 PST</t>
  </si>
  <si>
    <t>Poway, California, United States</t>
  </si>
  <si>
    <t>Dolce &amp; Gabbana Ladies The Only One EDP Spray 3.4 oz (Tester) Fragrances</t>
  </si>
  <si>
    <t>US $50.75</t>
  </si>
  <si>
    <t>3 available / 29 sold</t>
  </si>
  <si>
    <t>May 23, 2024 21:50:18 PDT</t>
  </si>
  <si>
    <t>Vince Camuto</t>
  </si>
  <si>
    <t>Vince Camuto Illuminare Eau De Parfum Spray, 3.4 Fl Oz Open Box</t>
  </si>
  <si>
    <t>US $19.99</t>
  </si>
  <si>
    <t>10 available / 177 sold</t>
  </si>
  <si>
    <t>May 23, 2024 13:35:24 PDT</t>
  </si>
  <si>
    <t>Avon Far Away Infinity Eau de Parfum 1.7 fl. oz.  NIB/Free Travel Spray</t>
  </si>
  <si>
    <t>More than 10 available / 157 sold</t>
  </si>
  <si>
    <t>May 16, 2024 22:35:29 PDT</t>
  </si>
  <si>
    <t>Roses Greedy by Mancera perfume for unisex EDP 4 / 4.0 oz New in Box</t>
  </si>
  <si>
    <t>US $57.85/ea</t>
  </si>
  <si>
    <t>33 available / 58 sold</t>
  </si>
  <si>
    <t>May 24, 2024 08:03:11 PDT</t>
  </si>
  <si>
    <t>Sweet Tooth Eau de Parfum, Perfume for Women, 1 fl oz</t>
  </si>
  <si>
    <t>1</t>
  </si>
  <si>
    <t>US $30.96</t>
  </si>
  <si>
    <t>May 17, 2024 23:16:41 PDT</t>
  </si>
  <si>
    <t>Juliette Has A Gun</t>
  </si>
  <si>
    <t>MMMM BY Juliette Has A Gun perfume for her EDP 3.3 / 3.4 oz New in Box</t>
  </si>
  <si>
    <t>3 available / 117 sold</t>
  </si>
  <si>
    <t>May 13, 2024 22:19:34 PDT</t>
  </si>
  <si>
    <t>PARIS HILTON ELECTRIFY for Women Cologne 3.4 oz 100 ml Eau de Parfum Spray UNBOX</t>
  </si>
  <si>
    <t>US $14.99/ea</t>
  </si>
  <si>
    <t>4 available / 51 sold</t>
  </si>
  <si>
    <t>May 22, 2024 05:44:45 PDT</t>
  </si>
  <si>
    <t>Suma z sold</t>
  </si>
  <si>
    <t>Etykiety wierszy</t>
  </si>
  <si>
    <t>Christian Dior Sauvage Men's EDP 3.4 oz Fragrance Spray</t>
  </si>
  <si>
    <t>US $84.99/ea</t>
  </si>
  <si>
    <t>More than 10 available / 116 sold</t>
  </si>
  <si>
    <t>May 24, 2024 10:03:04 PDT</t>
  </si>
  <si>
    <t>A-v-entus Eau de Parfum 3.3 oz 100ML Millesime EDP Col-ogne for Men New In Box</t>
  </si>
  <si>
    <t>US $109.99</t>
  </si>
  <si>
    <t>8 available / 48 sold</t>
  </si>
  <si>
    <t>May 23, 2024 23:07:49 PDT</t>
  </si>
  <si>
    <t>Atlanta, Georgia, Canada</t>
  </si>
  <si>
    <t>HOGO BOSS cologne For Men 3.4 oz</t>
  </si>
  <si>
    <t>May 22, 2024 21:55:43 PDT</t>
  </si>
  <si>
    <t>Acqua Di Gio by Giorgio Armani 6.7 Fl oz Eau De Toilette Spray Men' New &amp; Sealed</t>
  </si>
  <si>
    <t>2 available / 159 sold</t>
  </si>
  <si>
    <t>May 24, 2024 03:30:43 PDT</t>
  </si>
  <si>
    <t>Lattafa Men's Hayaati Al Maleky EDP Spray 3.4 oz Fragrances 6291108734056</t>
  </si>
  <si>
    <t>US $16.91</t>
  </si>
  <si>
    <t>Limited quantity available / 156 sold</t>
  </si>
  <si>
    <t>May 24, 2024 07:56:25 PDT</t>
  </si>
  <si>
    <t>Men's Perfume Sampler 10pcs Sample Vials Designer Fragrance Samples for Men</t>
  </si>
  <si>
    <t>May 23, 2024 06:57:41 PDT</t>
  </si>
  <si>
    <t>Glacier Bold by Maison Alhambra 3.4oz EDP for Men NEW SEALED CAN</t>
  </si>
  <si>
    <t>May 16, 2024 13:42:49 PDT</t>
  </si>
  <si>
    <t>Englewood Cliffs, New Jersey, United States</t>
  </si>
  <si>
    <t>Parfums De-Marly-Haltane Eau de Parfum spray 4.2 oz for Men New in Box</t>
  </si>
  <si>
    <t>US $85.00</t>
  </si>
  <si>
    <t>May 24, 2024 00:10:39 PDT</t>
  </si>
  <si>
    <t>Hawas for him Eau De Parfum By Rasasi 100ml 3.4 FL OZ NEW</t>
  </si>
  <si>
    <t>10 available / 17 sold</t>
  </si>
  <si>
    <t>May 24, 2024 09:08:14 PDT</t>
  </si>
  <si>
    <t>Gucci Guilty for Him - Classic 3oz Eau de Toilette Spray, Brand New</t>
  </si>
  <si>
    <t>8 available / 68 sold</t>
  </si>
  <si>
    <t>May 23, 2024 07:21:23 PDT</t>
  </si>
  <si>
    <t>Polo Blue by Ralph Lauren 4.2 oz EDT Cologne for Men Brand New In Box</t>
  </si>
  <si>
    <t>May 24, 2024 07:53:23 PDT</t>
  </si>
  <si>
    <t>Dolce &amp; Gabbana Light Blue Men 4.2 oz / 125 mL EDT Spray Brand New &amp; Sealed</t>
  </si>
  <si>
    <t>7 available / 458 sold</t>
  </si>
  <si>
    <t>May 23, 2024 08:37:49 PDT</t>
  </si>
  <si>
    <t>SECERTMU</t>
  </si>
  <si>
    <t>New 2024 Sexy Cologne Cupid Hypnosis Long Lasting Pheromone Perfume for Men</t>
  </si>
  <si>
    <t>More than 10 available / 889 sold</t>
  </si>
  <si>
    <t>May 21, 2024 19:20:12 PDT</t>
  </si>
  <si>
    <t>Sauvage Eau de Parfum Spray For Men 3.4 Oz/100ml New In Seald Box</t>
  </si>
  <si>
    <t>9 available / 63 sold</t>
  </si>
  <si>
    <t>May 23, 2024 03:08:18 PDT</t>
  </si>
  <si>
    <t>Eau Fraiche By Versace 3.4 oz 100 ml Eau de Toilette Brand New Sealed In Box</t>
  </si>
  <si>
    <t>7 available / 136 sold</t>
  </si>
  <si>
    <t>May 24, 2024 00:02:27 PDT</t>
  </si>
  <si>
    <t>1 Million by Paco Rabanne 3.4 Fl oz / 100 ml PARFUM Spray Men's New &amp; Sealed</t>
  </si>
  <si>
    <t>PARFUM</t>
  </si>
  <si>
    <t>US $68.99/ea</t>
  </si>
  <si>
    <t>May 24, 2024 02:41:49 PDT</t>
  </si>
  <si>
    <t>Grandeur</t>
  </si>
  <si>
    <t>Tribal Intense by Grandeur - Eau de Parfum for Men -100ml (3.4oz)</t>
  </si>
  <si>
    <t>May 24, 2024 08:14:43 PDT</t>
  </si>
  <si>
    <t>Club de Nuit Intense by Armaf 3.6 oz EDT Cologne for Men New In Box &amp; Sealed</t>
  </si>
  <si>
    <t>5 available / 384 sold</t>
  </si>
  <si>
    <t>May 24, 2024 05:13:20 PDT</t>
  </si>
  <si>
    <t>Carolina Herrera 212 NYC Men's Cologne EDT 3.4oz 100ml New Sealed</t>
  </si>
  <si>
    <t>More than 10 available / 236 sold</t>
  </si>
  <si>
    <t>May 23, 2024 08:48:22 PDT</t>
  </si>
  <si>
    <t>Dior Sauvage Eau de Toilette 3.4 Oz 100ml Brand New Sealed Free shipping</t>
  </si>
  <si>
    <t>US $83.95</t>
  </si>
  <si>
    <t>4 available / 22 sold</t>
  </si>
  <si>
    <t>May 22, 2024 14:31:55 PDT</t>
  </si>
  <si>
    <t>Elmhurst, New York, United States</t>
  </si>
  <si>
    <t>Light Blue by Dolce &amp; Gabbana 4.2 oz Cologne for Men Tester with Cap</t>
  </si>
  <si>
    <t>US $29.94/ea</t>
  </si>
  <si>
    <t>Limited quantity available / 9,208 sold</t>
  </si>
  <si>
    <t>May 23, 2024 20:04:11 PDT</t>
  </si>
  <si>
    <t>CLINIQUE HAPPY Pour Homme Cologne edt for Men 3.4 oz 3.3 NEW in Box</t>
  </si>
  <si>
    <t>4 available / 86 sold</t>
  </si>
  <si>
    <t>May 21, 2024 14:28:23 PDT</t>
  </si>
  <si>
    <t>Dumont</t>
  </si>
  <si>
    <t>Dumont Men's Nitro Red EDP Spray 3.4 oz Fragrances 3760060761880</t>
  </si>
  <si>
    <t>3 available / 187 sold</t>
  </si>
  <si>
    <t>May 24, 2024 09:02:39 PDT</t>
  </si>
  <si>
    <t>Turathi Blue by Afnan for men EDP 3oz New in Sealed Box</t>
  </si>
  <si>
    <t>US $33.70</t>
  </si>
  <si>
    <t>May 21, 2024 14:00:54 PDT</t>
  </si>
  <si>
    <t>Versace Eros by Gianni Versace 3.4oz EDT Cologne for Men 100ml New in Box</t>
  </si>
  <si>
    <t>US $35.99</t>
  </si>
  <si>
    <t>2 available / 43 sold</t>
  </si>
  <si>
    <t>May 24, 2024 00:13:55 PDT</t>
  </si>
  <si>
    <t>Pomona, California, United States</t>
  </si>
  <si>
    <t>Azzaro</t>
  </si>
  <si>
    <t>Azzaro The Most Wanted 3.3 oz./100 ml. PARFUM Spray for Men. New in Sealed Box</t>
  </si>
  <si>
    <t>US $89.97/ea</t>
  </si>
  <si>
    <t>10 available / 920 sold</t>
  </si>
  <si>
    <t>May 24, 2024 08:32:16 PDT</t>
  </si>
  <si>
    <t>USA Parfums de Marly Layton Royal Essence 4.2 oz. Men's Eau de Parfum</t>
  </si>
  <si>
    <t>US $92.99</t>
  </si>
  <si>
    <t>5 available / 19 sold</t>
  </si>
  <si>
    <t>May 24, 2024 00:01:17 PDT</t>
  </si>
  <si>
    <t>Azzaro The Most Wanted 3.38 oz./100 ml. PARFUM for Men fast shipping</t>
  </si>
  <si>
    <t>US $87.99</t>
  </si>
  <si>
    <t>NEW YORK, United States</t>
  </si>
  <si>
    <t>Acqua Di Gio Profumo by Giorgio Armani 4.2oz Cologne For Men New in Box</t>
  </si>
  <si>
    <t>US $119.99</t>
  </si>
  <si>
    <t>10 available / 34 sold</t>
  </si>
  <si>
    <t>May 24, 2024 07:16:53 PDT</t>
  </si>
  <si>
    <t>Penhaligon's</t>
  </si>
  <si>
    <t>Penhaligon's The Tragedy of Lord George 2.5oz EDP Spray Men's Perfume</t>
  </si>
  <si>
    <t>Last One / 30 sold</t>
  </si>
  <si>
    <t>May 20, 2024 04:16:27 PDT</t>
  </si>
  <si>
    <t>Bharara</t>
  </si>
  <si>
    <t>Bharara Double Bleu Pour Homme By Bharara 3.4/3.3 oz Edp Spray For Men NEW</t>
  </si>
  <si>
    <t>US $51.91/ea</t>
  </si>
  <si>
    <t>May 19, 2024 13:15:33 PDT</t>
  </si>
  <si>
    <t>Richmond Hill, New York, United States</t>
  </si>
  <si>
    <t>1 Million Paco Rabanne Men 3.4 oz EDT Spray</t>
  </si>
  <si>
    <t>8 available / 170 sold</t>
  </si>
  <si>
    <t>May 23, 2024 07:03:35 PDT</t>
  </si>
  <si>
    <t>ARMAF CLUB DE NUIT INTENSE 3.6 oz FOR MEN EDT SOLE OFFICIAL DISTRIBUTOR OF ARMAF</t>
  </si>
  <si>
    <t>US $32.85/ea</t>
  </si>
  <si>
    <t>More than 10 available / 8,385 sold</t>
  </si>
  <si>
    <t>May 17, 2024 15:41:45 PDT</t>
  </si>
  <si>
    <t>Valentino Uomo Born In Roma 3.4 oz. Eau de Toilette Spray for Men New in Box</t>
  </si>
  <si>
    <t>10 available / 295 sold</t>
  </si>
  <si>
    <t>May 24, 2024 08:44:55 PDT</t>
  </si>
  <si>
    <t>Guy Laroche</t>
  </si>
  <si>
    <t>DRAKKAR NOIR by Guy Laroche 3.4 oz / 3.3 oz edt spray for Men New UNBOXED</t>
  </si>
  <si>
    <t>620 available / 2,345 sold</t>
  </si>
  <si>
    <t>May 23, 2024 18:45:23 PDT</t>
  </si>
  <si>
    <t>MONT BLANC LEGEND 3.3 / 3.4 oz EDT Cologne for Men New In Box</t>
  </si>
  <si>
    <t>US $32.89/ea</t>
  </si>
  <si>
    <t>383 available / 5,032 sold</t>
  </si>
  <si>
    <t>May 21, 2024 07:59:07 PDT</t>
  </si>
  <si>
    <t>Rasasi Men's Hawas EDP Spray 3.4 oz Fragrances 614514331026</t>
  </si>
  <si>
    <t>Limited quantity available / 258 sold</t>
  </si>
  <si>
    <t>May 24, 2024 09:50:28 PDT</t>
  </si>
  <si>
    <t>Maison Alhambra Men's Victorioso Victory EDP Spray 3.4 oz Fragrances</t>
  </si>
  <si>
    <t>US $19.73</t>
  </si>
  <si>
    <t>Limited quantity available / 55 sold</t>
  </si>
  <si>
    <t>May 24, 2024 07:02:34 PDT</t>
  </si>
  <si>
    <t>Club de Nuit Untold by Armaf 3.6 oz EDP Brand New In Box Sealed FREE SHIPPING</t>
  </si>
  <si>
    <t>8 available / 276 sold</t>
  </si>
  <si>
    <t>May 24, 2024 06:26:11 PDT</t>
  </si>
  <si>
    <t>Eternity for Men by Calvin Klein cologne EDT 6.7 / 6.8 oz New In Box</t>
  </si>
  <si>
    <t>US $40.60/ea</t>
  </si>
  <si>
    <t>Limited quantity available / 5,582 sold</t>
  </si>
  <si>
    <t>May 24, 2024 09:35:06 PDT</t>
  </si>
  <si>
    <t>UOMO</t>
  </si>
  <si>
    <t>Valentino Uomo EDT Perfume For Men 3.4oz / 100ml Spray *NEW IN BOX*</t>
  </si>
  <si>
    <t>May 22, 2024 19:02:53 PDT</t>
  </si>
  <si>
    <t>Peekskill, New York, United States</t>
  </si>
  <si>
    <t>Phantom by Paco Rabanne 3.4 oz EDT Cologne for Men Brand New In Box</t>
  </si>
  <si>
    <t>May 22, 2024 00:25:54 PDT</t>
  </si>
  <si>
    <t>Club de Nuit Sillage by Armaf 3.6 oz EDP Cologne for Men New In Box</t>
  </si>
  <si>
    <t>US $34.84/ea</t>
  </si>
  <si>
    <t>Limited quantity available / 4,460 sold</t>
  </si>
  <si>
    <t>May 24, 2024 07:32:37 PDT</t>
  </si>
  <si>
    <t>PI by Givenchy cologne for men EDT 3.3 / 3.4 oz New Tester</t>
  </si>
  <si>
    <t>US $34.72/ea</t>
  </si>
  <si>
    <t>71 available / 627 sold</t>
  </si>
  <si>
    <t>May 24, 2024 10:20:09 PDT</t>
  </si>
  <si>
    <t>Chrome by Azzaro 6.7 / 6.8 oz EDT Cologne for Men New In Box</t>
  </si>
  <si>
    <t>US $46.33/ea</t>
  </si>
  <si>
    <t>Limited quantity available / 30,655 sold</t>
  </si>
  <si>
    <t>May 24, 2024 07:58:01 PDT</t>
  </si>
  <si>
    <t>TAG UOMO ROSSO BY ARMAF EDP 3.4 OZ / 100 ML FOR MEN (NIB)SEALED</t>
  </si>
  <si>
    <t>US $39.00</t>
  </si>
  <si>
    <t>3 available / 24 sold</t>
  </si>
  <si>
    <t>May 22, 2024 10:17:56 PDT</t>
  </si>
  <si>
    <t>Qaed Al Fursan by Lattafa perfume for unisex EDP 3.04 oz New in Box</t>
  </si>
  <si>
    <t>US $21.54/ea</t>
  </si>
  <si>
    <t>96 available / 989 sold</t>
  </si>
  <si>
    <t>May 24, 2024 06:21:20 PDT</t>
  </si>
  <si>
    <t>Polo Ralph Lauren</t>
  </si>
  <si>
    <t>POLO SPORT Ralph Lauren 4.2 oz Cologne for Men EDT New in Box</t>
  </si>
  <si>
    <t>US $32.97/ea</t>
  </si>
  <si>
    <t>1,756 available / 5,023 sold</t>
  </si>
  <si>
    <t>May 24, 2024 07:57:49 PDT</t>
  </si>
  <si>
    <t>POLO SPORT FRESH by Ralph Lauren cologne for men EDT 4.2 oz New in Box</t>
  </si>
  <si>
    <t>US $23.34/ea</t>
  </si>
  <si>
    <t>452 available / 972 sold</t>
  </si>
  <si>
    <t>May 24, 2024 08:09:10 PDT</t>
  </si>
  <si>
    <t>C.K</t>
  </si>
  <si>
    <t>Eternity by Calvin Klein 3.4 oz EDT Cologne for Men Brand New Tester</t>
  </si>
  <si>
    <t>US $28.75</t>
  </si>
  <si>
    <t>Limited quantity available / 12,739 sold</t>
  </si>
  <si>
    <t>May 24, 2024 08:44:02 PDT</t>
  </si>
  <si>
    <t>John Varvatos</t>
  </si>
  <si>
    <t>ARTISAN by John Varvatos 4.2 oz edt Men's Cologne New tester</t>
  </si>
  <si>
    <t>US $27.94/ea</t>
  </si>
  <si>
    <t>161 available / 485 sold</t>
  </si>
  <si>
    <t>May 23, 2024 12:42:34 PDT</t>
  </si>
  <si>
    <t>AFNAN 9AM DIVE EAU DE PARFUM SPRAY UNISEX 3.4 Oz / 100 Ml</t>
  </si>
  <si>
    <t>US $32.50</t>
  </si>
  <si>
    <t>5 available / 372 sold</t>
  </si>
  <si>
    <t>May 23, 2024 17:14:52 PDT</t>
  </si>
  <si>
    <t>Nautica</t>
  </si>
  <si>
    <t>NAUTICA BLUE by Nautica 3.4 oz / 100 ml Eau De Toilette Spray NEW &amp; SEALED</t>
  </si>
  <si>
    <t>3 available / 291 sold</t>
  </si>
  <si>
    <t>May 23, 2024 10:21:16 PDT</t>
  </si>
  <si>
    <t>Armada, Michigan, United States</t>
  </si>
  <si>
    <t>Giorgio Armani Acqua Di Gio 6.7oz / 200ml Men's Eau de Toilette Spray Brand New</t>
  </si>
  <si>
    <t>US $45.95</t>
  </si>
  <si>
    <t>5 available / 578 sold</t>
  </si>
  <si>
    <t>May 23, 2024 19:16:37 PDT</t>
  </si>
  <si>
    <t>Kalamazoo, Michigan, United States</t>
  </si>
  <si>
    <t>Armani Code Profumo by Giorgio Armani 3.7 fl oz Spray Parfum Men's New &amp; Sealed</t>
  </si>
  <si>
    <t>2 available / 99 sold</t>
  </si>
  <si>
    <t>May 24, 2024 02:15:09 PDT</t>
  </si>
  <si>
    <t>Charlotte, North Carolina, United States</t>
  </si>
  <si>
    <t>Sauvage Eau De Parfum 3.4 oz / 100 ml EDP Spray For Men New In Seald Box</t>
  </si>
  <si>
    <t>56 available / 44 sold</t>
  </si>
  <si>
    <t>Apr 23, 2024 20:25:43 PDT</t>
  </si>
  <si>
    <t>Dayton, New Jersey, United States</t>
  </si>
  <si>
    <t>New 2024 Sexy Cologne Cupid Hypnosis Long Lasting Pheromone Perfume for Men US</t>
  </si>
  <si>
    <t>May 21, 2024 19:21:49 PDT</t>
  </si>
  <si>
    <t>Versace Pour Homme Signature by Versace 3.4 oz EDT Cologne for Men New Tester</t>
  </si>
  <si>
    <t>US $36.88/ea</t>
  </si>
  <si>
    <t>Limited quantity available / 19,899 sold</t>
  </si>
  <si>
    <t>May 24, 2024 09:36:54 PDT</t>
  </si>
  <si>
    <t>KENNETH COLE BLACK Cologne for Men 3.4 oz EDT Spray New in Box</t>
  </si>
  <si>
    <t>US $24.70/ea</t>
  </si>
  <si>
    <t>Limited quantity available / 12,865 sold</t>
  </si>
  <si>
    <t>TOMMY BOY EST 1985 by Tommy Hilfiger Cologne edt men 3.4 / 3.3 oz NEW in BOX</t>
  </si>
  <si>
    <t>US $26.11/ea</t>
  </si>
  <si>
    <t>4 available / 12,184 sold</t>
  </si>
  <si>
    <t>May 23, 2024 13:00:07 PDT</t>
  </si>
  <si>
    <t>SEALED NEW CUPID 2.0 HYPNOSIS MEN’S PHEROMONE COLOGNE 1.7 OZ MEET MORE HOT WOMEN</t>
  </si>
  <si>
    <t>More than 10 available / 172 sold</t>
  </si>
  <si>
    <t>May 24, 2024 10:16:08 PDT</t>
  </si>
  <si>
    <t>2nd To None</t>
  </si>
  <si>
    <t>6 For $19.95 MEN(M) WOMEN(W) &amp; UNISEX(U) Body Oil Fragrances 10 ml Roll On Pure</t>
  </si>
  <si>
    <t>Concentrated Uncut Pure Body Oil</t>
  </si>
  <si>
    <t>US $6.65</t>
  </si>
  <si>
    <t>9 available / 18,882 sold</t>
  </si>
  <si>
    <t>May 21, 2024 19:14:49 PDT</t>
  </si>
  <si>
    <t>LaGrange, Georgia, United States</t>
  </si>
  <si>
    <t>Sauvage Dior Eau De Parfum MINATURE 10ml / 0.34 oz ...</t>
  </si>
  <si>
    <t>6 available / 1,332 sold</t>
  </si>
  <si>
    <t>May 24, 2024 04:03:31 PDT</t>
  </si>
  <si>
    <t>Cranston, Rhode Island, United States</t>
  </si>
  <si>
    <t>Y By Yves Saint Laurent LE PARFUM 3.3 Fl oz Spray Men's New &amp; Sealed</t>
  </si>
  <si>
    <t>LE PARFUM</t>
  </si>
  <si>
    <t>2 available / 35 sold</t>
  </si>
  <si>
    <t>May 24, 2024 07:11:06 PDT</t>
  </si>
  <si>
    <t>Yves Saint Laurent Y Men's Eau De Parfum 3.4 oz/100 ml</t>
  </si>
  <si>
    <t>US $47.88/ea</t>
  </si>
  <si>
    <t>May 23, 2024 20:46:56 PDT</t>
  </si>
  <si>
    <t>ETERNITY for Men by CALVIN KLEIN 3.3 / 3.4 oz EDT New In box</t>
  </si>
  <si>
    <t>US $31.08/ea</t>
  </si>
  <si>
    <t>842 available / 1,362 sold</t>
  </si>
  <si>
    <t>May 21, 2024 23:15:46 PDT</t>
  </si>
  <si>
    <t>Armaf Men's Ventana Marine EDP Spray 3.4 oz Fragrances 6294015175417</t>
  </si>
  <si>
    <t>US $24.43</t>
  </si>
  <si>
    <t>Limited quantity available / 110 sold</t>
  </si>
  <si>
    <t>May 23, 2024 16:44:49 PDT</t>
  </si>
  <si>
    <t>Versace Eros by Gianni Versace 3.4 oz 100ml EDT Cologne for Men New In Box</t>
  </si>
  <si>
    <t>May 24, 2024 00:47:14 PDT</t>
  </si>
  <si>
    <t>RASASI DAREEJ 3.4 oz-100 ml Men EDP Spray New &amp; Sealed New sale</t>
  </si>
  <si>
    <t>May 19, 2024 15:48:43 PDT</t>
  </si>
  <si>
    <t>POLO by Ralph Lauren 4.0 oz Cologne EDT Men GREEN New in Box</t>
  </si>
  <si>
    <t>US $38.57/ea</t>
  </si>
  <si>
    <t>484 available / 1,503 sold</t>
  </si>
  <si>
    <t>May 22, 2024 17:31:34 PDT</t>
  </si>
  <si>
    <t>CHROME LEGEND by Azzaro cologne for men EDT 4.2 oz New in Box</t>
  </si>
  <si>
    <t>US $24.45/ea</t>
  </si>
  <si>
    <t>Limited quantity available / 1,691 sold</t>
  </si>
  <si>
    <t>May 22, 2024 22:47:05 PDT</t>
  </si>
  <si>
    <t>CHROME LEGEND by Azzaro cologne for Men EDT 2.6 oz 2.5 New in Box</t>
  </si>
  <si>
    <t>12 available / 644 sold</t>
  </si>
  <si>
    <t>May 20, 2024 07:59:19 PDT</t>
  </si>
  <si>
    <t>New &amp; Sealed! Polo Black by Ralph Lauren 2.5 oz Cologne for Men 7D</t>
  </si>
  <si>
    <t>US $22.50</t>
  </si>
  <si>
    <t>Lattafa Men's Ramz Gold EDP Spray 3.38 oz Fragrances 6291106066715</t>
  </si>
  <si>
    <t>US $15.03</t>
  </si>
  <si>
    <t>3 available / 44 sold</t>
  </si>
  <si>
    <t>May 24, 2024 05:02:25 PDT</t>
  </si>
  <si>
    <t>Versace Man Eau Fraiche by Gianni Versace EDT 0.17oz New in Box</t>
  </si>
  <si>
    <t>US $8.32/ea</t>
  </si>
  <si>
    <t>1,322 available / 417 sold</t>
  </si>
  <si>
    <t>May 23, 2024 08:22:19 PDT</t>
  </si>
  <si>
    <t>Armani Code By Giorgio Armani EDT for Men 4.2 oz / 125 ml Brand New Sealed</t>
  </si>
  <si>
    <t>US $37.80/ea</t>
  </si>
  <si>
    <t>8 available / 300 sold</t>
  </si>
  <si>
    <t>May 23, 2024 09:23:09 PDT</t>
  </si>
  <si>
    <t>OBSESSION by Calvin Klein 4.0 oz 4 MEN edt Cologne New in Box</t>
  </si>
  <si>
    <t>US $23.56/ea</t>
  </si>
  <si>
    <t>Limited quantity available / 24,048 sold</t>
  </si>
  <si>
    <t>May 23, 2024 08:46:31 PDT</t>
  </si>
  <si>
    <t>DRAKKAR NOIR by Guy Laroche cologne for men EDT 6.7 / 6.8 oz New in Box</t>
  </si>
  <si>
    <t>US $27.59/ea</t>
  </si>
  <si>
    <t>1,323 available / 4,972 sold</t>
  </si>
  <si>
    <t>May 17, 2024 15:16:24 PDT</t>
  </si>
  <si>
    <t>Ralph Lauren Polo Est. 67 Eau De Toilette .34 oz. Travel  Spray New!</t>
  </si>
  <si>
    <t>US $26.50</t>
  </si>
  <si>
    <t>May 22, 2024 18:18:03 PDT</t>
  </si>
  <si>
    <t>Henrico, Virginia, United States</t>
  </si>
  <si>
    <t>Light Blue Eau Intense / Dolce &amp; Gabbana EDP Spray 1.6 oz (50 ml) (m)</t>
  </si>
  <si>
    <t>US $35.71</t>
  </si>
  <si>
    <t>3 available / 36 sold</t>
  </si>
  <si>
    <t>May 24, 2024 06:58:53 PDT</t>
  </si>
  <si>
    <t>SEALED NEW CUPID HYPNOSIS MEN’S PHEROMONE COLOGNE 1.7 OZ | MEET MORE HOT WOMEN🔥</t>
  </si>
  <si>
    <t>More than 10 available / 594 sold</t>
  </si>
  <si>
    <t>May 24, 2024 09:12:14 PDT</t>
  </si>
  <si>
    <t>Ck One by Calvin Klein Cologne Perfume Unisex 3.4 oz New In Box</t>
  </si>
  <si>
    <t>Limited quantity available / 54,052 sold</t>
  </si>
  <si>
    <t>May 24, 2024 03:59:39 PDT</t>
  </si>
  <si>
    <t>Savage for Men- 3.4 Oz Men's Eau De Parfum. Men's Casual Cologne 100ml</t>
  </si>
  <si>
    <t>May 18, 2024 14:39:08 PDT</t>
  </si>
  <si>
    <t>Armani Code Profumo by Giorgio Armani 3.7 fl oz Parfum Spray Men's New &amp; Sealed.</t>
  </si>
  <si>
    <t>US $70.99/ea</t>
  </si>
  <si>
    <t>2 available / 52 sold</t>
  </si>
  <si>
    <t>May 23, 2024 16:50:30 PDT</t>
  </si>
  <si>
    <t>1/2PCS 50ml Men's Pheromone-Cupid Infused Perfume- Hypnosis Cologne Fragrances</t>
  </si>
  <si>
    <t>More than 10 available / 404 sold</t>
  </si>
  <si>
    <t>Apr 29, 2024 18:02:01 PDT</t>
  </si>
  <si>
    <t>Silver Mountain Water Eau De Parfum 3.3 / 3.4 OZ 100 ML Spray For men New In Box</t>
  </si>
  <si>
    <t>US $126.99</t>
  </si>
  <si>
    <t>Last One / 32 sold</t>
  </si>
  <si>
    <t>May 21, 2024 22:40:20 PDT</t>
  </si>
  <si>
    <t>Elysium Roja by Roja Parfums 3.4 oz Parfum Cologne Spray for Men New In Box</t>
  </si>
  <si>
    <t>US $159.99/ea</t>
  </si>
  <si>
    <t>May 21, 2024 18:00:42 PDT</t>
  </si>
  <si>
    <t>MetaHerbal Labs</t>
  </si>
  <si>
    <t>Arouse-Rx #1 Best Uncented Sex Pheromones For Men That Work 2 Attract Women</t>
  </si>
  <si>
    <t>Unscented</t>
  </si>
  <si>
    <t>More than 10 available / 353 sold</t>
  </si>
  <si>
    <t>May 06, 2024 19:01:20 PDT</t>
  </si>
  <si>
    <t>Orange, Connecticut, United States</t>
  </si>
  <si>
    <t>Mirage Brands</t>
  </si>
  <si>
    <t>Azure Noir Intense Men's 3.4 Oz EDT Spray Long Lasting Perfume</t>
  </si>
  <si>
    <t>US $13.66</t>
  </si>
  <si>
    <t>More than 10 available / 552 sold</t>
  </si>
  <si>
    <t>May 24, 2024 00:14:35 PDT</t>
  </si>
  <si>
    <t>Hephzibah, Georgia, United States</t>
  </si>
  <si>
    <t>Bad Boy by Carolina Herrera 5.1 oz. Eau de Toilette Spray for Men. New. NO Box</t>
  </si>
  <si>
    <t>10 available / 780 sold</t>
  </si>
  <si>
    <t>May 22, 2024 18:50:59 PDT</t>
  </si>
  <si>
    <t>More than 10 available / 358 sold</t>
  </si>
  <si>
    <t>May 24, 2024 09:56:14 PDT</t>
  </si>
  <si>
    <t>Abercrombie &amp; Fitch</t>
  </si>
  <si>
    <t>Abercrombie &amp; Fitch Fierce 1.7 oz EAU DE COLOGNE MEN BRAND NEW SEALED IN BOX</t>
  </si>
  <si>
    <t>9 available / 87 sold</t>
  </si>
  <si>
    <t>May 23, 2024 09:26:33 PDT</t>
  </si>
  <si>
    <t>Valentino Uomo Born In Roma Coral Fantasy 3.4fl.oz 100 ml EDT Cologne New In Box</t>
  </si>
  <si>
    <t>May 16, 2024 19:15:06 PDT</t>
  </si>
  <si>
    <t>El Cajon, California, Hong Kong</t>
  </si>
  <si>
    <t>A-ventus Eau De Parfum For Men Millesime EDP Cologne New In Box 3.3 Oz /100ML</t>
  </si>
  <si>
    <t>US $109.99/ea</t>
  </si>
  <si>
    <t>May 23, 2024 18:03:02 PDT</t>
  </si>
  <si>
    <t>California,United States, Hong Kong, Hong Kong</t>
  </si>
  <si>
    <t>Y by Yves Saint Laurent YSL 3.3 / 3.4 oz EDP Cologne for Men New In Box</t>
  </si>
  <si>
    <t>US $92.56/ea</t>
  </si>
  <si>
    <t>Limited quantity available / 2,293 sold</t>
  </si>
  <si>
    <t>May 24, 2024 06:15:40 PDT</t>
  </si>
  <si>
    <t>6 available / 8 sold</t>
  </si>
  <si>
    <t>May 22, 2024 22:34:16 PDT</t>
  </si>
  <si>
    <t>May 21, 2024 07:50:36 PDT</t>
  </si>
  <si>
    <t>BLEU PARFUM de Blue for Men 3.4oz / 100ml EAU DE Cologne Spray IN BOX</t>
  </si>
  <si>
    <t>4 available / 42 sold</t>
  </si>
  <si>
    <t>May 23, 2024 22:52:13 PDT</t>
  </si>
  <si>
    <t>Fresh Meadows, New York, United States</t>
  </si>
  <si>
    <t>PERFUME Cologne for MEN Long Lasting Fragrance 100ML 3.4 Oz Gift Fast PARFUM</t>
  </si>
  <si>
    <t>US $13.86/ea</t>
  </si>
  <si>
    <t>More than 10 available / 1,146 sold</t>
  </si>
  <si>
    <t>May 24, 2024 08:52:14 PDT</t>
  </si>
  <si>
    <t>Cumming, Georgia, United States</t>
  </si>
  <si>
    <t>MOSCHINO Toy Boy Eau De Parfum for Men, 3.4 US fl. oz. / 100 ml</t>
  </si>
  <si>
    <t>May 24, 2024 00:58:38 PDT</t>
  </si>
  <si>
    <t>Nautica Voyage Men's EDT 3.4 oz Cologne Spray New in Box</t>
  </si>
  <si>
    <t>US $17.99</t>
  </si>
  <si>
    <t>3 available / 324 sold</t>
  </si>
  <si>
    <t>May 20, 2024 10:32:37 PDT</t>
  </si>
  <si>
    <t>Valentino Uomo Born In Roma Coral Fantasy 3.4 oz EDT Cologne New In Box</t>
  </si>
  <si>
    <t>US $79.99/ea</t>
  </si>
  <si>
    <t>More than 10 available / 316 sold</t>
  </si>
  <si>
    <t>May 16, 2024 17:01:39 PDT</t>
  </si>
  <si>
    <t>Walnut, California, Hong Kong</t>
  </si>
  <si>
    <t>Sauvage Eau De Parfum  3.4 oz / 100 ml EDP Spray For Men New In Seald Box</t>
  </si>
  <si>
    <t>May 23, 2024 22:52:49 PDT</t>
  </si>
  <si>
    <t>Dayton, New Jersey, Hong Kong</t>
  </si>
  <si>
    <t>Dior Sauvage EDP Men's Fragrance 3.4 Oz New Sealed in Box</t>
  </si>
  <si>
    <t>May 22, 2024 09:32:15 PDT</t>
  </si>
  <si>
    <t>YSL Yves Saint Laurent Y Eau de Perfume Spray Cologne For Men 3.3 oz 100ML</t>
  </si>
  <si>
    <t>May 24, 2024 00:15:22 PDT</t>
  </si>
  <si>
    <t>Abercrombie &amp; Fitch Fierce 3.4 oz /100ml Eau De Cologne For Men Brand New Sealed</t>
  </si>
  <si>
    <t>US $33.95/ea</t>
  </si>
  <si>
    <t>8 available / 464 sold</t>
  </si>
  <si>
    <t>May 24, 2024 06:26:36 PDT</t>
  </si>
  <si>
    <t>Polo 67 Ralph Lauren Eau De Toilette .5 oz. New In Box!</t>
  </si>
  <si>
    <t>May 22, 2024 18:17:42 PDT</t>
  </si>
  <si>
    <t>1 Million Paco Rabanne Men 3.4 oz EDT Spray *FAST SHIPPING*</t>
  </si>
  <si>
    <t>US $49.96/ea</t>
  </si>
  <si>
    <t>May 23, 2024 05:43:30 PDT</t>
  </si>
  <si>
    <t>Polo Double Black 4.2 oz by Ralph Lauren Mens Eau De Toilette Spray New &amp; Sealed</t>
  </si>
  <si>
    <t>7 available / 225 sold</t>
  </si>
  <si>
    <t>May 24, 2024 05:43:51 PDT</t>
  </si>
  <si>
    <t>CHROME by Loris Azzaro  3.3 / 3.4 oz EDT Cologne For Men New Spray tester</t>
  </si>
  <si>
    <t>US $26.97/ea</t>
  </si>
  <si>
    <t>33 available / 424 sold</t>
  </si>
  <si>
    <t>May 21, 2024 13:31:47 PDT</t>
  </si>
  <si>
    <t>~ DOLCE &amp; GABBANA ~</t>
  </si>
  <si>
    <t>DOLCE &amp; GABBANA ~ THE ONE EAU DE PARFUM SPRAY For Men 3.3 OZ 100 Ml White Box</t>
  </si>
  <si>
    <t>~ THE ONE EAU DE PARFUM SPRAY ~</t>
  </si>
  <si>
    <t>May 23, 2024 21:13:14 PDT</t>
  </si>
  <si>
    <t>Versace Man Fraiche EDT Spray 3.4 oz / 100 ml New In Box Free Shipping</t>
  </si>
  <si>
    <t>US $30.00/ea</t>
  </si>
  <si>
    <t>2 available / 270 sold</t>
  </si>
  <si>
    <t>May 24, 2024 01:40:45 PDT</t>
  </si>
  <si>
    <t>Carlsbad, California, United States</t>
  </si>
  <si>
    <t>As picture show</t>
  </si>
  <si>
    <t>New In Box Eau De Parfum Aventus 3.3 /OZ 100 ML Spray For men</t>
  </si>
  <si>
    <t>US $189.99</t>
  </si>
  <si>
    <t>2 available / 32 sold</t>
  </si>
  <si>
    <t>May 24, 2024 04:22:27 PDT</t>
  </si>
  <si>
    <t>Livingston Manor, New York, United States</t>
  </si>
  <si>
    <t>Superz Budapest</t>
  </si>
  <si>
    <t>MOROCCO BY SUPERZ BUDAPEST 50ML/ 1.69 OZ EXTRAIT DE PARFUM USA SELLER</t>
  </si>
  <si>
    <t>EXTRAIT DE PARFUM</t>
  </si>
  <si>
    <t>US $125.00/ea</t>
  </si>
  <si>
    <t>May 23, 2024 19:49:00 PDT</t>
  </si>
  <si>
    <t>Hollywood, Florida, United States</t>
  </si>
  <si>
    <t>Polo Red by Ralph Lauren EDT for Men 4.2 oz - 125 ml NEW IN BOX SEALED</t>
  </si>
  <si>
    <t>8 available / 169 sold</t>
  </si>
  <si>
    <t>May 24, 2024 06:07:43 PDT</t>
  </si>
  <si>
    <t>XS by Paco Rabanne cologne for men EDT 3.3 / 3.4 oz New Tester</t>
  </si>
  <si>
    <t>US $28.91/ea</t>
  </si>
  <si>
    <t>48 available / 849 sold</t>
  </si>
  <si>
    <t>May 24, 2024 07:33:32 PDT</t>
  </si>
  <si>
    <t>May 24, 2024 01:46:35 PDT</t>
  </si>
  <si>
    <t>VERSACE L' HOMME edt 3.3 / 3.4 oz Cologne for Men New in Box</t>
  </si>
  <si>
    <t>US $25.43/ea</t>
  </si>
  <si>
    <t>116 available / 1,925 sold</t>
  </si>
  <si>
    <t>May 24, 2024 08:02:07 PDT</t>
  </si>
  <si>
    <t>D&amp;G DOLCE &amp; GABBANA LIGHT BLUE EAU INTENSE MEN 1.5ml .05oz x 5 COLOGNE SAMPLES</t>
  </si>
  <si>
    <t>More than 10 available / 702 sold</t>
  </si>
  <si>
    <t>Apr 05, 2024 00:52:00 PDT</t>
  </si>
  <si>
    <t>Christian Dior</t>
  </si>
  <si>
    <t>SAUVAGE by Christian Dior For Men PARFUM 6.8 oz / 200 ml *NEW IN SEALED BOX*</t>
  </si>
  <si>
    <t>US $161.99</t>
  </si>
  <si>
    <t>More than 10 available / 129 sold</t>
  </si>
  <si>
    <t>May 13, 2024 10:40:48 PDT</t>
  </si>
  <si>
    <t>Dolce &amp; Gabbana 4.2oz Intenso EDP Sealed Men's Cologne</t>
  </si>
  <si>
    <t>May 24, 2024 10:25:34 PDT</t>
  </si>
  <si>
    <t>Terre D'Hermes by Hermes cologne for men EDT 3.3 / 3.4 oz New in Box</t>
  </si>
  <si>
    <t>May 24, 2024 00:09:17 PDT</t>
  </si>
  <si>
    <t>Mans Sauvage Eau de Toilette 3.4 Oz 100ml Parfum Spray Brand New Sealed In box</t>
  </si>
  <si>
    <t>US $48.99</t>
  </si>
  <si>
    <t>More than 10 available / 101 sold</t>
  </si>
  <si>
    <t>May 20, 2024 17:37:45 PDT</t>
  </si>
  <si>
    <t>Diesel</t>
  </si>
  <si>
    <t>DIESEL ONLY THE BRAVE STREET by DIESEL cologne EDT 2.5 oz New</t>
  </si>
  <si>
    <t>US $17.00/ea</t>
  </si>
  <si>
    <t>6 available / 147 sold</t>
  </si>
  <si>
    <t>May 18, 2024 20:56:17 PDT</t>
  </si>
  <si>
    <t>Dolce &amp; Gabbana Light Blue Eau Intense 6.7 oz. EDP Spray for Men. New in Box</t>
  </si>
  <si>
    <t>US $65.97/ea</t>
  </si>
  <si>
    <t>10 available / 37 sold</t>
  </si>
  <si>
    <t>May 24, 2024 08:08:36 PDT</t>
  </si>
  <si>
    <t>Lacoste</t>
  </si>
  <si>
    <t>Lacoste Eau De Toilette L.12.12 Blanc Cologne 3.3 oz/ 100ml for Men</t>
  </si>
  <si>
    <t>May 22, 2024 18:48:58 PDT</t>
  </si>
  <si>
    <t>Paco Rabanne 1 Million Men's Fragrance EDT Cologne 3.4 oz 100 ml New in Box</t>
  </si>
  <si>
    <t>More than 10 available / 165 sold</t>
  </si>
  <si>
    <t>May 24, 2024 09:52:03 PDT</t>
  </si>
  <si>
    <t>Dossier Citrus Ginger Eau de Parfum. Size: 50ml / 1.7oz</t>
  </si>
  <si>
    <t>8 available / 23 sold</t>
  </si>
  <si>
    <t>Burberry Men's Hero EDP Spray 3.4 oz Fragrances 3614228838016</t>
  </si>
  <si>
    <t>US $77.07</t>
  </si>
  <si>
    <t>3 available / 55 sold</t>
  </si>
  <si>
    <t>May 23, 2024 22:10:28 PDT</t>
  </si>
  <si>
    <t>Acqua Di Gio by Giorgio Armani EDT Men 6.7 oz / 200 ml *NEW IN SEALED BOX*</t>
  </si>
  <si>
    <t>May 08, 2024 11:11:06 PDT</t>
  </si>
  <si>
    <t>Y By Yves Saint Laurent LE PARFUM Spray 3.3 oz / 100 ml New &amp; Sealed.</t>
  </si>
  <si>
    <t>May 23, 2024 05:48:20 PDT</t>
  </si>
  <si>
    <t>Abercrombie &amp; Fitch Fierce Cologne 6.7 oz for men New Sealed Ships Free</t>
  </si>
  <si>
    <t>3 available / 275 sold</t>
  </si>
  <si>
    <t>May 24, 2024 01:40:01 PDT</t>
  </si>
  <si>
    <t>USA K by Dolce &amp; Gabbana cologne for men EDT 3.3 / 3.4 oz in Box New</t>
  </si>
  <si>
    <t>US $36.99/ea</t>
  </si>
  <si>
    <t>2 available / 98 sold</t>
  </si>
  <si>
    <t>May 23, 2024 00:18:08 PDT</t>
  </si>
  <si>
    <t>Michael Malul</t>
  </si>
  <si>
    <t>Citizen Jack Absolute by Micheal Malul for Men 3.4 FL OZ. Eau De Parfum</t>
  </si>
  <si>
    <t>May 15, 2024 13:47:53 PDT</t>
  </si>
  <si>
    <t>Jonesboro, Georgia, United States</t>
  </si>
  <si>
    <t>ZARA Sunrise On The Red Sand Dunes (Mylene Alran) 1.01oz (30ml) EDP Spray SEALED</t>
  </si>
  <si>
    <t>US $37.50</t>
  </si>
  <si>
    <t>May 22, 2024 04:50:50 PDT</t>
  </si>
  <si>
    <t>Aramis</t>
  </si>
  <si>
    <t>Aramis by Aramis EDT Cologne spray for Men 3.7 oz Brand New In Box</t>
  </si>
  <si>
    <t>US $21.01/ea</t>
  </si>
  <si>
    <t>272 available / 2,486 sold</t>
  </si>
  <si>
    <t>May 21, 2024 19:16:09 PDT</t>
  </si>
  <si>
    <t>US $6.97</t>
  </si>
  <si>
    <t>More than 10 available / 803 sold</t>
  </si>
  <si>
    <t>May 21, 2024 19:20:13 PDT</t>
  </si>
  <si>
    <t>Yves Saint Laurent Y Men's Eau De Parfum Intense 3.4 oz/ 100 ml</t>
  </si>
  <si>
    <t>Eau De Parfum Intense</t>
  </si>
  <si>
    <t>US $65.68/ea</t>
  </si>
  <si>
    <t>May 22, 2024 18:49:43 PDT</t>
  </si>
  <si>
    <t>Bleu De Eau de parfum EDP 100ml 3.4 oz Cologne For Men New With Box</t>
  </si>
  <si>
    <t>May 14, 2024 20:43:05 PDT</t>
  </si>
  <si>
    <t>Jean Paul Gaultier Le Male - Timeless 4.2oz Men's Eau de Toilette, Sealed</t>
  </si>
  <si>
    <t>May 22, 2024 08:29:08 PDT</t>
  </si>
  <si>
    <t>HERMES TERRE D'HERMES EAU GIVREE EAU DE PARFUM SPRAY 0.42 Oz / 12.5 ml TRAVEL!!!</t>
  </si>
  <si>
    <t>Last One / 23 sold</t>
  </si>
  <si>
    <t>May 20, 2024 18:36:38 PDT</t>
  </si>
  <si>
    <t>Y By Yves Saint Laurent LE PARFUM 3.3 fl oz / 100 ml Spray New &amp; Sealed In Box</t>
  </si>
  <si>
    <t>May 24, 2024 02:57:18 PDT</t>
  </si>
  <si>
    <t>Cool Water Intense by Davidoff 4.2 oz EDP Cologne for Men New In Box</t>
  </si>
  <si>
    <t>Limited quantity available / 849 sold</t>
  </si>
  <si>
    <t>May 23, 2024 18:21:52 PDT</t>
  </si>
  <si>
    <t>Cool Water by Davidoff 4.2 oz Eau De Toilette Cologne Spray Men's New In Box</t>
  </si>
  <si>
    <t>US $25.49/ea</t>
  </si>
  <si>
    <t>4 available / 64 sold</t>
  </si>
  <si>
    <t>May 24, 2024 03:48:03 PDT</t>
  </si>
  <si>
    <t>Baltimore, Maryland, United States</t>
  </si>
  <si>
    <t>POLO RED BY RALPH LAUREN 6.7 FL OZ / 200 ML EAU DE TOILETTE SPRAY NEW &amp; SEALED</t>
  </si>
  <si>
    <t>2 available / 38 sold</t>
  </si>
  <si>
    <t>May 19, 2024 15:04:04 PDT</t>
  </si>
  <si>
    <t>As Picture Shown</t>
  </si>
  <si>
    <t>For BITTER PEACH Eau De Parfume 3.4 oz 100 ml For men women Unisex New In Box</t>
  </si>
  <si>
    <t>4 available / 8 sold</t>
  </si>
  <si>
    <t>May 24, 2024 10:01:25 PDT</t>
  </si>
  <si>
    <t>Tres Nuit by Armaf 3.4 oz EDP Cologne for Men New In Box</t>
  </si>
  <si>
    <t>US $27.30</t>
  </si>
  <si>
    <t>12 Piece Mixed Men’s Cologne Lot: Assorted scents In 3.4 Oz Bottles</t>
  </si>
  <si>
    <t>New Bvlgari Pour Homme Men's Eau De Toilette Spray 3.4 oz/ 100 ml</t>
  </si>
  <si>
    <t>US $45.68/ea</t>
  </si>
  <si>
    <t>May 22, 2024 19:40:47 PDT</t>
  </si>
  <si>
    <t>SAUVAGE by Christian Dior EDP For Men 6.8 oz / 200 ml *NEW IN SEALED BOX*</t>
  </si>
  <si>
    <t>US $159.99</t>
  </si>
  <si>
    <t>May 16, 2024 05:23:22 PDT</t>
  </si>
  <si>
    <t>May 23, 2024 17:06:03 PDT</t>
  </si>
  <si>
    <t>Shenzhen, China</t>
  </si>
  <si>
    <t>Polo Green by Ralph Lauren Cologne for Men 4 / 4.0 oz Brand New In Box</t>
  </si>
  <si>
    <t>More than 10 available / 4,520 sold</t>
  </si>
  <si>
    <t>May 24, 2024 08:57:22 PDT</t>
  </si>
  <si>
    <t>Dossier Aromatic Pineapple Eau de Parfum. Size: 50ml / 1.7oz</t>
  </si>
  <si>
    <t>New Parfums de Marly Kalan by Parfums de Marly 4.2 oz EDP Spray for Men Cologne</t>
  </si>
  <si>
    <t>US $82.99</t>
  </si>
  <si>
    <t>May 22, 2024 19:16:28 PDT</t>
  </si>
  <si>
    <t>Vyg Cologne, Vyg Perfume, Vyg Fragrance, Vyg Fragrances, Vyg Mens Perfume</t>
  </si>
  <si>
    <t>Pheromone</t>
  </si>
  <si>
    <t>May 21, 2024 19:31:59 PDT</t>
  </si>
  <si>
    <t>Salvatore Ferragamo Uomo Eau De Toilette 100.0 ML IN WHITE BOX</t>
  </si>
  <si>
    <t>May 23, 2024 11:29:21 PDT</t>
  </si>
  <si>
    <t>New Giorgio Armani Acqua Di Gio 3.4 oz Men's Eau de Toilette Spray IN BOX US1</t>
  </si>
  <si>
    <t>9 available / 111 sold</t>
  </si>
  <si>
    <t>May 24, 2024 00:02:00 PDT</t>
  </si>
  <si>
    <t>MontBlanc</t>
  </si>
  <si>
    <t>Montblanc Legend Spirit / MontBlanc EDT Spray 3.3 oz (100 ml) (m)</t>
  </si>
  <si>
    <t>May 24, 2024 06:08:29 PDT</t>
  </si>
  <si>
    <t>ARMAF Men's Odyssey Mandarin Sky EDP Spray 3.4 oz Limited Edition Y1</t>
  </si>
  <si>
    <t>3 available / 76 sold</t>
  </si>
  <si>
    <t>May 24, 2024 00:56:45 PDT</t>
  </si>
  <si>
    <t>Giorgio Armani Aqua Di Gio Men 3.4 oz EDT Aquatic Fresh Fragrance New</t>
  </si>
  <si>
    <t>More than 10 available / 410 sold</t>
  </si>
  <si>
    <t>May 24, 2024 08:45:15 PDT</t>
  </si>
  <si>
    <t>Melvindale, Michigan, United States</t>
  </si>
  <si>
    <t>Ard Al Zaafaran</t>
  </si>
  <si>
    <t>Ard Al Zaafaran Men's Midnight Oud EDP Spray 3.4 oz Fragrances 6205413337789</t>
  </si>
  <si>
    <t>US $17.85</t>
  </si>
  <si>
    <t>May 24, 2024 08:56:45 PDT</t>
  </si>
  <si>
    <t>Karl Lagerfeld</t>
  </si>
  <si>
    <t>Lagerfeld Classic 3.3 oz 100 ml EDT spray mens cologne NEW Tester</t>
  </si>
  <si>
    <t>US $16.91/ea</t>
  </si>
  <si>
    <t>6 available / 825 sold</t>
  </si>
  <si>
    <t>Mar 04, 2024 18:12:48 PST</t>
  </si>
  <si>
    <t>Armani Code Profumo by Giorgio Armani 3.7 fl oz/110 ml Parfum Men's New &amp; Sealed</t>
  </si>
  <si>
    <t>2 available / 81 sold</t>
  </si>
  <si>
    <t>May 18, 2024 05:26:34 PDT</t>
  </si>
  <si>
    <t>Cool Water by Davidoff Cologne for Men 6.7 / 6.8 oz Brand New In Box</t>
  </si>
  <si>
    <t>US $38.24/ea</t>
  </si>
  <si>
    <t>Limited quantity available / 13,549 sold</t>
  </si>
  <si>
    <t>HALLOWEEN MAN X EDT 4.2 OZ / 125 ML FOR MEN (NEW IN WHITE BOX)</t>
  </si>
  <si>
    <t>US $30.99</t>
  </si>
  <si>
    <t>More than 10 available / 866 sold</t>
  </si>
  <si>
    <t>May 13, 2024 10:02:02 PDT</t>
  </si>
  <si>
    <t>Sean John Unforgivable for Men EDT Cologne 4.2 oz</t>
  </si>
  <si>
    <t>More than 10 available / 471 sold</t>
  </si>
  <si>
    <t>May 23, 2024 16:29:12 PDT</t>
  </si>
  <si>
    <t>AS PICTURE SHOWN</t>
  </si>
  <si>
    <t>US $125.99</t>
  </si>
  <si>
    <t>May 24, 2024 01:04:08 PDT</t>
  </si>
  <si>
    <t>YSL Yves Saint Laurent Y Eau de Perfume 3.3 oz 100ML Cologne Spray For Men</t>
  </si>
  <si>
    <t>May 21, 2024 09:33:44 PDT</t>
  </si>
  <si>
    <t>Ontario, California, United States, Hong Kong</t>
  </si>
  <si>
    <t>K by Dolce &amp; Gabbana cologne for men EDT 3.3 / 3.4 oz New Tester</t>
  </si>
  <si>
    <t>US $36.36/ea</t>
  </si>
  <si>
    <t>226 available / 771 sold</t>
  </si>
  <si>
    <t>May 23, 2024 13:02:17 PDT</t>
  </si>
  <si>
    <t>Abercrombie &amp; Fitch Fierce 6.7 oz/200 ml Eau de Cologne Brand New Sealed In Box</t>
  </si>
  <si>
    <t>7 available / 916 sold</t>
  </si>
  <si>
    <t>May 21, 2024 09:02:01 PDT</t>
  </si>
  <si>
    <t>NAUTICA VOYAGE cologne for men EDT 6.7 oz 6.8 New in Box</t>
  </si>
  <si>
    <t>US $33.45/ea</t>
  </si>
  <si>
    <t>127 available / 1,391 sold</t>
  </si>
  <si>
    <t>May 23, 2024 03:25:35 PDT</t>
  </si>
  <si>
    <t>Fierce By Abercrombie &amp; Fitch 6.7 fl oz / 200 ML Cologne Spray Brand New In Box</t>
  </si>
  <si>
    <t>Aftershave</t>
  </si>
  <si>
    <t>US $44.00/ea</t>
  </si>
  <si>
    <t>2 available / 24 sold</t>
  </si>
  <si>
    <t>May 20, 2024 00:27:05 PDT</t>
  </si>
  <si>
    <t>Jaguar</t>
  </si>
  <si>
    <t>JAGUAR CLASSIC BLACK by Jaguar cologne for men EDT 3.3 / 3.4 oz New in Box</t>
  </si>
  <si>
    <t>US $15.40/ea</t>
  </si>
  <si>
    <t>224 available / 3,942 sold</t>
  </si>
  <si>
    <t>May 21, 2024 20:09:06 PDT</t>
  </si>
  <si>
    <t>EBC</t>
  </si>
  <si>
    <t>Long Lasting Fire Cologne for Men (Inspired by Fahrenheit) 3.4oz/100ml</t>
  </si>
  <si>
    <t>US $13.50</t>
  </si>
  <si>
    <t>May 09, 2024 17:47:19 PDT</t>
  </si>
  <si>
    <t>Azzaro Wanted Tonic by Azzaro 3.4 oz EDT Cologne for Men Brand New Tester</t>
  </si>
  <si>
    <t>Limited quantity available / 1,140 sold</t>
  </si>
  <si>
    <t>May 22, 2024 11:04:54 PDT</t>
  </si>
  <si>
    <t>Mont Blanc Legend Spirit 6.7 oz EDT Cologne for Men New In Box</t>
  </si>
  <si>
    <t>US $52.62/ea</t>
  </si>
  <si>
    <t>Limited quantity available / 5,098 sold</t>
  </si>
  <si>
    <t>May 24, 2024 10:18:05 PDT</t>
  </si>
  <si>
    <t>Light Blue Summer Vibes by Dolce &amp; Gabbana, 4.2 oz EDT Spray for Men</t>
  </si>
  <si>
    <t>US $50.08/ea</t>
  </si>
  <si>
    <t>More than 10 available / 182 sold</t>
  </si>
  <si>
    <t>May 24, 2024 07:58:17 PDT</t>
  </si>
  <si>
    <t>OCEAN Cologne Bath &amp; Body Works 3.4 Oz 100 ml Spray Men's Collection Ne🦋</t>
  </si>
  <si>
    <t>US $28.95</t>
  </si>
  <si>
    <t>Chesapeake, Virginia, United States</t>
  </si>
  <si>
    <t>Jean Paul Gaultier Le Beau Eau De Toilette 5 ML spray For Men</t>
  </si>
  <si>
    <t>US $12.20</t>
  </si>
  <si>
    <t>May 20, 2024 14:43:18 PDT</t>
  </si>
  <si>
    <t>PACO RABANNE pour homme Cologne for Men EDT  3.3 / 3.4 oz New Tester</t>
  </si>
  <si>
    <t>US $28.93/ea</t>
  </si>
  <si>
    <t>44 available / 4,764 sold</t>
  </si>
  <si>
    <t>May 22, 2024 11:37:19 PDT</t>
  </si>
  <si>
    <t>Issey Miyake</t>
  </si>
  <si>
    <t>L'EAU D'ISSEY By Issey Miyake cologne for him EDT 6.7 / 6.8 oz New in Box</t>
  </si>
  <si>
    <t>US $54.92/ea</t>
  </si>
  <si>
    <t>124 available / 2,465 sold</t>
  </si>
  <si>
    <t>May 24, 2024 08:21:08 PDT</t>
  </si>
  <si>
    <t>POLO GREEN by Ralph Lauren 4.0 oz 4 Cologne EDT Men GREEN New in Box &amp; Sealed</t>
  </si>
  <si>
    <t>7 available / 17 sold</t>
  </si>
  <si>
    <t>May 23, 2024 10:28:54 PDT</t>
  </si>
  <si>
    <t>Eternity Flame by Calvin Klein 3.4 oz EDT Cologne for Men New In Box</t>
  </si>
  <si>
    <t>More than 10 available / 1,536 sold</t>
  </si>
  <si>
    <t>King</t>
  </si>
  <si>
    <t>Bharara King Eau De Parfum Men 3.4 Oz</t>
  </si>
  <si>
    <t>Fragrance &amp; Perfume</t>
  </si>
  <si>
    <t>US $74.80</t>
  </si>
  <si>
    <t>Last One / 430 sold</t>
  </si>
  <si>
    <t>May 24, 2024 09:36:50 PDT</t>
  </si>
  <si>
    <t>Versace Eros by Gianni Versace 3.4 oz EDT Cologne for Men Tester</t>
  </si>
  <si>
    <t>US $39.77/ea</t>
  </si>
  <si>
    <t>Limited quantity available / 31,718 sold</t>
  </si>
  <si>
    <t>Prada</t>
  </si>
  <si>
    <t>Prada L'Homme 3.4 oz EDT Cologne for Men New In Box</t>
  </si>
  <si>
    <t>US $86.87/ea</t>
  </si>
  <si>
    <t>Limited quantity available / 322 sold</t>
  </si>
  <si>
    <t>May 23, 2024 20:20:11 PDT</t>
  </si>
  <si>
    <t>Savage for Men- 3.4 Oz Men's Eau De Toilette . Men's Casual Cologne, not Sauvage</t>
  </si>
  <si>
    <t>More than 10 available / 1,044 sold</t>
  </si>
  <si>
    <t>May 18, 2024 14:38:27 PDT</t>
  </si>
  <si>
    <t>Giorgio Armani Acqua Di Gio EDT 3.4 oz Fresh Aquatic Men's Cologne</t>
  </si>
  <si>
    <t>9 available / 204 sold</t>
  </si>
  <si>
    <t>May 23, 2024 10:46:14 PDT</t>
  </si>
  <si>
    <t>Versace Pour Homme Signature by Versace 3.4 oz EDT Cologne for Men New In Box</t>
  </si>
  <si>
    <t>US $44.94/ea</t>
  </si>
  <si>
    <t>More than 10 available / 21,310 sold</t>
  </si>
  <si>
    <t>May 23, 2024 19:44:36 PDT</t>
  </si>
  <si>
    <t>Valentino Uomo Born in Roma Intense 10ml Spray For Men .</t>
  </si>
  <si>
    <t>May 20, 2024 14:29:09 PDT</t>
  </si>
  <si>
    <t>HUGO BOSS BOTTLED NIGHT EAU DE TOILETTE NATURAL SPRAY 1.6 OZ - BOXED</t>
  </si>
  <si>
    <t>US $17.95/ea</t>
  </si>
  <si>
    <t>More than 10 available / 75 sold</t>
  </si>
  <si>
    <t>Apr 02, 2024 11:24:36 PDT</t>
  </si>
  <si>
    <t>Des Moines, Iowa, United States</t>
  </si>
  <si>
    <t>Giorgio Armani Acqua Di Gio 3.4 oz Men's Eau de Toilette Cologne NEW &amp; SEALED</t>
  </si>
  <si>
    <t>6 available / 1,484 sold</t>
  </si>
  <si>
    <t>May 23, 2024 21:10:46 PDT</t>
  </si>
  <si>
    <t>Polo Green by Ralph Lauren EDT for Men 4.0 oz - 118 ml NEW IN BOX SEALED</t>
  </si>
  <si>
    <t>9 available / 257 sold</t>
  </si>
  <si>
    <t>May 24, 2024 06:07:15 PDT</t>
  </si>
  <si>
    <t>Mont Blanc</t>
  </si>
  <si>
    <t>Mont Blanc Legend by Mont Blanc cologne for men EDP 3.3 / 3.4 oz New In Box</t>
  </si>
  <si>
    <t>US $36.81/ea</t>
  </si>
  <si>
    <t>207 available / 1,234 sold</t>
  </si>
  <si>
    <t>May 24, 2024 09:22:44 PDT</t>
  </si>
  <si>
    <t>Dossier Aromatic Watermelon Eau de Parfum. Size: 50ml / 1.7oz</t>
  </si>
  <si>
    <t>May 19, 2024 23:29:58 PDT</t>
  </si>
  <si>
    <t>Polo Blue by Ralph Lauren EDT for Men 6.7oz - 200ml *NEW IN SEALED BOX*</t>
  </si>
  <si>
    <t>Mar 12, 2024 08:24:51 PDT</t>
  </si>
  <si>
    <t>BHARARA</t>
  </si>
  <si>
    <t>BHARARA KING men 3.4 Oz Eau de Parfum spray NEW IN BOX</t>
  </si>
  <si>
    <t>9 available / 512 sold</t>
  </si>
  <si>
    <t>May 24, 2024 05:27:02 PDT</t>
  </si>
  <si>
    <t>Tommy Bahama</t>
  </si>
  <si>
    <t>Tommy Bahama St. Kitts / Tommy Bahama Cologne Spray 3.4 oz (100 ml) (M)</t>
  </si>
  <si>
    <t>US $22.98</t>
  </si>
  <si>
    <t>3 available / 18 sold</t>
  </si>
  <si>
    <t>May 23, 2024 22:10:24 PDT</t>
  </si>
  <si>
    <t>Starwalker by Mont Blanc 2.5 oz EDT Cologne for Men Brand New Tester</t>
  </si>
  <si>
    <t>US $22.24/ea</t>
  </si>
  <si>
    <t>More than 10 available / 1,424 sold</t>
  </si>
  <si>
    <t>May 24, 2024 07:07:02 PDT</t>
  </si>
  <si>
    <t>Dolce &amp; Gabbana Light Blue Men 4.2 oz Eau De Toilette Spray Brand New Sealed!!</t>
  </si>
  <si>
    <t>US $28.50/ea</t>
  </si>
  <si>
    <t>6 available / 566 sold</t>
  </si>
  <si>
    <t>May 23, 2024 22:20:26 PDT</t>
  </si>
  <si>
    <t>ARMAF VENTANA MARINE EDP 3.4 OZ / 100 ML FOR MEN (NIB) SEALED</t>
  </si>
  <si>
    <t>US $29.00</t>
  </si>
  <si>
    <t>3 available / 57 sold</t>
  </si>
  <si>
    <t>May 20, 2024 18:06:47 PDT</t>
  </si>
  <si>
    <t>Paul Sebastian</t>
  </si>
  <si>
    <t>Paul Sebastian PS Cologne Spray 4.0 / 4 oz EDC For Men New tester</t>
  </si>
  <si>
    <t>US $17.12/ea</t>
  </si>
  <si>
    <t>310 available / 597 sold</t>
  </si>
  <si>
    <t>May 24, 2024 09:32:11 PDT</t>
  </si>
  <si>
    <t>Halloween</t>
  </si>
  <si>
    <t>Halloween Men's Man Mystery EDP 4.2 oz (Tester) Fragrances 8431754008615</t>
  </si>
  <si>
    <t>US $30.07</t>
  </si>
  <si>
    <t>May 23, 2024 19:44:52 PDT</t>
  </si>
  <si>
    <t>Jaipur Homme / Boucheron EDP Spray 3.4 oz (m) (100 ml)</t>
  </si>
  <si>
    <t>US $32.89</t>
  </si>
  <si>
    <t>3 available / 61 sold</t>
  </si>
  <si>
    <t>May 24, 2024 03:08:22 PDT</t>
  </si>
  <si>
    <t>Mugler Cologne Come Together by Thierry Mugler 3.3 oz EDT Spray in Sealed Box</t>
  </si>
  <si>
    <t>10 available / 221 sold</t>
  </si>
  <si>
    <t>May 23, 2024 21:56:49 PDT</t>
  </si>
  <si>
    <t>Jo Malone Cypress &amp; Grapevine by Jo Malone Cologne Intense Spray 1.7 oz for Men</t>
  </si>
  <si>
    <t>Jo Malone Cologne Intense Spray</t>
  </si>
  <si>
    <t>US $63.99/ea</t>
  </si>
  <si>
    <t>2 available / 6 sold</t>
  </si>
  <si>
    <t>May 21, 2024 18:24:52 PDT</t>
  </si>
  <si>
    <t>Harwood Heights, Illinois, United States</t>
  </si>
  <si>
    <t>Dolce &amp; Gabbana Pour Homme Men's EDT Cologne 4.2 Oz New in Box</t>
  </si>
  <si>
    <t>May 21, 2024 08:49:20 PDT</t>
  </si>
  <si>
    <t>Giorgio Armani Aqua Di Gio Men's 3.4 oz EDT Classic Scent Brand New</t>
  </si>
  <si>
    <t>6 available / 233 sold</t>
  </si>
  <si>
    <t>May 23, 2024 09:40:17 PDT</t>
  </si>
  <si>
    <t>L'EAU D'ISSEY by ISSEY MIYAKE  Cologne for Men 6.7 oz  NEW IN BOX</t>
  </si>
  <si>
    <t>US $54.91</t>
  </si>
  <si>
    <t>More than 10 available / 2,206 sold</t>
  </si>
  <si>
    <t>May 24, 2024 08:29:02 PDT</t>
  </si>
  <si>
    <t>Herod by Parfums de Marly 2.5 oz EDP Cologne for Men New In Box</t>
  </si>
  <si>
    <t>US $124.96</t>
  </si>
  <si>
    <t>More than 10 available / 151 sold</t>
  </si>
  <si>
    <t>May 19, 2024 15:44:30 PDT</t>
  </si>
  <si>
    <t>Y</t>
  </si>
  <si>
    <t>May 19, 2024 18:38:36 PDT</t>
  </si>
  <si>
    <t>Khadlaj Karus Blu Spice 3.4 EDP New 🆕</t>
  </si>
  <si>
    <t>US $54.86</t>
  </si>
  <si>
    <t>May 23, 2024 22:14:29 PDT</t>
  </si>
  <si>
    <t>Terre D'hermes by Hermes EDT for Men Spray 6.7 oz / 200 ml *NEW IN SEALED BOX*</t>
  </si>
  <si>
    <t>Mar 12, 2024 09:30:20 PDT</t>
  </si>
  <si>
    <t>MAHOGANY TEAKWOOD Cologne 3.4oz Spray Collection Bath and &amp; Body Works Ne🦋 2024</t>
  </si>
  <si>
    <t>US $35.68/ea</t>
  </si>
  <si>
    <t>6 available / 14 sold</t>
  </si>
  <si>
    <t>May 21, 2024 23:16:01 PDT</t>
  </si>
  <si>
    <t>Louis Vuitton</t>
  </si>
  <si>
    <t>Louis Vuitton Imagination Eau De Parfum Sample Spray - 2ml/0.06oz</t>
  </si>
  <si>
    <t>More than 10 available / 448 sold</t>
  </si>
  <si>
    <t>May 23, 2024 22:35:31 PDT</t>
  </si>
  <si>
    <t>Giorgio Armani Acqua Di Gio 3.4 oz Men's Eau de Toilette Spray New &amp; Sealed</t>
  </si>
  <si>
    <t>More than 10 available / 588 sold</t>
  </si>
  <si>
    <t>May 24, 2024 08:09:29 PDT</t>
  </si>
  <si>
    <t>The One by Dolce &amp; Gabbana 5 / 5.0 oz EDT Cologne for Men New In Box</t>
  </si>
  <si>
    <t>US $63.69/ea</t>
  </si>
  <si>
    <t>Limited quantity available / 4,733 sold</t>
  </si>
  <si>
    <t>May 24, 2024 10:18:07 PDT</t>
  </si>
  <si>
    <t>Aventus by Creed, 3.3 oz Millesime EDP Spray for Men</t>
  </si>
  <si>
    <t>US $259.09/ea</t>
  </si>
  <si>
    <t>More than 10 available / 456 sold</t>
  </si>
  <si>
    <t>May 24, 2024 08:34:05 PDT</t>
  </si>
  <si>
    <t>MFK</t>
  </si>
  <si>
    <t>AQUA MEDIA COLOGNE FORTE 70 ML / 2.4 oz NEW BOX</t>
  </si>
  <si>
    <t>May 22, 2024 17:57:01 PDT</t>
  </si>
  <si>
    <t>Hermes</t>
  </si>
  <si>
    <t>Hermes Men's Terre d'Hermes EDT Spray 0.42 oz Fragrances 3346130013426</t>
  </si>
  <si>
    <t>May 24, 2024 06:14:31 PDT</t>
  </si>
  <si>
    <t>Ralph Lauren Polo Black 4.2 oz Men's EDT Cologne New Sealed</t>
  </si>
  <si>
    <t>US $31.99/ea</t>
  </si>
  <si>
    <t>5 available / 56 sold</t>
  </si>
  <si>
    <t>May 23, 2024 07:16:20 PDT</t>
  </si>
  <si>
    <t>Dolce &amp; Gabbana Light Blue Men 4.2 oz Eau De Toilette Spray Brand New Sealed</t>
  </si>
  <si>
    <t>US $28.79/ea</t>
  </si>
  <si>
    <t>9 available / 45 sold</t>
  </si>
  <si>
    <t>May 23, 2024 21:29:48 PDT</t>
  </si>
  <si>
    <t>fragrance</t>
  </si>
  <si>
    <t>US $46.99</t>
  </si>
  <si>
    <t>May 24, 2024 00:24:54 PDT</t>
  </si>
  <si>
    <t>New City, New York, United States</t>
  </si>
  <si>
    <t>mini cologne Versace Pour Homme for Men Brand New In Box</t>
  </si>
  <si>
    <t>US $8.84/ea</t>
  </si>
  <si>
    <t>More than 10 available / 9,410 sold</t>
  </si>
  <si>
    <t>May 23, 2024 09:06:49 PDT</t>
  </si>
  <si>
    <t>Jean Paul Gaultier Le Male LE PARFUM 4.2 oz. Eau de Parfum INTENSE Spray. NO BOX</t>
  </si>
  <si>
    <t>10 available / 1,024 sold</t>
  </si>
  <si>
    <t>May 24, 2024 08:44:57 PDT</t>
  </si>
  <si>
    <t>Y By Yves Saint Laurent LE PARFUM for Men 3.3 oz / 100 ml *NEW IN BOX*</t>
  </si>
  <si>
    <t>US $94.99</t>
  </si>
  <si>
    <t>More than 10 available / 581 sold</t>
  </si>
  <si>
    <t>May 14, 2024 07:23:28 PDT</t>
  </si>
  <si>
    <t>LA NUIT DE L'HOMME by Yves Saint Laurent cologne EDT 3.3 / 3.4 oz New in Box</t>
  </si>
  <si>
    <t>US $70.66/ea</t>
  </si>
  <si>
    <t>199 available / 720 sold</t>
  </si>
  <si>
    <t>May 24, 2024 07:28:09 PDT</t>
  </si>
  <si>
    <t>Homme by Christian 3.4 oz / 100ML cologne Eau de Toilette EDT for men New in Box</t>
  </si>
  <si>
    <t>May 22, 2024 17:39:13 PDT</t>
  </si>
  <si>
    <t>Chanel Allure Homme Sport Eau Extreme 3.4oz 100ml New Authentic TES TER Bottle</t>
  </si>
  <si>
    <t>US $129.00</t>
  </si>
  <si>
    <t>3 available / 11 sold</t>
  </si>
  <si>
    <t>May 21, 2024 18:08:59 PDT</t>
  </si>
  <si>
    <t>Le Male by Jean Paul Gaultier 4.2 fl oz EDT Cologne for Men Brand New In Box</t>
  </si>
  <si>
    <t>More than 10 available / 248 sold</t>
  </si>
  <si>
    <t>May 24, 2024 10:17:45 PDT</t>
  </si>
  <si>
    <t>Elysium by Roja Parfums, 3.4 oz Parfum Cologne Spray for Men</t>
  </si>
  <si>
    <t>US $202.95/ea</t>
  </si>
  <si>
    <t>2 available / 18 sold</t>
  </si>
  <si>
    <t>May 24, 2024 07:55:27 PDT</t>
  </si>
  <si>
    <t>Maison Alhambra Men's Salvo Intense EDP 3.4 oz Fragrances 6291108733486</t>
  </si>
  <si>
    <t>May 24, 2024 05:44:31 PDT</t>
  </si>
  <si>
    <t>Lalique</t>
  </si>
  <si>
    <t>Brioni Intense by Brioni, 3.4 oz EDP Spray for Men</t>
  </si>
  <si>
    <t>US $57.46/ea</t>
  </si>
  <si>
    <t>More than 10 available / 202 sold</t>
  </si>
  <si>
    <t>May 24, 2024 08:50:39 PDT</t>
  </si>
  <si>
    <t>LE MALE BY JEAN PAUL GAULTIER 4.2 FL OZ EAU DE TOILETTE SPRAY MEN'S NEW &amp; SEALED</t>
  </si>
  <si>
    <t>US $45.49/ea</t>
  </si>
  <si>
    <t>2 available / 116 sold</t>
  </si>
  <si>
    <t>May 24, 2024 03:20:23 PDT</t>
  </si>
  <si>
    <t>Vintage Penhaligon's London Sartorial EDT 10ML Sprayer</t>
  </si>
  <si>
    <t>May 20, 2024 15:45:43 PDT</t>
  </si>
  <si>
    <t>Melbourne, Florida, United States</t>
  </si>
  <si>
    <t>Dior SAUVAGE by Christian Dior EDT Men 100 ml 3.4 oz BRAND NEW &amp; SEALED BOX</t>
  </si>
  <si>
    <t>9 available / 16 sold</t>
  </si>
  <si>
    <t>May 24, 2024 05:54:57 PDT</t>
  </si>
  <si>
    <t>CURVE for Men by Liz Claiborne 4.2 oz edt Cologne Spray New in Can / TIN</t>
  </si>
  <si>
    <t>US $27.03/ea</t>
  </si>
  <si>
    <t>101 available / 1,337 sold</t>
  </si>
  <si>
    <t>May 21, 2024 11:23:08 PDT</t>
  </si>
  <si>
    <t>NEW Men's EDT Bvlgari Pour Homme Eau De Toilette Spray 3.4 fl oz Sealed in Box</t>
  </si>
  <si>
    <t>US $45.69/ea</t>
  </si>
  <si>
    <t>8 available / 31 sold</t>
  </si>
  <si>
    <t>May 15, 2024 03:14:10 PDT</t>
  </si>
  <si>
    <t>US $12.98</t>
  </si>
  <si>
    <t>10 available / 103 sold</t>
  </si>
  <si>
    <t>May 24, 2024 10:10:30 PDT</t>
  </si>
  <si>
    <t>By Al Hambra</t>
  </si>
  <si>
    <t>Yeah! By Maison Alhambra  3.4/3.3 oz Edp Spray For Men New In Box</t>
  </si>
  <si>
    <t>US $25.70/ea</t>
  </si>
  <si>
    <t>More than 10 available / 72 sold</t>
  </si>
  <si>
    <t>Apr 12, 2024 07:43:55 PDT</t>
  </si>
  <si>
    <t>Acqua Di Gio by Giorgio Armani 6.7 oz Spray Eau De Toilette Mens New &amp; Sealed</t>
  </si>
  <si>
    <t>Last One / 101 sold</t>
  </si>
  <si>
    <t>May 24, 2024 02:49:19 PDT</t>
  </si>
  <si>
    <t>1 Million by Paco Rabanne 3.4 oz EDT Cologne for Men New Tester</t>
  </si>
  <si>
    <t>US $47.99/ea</t>
  </si>
  <si>
    <t>Limited quantity available / 8,877 sold</t>
  </si>
  <si>
    <t>May 23, 2024 20:23:14 PDT</t>
  </si>
  <si>
    <t>Ralph Lauren Polo Blue Men's 4.2 oz 125 ml Eau De Toilette Spray New Sealed</t>
  </si>
  <si>
    <t>4 available / 445 sold</t>
  </si>
  <si>
    <t>May 23, 2024 23:12:15 PDT</t>
  </si>
  <si>
    <t>Joop</t>
  </si>
  <si>
    <t>Joop! Men's JOOP! Homme Le Parfum EDP Spray 4.2 oz Fragrances 3616303040512</t>
  </si>
  <si>
    <t>US $38.53</t>
  </si>
  <si>
    <t>3 available / 33 sold</t>
  </si>
  <si>
    <t>May 23, 2024 09:32:48 PDT</t>
  </si>
  <si>
    <t>Versace Pour Homme by Versace EDT for Men 3.4 oz / 100 ml  *NEW*</t>
  </si>
  <si>
    <t>Mar 01, 2024 11:28:05 PST</t>
  </si>
  <si>
    <t>Chanel Bleu De Chanel PARFUM Pour Homme Men's Sample Spray .05oz, 1.5ml</t>
  </si>
  <si>
    <t>3 available / 239 sold</t>
  </si>
  <si>
    <t>May 24, 2024 00:31:06 PDT</t>
  </si>
  <si>
    <t>As shown</t>
  </si>
  <si>
    <t>Male Eau De TOILETTE 3.4 oz / 100 ml EDT Spray For Men New In Seald Box USA</t>
  </si>
  <si>
    <t>May 22, 2024 17:27:49 PDT</t>
  </si>
  <si>
    <t>Hongkong/California, Hong Kong</t>
  </si>
  <si>
    <t>Ted Lapidus</t>
  </si>
  <si>
    <t>Ted Lapidus Men's Poker Face EDT 3.4 oz Fragrances 3355992008341</t>
  </si>
  <si>
    <t>US $28.65</t>
  </si>
  <si>
    <t>May 22, 2024 21:26:49 PDT</t>
  </si>
  <si>
    <t>Dossier Musky Oakmoss Eau de Parfum. Size: 50ml / 1.7oz</t>
  </si>
  <si>
    <t>May 05, 2024 23:18:46 PDT</t>
  </si>
  <si>
    <t>Eros 3.4 oz / 100ml EDP Spray For Men New Sealed in Box</t>
  </si>
  <si>
    <t>10 available / 51 sold</t>
  </si>
  <si>
    <t>May 23, 2024 19:47:23 PDT</t>
  </si>
  <si>
    <t>Paco Rabanne Invictus 3.4oz Eau de Toilette Men's Cologne Sealed</t>
  </si>
  <si>
    <t>May 23, 2024 08:37:31 PDT</t>
  </si>
  <si>
    <t>Polo Black by Ralph Lauren 4.2 Oz / 125 Ml – Men's EDT, Original Sealed Box</t>
  </si>
  <si>
    <t>6 available / 44 sold</t>
  </si>
  <si>
    <t>May 24, 2024 08:35:47 PDT</t>
  </si>
  <si>
    <t>Versace Eros Flame by Versace 3.4 oz EDP Cologne PARFUM for Men New In Box</t>
  </si>
  <si>
    <t>9 available / 37 sold</t>
  </si>
  <si>
    <t>May 24, 2024 00:16:00 PDT</t>
  </si>
  <si>
    <t>Hawas for Men Eau De Parfum - 100ML (3.4 oz) by Rasasi Y1</t>
  </si>
  <si>
    <t>May 24, 2024 00:56:01 PDT</t>
  </si>
  <si>
    <t>Cupid Hypnosis Cologne For Men Cupid Fragrances for Men, Cupid Cologne for Men--</t>
  </si>
  <si>
    <t>Fragrance Rolling Ball</t>
  </si>
  <si>
    <t>More than 10 available / 62 sold</t>
  </si>
  <si>
    <t>May 21, 2024 19:32:25 PDT</t>
  </si>
  <si>
    <t>Paco Rabanne Invictus 3.4 oz EDT Sporty Men's Cologne Energizing Scent Sealed</t>
  </si>
  <si>
    <t>More than 10 available / 118 sold</t>
  </si>
  <si>
    <t>May 17, 2024 10:37:39 PDT</t>
  </si>
  <si>
    <t>Light Blue Eau Intense by Dolce &amp; Gabbana, 6.7 oz EDP Spray for Men</t>
  </si>
  <si>
    <t>US $69.02/ea</t>
  </si>
  <si>
    <t>May 24, 2024 07:14:08 PDT</t>
  </si>
  <si>
    <t>Dossier Musky Oakmoss Eau de Parfum Natural Fragrance 1.7 Oz Cologne New no Box</t>
  </si>
  <si>
    <t>May 17, 2024 11:39:08 PDT</t>
  </si>
  <si>
    <t>AXE</t>
  </si>
  <si>
    <t>6 - AXE Fragrance Premium Body Spray 1 oz - Black Vanilla + $3 OFF Retail</t>
  </si>
  <si>
    <t>May 08, 2024 15:39:55 PDT</t>
  </si>
  <si>
    <t>Euless, Texas, United States</t>
  </si>
  <si>
    <t>Dolce &amp; Gabbana Light Blue for Men - Invigorating 4.2oz EDT Spray, New</t>
  </si>
  <si>
    <t>7 available / 51 sold</t>
  </si>
  <si>
    <t>May 22, 2024 08:29:15 PDT</t>
  </si>
  <si>
    <t>Azzaro Pour Homme by Azzaro cologne EDT 3.3 / 3.4 oz New Tester</t>
  </si>
  <si>
    <t>US $18.10/ea</t>
  </si>
  <si>
    <t>84 available / 210 sold</t>
  </si>
  <si>
    <t>May 21, 2024 09:40:06 PDT</t>
  </si>
  <si>
    <t>Calvin Klein Eternity Air 3.4 oz EDT spray mens cologne 100ml NIB</t>
  </si>
  <si>
    <t>More than 10 available / 124 sold</t>
  </si>
  <si>
    <t>May 05, 2024 01:21:25 PDT</t>
  </si>
  <si>
    <t>Y by Yves Saint Laurent cologne for men EDT 3.3 / 3.4 oz New</t>
  </si>
  <si>
    <t>US $57.17/ea</t>
  </si>
  <si>
    <t>7 available / 210 sold</t>
  </si>
  <si>
    <t>May 24, 2024 01:43:21 PDT</t>
  </si>
  <si>
    <t>Men's Fahrenheit Eau De Toilette Cologne Spray 3.4oz / 100 ML New in Box Sealed</t>
  </si>
  <si>
    <t>US $9.61</t>
  </si>
  <si>
    <t>May 20, 2024 19:45:54 PDT</t>
  </si>
  <si>
    <t>Paco Rabanne Invictus EDT 3.4 oz | Men's Cologne</t>
  </si>
  <si>
    <t>Eau de toilette</t>
  </si>
  <si>
    <t>May 08, 2024 14:29:55 PDT</t>
  </si>
  <si>
    <t>Acqua Di Gio Profumo by Giorgio Armani 4.2oz Cologne for Men New IN Box</t>
  </si>
  <si>
    <t>US $138.99</t>
  </si>
  <si>
    <t>May 16, 2024 02:12:52 PDT</t>
  </si>
  <si>
    <t>Polo Red by Ralph Lauren Men's 6.7oz EDT - Vibrant Scent, Sealed New</t>
  </si>
  <si>
    <t>May 18, 2024 08:26:37 PDT</t>
  </si>
  <si>
    <t>Afnan Men's Supremacy In Heaven EDP Spray 3.38 oz/100ML (Tester) Fragrances</t>
  </si>
  <si>
    <t>US $23.49</t>
  </si>
  <si>
    <t>May 23, 2024 21:50:21 PDT</t>
  </si>
  <si>
    <t>Giorgio Armani Acqua Di Gio 3.4 oz Men's Eau de Toilette Spray New &amp; Sealed Box</t>
  </si>
  <si>
    <t>May 24, 2024 07:53:38 PDT</t>
  </si>
  <si>
    <t>*Brand New 2024 Release* POLO 67 by Ralph Lauren - 10ML Travel Sample - Nice!!!!</t>
  </si>
  <si>
    <t>May 12, 2024 17:06:25 PDT</t>
  </si>
  <si>
    <t>Versace 4pc Miniature Gift Set for Men Eau Fraiche, Dylan Blue, Eros, Pour Homme</t>
  </si>
  <si>
    <t>US $29.19</t>
  </si>
  <si>
    <t>More than 10 available / 1,787 sold</t>
  </si>
  <si>
    <t>May 24, 2024 06:34:25 PDT</t>
  </si>
  <si>
    <t>AB SPIRIT MILLIONAIRE by Lomani men 3.3 oz 3.4 edt cologne NEW IN BOX</t>
  </si>
  <si>
    <t>US $16.39/ea</t>
  </si>
  <si>
    <t>31 available / 1,630 sold</t>
  </si>
  <si>
    <t>May 24, 2024 10:18:08 PDT</t>
  </si>
  <si>
    <t>king of kings</t>
  </si>
  <si>
    <t>King of Kings Royal Blue Parfum 3.4 oz for Men is a wonderful men's fragrance</t>
  </si>
  <si>
    <t>7 available / 43 sold</t>
  </si>
  <si>
    <t>May 21, 2024 12:02:21 PDT</t>
  </si>
  <si>
    <t>New 2024 Sexy Cologne Cupid Hypnosis Long Lasting Pheromone Perfume for Men US !</t>
  </si>
  <si>
    <t>US $7.96</t>
  </si>
  <si>
    <t>Feb 22, 2024 02:08:53 PST</t>
  </si>
  <si>
    <t>May 24, 2024 05:54:34 PDT</t>
  </si>
  <si>
    <t>Jean Paul Gaultier Le Male Le Parfum Eau de Parfume Spray 125ml  fast shipping</t>
  </si>
  <si>
    <t>Eau de Toillette</t>
  </si>
  <si>
    <t>US $92.00</t>
  </si>
  <si>
    <t>3 available / 37 sold</t>
  </si>
  <si>
    <t>May 19, 2024 11:37:40 PDT</t>
  </si>
  <si>
    <t>Carolina Herrera 212 Men NYC EDT 3.4oz Luxury Men's Fragrance Sealed</t>
  </si>
  <si>
    <t>May 23, 2024 09:08:21 PDT</t>
  </si>
  <si>
    <t>Y*S*L Y Eau De Parfum 3.3 oz / 100 ml EDP Fragrance Spray for Men NEW IN BOX</t>
  </si>
  <si>
    <t>5 available / 43 sold</t>
  </si>
  <si>
    <t>May 22, 2024 18:23:23 PDT</t>
  </si>
  <si>
    <t>Supremacy in Heaven by Afnan 3.4 oz EDP Cologne for Men New In Box</t>
  </si>
  <si>
    <t>US $25.86/ea</t>
  </si>
  <si>
    <t>13 available / 55 sold</t>
  </si>
  <si>
    <t>May 21, 2024 08:20:51 PDT</t>
  </si>
  <si>
    <t>D&amp;G DOLCE &amp; GABBANA THE ONE FOR MEN EDT INTENSE LUMINOUS .8ml SAMPLES TRY ALL 4</t>
  </si>
  <si>
    <t>Eau De Toilette, Eau De Parfum, Eau De Parfum Intense</t>
  </si>
  <si>
    <t>US $16.00</t>
  </si>
  <si>
    <t>More than 10 available / 41 sold</t>
  </si>
  <si>
    <t>Jean Paul Gaultier Le Male Le Parfum Eau de Parfume Spray 125ml</t>
  </si>
  <si>
    <t>May 20, 2024 23:59:09 PDT</t>
  </si>
  <si>
    <t>Polo Red Intense by Ralph Lauren 2.5 oz / 75 ml Edp spy cologne for men homme</t>
  </si>
  <si>
    <t>US $89.25/ea</t>
  </si>
  <si>
    <t>May 17, 2024 09:28:09 PDT</t>
  </si>
  <si>
    <t>Dior Sauvage Eau de Toilette 3.4 Oz 100ml Brand New Sealed In box Free</t>
  </si>
  <si>
    <t>May 22, 2024 05:35:53 PDT</t>
  </si>
  <si>
    <t>Burberry Touch by Burberry EDT Cologne for Men 3.3 / 3.4 oz Brand New Tester</t>
  </si>
  <si>
    <t>US $28.25/ea</t>
  </si>
  <si>
    <t>More than 10 available / 12,583 sold</t>
  </si>
  <si>
    <t>May 24, 2024 07:53:46 PDT</t>
  </si>
  <si>
    <t>ARMANI CODE GIORGIO ARMANI PARFUM MINI BOTTLE SPLASH 7 ML 0.23 FL OZ NEW</t>
  </si>
  <si>
    <t>Woodbridge, Virginia, United States</t>
  </si>
  <si>
    <t>May 06, 2024 04:40:12 PDT</t>
  </si>
  <si>
    <t>Sterling Heights, Michigan, United States</t>
  </si>
  <si>
    <t>More than 10 available / 919 sold</t>
  </si>
  <si>
    <t>May 24, 2024 08:09:49 PDT</t>
  </si>
  <si>
    <t>rue21</t>
  </si>
  <si>
    <t>Rue 21 CJ Black Cologne Spray  1.7 fl. Oz  New Without Box</t>
  </si>
  <si>
    <t>US $25.00/ea</t>
  </si>
  <si>
    <t>May 24, 2024 02:35:10 PDT</t>
  </si>
  <si>
    <t>Givenchy Gentleman 3.3oz.Eau de Toilette INTENSE Spray for Men New in Sealed Box</t>
  </si>
  <si>
    <t>May 05, 2024 23:09:40 PDT</t>
  </si>
  <si>
    <t>California, United States, Hong Kong</t>
  </si>
  <si>
    <t>Acqua Di Gio Giorgio Armani For Men EDP 0.5 Fl Oz 15Ml. Travel Size Spray New</t>
  </si>
  <si>
    <t>Roja Dove</t>
  </si>
  <si>
    <t>Roja Dove Harrods Aoud Parfum Cologne 3.4oz 100ml For Unisex New In Box</t>
  </si>
  <si>
    <t>US $129.99/ea</t>
  </si>
  <si>
    <t>May 05, 2024 18:27:16 PDT</t>
  </si>
  <si>
    <t>Impact Tommy Hilfiger 3.4 oz EDT + Travel Spray 0.14 oz Cologne Men New In Box</t>
  </si>
  <si>
    <t>US $31.99</t>
  </si>
  <si>
    <t>Last One / 40 sold</t>
  </si>
  <si>
    <t>May 23, 2024 17:25:38 PDT</t>
  </si>
  <si>
    <t>Creed Aventus Men Eau De Parfum Vial Spray SIZE 2.5 ml On Card NEW</t>
  </si>
  <si>
    <t>More than 10 available / 655 sold</t>
  </si>
  <si>
    <t>May 19, 2024 08:37:16 PDT</t>
  </si>
  <si>
    <t>New Yves Saint Laurent Y Intense Eau De Parfum EDP Spray for Men 3.3 oz/100 ml</t>
  </si>
  <si>
    <t>US $46.48/ea</t>
  </si>
  <si>
    <t>8 available / 7 sold</t>
  </si>
  <si>
    <t>May 24, 2024 01:20:40 PDT</t>
  </si>
  <si>
    <t>Houston, Texas,HongKong, China</t>
  </si>
  <si>
    <t>Raghba For Man EDP Spray 100Ml (3.4 Fl.OZ)+Free Deodorant Spray By Lattafa</t>
  </si>
  <si>
    <t>10 available / 139 sold</t>
  </si>
  <si>
    <t>May 22, 2024 12:31:45 PDT</t>
  </si>
  <si>
    <t>Falls Church, Virginia, United States</t>
  </si>
  <si>
    <t>Tom Ford Noir Extreme by Tom Ford 3.4 oz EDP Cologne for Men New In Box</t>
  </si>
  <si>
    <t>US $116.54/ea</t>
  </si>
  <si>
    <t>Limited quantity available / 262 sold</t>
  </si>
  <si>
    <t>May 23, 2024 21:59:23 PDT</t>
  </si>
  <si>
    <t>Louis Vuitton Ombre Nomade Eau De Parfum Sample Spray - 2ml/0.06oz</t>
  </si>
  <si>
    <t>9 available / 647 sold</t>
  </si>
  <si>
    <t>Apr 21, 2024 21:21:42 PDT</t>
  </si>
  <si>
    <t>BHARARA KING PURE PARFUM BY BHARARA 3.4 FOR MEN, new launch 2023</t>
  </si>
  <si>
    <t>US $71.49/ea</t>
  </si>
  <si>
    <t>4 available / 31 sold</t>
  </si>
  <si>
    <t>May 22, 2024 16:32:10 PDT</t>
  </si>
  <si>
    <t>Cool Water by Davidoff 4.2 oz Eau De Toilette Spray Cologne for Men New In Box</t>
  </si>
  <si>
    <t>US $24.49/ea</t>
  </si>
  <si>
    <t>May 24, 2024 03:36:50 PDT</t>
  </si>
  <si>
    <t>May 22, 2024 19:01:20 PDT</t>
  </si>
  <si>
    <t>Polo Blue by Ralph Lauren 4.2 oz / 125ml EDT Spray Cologne For Men NEW &amp; SEALED</t>
  </si>
  <si>
    <t>More than 10 available / 457 sold</t>
  </si>
  <si>
    <t>May 21, 2024 09:49:10 PDT</t>
  </si>
  <si>
    <t>Dr. Squatch Fireside Bourbon Natural Cologne Made in USA FULL SIZE NEW !</t>
  </si>
  <si>
    <t>10 available / 15 sold</t>
  </si>
  <si>
    <t>May 02, 2024 21:01:55 PDT</t>
  </si>
  <si>
    <t>Fredericksburg, Virginia, United States</t>
  </si>
  <si>
    <t>Al Wataniah Kayaan Classic 3.4oz EDP</t>
  </si>
  <si>
    <t>US $35.00</t>
  </si>
  <si>
    <t>Apr 30, 2024 08:56:26 PDT</t>
  </si>
  <si>
    <t>Hermes Terre D'Hermes Parfum Pure Perfume Sample Spray .06oz, 2ml New in Card</t>
  </si>
  <si>
    <t>US $8.49</t>
  </si>
  <si>
    <t>5 available / 131 sold</t>
  </si>
  <si>
    <t>May 24, 2024 00:33:39 PDT</t>
  </si>
  <si>
    <t>Ralph Lauren Polo Black 4.2 oz EDT Sophisticated Men's Cologne Sealed Box</t>
  </si>
  <si>
    <t>May 19, 2024 07:45:31 PDT</t>
  </si>
  <si>
    <t>Gucci Guilty Cologne for Men EDT 3oz Luxurious Daring Adventure</t>
  </si>
  <si>
    <t>May 24, 2024 07:13:24 PDT</t>
  </si>
  <si>
    <t>Joop Men's Joop Homme Wild EDT 4.2 oz (Tester) Fragrances 3607345849980</t>
  </si>
  <si>
    <t>Last One / 29 sold</t>
  </si>
  <si>
    <t>May 22, 2024 13:27:09 PDT</t>
  </si>
  <si>
    <t>Burberry Touch for Men 3.4oz EDT Cologne New in Box</t>
  </si>
  <si>
    <t>May 24, 2024 09:46:46 PDT</t>
  </si>
  <si>
    <t>Aramis EDT 3.7 oz Cologne for Men</t>
  </si>
  <si>
    <t>May 21, 2024 19:02:41 PDT</t>
  </si>
  <si>
    <t>Oneida, Tennessee, United States</t>
  </si>
  <si>
    <t>MACARENA</t>
  </si>
  <si>
    <t>Version Prada Luna Rossa carbon /ATTITUDE NOIR FOR MEN 3.4 OZ FO</t>
  </si>
  <si>
    <t>More than 10 available / 122 sold</t>
  </si>
  <si>
    <t>Apr 28, 2024 09:27:00 PDT</t>
  </si>
  <si>
    <t>Bentley</t>
  </si>
  <si>
    <t>Bentley Intense by Bentley 3.4 oz EDP Cologne for Men New In Box</t>
  </si>
  <si>
    <t>US $29.12</t>
  </si>
  <si>
    <t>Last One / 5,145 sold</t>
  </si>
  <si>
    <t>May 24, 2024 01:45:52 PDT</t>
  </si>
  <si>
    <t>Versace Eros for Men 3.4 fl oz Eau de Toilette Spray</t>
  </si>
  <si>
    <t>May 24, 2024 08:24:47 PDT</t>
  </si>
  <si>
    <t>Egg Harbor Township, New Jersey, United States</t>
  </si>
  <si>
    <t>Armani Code by Giorgio Armani 2.5 oz EDT Cologne for Men New In Box</t>
  </si>
  <si>
    <t>US $38.25/ea</t>
  </si>
  <si>
    <t>More than 10 available / 363 sold</t>
  </si>
  <si>
    <t>May 23, 2024 07:39:28 PDT</t>
  </si>
  <si>
    <t>Giorgio Armani Acqua Di Gio 6.7 oz / 200 ml Men's Eau de Toilette Spray</t>
  </si>
  <si>
    <t>US $48.95/ea</t>
  </si>
  <si>
    <t>More than 10 available / 969 sold</t>
  </si>
  <si>
    <t>May 23, 2024 08:07:24 PDT</t>
  </si>
  <si>
    <t>Azzaro The Most Wanted for Men 3.4 fl oz Eau de Parfum Intense Spray</t>
  </si>
  <si>
    <t>US $93.05</t>
  </si>
  <si>
    <t>3 available / 21 sold</t>
  </si>
  <si>
    <t>May 23, 2024 04:02:53 PDT</t>
  </si>
  <si>
    <t>Valentino Uomo Born In Roma Eau De Toilette Travel Spray 15ml / 0.5 Oz For Men</t>
  </si>
  <si>
    <t>May 22, 2024 20:37:35 PDT</t>
  </si>
  <si>
    <t>Armaf Odyssey EDP Spray Men 3.4 oz</t>
  </si>
  <si>
    <t>More than 10 available / 427 sold</t>
  </si>
  <si>
    <t>May 24, 2024 08:44:53 PDT</t>
  </si>
  <si>
    <t>COACH NEW YORK by Coach cologne for men EDT 3.3 / 3.4 oz New In Box</t>
  </si>
  <si>
    <t>US $36.15/ea</t>
  </si>
  <si>
    <t>487 available / 7,592 sold</t>
  </si>
  <si>
    <t>May 24, 2024 01:43:19 PDT</t>
  </si>
  <si>
    <t>Polo Green SET by Ralph Lauren EDT for Men 4.0 oz - 118 ml /15ml *NEW IN BOX*</t>
  </si>
  <si>
    <t>May 08, 2024 10:18:58 PDT</t>
  </si>
  <si>
    <t>Jovan Sex Appeal By Coty Men 3.0 3 oz 88 ml *Cologne* Spray New in Box</t>
  </si>
  <si>
    <t>US $16.90/ea</t>
  </si>
  <si>
    <t>4 available / 34 sold</t>
  </si>
  <si>
    <t>May 07, 2024 11:07:48 PDT</t>
  </si>
  <si>
    <t>Azzaro The Most Wanted Men's Eau de Parfum Intense Sprays 1.5ml /0.05oz X 2</t>
  </si>
  <si>
    <t>May 17, 2024 14:13:59 PDT</t>
  </si>
  <si>
    <t>San Gabriel, California, United States</t>
  </si>
  <si>
    <t>Ck One by Calvin Klein Eau de Toilette 3.3 fl oz  100 ml Brand New Free Shipping</t>
  </si>
  <si>
    <t>May 23, 2024 03:58:47 PDT</t>
  </si>
  <si>
    <t>Armaf club de nuit UNTOLD 105ml/3.6oz Eau de Parfum Unisex Spray - New | Sealed</t>
  </si>
  <si>
    <t>US $43.45/ea</t>
  </si>
  <si>
    <t>More than 10 available / 955 sold</t>
  </si>
  <si>
    <t>May 17, 2024 11:40:16 PDT</t>
  </si>
  <si>
    <t>Tommy Bahama MARITIME VOYAGE for Him Men 4.2 oz 1.25 ml Cologne Spray NEW IN BOX</t>
  </si>
  <si>
    <t>May 18, 2024 19:41:43 PDT</t>
  </si>
  <si>
    <t>BHARARA KING Eau de Parfum EDP for Men 6.7 OZ - 200ML NEW IN BOX SEALED</t>
  </si>
  <si>
    <t>US $78.99</t>
  </si>
  <si>
    <t>More than 10 available / 142 sold</t>
  </si>
  <si>
    <t>May 03, 2024 14:45:35 PDT</t>
  </si>
  <si>
    <t>Lattafa Men's Ramz Silver EDP Spray 3.38 oz Fragrances 6291106066722</t>
  </si>
  <si>
    <t>US $25.79</t>
  </si>
  <si>
    <t>May 23, 2024 23:20:23 PDT</t>
  </si>
  <si>
    <t>LANVIN L'Homme by Lanvin Cologne L Homme for Men 3.4 oz EDT New in Box</t>
  </si>
  <si>
    <t>138 available / 1,955 sold</t>
  </si>
  <si>
    <t>May 24, 2024 09:10:18 PDT</t>
  </si>
  <si>
    <t>Y By Yves Saint Laurent LE PARFUM 3.3 oz / 100 ml Spray New &amp; Sealed In Box</t>
  </si>
  <si>
    <t>le parfum</t>
  </si>
  <si>
    <t>May 24, 2024 02:09:23 PDT</t>
  </si>
  <si>
    <t>Versace Dylan Blue by Gianni Versace 3.4 oz EDT Cologne for Men New Tester</t>
  </si>
  <si>
    <t>US $41.98/ea</t>
  </si>
  <si>
    <t>66 available / 4,234 sold</t>
  </si>
  <si>
    <t>May 23, 2024 15:18:17 PDT</t>
  </si>
  <si>
    <t>For Millesime Imperial Cologne Perfume 3.3 oz 100ML for Men Women Unisex NIB</t>
  </si>
  <si>
    <t>4 available / 13 sold</t>
  </si>
  <si>
    <t>Taiwan, Taiwan</t>
  </si>
  <si>
    <t>COOL WATER Cologne by Davidoff 2.5 oz eau de toilette Spray New in Sealed Box</t>
  </si>
  <si>
    <t>US $19.90/ea</t>
  </si>
  <si>
    <t>More than 10 available / 294 sold</t>
  </si>
  <si>
    <t>May 02, 2024 13:48:09 PDT</t>
  </si>
  <si>
    <t>Rochester, New York, United States</t>
  </si>
  <si>
    <t>Salvatore Ferragamo Acqua Essenziale Eau De Toilette Spray for Men 3.4 oz</t>
  </si>
  <si>
    <t>US $23.00/ea</t>
  </si>
  <si>
    <t>May 13, 2024 09:37:01 PDT</t>
  </si>
  <si>
    <t>Mens Cologne 3.4oz Y Perfume Eau De Parfum 100ml Spray for Men New In Box</t>
  </si>
  <si>
    <t>8 available / 25 sold</t>
  </si>
  <si>
    <t>May 24, 2024 00:24:35 PDT</t>
  </si>
  <si>
    <t>Supremacy Not Only Intense by Afnan 3.4 oz EDP Cologne for Men New In Box</t>
  </si>
  <si>
    <t>US $37.89</t>
  </si>
  <si>
    <t>Limited quantity available / 1,242 sold</t>
  </si>
  <si>
    <t>May 24, 2024 06:55:05 PDT</t>
  </si>
  <si>
    <t>Tag - Him Pour Homme by Armaf cologne EDP 3.3 / 3.4 oz New in Box</t>
  </si>
  <si>
    <t>US $21.15/ea</t>
  </si>
  <si>
    <t>95 available / 739 sold</t>
  </si>
  <si>
    <t>May 15, 2024 19:05:45 PDT</t>
  </si>
  <si>
    <t>Eau de Toilette Intense</t>
  </si>
  <si>
    <t>US $59.00/ea</t>
  </si>
  <si>
    <t>10 available / 601 sold</t>
  </si>
  <si>
    <t>May 24, 2024 09:57:09 PDT</t>
  </si>
  <si>
    <t>Individuel by Mont Blanc 2.5 oz EDT Cologne for Men New In Box</t>
  </si>
  <si>
    <t>US $25.81/ea</t>
  </si>
  <si>
    <t>95 available / 1,424 sold</t>
  </si>
  <si>
    <t>May 24, 2024 09:58:09 PDT</t>
  </si>
  <si>
    <t>Claude Marsal</t>
  </si>
  <si>
    <t>Lá Melodie Parfum</t>
  </si>
  <si>
    <t>US $180.00</t>
  </si>
  <si>
    <t>Feb 21, 2024 16:08:12 PST</t>
  </si>
  <si>
    <t>Creed Silver Mountain Water 3.3 oz EDP Cologne for Men Brand New Tester</t>
  </si>
  <si>
    <t>US $160.91/ea</t>
  </si>
  <si>
    <t>Limited quantity available / 386 sold</t>
  </si>
  <si>
    <t>May 21, 2024 07:53:03 PDT</t>
  </si>
  <si>
    <t>Versace Men's The Dreamer EDT Spray 3.4 oz (Tester) Fragrances 8011003997848</t>
  </si>
  <si>
    <t>May 23, 2024 12:08:57 PDT</t>
  </si>
  <si>
    <t>Acqua Di Gio Giorgio Armani For Men PARFUM 0.5 Fl Oz 15Ml. Travel Size Spray New</t>
  </si>
  <si>
    <t>More than 10 available / 280 sold</t>
  </si>
  <si>
    <t>May 12, 2024 17:11:04 PDT</t>
  </si>
  <si>
    <t>YSL La Nuit De L’Homme Bleu Electrique EDT INTENSE 3.3 oz / 100 ml New &amp; Sealed</t>
  </si>
  <si>
    <t>US $144.99</t>
  </si>
  <si>
    <t>May 24, 2024 10:07:16 PDT</t>
  </si>
  <si>
    <t>Club de Nuit Urban Man Elixir by Armaf 3.6 oz EDP Cologne for Men New In Box</t>
  </si>
  <si>
    <t>US $38.97</t>
  </si>
  <si>
    <t>Euphoria by Calvin Klein 3.4 oz EDT Cologne for Men New In Box</t>
  </si>
  <si>
    <t>US $32.98/ea</t>
  </si>
  <si>
    <t>More than 10 available / 4,427 sold</t>
  </si>
  <si>
    <t>May 23, 2024 23:46:32 PDT</t>
  </si>
  <si>
    <t>Curve Cologne for Men by Liz Claiborne  6.7 / 6.8 oz Spray EDC New in Box</t>
  </si>
  <si>
    <t>Eau de Cologne Spray, Cologne Spray</t>
  </si>
  <si>
    <t>155 available / 6,634 sold</t>
  </si>
  <si>
    <t>May 22, 2024 10:02:50 PDT</t>
  </si>
  <si>
    <t>Explorer by Mont Blanc, 6.7 oz EDP Spray for Men</t>
  </si>
  <si>
    <t>US $62.09/ea</t>
  </si>
  <si>
    <t>More than 10 available / 125 sold</t>
  </si>
  <si>
    <t>May 22, 2024 12:02:22 PDT</t>
  </si>
  <si>
    <t>NIKOS</t>
  </si>
  <si>
    <t>Sculpture Homme by Nikos 3.4 oz EDT Cologne for Men Brand New Tester</t>
  </si>
  <si>
    <t>US $12.23/ea</t>
  </si>
  <si>
    <t>More than 10 available / 1,128 sold</t>
  </si>
  <si>
    <t>May 22, 2024 09:28:38 PDT</t>
  </si>
  <si>
    <t>Legend Red by Mont Blanc cologne for men EDP 3.3 / 3.4 oz New in Box</t>
  </si>
  <si>
    <t>US $31.29/ea</t>
  </si>
  <si>
    <t>40 available / 349 sold</t>
  </si>
  <si>
    <t>May 24, 2024 07:16:10 PDT</t>
  </si>
  <si>
    <t>Lanuit De Lhomme by Ysl EDT Spray 3.3 oz (100 ml) (m)</t>
  </si>
  <si>
    <t>US $69.55</t>
  </si>
  <si>
    <t>3 available / 16 sold</t>
  </si>
  <si>
    <t>May 23, 2024 17:44:35 PDT</t>
  </si>
  <si>
    <t>Encre Noire by Lalique Cologne for Men EDT 3.3 / 3.4 oz New In Box</t>
  </si>
  <si>
    <t>US $26.52/ea</t>
  </si>
  <si>
    <t>Limited quantity available / 1,866 sold</t>
  </si>
  <si>
    <t>May 24, 2024 07:55:09 PDT</t>
  </si>
  <si>
    <t>US $14.60</t>
  </si>
  <si>
    <t>5 available / 94 sold</t>
  </si>
  <si>
    <t>May 22, 2024 23:30:09 PDT</t>
  </si>
  <si>
    <t>Toronto, Ontario, Canada</t>
  </si>
  <si>
    <t>Lucianno</t>
  </si>
  <si>
    <t>Lucianno California Vibe M 100ml Boxed</t>
  </si>
  <si>
    <t>Extrait De Parfum</t>
  </si>
  <si>
    <t>C $66.00</t>
  </si>
  <si>
    <t>May 24, 2024 02:33:19 PDT</t>
  </si>
  <si>
    <t>Scarborough, Ontario, Canada</t>
  </si>
  <si>
    <t>Spicebomb Extreme by Viktor &amp; Rolf 3.04 oz EDP Cologne for Men New In Box</t>
  </si>
  <si>
    <t>US $86.72/ea</t>
  </si>
  <si>
    <t>More than 10 available / 1,296 sold</t>
  </si>
  <si>
    <t>PS by Paul Sebastian Cologne for Men 8 / 8.0 oz Brand New In Box</t>
  </si>
  <si>
    <t>Fine Cologne</t>
  </si>
  <si>
    <t>US $26.10</t>
  </si>
  <si>
    <t>4 available / 4,934 sold</t>
  </si>
  <si>
    <t>Ralph Lauren Polo Black 4.2 oz / 125 ml Eau De Toilette Spray For Men Brand New!</t>
  </si>
  <si>
    <t>US $28.20/ea</t>
  </si>
  <si>
    <t>8 available / 24 sold</t>
  </si>
  <si>
    <t>May 21, 2024 10:01:54 PDT</t>
  </si>
  <si>
    <t>HALLOWEEN MAN J. Del Pozo cologne edt 4.2 oz NEW IN BOX</t>
  </si>
  <si>
    <t>US $27.40/ea</t>
  </si>
  <si>
    <t>52 available / 397 sold</t>
  </si>
  <si>
    <t>May 21, 2024 15:07:11 PDT</t>
  </si>
  <si>
    <t>SpiceBomb Extreme Made Stronger With Pheromones For Super Hot Sexual Attraction!</t>
  </si>
  <si>
    <t>US $17.98</t>
  </si>
  <si>
    <t>May 20, 2024 20:09:23 PDT</t>
  </si>
  <si>
    <t>Austell, Georgia, United States</t>
  </si>
  <si>
    <t>Rochas</t>
  </si>
  <si>
    <t>L'homme Rochas by Rochas cologne EDT 3.3 / 3.4 oz New Tester</t>
  </si>
  <si>
    <t>US $24.55/ea</t>
  </si>
  <si>
    <t>23 available / 433 sold</t>
  </si>
  <si>
    <t>May 02, 2024 01:30:34 PDT</t>
  </si>
  <si>
    <t>Prada Luna Rossa Black 3.4 oz EDP Cologne for Men New In Box</t>
  </si>
  <si>
    <t>US $90.44/ea</t>
  </si>
  <si>
    <t>Limited quantity available / 587 sold</t>
  </si>
  <si>
    <t>May 24, 2024 08:49:02 PDT</t>
  </si>
  <si>
    <t>Ralph Lauren Polo Green EDT - Classic Woody Fragrance 4oz Sealed</t>
  </si>
  <si>
    <t>May 23, 2024 09:45:25 PDT</t>
  </si>
  <si>
    <t>Classic Brands</t>
  </si>
  <si>
    <t>Pure Instinct Pheromone Cologne For Him,Sex Attractant, Men's Best Pheromone 1oz</t>
  </si>
  <si>
    <t>More than 10 available / 2,256 sold</t>
  </si>
  <si>
    <t>May 12, 2024 18:06:36 PDT</t>
  </si>
  <si>
    <t>REYANE TRADITION</t>
  </si>
  <si>
    <t>Insurrection Born To Be a King By Reyane Tradition for Men EDP 3.3 OZ</t>
  </si>
  <si>
    <t>US $85.20</t>
  </si>
  <si>
    <t>May 22, 2024 16:53:06 PDT</t>
  </si>
  <si>
    <t>1 Million Lucky by Paco Rabanne 3.4 oz EDT Cologne for Men New In Box</t>
  </si>
  <si>
    <t>US $108.98</t>
  </si>
  <si>
    <t>May 24, 2024 07:43:03 PDT</t>
  </si>
  <si>
    <t>RED by Giorgio Beverly Hills 3.3 / 3.4 oz EDT For Men New in BOX</t>
  </si>
  <si>
    <t>US $16.04/ea</t>
  </si>
  <si>
    <t>31 available / 2,817 sold</t>
  </si>
  <si>
    <t>May 22, 2024 12:50:13 PDT</t>
  </si>
  <si>
    <t>Yves Saint Laurent Y Eau de Toilette Spray For Men YSL EDT 3.3oz 100ml</t>
  </si>
  <si>
    <t>7 available / 343 sold</t>
  </si>
  <si>
    <t>May 20, 2024 12:28:06 PDT</t>
  </si>
  <si>
    <t>Prada Luna Rossa by Prada 3.4 oz EDT Cologne for Men New In Box</t>
  </si>
  <si>
    <t>US $84.73/ea</t>
  </si>
  <si>
    <t>Limited quantity available / 2,774 sold</t>
  </si>
  <si>
    <t>May 21, 2024 06:58:02 PDT</t>
  </si>
  <si>
    <t>Armani Code Profumo 3.7oz by Men's Eau de Parfum Spray EDP New &amp;  Sealed Box</t>
  </si>
  <si>
    <t>8 available / 35 sold</t>
  </si>
  <si>
    <t>May 24, 2024 05:43:37 PDT</t>
  </si>
  <si>
    <t>It's Essential EDP Perfume By Rasasi 100 ML:🥇Hot New Rasasi Premium Line🥇</t>
  </si>
  <si>
    <t>US $45.00/ea</t>
  </si>
  <si>
    <t>May 17, 2024 09:22:33 PDT</t>
  </si>
  <si>
    <t>Giorgio Armani Acqua Di Gio 6.7 oz/200 ml Men's Eau de Toilette Spray</t>
  </si>
  <si>
    <t>10 available / 121 sold</t>
  </si>
  <si>
    <t>May 23, 2024 08:44:06 PDT</t>
  </si>
  <si>
    <t>Chanel Allure Homme Sport Eau de Toilette EDT Sample Spray .05oz, 1.5ml in Card</t>
  </si>
  <si>
    <t>US $10.70</t>
  </si>
  <si>
    <t>5 available / 163 sold</t>
  </si>
  <si>
    <t>May 24, 2024 00:31:08 PDT</t>
  </si>
  <si>
    <t>Giorgio Armani Acqua Di Gio 3.4 oz Men's Eau de Toilette Spray New Sealed BOX</t>
  </si>
  <si>
    <t>US $27.10/ea</t>
  </si>
  <si>
    <t>May 22, 2024 10:22:29 PDT</t>
  </si>
  <si>
    <t>Versace Pour Homme Signature 3.4 oz EDT Cologne for Men New In Box</t>
  </si>
  <si>
    <t>10 available / 92 sold</t>
  </si>
  <si>
    <t>May 23, 2024 17:35:18 PDT</t>
  </si>
  <si>
    <t>Aventus Cologne by Creed, 3.3 oz Millesime EDP Spray for Men</t>
  </si>
  <si>
    <t>US $212.89/ea</t>
  </si>
  <si>
    <t>More than 10 available / 53 sold</t>
  </si>
  <si>
    <t>May 24, 2024 08:50:32 PDT</t>
  </si>
  <si>
    <t>L'Homme by Yves Saint Laurent YSL 3.3 / 3.4 oz EDT Cologne for Men New In Box</t>
  </si>
  <si>
    <t>US $71.98/ea</t>
  </si>
  <si>
    <t>Limited quantity available / 2,153 sold</t>
  </si>
  <si>
    <t>May 22, 2024 08:31:19 PDT</t>
  </si>
  <si>
    <t>Fahrenheit by Christian Dior 3.4 oz EDT Cologne for Men New In Box</t>
  </si>
  <si>
    <t>US $89.98/ea</t>
  </si>
  <si>
    <t>8 available / 1,243 sold</t>
  </si>
  <si>
    <t>May 22, 2024 01:59:02 PDT</t>
  </si>
  <si>
    <t>Mens Fahrenheit Eau De Toilette Cologne Spray 3.4 fl.oz 100 ML New in Box Sealed</t>
  </si>
  <si>
    <t>US $43.47</t>
  </si>
  <si>
    <t>May 12, 2024 17:40:33 PDT</t>
  </si>
  <si>
    <t>Hong Kong or Virginia, Hong Kong</t>
  </si>
  <si>
    <t>Myrurgia</t>
  </si>
  <si>
    <t>YACHT MAN RED by Myrurgia 3.3 / 3.4 oz EDT Cologne for Men New in Box</t>
  </si>
  <si>
    <t>US $9.98/ea</t>
  </si>
  <si>
    <t>36 available / 8,453 sold</t>
  </si>
  <si>
    <t>May 21, 2024 13:43:42 PDT</t>
  </si>
  <si>
    <t>Ajayeb Dubai Portrait by Lattafa for Unisex - 3.4 oz EDP Spray</t>
  </si>
  <si>
    <t>US $24.40</t>
  </si>
  <si>
    <t>50 available / 14 sold</t>
  </si>
  <si>
    <t>May 23, 2024 17:21:52 PDT</t>
  </si>
  <si>
    <t>Al Wataniah Sabah Al Ward EDP M 100ml Boxed</t>
  </si>
  <si>
    <t>C $50.00</t>
  </si>
  <si>
    <t>May 23, 2024 16:03:42 PDT</t>
  </si>
  <si>
    <t>Jovan Platinum Musk by Jovan cologne for men EDC 3.0 oz New in Box</t>
  </si>
  <si>
    <t>US $10.19/ea</t>
  </si>
  <si>
    <t>44 available / 330 sold</t>
  </si>
  <si>
    <t>May 13, 2024 09:31:59 PDT</t>
  </si>
  <si>
    <t>Coty Inc.</t>
  </si>
  <si>
    <t>Adidas Moves for Him Body Fragrance for Men, 2.5 Fl Oz, Liquid, Grapefruit</t>
  </si>
  <si>
    <t>US $9.21</t>
  </si>
  <si>
    <t>5 available / 72 sold</t>
  </si>
  <si>
    <t>May 24, 2024 07:35:23 PDT</t>
  </si>
  <si>
    <t>Rasasi Hawas for Men sample</t>
  </si>
  <si>
    <t>US $16.97</t>
  </si>
  <si>
    <t>May 15, 2024 18:42:00 PDT</t>
  </si>
  <si>
    <t>Buhl, Idaho, United States</t>
  </si>
  <si>
    <t>Acqua Di Gio Profondo by Giorgio Armani 2.5 oz Parfum Cologne for Men New In Box</t>
  </si>
  <si>
    <t>More than 10 available / 743 sold</t>
  </si>
  <si>
    <t>May 22, 2024 11:57:53 PDT</t>
  </si>
  <si>
    <t>CK FREE by Calvin Klein cologne for men EDT 3.3 / 3.4 oz New Tester</t>
  </si>
  <si>
    <t>US $19.16/ea</t>
  </si>
  <si>
    <t>72 available / 348 sold</t>
  </si>
  <si>
    <t>May 24, 2024 01:43:20 PDT</t>
  </si>
  <si>
    <t>MONT BLANC LEGEND</t>
  </si>
  <si>
    <t>MONT BLANC LEGEND SPIRIT EDT 3.3 OZ FOR MEN WITH CAP NEW IN WHITE BOX</t>
  </si>
  <si>
    <t>Limited quantity available / 1,511 sold</t>
  </si>
  <si>
    <t>May 22, 2024 16:32:56 PDT</t>
  </si>
  <si>
    <t>KING OF KINGS</t>
  </si>
  <si>
    <t>ROYAL NOIR 3.4 OZ PARFUM BY KING OF KINGS</t>
  </si>
  <si>
    <t>9 available / 15 sold</t>
  </si>
  <si>
    <t>May 15, 2024 12:51:02 PDT</t>
  </si>
  <si>
    <t>Ulric de Varens</t>
  </si>
  <si>
    <t>Varens For Men Cafe Vanille Eau De Toilette for MEN - Gourmand, Elegant, Bold</t>
  </si>
  <si>
    <t>US $22.00</t>
  </si>
  <si>
    <t>49 available / 1 sold</t>
  </si>
  <si>
    <t>Emporio Armani</t>
  </si>
  <si>
    <t>Emporio Armani Stronger With You Oud Eau de Parfum for Men 3.4 Oz / 100ml</t>
  </si>
  <si>
    <t>May 24, 2024 02:24:38 PDT</t>
  </si>
  <si>
    <t>BLEU de CHANEL Paris Parfum Pour Homme 100ml 3.4oz New Sealed AS IS</t>
  </si>
  <si>
    <t>US $112.49/ea</t>
  </si>
  <si>
    <t>Lake Zurich, Illinois, United States</t>
  </si>
  <si>
    <t>Bad Boy Cobalt by Carolina Herrera, .33 oz EDP Electrique for Men</t>
  </si>
  <si>
    <t>US $22.79/ea</t>
  </si>
  <si>
    <t>May 24, 2024 07:55:54 PDT</t>
  </si>
  <si>
    <t>Terre D'Hermes By Hermes EDT for Men 1.7 oz / 50 ml *NEW IN SEALED BOX*</t>
  </si>
  <si>
    <t>More than 10 available / 117 sold</t>
  </si>
  <si>
    <t>Apr 15, 2024 10:18:57 PDT</t>
  </si>
  <si>
    <t>May 23, 2024 20:05:17 PDT</t>
  </si>
  <si>
    <t>Armaf Club de Nuit Precieux 1 Extrait de Parfum 1.8oz/55ml | New Launch | Sealed</t>
  </si>
  <si>
    <t>Abercrombie &amp; Fitch Fierce 6.7 Fl oz Eau de Cologne Spray Men's New &amp; Sealed</t>
  </si>
  <si>
    <t>May 24, 2024 03:25:20 PDT</t>
  </si>
  <si>
    <t>Bentley Men's Black Edition EDP Spray 3.4 oz (Tester) Fragrances 7640171190938</t>
  </si>
  <si>
    <t>May 22, 2024 19:20:44 PDT</t>
  </si>
  <si>
    <t>Azzaro Chrome PARFUM Spray for Men 3.3 oz. Launched in 2023. New in Sealed Box.</t>
  </si>
  <si>
    <t>10 available / 83 sold</t>
  </si>
  <si>
    <t>May 23, 2024 05:27:24 PDT</t>
  </si>
  <si>
    <t>Maison Francis Kurkdjian</t>
  </si>
  <si>
    <t>Maison Francis Kurkdjian Amyris Homme 2.4oz Eau de Toilette</t>
  </si>
  <si>
    <t>24 available / 6 sold</t>
  </si>
  <si>
    <t>May 20, 2024 12:54:11 PDT</t>
  </si>
  <si>
    <t>One Million Royal by Paco Rabanne 1 Million Royal Cologne for Men 3.4 oz</t>
  </si>
  <si>
    <t>2 available / 60 sold</t>
  </si>
  <si>
    <t>May 23, 2024 02:25:57 PDT</t>
  </si>
  <si>
    <t>Alpine Homme Sport EDP For Men By Maison Alhambra Lattafa 100 ML Free shipping</t>
  </si>
  <si>
    <t>9 available / 75 sold</t>
  </si>
  <si>
    <t>May 18, 2024 16:44:20 PDT</t>
  </si>
  <si>
    <t>Polo Blue by Ralph Lauren 4.2 oz EDP Parfum Cologne for Men Brand New In Box</t>
  </si>
  <si>
    <t>US $52.97/ea</t>
  </si>
  <si>
    <t>Limited quantity available / 1,683 sold</t>
  </si>
  <si>
    <t>May 24, 2024 08:14:55 PDT</t>
  </si>
  <si>
    <t>Tres Nuit Lyric by Armaf cologne for men EDP 3.3 / 3.4 oz New in Box</t>
  </si>
  <si>
    <t>US $22.61/ea</t>
  </si>
  <si>
    <t>52 available / 619 sold</t>
  </si>
  <si>
    <t>May 24, 2024 06:34:10 PDT</t>
  </si>
  <si>
    <t>Giorgio Armani Armani Code Profumo 3.7oz / 110ml Men's PARFUM Spray NEW &amp; SEALED</t>
  </si>
  <si>
    <t>US $72.99/ea</t>
  </si>
  <si>
    <t>6 available / 235 sold</t>
  </si>
  <si>
    <t>May 24, 2024 05:51:04 PDT</t>
  </si>
  <si>
    <t>Fragrance World</t>
  </si>
  <si>
    <t>Fragrance World Men's Imperium EDP Spray 3.4 oz Fragrances 6291108326763</t>
  </si>
  <si>
    <t>May 23, 2024 19:57:55 PDT</t>
  </si>
  <si>
    <t>Invictus Victory Paco Rabanne Made Stronger With Pheromones For Sexual Allure!</t>
  </si>
  <si>
    <t>May 22, 2024 13:09:58 PDT</t>
  </si>
  <si>
    <t>Jean Paul Gaultier Le Beau Le Parfum Eau De Parfum Intense 4.2 oz 125 ml Cologne</t>
  </si>
  <si>
    <t>US $169.00</t>
  </si>
  <si>
    <t>Winter Haven, Florida, United States</t>
  </si>
  <si>
    <t>X1 Bath &amp; Body Works Men's Collection Cologne for Men 3.4 oz Full Sz CHOOSE ONE</t>
  </si>
  <si>
    <t>US $27.94</t>
  </si>
  <si>
    <t>Last One / 717 sold</t>
  </si>
  <si>
    <t>May 23, 2024 22:18:49 PDT</t>
  </si>
  <si>
    <t>Modesto, California, United States</t>
  </si>
  <si>
    <t>Jean Paul Gaultier Le Beau Le Parfum Intense Sample Spray Vials 1.5ml / 0.05oz</t>
  </si>
  <si>
    <t>May 18, 2024 19:20:42 PDT</t>
  </si>
  <si>
    <t>Lattafa Perfumes Fakhar Men EDP - spray Eau de Parfum 100ML (3.4 ounce)</t>
  </si>
  <si>
    <t>May 23, 2024 18:07:56 PDT</t>
  </si>
  <si>
    <t>YSL Yves Saint Laurent MYSLF EDP Spray 10ml / 0.33oz MYSELF NEW in BOX</t>
  </si>
  <si>
    <t>12 available / 6 sold</t>
  </si>
  <si>
    <t>May 23, 2024 15:09:18 PDT</t>
  </si>
  <si>
    <t>Bvlgari Aqva Marine Cologne Pour Homme by Bvlgari 3.4 oz EDT Spray for Men  NEW</t>
  </si>
  <si>
    <t>May 24, 2024 06:45:32 PDT</t>
  </si>
  <si>
    <t>Azzaro Pour Homme by Azzaro 3.4 oz EDT Cologne for Men 3.3 100 ml New In Box</t>
  </si>
  <si>
    <t>US $26.00/ea</t>
  </si>
  <si>
    <t>92 available / 1,337 sold</t>
  </si>
  <si>
    <t>May 24, 2024 07:41:09 PDT</t>
  </si>
  <si>
    <t>Armani Code by Giorgio Armani, 4.2 oz Parfum Spray for Men</t>
  </si>
  <si>
    <t>US $90.44</t>
  </si>
  <si>
    <t>May 24, 2024 00:10:31 PDT</t>
  </si>
  <si>
    <t>Allsaints</t>
  </si>
  <si>
    <t>AllSaints collection Travel Set 0.5oz/15ml X3 sunset riot concrete rain flora m</t>
  </si>
  <si>
    <t>Mar 16, 2024 18:36:03 PDT</t>
  </si>
  <si>
    <t>Salem, Virginia, United States</t>
  </si>
  <si>
    <t>Replica Jazz Club by Maison Margiela 3.4 oz EDT Spray for Men New With Box 100ml</t>
  </si>
  <si>
    <t>May 08, 2024 01:44:16 PDT</t>
  </si>
  <si>
    <t>Nevada/California, USA, Hong Kong, Hong Kong</t>
  </si>
  <si>
    <t>Dolce Gabbana Light Blue Men 4.2 oz / 125 mL EDT Spray New &amp; Sealed</t>
  </si>
  <si>
    <t>More than 10 available / 573 sold</t>
  </si>
  <si>
    <t>May 24, 2024 08:09:37 PDT</t>
  </si>
  <si>
    <t>New 2024 Sexy Cologne Lure Her Him Long Lasting Pheromone Perfume for Men USA✅</t>
  </si>
  <si>
    <t>US $10.99</t>
  </si>
  <si>
    <t>May 18, 2024 14:48:44 PDT</t>
  </si>
  <si>
    <t>Lacoste Style in Play RED Men 4.2 oz 125 ml Eau De Toilette Spray Same As Photo</t>
  </si>
  <si>
    <t>US $47.34/ea</t>
  </si>
  <si>
    <t>Light Blue by Dolce &amp; Gabbana, 4.2 oz EDT Spray for Men Cologne New &amp; Sealed Box</t>
  </si>
  <si>
    <t>5 available / 111 sold</t>
  </si>
  <si>
    <t>May 23, 2024 00:41:58 PDT</t>
  </si>
  <si>
    <t>Coach 4 piece Mens Mini Cologne Set 2 x Coach NY, Blue, Green NIB</t>
  </si>
  <si>
    <t>May 23, 2024 21:45:55 PDT</t>
  </si>
  <si>
    <t>Avon Black Suede for Men Eau De Toilette Spray - 3.4 Ounce</t>
  </si>
  <si>
    <t>US $13.94</t>
  </si>
  <si>
    <t>May 24, 2024 08:30:22 PDT</t>
  </si>
  <si>
    <t>Abercrombie &amp; Fitch Fierce - Bold 6.7oz Eau de Cologne, New Sealed Box</t>
  </si>
  <si>
    <t>6 available / 38 sold</t>
  </si>
  <si>
    <t>May 22, 2024 08:28:58 PDT</t>
  </si>
  <si>
    <t>Obsession Night by CK Calvin Klein 4.0 oz EDT Cologne for Men New In Box</t>
  </si>
  <si>
    <t>US $28.02/ea</t>
  </si>
  <si>
    <t>Limited quantity available / 5,377 sold</t>
  </si>
  <si>
    <t>May 23, 2024 00:47:54 PDT</t>
  </si>
  <si>
    <t>Men's Pheromone-Infused Perfume Cupid Hypnosis Cologne Fragrances Charm Toilette</t>
  </si>
  <si>
    <t>May 21, 2024 16:11:07 PDT</t>
  </si>
  <si>
    <t>Yves de Sistelle</t>
  </si>
  <si>
    <t>THALLIUM by YVES DE SISTELLE Men Cologne 3.3 oz edt 3.4 New in Box</t>
  </si>
  <si>
    <t>82 available / 7,253 sold</t>
  </si>
  <si>
    <t>May 21, 2024 10:02:07 PDT</t>
  </si>
  <si>
    <t>Giorgio Armani Acqua Di Gio 3.4 oz Men's Eau De Toilette Spray Brand New</t>
  </si>
  <si>
    <t>Chanel</t>
  </si>
  <si>
    <t>CHANEL ALLURE HOMME SPORT EDT 1.5ml .05fl oz x 4 SPRAY SAMPLE VIALS</t>
  </si>
  <si>
    <t>More than 10 available / 286 sold</t>
  </si>
  <si>
    <t>Jan 10, 2024 14:19:12 PST</t>
  </si>
  <si>
    <t>H24 by Hermes EDT for Men 1.7 oz / 50 ml *NEW IN BOX*</t>
  </si>
  <si>
    <t>Feb 08, 2024 10:42:37 PST</t>
  </si>
  <si>
    <t>Rasasi Hawas For Men EDP Parfum Spray 3.3 OZ New In Sealed Box</t>
  </si>
  <si>
    <t>12 available / 140 sold</t>
  </si>
  <si>
    <t>May 24, 2024 09:23:11 PDT</t>
  </si>
  <si>
    <t>Fahrenheit Eau De Toilette Sprays For Men 3.4 Oz/100 Ml New In Sealed Boxes</t>
  </si>
  <si>
    <t>US $49.63</t>
  </si>
  <si>
    <t>May 21, 2024 17:43:05 PDT</t>
  </si>
  <si>
    <t>Limited Edition</t>
  </si>
  <si>
    <t>Armaf Club De Nuit Intense Man Limited Edition 3.6oz Pure Parfum 2023 Packaging</t>
  </si>
  <si>
    <t>May 15, 2024 15:52:46 PDT</t>
  </si>
  <si>
    <t>Kenneth Cole Reaction</t>
  </si>
  <si>
    <t>Kenneth Cole Reaction 3.4 new without box</t>
  </si>
  <si>
    <t>May 17, 2024 11:38:55 PDT</t>
  </si>
  <si>
    <t>Nomad The Wanderer by Armaf cologne for men EDP 3.3 / 3.4 oz New in Box</t>
  </si>
  <si>
    <t>US $36.95/ea</t>
  </si>
  <si>
    <t>36 available / 109 sold</t>
  </si>
  <si>
    <t>May 16, 2024 09:13:23 PDT</t>
  </si>
  <si>
    <t>Bond No. 9</t>
  </si>
  <si>
    <t>Greenwich Village Bond No 9 Handmade Stronger With Pheromones For Sexual Allure!</t>
  </si>
  <si>
    <t>May 16, 2024 12:30:51 PDT</t>
  </si>
  <si>
    <t>9 AM Dive EDP Perfume By Afnan 100 ML🥇Super Famous Top Selling Fragrance 9PM</t>
  </si>
  <si>
    <t>May 22, 2024 18:38:27 PDT</t>
  </si>
  <si>
    <t>Polo Green by Ralph Lauren 0.5 oz EDT Mini for Men Cologne New In Box</t>
  </si>
  <si>
    <t>US $17.34</t>
  </si>
  <si>
    <t>More than 10 available / 460 sold</t>
  </si>
  <si>
    <t>May 19, 2024 09:13:03 PDT</t>
  </si>
  <si>
    <t>Cupid Charm Toilette for Men (Pheromone-Infused),Mens Cologne Fragrances Perfume</t>
  </si>
  <si>
    <t>US $13.00/ea</t>
  </si>
  <si>
    <t>7 available / 11 sold</t>
  </si>
  <si>
    <t>May 24, 2024 07:51:28 PDT</t>
  </si>
  <si>
    <t>Jean Paul Gaultier Le Beau 4.2 oz. Eau de Toilette Spray for Men New NO BOX</t>
  </si>
  <si>
    <t>US $114.99/ea</t>
  </si>
  <si>
    <t>10 available / 539 sold</t>
  </si>
  <si>
    <t>May 23, 2024 22:43:23 PDT</t>
  </si>
  <si>
    <t>Armaf Club De Nuit Sillage 1.0 oz / 30ml Eau De Parfum Spray | Unisex | Sealed |</t>
  </si>
  <si>
    <t>May 17, 2024 11:19:13 PDT</t>
  </si>
  <si>
    <t>Afnan Men's Penthouse Ginza EDP Spray 3.4 oz Fragrances 6290171010487</t>
  </si>
  <si>
    <t>May 23, 2024 05:27:01 PDT</t>
  </si>
  <si>
    <t>Acqua di Parma Colonia by Acqua di Parma 3.4 oz EDC Cologne for Men New In Box</t>
  </si>
  <si>
    <t>US $69.97/ea</t>
  </si>
  <si>
    <t>5 available / 244 sold</t>
  </si>
  <si>
    <t>May 22, 2024 23:22:50 PDT</t>
  </si>
  <si>
    <t>Lacoste Essential Eau De Toilette Pour Homme ~ 4.2 FL OZ ~ Sealed ~ AUTHENTIC</t>
  </si>
  <si>
    <t>US $31.95</t>
  </si>
  <si>
    <t>May 15, 2024 07:37:26 PDT</t>
  </si>
  <si>
    <t>Burberry Hero 3.3 oz Eau de Toilette Cologne for Men EDT Spray 100ml New In Box</t>
  </si>
  <si>
    <t>8 available / 39 sold</t>
  </si>
  <si>
    <t>May 19, 2024 22:59:41 PDT</t>
  </si>
  <si>
    <t>Midway City, California, Hong Kong</t>
  </si>
  <si>
    <t>Sauvage Eau De Parfum Spray 3.4 oz/100 ml For Men New In Box</t>
  </si>
  <si>
    <t>Apr 21, 2024 19:30:34 PDT</t>
  </si>
  <si>
    <t>AS PHOTOS</t>
  </si>
  <si>
    <t>New Carolina-Herrera 212 NYC Men Eau De Toilette 3.4 oz/ 100 ml</t>
  </si>
  <si>
    <t>US $34.68/ea</t>
  </si>
  <si>
    <t>Armaf Club De Nuit Intense 5.07oz / 150ml Pure Parfum | Brand New | Sealed</t>
  </si>
  <si>
    <t>US $56.95/ea</t>
  </si>
  <si>
    <t>More than 10 available / 700 sold</t>
  </si>
  <si>
    <t>May 17, 2024 11:39:38 PDT</t>
  </si>
  <si>
    <t>Ralph Lauren Polo Green 4oz EDT Men's Cologne New in Box</t>
  </si>
  <si>
    <t>6 available / 39 sold</t>
  </si>
  <si>
    <t>May 24, 2024 09:46:54 PDT</t>
  </si>
  <si>
    <t>GUERLAIN PARIS</t>
  </si>
  <si>
    <t>EAU DE COLOGNE IMPERIALE by GUERLAIN | Men’s 100 ml/3.4 FL OZ | AS PICTURE SHOWN</t>
  </si>
  <si>
    <t>US $100.00/ea</t>
  </si>
  <si>
    <t>May 18, 2024 02:04:20 PDT</t>
  </si>
  <si>
    <t>Graham, Washington, United States</t>
  </si>
  <si>
    <t>May 19, 2024 18:09:04 PDT</t>
  </si>
  <si>
    <t>NEW BLEU PARFUM de Blue for Men 3.4oz / 100ml EAU DE Cologne Spray IN BOX</t>
  </si>
  <si>
    <t>US $88.00</t>
  </si>
  <si>
    <t>May 23, 2024 22:52:22 PDT</t>
  </si>
  <si>
    <t>South San Francisco, California, United States</t>
  </si>
  <si>
    <t>Al Haramain Men's L'Aventure EDP Spray 6.76 oz (Tester) Fragrances 6291100132980</t>
  </si>
  <si>
    <t>May 22, 2024 05:56:33 PDT</t>
  </si>
  <si>
    <t>3 bottles*Men's parfum Bundle* , &amp;- Brand New, Smells Amazing</t>
  </si>
  <si>
    <t>Mar 09, 2024 18:25:15 PST</t>
  </si>
  <si>
    <t>Spring Hill, Florida, United States</t>
  </si>
  <si>
    <t>Gentlemen Only by Givenchy  3.3oz EDT  Men's Cologne New Tester</t>
  </si>
  <si>
    <t>13 available / 178 sold</t>
  </si>
  <si>
    <t>May 21, 2024 13:41:28 PDT</t>
  </si>
  <si>
    <t>Mont Blanc Explorer 6.7 oz EDP Cologne for Men New In Box</t>
  </si>
  <si>
    <t>US $62.08/ea</t>
  </si>
  <si>
    <t>Limited quantity available / 950 sold</t>
  </si>
  <si>
    <t>May 22, 2024 06:00:02 PDT</t>
  </si>
  <si>
    <t>Dossier Spicy Vetiver Eau de Parfum. Size: 50ml / 1.7oz</t>
  </si>
  <si>
    <t>Apr 12, 2024 21:26:05 PDT</t>
  </si>
  <si>
    <t>Polo Deep Blue by Ralph Lauren 4.2 oz Parfum Cologne for Men New In Box</t>
  </si>
  <si>
    <t>US $53.98/ea</t>
  </si>
  <si>
    <t>Limited quantity available / 869 sold</t>
  </si>
  <si>
    <t>May 24, 2024 03:56:56 PDT</t>
  </si>
  <si>
    <t>Acqua Di Gio by Giorgio Armani 6.7 / 6.8 oz EDT Cologne for Men New In Box</t>
  </si>
  <si>
    <t>8 available / 111 sold</t>
  </si>
  <si>
    <t>May 18, 2024 03:34:53 PDT</t>
  </si>
  <si>
    <t>Parfums de Marly Layton by Parfums de Marly, 2.5 oz EDP Spray men</t>
  </si>
  <si>
    <t>US $155.65/ea</t>
  </si>
  <si>
    <t>More than 10 available / 593 sold</t>
  </si>
  <si>
    <t>May 24, 2024 07:56:19 PDT</t>
  </si>
  <si>
    <t>Abercrombie &amp; Fitch Fierce 1.7 oz EAU DE COLOGNE MEN - NEW - FREE SHIP-AUTHENTIC</t>
  </si>
  <si>
    <t>May 14, 2024 13:19:07 PDT</t>
  </si>
  <si>
    <t>Schenectady, New York, United States</t>
  </si>
  <si>
    <t>Terre D'hermes by Hermes 6.7 oz EDT Cologne for Men New In Box</t>
  </si>
  <si>
    <t>US $99.98/ea</t>
  </si>
  <si>
    <t>10 available / 740 sold</t>
  </si>
  <si>
    <t>May 22, 2024 11:52:44 PDT</t>
  </si>
  <si>
    <t>Bad Boy Cobalt by Carolina Herrera, 3.4 oz EDP Spray for Men</t>
  </si>
  <si>
    <t>US $88.65/ea</t>
  </si>
  <si>
    <t>May 23, 2024 11:43:18 PDT</t>
  </si>
  <si>
    <t>CH Men Prive by Carolina Herrera 3.4 oz / 100 ml Edt spy cologne for men homme</t>
  </si>
  <si>
    <t>US $153.00</t>
  </si>
  <si>
    <t>May 17, 2024 09:38:12 PDT</t>
  </si>
  <si>
    <t>Roja Parfums</t>
  </si>
  <si>
    <t>Roja Danger by Roja Parfums Extrait De Parfum 3.4 oz EDP Spray Men's New in Box</t>
  </si>
  <si>
    <t>May 21, 2024 07:11:45 PDT</t>
  </si>
  <si>
    <t>Bleu Noir by Narciso Rodriguez 3.3 3.4 oz EDP Cologne for Men New In Box</t>
  </si>
  <si>
    <t>US $59.09/ea</t>
  </si>
  <si>
    <t>May 21, 2024 20:17:38 PDT</t>
  </si>
  <si>
    <t>Burberry HERO For Men Eau de Toilette EDT Sample Spray .05oz, 1.5ml</t>
  </si>
  <si>
    <t>US $7.95</t>
  </si>
  <si>
    <t>5 available / 254 sold</t>
  </si>
  <si>
    <t>May 24, 2024 00:33:04 PDT</t>
  </si>
  <si>
    <t>Scandal by Roja Parfums 3.4 oz Eau De Parfum Cologne Spray for Men New in Box</t>
  </si>
  <si>
    <t>May 04, 2024 05:57:21 PDT</t>
  </si>
  <si>
    <t>Rowland Heights, California, United States</t>
  </si>
  <si>
    <t>Paco Rabanne Men's 1 Million Royal Parfum Spray 1.7 oz Fragrances 3349668617043</t>
  </si>
  <si>
    <t>US $68.61</t>
  </si>
  <si>
    <t>May 23, 2024 13:26:47 PDT</t>
  </si>
  <si>
    <t>Davidoff Cool Water All Over Body Spray 5 Oz / 150 ML NEW Damaged Can</t>
  </si>
  <si>
    <t>May 15, 2024 11:28:53 PDT</t>
  </si>
  <si>
    <t>Emporio Armani Stronger With You by Giorgio Armani 3.4 oz Cologne for Men NIB</t>
  </si>
  <si>
    <t>Limited quantity available / 1,333 sold</t>
  </si>
  <si>
    <t>May 21, 2024 15:07:29 PDT</t>
  </si>
  <si>
    <t>La Nuit De L'homme by Yves Saint Laurent YSL Cologne Men 3.3 3.4 oz New In Box</t>
  </si>
  <si>
    <t>US $70.65/ea</t>
  </si>
  <si>
    <t>Limited quantity available / 4,802 sold</t>
  </si>
  <si>
    <t>May 24, 2024 07:41:02 PDT</t>
  </si>
  <si>
    <t>Topshelf</t>
  </si>
  <si>
    <t>Topshelf Love Bombed- Pheromone Cologne for Men Attraction &amp; Confidence (50 ml)</t>
  </si>
  <si>
    <t>US $139.99/ea</t>
  </si>
  <si>
    <t>May 10, 2024 21:53:08 PDT</t>
  </si>
  <si>
    <t>212 MEN Carolina Herrera 3.4 oz EDT Cologne New Sealed</t>
  </si>
  <si>
    <t>May 21, 2024 06:41:06 PDT</t>
  </si>
  <si>
    <t>Jean Paul Gaultier Le Male Cologne EDT 4.2oz Iconic Masculine Fragrance Allure</t>
  </si>
  <si>
    <t>May 24, 2024 07:13:17 PDT</t>
  </si>
  <si>
    <t>Polo Blue by Ralph Lauren 4.2oz Men's Eau de Toilette Spray EDT New &amp; Sealed Box</t>
  </si>
  <si>
    <t>8 available / 89 sold</t>
  </si>
  <si>
    <t>May 24, 2024 05:53:37 PDT</t>
  </si>
  <si>
    <t>Fenton, Michigan, United States</t>
  </si>
  <si>
    <t>Versace Dylan Blue pour homme cologne for men EDT 6.7 oz 6.8 New in Box</t>
  </si>
  <si>
    <t>US $66.39/ea</t>
  </si>
  <si>
    <t>62 available / 1,819 sold</t>
  </si>
  <si>
    <t>May 24, 2024 10:12:08 PDT</t>
  </si>
  <si>
    <t>Cool Water by Davidoff 4.2 oz EDT Cologne for Men New In Box</t>
  </si>
  <si>
    <t>US $26.90</t>
  </si>
  <si>
    <t>More than 10 available / 264 sold</t>
  </si>
  <si>
    <t>May 18, 2024 10:55:29 PDT</t>
  </si>
  <si>
    <t>Invictus Paco Rabanne Made Stronger With Pheromones For Super Sexy Scent Trails!</t>
  </si>
  <si>
    <t>US $16.48</t>
  </si>
  <si>
    <t>May 16, 2024 16:30:41 PDT</t>
  </si>
  <si>
    <t>ARMAF CLUB DE NUIT INTENSE + MILESTONE + SILLAGE 1.0 oz 3PC SET + FREE SAMPLE</t>
  </si>
  <si>
    <t>US $65.00/ea</t>
  </si>
  <si>
    <t>More than 10 available / 485 sold</t>
  </si>
  <si>
    <t>May 17, 2024 11:37:19 PDT</t>
  </si>
  <si>
    <t>Carolina Herrera 212 NYC Men's EDT 3.4 oz | Eau de Toilette Spray</t>
  </si>
  <si>
    <t>May 10, 2024 10:59:33 PDT</t>
  </si>
  <si>
    <t>YACHT MAN DENSE by Myrurgia cologne EDT 3.3 / 3.4 oz New in Box</t>
  </si>
  <si>
    <t>US $9.21/ea</t>
  </si>
  <si>
    <t>202 available / 3,093 sold</t>
  </si>
  <si>
    <t>May 02, 2024 01:30:50 PDT</t>
  </si>
  <si>
    <t>Brut</t>
  </si>
  <si>
    <t>Brut Original EDT Cologne for Men 3.4 oz Brand New In Box</t>
  </si>
  <si>
    <t>9 available / 48 sold</t>
  </si>
  <si>
    <t>Odyssey Mandarin Sky Limited Edition EDP Perfume By Armaf 100ML🥇Top Fragrance🥇</t>
  </si>
  <si>
    <t>May 15, 2024 15:14:22 PDT</t>
  </si>
  <si>
    <t>CK ONE BY CALVIN KLEIN 3.4/3.3 OZ EDT SPRAY FOR UNISEX NEW IN NO BOX SAME AS PIC</t>
  </si>
  <si>
    <t>3 available / 189 sold</t>
  </si>
  <si>
    <t>Apr 23, 2024 19:35:29 PDT</t>
  </si>
  <si>
    <t>Portraits The Tragedy of Lord George By Penhaligon's EDP Spray 2.5oz/75ml</t>
  </si>
  <si>
    <t>US $71.99</t>
  </si>
  <si>
    <t>May 21, 2024 00:10:23 PDT</t>
  </si>
  <si>
    <t>NewYork, Hong Kong</t>
  </si>
  <si>
    <t>Ed Hardy</t>
  </si>
  <si>
    <t>Ed Hardy Hearts &amp; Daggers 3.4 oz edt Cologne Spray for Men New in Box</t>
  </si>
  <si>
    <t>311 available / 6,633 sold</t>
  </si>
  <si>
    <t>May 23, 2024 14:38:05 PDT</t>
  </si>
  <si>
    <t>1 Million Men Cologne Handmade Stronger With Pheromones For Sexual Attraction!</t>
  </si>
  <si>
    <t>May 15, 2024 17:31:27 PDT</t>
  </si>
  <si>
    <t>TOMMY by TOMMY HILFIGER Cologne for Men 0.5 oz Eau de Toilette Spray NEW AS PIC</t>
  </si>
  <si>
    <t>5 available / 269 sold</t>
  </si>
  <si>
    <t>May 21, 2024 05:43:41 PDT</t>
  </si>
  <si>
    <t>Hollister Jake Cologne Eau De Cologne 1.7 Oz/50 ml Ne🦋 Sealed Men</t>
  </si>
  <si>
    <t>US $28.97/ea</t>
  </si>
  <si>
    <t>Halloween Man Hero by Jesus Del Pozo cologne EDT 4.2 oz New in Box</t>
  </si>
  <si>
    <t>US $28.11/ea</t>
  </si>
  <si>
    <t>7 available / 542 sold</t>
  </si>
  <si>
    <t>May 24, 2024 08:33:10 PDT</t>
  </si>
  <si>
    <t>FM</t>
  </si>
  <si>
    <t>New Frederic Malle CARNAL FLOWER Dominique Ropion MINI Travel Spray .12oz/3.5ml</t>
  </si>
  <si>
    <t>Editions Parfums</t>
  </si>
  <si>
    <t>US $16.85/ea</t>
  </si>
  <si>
    <t>4 available / 16 sold</t>
  </si>
  <si>
    <t>May 20, 2024 06:43:11 PDT</t>
  </si>
  <si>
    <t>US $103.98</t>
  </si>
  <si>
    <t>Limited quantity available / 350 sold</t>
  </si>
  <si>
    <t>May 22, 2024 16:56:40 PDT</t>
  </si>
  <si>
    <t>Coach Green by Coach cologne for men EDT 3.3 /3.4  oz New Tester</t>
  </si>
  <si>
    <t>13 available / 35 sold</t>
  </si>
  <si>
    <t>May 24, 2024 06:43:00 PDT</t>
  </si>
  <si>
    <t>DIOR HOMME COLOGNE EAU DE TOILETTE SPRAY 4.2 OZ / 125ML - READ DETAILS</t>
  </si>
  <si>
    <t>DIOR HOMME COLOGNE</t>
  </si>
  <si>
    <t>7 available / 129 sold</t>
  </si>
  <si>
    <t>May 22, 2024 09:17:01 PDT</t>
  </si>
  <si>
    <t>Union, New Jersey, United States</t>
  </si>
  <si>
    <t>Paco Rabanne Invictus Legend 5.1 FL OZ / 150 ML EAU DE PARFUM SPRAY - RARE ITEM</t>
  </si>
  <si>
    <t>Boss Bottled Infinite By Hugo Boss EDP For Men 3.3 oz / 100 ml *NEW*</t>
  </si>
  <si>
    <t>PARIS HILTON edt Cologne Spray 3.4 oz 3.3 Men New in RETAIL Box</t>
  </si>
  <si>
    <t>16 available / 2,093 sold</t>
  </si>
  <si>
    <t>May 13, 2024 19:01:09 PDT</t>
  </si>
  <si>
    <t>Dolce &amp; Gabbana Pour Homme 4.2 oz D&amp;G Cologne for Men Tester with Cap</t>
  </si>
  <si>
    <t>US $33.37/ea</t>
  </si>
  <si>
    <t>5 available / 400 sold</t>
  </si>
  <si>
    <t>May 23, 2024 11:42:30 PDT</t>
  </si>
  <si>
    <t>Invictus by Paco Rabanne 6.8 oz. Eau de Toilette Spray for Men. New. NO BOX</t>
  </si>
  <si>
    <t>10 available / 313 sold</t>
  </si>
  <si>
    <t>May 24, 2024 01:41:58 PDT</t>
  </si>
  <si>
    <t>Armani Code By Giorgio Armani 4.2 oz Mens Eau de Toilette Spray NEW &amp; SEALED BOX</t>
  </si>
  <si>
    <t>May 23, 2024 10:39:37 PDT</t>
  </si>
  <si>
    <t>US $24.15/ea</t>
  </si>
  <si>
    <t>Armaf Club de Nuit ICONIC 3.6 fl.oz Eau de Parfum | Armaf's Exclusive New Launch</t>
  </si>
  <si>
    <t>May 23, 2024 20:05:31 PDT</t>
  </si>
  <si>
    <t>Ck One by Calvin Klein Cologne Perfume Unisex 3.4 oz New In Box US STOCK</t>
  </si>
  <si>
    <t>US $21.27/ea</t>
  </si>
  <si>
    <t>May 09, 2024 20:48:12 PDT</t>
  </si>
  <si>
    <t>John Varvatos Oud 4.1/4.1 oz Eau De Parfum 100 ml Spray For Men</t>
  </si>
  <si>
    <t>May 10, 2024 17:42:19 PDT</t>
  </si>
  <si>
    <t>El Cajon, California, United States</t>
  </si>
  <si>
    <t>Dolce &amp; Gabbana Light Blue Men Cologne EDT 4.2oz Crisp Oceanic Scent Breeze</t>
  </si>
  <si>
    <t>Giorgio Armani Code Men 4.2oz EDT Designer Fragrance Spray Elegant Sealed New</t>
  </si>
  <si>
    <t>5 available / 8 sold</t>
  </si>
  <si>
    <t>May 23, 2024 07:48:48 PDT</t>
  </si>
  <si>
    <t>Romulus, Michigan, United States</t>
  </si>
  <si>
    <t>Fahrenheit Eau De Toilette 3.4 oz/100 ml EDT Cologne Spray for Men New in Box</t>
  </si>
  <si>
    <t>20 available / 15 sold</t>
  </si>
  <si>
    <t>May 24, 2024 02:29:59 PDT</t>
  </si>
  <si>
    <t>Heaven Scents</t>
  </si>
  <si>
    <t>Taj Perfume 100 ML by Heaven Scents Arabian Fragrance made in Dubai  Perfuma</t>
  </si>
  <si>
    <t>May 11, 2024 15:09:30 PDT</t>
  </si>
  <si>
    <t>Fierce By Abercrombie &amp; Fitch 6.7oz/200ml Men's Eau De Cologne Brand New ~Sealed</t>
  </si>
  <si>
    <t>US $49.49/ea</t>
  </si>
  <si>
    <t>More than 10 available / 463 sold</t>
  </si>
  <si>
    <t>May 23, 2024 08:07:45 PDT</t>
  </si>
  <si>
    <t>Sean John I Am King EDT Cologne Spray for Men 3.4 oz - New in Box</t>
  </si>
  <si>
    <t>May 24, 2024 04:29:16 PDT</t>
  </si>
  <si>
    <t>Polo Cologne Intense by Ralph Lauren for men EDC 8.0 oz New in Box</t>
  </si>
  <si>
    <t>129 available / 229 sold</t>
  </si>
  <si>
    <t>May 24, 2024 06:09:16 PDT</t>
  </si>
  <si>
    <t>Gucci Guilty Pour Homme by Gucci cologne EDP 3.0 oz New Tester</t>
  </si>
  <si>
    <t>8 available / 248 sold</t>
  </si>
  <si>
    <t>May 17, 2024 12:14:48 PDT</t>
  </si>
  <si>
    <t>Coach Blue 3.3 oz EDT eau de toilette spray Mens Cologne 100 ml NEW Tester</t>
  </si>
  <si>
    <t>May 15, 2024 11:50:00 PDT</t>
  </si>
  <si>
    <t>50ML Savagery Pheromone Men Perfume, Pheromone Cologne for Men Attract Women</t>
  </si>
  <si>
    <t>May 18, 2024 15:24:03 PDT</t>
  </si>
  <si>
    <t>15 available / 248 sold</t>
  </si>
  <si>
    <t>May 24, 2024 07:21:29 PDT</t>
  </si>
  <si>
    <t>Yves Saint Laurent L'Homme 3.3 oz Men's Eau de Parfum</t>
  </si>
  <si>
    <t>US $84.59</t>
  </si>
  <si>
    <t>3 available / 19 sold</t>
  </si>
  <si>
    <t>May 23, 2024 22:26:34 PDT</t>
  </si>
  <si>
    <t>Valentino Uomo Born In Roma 3.4.Oz /100ML Eau De Toilette Spray for Men</t>
  </si>
  <si>
    <t>US $75.99/ea</t>
  </si>
  <si>
    <t>May 24, 2024 00:48:30 PDT</t>
  </si>
  <si>
    <t>212 MEN NYC by Carolina Herrera 3.4 fl oz EDT Cologne for Men New in Box</t>
  </si>
  <si>
    <t>More than 10 available / 207 sold</t>
  </si>
  <si>
    <t>May 23, 2024 08:07:32 PDT</t>
  </si>
  <si>
    <t>16 available / 292 sold</t>
  </si>
  <si>
    <t>May 20, 2024 18:27:48 PDT</t>
  </si>
  <si>
    <t>Paco Rabanne 1 Million 3.4 oz Men's EDT Bold Signature Scent New</t>
  </si>
  <si>
    <t>5 available / 21 sold</t>
  </si>
  <si>
    <t>May 18, 2024 08:34:44 PDT</t>
  </si>
  <si>
    <t>Maritime Deep Blue by Tommy Bahama 4.2 oz Cologne for Men New in Box</t>
  </si>
  <si>
    <t>US $32.62/ea</t>
  </si>
  <si>
    <t>More than 10 available / 242 sold</t>
  </si>
  <si>
    <t>May 23, 2024 09:27:28 PDT</t>
  </si>
  <si>
    <t>Polo Ralph Lauren 4.0 oz Cologne Intense Spray for Men 118 ml NIB</t>
  </si>
  <si>
    <t>US $37.59/ea</t>
  </si>
  <si>
    <t>Apr 12, 2024 09:33:58 PDT</t>
  </si>
  <si>
    <t>Polo Red by Ralph Lauren 4.2 oz EDT Cologne for Men Brand New</t>
  </si>
  <si>
    <t>US $29.46</t>
  </si>
  <si>
    <t>May 22, 2024 10:10:03 PDT</t>
  </si>
  <si>
    <t>Lagerfeld Classic by Lagerfeld 5 oz EDT Cologne for Men New In Box</t>
  </si>
  <si>
    <t>US $25.10/ea</t>
  </si>
  <si>
    <t>Limited quantity available / 5,076 sold</t>
  </si>
  <si>
    <t>May 22, 2024 18:19:59 PDT</t>
  </si>
  <si>
    <t>9 available / 6 sold</t>
  </si>
  <si>
    <t>May 24, 2024 05:51:42 PDT</t>
  </si>
  <si>
    <t>Polo Blue by Ralph Lauren Cologne for Men 4.2 oz Brand New</t>
  </si>
  <si>
    <t>May 24, 2024 02:00:07 PDT</t>
  </si>
  <si>
    <t>L'homme Lacoste Intense by Lacoste cologne EDT 3.3 / 3.4 oz New in Box</t>
  </si>
  <si>
    <t>US $32.50/ea</t>
  </si>
  <si>
    <t>40 available / 634 sold</t>
  </si>
  <si>
    <t>May 10, 2024 10:21:09 PDT</t>
  </si>
  <si>
    <t>Armani Acqua Di Gio 6.7 oz Men's EDT Iconic Aquatic Fragrance Sealed</t>
  </si>
  <si>
    <t>6 available / 40 sold</t>
  </si>
  <si>
    <t>May 22, 2024 10:16:51 PDT</t>
  </si>
  <si>
    <t>Fourmile, Kentucky, United States</t>
  </si>
  <si>
    <t>Phantom by Paco Rabanne 5.1 oz EDT Refillable Cologne for Men Brand New In Box</t>
  </si>
  <si>
    <t>US $84.60/ea</t>
  </si>
  <si>
    <t>Limited quantity available / 111 sold</t>
  </si>
  <si>
    <t>May 22, 2024 11:53:06 PDT</t>
  </si>
  <si>
    <t>Lalique Pour Homme Lion / Lalique EDP Spray 4.2 oz (m)</t>
  </si>
  <si>
    <t>May 22, 2024 11:50:35 PDT</t>
  </si>
  <si>
    <t>Giorgio Armani Acqua Di Gio 3.4 oz Men's Eau de Toilette Spray brand new.</t>
  </si>
  <si>
    <t>US $27.50/ea</t>
  </si>
  <si>
    <t>May 22, 2024 12:46:11 PDT</t>
  </si>
  <si>
    <t>Afnan Men's Modest Une Pour Homme EDP Spray 3.4 oz Fragrances 6290171001966</t>
  </si>
  <si>
    <t>May 23, 2024 09:08:51 PDT</t>
  </si>
  <si>
    <t>Giorgio Armani Acqua Di Gio Parfum 4.2 oz / 125 ml Refillable Spray For Men</t>
  </si>
  <si>
    <t>US $128.99/ea</t>
  </si>
  <si>
    <t>May 21, 2024 16:16:24 PDT</t>
  </si>
  <si>
    <t>Drakkar Noir by Guy Laroche, 2.6oz Intense Cooling Deodorant Stick Men</t>
  </si>
  <si>
    <t>Deodorant</t>
  </si>
  <si>
    <t>US $15.95/ea</t>
  </si>
  <si>
    <t>More than 10 available / 257 sold</t>
  </si>
  <si>
    <t>Mar 24, 2024 07:42:00 PDT</t>
  </si>
  <si>
    <t>Spicebomb Night Vision by Viktor &amp; Rolf cologne men EDT 3 / 3.0 oz New in Box</t>
  </si>
  <si>
    <t>7 available / 27 sold</t>
  </si>
  <si>
    <t>May 22, 2024 10:04:40 PDT</t>
  </si>
  <si>
    <t>ZARA Sunrise On The Red Sand Dunes (Mylene Alran) 3.4oz (100ml) EDP Spray SEALED</t>
  </si>
  <si>
    <t>US $58.95</t>
  </si>
  <si>
    <t>5 available / 12 sold</t>
  </si>
  <si>
    <t>May 23, 2024 21:06:08 PDT</t>
  </si>
  <si>
    <t>Armaf Odyssey Mandarin Sky Eau de Parfum for Men 3.4 Oz / 100ml</t>
  </si>
  <si>
    <t>22 available / 2 sold</t>
  </si>
  <si>
    <t>May 19, 2024 18:24:26 PDT</t>
  </si>
  <si>
    <t>Milestone Perfumes</t>
  </si>
  <si>
    <t>Intimation By Milestone Eau de Parfum 3.4 oz Men</t>
  </si>
  <si>
    <t>Virginia Beach, Virginia, United States</t>
  </si>
  <si>
    <t>L'Eau D'Issey by Issey Miyake Pour Homme Eau De Toilette ~ 2.5 FL OZ ~ Sealed</t>
  </si>
  <si>
    <t>Kenzo Homme 3.7 oz/ 110 ml Eau de Toilette Intense Spray for Men. New Sealed Box</t>
  </si>
  <si>
    <t>10 available / 165 sold</t>
  </si>
  <si>
    <t>May 24, 2024 08:20:39 PDT</t>
  </si>
  <si>
    <t>Mercedes-Benz</t>
  </si>
  <si>
    <t>Mercedes-Benz Men's Mercedes-Benz Club Black EDT 3.4 oz Fragrances 3595471041197</t>
  </si>
  <si>
    <t>May 22, 2024 20:56:36 PDT</t>
  </si>
  <si>
    <t>Eros Eau de Toilette Spray 3.4 oz EDP Cologne for Men New In Box</t>
  </si>
  <si>
    <t>10 available / 46 sold</t>
  </si>
  <si>
    <t>New York,United States, Taiwan</t>
  </si>
  <si>
    <t>Club De Nuit Intense (Limited Edition) Armaf men Pure Parfum 3.6 oz New in Box</t>
  </si>
  <si>
    <t>De Nuit</t>
  </si>
  <si>
    <t>May 23, 2024 00:04:13 PDT</t>
  </si>
  <si>
    <t>YSL Y L'ELIXIR Parfum Concentre 10ml/.33 TRAVEL SPRAY Men YVES SAINT LAURENT NEW</t>
  </si>
  <si>
    <t>May 22, 2024 18:23:16 PDT</t>
  </si>
  <si>
    <t>Encre Noire A Lextreme / Lalique EDP Spray 3.3 oz (100 ml) (m)</t>
  </si>
  <si>
    <t>US $28.19</t>
  </si>
  <si>
    <t>May 21, 2024 15:32:31 PDT</t>
  </si>
  <si>
    <t>Curve Wave Cologne for Men by Liz Claiborne 4.2 oz New in Box / Can</t>
  </si>
  <si>
    <t>Eau de Toilette, Cologne Spray</t>
  </si>
  <si>
    <t>US $17.02/ea</t>
  </si>
  <si>
    <t>73 available / 3,823 sold</t>
  </si>
  <si>
    <t>May 09, 2024 16:02:55 PDT</t>
  </si>
  <si>
    <t>Givenchy PI by Givenchy Eau de Toilette for Men 3.3 oz / 100 ml *NEW SEALED BOX*</t>
  </si>
  <si>
    <t>May 08, 2024 10:32:03 PDT</t>
  </si>
  <si>
    <t>Men's Perfume-Cupid Hypnosis Pheromone-Infused Cologne Fragrances Charm Toilette</t>
  </si>
  <si>
    <t>More than 10 available / 136 sold</t>
  </si>
  <si>
    <t>May 23, 2024 14:39:34 PDT</t>
  </si>
  <si>
    <t>Calvin Klein Euphoria Men 3.3 oz After Shave 100 ml NIB</t>
  </si>
  <si>
    <t>US $23.79/ea</t>
  </si>
  <si>
    <t>5 available / 83 sold</t>
  </si>
  <si>
    <t>May 23, 2024 15:45:55 PDT</t>
  </si>
  <si>
    <t>Armani Acqua Di Gio for Men 2 Piece Set 3.4 oz EDT + Deodorant *NEW IN BOX*</t>
  </si>
  <si>
    <t>More than 10 available / 384 sold</t>
  </si>
  <si>
    <t>Mar 27, 2024 09:01:18 PDT</t>
  </si>
  <si>
    <t>Paco Rabanne Men's Ultrared EDT Spray 3.4 oz Fragrances 3349666005972</t>
  </si>
  <si>
    <t>May 23, 2024 10:20:53 PDT</t>
  </si>
  <si>
    <t>JOHN VARVATOS 4.2 oz EDT Cologne for Men New In Box Sealed</t>
  </si>
  <si>
    <t>US $33.36/ea</t>
  </si>
  <si>
    <t>4 available / 453 sold</t>
  </si>
  <si>
    <t>May 20, 2024 20:52:08 PDT</t>
  </si>
  <si>
    <t>SAFARI by RALPH LAUREN Cologne for Men EDT 4.2 oz New In Box</t>
  </si>
  <si>
    <t>US $54.52/ea</t>
  </si>
  <si>
    <t>51 available / 143 sold</t>
  </si>
  <si>
    <t>May 23, 2024 08:22:12 PDT</t>
  </si>
  <si>
    <t>Uomo Moschino by Moschino 4.2 oz EDT Cologne for Men New In Box</t>
  </si>
  <si>
    <t>US $22.87/ea</t>
  </si>
  <si>
    <t>74 available / 440 sold</t>
  </si>
  <si>
    <t>May 22, 2024 09:09:10 PDT</t>
  </si>
  <si>
    <t>Giorgio Armani Acqua di Gio Profumo 4.2 oz EDC Cologne for Men Spray New IN Box</t>
  </si>
  <si>
    <t>May 23, 2024 02:25:32 PDT</t>
  </si>
  <si>
    <t>Polo Green by Ralph Lauren 8 / 8.0 oz EDT Cologne for Men New In Box</t>
  </si>
  <si>
    <t>US $72.56</t>
  </si>
  <si>
    <t>More than 10 available / 3,171 sold</t>
  </si>
  <si>
    <t>May 23, 2024 04:38:13 PDT</t>
  </si>
  <si>
    <t>Azzaro Sport by Azzaro cologne for men EDT 3.38 oz New in Box</t>
  </si>
  <si>
    <t>US $18.96/ea</t>
  </si>
  <si>
    <t>Limited quantity available / 1,034 sold</t>
  </si>
  <si>
    <t>May 20, 2024 22:52:48 PDT</t>
  </si>
  <si>
    <t>PLAYBOY HOLLYWOOD Cologne by Coty 3.4 oz Eau de Toilette Spray for Men NEW INBOX</t>
  </si>
  <si>
    <t>7 available / 103 sold</t>
  </si>
  <si>
    <t>May 23, 2024 12:45:56 PDT</t>
  </si>
  <si>
    <t>Eau Sauvage by Christian Dior cologne for men EDT 3.3 / 3.4 oz UNBOXED AS IMAGED</t>
  </si>
  <si>
    <t>US $67.99/ea</t>
  </si>
  <si>
    <t>5 available / 28 sold</t>
  </si>
  <si>
    <t>Apr 30, 2024 19:09:09 PDT</t>
  </si>
  <si>
    <t>Franck Olivier</t>
  </si>
  <si>
    <t>Franck Olivier Men's Night Touch EDT 3.4 oz Fragrances 3516642117114</t>
  </si>
  <si>
    <t>May 23, 2024 20:14:23 PDT</t>
  </si>
  <si>
    <t>Blue Kenneth Cole Cologne for Men 3.4 oz 3.3 edt Spray New in Box</t>
  </si>
  <si>
    <t>US $28.42/ea</t>
  </si>
  <si>
    <t>60 available / 731 sold</t>
  </si>
  <si>
    <t>May 19, 2024 19:06:00 PDT</t>
  </si>
  <si>
    <t>Missoni</t>
  </si>
  <si>
    <t>Missoni Men's Pour Homme EDP Spray 3.4 oz (Tester) Fragrances 8011003841431</t>
  </si>
  <si>
    <t>May 23, 2024 20:20:19 PDT</t>
  </si>
  <si>
    <t>Halston Z -14 by Halston Cologne 4.2 oz EDC For Men New tester</t>
  </si>
  <si>
    <t>US $15.51/ea</t>
  </si>
  <si>
    <t>113 available / 4,443 sold</t>
  </si>
  <si>
    <t>May 21, 2024 06:22:07 PDT</t>
  </si>
  <si>
    <t>GIVENCHY POUR HOMME Cologne for Men 3.4 oz / 3.3 oz EDT New in Box</t>
  </si>
  <si>
    <t>US $38.94/ea</t>
  </si>
  <si>
    <t>66 available / 2,247 sold</t>
  </si>
  <si>
    <t>May 24, 2024 10:18:06 PDT</t>
  </si>
  <si>
    <t>1 Million Parfum by Paco Rabanne Parfum Spray (Tester) 3.4 oz Mens</t>
  </si>
  <si>
    <t>6 available / 59 sold</t>
  </si>
  <si>
    <t>May 23, 2024 23:00:53 PDT</t>
  </si>
  <si>
    <t>Cologne For Men Lot 2 Piece</t>
  </si>
  <si>
    <t>US $18.00/ea</t>
  </si>
  <si>
    <t>Phenix City, Alabama, United States</t>
  </si>
  <si>
    <t>3.3 oz YSL Yves Saint Laurent Y Eau de Perfume Spray Cologne For Men</t>
  </si>
  <si>
    <t>Apr 29, 2024 17:51:10 PDT</t>
  </si>
  <si>
    <t>Dayton,New Jersey,USA, Hong Kong</t>
  </si>
  <si>
    <t>Prada Luna Rossa Ocean Eau de Toilette 3.3 oz / 100 ml Spray With Box NEW</t>
  </si>
  <si>
    <t>Apr 26, 2024 10:06:31 PDT</t>
  </si>
  <si>
    <t>Versace Pour Homme Oud Noir 3.4 oz EDP Cologne for Men New In Box</t>
  </si>
  <si>
    <t>US $55.16/ea</t>
  </si>
  <si>
    <t>Limited quantity available / 3,110 sold</t>
  </si>
  <si>
    <t>May 24, 2024 07:53:50 PDT</t>
  </si>
  <si>
    <t>Baron</t>
  </si>
  <si>
    <t>THE BARON by BARON 4.5 oz EDC For Men New in Box</t>
  </si>
  <si>
    <t>US $28.38/ea</t>
  </si>
  <si>
    <t>4 available / 1,433 sold</t>
  </si>
  <si>
    <t>May 16, 2024 20:45:13 PDT</t>
  </si>
  <si>
    <t>One Million Golden Oud Parfum Intense By Paco Rabanne Sample 1.5ml New Release</t>
  </si>
  <si>
    <t>Parfum Intense</t>
  </si>
  <si>
    <t>May 08, 2024 03:13:17 PDT</t>
  </si>
  <si>
    <t>ACQUA DI GIO PROFONDO GIORGIO ARMANI 0.5oz / 15ml  EDP Spray NEW IN SEALED BOX</t>
  </si>
  <si>
    <t>May 19, 2024 15:46:01 PDT</t>
  </si>
  <si>
    <t>McLean, Virginia, United States</t>
  </si>
  <si>
    <t>Bora Bora by Liz Claiborne cologne for men EDC 3.3 / 3.4 oz New in Box</t>
  </si>
  <si>
    <t>US $17.29/ea</t>
  </si>
  <si>
    <t>226 available / 1,370 sold</t>
  </si>
  <si>
    <t>May 24, 2024 07:21:08 PDT</t>
  </si>
  <si>
    <t>adidas</t>
  </si>
  <si>
    <t>Adidas Dynamic Pulse Cologne Men 3.4 / 3.3 oz EDT Brand New in Box</t>
  </si>
  <si>
    <t>US $11.58</t>
  </si>
  <si>
    <t>PRADA Luna Rossa Sport 3.3oz Men's Eau de Toilette - LD008300</t>
  </si>
  <si>
    <t>Memphis, Tennessee, United States</t>
  </si>
  <si>
    <t>Club De Nuit  By Armaf 3.6/3.4oz./105ml Edp Spray For Women New In Box</t>
  </si>
  <si>
    <t>US $28.80/ea</t>
  </si>
  <si>
    <t>More than 10 available / 712 sold</t>
  </si>
  <si>
    <t>May 12, 2024 16:15:40 PDT</t>
  </si>
  <si>
    <t>Guilty Pour Homme Eau de Parfum / Gucci EDP Spray 3.0 oz (90 ml) (m)</t>
  </si>
  <si>
    <t>US $74.25</t>
  </si>
  <si>
    <t>May 23, 2024 10:32:44 PDT</t>
  </si>
  <si>
    <t>Prada Luna Rossa Black / Prada EDP Spray 3.4 oz (100 ml) (m)</t>
  </si>
  <si>
    <t>US $90.45</t>
  </si>
  <si>
    <t>May 24, 2024 08:32:51 PDT</t>
  </si>
  <si>
    <t>12 Dolce &amp; Gabbana The One Luminous Night Exclusive Edition Sample Spray 0.8ml</t>
  </si>
  <si>
    <t>Last One / 81 sold</t>
  </si>
  <si>
    <t>May 22, 2024 03:59:00 PDT</t>
  </si>
  <si>
    <t>Heritage by Guerlain 3.4oz/100ml Eau De Toilette Spray for Men New In Box</t>
  </si>
  <si>
    <t>Apr 14, 2024 16:22:25 PDT</t>
  </si>
  <si>
    <t>Black Kenneth Cole Cologne for Men 3.3 / 3.4 oz Brand New In Box</t>
  </si>
  <si>
    <t>US $24.14/ea</t>
  </si>
  <si>
    <t>More than 10 available / 9,265 sold</t>
  </si>
  <si>
    <t>May 24, 2024 08:16:12 PDT</t>
  </si>
  <si>
    <t>JAGUAR by Jaguar for Men Green Cologne 3.4 oz Spray edt New in Box</t>
  </si>
  <si>
    <t>US $15.65/ea</t>
  </si>
  <si>
    <t>93 available / 2,777 sold</t>
  </si>
  <si>
    <t>May 21, 2024 10:00:07 PDT</t>
  </si>
  <si>
    <t>Branded</t>
  </si>
  <si>
    <t>*Perfume Para Hombre Con Feromonas De Atraer Mujeres Fragancia Colonia Masculino</t>
  </si>
  <si>
    <t>13 available / 1 sold</t>
  </si>
  <si>
    <t>Multiple Location, United States</t>
  </si>
  <si>
    <t>Giorgio Armani Men's Acqua Di Gio EDP Refillable Spray 4.2 oz Fragrances</t>
  </si>
  <si>
    <t>US $79.89</t>
  </si>
  <si>
    <t>May 23, 2024 09:26:46 PDT</t>
  </si>
  <si>
    <t>Parfums De Marly Layton Exclusif Eau de Parfum Sample Spray 1.5ml / 0.05oz</t>
  </si>
  <si>
    <t>7 available / 41 sold</t>
  </si>
  <si>
    <t>May 16, 2024 02:46:25 PDT</t>
  </si>
  <si>
    <t>US $94.43/ea</t>
  </si>
  <si>
    <t>More than 10 available / 98 sold</t>
  </si>
  <si>
    <t>May 23, 2024 15:19:07 PDT</t>
  </si>
  <si>
    <t>Curve Crush by Liz Claiborne 4.2 oz Cologne for Men Brand New Tester</t>
  </si>
  <si>
    <t>US $16.71/ea</t>
  </si>
  <si>
    <t>83 available / 7,816 sold</t>
  </si>
  <si>
    <t>May 24, 2024 09:42:05 PDT</t>
  </si>
  <si>
    <t>Dolce &amp; Gabbana Cologne For Men Eau De Toilette Spray 2.5oz./75ml NEW (E2E-1351)</t>
  </si>
  <si>
    <t>Jersey City, New Jersey, United States</t>
  </si>
  <si>
    <t>Clinique Happy For Men Handmade Stronger With Pheromones For Super Sexual Allure</t>
  </si>
  <si>
    <t>May 16, 2024 12:30:32 PDT</t>
  </si>
  <si>
    <t>Dolce &amp; Gabbana Light Blue Forever Pour Homme 100ml / 3.3 oz EDP Spray Rare</t>
  </si>
  <si>
    <t>6 available / 21 sold</t>
  </si>
  <si>
    <t>May 22, 2024 15:48:32 PDT</t>
  </si>
  <si>
    <t>Acqua Di Gio</t>
  </si>
  <si>
    <t>Acqua Di Gio By Giorgio Armani EDT for Men 3.4 oz / 100 ml IN SEALED BOX NEW</t>
  </si>
  <si>
    <t>9 available / 78 sold</t>
  </si>
  <si>
    <t>May 23, 2024 17:35:17 PDT</t>
  </si>
  <si>
    <t>Yves Saint Laurent YSL M7 2.7 oz Eau De Toilette 80 ml Spray For Men</t>
  </si>
  <si>
    <t>US $75.99</t>
  </si>
  <si>
    <t>Apr 29, 2024 19:07:25 PDT</t>
  </si>
  <si>
    <t>Ferragamo - Mens Cologne NEW and Wrapped. 3.4 oz  or  1.7 oz EDT Pour Homme</t>
  </si>
  <si>
    <t>7 available / 72 sold</t>
  </si>
  <si>
    <t>May 11, 2024 07:37:49 PDT</t>
  </si>
  <si>
    <t>Cabot, Arkansas, United States</t>
  </si>
  <si>
    <t>Reyane Tradition</t>
  </si>
  <si>
    <t>Insurrection II Sport by Reyane Tradition cologne for men EDT 3.0 oz New in Box</t>
  </si>
  <si>
    <t>US $25.96/ea</t>
  </si>
  <si>
    <t>Limited quantity available / 214 sold</t>
  </si>
  <si>
    <t>May 06, 2024 21:18:47 PDT</t>
  </si>
  <si>
    <t>Insurrection II Wild 3.0 oz By Reyane Tradition Eau De Toilette Men Fragrance</t>
  </si>
  <si>
    <t>May 21, 2024 16:52:49 PDT</t>
  </si>
  <si>
    <t>Old Spice</t>
  </si>
  <si>
    <t>Old Spice Cologne Spray for Men,Classic Scent,4.25 fl oz Free Shipping Pack Of 2</t>
  </si>
  <si>
    <t>2 available / 132 sold</t>
  </si>
  <si>
    <t>May 23, 2024 17:38:31 PDT</t>
  </si>
  <si>
    <t>Mercedes Benz Club Black Eau de Toilette for Men 1.7 Oz / 50ml</t>
  </si>
  <si>
    <t>33 available / 7 sold</t>
  </si>
  <si>
    <t>May 20, 2024 17:45:18 PDT</t>
  </si>
  <si>
    <t>DOLCE &amp; GABBANA LIGHT BLUE FOREVER POUR HOMME EAU DE PARFUM SPRAY 50 ML/1.6 OZ.</t>
  </si>
  <si>
    <t>US $75.00</t>
  </si>
  <si>
    <t>7 available / 1 sold</t>
  </si>
  <si>
    <t>Burberry Touch EDT 3.4oz Men's Fragrance Spray New Sealed</t>
  </si>
  <si>
    <t>May 21, 2024 09:06:31 PDT</t>
  </si>
  <si>
    <t>Bath &amp; Body Works Men's Collection TEAKWOOD Cologne Spray 3.4 FL Ounce</t>
  </si>
  <si>
    <t>US $59.97</t>
  </si>
  <si>
    <t>Apr 12, 2024 14:07:41 PDT</t>
  </si>
  <si>
    <t>Dover, Delaware, United States</t>
  </si>
  <si>
    <t>Burberry London Classic by Burberry 3.3 / 3.4 oz EDT Cologne for Men New In Box</t>
  </si>
  <si>
    <t>More than 10 available / 6,188 sold</t>
  </si>
  <si>
    <t>May 23, 2024 21:24:43 PDT</t>
  </si>
  <si>
    <t>OCEAN LUNA ROSSA by Prada Eau de Toilette Carded Sample for MEN .04oz/1.2ml</t>
  </si>
  <si>
    <t>US $8.88</t>
  </si>
  <si>
    <t>Apr 12, 2024 08:49:37 PDT</t>
  </si>
  <si>
    <t>Debary, Florida, United States</t>
  </si>
  <si>
    <t>Dolce &amp; Gabbana The One Royal Night Exclusive Edition 100ml/3.3 oz EDP Spray Men</t>
  </si>
  <si>
    <t>May 24, 2024 10:00:08 PDT</t>
  </si>
  <si>
    <t>Parfum Azure Noir Intense Men's Cologne 3.4 Oz EDT Perfume Long Lasting</t>
  </si>
  <si>
    <t>US $13.68</t>
  </si>
  <si>
    <t>More than 10 available / 105 sold</t>
  </si>
  <si>
    <t>May 06, 2024 16:50:06 PDT</t>
  </si>
  <si>
    <t>Lauren Ralph Lauren</t>
  </si>
  <si>
    <t>Ralph's Club by Ralph Lauren cologne for men EDP 3.3 / 3.4 oz New in Box</t>
  </si>
  <si>
    <t>US $45.70/ea</t>
  </si>
  <si>
    <t>102 available / 420 sold</t>
  </si>
  <si>
    <t>May 23, 2024 04:20:02 PDT</t>
  </si>
  <si>
    <t>Invictus by Paco Rabanne cologne for men EDT 6.8 oz New In Box</t>
  </si>
  <si>
    <t>US $77.15/ea</t>
  </si>
  <si>
    <t>8 available / 293 sold</t>
  </si>
  <si>
    <t>May 18, 2024 21:20:11 PDT</t>
  </si>
  <si>
    <t>Viktor &amp; Rolf Spicebomb for Men Eau de Toilette 20 ml 0.68 oz Travel Spray</t>
  </si>
  <si>
    <t>US $24.98</t>
  </si>
  <si>
    <t>7 available / 8 sold</t>
  </si>
  <si>
    <t>May 24, 2024 08:54:56 PDT</t>
  </si>
  <si>
    <t>N/A</t>
  </si>
  <si>
    <t>US $19.89</t>
  </si>
  <si>
    <t>May 24, 2024 10:13:17 PDT</t>
  </si>
  <si>
    <t>Baroque Rouge Extrait By Maison Alhambra 3.4/3.3 oz Edp Spray Unisex New In Box</t>
  </si>
  <si>
    <t>US $21.80/ea</t>
  </si>
  <si>
    <t>Apr 16, 2024 13:49:22 PDT</t>
  </si>
  <si>
    <t>Giorgio Armani Acqua Di Gio 3.4 oz Men's Eau de Toilette Spray New Sealed Box</t>
  </si>
  <si>
    <t>5 available / 157 sold</t>
  </si>
  <si>
    <t>May 17, 2024 20:51:19 PDT</t>
  </si>
  <si>
    <t>KOUROS by Yves Saint Laurent 3.3 EDT Cologne MEN 3.4 oz YSL New in Box</t>
  </si>
  <si>
    <t>US $58.95/ea</t>
  </si>
  <si>
    <t>150 available / 545 sold</t>
  </si>
  <si>
    <t>May 24, 2024 10:27:08 PDT</t>
  </si>
  <si>
    <t>CREED GREEN IRISH TWEED 2.5ML MEN VIAL</t>
  </si>
  <si>
    <t>More than 10 available / 141 sold</t>
  </si>
  <si>
    <t>May 23, 2024 14:11:08 PDT</t>
  </si>
  <si>
    <t>Yves Saint Laurent MYSLF 100ml / 3.3 oz EDP Spray For Men New With Sealed Box</t>
  </si>
  <si>
    <t>US $83.99</t>
  </si>
  <si>
    <t>May 23, 2024 23:59:45 PDT</t>
  </si>
  <si>
    <t>Hawas for him Eau De Parfum By Rasasi 100ml 3.4 FL OZ HOT</t>
  </si>
  <si>
    <t>May 24, 2024 09:08:17 PDT</t>
  </si>
  <si>
    <t>CH MEN SPORT Carolina Herrera cologne edt 3.4 oz 3.3 NEW TESTER</t>
  </si>
  <si>
    <t>47 available / 85 sold</t>
  </si>
  <si>
    <t>May 13, 2024 13:58:55 PDT</t>
  </si>
  <si>
    <t>Clive Christian</t>
  </si>
  <si>
    <t>Jump Up And Kiss Me Hedonistic (2021) by Clive Christian 2ml Vial Spray New</t>
  </si>
  <si>
    <t>May 15, 2024 22:29:13 PDT</t>
  </si>
  <si>
    <t>New TOM FORD GREY VETIVER Parfum Sample Spray .05oz, 1.5ml</t>
  </si>
  <si>
    <t>US $13.05</t>
  </si>
  <si>
    <t>May 15, 2024 19:24:33 PDT</t>
  </si>
  <si>
    <t>Jacksonville, Florida, United States</t>
  </si>
  <si>
    <t>Spicebomb Night Vision by Viktor &amp; Rolf, 3 oz EDP Spray for Men</t>
  </si>
  <si>
    <t>US $74.92/ea</t>
  </si>
  <si>
    <t>6 available / 116 sold</t>
  </si>
  <si>
    <t>May 24, 2024 08:50:35 PDT</t>
  </si>
  <si>
    <t>LEGEND NIGHT by Mont Blanc cologne men EDP 3.3 / 3.4 oz New in Box</t>
  </si>
  <si>
    <t>US $35.62/ea</t>
  </si>
  <si>
    <t>47 available / 454 sold</t>
  </si>
  <si>
    <t>May 22, 2024 13:15:02 PDT</t>
  </si>
  <si>
    <t>Armani Code By Giorgio Armani EDT for Men 4.2 oz / 125 ml NEW IN SEALED BOX</t>
  </si>
  <si>
    <t>9 available / 132 sold</t>
  </si>
  <si>
    <t>May 24, 2024 04:20:12 PDT</t>
  </si>
  <si>
    <t>Abercrombie &amp; Fitch Fierce 6.7 oz 200 ML EAU DE COLOGNE BRAND NEW SEALED BOX</t>
  </si>
  <si>
    <t>8 available / 376 sold</t>
  </si>
  <si>
    <t>May 24, 2024 00:02:15 PDT</t>
  </si>
  <si>
    <t>A v-entus Eau de Parfum 3.3 oz 100ML Millesime EDP Cologne for Men New In Box</t>
  </si>
  <si>
    <t>May 23, 2024 19:11:36 PDT</t>
  </si>
  <si>
    <t>North York, Ontario, Canada</t>
  </si>
  <si>
    <t>Brilliant Silver EDP Perfume By Rasasi 100 ML:🥇Hot New Rasasi Premium Line🥇</t>
  </si>
  <si>
    <t>US $41.95</t>
  </si>
  <si>
    <t>May 20, 2024 09:41:59 PDT</t>
  </si>
  <si>
    <t>Ck One by Calvin Klein Cologne Perfume Unisex 3.4 oz New In Box FAST SHIPPING</t>
  </si>
  <si>
    <t>More than 10 available / 112 sold</t>
  </si>
  <si>
    <t>May 23, 2024 08:39:28 PDT</t>
  </si>
  <si>
    <t>United States</t>
  </si>
  <si>
    <t>Club de Nuit Intense by Armaf 6.8 oz EDP Cologne for Men New In Box</t>
  </si>
  <si>
    <t>US $54.26/ea</t>
  </si>
  <si>
    <t>Limited quantity available / 2,550 sold</t>
  </si>
  <si>
    <t>May 22, 2024 06:00:09 PDT</t>
  </si>
  <si>
    <t>Glacier Le Noir by Maison Alhambra 3.4oz EDP for Men NEW SEALED CAN</t>
  </si>
  <si>
    <t>May 18, 2024 08:01:01 PDT</t>
  </si>
  <si>
    <t>Paco Rabanne One Million - Distinct 3.4oz Men's EDT Cologne, Sealed</t>
  </si>
  <si>
    <t>US $50.99/ea</t>
  </si>
  <si>
    <t>May 23, 2024 11:00:52 PDT</t>
  </si>
  <si>
    <t>K by Dolce &amp; Gabbana cologne for men EDP 3.3 / 3.4 oz New Tester</t>
  </si>
  <si>
    <t>US $46.15/ea</t>
  </si>
  <si>
    <t>36 available / 494 sold</t>
  </si>
  <si>
    <t>May 23, 2024 08:46:32 PDT</t>
  </si>
  <si>
    <t>Dolce &amp; Gabbana K (King) Eau de Parfum Intense for Men 3.3 Oz / 100ml</t>
  </si>
  <si>
    <t>Eau de Parfum Intense</t>
  </si>
  <si>
    <t>US $77.99</t>
  </si>
  <si>
    <t>33 available / 9 sold</t>
  </si>
  <si>
    <t>Apr 21, 2024 23:06:38 PDT</t>
  </si>
  <si>
    <t>Emporio Armani Stronger With You Intensely 3.4 oz EDP Cologne for Men New in Box</t>
  </si>
  <si>
    <t>US $110.08</t>
  </si>
  <si>
    <t>Limited quantity available / 684 sold</t>
  </si>
  <si>
    <t>May 23, 2024 04:38:15 PDT</t>
  </si>
  <si>
    <t>Franck Olivier Men's Pure Homme EDT Spray 3.4 oz Fragrances 3516642062117</t>
  </si>
  <si>
    <t>2 available / 9 sold</t>
  </si>
  <si>
    <t>May 23, 2024 21:56:59 PDT</t>
  </si>
  <si>
    <t>BURBERRY Men's Classic 3.3 oz / 100 ml EDT Cologne Spray</t>
  </si>
  <si>
    <t>May 16, 2024 12:44:08 PDT</t>
  </si>
  <si>
    <t>Parfums de Marly Kalan 4.2 fl oz / 125 ml Spray with box Men's Fragrances</t>
  </si>
  <si>
    <t>US $110.00</t>
  </si>
  <si>
    <t>May 21, 2024 06:39:59 PDT</t>
  </si>
  <si>
    <t>Brownsboro, Texas, United States</t>
  </si>
  <si>
    <t>GIORGIO ARM.ANI</t>
  </si>
  <si>
    <t>ACQUA DI GIO Eau De Toilette 3.4 oz/ 100 ml GIORGIO ARM.ANI for Men</t>
  </si>
  <si>
    <t>Victor &amp; Rolf</t>
  </si>
  <si>
    <t>Victor &amp; Rolf Spicebomb Extreme EDP 1.7 oz/ 50 ML  Spray For Men</t>
  </si>
  <si>
    <t>US $74.59/ea</t>
  </si>
  <si>
    <t>May 24, 2024 10:22:34 PDT</t>
  </si>
  <si>
    <t>Polo</t>
  </si>
  <si>
    <t>Polo Double Black by Ralph Lauren for Men EDT Spray 4.2 oz / 125 ml New In Box</t>
  </si>
  <si>
    <t>US $41.79/ea</t>
  </si>
  <si>
    <t>2 available / 174 sold</t>
  </si>
  <si>
    <t>May 19, 2024 12:04:26 PDT</t>
  </si>
  <si>
    <t>Roberto Cavalli</t>
  </si>
  <si>
    <t>Roberto Cavalli Men's Uomo EDT Spray 3.4 oz (100 ml) Sealed</t>
  </si>
  <si>
    <t>US $42.95/ea</t>
  </si>
  <si>
    <t>May 04, 2024 05:03:56 PDT</t>
  </si>
  <si>
    <t>Bentley Intense by Bentley 3.4 oz EDP Cologne for Men New In Box TESTER</t>
  </si>
  <si>
    <t>13 available / 65 sold</t>
  </si>
  <si>
    <t>May 24, 2024 06:39:48 PDT</t>
  </si>
  <si>
    <t>Azzaro The Most Wanted 3.3 oz EDP Intense Cologne for Men New In Box</t>
  </si>
  <si>
    <t>US $93.91</t>
  </si>
  <si>
    <t>May 22, 2024 23:00:15 PDT</t>
  </si>
  <si>
    <t>F Ferragamo Free Time by Salvatore Ferragamo for men EDT 3.3 / 3.4 oz New Tester</t>
  </si>
  <si>
    <t>4 available / 785 sold</t>
  </si>
  <si>
    <t>Emanuelle Ungaro</t>
  </si>
  <si>
    <t>Diva by Emanuel Ungaro 3.4 oz for Women edp New in Box</t>
  </si>
  <si>
    <t>US $31.89/ea</t>
  </si>
  <si>
    <t>15 available / 226 sold</t>
  </si>
  <si>
    <t>May 16, 2024 05:09:58 PDT</t>
  </si>
  <si>
    <t>MERCEDES BENZ CLUB BLACK EDT 3.4 OZ / 100 ML FOR MEN (NEW IN WHITE BOX)</t>
  </si>
  <si>
    <t>4 available / 2 sold</t>
  </si>
  <si>
    <t>May 22, 2024 22:37:03 PDT</t>
  </si>
  <si>
    <t>VERSACE EROS FLAME by Versace for men cologne EDP 3.3 / 3.4 oz New in Box</t>
  </si>
  <si>
    <t>US $58.09/ea</t>
  </si>
  <si>
    <t>Limited quantity available / 550 sold</t>
  </si>
  <si>
    <t>May 21, 2024 14:43:09 PDT</t>
  </si>
  <si>
    <t>Limited quantity available / 40,130 sold</t>
  </si>
  <si>
    <t>Polo Blue by Ralph Lauren Eau De Parfum Spray 4.2 oz 125 ml For Men</t>
  </si>
  <si>
    <t>May 20, 2024 10:33:43 PDT</t>
  </si>
  <si>
    <t>CURVE</t>
  </si>
  <si>
    <t>Curve Chill by Liz Claiborne Cologne for Men 4.2 oz New In Box</t>
  </si>
  <si>
    <t>4 available / 1,992 sold</t>
  </si>
  <si>
    <t>May 21, 2024 22:28:49 PDT</t>
  </si>
  <si>
    <t>Penhaligon's The Omniscient Mister Thompson 2.5 oz/75 ml Eau de Parfum Spray New</t>
  </si>
  <si>
    <t>US $188.99</t>
  </si>
  <si>
    <t>May 05, 2024 19:10:00 PDT</t>
  </si>
  <si>
    <t>Ottawa, Canada</t>
  </si>
  <si>
    <t>Armani Stronger With You  100ml /3.4 oz Stronger With You Amber EDP for Men NIB</t>
  </si>
  <si>
    <t>Texas, Hong Kong</t>
  </si>
  <si>
    <t>Salvatore Ferragamo Men's "F" Pour Homme Black EDT Spray 3.4 oz Fragrances</t>
  </si>
  <si>
    <t>3 available / 23 sold</t>
  </si>
  <si>
    <t>May 23, 2024 21:08:23 PDT</t>
  </si>
  <si>
    <t>Kenneth Cole All Over Body Spray for Men 6 Oz Choose Scent</t>
  </si>
  <si>
    <t>More than 10 available / 368 sold</t>
  </si>
  <si>
    <t>May 24, 2024 05:30:37 PDT</t>
  </si>
  <si>
    <t>Fuel For Life Cologne by Diesel Eau De Toilette Spray 1.7 oz for Men  **NiB**</t>
  </si>
  <si>
    <t>Apr 08, 2024 05:02:35 PDT</t>
  </si>
  <si>
    <t>US $70.08/ea</t>
  </si>
  <si>
    <t>Limited quantity available / 1,165 sold</t>
  </si>
  <si>
    <t>Sauvage EDP Eau de Parfum Cologne for Men 3.4 oz New In Box Free Shipping</t>
  </si>
  <si>
    <t>May 11, 2024 04:30:04 PDT</t>
  </si>
  <si>
    <t>SO CAL Hollister  (3.4oz/100ml( Eau De Cologne Spray Sealed New</t>
  </si>
  <si>
    <t>US $46.75</t>
  </si>
  <si>
    <t>Green Bay, Wisconsin, United States</t>
  </si>
  <si>
    <t>Burberry Hero 3.3 oz EDP Cologne for Men Brand New In Box</t>
  </si>
  <si>
    <t>US $75.65</t>
  </si>
  <si>
    <t>May 24, 2024 09:20:14 PDT</t>
  </si>
  <si>
    <t>Yves Saint Laurent Men's Y Eau de Parfum Intense EDP Spray 3.38 oz Fragrances</t>
  </si>
  <si>
    <t>US $94.93</t>
  </si>
  <si>
    <t>May 23, 2024 09:20:53 PDT</t>
  </si>
  <si>
    <t>Turathi Blue by Afnan EDP Spray for Men 3.0oz New Sealed Box</t>
  </si>
  <si>
    <t>US $34.50/ea</t>
  </si>
  <si>
    <t>May 24, 2024 09:54:04 PDT</t>
  </si>
  <si>
    <t>Michael Malul London</t>
  </si>
  <si>
    <t>Michael Malul Ocean Noir 3.4 oz / 100 ml eau de parfum for men Spray New</t>
  </si>
  <si>
    <t>US $90.11</t>
  </si>
  <si>
    <t>May 11, 2024 09:30:33 PDT</t>
  </si>
  <si>
    <t>Columbia, South Carolina, United States</t>
  </si>
  <si>
    <t>Pleasures by Estee Lauder 1.7 oz / 50 ml Cologne Spray for Men</t>
  </si>
  <si>
    <t>May 03, 2024 17:56:21 PDT</t>
  </si>
  <si>
    <t>Mercedez Benz Club Black 3.3 oz EDT Spray Mens Cologne 100ml NIB</t>
  </si>
  <si>
    <t>May 16, 2024 21:53:55 PDT</t>
  </si>
  <si>
    <t>Prada L'Homme Intense 3.3 oz./ 100 ml. Eau De Parfum Spray for Men</t>
  </si>
  <si>
    <t>US $113.98/ea</t>
  </si>
  <si>
    <t>10 available / 755 sold</t>
  </si>
  <si>
    <t>May 22, 2024 04:59:36 PDT</t>
  </si>
  <si>
    <t>Jo Malone London Cypress Grapevine Intense Eau de Parfum 1.7 oz 50 ml NWOB</t>
  </si>
  <si>
    <t>4 available / 3 sold</t>
  </si>
  <si>
    <t>May 23, 2024 09:09:05 PDT</t>
  </si>
  <si>
    <t>Pierre Cardin</t>
  </si>
  <si>
    <t>Pierre Cardin Fusion Men's Eau de Toilette Spray. Cool Scent. New in box. 1.7 oz</t>
  </si>
  <si>
    <t>US $7.28/ea</t>
  </si>
  <si>
    <t>More than 10 available / 149 sold</t>
  </si>
  <si>
    <t>May 21, 2024 19:51:46 PDT</t>
  </si>
  <si>
    <t>RawChemistry</t>
  </si>
  <si>
    <t>FOR HIM by RAW CHEMISRTY 30ml/1oz Peromone Cologne Spray</t>
  </si>
  <si>
    <t>US $30.95</t>
  </si>
  <si>
    <t>13 available / 4 sold</t>
  </si>
  <si>
    <t>May 19, 2024 06:43:30 PDT</t>
  </si>
  <si>
    <t>Maiden, North Carolina, United States</t>
  </si>
  <si>
    <t>Ocean Noir EDP Perfume By Michael Malul 100 ML (Eau De Parfum) (For Men)</t>
  </si>
  <si>
    <t>May 12, 2024 20:22:40 PDT</t>
  </si>
  <si>
    <t>Towson, Maryland, United States</t>
  </si>
  <si>
    <t>Parfum For men sauvage cologne Eau De perfum 100ml fl 3.4oz</t>
  </si>
  <si>
    <t>US $68.89</t>
  </si>
  <si>
    <t>4 available / 25 sold</t>
  </si>
  <si>
    <t>May 24, 2024 09:37:13 PDT</t>
  </si>
  <si>
    <t>Sterling</t>
  </si>
  <si>
    <t>Club De Nuit Urban Elixir by Armaf, 3.6 oz EDP Spray for Men</t>
  </si>
  <si>
    <t>US $38.98/ea</t>
  </si>
  <si>
    <t>May 24, 2024 10:21:12 PDT</t>
  </si>
  <si>
    <t>INVICTUS Paco Rabanne men cologne edt 3.4 oz 3.3 NEW TESTER</t>
  </si>
  <si>
    <t>US $46.00/ea</t>
  </si>
  <si>
    <t>59 available / 1,207 sold</t>
  </si>
  <si>
    <t>May 22, 2024 11:37:30 PDT</t>
  </si>
  <si>
    <t>Burberry Touch Men EDT 3.4 oz Cologne New in Box</t>
  </si>
  <si>
    <t>May 24, 2024 06:48:06 PDT</t>
  </si>
  <si>
    <t>PRADA LUNA ROSSA EXTREME EDP 1.7 oz 50 ml EDP Spray New no box same as pic *RARE</t>
  </si>
  <si>
    <t>US $181.04</t>
  </si>
  <si>
    <t>May 20, 2024 13:09:12 PDT</t>
  </si>
  <si>
    <t>United states, United States</t>
  </si>
  <si>
    <t>Supremacy Not Only Intense by Afnan, 3.4 oz EDP Spray for Men</t>
  </si>
  <si>
    <t>US $38.41/ea</t>
  </si>
  <si>
    <t>May 24, 2024 10:21:08 PDT</t>
  </si>
  <si>
    <t>Liz Claiborne Curve Crush for Men Eau de Cologne for Men, 4.2 Oz</t>
  </si>
  <si>
    <t>Last One / 150 sold</t>
  </si>
  <si>
    <t>May 24, 2024 07:15:03 PDT</t>
  </si>
  <si>
    <t>Territoire</t>
  </si>
  <si>
    <t>Territoire Gold 79 Eau de Parfum Spray for Men. Smooth &amp; Spicy Scent. 3.4 fl.oz</t>
  </si>
  <si>
    <t>US $16.49/ea</t>
  </si>
  <si>
    <t>May 23, 2024 11:24:47 PDT</t>
  </si>
  <si>
    <t>Jimmy Choo Man Ice / Jimmy Choo EDT Spray 3.3 oz (100 ml) (m)</t>
  </si>
  <si>
    <t>May 22, 2024 12:57:17 PDT</t>
  </si>
  <si>
    <t>SOCAL by HOLLISTER SO CAL 1.7 oz 50ml EAU DE COLOGNE SPRAY MEN NEW 🌺SEALED</t>
  </si>
  <si>
    <t>EAU DE COLOGNE SPRAY</t>
  </si>
  <si>
    <t>US $26.75/ea</t>
  </si>
  <si>
    <t>7 available / 5 sold</t>
  </si>
  <si>
    <t>Bentley For Men Absolute / Bentley Fragrances EDP Spray 3.4 oz (100 ml) (m)</t>
  </si>
  <si>
    <t>US $29.13</t>
  </si>
  <si>
    <t>May 22, 2024 07:32:43 PDT</t>
  </si>
  <si>
    <t>Spicebomb Night Vision 3.04 Oz Eau De Parfum Spray by Viktor &amp; Rolf NEW IN BOX</t>
  </si>
  <si>
    <t>US $74.85</t>
  </si>
  <si>
    <t>Monterey Park, California, United States</t>
  </si>
  <si>
    <t>Armaf Tres Nuit 3.4 oz/100ml Eau De Toilette for Men</t>
  </si>
  <si>
    <t>US $28.95/ea</t>
  </si>
  <si>
    <t>More than 10 available / 1,306 sold</t>
  </si>
  <si>
    <t>May 17, 2024 11:38:12 PDT</t>
  </si>
  <si>
    <t>Lapidus</t>
  </si>
  <si>
    <t>LAPIDUS Pour Homme By Ted Lapidus Eau De Toilette 3.3 oz / 100 ml For Men</t>
  </si>
  <si>
    <t>May 22, 2024 05:18:16 PDT</t>
  </si>
  <si>
    <t>Mary Kay</t>
  </si>
  <si>
    <t>Mary Kay Domain Men’s Cologne</t>
  </si>
  <si>
    <t>May 08, 2024 08:37:11 PDT</t>
  </si>
  <si>
    <t>Douglasville, Georgia, United States</t>
  </si>
  <si>
    <t>Drakkar Noir by Guy Laroche 3.4 oz EDT Cologne for Men New In Box</t>
  </si>
  <si>
    <t>US $18.91/ea</t>
  </si>
  <si>
    <t>More than 10 available / 5,500 sold</t>
  </si>
  <si>
    <t>May 23, 2024 21:35:04 PDT</t>
  </si>
  <si>
    <t>L’OCCITANE</t>
  </si>
  <si>
    <t>L'Occitane En Provence Eau Des Baux EDT 3.4 oz 100 ml Eav Des Bavx New Original</t>
  </si>
  <si>
    <t>US $59.00</t>
  </si>
  <si>
    <t>May 19, 2024 09:48:36 PDT</t>
  </si>
  <si>
    <t>Acqua Di Gio Absolu Giorgio Armani EDP 125 ML / 4.2 Fl Oz Men Perfume</t>
  </si>
  <si>
    <t>US $192.00/ea</t>
  </si>
  <si>
    <t>7 available / 37 sold</t>
  </si>
  <si>
    <t>May 23, 2024 08:07:43 PDT</t>
  </si>
  <si>
    <t>Jerusalem, Israel</t>
  </si>
  <si>
    <t>Jimmy Choo Man Ice / Jimmy Choo EDT Spray 1.7 oz (50 ml) (m)</t>
  </si>
  <si>
    <t>May 21, 2024 20:38:20 PDT</t>
  </si>
  <si>
    <t>Have A Scent</t>
  </si>
  <si>
    <t>SAUVAGE MEN  FRAGRANCE OIL  BY HAVE A SCENT 12 ML</t>
  </si>
  <si>
    <t>Roll On</t>
  </si>
  <si>
    <t>Apr 30, 2024 11:41:49 PDT</t>
  </si>
  <si>
    <t>NIB YSL Yves Saint Laurent MYSLF EDP Spray 3ml / 0.1oz MYSELF NEW FOR 2023</t>
  </si>
  <si>
    <t>6 available / 91 sold</t>
  </si>
  <si>
    <t>May 11, 2024 09:37:04 PDT</t>
  </si>
  <si>
    <t>HERRERA for Men Carolina Herrera Cologne EDT 3.4 oz 3.3 New in Box</t>
  </si>
  <si>
    <t>US $40.59/ea</t>
  </si>
  <si>
    <t>53 available / 2,934 sold</t>
  </si>
  <si>
    <t>May 21, 2024 22:51:32 PDT</t>
  </si>
  <si>
    <t>CHANEL Allure Homme Sport 3.4 Oz Men Eau De Toilette</t>
  </si>
  <si>
    <t>US $89.97</t>
  </si>
  <si>
    <t>Lakewood, California, United States</t>
  </si>
  <si>
    <t>Acqua di Gio by Giorgio Armani for Men,  Eau de Toilette 6.7 oz Spray New in Box</t>
  </si>
  <si>
    <t>9 available / 19 sold</t>
  </si>
  <si>
    <t>May 22, 2024 05:40:17 PDT</t>
  </si>
  <si>
    <t>US $6.96</t>
  </si>
  <si>
    <t>May 18, 2024 16:15:46 PDT</t>
  </si>
  <si>
    <t>Halloween Man X by Jesus Del Pozo 4.2 oz EDT Cologne for Men New In Box</t>
  </si>
  <si>
    <t>US $37.98</t>
  </si>
  <si>
    <t>More than 10 available / 612 sold</t>
  </si>
  <si>
    <t>May 21, 2024 18:20:33 PDT</t>
  </si>
  <si>
    <t>Louis Vuitton Meteore Eau de Parfum Sample Spray - 2ml/0.06oz</t>
  </si>
  <si>
    <t>More than 10 available / 624 sold</t>
  </si>
  <si>
    <t>May 15, 2024 17:19:08 PDT</t>
  </si>
  <si>
    <t>Avon FULLSPEED / RPM Eau de Toilette  Spray 2.5 fl.oz / 75 ml</t>
  </si>
  <si>
    <t>May 19, 2024 22:56:04 PDT</t>
  </si>
  <si>
    <t>Elk, Poland</t>
  </si>
  <si>
    <t>Versace Dylan Blue Pour Homme EDT For Men  3.4 oz / 100 ml *NEW*</t>
  </si>
  <si>
    <t>May 21, 2024 07:36:26 PDT</t>
  </si>
  <si>
    <t>Invictus Victory Elixir by Paco Rabanne 3.4oz Parfum Intense NEW TESTER NO BOX</t>
  </si>
  <si>
    <t>12 available / 28 sold</t>
  </si>
  <si>
    <t>May 22, 2024 20:18:57 PDT</t>
  </si>
  <si>
    <t>Versace Men's L'Homme EDT Spray 3.4 oz (Tester) Fragrances 8011003996735</t>
  </si>
  <si>
    <t>May 23, 2024 20:44:22 PDT</t>
  </si>
  <si>
    <t>Love Bombed Pheromone Cologne for- Men Enhanced Scents Pheromone Perfume</t>
  </si>
  <si>
    <t>US $13.28/ea</t>
  </si>
  <si>
    <t>WA, United States</t>
  </si>
  <si>
    <t>Lane Frost Frosted Cologne</t>
  </si>
  <si>
    <t>US $35.00/ea</t>
  </si>
  <si>
    <t>Gonzales, Louisiana, United States</t>
  </si>
  <si>
    <t>SEALED NEW CUPID HYPNOSIS MEN’S PHEROMONE COLOGNE 1.7 OZ | MEET MORE HOT WOMEN</t>
  </si>
  <si>
    <t>More than 10 available / 84 sold</t>
  </si>
  <si>
    <t>May 24, 2024 00:13:42 PDT</t>
  </si>
  <si>
    <t>Hong Kong, China</t>
  </si>
  <si>
    <t>GREENLEY by Parfums de Marly - 10ML Travel Sample Spray - Fresh Green PDM!!!</t>
  </si>
  <si>
    <t>8 available / 19 sold</t>
  </si>
  <si>
    <t>May 24, 2024 07:43:15 PDT</t>
  </si>
  <si>
    <t>Jaguar Men's Jaguar Oud EDT Spray 3.38 oz (Tester) Fragrances 7640171193212</t>
  </si>
  <si>
    <t>US $13.15</t>
  </si>
  <si>
    <t>May 22, 2024 18:38:34 PDT</t>
  </si>
  <si>
    <t>Invictus Platinum by Paco Rabanne 3.4 oz Eau de Parfum Spray for Men. New NO BOX</t>
  </si>
  <si>
    <t>10 available / 118 sold</t>
  </si>
  <si>
    <t>May 19, 2024 22:33:32 PDT</t>
  </si>
  <si>
    <t>Chanel Bleu De Chanel Parfum (0.05 Oz / 1.5 ML) Sample Spray *New/Carded*</t>
  </si>
  <si>
    <t>US $11.50</t>
  </si>
  <si>
    <t>May 23, 2024 18:36:28 PDT</t>
  </si>
  <si>
    <t>Montclair, California, United States</t>
  </si>
  <si>
    <t>Burberry Weekend 3.3oz Men's Eau de Toilette</t>
  </si>
  <si>
    <t>May 08, 2024 15:45:56 PDT</t>
  </si>
  <si>
    <t>Perfume for Men's Valentine Milano Cologne 3.4 Fl.oz EDT Best Gift Fast Shipping</t>
  </si>
  <si>
    <t>US $14.98</t>
  </si>
  <si>
    <t>Last One / 206 sold</t>
  </si>
  <si>
    <t>Apr 12, 2024 15:57:06 PDT</t>
  </si>
  <si>
    <t>Virgin Island Water by Creed 2ml Vial Spray New Factory Sealed</t>
  </si>
  <si>
    <t>May 18, 2024 21:26:21 PDT</t>
  </si>
  <si>
    <t>Aventus Cologne for Men by Creed 2ml Vial Spray New Factory Sealed</t>
  </si>
  <si>
    <t>2 available / 39 sold</t>
  </si>
  <si>
    <t>May 22, 2024 11:20:42 PDT</t>
  </si>
  <si>
    <t>Paco Rabanne Invictus Legend 100ml / 3.4 oz (Tester) Eau De Parfum Spray for Men</t>
  </si>
  <si>
    <t>US $104.99/ea</t>
  </si>
  <si>
    <t>5 available / 38 sold</t>
  </si>
  <si>
    <t>May 22, 2024 16:48:50 PDT</t>
  </si>
  <si>
    <t>The One by Dolce &amp; Gabbana, 5 oz EDP Spray for Men</t>
  </si>
  <si>
    <t>US $75.95/ea</t>
  </si>
  <si>
    <t>May 24, 2024 09:26:23 PDT</t>
  </si>
  <si>
    <t>Le Parfait Pour Homme by Armaf Cologne For Men EDP 3.3 / 3.4 oz New in Box</t>
  </si>
  <si>
    <t>86 available / 501 sold</t>
  </si>
  <si>
    <t>May 24, 2024 10:13:10 PDT</t>
  </si>
  <si>
    <t>MANCERA COSMIC PEPPER EDP 2.0ml .06fl oz x 1 COLOGNE SPRAY SAMPLE</t>
  </si>
  <si>
    <t>Apr 01, 2024 21:47:48 PDT</t>
  </si>
  <si>
    <t>Armani Aqua Di Gio 3.4 oz EDT Iconic Men's Fragrance Sealed New in Box</t>
  </si>
  <si>
    <t>6 available / 141 sold</t>
  </si>
  <si>
    <t>May 24, 2024 08:25:48 PDT</t>
  </si>
  <si>
    <t>Inkster, Michigan, United States</t>
  </si>
  <si>
    <t>Polo Green by Ralph Lauren 4 Fl oz Eau De Toilette Spray New &amp; Sealed.</t>
  </si>
  <si>
    <t>May 23, 2024 04:45:58 PDT</t>
  </si>
  <si>
    <t>Giorgio Armani Acqua Di Gio 6.7oz  200ml Men's Eau de Toilette Spray Brand New</t>
  </si>
  <si>
    <t>US $46.99/ea</t>
  </si>
  <si>
    <t>May 21, 2024 22:16:00 PDT</t>
  </si>
  <si>
    <t>mini Terre D'Hermes by Hermes 0.17 oz EDT Cologne for Men Brand New In Box</t>
  </si>
  <si>
    <t>More than 10 available / 418 sold</t>
  </si>
  <si>
    <t>May 24, 2024 09:36:53 PDT</t>
  </si>
  <si>
    <t>Abercrombie &amp; Fitch Fierce 6.7 oz / 200 ml Eau de Cologne Spray New &amp; Sealed</t>
  </si>
  <si>
    <t>2 available / 129 sold</t>
  </si>
  <si>
    <t>May 19, 2024 15:03:20 PDT</t>
  </si>
  <si>
    <t>YSL YVES SAINT LAURENT Y PARFUM L ELIXIR SAMPLE SPRAY 0.04 FL OZ / 1.2 ML</t>
  </si>
  <si>
    <t>US $9.89/ea</t>
  </si>
  <si>
    <t>GUCCI GUILTY ELIXIR DE PARFUM POUR HOMME 0.05 oz (3 Carded Spray Vials for MEN)</t>
  </si>
  <si>
    <t>Elixir de Parfum</t>
  </si>
  <si>
    <t>More than 10 lots available (3 items per lot) / 196 sold</t>
  </si>
  <si>
    <t>Hugo Boss</t>
  </si>
  <si>
    <t>Boss Bottled Parfum by Hugo Boss cologne for men 3.3 / 3.4 oz New in Box</t>
  </si>
  <si>
    <t>US $65.37/ea</t>
  </si>
  <si>
    <t>16 available / 87 sold</t>
  </si>
  <si>
    <t>May 02, 2024 01:30:37 PDT</t>
  </si>
  <si>
    <t>Valentino Uomo Cologne by Valentino 3.4oz EDT Eau de Toilette for Men New in Box</t>
  </si>
  <si>
    <t>May 22, 2024 17:57:33 PDT</t>
  </si>
  <si>
    <t>LLURE SX</t>
  </si>
  <si>
    <t>LLURE SX HUMAN PHERAMONES #1 FRAGRANCE FOR MEN TO ATTRACT BEAUTIFUL WOMEN</t>
  </si>
  <si>
    <t>US $38.95/ea</t>
  </si>
  <si>
    <t>3 available / 114 sold</t>
  </si>
  <si>
    <t>May 15, 2024 11:26:06 PDT</t>
  </si>
  <si>
    <t>Long Beach, California, United States</t>
  </si>
  <si>
    <t>Jacques Bogart</t>
  </si>
  <si>
    <t>ONE MAN SHOW HIGHLY CONCENTRATED by Jacques Bogart Cologne 3.3 / 3.4 oz NEW IN B</t>
  </si>
  <si>
    <t>US $13.97/ea</t>
  </si>
  <si>
    <t>31 available / 957 sold</t>
  </si>
  <si>
    <t>May 11, 2024 23:42:49 PDT</t>
  </si>
  <si>
    <t>Dolce &amp; Gabbana The One Luminous Night 3.3/3.4 oz Eau De Parfum 100 ml Spray Men</t>
  </si>
  <si>
    <t>US $239.99/ea</t>
  </si>
  <si>
    <t>May 21, 2024 12:41:57 PDT</t>
  </si>
  <si>
    <t>Gucci Guilty Pour Homme EDT for Men 3.0 oz / 90 ml *NEW*</t>
  </si>
  <si>
    <t>Ralph Lauren Polo Earth Spray - Eau De Toilette (EDT) - 1.36 fl oz - New</t>
  </si>
  <si>
    <t>Apr 26, 2024 20:26:52 PDT</t>
  </si>
  <si>
    <t>Middletown, Delaware, United States</t>
  </si>
  <si>
    <t>TOMMY HILFIGER IMPACT INTENSE Cologne for Men 3.4 oz 100 ml Eau de Parfum Spray</t>
  </si>
  <si>
    <t>May 23, 2024 15:48:20 PDT</t>
  </si>
  <si>
    <t>Armani Code Profumo 3.7 oz Intense Masculine EDP Sealed</t>
  </si>
  <si>
    <t>5 available / 47 sold</t>
  </si>
  <si>
    <t>May 14, 2024 08:33:40 PDT</t>
  </si>
  <si>
    <t>VERSE ADONIS RED For Men Eau de Parfum 3.4oz</t>
  </si>
  <si>
    <t>10 Men's Cologne Sample vials with Organza Bag Travel Size</t>
  </si>
  <si>
    <t>USA MOSCHINO Toy Boy Eau De Parfume Spray for Men, 3.4 fl oz NEW , in BOX</t>
  </si>
  <si>
    <t>May 11, 2024 03:51:13 PDT</t>
  </si>
  <si>
    <t>36784, United States</t>
  </si>
  <si>
    <t>D&amp;G DOLCE &amp; GABBANA THE ONE FOR MEN EDP INTENSE .8ml .02oz x 1 COLOGNE SAMPLE</t>
  </si>
  <si>
    <t>More than 10 available / 115 sold</t>
  </si>
  <si>
    <t>Apr 05, 2024 00:53:07 PDT</t>
  </si>
  <si>
    <t>Yves Saint Laurent YSL Y Elixir PARFUM CONCENTRE 2oz. 2024 New Release! SEALED</t>
  </si>
  <si>
    <t>May 06, 2024 12:23:40 PDT</t>
  </si>
  <si>
    <t>YSL Yves Saint Laurent Y Eau de Toilette 3.3OZ EDT Cologne Spray For Mens New</t>
  </si>
  <si>
    <t>6 available / 16 sold</t>
  </si>
  <si>
    <t>May 21, 2024 09:39:57 PDT</t>
  </si>
  <si>
    <t>212 VIP by Carolina Herrera * Cologne for Men * 3.4 oz * BRAND NEW IN BOX</t>
  </si>
  <si>
    <t>US $59.43/ea</t>
  </si>
  <si>
    <t>7 available / 3,691 sold</t>
  </si>
  <si>
    <t>May 24, 2024 09:27:04 PDT</t>
  </si>
  <si>
    <t>4 Dolce &amp; Gabbana The One Luminous Night EDP Exclusive Edition sample 0.8ml New</t>
  </si>
  <si>
    <t>US $14.95/ea</t>
  </si>
  <si>
    <t>8 available / 79 sold</t>
  </si>
  <si>
    <t>May 22, 2024 03:59:19 PDT</t>
  </si>
  <si>
    <t>*Brand New 2024 Release* POLO 67 by Ralph Lauren - 2ML Travel Sample - Nice!!!</t>
  </si>
  <si>
    <t>May 09, 2024 04:53:41 PDT</t>
  </si>
  <si>
    <t>Paco Rabanne PHANTOM 100ml / 3.4 oz EDP INTENSE Sealed Authentic Fast Finescents</t>
  </si>
  <si>
    <t>US $108.00</t>
  </si>
  <si>
    <t>May 23, 2024 10:26:22 PDT</t>
  </si>
  <si>
    <t>Appleton, Wisconsin, United States</t>
  </si>
  <si>
    <t>FC</t>
  </si>
  <si>
    <t>PERFUME Cologne for MEN Long Lasting Fragrance 100ML 3.4 Oz PARFUM Best Gift</t>
  </si>
  <si>
    <t>US $14.70/ea</t>
  </si>
  <si>
    <t>Apr 09, 2024 05:59:11 PDT</t>
  </si>
  <si>
    <t>Uomo Born In Roma Yellow Dream by Valentino 3.4 oz EDT Cologne Men New in Box</t>
  </si>
  <si>
    <t>May 16, 2024 02:06:00 PDT</t>
  </si>
  <si>
    <t>United States,California, Taiwan</t>
  </si>
  <si>
    <t>Pheromones</t>
  </si>
  <si>
    <t>PHEROMONE SPRAY COLOGNE for MEN *ATTRACT WOMEN! 52X ***NEW***</t>
  </si>
  <si>
    <t>More than 10 available / 217 sold</t>
  </si>
  <si>
    <t>May 22, 2024 09:46:38 PDT</t>
  </si>
  <si>
    <t>Rockledge, Florida, United States</t>
  </si>
  <si>
    <t>Paco Rabanne Pour Homme  men 1 oz EDT U/B</t>
  </si>
  <si>
    <t>May 01, 2024 11:40:14 PDT</t>
  </si>
  <si>
    <t>Cartier</t>
  </si>
  <si>
    <t>DECLARATION by Cartier edt Cologne 3.3 oz / 3.4 oz New tester</t>
  </si>
  <si>
    <t>US $59.63/ea</t>
  </si>
  <si>
    <t>24 available / 48 sold</t>
  </si>
  <si>
    <t>May 24, 2024 08:20:12 PDT</t>
  </si>
  <si>
    <t>BOSS # 6 UNLIMITED by HUGO BOSS Cologne EDT Men 3.3 / 3.4 oz NO SIX NEW IN BOX</t>
  </si>
  <si>
    <t>US $44.93/ea</t>
  </si>
  <si>
    <t>26 available / 2,098 sold</t>
  </si>
  <si>
    <t>May 21, 2024 22:39:15 PDT</t>
  </si>
  <si>
    <t>Club de Nuit Intense by Armaf cologne for men EDT 3.6 oz New in Box ☆</t>
  </si>
  <si>
    <t>US $30.31</t>
  </si>
  <si>
    <t>May 23, 2024 08:39:31 PDT</t>
  </si>
  <si>
    <t>Abercrombie &amp; Fitch Fierce Intense 1.7 oz EDC Spray New Discontinued</t>
  </si>
  <si>
    <t>More than 10 available / 381 sold</t>
  </si>
  <si>
    <t>Apr 12, 2024 11:01:52 PDT</t>
  </si>
  <si>
    <t>Sauvage Elixir By Dior 2.0oz</t>
  </si>
  <si>
    <t>Elixir</t>
  </si>
  <si>
    <t>US $88.99</t>
  </si>
  <si>
    <t>May 24, 2024 04:19:41 PDT</t>
  </si>
  <si>
    <t>Belleville, Michigan, United States</t>
  </si>
  <si>
    <t>1 Million by Paco Rabanne Men’s Sample Kit 4/pc</t>
  </si>
  <si>
    <t>Various</t>
  </si>
  <si>
    <t>7 available / 2 sold</t>
  </si>
  <si>
    <t>May 22, 2024 10:00:19 PDT</t>
  </si>
  <si>
    <t>Flemington, New Jersey, United States</t>
  </si>
  <si>
    <t>6x Cologne Sampler Lot of Designer Fragrance Samples for Men - NEW</t>
  </si>
  <si>
    <t>US $17.95</t>
  </si>
  <si>
    <t>May 09, 2024 17:17:45 PDT</t>
  </si>
  <si>
    <t>Orange City, Florida, United States</t>
  </si>
  <si>
    <t>Paco Rabanne Invictus EDT 3.4oz for Men - Sealed, Sporty Fragrance</t>
  </si>
  <si>
    <t>7 available / 40 sold</t>
  </si>
  <si>
    <t>May 19, 2024 10:33:07 PDT</t>
  </si>
  <si>
    <t>HINODE</t>
  </si>
  <si>
    <t>Brazilian Inebriante Eau de Parfum Male Perfume 100ml - Hinode Original</t>
  </si>
  <si>
    <t>8 available / 177 sold</t>
  </si>
  <si>
    <t>Mar 20, 2024 18:01:39 PDT</t>
  </si>
  <si>
    <t>REGENTE FEIJO, Brazil</t>
  </si>
  <si>
    <t>May 22, 2024 14:08:35 PDT</t>
  </si>
  <si>
    <t>Dossier Fougere Pink Pepper Eau de Parfum. Size: 50ml / 1.7oz</t>
  </si>
  <si>
    <t>May 05, 2024 23:17:39 PDT</t>
  </si>
  <si>
    <t>Ralph Lauren Polo Red 6.7oz / 200ml Men's Eau De Toilette Spray Brand New Sealed</t>
  </si>
  <si>
    <t>US $41.95/ea</t>
  </si>
  <si>
    <t>May 19, 2024 19:20:33 PDT</t>
  </si>
  <si>
    <t>CARLISLE by Parfums de Marly - 5ML Travel Sample Spray - TOP PDM Scent!!</t>
  </si>
  <si>
    <t>Creed Aventus Eau De Parfum Travel Size Spray 10ml / 0.33oz Batch F002525 Sample</t>
  </si>
  <si>
    <t>May 22, 2024 14:03:03 PDT</t>
  </si>
  <si>
    <t>K by Dolce &amp; Gabbana 3.3 oz EDP Cologne for Men New In Box</t>
  </si>
  <si>
    <t>US $55.15</t>
  </si>
  <si>
    <t>5 available / 64 sold</t>
  </si>
  <si>
    <t>May 24, 2024 08:47:04 PDT</t>
  </si>
  <si>
    <t>Dolce &amp; Gabbana The One for Men 3.3 oz./ 100 ml. Eau de Parfum Spray For Men New</t>
  </si>
  <si>
    <t>US $74.48/ea</t>
  </si>
  <si>
    <t>10 available / 5 sold</t>
  </si>
  <si>
    <t>May 24, 2024 03:20:58 PDT</t>
  </si>
  <si>
    <t>Lattafa Men's Pride Winners Trophy Silver EDP Spray 3.4 oz Fragrances</t>
  </si>
  <si>
    <t>US $33.49</t>
  </si>
  <si>
    <t>May 20, 2024 10:40:38 PDT</t>
  </si>
  <si>
    <t>Roja Parfums Elysium Pour Homme Parfum Cologne Sample Spray .06oz, 1.7ml in Card</t>
  </si>
  <si>
    <t>May 22, 2024 02:15:28 PDT</t>
  </si>
  <si>
    <t>GUCCI GUILTY POUR HOMME * Cologne for Men * EDT * 3.0 oz * BRAND NEW IN BOX</t>
  </si>
  <si>
    <t>US $58.46</t>
  </si>
  <si>
    <t>Last One / 5,227 sold</t>
  </si>
  <si>
    <t>May 23, 2024 07:51:26 PDT</t>
  </si>
  <si>
    <t>Parfums de Marly LAYTON Royal Essence EDP Spray 4.2 fl oz. NEW Sealed Box</t>
  </si>
  <si>
    <t>US $91.98</t>
  </si>
  <si>
    <t>May 23, 2024 14:18:39 PDT</t>
  </si>
  <si>
    <t>Madera, California, United States</t>
  </si>
  <si>
    <t>Obsession by Calvin Klein for Men 3.4 oz After Shave Balm in Tube Full Size NEW</t>
  </si>
  <si>
    <t>May 23, 2024 18:43:56 PDT</t>
  </si>
  <si>
    <t>West Harrison, Indiana, United States</t>
  </si>
  <si>
    <t>Intense Leather by Salvatore Ferragamo for Men 3.4oz (100ML) Eau De Parfum Spray</t>
  </si>
  <si>
    <t>US $69.95</t>
  </si>
  <si>
    <t>5 available / 120 sold</t>
  </si>
  <si>
    <t>May 13, 2024 17:50:50 PDT</t>
  </si>
  <si>
    <t>Paco Rabanne 1 One Million Lucky Eau De Toilette 6.8 oz / 200 ml For Men</t>
  </si>
  <si>
    <t>US $135.00</t>
  </si>
  <si>
    <t>Ralph Lauren Polo Green 4.0 fl oz Cologne Eau De Toilette Factory Sealed New</t>
  </si>
  <si>
    <t>3 available / 214 sold</t>
  </si>
  <si>
    <t>May 24, 2024 01:25:38 PDT</t>
  </si>
  <si>
    <t>Michael Jordan</t>
  </si>
  <si>
    <t>Michael Jordan Legend by Michael Jordan 3.4 oz Cologne Spray for Men New In Box</t>
  </si>
  <si>
    <t>US $21.79</t>
  </si>
  <si>
    <t>More than 10 available / 488 sold</t>
  </si>
  <si>
    <t>May 24, 2024 10:03:02 PDT</t>
  </si>
  <si>
    <t>ysl</t>
  </si>
  <si>
    <t>YSL Yves Saint Laurent Y Eau de Toilette Spray 3.3 oz/100ML EDT Mens Cologne New</t>
  </si>
  <si>
    <t>May 08, 2024 03:42:07 PDT</t>
  </si>
  <si>
    <t>Wakefield, Massachusetts, Hong Kong</t>
  </si>
  <si>
    <t>Polo Blue by Ralph Lauren 4.2 Oz – Men's Eau De Toilette, Sealed Packaging</t>
  </si>
  <si>
    <t>5 available / 31 sold</t>
  </si>
  <si>
    <t>May 18, 2024 08:45:33 PDT</t>
  </si>
  <si>
    <t>The One by Dolce &amp; Gabbana D&amp;G Cologne for Men 3.3 / 3.4 oz Brand New In Box</t>
  </si>
  <si>
    <t>US $53.45/ea</t>
  </si>
  <si>
    <t>Limited quantity available / 3,787 sold</t>
  </si>
  <si>
    <t>Paco Rabanne PHANTOM Parfum 1.7 oz / 50 ml Men's Spray</t>
  </si>
  <si>
    <t>US $82.99/ea</t>
  </si>
  <si>
    <t>May 22, 2024 01:08:01 PDT</t>
  </si>
  <si>
    <t>Valentino Uomo Born In Roma Coral Fantasy 3.4 oz/100ml EDT Cologne for Men New</t>
  </si>
  <si>
    <t>May 23, 2024 23:59:20 PDT</t>
  </si>
  <si>
    <t>Prada Luna Rossa Black EDP Eau De Parfum 8ml Sample</t>
  </si>
  <si>
    <t>Ornament pour homme by Afnan Cologne For Men EDP 3.3 / 3.4 oz New in Box</t>
  </si>
  <si>
    <t>US $22.15/ea</t>
  </si>
  <si>
    <t>28 available / 196 sold</t>
  </si>
  <si>
    <t>May 23, 2024 06:45:23 PDT</t>
  </si>
  <si>
    <t>Polo Black by Ralph Lauren EDT 2.5 oz 75 ml NEW IN SEALED BOX</t>
  </si>
  <si>
    <t>US $26.55</t>
  </si>
  <si>
    <t>7 available / 15 sold</t>
  </si>
  <si>
    <t>May 21, 2024 08:45:23 PDT</t>
  </si>
  <si>
    <t>Hamlet, North Carolina, United States</t>
  </si>
  <si>
    <t>Free Shipping PERFUME For Men BLUE 100ml 3.4fl.oz Long Lasting Fragrance Cologne</t>
  </si>
  <si>
    <t>US $12.60</t>
  </si>
  <si>
    <t>More than 10 available / 229 sold</t>
  </si>
  <si>
    <t>May 23, 2024 19:13:34 PDT</t>
  </si>
  <si>
    <t>New York Nights Bond No 9 Made Stronger With Pheromones For Super Sexual Allure!</t>
  </si>
  <si>
    <t>May 16, 2024 12:30:59 PDT</t>
  </si>
  <si>
    <t>Tom Ford Beau De Jour 3.4 oz EDP Cologne for Men New In Box</t>
  </si>
  <si>
    <t>US $135.49/ea</t>
  </si>
  <si>
    <t>YSL Y EDT cologne for men Eau de Toilette EDT 3.3 / 3.4 oz New With Box</t>
  </si>
  <si>
    <t>8 available / 60 sold</t>
  </si>
  <si>
    <t>May 23, 2024 02:38:43 PDT</t>
  </si>
  <si>
    <t>Lacoste Eau De Lacoste Blanc L.12.12 Cologne for Men 5.9 / 6 oz New In Box</t>
  </si>
  <si>
    <t>US $54.50</t>
  </si>
  <si>
    <t>2 available / 1,995 sold</t>
  </si>
  <si>
    <t>May 21, 2024 17:08:14 PDT</t>
  </si>
  <si>
    <t>Alexandria Fragrances</t>
  </si>
  <si>
    <t>Alexandria fragrances: BLACK PANTHER INSPIRED BY BVLGARI TYGAR</t>
  </si>
  <si>
    <t>US $3.00</t>
  </si>
  <si>
    <t>39 available / 4 sold</t>
  </si>
  <si>
    <t>May 23, 2024 18:11:56 PDT</t>
  </si>
  <si>
    <t>Wynnewood, Pennsylvania, United States</t>
  </si>
  <si>
    <t>Odyssey Homme by Armaf 6.7 / 6.8 oz EDP Cologne for Men New in Box</t>
  </si>
  <si>
    <t>19 available / 120 sold</t>
  </si>
  <si>
    <t>May 20, 2024 21:16:42 PDT</t>
  </si>
  <si>
    <t>9 available / 28 sold</t>
  </si>
  <si>
    <t>Apr 23, 2024 04:55:18 PDT</t>
  </si>
  <si>
    <t>Chanel Platinum Egoiste (0.05 Oz / 1.5 ML) Sample Spray *New/Carded*</t>
  </si>
  <si>
    <t>May 23, 2024 10:37:59 PDT</t>
  </si>
  <si>
    <t>Replica Jazz Club by Maison Margiela 3.4 fl oz EDT Spray for Men New in Box US</t>
  </si>
  <si>
    <t>Apr 30, 2024 20:11:27 PDT</t>
  </si>
  <si>
    <t>Monroe Township, New Jersey, Hong Kong</t>
  </si>
  <si>
    <t>Bvlgari Rose Goldea  by Bvlgari EDP 3 fl oz / 90 ml *NEW*</t>
  </si>
  <si>
    <t>May 08, 2024 09:23:26 PDT</t>
  </si>
  <si>
    <t>Kenzo Homme MARINE 3.7 oz./110 ml. Eau de Toilette Marine Spray for Men New</t>
  </si>
  <si>
    <t>10 available / 33 sold</t>
  </si>
  <si>
    <t>May 22, 2024 07:49:14 PDT</t>
  </si>
  <si>
    <t>El Ganso</t>
  </si>
  <si>
    <t>El Ganso Bravo Monsieur Eau De Toilette EDT  4.2 oz 125 ml Cologne New</t>
  </si>
  <si>
    <t>US $56.00</t>
  </si>
  <si>
    <t>May 14, 2024 03:39:09 PDT</t>
  </si>
  <si>
    <t>AVON Fullspeed Eau de Toilette 75ml - 2.5 fl.oz Full Speed</t>
  </si>
  <si>
    <t>US $45.90</t>
  </si>
  <si>
    <t>May 23, 2024 03:08:19 PDT</t>
  </si>
  <si>
    <t>VICTOR MANUELLE</t>
  </si>
  <si>
    <t>VICTOR MANUELLE GOLD EAU DE PARFUM SPRAY FOR MEN 3.4 Oz / 100 ml BRAND NEW!!!</t>
  </si>
  <si>
    <t>3 available / 153 sold</t>
  </si>
  <si>
    <t>May 13, 2024 19:05:56 PDT</t>
  </si>
  <si>
    <t>English Laundry</t>
  </si>
  <si>
    <t>Oxford Bleu by English Laundry, 3.4 oz EDP Spray for Men</t>
  </si>
  <si>
    <t>US $36.67/ea</t>
  </si>
  <si>
    <t>More than 10 available / 169 sold</t>
  </si>
  <si>
    <t>May 24, 2024 07:58:46 PDT</t>
  </si>
  <si>
    <t>Luxury</t>
  </si>
  <si>
    <t>Luxury by New Brand cologne for men EDT 3.3 /3.4 oz New In Box</t>
  </si>
  <si>
    <t>US $10.67/ea</t>
  </si>
  <si>
    <t>57 available / 272 sold</t>
  </si>
  <si>
    <t>May 24, 2024 01:20:13 PDT</t>
  </si>
  <si>
    <t>YSL Y Eau Fraiche (3.3 Oz/100 ML) Eau De Toilette Spray *Rare/Discontinued*</t>
  </si>
  <si>
    <t>May 23, 2024 13:17:51 PDT</t>
  </si>
  <si>
    <t>MontBlanc Men's Starwalker EDT Spray 2.5 oz Fragrances 3386460028486 (Tester)</t>
  </si>
  <si>
    <t>US $31.29</t>
  </si>
  <si>
    <t>May 20, 2024 16:10:31 PDT</t>
  </si>
  <si>
    <t>Bath &amp; Body Works Men's Collection FRESHWATER Cologne Spray 3.4 FL Ounce</t>
  </si>
  <si>
    <t>US $29.97</t>
  </si>
  <si>
    <t>Jil Sander</t>
  </si>
  <si>
    <t>Sun by Jil Sander cologne for men EDT 4.2 oz New In Box</t>
  </si>
  <si>
    <t>US $27.84/ea</t>
  </si>
  <si>
    <t>Limited quantity available / 85 sold</t>
  </si>
  <si>
    <t>Apr 30, 2024 06:45:20 PDT</t>
  </si>
  <si>
    <t>Dolce &amp; Gabbana Light Blue Italian Love Pour Homme 100ml / 3.3 oz EDT Spray Rare</t>
  </si>
  <si>
    <t>6 available / 17 sold</t>
  </si>
  <si>
    <t>May 22, 2024 13:20:36 PDT</t>
  </si>
  <si>
    <t>A-ventu-s for Men 3.3 OZ./ 100 ML.Eau de Parfum Spray for Men New Sealed Box</t>
  </si>
  <si>
    <t>US $99.49</t>
  </si>
  <si>
    <t>May 24, 2024 00:20:22 PDT</t>
  </si>
  <si>
    <t>Acqua Di Parma Colonia Collection For Men Sample Spray Vials 5pc Set</t>
  </si>
  <si>
    <t>Last One / 78 sold</t>
  </si>
  <si>
    <t>May 22, 2024 03:57:35 PDT</t>
  </si>
  <si>
    <t>5 Original M&amp;H Tom Ford Impressions, Tobacco Vanille, Oud Wood &amp; More</t>
  </si>
  <si>
    <t>Fragrance Oil</t>
  </si>
  <si>
    <t>10 available</t>
  </si>
  <si>
    <t>St. George, Utah, United States</t>
  </si>
  <si>
    <t>Set of 12 GUY LAROCHE DRAKKAR INTENSE EDP PARFUM SPRAY MEN SAMPLE 1.2 ML/0.04 OZ</t>
  </si>
  <si>
    <t>3 available / 58 sold</t>
  </si>
  <si>
    <t>May 04, 2024 06:13:01 PDT</t>
  </si>
  <si>
    <t>East Meadow, New York, United States</t>
  </si>
  <si>
    <t>F by Ferragamo Pour Homme cologne EDT 3.3 / 3.4 oz New in Box</t>
  </si>
  <si>
    <t>US $26.86/ea</t>
  </si>
  <si>
    <t>37 available / 1,047 sold</t>
  </si>
  <si>
    <t>May 21, 2024 09:56:08 PDT</t>
  </si>
  <si>
    <t>Paco Rabanne 1 Million Royal Parfum 3.4 oz Cologne for Men New In Box</t>
  </si>
  <si>
    <t>10 available / 23 sold</t>
  </si>
  <si>
    <t>May 23, 2024 17:37:22 PDT</t>
  </si>
  <si>
    <t>Truth by Calvin Klein 3.4 oz EDT Cologne for Men New In Box</t>
  </si>
  <si>
    <t>US $31.57</t>
  </si>
  <si>
    <t>May 24, 2024 07:35:03 PDT</t>
  </si>
  <si>
    <t>Givenchy Gentleman 3.3 oz EDT Eau de Toilette INTENSE Spray for Men New in Box</t>
  </si>
  <si>
    <t>3 available / 45 sold</t>
  </si>
  <si>
    <t>May 23, 2024 18:59:51 PDT</t>
  </si>
  <si>
    <t>California,USA, Hong Kong</t>
  </si>
  <si>
    <t>Avon Perceive 3.4oz Men's Eau de Cologne Lot Of 4 Fast- Free Shpping</t>
  </si>
  <si>
    <t>US $51.49/ea</t>
  </si>
  <si>
    <t>Jan 08, 2024 17:39:02 PST</t>
  </si>
  <si>
    <t>Odyssey Aoud Edition by Armaf 3.4 oz EDP Cologne for Men New In Box</t>
  </si>
  <si>
    <t>US $29.03</t>
  </si>
  <si>
    <t>May 23, 2024 01:07:01 PDT</t>
  </si>
  <si>
    <t>Toy Boy by Moschino 3.4 oz EDP Cologne for Men New In Box</t>
  </si>
  <si>
    <t>May 01, 2024 09:56:57 PDT</t>
  </si>
  <si>
    <t>Huntington Station, New York, United States</t>
  </si>
  <si>
    <t>LATTAFA PERFUMES FAKHAR EAU DE PARFUM 100ML/3.3OZ MEN NEW IN BOX</t>
  </si>
  <si>
    <t>8 available / 71 sold</t>
  </si>
  <si>
    <t>May 22, 2024 11:25:01 PDT</t>
  </si>
  <si>
    <t>Tester Men Azzaro Pour Homme Eau de Toilette Spray 3.4 oz 100 ml Cologne EDT</t>
  </si>
  <si>
    <t>US $18.11</t>
  </si>
  <si>
    <t>May 21, 2024 03:34:53 PDT</t>
  </si>
  <si>
    <t>Dolce &amp; Gabbana The One Mysterious Night Exclusive 100ml / 3.3 oz EDP Spray Men</t>
  </si>
  <si>
    <t>May 22, 2024 11:35:59 PDT</t>
  </si>
  <si>
    <t>Explorer Platinum by Mont Blanc 3.3 oz EDP Cologne for Men New In Box</t>
  </si>
  <si>
    <t>US $52.94</t>
  </si>
  <si>
    <t>Limited quantity available / 100 sold</t>
  </si>
  <si>
    <t>May 22, 2024 08:40:06 PDT</t>
  </si>
  <si>
    <t>MAISON ALHAMBRA</t>
  </si>
  <si>
    <t>Woody Oud by Lattafa For Men EDP 2.7oz / 80ml new in box</t>
  </si>
  <si>
    <t>May 24, 2024 07:55:47 PDT</t>
  </si>
  <si>
    <t>Polo Sport by Ralph Lauren 4.2 oz EDT Cologne for Men New In Box</t>
  </si>
  <si>
    <t>More than 10 available / 507 sold</t>
  </si>
  <si>
    <t>May 22, 2024 19:48:31 PDT</t>
  </si>
  <si>
    <t>Acqua Di Gio by Giorgio Armani 3.4 fl oz/100 mL EDT Spray for Men NEW IN BOX</t>
  </si>
  <si>
    <t>May 18, 2024 09:30:42 PDT</t>
  </si>
  <si>
    <t>US $37.95/ea</t>
  </si>
  <si>
    <t>9 available / 20 sold</t>
  </si>
  <si>
    <t>May 20, 2024 05:50:34 PDT</t>
  </si>
  <si>
    <t>Giorgio Armani Acqua Di Gio 3.4oz Men's Eau de Toilette New Sealed</t>
  </si>
  <si>
    <t>May 22, 2024 08:47:26 PDT</t>
  </si>
  <si>
    <t>Blue Jeans by Versus Gianni Versace 2.5 oz EDT Cologne for Men New In Box</t>
  </si>
  <si>
    <t>US $20.37/ea</t>
  </si>
  <si>
    <t>More than 10 available / 4,569 sold</t>
  </si>
  <si>
    <t>Men Polo Deep Blue by Ralph Lauren 4.2 oz Parfum Cologne New In Box</t>
  </si>
  <si>
    <t>May 20, 2024 01:23:56 PDT</t>
  </si>
  <si>
    <t>Invictus by Paco Rabanne 3.4 oz EDT Cologne for Men Brand New Tester</t>
  </si>
  <si>
    <t>US $45.99/ea</t>
  </si>
  <si>
    <t>More than 10 available / 2,452 sold</t>
  </si>
  <si>
    <t>May 24, 2024 09:17:35 PDT</t>
  </si>
  <si>
    <t>PRADA L'Homme Prada Eau de Toilette Spray 1.7fl oz/50ml Men's EDT NEW &amp; SEALED</t>
  </si>
  <si>
    <t>US $68.55/ea</t>
  </si>
  <si>
    <t>10 available / 65 sold</t>
  </si>
  <si>
    <t>May 08, 2024 08:02:39 PDT</t>
  </si>
  <si>
    <t>Paco Rabanne Invictus 3.4 oz EDT Sporty Men's Fragrance Heroic Scent</t>
  </si>
  <si>
    <t>May 13, 2024 11:37:20 PDT</t>
  </si>
  <si>
    <t>Hybrid &amp; Company</t>
  </si>
  <si>
    <t>Perfume Para Hombre Con Feromonas De Atraer Mujeres Fragancia Colonia Masculino*</t>
  </si>
  <si>
    <t>US $24.19</t>
  </si>
  <si>
    <t>15 available / 73 sold</t>
  </si>
  <si>
    <t>May 09, 2024 08:15:16 PDT</t>
  </si>
  <si>
    <t>Temple, Texas, United States</t>
  </si>
  <si>
    <t>360 by Perry Ellis 3.4 oz EDT Cologne for Men New In Box</t>
  </si>
  <si>
    <t>US $23.01</t>
  </si>
  <si>
    <t>5 available / 2,611 sold</t>
  </si>
  <si>
    <t>May 24, 2024 09:56:02 PDT</t>
  </si>
  <si>
    <t>Jean Paul Gaultier Le Beau 4.2 oz. Eau de Toilette Spray for Men New and Sealed</t>
  </si>
  <si>
    <t>US $136.00</t>
  </si>
  <si>
    <t>5 available / 51 sold</t>
  </si>
  <si>
    <t>May 23, 2024 16:34:42 PDT</t>
  </si>
  <si>
    <t>Opulent Oud by Lattafa 3.4 oz EDP Cologne for Men New in Box</t>
  </si>
  <si>
    <t>US $16.90</t>
  </si>
  <si>
    <t>10 available / 127 sold</t>
  </si>
  <si>
    <t>May 21, 2024 08:40:15 PDT</t>
  </si>
  <si>
    <t>Houbigant</t>
  </si>
  <si>
    <t>DUC DE VERVINS by Houbigant Eau De Toilette Spray 4 oz -120 ml Men New &amp; Sealed.</t>
  </si>
  <si>
    <t>US $68.00/ea</t>
  </si>
  <si>
    <t>6 available / 33 sold</t>
  </si>
  <si>
    <t>May 22, 2024 14:53:19 PDT</t>
  </si>
  <si>
    <t>Polo Ralph Lauren Black EDT Eau De Toilette 2.5 oz. NIB! SEALED!</t>
  </si>
  <si>
    <t>Apr 11, 2024 04:33:41 PDT</t>
  </si>
  <si>
    <t>Hugo by Hugo Boss 6.7 oz EDT Cologne for Men Brand New In Box</t>
  </si>
  <si>
    <t>US $50.79/ea</t>
  </si>
  <si>
    <t>Limited quantity available / 7,506 sold</t>
  </si>
  <si>
    <t>Sheikh Al Shuyukh Luxe Edition by Lattafa 3.4 oz EDP Cologne Men New in Box</t>
  </si>
  <si>
    <t>US $17.18</t>
  </si>
  <si>
    <t>May 22, 2024 11:57:54 PDT</t>
  </si>
  <si>
    <t>360 White by Perry Ellis 3.4 oz edt 3.3 Spray for Men New in BOX</t>
  </si>
  <si>
    <t>US $21.91/ea</t>
  </si>
  <si>
    <t>96 available / 1,831 sold</t>
  </si>
  <si>
    <t>May 24, 2024 09:06:07 PDT</t>
  </si>
  <si>
    <t>US $48.97</t>
  </si>
  <si>
    <t>4 available / 30 sold</t>
  </si>
  <si>
    <t>May 13, 2024 02:58:59 PDT</t>
  </si>
  <si>
    <t>Matosinhos, Portugal</t>
  </si>
  <si>
    <t>Tommy Bahama Maritime Deep Blue for Men 4.2 oz 125 ML Cologne Spray NEW AS PIC**</t>
  </si>
  <si>
    <t>6 available / 209 sold</t>
  </si>
  <si>
    <t>May 20, 2024 06:16:20 PDT</t>
  </si>
  <si>
    <t>Guerlain Imperiale For Men 3.3 FL OZ /100ml Eau De Cologne New Sealed Box</t>
  </si>
  <si>
    <t>US $96.95</t>
  </si>
  <si>
    <t>May 15, 2024 23:13:02 PDT</t>
  </si>
  <si>
    <t>Bleu De Paris Perfume 3.4Oz Eau De Parfum Cologne for Men Spray New With Box</t>
  </si>
  <si>
    <t>May 23, 2024 16:32:28 PDT</t>
  </si>
  <si>
    <t>Hayaati by Lattafa 100 ml 3.4 EDP Perfume for Men Brand New sealed Free shipping</t>
  </si>
  <si>
    <t>May 16, 2024 14:46:48 PDT</t>
  </si>
  <si>
    <t>Original MANCERA CEDRAT BOISE 4 oz (120 ml) EDP Spray NEW &amp; SEALED</t>
  </si>
  <si>
    <t>US $69.97</t>
  </si>
  <si>
    <t>8 available / 30 sold</t>
  </si>
  <si>
    <t>May 22, 2024 09:17:29 PDT</t>
  </si>
  <si>
    <t>Men's Pheromone-Infused Perfume-Cupid Hypnosis Cologne Fragrances Charm Toilette</t>
  </si>
  <si>
    <t>May 23, 2024 19:54:34 PDT</t>
  </si>
  <si>
    <t>Lhomme / Prada EDT Spray 1.7 oz (50 ml) (m)</t>
  </si>
  <si>
    <t>US $66.55</t>
  </si>
  <si>
    <t>May 24, 2024 08:44:38 PDT</t>
  </si>
  <si>
    <t>Givenchy Men's Gentleman EDT Spray 3.3 oz (Tester) Fragrances 3274872441071</t>
  </si>
  <si>
    <t>US $48.87</t>
  </si>
  <si>
    <t>May 20, 2024 20:44:28 PDT</t>
  </si>
  <si>
    <t>GIVENCHY</t>
  </si>
  <si>
    <t>GIVENCHY GENTLEMAN RESERVE PRIVEE EAU DE PARFUM SPRAY MEN 2.0 Oz / 60 ml NEW!!!</t>
  </si>
  <si>
    <t>8 available / 180 sold</t>
  </si>
  <si>
    <t>May 16, 2024 14:16:01 PDT</t>
  </si>
  <si>
    <t>Afnan Men's Turathi Brown EDP Spray 3.0 oz Fragrances 6290171070603</t>
  </si>
  <si>
    <t>May 23, 2024 11:50:59 PDT</t>
  </si>
  <si>
    <t>Creed Aventus by Creed EDP Cologne for Men 1.7 oz New In Box</t>
  </si>
  <si>
    <t>US $188.30/ea</t>
  </si>
  <si>
    <t>Limited quantity available / 266 sold</t>
  </si>
  <si>
    <t>K by Dolce and Gabbana for Men - 3.3 oz EDP Spray</t>
  </si>
  <si>
    <t>US $55.45</t>
  </si>
  <si>
    <t>May 22, 2024 11:50:40 PDT</t>
  </si>
  <si>
    <t>Nautica Voyage Heritage by Nautica 3.4 oz EDT Cologne for Men New In Box</t>
  </si>
  <si>
    <t>US $18.33/ea</t>
  </si>
  <si>
    <t>More than 10 available / 1,332 sold</t>
  </si>
  <si>
    <t>May 22, 2024 09:47:13 PDT</t>
  </si>
  <si>
    <t>Armani Acqua Di Gio Parfum Refillable for Men 4.2 Oz / 125ml</t>
  </si>
  <si>
    <t>US $123.99</t>
  </si>
  <si>
    <t>May 16, 2024 17:44:35 PDT</t>
  </si>
  <si>
    <t>GIVENCHY GENTLEMAN SOCIETY EXTREME EAU DE PARFUM SPRAY FOR MEN 2.0 Oz / 60 ml</t>
  </si>
  <si>
    <t>May 03, 2024 11:43:56 PDT</t>
  </si>
  <si>
    <t>Men's Cologne Sample Spray Vials - Choose Scent Combined Shipping</t>
  </si>
  <si>
    <t>Eau de Parfum/ Eau de Toilette</t>
  </si>
  <si>
    <t>US $3.50/ea</t>
  </si>
  <si>
    <t>4 available / 3,009 sold</t>
  </si>
  <si>
    <t>May 23, 2024 09:24:03 PDT</t>
  </si>
  <si>
    <t>May 20, 2024 23:42:53 PDT</t>
  </si>
  <si>
    <t>Axe Deodorant Body Spray Anarchy For Him Men's Fragrance 150ml -PACK OF 12</t>
  </si>
  <si>
    <t>Deodorant Body Spray</t>
  </si>
  <si>
    <t>Whittier, California, United States</t>
  </si>
  <si>
    <t>Stronger With You by Emporio Armani 3.3 oz. Eau de Toilette Spray Men Sealed Box</t>
  </si>
  <si>
    <t>US $71.90/ea</t>
  </si>
  <si>
    <t>10 available / 244 sold</t>
  </si>
  <si>
    <t>May 23, 2024 16:30:10 PDT</t>
  </si>
  <si>
    <t>Salvatore Ferragamo Men's Uomo Urban Feel EDT Spray 3.4 oz Fragrances</t>
  </si>
  <si>
    <t>May 19, 2024 09:08:53 PDT</t>
  </si>
  <si>
    <t>Versace Pour Homme Dylan Blue EDT Cologne for Men 3.4 oz New in Box</t>
  </si>
  <si>
    <t>Perfume For Men With Pheromones To Attract Women Fragrance Cologne Masculino</t>
  </si>
  <si>
    <t>US $16.34</t>
  </si>
  <si>
    <t>5 available / 103 sold</t>
  </si>
  <si>
    <t>May 23, 2024 13:46:24 PDT</t>
  </si>
  <si>
    <t>Plano, Texas, United States</t>
  </si>
  <si>
    <t>Fusion D'issey Extreme by Issey Miyake men EDT intense 3.3 / 3.4  oz New In Box</t>
  </si>
  <si>
    <t>US $44.61/ea</t>
  </si>
  <si>
    <t>54 available / 27 sold</t>
  </si>
  <si>
    <t>May 08, 2024 07:49:55 PDT</t>
  </si>
  <si>
    <t>Kenneth Cole For Him by kenneth Cole cologne EDT 3.3 / 3.4 oz New Tester</t>
  </si>
  <si>
    <t>US $18.66/ea</t>
  </si>
  <si>
    <t>26 available / 58 sold</t>
  </si>
  <si>
    <t>May 06, 2024 23:28:14 PDT</t>
  </si>
  <si>
    <t>Eau D'Orange Verte by Hermes Cologne for Men 3.3 / 3.4 oz New In Box</t>
  </si>
  <si>
    <t>US $62.62/ea</t>
  </si>
  <si>
    <t>3 available / 335 sold</t>
  </si>
  <si>
    <t>May 23, 2024 07:17:14 PDT</t>
  </si>
  <si>
    <t>Tiffany</t>
  </si>
  <si>
    <t>Tiffany Love for Him 3 oz Eau de Toilette EDT Perfume for Men Spray New In Box</t>
  </si>
  <si>
    <t>May 01, 2024 23:21:12 PDT</t>
  </si>
  <si>
    <t>YSL La Nuit De L’Homme Bleu Electrique EDT INTENSE 3.3OZ/100ML RARE &amp; NEW IN BOX</t>
  </si>
  <si>
    <t>US $178.99</t>
  </si>
  <si>
    <t>Last One / 77 sold</t>
  </si>
  <si>
    <t>May 22, 2024 16:37:14 PDT</t>
  </si>
  <si>
    <t>emper</t>
  </si>
  <si>
    <t>Big Ben London Blanc  By Emper Eau De Perfume 2.8 fl Oz./85ml</t>
  </si>
  <si>
    <t>Y by Yves Saint Laurent Eau De Parfum Spray 3.3 /3.4 oz Men Sealed!!!</t>
  </si>
  <si>
    <t>US $58.99/ea</t>
  </si>
  <si>
    <t>May 21, 2024 00:24:47 PDT</t>
  </si>
  <si>
    <t>Ed Hardy Born Wild Eau De Toilette Spray 3.4oz./100ml (Scuffs &amp; Scratches)No Cap</t>
  </si>
  <si>
    <t>US $40.95</t>
  </si>
  <si>
    <t>Apr 26, 2024 08:32:12 PDT</t>
  </si>
  <si>
    <t>Maison Francis Kurkdjian Amyris Pour Homme Eau de Toilette 2.4 Fl Oz</t>
  </si>
  <si>
    <t>May 17, 2024 11:43:56 PDT</t>
  </si>
  <si>
    <t>Shepherdsville, Kentucky, United States</t>
  </si>
  <si>
    <t>Gucci Guilty Black for Men Cologne 3.0 oz edt NEW IN BOX</t>
  </si>
  <si>
    <t>US $71.98</t>
  </si>
  <si>
    <t>Last One / 100 sold</t>
  </si>
  <si>
    <t>May 24, 2024 06:21:19 PDT</t>
  </si>
  <si>
    <t>Giorgio Armani Aqua Di Gio 3.4 oz Men's Eau de Toilette Spray New</t>
  </si>
  <si>
    <t>May 11, 2024 02:03:08 PDT</t>
  </si>
  <si>
    <t>WOOD &amp; SPICE Montale for men 3.4 OZ New Box</t>
  </si>
  <si>
    <t>May 23, 2024 17:42:12 PDT</t>
  </si>
  <si>
    <t>Irving, Texas, United States</t>
  </si>
  <si>
    <t>Creed Aventus For Men Travel Size Pack of 2 Rollerball By Y.Z.Y Scents</t>
  </si>
  <si>
    <t>Oil</t>
  </si>
  <si>
    <t>US $9.96/ea</t>
  </si>
  <si>
    <t>May 08, 2024 18:36:48 PDT</t>
  </si>
  <si>
    <t>BRUT</t>
  </si>
  <si>
    <t>Brut 7oz Classic Scent Splash-on Cologne (Pack of 2)</t>
  </si>
  <si>
    <t>Splash-on</t>
  </si>
  <si>
    <t>US $19.97/ea</t>
  </si>
  <si>
    <t>4 available / 15 sold</t>
  </si>
  <si>
    <t>May 20, 2024 21:21:03 PDT</t>
  </si>
  <si>
    <t>Men's Perfume Pheromone- Infused Cupid Hypnosis Cologne Fragrances Charm Spray！</t>
  </si>
  <si>
    <t>May 21, 2024 19:32:52 PDT</t>
  </si>
  <si>
    <t>LIGHT BLUE FOREVER Cologne for men Dolce &amp; Gabbana 0.33 oz/10 ml EDP Spray unbox</t>
  </si>
  <si>
    <t>US $18.89/ea</t>
  </si>
  <si>
    <t>10 available / 125 sold</t>
  </si>
  <si>
    <t>May 24, 2024 08:50:11 PDT</t>
  </si>
  <si>
    <t>Bvlgari Man In Black Eau De Parfum 0.5 oz/15 Ml Spray New In Box</t>
  </si>
  <si>
    <t>Mar 06, 2024 12:02:36 PST</t>
  </si>
  <si>
    <t>CHRISTIAN DIOR</t>
  </si>
  <si>
    <t>DIOR SAUVAGE ELIXER / Elixir Mini Spray for Men, New, .25 Oz. Free Shipping</t>
  </si>
  <si>
    <t>May 23, 2024 14:34:55 PDT</t>
  </si>
  <si>
    <t>Orma, West Virginia, United States</t>
  </si>
  <si>
    <t>K by Dolce &amp; Gabbana 3.4 oz Eau De Toilette King Cologne Spray for Men New</t>
  </si>
  <si>
    <t>4 available / 48 sold</t>
  </si>
  <si>
    <t>May 12, 2024 09:22:09 PDT</t>
  </si>
  <si>
    <t>L'eau D'issey Intense by Issey Miyake, 2.5 oz EDT Spray for Men</t>
  </si>
  <si>
    <t>US $24.35/ea</t>
  </si>
  <si>
    <t>More than 10 available / 88 sold</t>
  </si>
  <si>
    <t>May 24, 2024 10:21:23 PDT</t>
  </si>
  <si>
    <t>New in Box Men's Perfume Toy Boy by Moschino Eau De Parfum EDP Spray 3.4oz/100ml</t>
  </si>
  <si>
    <t>May 21, 2024 19:21:40 PDT</t>
  </si>
  <si>
    <t>Bond No. 9 Governors Island by Bond No. 9, 3.3 oz EDP Spray for Men</t>
  </si>
  <si>
    <t>US $160.27/ea</t>
  </si>
  <si>
    <t>3 available / 47 sold</t>
  </si>
  <si>
    <t>May 23, 2024 08:01:21 PDT</t>
  </si>
  <si>
    <t>Tester Men Kenneth Cole Mankind Hero by Kenneth Cole 3.4 oz New No Cap</t>
  </si>
  <si>
    <t>edt</t>
  </si>
  <si>
    <t>More than 10 available / 415 sold</t>
  </si>
  <si>
    <t>May 07, 2024 07:48:23 PDT</t>
  </si>
  <si>
    <t>Fragrance World Men's Alpha EDP Spray 3.4 oz Fragrances 6290360373317</t>
  </si>
  <si>
    <t>May 24, 2024 08:56:44 PDT</t>
  </si>
  <si>
    <t>XX Artisan by John Varvatos cologne for men EDT 4.2 oz New Tester</t>
  </si>
  <si>
    <t>21 available / 121 sold</t>
  </si>
  <si>
    <t>May 24, 2024 07:22:11 PDT</t>
  </si>
  <si>
    <t>Blue Perfumes</t>
  </si>
  <si>
    <t>JPG le male inspiration Blue for Men Eau De Toilette 4.2 oz / 125 ml</t>
  </si>
  <si>
    <t>May 17, 2024 19:44:33 PDT</t>
  </si>
  <si>
    <t>20744, United States</t>
  </si>
  <si>
    <t>Reversed by Hugo Boss cologne for men EDT 4.2 oz New in Box</t>
  </si>
  <si>
    <t>US $29.78/ea</t>
  </si>
  <si>
    <t>Limited quantity available / 604 sold</t>
  </si>
  <si>
    <t>May 23, 2024 03:00:09 PDT</t>
  </si>
  <si>
    <t>L'aventure Knight by Al Haramain cologne for men EDP 3.3 / 3.4 oz New in Box</t>
  </si>
  <si>
    <t>US $30.93/ea</t>
  </si>
  <si>
    <t>65 available / 998 sold</t>
  </si>
  <si>
    <t>May 21, 2024 22:39:17 PDT</t>
  </si>
  <si>
    <t>Creed Silver Mountain Water by Creed 3.3 oz Perfume Cologne for Men New In Box</t>
  </si>
  <si>
    <t>US $180.17</t>
  </si>
  <si>
    <t>Limited quantity available / 327 sold</t>
  </si>
  <si>
    <t>JAIPUR Homme by Boucheron cologne 3.3 / 3.4 oz EDP For Men New in Box</t>
  </si>
  <si>
    <t>US $35.58/ea</t>
  </si>
  <si>
    <t>Limited quantity available / 1,024 sold</t>
  </si>
  <si>
    <t>May 16, 2024 08:36:58 PDT</t>
  </si>
  <si>
    <t>fragance one</t>
  </si>
  <si>
    <t>Office For Men Fragrance One By Jeremy Fragrance 100ml - 3.3oz 3.4oz NEW $250</t>
  </si>
  <si>
    <t>US $179.99</t>
  </si>
  <si>
    <t>May 21, 2024 01:44:29 PDT</t>
  </si>
  <si>
    <t>West Chester, Pennsylvania, United States</t>
  </si>
  <si>
    <t>Armaf Tag Him Uomo Rosso Red Eau De Parfum 100ml</t>
  </si>
  <si>
    <t>US $45.35/ea</t>
  </si>
  <si>
    <t>2 available / 1 sold</t>
  </si>
  <si>
    <t>May 23, 2024 01:40:32 PDT</t>
  </si>
  <si>
    <t>Invictus Victory Elixir by Paco Rabanne 3.4oz Parfum Intense Men NEW SEALED Box</t>
  </si>
  <si>
    <t>6 available / 50 sold</t>
  </si>
  <si>
    <t>May 21, 2024 23:36:30 PDT</t>
  </si>
  <si>
    <t>Paco Rabanne Pure XS Night 3.4 oz 100 ml EDP  Spray in white box. Discontinued.</t>
  </si>
  <si>
    <t>Feb 28, 2024 07:26:54 PST</t>
  </si>
  <si>
    <t>Christian Dior Sauvage Elixir Men EDC Spray 2 oz Sealed.</t>
  </si>
  <si>
    <t>EDC</t>
  </si>
  <si>
    <t>US $110.19</t>
  </si>
  <si>
    <t>May 23, 2024 21:56:47 PDT</t>
  </si>
  <si>
    <t>Corona, California, United States</t>
  </si>
  <si>
    <t>Michael Malul Gents Scents</t>
  </si>
  <si>
    <t>Edgewater 3.4 EDP Michael Malul Gents Scents</t>
  </si>
  <si>
    <t>US $99.86</t>
  </si>
  <si>
    <t>May 22, 2024 19:01:37 PDT</t>
  </si>
  <si>
    <t>Mefisto Gentiluomo by Xerjoff EDP for Men 2ml Vial Spray New Factory Sealed</t>
  </si>
  <si>
    <t>May 16, 2024 15:22:05 PDT</t>
  </si>
  <si>
    <t>VETIVER by Guerlain 4 ml/ 0.13 oz Eau de Cologne MINI Splash VINTAGE New</t>
  </si>
  <si>
    <t>May 13, 2024 05:49:38 PDT</t>
  </si>
  <si>
    <t>Punta Gorda, Florida, United States</t>
  </si>
  <si>
    <t>Ralph Lauren Polo Black - Bold 4.2oz Men's EDT, New in Sealed Box</t>
  </si>
  <si>
    <t>May 13, 2024 09:33:41 PDT</t>
  </si>
  <si>
    <t>Polo RALPH LAUREN Red Parfum 0.34 .34 oz 10 ml travel spray NEW 2024</t>
  </si>
  <si>
    <t>Apr 22, 2024 05:34:36 PDT</t>
  </si>
  <si>
    <t>Saint Petersburg, Florida, United States</t>
  </si>
  <si>
    <t>united scents</t>
  </si>
  <si>
    <t>Men's  Perfume Black Intense 3.4 Fl Oz Parfum Fragrance</t>
  </si>
  <si>
    <t>May 18, 2024 15:52:35 PDT</t>
  </si>
  <si>
    <t>Arcadia, California, United States</t>
  </si>
  <si>
    <t>BURBERRY LONDON By Burberry 3.3 / 3.4 oz EDT cologne For Men New in Box</t>
  </si>
  <si>
    <t>US $39.25/ea</t>
  </si>
  <si>
    <t>10 available / 30 sold</t>
  </si>
  <si>
    <t>May 23, 2024 05:20:25 PDT</t>
  </si>
  <si>
    <t>Jimmy Choo Man, Aqua, Blue, Intense Collection Sample Size (4pcs)</t>
  </si>
  <si>
    <t>US $16.50/ea</t>
  </si>
  <si>
    <t>5 available / 67 sold</t>
  </si>
  <si>
    <t>May 23, 2024 12:09:40 PDT</t>
  </si>
  <si>
    <t>PACO RABANNE Phantom Parfum 0.17oz/5mL Mens - Mini Size Cologne - New In Box!</t>
  </si>
  <si>
    <t>Lynnwood, Washington, United States</t>
  </si>
  <si>
    <t>sensus ultra colonia de avon para caballero elije tu favorita 100% original</t>
  </si>
  <si>
    <t>More than 10 available / 577 sold</t>
  </si>
  <si>
    <t>May 17, 2024 12:17:44 PDT</t>
  </si>
  <si>
    <t>Jimmy Choo Man Intense by Jimmy Choo Eau De Toilette Spray 3.3 oz Men</t>
  </si>
  <si>
    <t>US $68.72/ea</t>
  </si>
  <si>
    <t>More than 10 available / 55 sold</t>
  </si>
  <si>
    <t>May 23, 2024 02:11:39 PDT</t>
  </si>
  <si>
    <t>Ann Arbor, Michigan, United States</t>
  </si>
  <si>
    <t>3.4 oz/100mL Eau de Toilette Spray Brand New for Giorgio Armani Acqua Di Gio</t>
  </si>
  <si>
    <t>US $25.89</t>
  </si>
  <si>
    <t>May 09, 2024 22:38:22 PDT</t>
  </si>
  <si>
    <t>Bvlgari Le Gemme Tygar 3.4oz Men's Eau de Parfum</t>
  </si>
  <si>
    <t>US $250.00</t>
  </si>
  <si>
    <t>Paterson, New Jersey, United States</t>
  </si>
  <si>
    <t>Y YSL YVES SAINT LAURENT EAU DE TOILETTE 0.25 Fl. Oz. 7.5 Ml. COLLECTIBLE MINI</t>
  </si>
  <si>
    <t>Sep 15, 2023 06:32:59 PDT</t>
  </si>
  <si>
    <t>Armani Code by Giorgio Armani 4.2 oz EDT Cologne for Men Factory Sealed</t>
  </si>
  <si>
    <t>US $36.50/ea</t>
  </si>
  <si>
    <t>3 available / 185 sold</t>
  </si>
  <si>
    <t>May 23, 2024 23:20:00 PDT</t>
  </si>
  <si>
    <t>2X Creed Millesime Imperial Men Sample Vial 0.08 oz 2.5 ml Eau De Parfum Spray</t>
  </si>
  <si>
    <t>Feb 26, 2024 12:33:18 PST</t>
  </si>
  <si>
    <t>Escape For Men by Calvin Klein Eau De Toilette ~ 3.3 FL OZ ~ Sealed ~ AUTHENTIC</t>
  </si>
  <si>
    <t>Cologne Fragrance Aluminum Car Air Freshener for Men Modern Vent-Clip universal</t>
  </si>
  <si>
    <t>Car Air Freshener</t>
  </si>
  <si>
    <t>US $7.19</t>
  </si>
  <si>
    <t>Apr 17, 2024 23:41:54 PDT</t>
  </si>
  <si>
    <t>YSL Yves Saint Laurent Y Eau de Perfume  100ml / 3.3 oz Men Cologne Sealed Box</t>
  </si>
  <si>
    <t>May 15, 2024 17:42:12 PDT</t>
  </si>
  <si>
    <t>Edison, New Jersey, Hong Kong</t>
  </si>
  <si>
    <t>Pierre Cardin For Men EDC Spray Cologne 1oz Unboxed New</t>
  </si>
  <si>
    <t>US $9.45</t>
  </si>
  <si>
    <t>May 23, 2024 16:11:19 PDT</t>
  </si>
  <si>
    <t>Boynton Beach, Florida, United States</t>
  </si>
  <si>
    <t>Paco Rabanne Invictus Cologne EDT 3.4oz Sealed Victory Scent Power</t>
  </si>
  <si>
    <t>May 24, 2024 07:13:32 PDT</t>
  </si>
  <si>
    <t>Cupid II Charm Toilette for Men,Pheromone-Infused Perfume Cologne Fragrances NEW</t>
  </si>
  <si>
    <t>May 24, 2024 08:53:14 PDT</t>
  </si>
  <si>
    <t>Double Bleu by Bharara cologne for men EDP 3.3 / 3.4 oz New In Box</t>
  </si>
  <si>
    <t>US $54.85/ea</t>
  </si>
  <si>
    <t>9 available / 8 sold</t>
  </si>
  <si>
    <t>May 16, 2024 09:13:11 PDT</t>
  </si>
  <si>
    <t>Givenchy Gentleman Reserve Privee 3.38oz 100ml EDP Cologne Mens Spray NEW in Box</t>
  </si>
  <si>
    <t>US $42.39</t>
  </si>
  <si>
    <t>May 20, 2024 19:16:37 PDT</t>
  </si>
  <si>
    <t>aladdin</t>
  </si>
  <si>
    <t>Santa fe cologne spray for men  by Aladdin 1.7 oz</t>
  </si>
  <si>
    <t>Giorgio Armani Code Profumo Men 3.7 oz 110 ml New Sealed in Box</t>
  </si>
  <si>
    <t>May 23, 2024 08:08:50 PDT</t>
  </si>
  <si>
    <t>Hermes Men's Terre D'Hermes Parfum Spray 0.42 oz Fragrances 3346131402519</t>
  </si>
  <si>
    <t>May 20, 2024 11:56:38 PDT</t>
  </si>
  <si>
    <t>Salvatore Ferragamo Intense Leather Eau de Parfum for Men 1.0 Oz / 30ml</t>
  </si>
  <si>
    <t>May 19, 2024 17:29:51 PDT</t>
  </si>
  <si>
    <t>Hawas by Rasasi 3.4oz EDP for Men NEW SEALED Box</t>
  </si>
  <si>
    <t>US $49.50/ea</t>
  </si>
  <si>
    <t>K by Dolce &amp; Gabbana KING cologne for men EDT 5 oz New in Box</t>
  </si>
  <si>
    <t>68 available / 993 sold</t>
  </si>
  <si>
    <t>May 14, 2024 15:34:41 PDT</t>
  </si>
  <si>
    <t>Bvlgari Aqva Marine Pour Homme 3.4 oz EDT Cologne for Men Tester</t>
  </si>
  <si>
    <t>US $64.02</t>
  </si>
  <si>
    <t>May 19, 2024 17:40:35 PDT</t>
  </si>
  <si>
    <t>Hanae Mori</t>
  </si>
  <si>
    <t>Hanae Mori HiM Men’s Eau de Toilette 10 Sprays 1.2ml Each *NEW* *FREE SHIPPING*</t>
  </si>
  <si>
    <t>US $15.39</t>
  </si>
  <si>
    <t>May 22, 2024 19:42:23 PDT</t>
  </si>
  <si>
    <t>Phillips-Van Heusen</t>
  </si>
  <si>
    <t>Izod by Phillips-Van Heusen 3.4 oz / 100 ml Edt spy cologne for men pour homme</t>
  </si>
  <si>
    <t>US $21.25</t>
  </si>
  <si>
    <t>More than 10 available / 504 sold</t>
  </si>
  <si>
    <t>May 17, 2024 09:32:46 PDT</t>
  </si>
  <si>
    <t>Elizabeth Taylor PASSION Cologne Spray for Men 4 oz</t>
  </si>
  <si>
    <t>US $17.17</t>
  </si>
  <si>
    <t>May 24, 2024 07:15:49 PDT</t>
  </si>
  <si>
    <t>Ralph Lauren Polo Red Extreme Parfum for Men 4.2 oz 125 ml  New open white box.</t>
  </si>
  <si>
    <t>US $103.20/ea</t>
  </si>
  <si>
    <t>May 01, 2024 15:10:55 PDT</t>
  </si>
  <si>
    <t>Gucci Guilty Black 3.0 oz EDT Cologne for Men New Tester</t>
  </si>
  <si>
    <t>US $68.30</t>
  </si>
  <si>
    <t>Limited quantity available / 137 sold</t>
  </si>
  <si>
    <t>May 24, 2024 07:59:03 PDT</t>
  </si>
  <si>
    <t>Carolina Herrera Bad Boy Dazzling Garden 3.3/3.4 oz Eau De Toilette 100ml (NWOB)</t>
  </si>
  <si>
    <t>US $65.99</t>
  </si>
  <si>
    <t>Apr 29, 2024 18:20:43 PDT</t>
  </si>
  <si>
    <t>Polo Cologne Intense by Ralph Lauren for men EDC 4.0 oz New in Box</t>
  </si>
  <si>
    <t>US $41.44/ea</t>
  </si>
  <si>
    <t>84 available / 145 sold</t>
  </si>
  <si>
    <t>May 20, 2024 23:05:25 PDT</t>
  </si>
  <si>
    <t>Bath &amp; Body Works Men's Collection Fragrance Cologne Body Spray 3.7 oz Choose 1</t>
  </si>
  <si>
    <t>US $10.91</t>
  </si>
  <si>
    <t>Last One / 654 sold</t>
  </si>
  <si>
    <t>May 16, 2024 00:14:43 PDT</t>
  </si>
  <si>
    <t>AQUATIC LIME mens DOSSIER fragrance EDT for Acqua Di Gio 1.7oz 50ml</t>
  </si>
  <si>
    <t>May 17, 2024 11:37:40 PDT</t>
  </si>
  <si>
    <t>Encre Noire A L'extreme by Lalique cologne for him EDP 3.3 / 3.4 oz New Tester</t>
  </si>
  <si>
    <t>US $25.74/ea</t>
  </si>
  <si>
    <t>May 14, 2024 11:28:23 PDT</t>
  </si>
  <si>
    <t>GENTLEMEN ONLY by Givenchy Cologne 3.3 / 3.4 oz EDT Cologne For Men New in Box</t>
  </si>
  <si>
    <t>US $50.44/ea</t>
  </si>
  <si>
    <t>13 available / 636 sold</t>
  </si>
  <si>
    <t>May 24, 2024 08:09:07 PDT</t>
  </si>
  <si>
    <t>Afnan 9 PM Men Sample Vial 0.09 oz 3 ml Eau De Parfum Spray On Card</t>
  </si>
  <si>
    <t>US $6.94/ea</t>
  </si>
  <si>
    <t>May 20, 2024 14:10:33 PDT</t>
  </si>
  <si>
    <t>Eros Flame ByVERSACE Spray 3.4oz/100ml Fragrance Cologne For Men NIB</t>
  </si>
  <si>
    <t>May 23, 2024 19:46:45 PDT</t>
  </si>
  <si>
    <t>Naxos By Xerjoff Vial Spray 2ml New Sealed</t>
  </si>
  <si>
    <t>4 available / 442 sold</t>
  </si>
  <si>
    <t>May 22, 2024 00:57:56 PDT</t>
  </si>
  <si>
    <t>Jaguar Classic Motion by Jaguar Cologne 3.4 / 3.3 oz Men edt NEW IN BOX</t>
  </si>
  <si>
    <t>US $14.57/ea</t>
  </si>
  <si>
    <t>54 available / 63 sold</t>
  </si>
  <si>
    <t>May 19, 2024 12:27:34 PDT</t>
  </si>
  <si>
    <t>WITHOUT BOX - 50ml (1.65 fl oz) Al Rehab Choco Musk Concentrated Perfume Oil</t>
  </si>
  <si>
    <t>7 available / 76 sold</t>
  </si>
  <si>
    <t>Mar 22, 2024 06:23:29 PDT</t>
  </si>
  <si>
    <t>Lynbrook, New York, United States</t>
  </si>
  <si>
    <t>New 10x New Random Unique Men's Fragrance Cologne Sample Set Christimas Gift Set</t>
  </si>
  <si>
    <t>More than 10 lots available (10 items per lot) / 331 sold</t>
  </si>
  <si>
    <t>Nov 21, 2023 08:32:55 PST</t>
  </si>
  <si>
    <t>Stony Brook, New York, United States</t>
  </si>
  <si>
    <t>BOD man</t>
  </si>
  <si>
    <t>BOD Man Fragrance Body Spray, Black, 8 fl oz Fresh Free Shipping</t>
  </si>
  <si>
    <t>Fragrance Body Spray</t>
  </si>
  <si>
    <t>3 available / 32 sold</t>
  </si>
  <si>
    <t>May 22, 2024 17:01:35 PDT</t>
  </si>
  <si>
    <t>Diesel Only The Brave by Diesel EDT Cologne for Men 6.7 oz New In Box</t>
  </si>
  <si>
    <t>US $56.00/ea</t>
  </si>
  <si>
    <t>3 available / 677 sold</t>
  </si>
  <si>
    <t>May 20, 2024 15:18:21 PDT</t>
  </si>
  <si>
    <t>Amouage</t>
  </si>
  <si>
    <t>Amouage Interlude by Amouage 3.4 oz EDP Cologne for Men New In Box</t>
  </si>
  <si>
    <t>US $166.18/ea</t>
  </si>
  <si>
    <t>May 22, 2024 07:34:36 PDT</t>
  </si>
  <si>
    <t>Polo Blue by Ralph Lauren EDT for Men 2.5oz - 75ml *NEW IN SEALED BOX*</t>
  </si>
  <si>
    <t>May 10, 2024 07:19:49 PDT</t>
  </si>
  <si>
    <t>Rasasi It's Essential for Men Long Lasting Eau De Parfum- 100ml- FREE SHIPPING</t>
  </si>
  <si>
    <t>May 17, 2024 18:15:39 PDT</t>
  </si>
  <si>
    <t>Bvlgari Man In Black Made Stronger With Pheromones For Super Sexy Scent Trails!</t>
  </si>
  <si>
    <t>May 19, 2024 18:22:54 PDT</t>
  </si>
  <si>
    <t>Armaf club de nuit UNTOLD 6.7oz/200ml Eau de Parfum Unisex Spray - New &amp; Sealed</t>
  </si>
  <si>
    <t>Apr 24, 2024 15:40:00 PDT</t>
  </si>
  <si>
    <t>Armaf Odyssey Mandarin Sky Eau De Parfum for Men 100ml - FREE SHIPPING</t>
  </si>
  <si>
    <t>US $41.00</t>
  </si>
  <si>
    <t>8 available / 397 sold</t>
  </si>
  <si>
    <t>May 16, 2024 08:19:57 PDT</t>
  </si>
  <si>
    <t>Women TABU by DANA 2.3 oz EDC Spray New In Box (NOT 3.0)</t>
  </si>
  <si>
    <t>More than 10 available / 647 sold</t>
  </si>
  <si>
    <t>Feb 16, 2024 20:33:33 PST</t>
  </si>
  <si>
    <t>HERRERA FOR MEN * Carolina Herrera Cologne * EDT * 6.7 / 6.8 oz * NEW IN BOX</t>
  </si>
  <si>
    <t>US $66.52/ea</t>
  </si>
  <si>
    <t>More than 10 available / 1,963 sold</t>
  </si>
  <si>
    <t>May 15, 2024 10:37:08 PDT</t>
  </si>
  <si>
    <t>Lot of 12 - Acqua Di Gio Profondo - Men's Luxury Cologne Samples - EDP - Armani</t>
  </si>
  <si>
    <t>Arlington Heights, Illinois, United States</t>
  </si>
  <si>
    <t>D By Diesel by Diesel Eau De Toilette Spray 3.4oz/100ml for Men WITHOUT BOX</t>
  </si>
  <si>
    <t>May 17, 2024 11:34:20 PDT</t>
  </si>
  <si>
    <t>Dvyne Fragrances</t>
  </si>
  <si>
    <t>Assorted Body Oils - 100% Pure Uncut Fragrances - 1/3 Oz Roll-Ons For Men</t>
  </si>
  <si>
    <t>Body Oil</t>
  </si>
  <si>
    <t>US $8.00/ea</t>
  </si>
  <si>
    <t>More than 10 available / 1,113 sold</t>
  </si>
  <si>
    <t>May 22, 2024 08:22:07 PDT</t>
  </si>
  <si>
    <t>PDM PARFUMS DE MARLY LAYTON EXCLUSIF 1.5ml .05fl oz x 1 COLOGNE SPRAY SAMPLE</t>
  </si>
  <si>
    <t>Supremacy Incense by Afnan cologne for men EDP 3.3 / 3.4 oz New in Box</t>
  </si>
  <si>
    <t>110 available / 692 sold</t>
  </si>
  <si>
    <t>May 21, 2024 23:18:09 PDT</t>
  </si>
  <si>
    <t>LAPIDUS pour Homme by Ted Lapidus Cologne 3.3 oz EDT 3.4 Men New in Box</t>
  </si>
  <si>
    <t>US $20.08/ea</t>
  </si>
  <si>
    <t>29 available / 518 sold</t>
  </si>
  <si>
    <t>Apr 23, 2024 03:57:22 PDT</t>
  </si>
  <si>
    <t>Arabian Oud</t>
  </si>
  <si>
    <t>Arabian Oud - Arabian Knight EDP For Men 3.4 oz/100ML</t>
  </si>
  <si>
    <t>US $99.63</t>
  </si>
  <si>
    <t>May 22, 2024 09:26:42 PDT</t>
  </si>
  <si>
    <t>Emporio Armani Stronger With You ABSOLUTELY 1.7oz.Parfum Spray New in Sealed Box</t>
  </si>
  <si>
    <t>10 available / 82 sold</t>
  </si>
  <si>
    <t>May 23, 2024 05:39:50 PDT</t>
  </si>
  <si>
    <t>Hunter by Armaf cologne for men EDP 3.3 / 3.4 oz New in Box</t>
  </si>
  <si>
    <t>US $23.62/ea</t>
  </si>
  <si>
    <t>130 available / 415 sold</t>
  </si>
  <si>
    <t>May 22, 2024 09:23:27 PDT</t>
  </si>
  <si>
    <t>360 Red by Perry Ellis 6.7 / 6.8 oz EDT Cologne for Men New In Box</t>
  </si>
  <si>
    <t>US $40.13</t>
  </si>
  <si>
    <t>9 available / 2,703 sold</t>
  </si>
  <si>
    <t>May 22, 2024 15:05:34 PDT</t>
  </si>
  <si>
    <t>Polo Black by Ralph Lauren EDT 2.5 oz - 75 ml *NEW IN SEALED BOX*</t>
  </si>
  <si>
    <t>More than 10 available / 180 sold</t>
  </si>
  <si>
    <t>Mar 18, 2024 09:08:20 PDT</t>
  </si>
  <si>
    <t>ZARA  8.0 SUMMER Eau Dau Toilette 100 ML</t>
  </si>
  <si>
    <t>May 09, 2024 21:13:54 PDT</t>
  </si>
  <si>
    <t>David Beckham</t>
  </si>
  <si>
    <t>David Beckham The Essence Man 75ml Boxed</t>
  </si>
  <si>
    <t>C $37.00</t>
  </si>
  <si>
    <t>May 21, 2024 07:32:36 PDT</t>
  </si>
  <si>
    <t>L'aventure Intense by Al Haramain for men EDP 3.4 oz New in Box</t>
  </si>
  <si>
    <t>US $31.98</t>
  </si>
  <si>
    <t>May 23, 2024 11:09:04 PDT</t>
  </si>
  <si>
    <t>RASASI Hawas Ice For Men EDP - 100Ml (3.4Oz)</t>
  </si>
  <si>
    <t>US $78.00</t>
  </si>
  <si>
    <t>May 20, 2024 13:03:25 PDT</t>
  </si>
  <si>
    <t>Club De Nuit Intense by Armaf, 6.8 oz EDP Spray for Men</t>
  </si>
  <si>
    <t>US $53.42/ea</t>
  </si>
  <si>
    <t>May 24, 2024 08:49:52 PDT</t>
  </si>
  <si>
    <t>Falic Fashion Group</t>
  </si>
  <si>
    <t>Perry Ellis for Men 5.0 oz/150 ml Eau de Toilette Spray Men, Discontinued!</t>
  </si>
  <si>
    <t>US $29.98/ea</t>
  </si>
  <si>
    <t>7 available / 14 sold</t>
  </si>
  <si>
    <t>May 05, 2024 09:23:49 PDT</t>
  </si>
  <si>
    <t>Burlington, Ontario, Canada</t>
  </si>
  <si>
    <t>BOSS THE SCENT by HUGO BOSS Cologne for Men edt 3.3 oz 3.4 tester</t>
  </si>
  <si>
    <t>US $47.26/ea</t>
  </si>
  <si>
    <t>88 available / 52 sold</t>
  </si>
  <si>
    <t>May 09, 2024 11:34:50 PDT</t>
  </si>
  <si>
    <t>Emporio Armani Stronger With You Intensely 3.3oz EDP Spray for Men in Sealed Box</t>
  </si>
  <si>
    <t>10 available / 420 sold</t>
  </si>
  <si>
    <t>May 23, 2024 23:31:35 PDT</t>
  </si>
  <si>
    <t>Prada Luna Rossa Carbon by Prada, 3.4 oz EDT Spray for Men</t>
  </si>
  <si>
    <t>US $76.65/ea</t>
  </si>
  <si>
    <t>May 23, 2024 08:58:49 PDT</t>
  </si>
  <si>
    <t>Diesel Fuel For Life for MEN Cologne 2.5 oz edt Spray NEW IN BOX</t>
  </si>
  <si>
    <t>US $29.74/ea</t>
  </si>
  <si>
    <t>19 available / 578 sold</t>
  </si>
  <si>
    <t>May 16, 2024 21:09:42 PDT</t>
  </si>
  <si>
    <t>Jimmy Choo Man Intense 3.3 / 3.4 oz EDT Cologne for Men Tester</t>
  </si>
  <si>
    <t>May 23, 2024 20:57:06 PDT</t>
  </si>
  <si>
    <t>Michel Germain</t>
  </si>
  <si>
    <t>Sexual pour homme by Michel Germain cologne EDT 4.2 oz New in Box</t>
  </si>
  <si>
    <t>US $41.19/ea</t>
  </si>
  <si>
    <t>21 available / 258 sold</t>
  </si>
  <si>
    <t>May 24, 2024 09:22:09 PDT</t>
  </si>
  <si>
    <t>NEW Versace Eros , Gianni Versace 6.7oz 200ml EDT Cologne for Men SEALED GENUINE</t>
  </si>
  <si>
    <t>US $69.25</t>
  </si>
  <si>
    <t>May 22, 2024 04:50:01 PDT</t>
  </si>
  <si>
    <t>Selinsgrove, Pennsylvania, United States</t>
  </si>
  <si>
    <t>Lalique by Lalique cologne for men EDP 4.2 oz New in Box</t>
  </si>
  <si>
    <t>US $31.47/ea</t>
  </si>
  <si>
    <t>48 available / 397 sold</t>
  </si>
  <si>
    <t>Apr 24, 2024 22:58:09 PDT</t>
  </si>
  <si>
    <t>The Baron</t>
  </si>
  <si>
    <t>The Baron For Gentleman Cologne Natural Atomizer 4.5 FL OZ NEW</t>
  </si>
  <si>
    <t>Nov 12, 2023 12:18:20 PST</t>
  </si>
  <si>
    <t>Canton, Michigan, United States</t>
  </si>
  <si>
    <t>Scandal Cologne by Jean Paul Gaultier 3.4 oz. EDT Pour Homme Spray NO BOX</t>
  </si>
  <si>
    <t>10 available / 368 sold</t>
  </si>
  <si>
    <t>May 22, 2024 14:25:46 PDT</t>
  </si>
  <si>
    <t>Candie's Man by Liz Claiborne 3.4 oz EDT Cologne for Men New In Box</t>
  </si>
  <si>
    <t>US $18.32/ea</t>
  </si>
  <si>
    <t>More than 10 available / 211 sold</t>
  </si>
  <si>
    <t>May 22, 2024 17:14:56 PDT</t>
  </si>
  <si>
    <t>Nina Ricci</t>
  </si>
  <si>
    <t>Signoricci for Men by Nina Ricci EDT Splash1.7 fl oz New Sealed Box.Vintage.Rare</t>
  </si>
  <si>
    <t>US $120.00/ea</t>
  </si>
  <si>
    <t>May 14, 2024 13:13:29 PDT</t>
  </si>
  <si>
    <t>Argyle, Texas, United States</t>
  </si>
  <si>
    <t>Vince Camuto Virtu by Vince Camuto 3.4 oz EDT Cologne for Men Brand New Tester</t>
  </si>
  <si>
    <t>US $21.21/ea</t>
  </si>
  <si>
    <t>May 14, 2024 16:12:02 PDT</t>
  </si>
  <si>
    <t>Givenchy Gentleman Reserve Privee 3.3 oz Eau de Parfum Spray for Men. Sealed Box</t>
  </si>
  <si>
    <t>US $80.00/ea</t>
  </si>
  <si>
    <t>10 available / 197 sold</t>
  </si>
  <si>
    <t>May 24, 2024 03:20:57 PDT</t>
  </si>
  <si>
    <t>Declaration Haute Fraicheur by Cartier 3.3 oz EDT Cologne for Men Tester</t>
  </si>
  <si>
    <t>US $49.52</t>
  </si>
  <si>
    <t>May 11, 2024 20:45:30 PDT</t>
  </si>
  <si>
    <t>Light Blue by Dolce &amp; Gabbana D&amp;G 6.7 oz EDT Cologne for Men New In Box</t>
  </si>
  <si>
    <t>Oct 20, 2022 18:26:14 PDT</t>
  </si>
  <si>
    <t>Dolce &amp; Gabbana "K (KING) INTENSE",3.3oz, Men, EDP, Spray,2024, Sealed</t>
  </si>
  <si>
    <t>US $91.00</t>
  </si>
  <si>
    <t>May 02, 2024 19:37:12 PDT</t>
  </si>
  <si>
    <t>Manor, Texas, United States</t>
  </si>
  <si>
    <t>Original Fragrance Cologne by Brut for Men - 5 oz Cologne</t>
  </si>
  <si>
    <t>US $9.78</t>
  </si>
  <si>
    <t>50 available / 8 sold</t>
  </si>
  <si>
    <t>May 23, 2024 13:21:23 PDT</t>
  </si>
  <si>
    <t>Replica Sailing Day by Maison Margiela 3.4 oz EDT Perfume Cologne New In Box</t>
  </si>
  <si>
    <t>US $84.98</t>
  </si>
  <si>
    <t>May 21, 2024 07:56:03 PDT</t>
  </si>
  <si>
    <t>Mercedes Benz</t>
  </si>
  <si>
    <t>Mercedes Benz Intense by Mercedes Benz, 4 oz EDT Spray for Men</t>
  </si>
  <si>
    <t>US $41.87/ea</t>
  </si>
  <si>
    <t>May 23, 2024 08:57:02 PDT</t>
  </si>
  <si>
    <t>VERSE ADONIS Pour Homme cologne for men 3.4oz</t>
  </si>
  <si>
    <t>Bad Boy Le Parfum by Carolina Herrera 3.4 oz. EDP Spray for Men New NO BOX</t>
  </si>
  <si>
    <t>10 available / 496 sold</t>
  </si>
  <si>
    <t>May 19, 2024 16:41:48 PDT</t>
  </si>
  <si>
    <t>Hollister Festival Vibes 3.4 oz EDT Cologne for Men Brand New In Box</t>
  </si>
  <si>
    <t>US $18.76/ea</t>
  </si>
  <si>
    <t>5 available / 227 sold</t>
  </si>
  <si>
    <t>May 20, 2024 20:39:02 PDT</t>
  </si>
  <si>
    <t>Dirty English by Juicy Couture EDT Cologne for Men 3.4 oz New In Box</t>
  </si>
  <si>
    <t>US $22.60/ea</t>
  </si>
  <si>
    <t>9 available / 541 sold</t>
  </si>
  <si>
    <t>May 24, 2024 07:10:03 PDT</t>
  </si>
  <si>
    <t>Polo Blue by Ralph Lauren EDT Spray 4.2 oz for men Factory Sealed in Box</t>
  </si>
  <si>
    <t>4 available / 401 sold</t>
  </si>
  <si>
    <t>May 23, 2024 05:29:20 PDT</t>
  </si>
  <si>
    <t>Cuba</t>
  </si>
  <si>
    <t>Cuba Brazil By Cuba cologne for men EDT 3.3 / 3.4 oz New in Box</t>
  </si>
  <si>
    <t>US $10.58/ea</t>
  </si>
  <si>
    <t>31 available / 391 sold</t>
  </si>
  <si>
    <t>May 23, 2024 18:45:09 PDT</t>
  </si>
  <si>
    <t>Michael Jordan by Michael Jordan 3.4 oz Cologne Spray for Men New In Box</t>
  </si>
  <si>
    <t>Limited quantity available / 2,624 sold</t>
  </si>
  <si>
    <t>May 22, 2024 21:41:09 PDT</t>
  </si>
  <si>
    <t>Thallium Anonymous by Yves de Sistelle Cologne Men EDT 3.3 / 3.4 oz New In Box</t>
  </si>
  <si>
    <t>US $18.84/ea</t>
  </si>
  <si>
    <t>47 available / 674 sold</t>
  </si>
  <si>
    <t>May 21, 2024 07:27:08 PDT</t>
  </si>
  <si>
    <t>Perry Ellis 360 Red by Perry Ellis, 6.8 oz EDT Spray for Men</t>
  </si>
  <si>
    <t>US $40.72/ea</t>
  </si>
  <si>
    <t>More than 10 available / 232 sold</t>
  </si>
  <si>
    <t>May 24, 2024 07:58:54 PDT</t>
  </si>
  <si>
    <t>Gentleman Boisee by Givenchy cologne for men EDP 3.3 / 3.4 oz New in Box</t>
  </si>
  <si>
    <t>US $73.52/ea</t>
  </si>
  <si>
    <t>May 08, 2024 06:01:12 PDT</t>
  </si>
  <si>
    <t>Mandarin Duck</t>
  </si>
  <si>
    <t>Mandarina Duck Black 3.4oz EDT Spray For Men New Choose Your Box (Regular/TSTR)</t>
  </si>
  <si>
    <t>Nov 02, 2022 03:03:01 PDT</t>
  </si>
  <si>
    <t>Blue Touch By Franck Olivier Men Cologne 3.3oz 100ml Edt New</t>
  </si>
  <si>
    <t>US $24.25</t>
  </si>
  <si>
    <t>May 22, 2024 12:42:51 PDT</t>
  </si>
  <si>
    <t>Dolce &amp; Gabbana Cologne For Men Eau De Toilette Spray 2.5oz./75ml **NIB**</t>
  </si>
  <si>
    <t>7 available / 24 sold</t>
  </si>
  <si>
    <t>Guess 1981 by Guess cologne for men EDT 3.3 / 3.4 oz New in Box</t>
  </si>
  <si>
    <t>US $20.28/ea</t>
  </si>
  <si>
    <t>45 available / 1,613 sold</t>
  </si>
  <si>
    <t>May 24, 2024 08:14:07 PDT</t>
  </si>
  <si>
    <t>Club de Nuit Intense by Armaf cologne for men EDT 3.6 oz New in Box</t>
  </si>
  <si>
    <t>US $30.58</t>
  </si>
  <si>
    <t>May 23, 2024 08:39:30 PDT</t>
  </si>
  <si>
    <t>Invictus by Paco Rabanne for Men EDT Spray 3.4 oz / 100 ml New In Box</t>
  </si>
  <si>
    <t>2 available / 305 sold</t>
  </si>
  <si>
    <t>May 23, 2024 15:27:18 PDT</t>
  </si>
  <si>
    <t>Lomani EDT Cologne 3.4 oz Men - Authentic, Brand New In Box</t>
  </si>
  <si>
    <t>May 20, 2024 13:20:54 PDT</t>
  </si>
  <si>
    <t>Beyond Paradise by Estee Lauder for Men Cologne Spray EDT 0.5 oz , New</t>
  </si>
  <si>
    <t>Cologne spray</t>
  </si>
  <si>
    <t>Feb 28, 2024 07:27:01 PST</t>
  </si>
  <si>
    <t>gender</t>
  </si>
  <si>
    <t>female</t>
  </si>
  <si>
    <t>male</t>
  </si>
  <si>
    <t>84.99</t>
  </si>
  <si>
    <t>STATYSTYKI OGÓLNE</t>
  </si>
  <si>
    <t>Top 3 marki pod względem liczby sprzedanych sztuk</t>
  </si>
  <si>
    <t>Top 3 marki pod względem przychodów</t>
  </si>
  <si>
    <t>income</t>
  </si>
  <si>
    <t>Brands</t>
  </si>
  <si>
    <t>IndexIncome</t>
  </si>
  <si>
    <t>IndexSold</t>
  </si>
  <si>
    <t>Liczba sprzedanych perfum</t>
  </si>
  <si>
    <t>Liczba dostępnych perfum</t>
  </si>
  <si>
    <t>Wartość sprzedaży</t>
  </si>
  <si>
    <t>STATYSTYKI DLA DANEJ MARKI</t>
  </si>
  <si>
    <t>łącze marki</t>
  </si>
  <si>
    <t>IndexList</t>
  </si>
  <si>
    <t>Sold items</t>
  </si>
  <si>
    <t>Summed income</t>
  </si>
  <si>
    <t>Summed available items</t>
  </si>
  <si>
    <t>Summed sold items</t>
  </si>
  <si>
    <t>Dane ogólne</t>
  </si>
  <si>
    <t>Ranking pod względem liczby sprzedanych sztuk</t>
  </si>
  <si>
    <t>Ranking pod względem przychodów</t>
  </si>
  <si>
    <t>brandID</t>
  </si>
  <si>
    <t>IndexSoldModel</t>
  </si>
  <si>
    <t>IndexIncomeModel</t>
  </si>
  <si>
    <t>Maksimum z brandID</t>
  </si>
  <si>
    <t>Wszystkie modele pod względem liczby sprzedanych sztuk</t>
  </si>
  <si>
    <t>Nazwa marki</t>
  </si>
  <si>
    <t>Suma z income</t>
  </si>
  <si>
    <t>Liczba z type</t>
  </si>
  <si>
    <t>Liczba sprzedanych sztuk</t>
  </si>
  <si>
    <t>Liczba dostępnych sztuk</t>
  </si>
  <si>
    <t>Liczba dostępnych marek</t>
  </si>
  <si>
    <t>Wartość sprzedaży:</t>
  </si>
  <si>
    <t>Liczba sprzedanych sztuk:</t>
  </si>
  <si>
    <t>Liczba dostępnych sztuk:</t>
  </si>
  <si>
    <t>Liczba dostępnych marek:</t>
  </si>
  <si>
    <t>Liczba sprzedanych perfum:</t>
  </si>
  <si>
    <t>Liczba dostępnych perfum:</t>
  </si>
  <si>
    <t>Ranking pod względem liczby sprzedanych sztuk:</t>
  </si>
  <si>
    <t>Ranking pod względem przychodów:</t>
  </si>
  <si>
    <t>listId</t>
  </si>
  <si>
    <t>indexSold</t>
  </si>
  <si>
    <t>indexIncome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</si>
</sst>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16"/>
      <color theme="1"/>
      <name val="Trebuchet MS"/>
      <family val="2"/>
      <charset val="238"/>
    </font>
    <font>
      <b/>
      <sz val="16"/>
      <color theme="0"/>
      <name val="Trebuchet MS"/>
      <family val="2"/>
      <charset val="238"/>
    </font>
    <font>
      <sz val="11"/>
      <color theme="1"/>
      <name val="Trebuchet MS"/>
      <family val="2"/>
      <charset val="238"/>
    </font>
    <font>
      <b/>
      <sz val="11"/>
      <color theme="1"/>
      <name val="Trebuchet MS"/>
      <family val="2"/>
      <charset val="238"/>
    </font>
    <font>
      <sz val="16"/>
      <color theme="1"/>
      <name val="Trebuchet MS"/>
      <family val="2"/>
      <charset val="238"/>
    </font>
    <font>
      <sz val="14"/>
      <color theme="1"/>
      <name val="Trebuchet MS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theme="9"/>
      </patternFill>
    </fill>
    <fill>
      <patternFill patternType="solid">
        <fgColor theme="8" tint="0.59999389629810485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theme="9"/>
      </patternFill>
    </fill>
    <fill>
      <patternFill patternType="solid">
        <fgColor theme="3" tint="0.749992370372631"/>
        <bgColor theme="9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theme="9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0" fillId="4" borderId="2" xfId="0" applyFill="1" applyBorder="1"/>
    <xf numFmtId="0" fontId="1" fillId="2" borderId="0" xfId="0" applyFont="1" applyFill="1"/>
    <xf numFmtId="0" fontId="0" fillId="4" borderId="0" xfId="0" applyFill="1"/>
    <xf numFmtId="0" fontId="0" fillId="6" borderId="3" xfId="0" applyFill="1" applyBorder="1"/>
    <xf numFmtId="0" fontId="0" fillId="6" borderId="4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1" fillId="8" borderId="3" xfId="0" applyFont="1" applyFill="1" applyBorder="1"/>
    <xf numFmtId="0" fontId="1" fillId="8" borderId="4" xfId="0" applyFont="1" applyFill="1" applyBorder="1"/>
    <xf numFmtId="0" fontId="1" fillId="8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3" fillId="6" borderId="3" xfId="0" applyFont="1" applyFill="1" applyBorder="1"/>
    <xf numFmtId="0" fontId="1" fillId="5" borderId="0" xfId="0" applyFont="1" applyFill="1"/>
    <xf numFmtId="0" fontId="0" fillId="0" borderId="5" xfId="0" applyBorder="1"/>
    <xf numFmtId="0" fontId="2" fillId="0" borderId="5" xfId="0" applyFont="1" applyBorder="1"/>
    <xf numFmtId="0" fontId="0" fillId="9" borderId="0" xfId="0" applyFill="1"/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" fontId="0" fillId="0" borderId="0" xfId="0" applyNumberFormat="1"/>
    <xf numFmtId="164" fontId="0" fillId="0" borderId="5" xfId="0" applyNumberFormat="1" applyBorder="1"/>
    <xf numFmtId="0" fontId="2" fillId="0" borderId="12" xfId="0" applyFont="1" applyBorder="1"/>
    <xf numFmtId="0" fontId="0" fillId="0" borderId="13" xfId="0" applyBorder="1" applyAlignment="1">
      <alignment horizontal="right"/>
    </xf>
    <xf numFmtId="0" fontId="6" fillId="0" borderId="0" xfId="0" applyFont="1"/>
    <xf numFmtId="0" fontId="7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8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6" fillId="10" borderId="0" xfId="0" applyFont="1" applyFill="1"/>
    <xf numFmtId="0" fontId="0" fillId="3" borderId="1" xfId="0" applyFill="1" applyBorder="1"/>
    <xf numFmtId="0" fontId="0" fillId="3" borderId="2" xfId="0" applyFill="1" applyBorder="1"/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1" fontId="0" fillId="0" borderId="14" xfId="0" applyNumberFormat="1" applyBorder="1"/>
    <xf numFmtId="1" fontId="0" fillId="0" borderId="15" xfId="0" applyNumberFormat="1" applyBorder="1"/>
    <xf numFmtId="0" fontId="2" fillId="0" borderId="11" xfId="0" applyFont="1" applyBorder="1"/>
    <xf numFmtId="164" fontId="0" fillId="0" borderId="11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0" fontId="5" fillId="0" borderId="0" xfId="0" applyFont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10" borderId="0" xfId="0" applyFont="1" applyFill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center" vertical="top"/>
    </xf>
    <xf numFmtId="164" fontId="8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right" vertical="center" wrapText="1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ny" xfId="0" builtinId="0"/>
  </cellStyles>
  <dxfs count="6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  <dxf>
      <fill>
        <patternFill patternType="solid">
          <fgColor indexed="64"/>
          <bgColor theme="3" tint="0.7499923703726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1" tint="4.9989318521683403E-2"/>
        </patternFill>
      </fill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3" tint="0.7499923703726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8" tint="0.59999389629810485"/>
        </patternFill>
      </fill>
    </dxf>
  </dxfs>
  <tableStyles count="0" defaultTableStyle="TableStyleMedium2" defaultPivotStyle="PivotStyleLight16"/>
  <colors>
    <mruColors>
      <color rgb="FFFF99FF"/>
      <color rgb="FFFF99CC"/>
      <color rgb="FFE236C1"/>
      <color rgb="FF6666FF"/>
      <color rgb="FF00CC66"/>
      <color rgb="FF60B34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[Alina_Stec_wizualizacja_projekt.xlsm]Tabele!Tabela przestawna3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tx2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E236C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Tabele!$AU$5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rgbClr val="E236C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B4-4182-86E6-162122F8A9D5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EB4-4182-86E6-162122F8A9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Tabele!$AT$6:$AT$7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Tabele!$AU$6:$AU$7</c:f>
              <c:numCache>
                <c:formatCode>General</c:formatCode>
                <c:ptCount val="2"/>
                <c:pt idx="0">
                  <c:v>489364</c:v>
                </c:pt>
                <c:pt idx="1">
                  <c:v>761669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4-4182-86E6-162122F8A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[Alina_Stec_wizualizacja_projekt.xlsm]Tabele!Tabela przestawna5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E236C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Tabele!$BC$5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rgbClr val="E236C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D5-45EA-9C60-7D03B8D84AC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9D5-45EA-9C60-7D03B8D84A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Tabele!$BB$6:$BB$7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Tabele!$BC$6:$BC$7</c:f>
              <c:numCache>
                <c:formatCode>General</c:formatCode>
                <c:ptCount val="2"/>
                <c:pt idx="0">
                  <c:v>13888090.98</c:v>
                </c:pt>
                <c:pt idx="1">
                  <c:v>25809208.09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5-45EA-9C60-7D03B8D84A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3 marki pod względem liczby sprzedanych sztuk</a:t>
            </a:r>
          </a:p>
        </c:rich>
      </c:tx>
      <c:layout>
        <c:manualLayout>
          <c:xMode val="edge"/>
          <c:yMode val="edge"/>
          <c:x val="0.17940702382357937"/>
          <c:y val="3.74391199743232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Obliczenia!$G$5:$G$6</c:f>
              <c:strCache>
                <c:ptCount val="2"/>
                <c:pt idx="0">
                  <c:v>Top 3 marki pod względem liczby sprzedanych sztuk</c:v>
                </c:pt>
                <c:pt idx="1">
                  <c:v>sold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Obliczenia!$F$7:$F$9</c:f>
              <c:strCache>
                <c:ptCount val="3"/>
                <c:pt idx="0">
                  <c:v>Calvin Klein</c:v>
                </c:pt>
                <c:pt idx="1">
                  <c:v>Versace</c:v>
                </c:pt>
                <c:pt idx="2">
                  <c:v>Davidoff</c:v>
                </c:pt>
              </c:strCache>
            </c:strRef>
          </c:cat>
          <c:val>
            <c:numRef>
              <c:f>Obliczenia!$G$7:$G$9</c:f>
              <c:numCache>
                <c:formatCode>General</c:formatCode>
                <c:ptCount val="3"/>
                <c:pt idx="0">
                  <c:v>145672</c:v>
                </c:pt>
                <c:pt idx="1">
                  <c:v>131187</c:v>
                </c:pt>
                <c:pt idx="2">
                  <c:v>60289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62-45A2-8283-B5CA3DBE0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527868832"/>
        <c:axId val="1527872192"/>
      </c:barChart>
      <c:catAx>
        <c:axId val="152786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7872192"/>
        <c:crosses val="autoZero"/>
        <c:auto val="1"/>
        <c:lblAlgn val="ctr"/>
        <c:lblOffset val="100"/>
        <c:tickMarkSkip val="1"/>
        <c:noMultiLvlLbl val="0"/>
      </c:catAx>
      <c:valAx>
        <c:axId val="1527872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78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3 marki pod względem przychodów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Obliczenia!$G$12:$G$13</c:f>
              <c:strCache>
                <c:ptCount val="2"/>
                <c:pt idx="0">
                  <c:v>Top 3 marki pod względem przychodów</c:v>
                </c:pt>
                <c:pt idx="1">
                  <c:v>income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Obliczenia!$F$14:$F$16</c:f>
              <c:strCache>
                <c:ptCount val="3"/>
                <c:pt idx="0">
                  <c:v>Versace</c:v>
                </c:pt>
                <c:pt idx="1">
                  <c:v>Calvin Klein</c:v>
                </c:pt>
                <c:pt idx="2">
                  <c:v>Davidoff</c:v>
                </c:pt>
              </c:strCache>
            </c:strRef>
          </c:cat>
          <c:val>
            <c:numRef>
              <c:f>Obliczenia!$G$14:$G$16</c:f>
              <c:numCache>
                <c:formatCode>_-[$$-409]* #,##0.00_ ;_-[$$-409]* \-#,##0.00\ ;_-[$$-409]* "-"??_ ;_-@_ </c:formatCode>
                <c:ptCount val="3"/>
                <c:pt idx="0">
                  <c:v>4633869.8800000027</c:v>
                </c:pt>
                <c:pt idx="1">
                  <c:v>3767046.4800000004</c:v>
                </c:pt>
                <c:pt idx="2">
                  <c:v>1682640.8000000005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2-41E3-AB17-F83549270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362764783"/>
        <c:axId val="1362762383"/>
      </c:barChart>
      <c:catAx>
        <c:axId val="136276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62762383"/>
        <c:crosses val="autoZero"/>
        <c:auto val="1"/>
        <c:lblAlgn val="ctr"/>
        <c:lblOffset val="100"/>
        <c:noMultiLvlLbl val="0"/>
      </c:catAx>
      <c:valAx>
        <c:axId val="1362762383"/>
        <c:scaling>
          <c:orientation val="minMax"/>
        </c:scaling>
        <c:delete val="0"/>
        <c:axPos val="l"/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62764783"/>
        <c:crosses val="autoZero"/>
        <c:crossBetween val="between"/>
        <c:majorUnit val="1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[Alina_Stec_wizualizacja_projekt.xlsm]Obliczenia!TabelaTitles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Obliczenia!$L$44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Obliczenia!$K$45:$K$104</c:f>
              <c:strCache>
                <c:ptCount val="60"/>
                <c:pt idx="0">
                  <c:v>12 Dolce &amp; Gabbana The One Luminous Night Exclusive Edition Sample Spray 0.8ml</c:v>
                </c:pt>
                <c:pt idx="1">
                  <c:v>D&amp;G DOLCE GABBANA 3 L'IMPERATRICE EDT 1.5ml Tester</c:v>
                </c:pt>
                <c:pt idx="2">
                  <c:v>Dolce &amp; Gabbana "K (KING) INTENSE",3.3oz, Men, EDP, Spray,2024, Sealed</c:v>
                </c:pt>
                <c:pt idx="3">
                  <c:v>Dolce &amp; Gabbana 4.2oz Intenso EDP Sealed Men's Cologne</c:v>
                </c:pt>
                <c:pt idx="4">
                  <c:v>Dolce &amp; Gabbana Cologne For Men Eau De Toilette Spray 2.5oz./75ml **NIB**</c:v>
                </c:pt>
                <c:pt idx="5">
                  <c:v>Dolce &amp; Gabbana Cologne For Men Eau De Toilette Spray 2.5oz./75ml NEW (E2E-1351)</c:v>
                </c:pt>
                <c:pt idx="6">
                  <c:v>DOLCE &amp; GABBANA Devotion Eau de Parfum Miniature Perfume in Box  .17 oz MINI</c:v>
                </c:pt>
                <c:pt idx="7">
                  <c:v>Dolce &amp; Gabbana DOLCE VIOLET Women Perfume 5ml EDT Splash MINI Travel Size (C61</c:v>
                </c:pt>
                <c:pt idx="8">
                  <c:v>Dolce &amp; Gabbana K (King) Eau de Parfum Intense for Men 3.3 Oz / 100ml</c:v>
                </c:pt>
                <c:pt idx="9">
                  <c:v>Dolce &amp; Gabbana Ladies The Only One EDP Spray 3.4 oz (Tester) Fragrances</c:v>
                </c:pt>
                <c:pt idx="10">
                  <c:v>Dolce &amp; Gabbana Light Blue  3.3 oz / 3.4 oz EDT Spray for Women Brand New Sealed</c:v>
                </c:pt>
                <c:pt idx="11">
                  <c:v>Dolce &amp; Gabbana Light Blue 1.7 oz./ 50 ml. Eau de Toilette Spray for Women New</c:v>
                </c:pt>
                <c:pt idx="12">
                  <c:v>Dolce &amp; Gabbana Light Blue 3.3 /3.4 oz Women’s Eau de Toilette EDT Spray NEW!!</c:v>
                </c:pt>
                <c:pt idx="13">
                  <c:v>Dolce &amp; Gabbana Light Blue 3.3 /3.4 oz Women’s Eau de Toilette Spray NEW</c:v>
                </c:pt>
                <c:pt idx="14">
                  <c:v>Dolce &amp; Gabbana Light Blue 3.3 /3.4 oz Women’s Eau de Toilette Spray New Sealed</c:v>
                </c:pt>
                <c:pt idx="15">
                  <c:v>Dolce &amp; Gabbana Light Blue 6.7 fl oz Eau De Toilette Spray Women's New &amp; Sealed</c:v>
                </c:pt>
                <c:pt idx="16">
                  <c:v>Dolce &amp; Gabbana Light Blue 6.7 oz Spray Eau De Toilette Women's New &amp; Sealed</c:v>
                </c:pt>
                <c:pt idx="17">
                  <c:v>Dolce &amp; Gabbana Light Blue Eau Intense 6.7 oz. EDP Spray for Men. New in Box</c:v>
                </c:pt>
                <c:pt idx="18">
                  <c:v>Dolce &amp; Gabbana Light Blue EDT 3.3 oz 3.4 oz Crisp Refreshing Women's Scent</c:v>
                </c:pt>
                <c:pt idx="19">
                  <c:v>Dolce &amp; Gabbana Light Blue for Men - Invigorating 4.2oz EDT Spray, New</c:v>
                </c:pt>
                <c:pt idx="20">
                  <c:v>Dolce &amp; Gabbana Light Blue for Women 3.3 oz / 3.4 oz Refreshing EDT New</c:v>
                </c:pt>
                <c:pt idx="21">
                  <c:v>Dolce &amp; Gabbana Light Blue Forever Pour Homme 100ml / 3.3 oz EDP Spray Rare</c:v>
                </c:pt>
                <c:pt idx="22">
                  <c:v>DOLCE &amp; GABBANA LIGHT BLUE FOREVER POUR HOMME EAU DE PARFUM SPRAY 50 ML/1.6 OZ.</c:v>
                </c:pt>
                <c:pt idx="23">
                  <c:v>Dolce &amp; Gabbana Light Blue Italian Love Pour Homme 100ml / 3.3 oz EDT Spray Rare</c:v>
                </c:pt>
                <c:pt idx="24">
                  <c:v>Dolce &amp; Gabbana Light Blue Men 4.2 oz / 125 mL EDT Spray Brand New &amp; Sealed</c:v>
                </c:pt>
                <c:pt idx="25">
                  <c:v>Dolce &amp; Gabbana Light Blue Men 4.2 oz Eau De Toilette Spray Brand New Sealed</c:v>
                </c:pt>
                <c:pt idx="26">
                  <c:v>Dolce &amp; Gabbana Light Blue Men 4.2 oz Eau De Toilette Spray Brand New Sealed!!</c:v>
                </c:pt>
                <c:pt idx="27">
                  <c:v>Dolce &amp; Gabbana Light Blue Men Cologne EDT 4.2oz Crisp Oceanic Scent Breeze</c:v>
                </c:pt>
                <c:pt idx="28">
                  <c:v>Dolce &amp; Gabbana Light Blue Summer Vibes Eau de Toilette Sample Spray 1.5ml New</c:v>
                </c:pt>
                <c:pt idx="29">
                  <c:v>Dolce &amp; Gabbana Light Blue Women 3.4 fl oz 100 ML Eau de Toilette NEW SEALED BOX</c:v>
                </c:pt>
                <c:pt idx="30">
                  <c:v>Dolce &amp; Gabbana Pour Femme 3.3 / 3.4 oz EDP Perfume for Women Brand New Tester</c:v>
                </c:pt>
                <c:pt idx="31">
                  <c:v>Dolce &amp; Gabbana Pour Homme 4.2 oz D&amp;G Cologne for Men Tester with Cap</c:v>
                </c:pt>
                <c:pt idx="32">
                  <c:v>Dolce &amp; Gabbana Pour Homme Men's EDT Cologne 4.2 Oz New in Box</c:v>
                </c:pt>
                <c:pt idx="33">
                  <c:v>Dolce &amp; Gabbana The One 2.5 oz / 75 ml Eau De Parfum Spray Women's New &amp; Sealed</c:v>
                </c:pt>
                <c:pt idx="34">
                  <c:v>Dolce &amp; Gabbana The One for Men 3.3 oz./ 100 ml. Eau de Parfum Spray For Men New</c:v>
                </c:pt>
                <c:pt idx="35">
                  <c:v>Dolce &amp; Gabbana The One Luminous Night 3.3/3.4 oz Eau De Parfum 100 ml Spray Men</c:v>
                </c:pt>
                <c:pt idx="36">
                  <c:v>Dolce &amp; Gabbana The One Mysterious Night Exclusive 100ml / 3.3 oz EDP Spray Men</c:v>
                </c:pt>
                <c:pt idx="37">
                  <c:v>Dolce &amp; Gabbana The One Royal Night Exclusive Edition 100ml/3.3 oz EDP Spray Men</c:v>
                </c:pt>
                <c:pt idx="38">
                  <c:v>Dolce and Gabbana Womens Light Blue Fragrance Carded Sample 1.5ml Lot Of 5</c:v>
                </c:pt>
                <c:pt idx="39">
                  <c:v>Dolce Gabbana Light Blue Men 4.2 oz / 125 mL EDT Spray New &amp; Sealed</c:v>
                </c:pt>
                <c:pt idx="40">
                  <c:v>Dolce Shine by Dolce &amp; Gabbana 2.5 oz EDP Perfume for Women Brand New Tester</c:v>
                </c:pt>
                <c:pt idx="41">
                  <c:v>Dolce&amp;Gabbana Light Blue Forever for Women 3.38 fl oz Eau de Parfum Spray</c:v>
                </c:pt>
                <c:pt idx="42">
                  <c:v>Garden by Dolce &amp; Gabbana for Women 1.6oz Eau De Parfum Spray New In Box</c:v>
                </c:pt>
                <c:pt idx="43">
                  <c:v>K by Dolce &amp; Gabbana 3.3 oz EDP Cologne for Men New In Box</c:v>
                </c:pt>
                <c:pt idx="44">
                  <c:v>K by Dolce &amp; Gabbana 3.4 oz Eau De Toilette King Cologne Spray for Men New</c:v>
                </c:pt>
                <c:pt idx="45">
                  <c:v>K by Dolce &amp; Gabbana KING cologne for men EDT 5 oz New in Box</c:v>
                </c:pt>
                <c:pt idx="46">
                  <c:v>K by Dolce and Gabbana for Men - 3.3 oz EDP Spray</c:v>
                </c:pt>
                <c:pt idx="47">
                  <c:v>Light Blue 3.3 oz by Dolce &amp; Gabbana EDT Perfume for Women New In Box &amp; SEALED</c:v>
                </c:pt>
                <c:pt idx="48">
                  <c:v>Light Blue by Dolce &amp; Gabbana 3.3 / 3.4 oz EDT Perfume for Women New In Box</c:v>
                </c:pt>
                <c:pt idx="49">
                  <c:v>Light Blue by Dolce &amp; Gabbana 3.3 oz / 3.4 oz 100mL EDT Spray Brand New Sealed</c:v>
                </c:pt>
                <c:pt idx="50">
                  <c:v>Light Blue by Dolce &amp; Gabbana 3.3 oz Women's Eau de Toilette Spray New &amp; Sealed</c:v>
                </c:pt>
                <c:pt idx="51">
                  <c:v>Light Blue by Dolce &amp; Gabbana D&amp;G 6.7 oz EDT Cologne for Men New In Box</c:v>
                </c:pt>
                <c:pt idx="52">
                  <c:v>Light Blue by Dolce &amp; Gabbana for women EDT 3.3 / 3.4 oz SEALED NEW</c:v>
                </c:pt>
                <c:pt idx="53">
                  <c:v>Light Blue by Dolce &amp; Gabbana for Women EDT 3.3 FL OZ/ 100ML New Sealed Packed</c:v>
                </c:pt>
                <c:pt idx="54">
                  <c:v>Light Blue Eau Intense / Dolce &amp; Gabbana EDP Spray 1.6 oz (50 ml) (m)</c:v>
                </c:pt>
                <c:pt idx="55">
                  <c:v>LIGHT BLUE FOREVER Cologne for men Dolce &amp; Gabbana 0.33 oz/10 ml EDP Spray unbox</c:v>
                </c:pt>
                <c:pt idx="56">
                  <c:v>The One by Dolce &amp; Gabbana 5 / 5.0 oz EDT Cologne for Men New In Box</c:v>
                </c:pt>
                <c:pt idx="57">
                  <c:v>The One by Dolce &amp; Gabbana D&amp;G Cologne for Men 3.3 / 3.4 oz Brand New In Box</c:v>
                </c:pt>
                <c:pt idx="58">
                  <c:v>The Only One by Dolce &amp; Gabbana perfume for women EDP 3.3 / 3.4 oz New Tester</c:v>
                </c:pt>
                <c:pt idx="59">
                  <c:v>USA K by Dolce &amp; Gabbana cologne for men EDT 3.3 / 3.4 oz in Box New</c:v>
                </c:pt>
              </c:strCache>
            </c:strRef>
          </c:cat>
          <c:val>
            <c:numRef>
              <c:f>Obliczenia!$L$45:$L$104</c:f>
              <c:numCache>
                <c:formatCode>General</c:formatCode>
                <c:ptCount val="60"/>
                <c:pt idx="0">
                  <c:v>81</c:v>
                </c:pt>
                <c:pt idx="1">
                  <c:v>3</c:v>
                </c:pt>
                <c:pt idx="2">
                  <c:v>1</c:v>
                </c:pt>
                <c:pt idx="3">
                  <c:v>16</c:v>
                </c:pt>
                <c:pt idx="4">
                  <c:v>24</c:v>
                </c:pt>
                <c:pt idx="5">
                  <c:v>9</c:v>
                </c:pt>
                <c:pt idx="6">
                  <c:v>5</c:v>
                </c:pt>
                <c:pt idx="7">
                  <c:v>9</c:v>
                </c:pt>
                <c:pt idx="8">
                  <c:v>9</c:v>
                </c:pt>
                <c:pt idx="9">
                  <c:v>29</c:v>
                </c:pt>
                <c:pt idx="10">
                  <c:v>651</c:v>
                </c:pt>
                <c:pt idx="11">
                  <c:v>11</c:v>
                </c:pt>
                <c:pt idx="12">
                  <c:v>145</c:v>
                </c:pt>
                <c:pt idx="13">
                  <c:v>118</c:v>
                </c:pt>
                <c:pt idx="14">
                  <c:v>108</c:v>
                </c:pt>
                <c:pt idx="15">
                  <c:v>3</c:v>
                </c:pt>
                <c:pt idx="16">
                  <c:v>54</c:v>
                </c:pt>
                <c:pt idx="17">
                  <c:v>37</c:v>
                </c:pt>
                <c:pt idx="18">
                  <c:v>18</c:v>
                </c:pt>
                <c:pt idx="19">
                  <c:v>51</c:v>
                </c:pt>
                <c:pt idx="20">
                  <c:v>88</c:v>
                </c:pt>
                <c:pt idx="21">
                  <c:v>21</c:v>
                </c:pt>
                <c:pt idx="22">
                  <c:v>1</c:v>
                </c:pt>
                <c:pt idx="23">
                  <c:v>17</c:v>
                </c:pt>
                <c:pt idx="24">
                  <c:v>458</c:v>
                </c:pt>
                <c:pt idx="25">
                  <c:v>45</c:v>
                </c:pt>
                <c:pt idx="26">
                  <c:v>566</c:v>
                </c:pt>
                <c:pt idx="27">
                  <c:v>10</c:v>
                </c:pt>
                <c:pt idx="28">
                  <c:v>73</c:v>
                </c:pt>
                <c:pt idx="29">
                  <c:v>187</c:v>
                </c:pt>
                <c:pt idx="30">
                  <c:v>171</c:v>
                </c:pt>
                <c:pt idx="31">
                  <c:v>400</c:v>
                </c:pt>
                <c:pt idx="32">
                  <c:v>40</c:v>
                </c:pt>
                <c:pt idx="33">
                  <c:v>15</c:v>
                </c:pt>
                <c:pt idx="34">
                  <c:v>5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110</c:v>
                </c:pt>
                <c:pt idx="39">
                  <c:v>573</c:v>
                </c:pt>
                <c:pt idx="40">
                  <c:v>144</c:v>
                </c:pt>
                <c:pt idx="41">
                  <c:v>5</c:v>
                </c:pt>
                <c:pt idx="42">
                  <c:v>13</c:v>
                </c:pt>
                <c:pt idx="43">
                  <c:v>64</c:v>
                </c:pt>
                <c:pt idx="44">
                  <c:v>48</c:v>
                </c:pt>
                <c:pt idx="45">
                  <c:v>993</c:v>
                </c:pt>
                <c:pt idx="46">
                  <c:v>11</c:v>
                </c:pt>
                <c:pt idx="47">
                  <c:v>245</c:v>
                </c:pt>
                <c:pt idx="48">
                  <c:v>821</c:v>
                </c:pt>
                <c:pt idx="49">
                  <c:v>296</c:v>
                </c:pt>
                <c:pt idx="50">
                  <c:v>226</c:v>
                </c:pt>
                <c:pt idx="51">
                  <c:v>45</c:v>
                </c:pt>
                <c:pt idx="52">
                  <c:v>82</c:v>
                </c:pt>
                <c:pt idx="53">
                  <c:v>8</c:v>
                </c:pt>
                <c:pt idx="54">
                  <c:v>36</c:v>
                </c:pt>
                <c:pt idx="55">
                  <c:v>125</c:v>
                </c:pt>
                <c:pt idx="56">
                  <c:v>4733</c:v>
                </c:pt>
                <c:pt idx="57">
                  <c:v>3787</c:v>
                </c:pt>
                <c:pt idx="58">
                  <c:v>380</c:v>
                </c:pt>
                <c:pt idx="59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6-4C5F-9CFA-A3A8A7663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0871311"/>
        <c:axId val="599738128"/>
      </c:barChart>
      <c:catAx>
        <c:axId val="1370871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99738128"/>
        <c:crosses val="autoZero"/>
        <c:auto val="1"/>
        <c:lblAlgn val="ctr"/>
        <c:lblOffset val="100"/>
        <c:noMultiLvlLbl val="0"/>
      </c:catAx>
      <c:valAx>
        <c:axId val="59973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7087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[Alina_Stec_wizualizacja_projekt.xlsm]Obliczenia!TabelaIncomes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Obliczenia!$AB$44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Obliczenia!$AA$45:$AA$104</c:f>
              <c:strCache>
                <c:ptCount val="60"/>
                <c:pt idx="0">
                  <c:v>12 Dolce &amp; Gabbana The One Luminous Night Exclusive Edition Sample Spray 0.8ml</c:v>
                </c:pt>
                <c:pt idx="1">
                  <c:v>D&amp;G DOLCE GABBANA 3 L'IMPERATRICE EDT 1.5ml Tester</c:v>
                </c:pt>
                <c:pt idx="2">
                  <c:v>Dolce &amp; Gabbana "K (KING) INTENSE",3.3oz, Men, EDP, Spray,2024, Sealed</c:v>
                </c:pt>
                <c:pt idx="3">
                  <c:v>Dolce &amp; Gabbana 4.2oz Intenso EDP Sealed Men's Cologne</c:v>
                </c:pt>
                <c:pt idx="4">
                  <c:v>Dolce &amp; Gabbana Cologne For Men Eau De Toilette Spray 2.5oz./75ml **NIB**</c:v>
                </c:pt>
                <c:pt idx="5">
                  <c:v>Dolce &amp; Gabbana Cologne For Men Eau De Toilette Spray 2.5oz./75ml NEW (E2E-1351)</c:v>
                </c:pt>
                <c:pt idx="6">
                  <c:v>DOLCE &amp; GABBANA Devotion Eau de Parfum Miniature Perfume in Box  .17 oz MINI</c:v>
                </c:pt>
                <c:pt idx="7">
                  <c:v>Dolce &amp; Gabbana DOLCE VIOLET Women Perfume 5ml EDT Splash MINI Travel Size (C61</c:v>
                </c:pt>
                <c:pt idx="8">
                  <c:v>Dolce &amp; Gabbana K (King) Eau de Parfum Intense for Men 3.3 Oz / 100ml</c:v>
                </c:pt>
                <c:pt idx="9">
                  <c:v>Dolce &amp; Gabbana Ladies The Only One EDP Spray 3.4 oz (Tester) Fragrances</c:v>
                </c:pt>
                <c:pt idx="10">
                  <c:v>Dolce &amp; Gabbana Light Blue  3.3 oz / 3.4 oz EDT Spray for Women Brand New Sealed</c:v>
                </c:pt>
                <c:pt idx="11">
                  <c:v>Dolce &amp; Gabbana Light Blue 1.7 oz./ 50 ml. Eau de Toilette Spray for Women New</c:v>
                </c:pt>
                <c:pt idx="12">
                  <c:v>Dolce &amp; Gabbana Light Blue 3.3 /3.4 oz Women’s Eau de Toilette EDT Spray NEW!!</c:v>
                </c:pt>
                <c:pt idx="13">
                  <c:v>Dolce &amp; Gabbana Light Blue 3.3 /3.4 oz Women’s Eau de Toilette Spray NEW</c:v>
                </c:pt>
                <c:pt idx="14">
                  <c:v>Dolce &amp; Gabbana Light Blue 3.3 /3.4 oz Women’s Eau de Toilette Spray New Sealed</c:v>
                </c:pt>
                <c:pt idx="15">
                  <c:v>Dolce &amp; Gabbana Light Blue 6.7 fl oz Eau De Toilette Spray Women's New &amp; Sealed</c:v>
                </c:pt>
                <c:pt idx="16">
                  <c:v>Dolce &amp; Gabbana Light Blue 6.7 oz Spray Eau De Toilette Women's New &amp; Sealed</c:v>
                </c:pt>
                <c:pt idx="17">
                  <c:v>Dolce &amp; Gabbana Light Blue Eau Intense 6.7 oz. EDP Spray for Men. New in Box</c:v>
                </c:pt>
                <c:pt idx="18">
                  <c:v>Dolce &amp; Gabbana Light Blue EDT 3.3 oz 3.4 oz Crisp Refreshing Women's Scent</c:v>
                </c:pt>
                <c:pt idx="19">
                  <c:v>Dolce &amp; Gabbana Light Blue for Men - Invigorating 4.2oz EDT Spray, New</c:v>
                </c:pt>
                <c:pt idx="20">
                  <c:v>Dolce &amp; Gabbana Light Blue for Women 3.3 oz / 3.4 oz Refreshing EDT New</c:v>
                </c:pt>
                <c:pt idx="21">
                  <c:v>Dolce &amp; Gabbana Light Blue Forever Pour Homme 100ml / 3.3 oz EDP Spray Rare</c:v>
                </c:pt>
                <c:pt idx="22">
                  <c:v>DOLCE &amp; GABBANA LIGHT BLUE FOREVER POUR HOMME EAU DE PARFUM SPRAY 50 ML/1.6 OZ.</c:v>
                </c:pt>
                <c:pt idx="23">
                  <c:v>Dolce &amp; Gabbana Light Blue Italian Love Pour Homme 100ml / 3.3 oz EDT Spray Rare</c:v>
                </c:pt>
                <c:pt idx="24">
                  <c:v>Dolce &amp; Gabbana Light Blue Men 4.2 oz / 125 mL EDT Spray Brand New &amp; Sealed</c:v>
                </c:pt>
                <c:pt idx="25">
                  <c:v>Dolce &amp; Gabbana Light Blue Men 4.2 oz Eau De Toilette Spray Brand New Sealed</c:v>
                </c:pt>
                <c:pt idx="26">
                  <c:v>Dolce &amp; Gabbana Light Blue Men 4.2 oz Eau De Toilette Spray Brand New Sealed!!</c:v>
                </c:pt>
                <c:pt idx="27">
                  <c:v>Dolce &amp; Gabbana Light Blue Men Cologne EDT 4.2oz Crisp Oceanic Scent Breeze</c:v>
                </c:pt>
                <c:pt idx="28">
                  <c:v>Dolce &amp; Gabbana Light Blue Summer Vibes Eau de Toilette Sample Spray 1.5ml New</c:v>
                </c:pt>
                <c:pt idx="29">
                  <c:v>Dolce &amp; Gabbana Light Blue Women 3.4 fl oz 100 ML Eau de Toilette NEW SEALED BOX</c:v>
                </c:pt>
                <c:pt idx="30">
                  <c:v>Dolce &amp; Gabbana Pour Femme 3.3 / 3.4 oz EDP Perfume for Women Brand New Tester</c:v>
                </c:pt>
                <c:pt idx="31">
                  <c:v>Dolce &amp; Gabbana Pour Homme 4.2 oz D&amp;G Cologne for Men Tester with Cap</c:v>
                </c:pt>
                <c:pt idx="32">
                  <c:v>Dolce &amp; Gabbana Pour Homme Men's EDT Cologne 4.2 Oz New in Box</c:v>
                </c:pt>
                <c:pt idx="33">
                  <c:v>Dolce &amp; Gabbana The One 2.5 oz / 75 ml Eau De Parfum Spray Women's New &amp; Sealed</c:v>
                </c:pt>
                <c:pt idx="34">
                  <c:v>Dolce &amp; Gabbana The One for Men 3.3 oz./ 100 ml. Eau de Parfum Spray For Men New</c:v>
                </c:pt>
                <c:pt idx="35">
                  <c:v>Dolce &amp; Gabbana The One Luminous Night 3.3/3.4 oz Eau De Parfum 100 ml Spray Men</c:v>
                </c:pt>
                <c:pt idx="36">
                  <c:v>Dolce &amp; Gabbana The One Mysterious Night Exclusive 100ml / 3.3 oz EDP Spray Men</c:v>
                </c:pt>
                <c:pt idx="37">
                  <c:v>Dolce &amp; Gabbana The One Royal Night Exclusive Edition 100ml/3.3 oz EDP Spray Men</c:v>
                </c:pt>
                <c:pt idx="38">
                  <c:v>Dolce and Gabbana Womens Light Blue Fragrance Carded Sample 1.5ml Lot Of 5</c:v>
                </c:pt>
                <c:pt idx="39">
                  <c:v>Dolce Gabbana Light Blue Men 4.2 oz / 125 mL EDT Spray New &amp; Sealed</c:v>
                </c:pt>
                <c:pt idx="40">
                  <c:v>Dolce Shine by Dolce &amp; Gabbana 2.5 oz EDP Perfume for Women Brand New Tester</c:v>
                </c:pt>
                <c:pt idx="41">
                  <c:v>Dolce&amp;Gabbana Light Blue Forever for Women 3.38 fl oz Eau de Parfum Spray</c:v>
                </c:pt>
                <c:pt idx="42">
                  <c:v>Garden by Dolce &amp; Gabbana for Women 1.6oz Eau De Parfum Spray New In Box</c:v>
                </c:pt>
                <c:pt idx="43">
                  <c:v>K by Dolce &amp; Gabbana 3.3 oz EDP Cologne for Men New In Box</c:v>
                </c:pt>
                <c:pt idx="44">
                  <c:v>K by Dolce &amp; Gabbana 3.4 oz Eau De Toilette King Cologne Spray for Men New</c:v>
                </c:pt>
                <c:pt idx="45">
                  <c:v>K by Dolce &amp; Gabbana KING cologne for men EDT 5 oz New in Box</c:v>
                </c:pt>
                <c:pt idx="46">
                  <c:v>K by Dolce and Gabbana for Men - 3.3 oz EDP Spray</c:v>
                </c:pt>
                <c:pt idx="47">
                  <c:v>Light Blue 3.3 oz by Dolce &amp; Gabbana EDT Perfume for Women New In Box &amp; SEALED</c:v>
                </c:pt>
                <c:pt idx="48">
                  <c:v>Light Blue by Dolce &amp; Gabbana 3.3 / 3.4 oz EDT Perfume for Women New In Box</c:v>
                </c:pt>
                <c:pt idx="49">
                  <c:v>Light Blue by Dolce &amp; Gabbana 3.3 oz / 3.4 oz 100mL EDT Spray Brand New Sealed</c:v>
                </c:pt>
                <c:pt idx="50">
                  <c:v>Light Blue by Dolce &amp; Gabbana 3.3 oz Women's Eau de Toilette Spray New &amp; Sealed</c:v>
                </c:pt>
                <c:pt idx="51">
                  <c:v>Light Blue by Dolce &amp; Gabbana D&amp;G 6.7 oz EDT Cologne for Men New In Box</c:v>
                </c:pt>
                <c:pt idx="52">
                  <c:v>Light Blue by Dolce &amp; Gabbana for women EDT 3.3 / 3.4 oz SEALED NEW</c:v>
                </c:pt>
                <c:pt idx="53">
                  <c:v>Light Blue by Dolce &amp; Gabbana for Women EDT 3.3 FL OZ/ 100ML New Sealed Packed</c:v>
                </c:pt>
                <c:pt idx="54">
                  <c:v>Light Blue Eau Intense / Dolce &amp; Gabbana EDP Spray 1.6 oz (50 ml) (m)</c:v>
                </c:pt>
                <c:pt idx="55">
                  <c:v>LIGHT BLUE FOREVER Cologne for men Dolce &amp; Gabbana 0.33 oz/10 ml EDP Spray unbox</c:v>
                </c:pt>
                <c:pt idx="56">
                  <c:v>The One by Dolce &amp; Gabbana 5 / 5.0 oz EDT Cologne for Men New In Box</c:v>
                </c:pt>
                <c:pt idx="57">
                  <c:v>The One by Dolce &amp; Gabbana D&amp;G Cologne for Men 3.3 / 3.4 oz Brand New In Box</c:v>
                </c:pt>
                <c:pt idx="58">
                  <c:v>The Only One by Dolce &amp; Gabbana perfume for women EDP 3.3 / 3.4 oz New Tester</c:v>
                </c:pt>
                <c:pt idx="59">
                  <c:v>USA K by Dolce &amp; Gabbana cologne for men EDT 3.3 / 3.4 oz in Box New</c:v>
                </c:pt>
              </c:strCache>
            </c:strRef>
          </c:cat>
          <c:val>
            <c:numRef>
              <c:f>Obliczenia!$AB$45:$AB$104</c:f>
              <c:numCache>
                <c:formatCode>General</c:formatCode>
                <c:ptCount val="60"/>
                <c:pt idx="0">
                  <c:v>2344.9499999999998</c:v>
                </c:pt>
                <c:pt idx="1">
                  <c:v>17.97</c:v>
                </c:pt>
                <c:pt idx="2">
                  <c:v>91</c:v>
                </c:pt>
                <c:pt idx="3">
                  <c:v>655.84</c:v>
                </c:pt>
                <c:pt idx="4">
                  <c:v>671.76</c:v>
                </c:pt>
                <c:pt idx="5">
                  <c:v>251.91</c:v>
                </c:pt>
                <c:pt idx="6">
                  <c:v>99.75</c:v>
                </c:pt>
                <c:pt idx="7">
                  <c:v>170.54999999999998</c:v>
                </c:pt>
                <c:pt idx="8">
                  <c:v>701.91</c:v>
                </c:pt>
                <c:pt idx="9">
                  <c:v>1471.75</c:v>
                </c:pt>
                <c:pt idx="10">
                  <c:v>19493.699999999997</c:v>
                </c:pt>
                <c:pt idx="11">
                  <c:v>418</c:v>
                </c:pt>
                <c:pt idx="12">
                  <c:v>4147</c:v>
                </c:pt>
                <c:pt idx="13">
                  <c:v>3292.2</c:v>
                </c:pt>
                <c:pt idx="14">
                  <c:v>3213</c:v>
                </c:pt>
                <c:pt idx="15">
                  <c:v>161.97</c:v>
                </c:pt>
                <c:pt idx="16">
                  <c:v>2915.46</c:v>
                </c:pt>
                <c:pt idx="17">
                  <c:v>2440.89</c:v>
                </c:pt>
                <c:pt idx="18">
                  <c:v>584.82000000000005</c:v>
                </c:pt>
                <c:pt idx="19">
                  <c:v>1529.49</c:v>
                </c:pt>
                <c:pt idx="20">
                  <c:v>2859.1200000000003</c:v>
                </c:pt>
                <c:pt idx="21">
                  <c:v>2519.79</c:v>
                </c:pt>
                <c:pt idx="22">
                  <c:v>75</c:v>
                </c:pt>
                <c:pt idx="23">
                  <c:v>1699.83</c:v>
                </c:pt>
                <c:pt idx="24">
                  <c:v>13717.1</c:v>
                </c:pt>
                <c:pt idx="25">
                  <c:v>1295.55</c:v>
                </c:pt>
                <c:pt idx="26">
                  <c:v>16131</c:v>
                </c:pt>
                <c:pt idx="27">
                  <c:v>299.89999999999998</c:v>
                </c:pt>
                <c:pt idx="28">
                  <c:v>872.34999999999991</c:v>
                </c:pt>
                <c:pt idx="29">
                  <c:v>5608.13</c:v>
                </c:pt>
                <c:pt idx="30">
                  <c:v>7069.14</c:v>
                </c:pt>
                <c:pt idx="31">
                  <c:v>13347.999999999998</c:v>
                </c:pt>
                <c:pt idx="32">
                  <c:v>1559.6000000000001</c:v>
                </c:pt>
                <c:pt idx="33">
                  <c:v>749.85</c:v>
                </c:pt>
                <c:pt idx="34">
                  <c:v>372.40000000000003</c:v>
                </c:pt>
                <c:pt idx="35">
                  <c:v>3359.86</c:v>
                </c:pt>
                <c:pt idx="36">
                  <c:v>1624.87</c:v>
                </c:pt>
                <c:pt idx="37">
                  <c:v>1494.87</c:v>
                </c:pt>
                <c:pt idx="38">
                  <c:v>1100</c:v>
                </c:pt>
                <c:pt idx="39">
                  <c:v>19476.27</c:v>
                </c:pt>
                <c:pt idx="40">
                  <c:v>5005.4399999999996</c:v>
                </c:pt>
                <c:pt idx="41">
                  <c:v>225.55</c:v>
                </c:pt>
                <c:pt idx="42">
                  <c:v>389.34999999999997</c:v>
                </c:pt>
                <c:pt idx="43">
                  <c:v>3529.6</c:v>
                </c:pt>
                <c:pt idx="44">
                  <c:v>1679.52</c:v>
                </c:pt>
                <c:pt idx="45">
                  <c:v>56591.07</c:v>
                </c:pt>
                <c:pt idx="46">
                  <c:v>609.95000000000005</c:v>
                </c:pt>
                <c:pt idx="47">
                  <c:v>7582.75</c:v>
                </c:pt>
                <c:pt idx="48">
                  <c:v>24342.649999999998</c:v>
                </c:pt>
                <c:pt idx="49">
                  <c:v>8865.1999999999989</c:v>
                </c:pt>
                <c:pt idx="50">
                  <c:v>7342.7400000000007</c:v>
                </c:pt>
                <c:pt idx="51">
                  <c:v>2474.5500000000002</c:v>
                </c:pt>
                <c:pt idx="52">
                  <c:v>2365.7000000000003</c:v>
                </c:pt>
                <c:pt idx="53">
                  <c:v>223.92</c:v>
                </c:pt>
                <c:pt idx="54">
                  <c:v>1285.56</c:v>
                </c:pt>
                <c:pt idx="55">
                  <c:v>2361.25</c:v>
                </c:pt>
                <c:pt idx="56">
                  <c:v>301444.76999999996</c:v>
                </c:pt>
                <c:pt idx="57">
                  <c:v>202415.15000000002</c:v>
                </c:pt>
                <c:pt idx="58">
                  <c:v>19083.599999999999</c:v>
                </c:pt>
                <c:pt idx="59">
                  <c:v>3625.02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8-4367-867F-D7E1D0BBC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9770576"/>
        <c:axId val="1509781616"/>
      </c:barChart>
      <c:catAx>
        <c:axId val="150977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09781616"/>
        <c:crosses val="autoZero"/>
        <c:auto val="1"/>
        <c:lblAlgn val="ctr"/>
        <c:lblOffset val="100"/>
        <c:noMultiLvlLbl val="0"/>
      </c:catAx>
      <c:valAx>
        <c:axId val="150978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0977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[Alina_Stec_wizualizacja_projekt.xlsm]Obliczenia!TabelaTypes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Obliczenia!$AR$44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C7-4D1C-92D5-A1A8AAF9BDCD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C7-4E39-93D0-C0D78B8A2E79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07-4D5C-B356-7E904F8CABB2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607-4D5C-B356-7E904F8CABB2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D58-4C64-96B8-DC4C7271F49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Obliczenia!$AQ$45:$AQ$48</c:f>
              <c:strCache>
                <c:ptCount val="4"/>
                <c:pt idx="0">
                  <c:v>Eau de Parfum</c:v>
                </c:pt>
                <c:pt idx="1">
                  <c:v>Eau de Toilette</c:v>
                </c:pt>
                <c:pt idx="2">
                  <c:v>Eau de Toilette, Spray</c:v>
                </c:pt>
                <c:pt idx="3">
                  <c:v>Eau de Parfum Intense</c:v>
                </c:pt>
              </c:strCache>
            </c:strRef>
          </c:cat>
          <c:val>
            <c:numRef>
              <c:f>Obliczenia!$AR$45:$AR$48</c:f>
              <c:numCache>
                <c:formatCode>General</c:formatCode>
                <c:ptCount val="4"/>
                <c:pt idx="0">
                  <c:v>23</c:v>
                </c:pt>
                <c:pt idx="1">
                  <c:v>32</c:v>
                </c:pt>
                <c:pt idx="2">
                  <c:v>6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7-4D1C-92D5-A1A8AAF9B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1" i="0" u="none" strike="noStrike" kern="1200" cap="all" spc="15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1200"/>
              <a:t>Top 3 marki pod względem liczby sprzedanych sztuk</a:t>
            </a:r>
          </a:p>
        </c:rich>
      </c:tx>
      <c:layout>
        <c:manualLayout>
          <c:xMode val="edge"/>
          <c:yMode val="edge"/>
          <c:x val="0.15675334626642873"/>
          <c:y val="4.81919805198378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200" b="1" i="0" u="none" strike="noStrike" kern="1200" cap="all" spc="150" baseline="0">
              <a:solidFill>
                <a:schemeClr val="bg2">
                  <a:lumMod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Obliczenia!$G$5:$G$6</c:f>
              <c:strCache>
                <c:ptCount val="2"/>
                <c:pt idx="0">
                  <c:v>Top 3 marki pod względem liczby sprzedanych sztuk</c:v>
                </c:pt>
                <c:pt idx="1">
                  <c:v>sold</c:v>
                </c:pt>
              </c:strCache>
            </c:strRef>
          </c:tx>
          <c:spPr>
            <a:pattFill prst="dkHorz">
              <a:fgClr>
                <a:srgbClr val="00CC66"/>
              </a:fgClr>
              <a:bgClr>
                <a:schemeClr val="bg1"/>
              </a:bgClr>
            </a:pattFill>
            <a:ln>
              <a:solidFill>
                <a:schemeClr val="bg1"/>
              </a:solidFill>
            </a:ln>
            <a:effectLst>
              <a:innerShdw>
                <a:schemeClr val="accent1"/>
              </a:innerShdw>
            </a:effectLst>
          </c:spPr>
          <c:invertIfNegative val="0"/>
          <c:cat>
            <c:strRef>
              <c:f>Obliczenia!$F$7:$F$9</c:f>
              <c:strCache>
                <c:ptCount val="3"/>
                <c:pt idx="0">
                  <c:v>Calvin Klein</c:v>
                </c:pt>
                <c:pt idx="1">
                  <c:v>Versace</c:v>
                </c:pt>
                <c:pt idx="2">
                  <c:v>Davidoff</c:v>
                </c:pt>
              </c:strCache>
            </c:strRef>
          </c:cat>
          <c:val>
            <c:numRef>
              <c:f>Obliczenia!$G$7:$G$9</c:f>
              <c:numCache>
                <c:formatCode>General</c:formatCode>
                <c:ptCount val="3"/>
                <c:pt idx="0">
                  <c:v>145672</c:v>
                </c:pt>
                <c:pt idx="1">
                  <c:v>131187</c:v>
                </c:pt>
                <c:pt idx="2">
                  <c:v>60289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7-48C4-B990-E078EE8EE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527868832"/>
        <c:axId val="1527872192"/>
      </c:barChart>
      <c:catAx>
        <c:axId val="152786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527872192"/>
        <c:crosses val="autoZero"/>
        <c:auto val="1"/>
        <c:lblAlgn val="ctr"/>
        <c:lblOffset val="100"/>
        <c:tickMarkSkip val="1"/>
        <c:noMultiLvlLbl val="0"/>
      </c:catAx>
      <c:valAx>
        <c:axId val="15278721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527868832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25000"/>
            </a:schemeClr>
          </a:solidFill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1200"/>
              <a:t>Top 3 marki pod względem przychodów</a:t>
            </a:r>
            <a:endParaRPr lang="pl-PL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bg2">
                  <a:lumMod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Obliczenia!$G$12:$G$13</c:f>
              <c:strCache>
                <c:ptCount val="2"/>
                <c:pt idx="0">
                  <c:v>Top 3 marki pod względem przychodów</c:v>
                </c:pt>
                <c:pt idx="1">
                  <c:v>income</c:v>
                </c:pt>
              </c:strCache>
            </c:strRef>
          </c:tx>
          <c:spPr>
            <a:pattFill prst="dkHorz">
              <a:fgClr>
                <a:srgbClr val="6666FF"/>
              </a:fgClr>
              <a:bgClr>
                <a:schemeClr val="bg1"/>
              </a:bgClr>
            </a:pattFill>
            <a:ln>
              <a:solidFill>
                <a:schemeClr val="bg1"/>
              </a:solidFill>
            </a:ln>
            <a:effectLst>
              <a:innerShdw>
                <a:schemeClr val="accent1"/>
              </a:innerShdw>
            </a:effectLst>
          </c:spPr>
          <c:invertIfNegative val="0"/>
          <c:cat>
            <c:strRef>
              <c:f>Obliczenia!$F$14:$F$16</c:f>
              <c:strCache>
                <c:ptCount val="3"/>
                <c:pt idx="0">
                  <c:v>Versace</c:v>
                </c:pt>
                <c:pt idx="1">
                  <c:v>Calvin Klein</c:v>
                </c:pt>
                <c:pt idx="2">
                  <c:v>Davidoff</c:v>
                </c:pt>
              </c:strCache>
            </c:strRef>
          </c:cat>
          <c:val>
            <c:numRef>
              <c:f>Obliczenia!$G$14:$G$16</c:f>
              <c:numCache>
                <c:formatCode>_-[$$-409]* #,##0.00_ ;_-[$$-409]* \-#,##0.00\ ;_-[$$-409]* "-"??_ ;_-@_ </c:formatCode>
                <c:ptCount val="3"/>
                <c:pt idx="0">
                  <c:v>4633869.8800000027</c:v>
                </c:pt>
                <c:pt idx="1">
                  <c:v>3767046.4800000004</c:v>
                </c:pt>
                <c:pt idx="2">
                  <c:v>1682640.8000000005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E0-4DC8-B4F1-D9B88919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362764783"/>
        <c:axId val="1362762383"/>
      </c:barChart>
      <c:catAx>
        <c:axId val="136276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362762383"/>
        <c:crosses val="autoZero"/>
        <c:auto val="1"/>
        <c:lblAlgn val="ctr"/>
        <c:lblOffset val="100"/>
        <c:noMultiLvlLbl val="0"/>
      </c:catAx>
      <c:valAx>
        <c:axId val="1362762383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362764783"/>
        <c:crosses val="autoZero"/>
        <c:crossBetween val="between"/>
        <c:majorUnit val="1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25000"/>
            </a:schemeClr>
          </a:solidFill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[Alina_Stec_wizualizacja_projekt.xlsm]Tabele!Tabela przestawna3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1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pl-PL" sz="1100"/>
              <a:t>procentowy Udział sprzedaży SZTUK perfum damskich i męskich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1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236C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rgbClr val="00B0F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Tabele!$AU$5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rgbClr val="E236C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E9-4ACF-8CE9-1B39FC888538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E9-4ACF-8CE9-1B39FC8885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Tabele!$AT$6:$AT$7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Tabele!$AU$6:$AU$7</c:f>
              <c:numCache>
                <c:formatCode>General</c:formatCode>
                <c:ptCount val="2"/>
                <c:pt idx="0">
                  <c:v>489364</c:v>
                </c:pt>
                <c:pt idx="1">
                  <c:v>761669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E9-4ACF-8CE9-1B39FC88853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[Alina_Stec_wizualizacja_projekt.xlsm]Tabele!Tabela przestawna5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1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pl-PL" sz="1100"/>
              <a:t>procentowy Udział zysków ze sprzedaży perfum damskich i męskich</a:t>
            </a:r>
            <a:endParaRPr lang="en-US" sz="1100"/>
          </a:p>
        </c:rich>
      </c:tx>
      <c:layout>
        <c:manualLayout>
          <c:xMode val="edge"/>
          <c:yMode val="edge"/>
          <c:x val="0.1497889416393656"/>
          <c:y val="5.00303579878932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1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236C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Tabele!$BC$5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rgbClr val="E236C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7DD-4CCA-8424-EDFF76E2A6A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7DD-4CCA-8424-EDFF76E2A6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Tabele!$BB$6:$BB$7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Tabele!$BC$6:$BC$7</c:f>
              <c:numCache>
                <c:formatCode>General</c:formatCode>
                <c:ptCount val="2"/>
                <c:pt idx="0">
                  <c:v>13888090.98</c:v>
                </c:pt>
                <c:pt idx="1">
                  <c:v>25809208.09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DD-4CCA-8424-EDFF76E2A6A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[Alina_Stec_wizualizacja_projekt.xlsm]Obliczenia!TabelaTitles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pl-PL"/>
              <a:t>Liczba sprzedanych sztuk w zależności od modelu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bg2">
                  <a:lumMod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dkUpDiag">
            <a:fgClr>
              <a:schemeClr val="bg1"/>
            </a:fgClr>
            <a:bgClr>
              <a:srgbClr val="00CC66"/>
            </a:bgClr>
          </a:pattFill>
          <a:ln w="9525" cap="flat" cmpd="sng" algn="ctr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Obliczenia!$L$44</c:f>
              <c:strCache>
                <c:ptCount val="1"/>
                <c:pt idx="0">
                  <c:v>Suma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rgbClr val="00CC66"/>
              </a:bgClr>
            </a:patt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Obliczenia!$K$45:$K$104</c:f>
              <c:strCache>
                <c:ptCount val="60"/>
                <c:pt idx="0">
                  <c:v>12 Dolce &amp; Gabbana The One Luminous Night Exclusive Edition Sample Spray 0.8ml</c:v>
                </c:pt>
                <c:pt idx="1">
                  <c:v>D&amp;G DOLCE GABBANA 3 L'IMPERATRICE EDT 1.5ml Tester</c:v>
                </c:pt>
                <c:pt idx="2">
                  <c:v>Dolce &amp; Gabbana "K (KING) INTENSE",3.3oz, Men, EDP, Spray,2024, Sealed</c:v>
                </c:pt>
                <c:pt idx="3">
                  <c:v>Dolce &amp; Gabbana 4.2oz Intenso EDP Sealed Men's Cologne</c:v>
                </c:pt>
                <c:pt idx="4">
                  <c:v>Dolce &amp; Gabbana Cologne For Men Eau De Toilette Spray 2.5oz./75ml **NIB**</c:v>
                </c:pt>
                <c:pt idx="5">
                  <c:v>Dolce &amp; Gabbana Cologne For Men Eau De Toilette Spray 2.5oz./75ml NEW (E2E-1351)</c:v>
                </c:pt>
                <c:pt idx="6">
                  <c:v>DOLCE &amp; GABBANA Devotion Eau de Parfum Miniature Perfume in Box  .17 oz MINI</c:v>
                </c:pt>
                <c:pt idx="7">
                  <c:v>Dolce &amp; Gabbana DOLCE VIOLET Women Perfume 5ml EDT Splash MINI Travel Size (C61</c:v>
                </c:pt>
                <c:pt idx="8">
                  <c:v>Dolce &amp; Gabbana K (King) Eau de Parfum Intense for Men 3.3 Oz / 100ml</c:v>
                </c:pt>
                <c:pt idx="9">
                  <c:v>Dolce &amp; Gabbana Ladies The Only One EDP Spray 3.4 oz (Tester) Fragrances</c:v>
                </c:pt>
                <c:pt idx="10">
                  <c:v>Dolce &amp; Gabbana Light Blue  3.3 oz / 3.4 oz EDT Spray for Women Brand New Sealed</c:v>
                </c:pt>
                <c:pt idx="11">
                  <c:v>Dolce &amp; Gabbana Light Blue 1.7 oz./ 50 ml. Eau de Toilette Spray for Women New</c:v>
                </c:pt>
                <c:pt idx="12">
                  <c:v>Dolce &amp; Gabbana Light Blue 3.3 /3.4 oz Women’s Eau de Toilette EDT Spray NEW!!</c:v>
                </c:pt>
                <c:pt idx="13">
                  <c:v>Dolce &amp; Gabbana Light Blue 3.3 /3.4 oz Women’s Eau de Toilette Spray NEW</c:v>
                </c:pt>
                <c:pt idx="14">
                  <c:v>Dolce &amp; Gabbana Light Blue 3.3 /3.4 oz Women’s Eau de Toilette Spray New Sealed</c:v>
                </c:pt>
                <c:pt idx="15">
                  <c:v>Dolce &amp; Gabbana Light Blue 6.7 fl oz Eau De Toilette Spray Women's New &amp; Sealed</c:v>
                </c:pt>
                <c:pt idx="16">
                  <c:v>Dolce &amp; Gabbana Light Blue 6.7 oz Spray Eau De Toilette Women's New &amp; Sealed</c:v>
                </c:pt>
                <c:pt idx="17">
                  <c:v>Dolce &amp; Gabbana Light Blue Eau Intense 6.7 oz. EDP Spray for Men. New in Box</c:v>
                </c:pt>
                <c:pt idx="18">
                  <c:v>Dolce &amp; Gabbana Light Blue EDT 3.3 oz 3.4 oz Crisp Refreshing Women's Scent</c:v>
                </c:pt>
                <c:pt idx="19">
                  <c:v>Dolce &amp; Gabbana Light Blue for Men - Invigorating 4.2oz EDT Spray, New</c:v>
                </c:pt>
                <c:pt idx="20">
                  <c:v>Dolce &amp; Gabbana Light Blue for Women 3.3 oz / 3.4 oz Refreshing EDT New</c:v>
                </c:pt>
                <c:pt idx="21">
                  <c:v>Dolce &amp; Gabbana Light Blue Forever Pour Homme 100ml / 3.3 oz EDP Spray Rare</c:v>
                </c:pt>
                <c:pt idx="22">
                  <c:v>DOLCE &amp; GABBANA LIGHT BLUE FOREVER POUR HOMME EAU DE PARFUM SPRAY 50 ML/1.6 OZ.</c:v>
                </c:pt>
                <c:pt idx="23">
                  <c:v>Dolce &amp; Gabbana Light Blue Italian Love Pour Homme 100ml / 3.3 oz EDT Spray Rare</c:v>
                </c:pt>
                <c:pt idx="24">
                  <c:v>Dolce &amp; Gabbana Light Blue Men 4.2 oz / 125 mL EDT Spray Brand New &amp; Sealed</c:v>
                </c:pt>
                <c:pt idx="25">
                  <c:v>Dolce &amp; Gabbana Light Blue Men 4.2 oz Eau De Toilette Spray Brand New Sealed</c:v>
                </c:pt>
                <c:pt idx="26">
                  <c:v>Dolce &amp; Gabbana Light Blue Men 4.2 oz Eau De Toilette Spray Brand New Sealed!!</c:v>
                </c:pt>
                <c:pt idx="27">
                  <c:v>Dolce &amp; Gabbana Light Blue Men Cologne EDT 4.2oz Crisp Oceanic Scent Breeze</c:v>
                </c:pt>
                <c:pt idx="28">
                  <c:v>Dolce &amp; Gabbana Light Blue Summer Vibes Eau de Toilette Sample Spray 1.5ml New</c:v>
                </c:pt>
                <c:pt idx="29">
                  <c:v>Dolce &amp; Gabbana Light Blue Women 3.4 fl oz 100 ML Eau de Toilette NEW SEALED BOX</c:v>
                </c:pt>
                <c:pt idx="30">
                  <c:v>Dolce &amp; Gabbana Pour Femme 3.3 / 3.4 oz EDP Perfume for Women Brand New Tester</c:v>
                </c:pt>
                <c:pt idx="31">
                  <c:v>Dolce &amp; Gabbana Pour Homme 4.2 oz D&amp;G Cologne for Men Tester with Cap</c:v>
                </c:pt>
                <c:pt idx="32">
                  <c:v>Dolce &amp; Gabbana Pour Homme Men's EDT Cologne 4.2 Oz New in Box</c:v>
                </c:pt>
                <c:pt idx="33">
                  <c:v>Dolce &amp; Gabbana The One 2.5 oz / 75 ml Eau De Parfum Spray Women's New &amp; Sealed</c:v>
                </c:pt>
                <c:pt idx="34">
                  <c:v>Dolce &amp; Gabbana The One for Men 3.3 oz./ 100 ml. Eau de Parfum Spray For Men New</c:v>
                </c:pt>
                <c:pt idx="35">
                  <c:v>Dolce &amp; Gabbana The One Luminous Night 3.3/3.4 oz Eau De Parfum 100 ml Spray Men</c:v>
                </c:pt>
                <c:pt idx="36">
                  <c:v>Dolce &amp; Gabbana The One Mysterious Night Exclusive 100ml / 3.3 oz EDP Spray Men</c:v>
                </c:pt>
                <c:pt idx="37">
                  <c:v>Dolce &amp; Gabbana The One Royal Night Exclusive Edition 100ml/3.3 oz EDP Spray Men</c:v>
                </c:pt>
                <c:pt idx="38">
                  <c:v>Dolce and Gabbana Womens Light Blue Fragrance Carded Sample 1.5ml Lot Of 5</c:v>
                </c:pt>
                <c:pt idx="39">
                  <c:v>Dolce Gabbana Light Blue Men 4.2 oz / 125 mL EDT Spray New &amp; Sealed</c:v>
                </c:pt>
                <c:pt idx="40">
                  <c:v>Dolce Shine by Dolce &amp; Gabbana 2.5 oz EDP Perfume for Women Brand New Tester</c:v>
                </c:pt>
                <c:pt idx="41">
                  <c:v>Dolce&amp;Gabbana Light Blue Forever for Women 3.38 fl oz Eau de Parfum Spray</c:v>
                </c:pt>
                <c:pt idx="42">
                  <c:v>Garden by Dolce &amp; Gabbana for Women 1.6oz Eau De Parfum Spray New In Box</c:v>
                </c:pt>
                <c:pt idx="43">
                  <c:v>K by Dolce &amp; Gabbana 3.3 oz EDP Cologne for Men New In Box</c:v>
                </c:pt>
                <c:pt idx="44">
                  <c:v>K by Dolce &amp; Gabbana 3.4 oz Eau De Toilette King Cologne Spray for Men New</c:v>
                </c:pt>
                <c:pt idx="45">
                  <c:v>K by Dolce &amp; Gabbana KING cologne for men EDT 5 oz New in Box</c:v>
                </c:pt>
                <c:pt idx="46">
                  <c:v>K by Dolce and Gabbana for Men - 3.3 oz EDP Spray</c:v>
                </c:pt>
                <c:pt idx="47">
                  <c:v>Light Blue 3.3 oz by Dolce &amp; Gabbana EDT Perfume for Women New In Box &amp; SEALED</c:v>
                </c:pt>
                <c:pt idx="48">
                  <c:v>Light Blue by Dolce &amp; Gabbana 3.3 / 3.4 oz EDT Perfume for Women New In Box</c:v>
                </c:pt>
                <c:pt idx="49">
                  <c:v>Light Blue by Dolce &amp; Gabbana 3.3 oz / 3.4 oz 100mL EDT Spray Brand New Sealed</c:v>
                </c:pt>
                <c:pt idx="50">
                  <c:v>Light Blue by Dolce &amp; Gabbana 3.3 oz Women's Eau de Toilette Spray New &amp; Sealed</c:v>
                </c:pt>
                <c:pt idx="51">
                  <c:v>Light Blue by Dolce &amp; Gabbana D&amp;G 6.7 oz EDT Cologne for Men New In Box</c:v>
                </c:pt>
                <c:pt idx="52">
                  <c:v>Light Blue by Dolce &amp; Gabbana for women EDT 3.3 / 3.4 oz SEALED NEW</c:v>
                </c:pt>
                <c:pt idx="53">
                  <c:v>Light Blue by Dolce &amp; Gabbana for Women EDT 3.3 FL OZ/ 100ML New Sealed Packed</c:v>
                </c:pt>
                <c:pt idx="54">
                  <c:v>Light Blue Eau Intense / Dolce &amp; Gabbana EDP Spray 1.6 oz (50 ml) (m)</c:v>
                </c:pt>
                <c:pt idx="55">
                  <c:v>LIGHT BLUE FOREVER Cologne for men Dolce &amp; Gabbana 0.33 oz/10 ml EDP Spray unbox</c:v>
                </c:pt>
                <c:pt idx="56">
                  <c:v>The One by Dolce &amp; Gabbana 5 / 5.0 oz EDT Cologne for Men New In Box</c:v>
                </c:pt>
                <c:pt idx="57">
                  <c:v>The One by Dolce &amp; Gabbana D&amp;G Cologne for Men 3.3 / 3.4 oz Brand New In Box</c:v>
                </c:pt>
                <c:pt idx="58">
                  <c:v>The Only One by Dolce &amp; Gabbana perfume for women EDP 3.3 / 3.4 oz New Tester</c:v>
                </c:pt>
                <c:pt idx="59">
                  <c:v>USA K by Dolce &amp; Gabbana cologne for men EDT 3.3 / 3.4 oz in Box New</c:v>
                </c:pt>
              </c:strCache>
            </c:strRef>
          </c:cat>
          <c:val>
            <c:numRef>
              <c:f>Obliczenia!$L$45:$L$104</c:f>
              <c:numCache>
                <c:formatCode>General</c:formatCode>
                <c:ptCount val="60"/>
                <c:pt idx="0">
                  <c:v>81</c:v>
                </c:pt>
                <c:pt idx="1">
                  <c:v>3</c:v>
                </c:pt>
                <c:pt idx="2">
                  <c:v>1</c:v>
                </c:pt>
                <c:pt idx="3">
                  <c:v>16</c:v>
                </c:pt>
                <c:pt idx="4">
                  <c:v>24</c:v>
                </c:pt>
                <c:pt idx="5">
                  <c:v>9</c:v>
                </c:pt>
                <c:pt idx="6">
                  <c:v>5</c:v>
                </c:pt>
                <c:pt idx="7">
                  <c:v>9</c:v>
                </c:pt>
                <c:pt idx="8">
                  <c:v>9</c:v>
                </c:pt>
                <c:pt idx="9">
                  <c:v>29</c:v>
                </c:pt>
                <c:pt idx="10">
                  <c:v>651</c:v>
                </c:pt>
                <c:pt idx="11">
                  <c:v>11</c:v>
                </c:pt>
                <c:pt idx="12">
                  <c:v>145</c:v>
                </c:pt>
                <c:pt idx="13">
                  <c:v>118</c:v>
                </c:pt>
                <c:pt idx="14">
                  <c:v>108</c:v>
                </c:pt>
                <c:pt idx="15">
                  <c:v>3</c:v>
                </c:pt>
                <c:pt idx="16">
                  <c:v>54</c:v>
                </c:pt>
                <c:pt idx="17">
                  <c:v>37</c:v>
                </c:pt>
                <c:pt idx="18">
                  <c:v>18</c:v>
                </c:pt>
                <c:pt idx="19">
                  <c:v>51</c:v>
                </c:pt>
                <c:pt idx="20">
                  <c:v>88</c:v>
                </c:pt>
                <c:pt idx="21">
                  <c:v>21</c:v>
                </c:pt>
                <c:pt idx="22">
                  <c:v>1</c:v>
                </c:pt>
                <c:pt idx="23">
                  <c:v>17</c:v>
                </c:pt>
                <c:pt idx="24">
                  <c:v>458</c:v>
                </c:pt>
                <c:pt idx="25">
                  <c:v>45</c:v>
                </c:pt>
                <c:pt idx="26">
                  <c:v>566</c:v>
                </c:pt>
                <c:pt idx="27">
                  <c:v>10</c:v>
                </c:pt>
                <c:pt idx="28">
                  <c:v>73</c:v>
                </c:pt>
                <c:pt idx="29">
                  <c:v>187</c:v>
                </c:pt>
                <c:pt idx="30">
                  <c:v>171</c:v>
                </c:pt>
                <c:pt idx="31">
                  <c:v>400</c:v>
                </c:pt>
                <c:pt idx="32">
                  <c:v>40</c:v>
                </c:pt>
                <c:pt idx="33">
                  <c:v>15</c:v>
                </c:pt>
                <c:pt idx="34">
                  <c:v>5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110</c:v>
                </c:pt>
                <c:pt idx="39">
                  <c:v>573</c:v>
                </c:pt>
                <c:pt idx="40">
                  <c:v>144</c:v>
                </c:pt>
                <c:pt idx="41">
                  <c:v>5</c:v>
                </c:pt>
                <c:pt idx="42">
                  <c:v>13</c:v>
                </c:pt>
                <c:pt idx="43">
                  <c:v>64</c:v>
                </c:pt>
                <c:pt idx="44">
                  <c:v>48</c:v>
                </c:pt>
                <c:pt idx="45">
                  <c:v>993</c:v>
                </c:pt>
                <c:pt idx="46">
                  <c:v>11</c:v>
                </c:pt>
                <c:pt idx="47">
                  <c:v>245</c:v>
                </c:pt>
                <c:pt idx="48">
                  <c:v>821</c:v>
                </c:pt>
                <c:pt idx="49">
                  <c:v>296</c:v>
                </c:pt>
                <c:pt idx="50">
                  <c:v>226</c:v>
                </c:pt>
                <c:pt idx="51">
                  <c:v>45</c:v>
                </c:pt>
                <c:pt idx="52">
                  <c:v>82</c:v>
                </c:pt>
                <c:pt idx="53">
                  <c:v>8</c:v>
                </c:pt>
                <c:pt idx="54">
                  <c:v>36</c:v>
                </c:pt>
                <c:pt idx="55">
                  <c:v>125</c:v>
                </c:pt>
                <c:pt idx="56">
                  <c:v>4733</c:v>
                </c:pt>
                <c:pt idx="57">
                  <c:v>3787</c:v>
                </c:pt>
                <c:pt idx="58">
                  <c:v>380</c:v>
                </c:pt>
                <c:pt idx="59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4-449E-AF24-1A2DC3891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70871311"/>
        <c:axId val="599738128"/>
      </c:barChart>
      <c:catAx>
        <c:axId val="1370871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599738128"/>
        <c:crosses val="autoZero"/>
        <c:auto val="1"/>
        <c:lblAlgn val="ctr"/>
        <c:lblOffset val="100"/>
        <c:noMultiLvlLbl val="0"/>
      </c:catAx>
      <c:valAx>
        <c:axId val="59973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2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37087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25000"/>
            </a:schemeClr>
          </a:solidFill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[Alina_Stec_wizualizacja_projekt.xlsm]Obliczenia!TabelaIncomes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pl-PL"/>
              <a:t>Przychód ze sprzedaży w zależności od modelu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dkUpDiag">
            <a:fgClr>
              <a:schemeClr val="bg1"/>
            </a:fgClr>
            <a:bgClr>
              <a:srgbClr val="6666FF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Obliczenia!$AB$44</c:f>
              <c:strCache>
                <c:ptCount val="1"/>
                <c:pt idx="0">
                  <c:v>Suma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rgbClr val="6666FF"/>
              </a:bgClr>
            </a:pattFill>
            <a:ln>
              <a:noFill/>
            </a:ln>
            <a:effectLst/>
          </c:spPr>
          <c:invertIfNegative val="0"/>
          <c:cat>
            <c:strRef>
              <c:f>Obliczenia!$AA$45:$AA$104</c:f>
              <c:strCache>
                <c:ptCount val="60"/>
                <c:pt idx="0">
                  <c:v>12 Dolce &amp; Gabbana The One Luminous Night Exclusive Edition Sample Spray 0.8ml</c:v>
                </c:pt>
                <c:pt idx="1">
                  <c:v>D&amp;G DOLCE GABBANA 3 L'IMPERATRICE EDT 1.5ml Tester</c:v>
                </c:pt>
                <c:pt idx="2">
                  <c:v>Dolce &amp; Gabbana "K (KING) INTENSE",3.3oz, Men, EDP, Spray,2024, Sealed</c:v>
                </c:pt>
                <c:pt idx="3">
                  <c:v>Dolce &amp; Gabbana 4.2oz Intenso EDP Sealed Men's Cologne</c:v>
                </c:pt>
                <c:pt idx="4">
                  <c:v>Dolce &amp; Gabbana Cologne For Men Eau De Toilette Spray 2.5oz./75ml **NIB**</c:v>
                </c:pt>
                <c:pt idx="5">
                  <c:v>Dolce &amp; Gabbana Cologne For Men Eau De Toilette Spray 2.5oz./75ml NEW (E2E-1351)</c:v>
                </c:pt>
                <c:pt idx="6">
                  <c:v>DOLCE &amp; GABBANA Devotion Eau de Parfum Miniature Perfume in Box  .17 oz MINI</c:v>
                </c:pt>
                <c:pt idx="7">
                  <c:v>Dolce &amp; Gabbana DOLCE VIOLET Women Perfume 5ml EDT Splash MINI Travel Size (C61</c:v>
                </c:pt>
                <c:pt idx="8">
                  <c:v>Dolce &amp; Gabbana K (King) Eau de Parfum Intense for Men 3.3 Oz / 100ml</c:v>
                </c:pt>
                <c:pt idx="9">
                  <c:v>Dolce &amp; Gabbana Ladies The Only One EDP Spray 3.4 oz (Tester) Fragrances</c:v>
                </c:pt>
                <c:pt idx="10">
                  <c:v>Dolce &amp; Gabbana Light Blue  3.3 oz / 3.4 oz EDT Spray for Women Brand New Sealed</c:v>
                </c:pt>
                <c:pt idx="11">
                  <c:v>Dolce &amp; Gabbana Light Blue 1.7 oz./ 50 ml. Eau de Toilette Spray for Women New</c:v>
                </c:pt>
                <c:pt idx="12">
                  <c:v>Dolce &amp; Gabbana Light Blue 3.3 /3.4 oz Women’s Eau de Toilette EDT Spray NEW!!</c:v>
                </c:pt>
                <c:pt idx="13">
                  <c:v>Dolce &amp; Gabbana Light Blue 3.3 /3.4 oz Women’s Eau de Toilette Spray NEW</c:v>
                </c:pt>
                <c:pt idx="14">
                  <c:v>Dolce &amp; Gabbana Light Blue 3.3 /3.4 oz Women’s Eau de Toilette Spray New Sealed</c:v>
                </c:pt>
                <c:pt idx="15">
                  <c:v>Dolce &amp; Gabbana Light Blue 6.7 fl oz Eau De Toilette Spray Women's New &amp; Sealed</c:v>
                </c:pt>
                <c:pt idx="16">
                  <c:v>Dolce &amp; Gabbana Light Blue 6.7 oz Spray Eau De Toilette Women's New &amp; Sealed</c:v>
                </c:pt>
                <c:pt idx="17">
                  <c:v>Dolce &amp; Gabbana Light Blue Eau Intense 6.7 oz. EDP Spray for Men. New in Box</c:v>
                </c:pt>
                <c:pt idx="18">
                  <c:v>Dolce &amp; Gabbana Light Blue EDT 3.3 oz 3.4 oz Crisp Refreshing Women's Scent</c:v>
                </c:pt>
                <c:pt idx="19">
                  <c:v>Dolce &amp; Gabbana Light Blue for Men - Invigorating 4.2oz EDT Spray, New</c:v>
                </c:pt>
                <c:pt idx="20">
                  <c:v>Dolce &amp; Gabbana Light Blue for Women 3.3 oz / 3.4 oz Refreshing EDT New</c:v>
                </c:pt>
                <c:pt idx="21">
                  <c:v>Dolce &amp; Gabbana Light Blue Forever Pour Homme 100ml / 3.3 oz EDP Spray Rare</c:v>
                </c:pt>
                <c:pt idx="22">
                  <c:v>DOLCE &amp; GABBANA LIGHT BLUE FOREVER POUR HOMME EAU DE PARFUM SPRAY 50 ML/1.6 OZ.</c:v>
                </c:pt>
                <c:pt idx="23">
                  <c:v>Dolce &amp; Gabbana Light Blue Italian Love Pour Homme 100ml / 3.3 oz EDT Spray Rare</c:v>
                </c:pt>
                <c:pt idx="24">
                  <c:v>Dolce &amp; Gabbana Light Blue Men 4.2 oz / 125 mL EDT Spray Brand New &amp; Sealed</c:v>
                </c:pt>
                <c:pt idx="25">
                  <c:v>Dolce &amp; Gabbana Light Blue Men 4.2 oz Eau De Toilette Spray Brand New Sealed</c:v>
                </c:pt>
                <c:pt idx="26">
                  <c:v>Dolce &amp; Gabbana Light Blue Men 4.2 oz Eau De Toilette Spray Brand New Sealed!!</c:v>
                </c:pt>
                <c:pt idx="27">
                  <c:v>Dolce &amp; Gabbana Light Blue Men Cologne EDT 4.2oz Crisp Oceanic Scent Breeze</c:v>
                </c:pt>
                <c:pt idx="28">
                  <c:v>Dolce &amp; Gabbana Light Blue Summer Vibes Eau de Toilette Sample Spray 1.5ml New</c:v>
                </c:pt>
                <c:pt idx="29">
                  <c:v>Dolce &amp; Gabbana Light Blue Women 3.4 fl oz 100 ML Eau de Toilette NEW SEALED BOX</c:v>
                </c:pt>
                <c:pt idx="30">
                  <c:v>Dolce &amp; Gabbana Pour Femme 3.3 / 3.4 oz EDP Perfume for Women Brand New Tester</c:v>
                </c:pt>
                <c:pt idx="31">
                  <c:v>Dolce &amp; Gabbana Pour Homme 4.2 oz D&amp;G Cologne for Men Tester with Cap</c:v>
                </c:pt>
                <c:pt idx="32">
                  <c:v>Dolce &amp; Gabbana Pour Homme Men's EDT Cologne 4.2 Oz New in Box</c:v>
                </c:pt>
                <c:pt idx="33">
                  <c:v>Dolce &amp; Gabbana The One 2.5 oz / 75 ml Eau De Parfum Spray Women's New &amp; Sealed</c:v>
                </c:pt>
                <c:pt idx="34">
                  <c:v>Dolce &amp; Gabbana The One for Men 3.3 oz./ 100 ml. Eau de Parfum Spray For Men New</c:v>
                </c:pt>
                <c:pt idx="35">
                  <c:v>Dolce &amp; Gabbana The One Luminous Night 3.3/3.4 oz Eau De Parfum 100 ml Spray Men</c:v>
                </c:pt>
                <c:pt idx="36">
                  <c:v>Dolce &amp; Gabbana The One Mysterious Night Exclusive 100ml / 3.3 oz EDP Spray Men</c:v>
                </c:pt>
                <c:pt idx="37">
                  <c:v>Dolce &amp; Gabbana The One Royal Night Exclusive Edition 100ml/3.3 oz EDP Spray Men</c:v>
                </c:pt>
                <c:pt idx="38">
                  <c:v>Dolce and Gabbana Womens Light Blue Fragrance Carded Sample 1.5ml Lot Of 5</c:v>
                </c:pt>
                <c:pt idx="39">
                  <c:v>Dolce Gabbana Light Blue Men 4.2 oz / 125 mL EDT Spray New &amp; Sealed</c:v>
                </c:pt>
                <c:pt idx="40">
                  <c:v>Dolce Shine by Dolce &amp; Gabbana 2.5 oz EDP Perfume for Women Brand New Tester</c:v>
                </c:pt>
                <c:pt idx="41">
                  <c:v>Dolce&amp;Gabbana Light Blue Forever for Women 3.38 fl oz Eau de Parfum Spray</c:v>
                </c:pt>
                <c:pt idx="42">
                  <c:v>Garden by Dolce &amp; Gabbana for Women 1.6oz Eau De Parfum Spray New In Box</c:v>
                </c:pt>
                <c:pt idx="43">
                  <c:v>K by Dolce &amp; Gabbana 3.3 oz EDP Cologne for Men New In Box</c:v>
                </c:pt>
                <c:pt idx="44">
                  <c:v>K by Dolce &amp; Gabbana 3.4 oz Eau De Toilette King Cologne Spray for Men New</c:v>
                </c:pt>
                <c:pt idx="45">
                  <c:v>K by Dolce &amp; Gabbana KING cologne for men EDT 5 oz New in Box</c:v>
                </c:pt>
                <c:pt idx="46">
                  <c:v>K by Dolce and Gabbana for Men - 3.3 oz EDP Spray</c:v>
                </c:pt>
                <c:pt idx="47">
                  <c:v>Light Blue 3.3 oz by Dolce &amp; Gabbana EDT Perfume for Women New In Box &amp; SEALED</c:v>
                </c:pt>
                <c:pt idx="48">
                  <c:v>Light Blue by Dolce &amp; Gabbana 3.3 / 3.4 oz EDT Perfume for Women New In Box</c:v>
                </c:pt>
                <c:pt idx="49">
                  <c:v>Light Blue by Dolce &amp; Gabbana 3.3 oz / 3.4 oz 100mL EDT Spray Brand New Sealed</c:v>
                </c:pt>
                <c:pt idx="50">
                  <c:v>Light Blue by Dolce &amp; Gabbana 3.3 oz Women's Eau de Toilette Spray New &amp; Sealed</c:v>
                </c:pt>
                <c:pt idx="51">
                  <c:v>Light Blue by Dolce &amp; Gabbana D&amp;G 6.7 oz EDT Cologne for Men New In Box</c:v>
                </c:pt>
                <c:pt idx="52">
                  <c:v>Light Blue by Dolce &amp; Gabbana for women EDT 3.3 / 3.4 oz SEALED NEW</c:v>
                </c:pt>
                <c:pt idx="53">
                  <c:v>Light Blue by Dolce &amp; Gabbana for Women EDT 3.3 FL OZ/ 100ML New Sealed Packed</c:v>
                </c:pt>
                <c:pt idx="54">
                  <c:v>Light Blue Eau Intense / Dolce &amp; Gabbana EDP Spray 1.6 oz (50 ml) (m)</c:v>
                </c:pt>
                <c:pt idx="55">
                  <c:v>LIGHT BLUE FOREVER Cologne for men Dolce &amp; Gabbana 0.33 oz/10 ml EDP Spray unbox</c:v>
                </c:pt>
                <c:pt idx="56">
                  <c:v>The One by Dolce &amp; Gabbana 5 / 5.0 oz EDT Cologne for Men New In Box</c:v>
                </c:pt>
                <c:pt idx="57">
                  <c:v>The One by Dolce &amp; Gabbana D&amp;G Cologne for Men 3.3 / 3.4 oz Brand New In Box</c:v>
                </c:pt>
                <c:pt idx="58">
                  <c:v>The Only One by Dolce &amp; Gabbana perfume for women EDP 3.3 / 3.4 oz New Tester</c:v>
                </c:pt>
                <c:pt idx="59">
                  <c:v>USA K by Dolce &amp; Gabbana cologne for men EDT 3.3 / 3.4 oz in Box New</c:v>
                </c:pt>
              </c:strCache>
            </c:strRef>
          </c:cat>
          <c:val>
            <c:numRef>
              <c:f>Obliczenia!$AB$45:$AB$104</c:f>
              <c:numCache>
                <c:formatCode>General</c:formatCode>
                <c:ptCount val="60"/>
                <c:pt idx="0">
                  <c:v>2344.9499999999998</c:v>
                </c:pt>
                <c:pt idx="1">
                  <c:v>17.97</c:v>
                </c:pt>
                <c:pt idx="2">
                  <c:v>91</c:v>
                </c:pt>
                <c:pt idx="3">
                  <c:v>655.84</c:v>
                </c:pt>
                <c:pt idx="4">
                  <c:v>671.76</c:v>
                </c:pt>
                <c:pt idx="5">
                  <c:v>251.91</c:v>
                </c:pt>
                <c:pt idx="6">
                  <c:v>99.75</c:v>
                </c:pt>
                <c:pt idx="7">
                  <c:v>170.54999999999998</c:v>
                </c:pt>
                <c:pt idx="8">
                  <c:v>701.91</c:v>
                </c:pt>
                <c:pt idx="9">
                  <c:v>1471.75</c:v>
                </c:pt>
                <c:pt idx="10">
                  <c:v>19493.699999999997</c:v>
                </c:pt>
                <c:pt idx="11">
                  <c:v>418</c:v>
                </c:pt>
                <c:pt idx="12">
                  <c:v>4147</c:v>
                </c:pt>
                <c:pt idx="13">
                  <c:v>3292.2</c:v>
                </c:pt>
                <c:pt idx="14">
                  <c:v>3213</c:v>
                </c:pt>
                <c:pt idx="15">
                  <c:v>161.97</c:v>
                </c:pt>
                <c:pt idx="16">
                  <c:v>2915.46</c:v>
                </c:pt>
                <c:pt idx="17">
                  <c:v>2440.89</c:v>
                </c:pt>
                <c:pt idx="18">
                  <c:v>584.82000000000005</c:v>
                </c:pt>
                <c:pt idx="19">
                  <c:v>1529.49</c:v>
                </c:pt>
                <c:pt idx="20">
                  <c:v>2859.1200000000003</c:v>
                </c:pt>
                <c:pt idx="21">
                  <c:v>2519.79</c:v>
                </c:pt>
                <c:pt idx="22">
                  <c:v>75</c:v>
                </c:pt>
                <c:pt idx="23">
                  <c:v>1699.83</c:v>
                </c:pt>
                <c:pt idx="24">
                  <c:v>13717.1</c:v>
                </c:pt>
                <c:pt idx="25">
                  <c:v>1295.55</c:v>
                </c:pt>
                <c:pt idx="26">
                  <c:v>16131</c:v>
                </c:pt>
                <c:pt idx="27">
                  <c:v>299.89999999999998</c:v>
                </c:pt>
                <c:pt idx="28">
                  <c:v>872.34999999999991</c:v>
                </c:pt>
                <c:pt idx="29">
                  <c:v>5608.13</c:v>
                </c:pt>
                <c:pt idx="30">
                  <c:v>7069.14</c:v>
                </c:pt>
                <c:pt idx="31">
                  <c:v>13347.999999999998</c:v>
                </c:pt>
                <c:pt idx="32">
                  <c:v>1559.6000000000001</c:v>
                </c:pt>
                <c:pt idx="33">
                  <c:v>749.85</c:v>
                </c:pt>
                <c:pt idx="34">
                  <c:v>372.40000000000003</c:v>
                </c:pt>
                <c:pt idx="35">
                  <c:v>3359.86</c:v>
                </c:pt>
                <c:pt idx="36">
                  <c:v>1624.87</c:v>
                </c:pt>
                <c:pt idx="37">
                  <c:v>1494.87</c:v>
                </c:pt>
                <c:pt idx="38">
                  <c:v>1100</c:v>
                </c:pt>
                <c:pt idx="39">
                  <c:v>19476.27</c:v>
                </c:pt>
                <c:pt idx="40">
                  <c:v>5005.4399999999996</c:v>
                </c:pt>
                <c:pt idx="41">
                  <c:v>225.55</c:v>
                </c:pt>
                <c:pt idx="42">
                  <c:v>389.34999999999997</c:v>
                </c:pt>
                <c:pt idx="43">
                  <c:v>3529.6</c:v>
                </c:pt>
                <c:pt idx="44">
                  <c:v>1679.52</c:v>
                </c:pt>
                <c:pt idx="45">
                  <c:v>56591.07</c:v>
                </c:pt>
                <c:pt idx="46">
                  <c:v>609.95000000000005</c:v>
                </c:pt>
                <c:pt idx="47">
                  <c:v>7582.75</c:v>
                </c:pt>
                <c:pt idx="48">
                  <c:v>24342.649999999998</c:v>
                </c:pt>
                <c:pt idx="49">
                  <c:v>8865.1999999999989</c:v>
                </c:pt>
                <c:pt idx="50">
                  <c:v>7342.7400000000007</c:v>
                </c:pt>
                <c:pt idx="51">
                  <c:v>2474.5500000000002</c:v>
                </c:pt>
                <c:pt idx="52">
                  <c:v>2365.7000000000003</c:v>
                </c:pt>
                <c:pt idx="53">
                  <c:v>223.92</c:v>
                </c:pt>
                <c:pt idx="54">
                  <c:v>1285.56</c:v>
                </c:pt>
                <c:pt idx="55">
                  <c:v>2361.25</c:v>
                </c:pt>
                <c:pt idx="56">
                  <c:v>301444.76999999996</c:v>
                </c:pt>
                <c:pt idx="57">
                  <c:v>202415.15000000002</c:v>
                </c:pt>
                <c:pt idx="58">
                  <c:v>19083.599999999999</c:v>
                </c:pt>
                <c:pt idx="59">
                  <c:v>3625.02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A-4CCE-9E23-A80E4C9F4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9770576"/>
        <c:axId val="1509781616"/>
      </c:barChart>
      <c:catAx>
        <c:axId val="150977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509781616"/>
        <c:crosses val="autoZero"/>
        <c:auto val="1"/>
        <c:lblAlgn val="ctr"/>
        <c:lblOffset val="100"/>
        <c:noMultiLvlLbl val="0"/>
      </c:catAx>
      <c:valAx>
        <c:axId val="150978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pl-PL"/>
          </a:p>
        </c:txPr>
        <c:crossAx val="150977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[Alina_Stec_wizualizacja_projekt.xlsm]Obliczenia!TabelaTypes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pl-PL" sz="1200"/>
              <a:t>procentowy Udział  rodzajów perfum w ofercie marki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Obliczenia!$AR$44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137-477A-BF87-1BB82612A0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137-477A-BF87-1BB82612A0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137-477A-BF87-1BB82612A0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137-477A-BF87-1BB82612A0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137-477A-BF87-1BB82612A065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137-477A-BF87-1BB82612A06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Obliczenia!$AQ$45:$AQ$48</c:f>
              <c:strCache>
                <c:ptCount val="4"/>
                <c:pt idx="0">
                  <c:v>Eau de Parfum</c:v>
                </c:pt>
                <c:pt idx="1">
                  <c:v>Eau de Toilette</c:v>
                </c:pt>
                <c:pt idx="2">
                  <c:v>Eau de Toilette, Spray</c:v>
                </c:pt>
                <c:pt idx="3">
                  <c:v>Eau de Parfum Intense</c:v>
                </c:pt>
              </c:strCache>
            </c:strRef>
          </c:cat>
          <c:val>
            <c:numRef>
              <c:f>Obliczenia!$AR$45:$AR$48</c:f>
              <c:numCache>
                <c:formatCode>General</c:formatCode>
                <c:ptCount val="4"/>
                <c:pt idx="0">
                  <c:v>23</c:v>
                </c:pt>
                <c:pt idx="1">
                  <c:v>32</c:v>
                </c:pt>
                <c:pt idx="2">
                  <c:v>6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37-477A-BF87-1BB82612A06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rebuchet MS" panose="020B0603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_xlchart.v5.2</cx:f>
        <cx:nf>_xlchart.v5.1</cx:nf>
      </cx:numDim>
    </cx:data>
  </cx:chartData>
  <cx:chart>
    <cx:title pos="t" align="ctr" overlay="0"/>
    <cx:plotArea>
      <cx:plotAreaRegion>
        <cx:series layoutId="regionMap" uniqueId="{0BC57592-30D9-4D86-A944-F0C4C1720623}">
          <cx:dataId val="0"/>
          <cx:layoutPr>
            <cx:geography cultureLanguage="pl-PL" cultureRegion="PL" attribution="Obsługiwane przez usługę Bing">
              <cx:geoCache provider="{E9337A44-BEBE-4D9F-B70C-5C5E7DAFC167}">
                <cx:binary>7H3bbtvItu2vGHk+dLNYF7IWdjbQpCTbcewkdpLuzguh2G7eWbzfHvcvnU842P91RllyYjFatoPl
Ri8DSw8WLKnEyZr3MWdN/dfV8I+r9GZdHQxZmtf/uBpevwqbpvjHL7/UV+FNtq4Ps+iqUrX6szm8
Utkv6s8/o6ubX66rdR/lwS+WSdgvV+G6am6GV//9X/i24Ea9VVfrJlL5h/amGi9u6jZt6gfe2/vW
wfo6i/JFVDdVdNWQ168OTtI0ylVUvzq4yZuoGT+Oxc3rVzsfe3Xwy/zLfrjwQQramvYaa5l5SCxG
GOemvH04rw5SlQfbtw1HHhLmCModvnlf3l37fJ1h/VMouqVnfX1d3dQ17un2+f7KHfrxxttXB1eq
zRu9cQH28PWry2adjwdf4pvrXF1NKr95dRDVytt8yFP6Rj5d3t75L7vb/9//NXsBezF75R6H5hv3
2Fs/MMhbp9Gfqsqj9d0u/escovahxZkQkkjz9kF2OUSIPBTEtmzCyIZFd9fecOj0STTt59H9tTMu
eb++WC4dXIQQmYOTOl3n13eb9a8zipFDYTmW5M5WU2aqZJNDThzHFGyrSvTu2htGPZWq/azaXT1j
1sXJy2XWu7xZV5G626t/nU/cPDRtJrjN2EahwIcdk8cPHcuxKad88751d+0Nn55A0H4WfVs44867
8x+4c7rO19cwInMrp7UO9n1mwn544a+1cgeL5dtjSNRz+SDLORSMUmkKsc/C2fYhIZzZDt/aN3F3
6Q0/FjdpGN29tE889nNju2zGi8WPzuckv472OJwTcO3vZ4XbpgHUA6LyMDdmEvOYZ9tELLcbNw9m
fnB6B2fRVRgF6/wxGnZd84NRCTt0bGZL29myfGZKHX5oU1PaEk7x9jETiadQtF8qvq+cCcbZyzWh
n/Koubk+QBDV3DwaOv6VgnIKGW2vkvH5BAXBEbdsajHxo4TAhtsmY2IjIezuotuo6Amk7JeQ7zcx
k5DTP34w4y8lbj34bV2HyGUa9ZxKbB8yQii3Heipfti7fpZY5iHngjkmI3eB7caIbVgEmqbxUZr2
M+n+2hmbfnvBgev5zddqXSePWvufsLQISpE6UNve+l4EO/eDISkPHWLalpTOxjfzXT16CkX7WfR9
5YxB58uXq0cnqn9O5lgPR6qSHuoQVRBzG8nO3OBj1OxnzGbVjCknL1hrPt4M60f93tNVhpJDJqjD
HLIxWyb5QWUopZa0tdboB1zTfbv28SapH6ZnP1/u1s048/H3l6su5zf9wR+qSu42aF/0/pN4lnUo
qbSQTlgbezVL7myOJN00uSBsw5yZypyrfjx48whJ+/lzb+mMRecvOTKI6iuV19FzBgbsUFApORVb
zFHuKhAwR4R0knNJv/HwvgL99hSS9vPo3tIZj347eblqdBbl+U2tmud0PeKQMkkYvfP7cyPHDol0
qEmtGTryJFr2M+fe0hlzzpBrvxBI+HEyN6K8MXU7n/5J6J5KeH+E1zBmu/qDmM0kDkVUvQUaEXjf
1589Wck/p2k/q/Z8xc6tvBzI/sBD4vOo4vyVWfF/igYvobRz8HEd9Y9jXH+loOho6c1NVd+Md/r8
DPES6n9AXuGMt8HsLP+z4auBvKLGuQmX5AxHeRpN+43I/bUzg3/+5sUY/B3KdZF2laoq0uD9faO6
86mfNPTAxzmiIWLReaBkHTIUKpgFR3z7QLB739BrSsaHKdnPmW8Ld8h+/Wr1Izq+xxPMixb/ZqXZ
g0+Xv97t07+uQP8pz87aHG4lal40+Kl6wsn1OnzGeh9jh9SRwLDu6uMzqJgQ2DjkGgCLZ7Hso4Ts
157tspnunCxerkl7jy6WRh1cRFeP8uWvdIBvVRvVEUqjz6i+5qEEwGk6fAYUSHLoSOJYlrNNUmeO
720bTfEjpOwXj+8rZxLyFmbphUTRMzLvytX3Pd7OR37S4wnrkNtIPYX5vQS/g0qLQ2GCbTowuX3M
FPdxevaz5m7dDu2vX929PHds/x7VeF2ffkQQfw5DQ2Kp66o2wsLtYze/dMSh5RA0ssgtd2aq8QSC
9m//t4UzxdCl9hlLXkrYcXC2rsbn7TOizqHURU8+iwZtcWibxAL8uYU2Z9HgUyjZz5fvK2eMOXvJ
Pu0mz+sx7dbP2q2HfkpHCvBBOxX9mLkVNLM41HFQHPjeb3k/ZH9/o4lCovlwS8d+Pu0snrHq/ctx
LjuU64zqzbr4ezPvoxtVBQ9z5CdNrIWWJ3SZOXc1ollt3KGHjDFqM3Nbdp3p8hMI2i8i3xbubPLr
V0cvWDzeJSkShuw5o0J+yAGgoklwo8Q/lPjQdmLqpNvetjbAFN/X4qdQtJ8/31fOGPTu9OX6QG/b
zXg/PNy5vX2ddM/aovapWYd3LHqGnF8eUovaUM3vAPv98JQQtALbyB0sMSsvPkbHfqHYrNrZMTS8
f3y5AnF+0922tz4sED9RkgdD0EmEgtUWCCO7ESshSBg4pxpFu9VovH9fXx+nZz9j7tbNWHP++eWy
5nMET/dI9PGTvg7GEmGp6cj9/dY22n8RDzmMbZO5WYvRb0+gaD97vq+cMejzC/Z2T0Av/0oM5td0
/XX9rL7WOrSFYBaaATbOdhYxI9t0mKn7ObbtNDNf+wSC9kvHt4Uz4fj15YLcaMWua9VW0Z15ewZf
5xxSYfNvTZrmrEAkUYOwbapPiO1tqHkKRfv5833ljEFn716sef1PK9qPZ1r+LcpDB79WEQ4WPmcO
wQ6BxQA/vus0m6V4t0GiPgsm+Kb1dhaTPIGg/XrzbeFMbX798mLV5sBT6HC6aqKrtnk+04YDe9zm
hNO7g17gwP0w3oZnokjSiTWLSJ5IzX727Cyesch7wTH9v80pk2McXz44xZ/HJOWvDJPeq6ppg3X6
d9LwrroJnvVAB0VvrSNwGnx7pmYGQG8OdKAtms5M2eOE7FeVu3UzLXl38WIN2X0luf47ZeNsXdfr
q7Ctb5qmfoyQpyfizDrEUXTgljied5do75hUACOo6VHqzHoSn0zPfkmZLZ8JzNmvL1ZgDs4Uzj8/
Z1zC7EPsP87SAly+fczyLWJingBDxi4ouxOMzYGsJ5DyT7hzdw9zvrxgd4fjw+t+Xd3cbdEzZFpo
2zUdW1io7G0es3CE49yJg5PSZJtpzaKSp1C0nz/fV84YtFi+XMU5qav1zd/pf/9eoObbsIHnwlj/
MzZh1w0+Vp/44Zz8/XbX52KKHt/zn/bdx1jxU92H54jcwwNvXSnMWlo/o3lHTZGiy5BjcMHtY4YH
2Ji0hC40R9xNwZiVjk63FB28/3//93//B3OQHiZuv6Xf+yUzo3/uvVyjrzuynku3/tPZ++ydve/C
5xzkA+PHCKp6TNp7I1kH+I0pAUxbd4cX7oRjE88+Rs1+FdqsmunMu+OXqzOXqv1rDB7gAhPNaNbd
OelZouHoVik0uAAI3RjEf2rw1P/+T3udR4+crd/Pru8W7/63zNh3+YJN3kf0sWGw3s1zZiKYgMVQ
bTMxrez2Mav5oCRHGcVUuruS3az99kkk7WfXvaUzHn18wU2g79VTWkD/SjxSB5/H66zAmJfnzFkZ
PRQODtPDyu41wXrmHUaLoPq/Le7OJOXJZO2XltnymcScv2Cj/NtN3Rz8Bb0YetSahZE8aMjYF4TC
JgsMg0FK8b199X6jzF1HxcEXgIcKNvnBAHk/0/Z9x4xzv73gBhq3Wk/R34k7oFiGc3/r60eP6uzm
sw/NY9Mt59LBjNi7Fh2yC03hpPmhntCHNoDdEOv0CaTsl5LvK2ey4b3c6j+KzMk6f2T4y082V2FS
np7NRMkWNJwdbtPtGVQiSkYHx+1jBho+haL9DPq+csagX19OeWZ2qGQ76fF+ArnziZ88xWRZ6Eq0
OMZabpH2Xa1Bwg99EWgh3rJmFv8+Ss1+vmyX7RCOocp/5RDLfx64fDMqi3WzXt7OrL4H1jz87u3t
4SDpbOlOfr9zl3em5+T69SuLoXjxbRK2/oqdhs89x4c2XP+29mZdN69fGUIcSptSTIuFccM8FBNM
6uGbX79Cneuur5FyDGh2oHm5xo5ev0LUQ2EOwd1t80CtUywsgRlF2Ix0h2DmmsTM5m/zwhEhjijW
ftuR7f8HeZu9V1He1K9fUdjWYvMxTaW+IiquEv7asgUKsxYIKK7WF5jjh0+T/5OSuMpJn/Abh/hN
K5dWwQoj9cyii6bPnLdFsmZGxetVXo71yBaNNfBw8Azlm1+DvGK54SlrSOw3MuRju0ikkZfHvczS
+izlWWGMrkoGXnzlSRMPaoG9SmPqBbbNyI09qLG9SMPBTteOwwv/ima0FOeBiMqCuhmJapDCCl5l
70JiNn2+CFJeJYWrep5lb4k9liA5yDIynloZzeM/jbpTWHOPrXs2CaDazh4h8LSYRG+w1BO0LRNS
cX+PbJJFbShC58bvVR6Xx03GUnacsq6u7OOpDpqo96aowFjv1PQjy189fHmC+Hb3+uiN0/MpqUPB
KRCze/0ppk4tTBFdxyShSeQ1CnOHQ1dKyyjjVTX0QdUsqrAJWOgazJiK/H3P6FhbHmGT6OmbRoR5
nbhKlbQi5xg+XeK9h4mECN+n0UY5kGLGu6R6KJYWy10ahzAyrLCixrUwqs60FsFkB3a5Sh3WUNPN
q0aILwk3/ebk4evOeKOvyySzLZhIC7OE5tct2lHZyqDOdTBC5oTbmUVa/x4y38oDt4+jNnqX+5jU
37hhqNBr7z58eXQrzG7bxgw3nMKRDBARdGj3tgPeRYY5hPTasFO7pB7vTcHXUCSjOVFTZKfnkUEU
OaNJObaXSW2aU+giv0qxKQ9TAh+8Swm3cBoILhqtYNgNOmNAIyIzHpPcv/LllPPqSJVF5o9Lw89q
OR6NTjWAKw9f8sebd2zUEgXCgluQxty9+dAO/TQezeqaiR5avhqJmEiy4lXf1mwZOT4TX6oWu166
NVyY+KLMsavksouUWfSPCAKZWTKMMJImAAWtqDiqT50ZNYGcYi6LxviK7NXOjOOhCbVCZIMK8TMA
bR+ziXlRVo9W4Q7SoqCKR2bYXmaFiEcvN0iVX8oszKp8UXJVWRdZF+X114f3TNvTe/bWRmML5sma
qI2jawzaMrMlbe87lVlOw9ehaioIgdkmJjbLHHrKDXeoaGdcFlZSaqVpeqWfoiJof3azcJgB48sp
jt86jDKYtl3WOaVVN2Mt1Nc85QZseAzrNfVuN5rNyE+pz2H366BFKJrFPIdFrYqsIvzYMWKjS9wy
hLXVln8MsSqPprQ7ZUNSqOwRs0LmMgZcD+GNpU/C6CFVekTvfds70D4vZD7Rr7VvCSNbxk1dpO37
cmqiIvf6cixBnGFnHd5TY5mpceEk02hc9kXhn9SySuPAy6bJHE+zsMwb380xQ9xvvJabRnohMhlM
mYepKQNMomXEI8nfmJNM8a1J5Pdl+YiaEsRrOwJgCZTehRQmptpiYoSeu3X/hiCZednlXfHF5orH
3Cv0AfXS9f1Wysojk23AtPvjxnqmLcN77a05KYjv4K2hb6goV21PH1doNrfi6NcAzMIlwZwYbUhm
YpEMSZ35oSq+FBW0qFzSOnHYmUVCOp7Suh2xHdLv0ulzFg7jaLttWPVl6MHg9+IiKCffOK4yFk+f
K6OtxbkTCR0gDKzLUnmUtFyzR9VUQoTGzubdRVHFyfR5SkXSJ66ZptppRdh9MEjlMsSLdETT7Wcn
GwbwjvJ4xFM9mUHjLApe03ol7FbzLhmCCAFGeXt56QTG2LuOGmJ8hULwAMojI9exQVPwLFkPtcjL
YiW7inSXjKqpeVtViV+5aZpVVuYZgZ8NxwGDc/0jd3Kffe7MjkDIbCdAnNGVuUKI8rBtmJtw7L6N
04B67JotMExpJhrUxyRjIov0y0SyugrcwTLtonZ7Fav0hLZlD0Px8BXn1sjSv19gEfhtghnXP1yx
rsw67DPa/0GnVgtj3zJt/qzaTuC8RVdy8cWP6QQh7K22qYMzG4YFcvowGboXdkcpKE5vWDYcF2Yx
WAxR8q5STLRrS0OK7HPG8qyhbqNabtyoMixhjcKkzsmy8m0Vve9qJ4DFKUKugmXgNFanXIzw7tPO
baygPE19R1wOtEqd0a17IrqLxjHMyCv5NKhTCJEZurHJ/KhwmS+IVvbQhByqLkR0ceLHSaM1v2Oc
vsPRPLsYXZpUdOiOHr7juV1z0L1m6qN91i3ggZxg944T4Yd5X9b2p67NTQSxvKosBLHdpOWWIchi
xyHpB4jtkEiKp6C5jWwNUWiRpm3cW/6lPwgt0lYZTVl1HBUW1SaynGqTrMq0K+roaOJjAq3z+0zH
1GR0MminTUqo0cO3ZM0sm4MIyIHbhFUDB1GvmZnqkubZpOLc+uQ0IYVuNUWgCWgM2mrVvdVjnN4a
QZsfDlrFYSu1SamKEo7GCAnCeDJw/ZIqE4ywTmVss+OoT/U+lGOvxLlfDvhUFFJ9i2OQiXqVGHZF
V4VTdbT2RvgL3O4jtzaLMnFrOBWIIhRUxeT4paPZrTVDQuy0VeMnGnTaUjVVCdGa0ilSV43pJFbu
jo0qp8+2lWv/mBmKgCGDyNJgXE6ZIE2wktRo+0+IUitsR2/HFNJHuwnWJI8MCRFjfVpo69bCbB5H
VtHDrDWISHDBqPFN/Icci2ArsoBhK5rGDo3G42kbQyVCacX4b7M/2hTqCeDfktv3mxjlfqo401EH
4QKiK9viDtJO84dQl/QTE6MojY9dZitYh014a4XO0CUeMsswyB8zCzN3pC/JUBSwTLgl/OTNPPEy
Y4UQshjsj3VLICHNiD7U6Ai+H/vD4oIpvvR7Qw21K1I6YsPTzs8RssDoYZf6akib97aoHT9e+Q1z
YAygkN1FhW5TeIDMgOI3Qw5HtWVbUPY5tnJInRy6Ai3S7AiSQTPCiCOCJznGsrswVaZACU8S+KZE
NDpPfXi3maS7NhE3r50AjARmSyEKmmc2CAdrIzCH8WMYjiL13aZNaOH5venH58KaWDUuy7ASheNK
y5Jx6FZVGZVvzLSlA3cLRDvGaRVkBjvzs9CmXtmrIbgyo9Q87v2WiUVi5yq9ZnE6VReZEhl+qmwi
af+OdcQcpoUT55IXXon4sW5Xfc+d7rwqQ39QrsjMjLylZkXkIs8rSbx4aNrKd9XglFPshnlXscEL
hqSDMnRT1Y+pOxg8ZvFKWqRllyJtRhZ45kDavj0qZB8SH/GbHzQnTWgjMvPsKe2nCWktRLE4GZLR
b92yLmKx6qQd0AXPjGH62AtlRZ9blgb+grLGIt6I/FSNrgiaWi5kZPWJF/A0OEbHcbMoldlPp77M
TfOI9CS0VoFRO6G5LBKVsU8j74LE+CSVOQwfh2agzZlRN7lxAY9ht9e8EqL6NNldkCu3UIqE9Qc5
TGly5EdAN1aTYk6mXJkoaoWeXU116XwlWezk16FVqG5YQFTG8ka2Td+bXpL2NYmPGz8vubNAHsBT
ceRnRiLOJbGNJDnqRGHVaXgTOjltsMsDoU7FziaqOoj0RKq6CD9gQnIjzGWes6KwT1rpR2H6NudD
UgbLuAuavnvbcz+IopXPsr7lF35u0fJExCwMnBVkRdDELbrJhFtPayfqpRsYTJTNIvSrKR5P+qA2
wuiojzJ4Gy+RPYOB7Yqo5b8roxW8PoFw9Ibv9RRhCzlvC0Rd0m1G6gziXWrZNp6azYtGFKV4Dx0X
DJebVM3Kr1NbSqt7E4uqCKxjMhiGbXtjzJPWPhrymGSpy1mn/aLJjQi3E1AOp7Ie/BHnQb2Yh5IH
78a+6Av7fewbcZ+u7IQaVnGStKN0uncipjySbimlxiTsquFh8tkOfN+YThlLa+yUMZYw2Wew2mXI
Tw3qV3b6lkRlRNL3cdzHjr/sYxiCYKkidNNVHkyWJmnsjNS0lmYQjlG5MIskrpxF3pgGz3+3AivH
9bI4lfJTGzhl6VXIg7GzltNG8CAeEaH+EtCPkMUtS6ljehbWuHuvCElOxSoOe71jNG0SPKk6bIzL
PLO1yWddEzi2J/tGQQCmHPHGUSOrDJ8rNrcaNnzC9pWxjQd8Se3jamlIkGTmJNLsIQULLf4bSQe9
zzmTMbAkozUqsMLIEydkN2WJhKZcVVGESMvrHTLapRc5IW8NcJC1Zfu5ifM2yrFfRjipo7CdGBnO
nNjWJEfgdDFdCkgWrkDxVvnVNwYtYKIyNOf5aOC1VGZ6a7qO4KNwsU7Zg4YOY8Vxj9v7qSpKy68A
3EK8xodCicuEM19Sj/USAJBb2CHBXmylx59qia+0Y0PfnN+Mt5vRQmoqbxvjSj5x/R+teXJGzagy
LrdbbWw+frfJm88BKbCSM9sqMhBAciPsviaRKKLqKMrpiJsurQm/EOkGFg0i8xIJeKCkyzeMUlPX
QNSQebdVcJITOfrcJUnYjeKdzFqFXeqsLMVHrAIYW+UB5vA76SbmqIPeIOMWXkztwCy/ys0OqgIa
BLu2uafQipCjeYXKRU+Ox9bR2bm5Ye1GPISfpNgfwSKsWHI71Tc/iDGEnAak0pcJWSjw4qhK0w4/
TUbE2uYN7pTq7d0I0tSOLajETepvIVFVYx2mTFNIV92EmvTNhhpTP+EflVLF7KVh8jyJTybUlofi
KDCBaJnLPmoVdFrGgUY+6h78jTrbKr8SEeQQn5ojYsXNVx2C3Xc1sGz9hVann1gXOHhKc1OrQzZx
TX/eiiDsP+E3r9IgWuWBg+8NS0oCepzUo02aU7qRlSiuZWMfbbdcxl0FcoaIJvgSeACFi8dFlMDP
d6SchPkJkVvsdIuiNJo88sw68HFxHof4McdFkxbANlMABoBswKawPbFVoNW5hX/Fa8nYithZJQgW
h/ENlXU6qOOGKTPLvFSyNOtcvw4AGxJJWnw+bMoaTwgaeXqelS3+jlkPEI2bPQFUVALLT8+7pPEB
CvRVjKuTMFDdZ5H7A7IAf5y07PcSpjxeDbS0YGGcKkxbZ5lmcLHZcjByX9YnXMJVDX+YYohhb4JU
qSQ53sLJcZOGVbxqwxT57tXIavxownERh9iOI3qrM6VyUmxY7feJP32moaP65lNJ+7AXx83m1gcZ
1NgiWgxTgjtKgr7mSzGZBFauqZjePjIUWmqAV2kR3+CnTp302AHSWvp+myiy8FRBwPH5MgIUarhR
OgFXRvtYkksXkMUosjNakAqfECPROWzH2xpytQFZJsLTyl+1eVn51knglxO+Y9pAbz7ScqCGJWcJ
8FKfJEh9swy5U+41KYAJfpolQutTw/oIIHyQOA1MJRX+CJ9Xj7A08QqZrd68NqIaKrBaJwEWH6d5
gOUY8Ya7/KNHeOYbb3q/rqroXNJYg5Sqhbs7sxOfiuYDA4w1+svBj40xXIm+4Gm9AHRBBHNtgEDi
CwsoQUoOZyjB/MlgE+5K5Jl2Gxn3tbhVVkUgfJudjBsFJJpGZkS7N/3EM9/+kExtb1xWCKaBKkxF
KcUX2FvIl9EXE3YgZqa+B7/IDRh/pJcapUojxKuIrGWm+uKLkGNYkq9sSEV6LkRZjP6KWapujD/7
iMSDv4RHoyl36xT4t+E5KbGrz0Ak+6T5aAZlHASez0caDhe9jdimvJZd1JXWH7XvAJo4qpK2y6Rn
WFOdfJ5YazHltvAOA5J9QhRiStvmsiUtpDyLpeV1eNGwO9fuUZkaFts72fCyLGIAxB5aQUd9W7fm
Jk07bf/kGGhrguhfK29UZ/oT+S1678eWfg0TYQx8YgxG/UGfAp3IlsjcdW0jSv0CqhwgWvTPp2Yk
xTKGomqtlJl+ZyuyiClhiSRanfDWBg/X5tQIvGoYK2q7xKpM530b2kGv3N7MgZ6zcfKlddKXudby
wJg0HFijToQnhrCsOSknE/LNTNQfzoFbasqTCJXGL9sL8UrCpZUQFeNyk7HlUTzZiRvnRcs+JBuD
lWyAxhID6SANRlpqELKuRMXYIguyUvluWIrWuGwjXuCemx5VvO5NZAU6jAvZgGvYXarJam8VzlAJ
/Ijr81YreWHpMuMi7wctk7Y/WUnk8rDOs2wZxim0cbXZEODA2uglOD6K72U1MeLT0KKp7TwCfM0S
emA5sA+QYAvGTZAfYOWwQQ0BeLV1GSolQLUdBAO0oVcws6XBtAalHYCX0O2iUtP+SHa3m9vpy6Og
j8lgepgQrj/DWat2UEZf24CqNqYxBgYMKpAHQJMevtQMQIc2mehsxrUAWeGv0Gn9vQJv7ySl4yOU
vJMRMxmU8srCZ+wdfjxRS7cUoWZqG8XgsGIVA8u2xvFhWnYhBHT3QX4cnJV3BMrhkHNrlxa/oxbg
2zi4xLlCmLGIEx2P1zXmky8nhdD5sX3+8YJoUQNwIBxpAVyUM1wxCSuTpJnpX5RDDkcRJPD4J/aY
wMxtNfvhGyQatvte3tF3COzW5DbBj/jiF7XmQOaQxizIm1RcbC1GH04atB8FHTlfDax2ulVc+FP1
oe3pGC+yNtf2nFYwDUY9MfijRyjalXRQhFRKDyGmtuQMEN0MaBylafT2SMuLdKNUPeI66PjQJj7s
euR0EVgQsnaEZkoK54DQwgg1IXFBy3byuhKZ/YpnVHHTHWBaRg+mvsTHoR8+OY9GinzS6zf1rGJj
Zh++iTkbwThM7zHxY7qAZAmON+7KDfxu2ViD0Z2HdaIt03QbCBU1z9sPo+G0DNN4ng51cRRAcHjV
BCP1Q5+l2b2ePSAawUzn9nzr9oYgLGPXVLCsyq1q/I7pz10PkL/+UWcoBk48sx/MAe19INFdFJ9v
3BKCZM0NO0mhF3ldaofx8AW1fbknphAIlJ/0yB30ozAgmjM8sx+nIaomnhzbuVEl3LOzzKZfRAWF
eUwFf7wUWIcRlQLd4Egy56Yu861sbAMRHG9CkY4DHYEcWWWGp4fvalZbw7ejQ0OiGK/PjWMkyryA
kptN6MdDIa/MGDD1Vq0skehQsaKZTid7p8szz8xYZdmuXaWodLgpQtHaa2g+2J/i3oQRfISuTYvI
vQ0Hhnk7pRMwJs61O5h/sCtRpol6kR2F9VE1WWZYLy0+6C6JFs2SrfqznnIU2j1VB8B8pZv5E7JY
t+FBQ7JTRBFoDQo8lRRApN5aDJiI+T7zeRCo4xExC1fn/hAlZBg930Ip7I+6LDOkZ1VssbxcZmk7
WY1nKlPU2cKpOCDAt3Qgior3clNnTASSJPrOzzNSDmdJEHYSrTxtJyICrCZGC8kxEiA7yhapERcQ
kW3gZBtYFrrJJtxB5uDAiYlb87pJgZLb3ezDzIJLQcqqw5O+swwE2gqDTdPz3Gqx3Qj9RGuf0zrV
QaaxibkKFG3BN7NwyBS5Sd1kZHLzupJ5tBCFncatewfFlHDnobsNsG4jO1T8euzvVDo6uLDLDogX
cp5EWMvCUbhkliDb6d6YqKJEgZcOWY08D3WGNE4/UYTjkp6LsZGsOImFaWiQou4q4L/jJj+U/VjT
chEmbQY4GMiQjeqHG4eNo3zPaFXQm5lbYogvt97LUhZ2vwxKGJ3yIx9lN6mPqIPoShtiU9MS56qp
Udz4GBVAwYMF5BxtDquwKgmJvYwgGP5zREpcO2+4GHrrC+HD2DjngPP84kMuZZxYyzivDRMZOgza
0HhoMUONf5mrEbxd9IM1VaNrGkBMOg8hI+GON7LR798msm7qyUWZvI+Q5UunQr02Cs36iJlp038V
ZpaM4cJnSARyN7PzrPo9ByJktK6zKQVubWSJOn0g3joZ/Em8ysNUWC2i+9v4D4C8jl/HvNHOcCMa
6W2UmttpglSykujUKdyuMkVGYGEDZYMMK0kst0+MTn6Ec1HOZZFLI11lEQ+4GwZBf8nHiMeLMer9
o4h19Dgy6XSSVUN3DIRFXdiVsLxB8vDcjprUBJbdVR99CPUxC7iqXWhf+DWuivT3wIzUYpDER46c
0uYISTigLivnp05hflEJ1DHvC/FW9FGxsFkYgrumUa1ie2DLWEXtuylOG3OJbKFZOqNJU0isyK7C
or20CCtOK2YEp1lXN0teAxpHg0xw3KlWLkLZOx/sIizRb1BE11Fd+os0LAJ3ZHm+4L4s3ziTla1G
P0d1Oi84w1c7Y+6xOLdXPb7yxEGe+LUaVHuEfgz/upRJepQMJJ3cUcZ8FcamuiwYagZuCuiodg2q
gk/9MDnr1Mg5IIY2+9g7VrQ0rcZ8gwM7YeQqw6BvGeDDVdXUODsU2/4HgJoR+qgaKq8JSlDIs0hB
LjorDqNVMebGktRZc1F3DEAITMGiHof2Da2rMXF51jueb0s/dH6POkuOJ+iMaK9qi8VkqdqiQfoV
ZeHodjiKd+M03M4Whm9UbzKJNokFI038YehogvwtU6e8bkjp+U6o1mZcF28HjKn4/8Sd25KkOJel
n4gxQOIgs7G5ANw9PM6RkRGZkTdYHgUSQkIgIXj6Xp5VU11Zf81f3X0zZnUTleGBuwPS3mt9a3Mz
58nlCm2zi7fL/XodUGbfxYX0Z6jy0XUvSZc2JVa/b8m6krHa9zLp0M6b6G010/p9iqJQp32yf55n
oVOQDgZY477PuHK7wQwVSC7rGrOvMlznjk+8ihPT329JgYUYrV7tVzKQazyseDDXNkz2mBqX3mSD
ChUU6Nds3b7Grm3vaYLbx89uaSB5xn3Fg/JFk22aHGixjPemo/ZtMwG1Ygzbnc+Vk2AzZF30PDNV
5Aj9DMdcVyQdxpOGgFGlsVqeQjLKp7nbFlnLZeEvU7dNH20wKq2m4ELdJtaISuD9wQkuoQXixgvd
XtNQro8snbuhHncvPgtl9grmk3oddT9VxvjkicHcOJvUlrWzcXtN+5F+nss83Ar4EB52CHU4aLtU
rYsmdMqO3+ZlpPtqSCT7bCMUW02JulFUmZinx3zN5RELfZ7XrN+LqyXR3SP4ITAna2dfUj2ak3ch
OQnj88+WtC8r+veXfVJ7eZoM3SoxKf59wxdy6pbCuQPK0+15sSxrK0snOMmSL1XceX/OmTSnCfVx
UvFiZi9sXNgXEgx5L2yrv/jd798dLvDGFzq9owAeTjF2imYK0/KMujeqsnX0t5Gd5ac91uOJDEkL
Ygwy9323xRR7WcCKFIu+hE6VyfwKj4lpazOP4iQzZ1/AnBG8f59eJ/FIjiIn8xv0wumRjZ29SraB
PStl9xs+i+kQCiy5aM9Vfz/SeLm2jq6P49za97Ys6VciPRaHdNr8Pd0Ubh5obQ8JWdxNsMV67tdA
NPSkcjy1uaIN2naQn5Bj2HmPbHvbtp192tOyeykh6bxNe7m8x4bPr3CzFXd7Ei1gq/L+OLA2u4Xz
npB6UWxoSjxmm+B6t+Nx55F+lLAGHnnQZqpBrMRHu4rpzSyOcjT9+35rGXU3AKgkVAul33OyM4U1
W4UDKWR5lcCLrL3Z6UPpOYFjYKNvUZuCjbvdMrr3rN5UQA3eFA5Se3krM+KL5RDjoavDUg3MtLdr
ZPgj1J/hPqLb+Dos9jNewyFA98nrrFDBCFeI+8AEsNDMJP010yb95KLWrfXQrfEdECT30qfeT6cu
HQitWZcUN7TVtjyyWI3sWnWlaeAv073y8OGbku2qqMS+MF8p0o73OgKHcLNFU4HvOo/Xxd5OzMOA
SoJN1vNIJ/VAAo2eipH1ps6D7fShY8a+E7z36gAreutuVC9130R2zEBqtm0SnQo/z/u7rRyt606X
0iNu2BQQlJH41vTK5bWEVmCHOilQudSZcq2/g4oj5pq4hL9fi11vtY6H/BYYYZs0a4IS8WaBQLC8
Zj26Uot1xJoly1E48RG405Vf8uI6S0M8ivc72drUV1uYYuauUyx28bmkcCpO07CNtun8nLlnFnEp
QAbxgdnKRi0fZB1RFp57ApqnSjs6POktifbTigZY1HExpfHtykQY69TCX7grBiynDcC9vdFQ3K5F
uvR1nhTyeom2MIuHYYtythN8/WMcVAP9SMkLPWbSTD0sCxXl0my5yIcUwv+scT+UsF1rl2ypOtDE
Dd2t7OAaV2qE/FzvS5jGiqgNhlThhLwae5rpA1+z9U72kG8bEfpwRThNyiYv466AVCdscpbcGtik
Liu2Kl3hyudLutxHGQtFrURL56qgkkAihJb4mpjIfvMMpQmxZktPWrcJOXDfpS6tUcJ1ka7BDACR
W6uiy99tEdUFCjNXbv1QYyVd8As6jvrQf4WekojyQNr5Y8anJLCDVEVSdAeTBp1ld0nkc/cCj1m1
V2Iq6Wfu/ad97/gL78wnzkwmKnQJ6nkFcnJoy9aeYuwdMdaI3MKVK/abYUuHe0t6d/SdZbWZzG6q
AvSoqZTK1LMdh7yxNt8qV/YUy6tf1NeFt/ux0APcRR7aOxifZVwnYV6nZsdeQx/Z3JHnAlyTbXoP
CQqXA66XCpje+i3RRj6ZaZzLw1wU/HbWo35207zwgwvct2eI2byoIhXYWWkxNek4DUc5tdnzKOPk
wJZO38g2i+5SGehNauClaj7DU2foipo0bfHIDle40x7SdKjiAntwEzM/zQeT5PoeWOO6nI1d24rN
axzqSXJR03z2pmKJaoG2gtN05znHhzts0N6f9xYP7Gthx08nAduvsbgn12rfpL3HJo+9v8/l0PQC
5QXeQvsOm05/dAXLazea7lX0PPkEQTAcwRKxk46ZOhamEI+RiG3tVd59jEf1MggAahx927FIW/Gm
13TRVUa0fiNxa69dStpQtTaIsu6h2V63JsWH5jGE9z74Gj04eRDoSq79mvRfZUeKT7LlyUeZkPXW
w1BuMjPpM4GS/QpPIJWXJS2Yioh4usvblqBsxdp4uQbpVyovPfo2qsumHdL5i/Zl1B+GvIc/C41b
5+cxQ+S+nm0fFlhgu4aGWawiqcmAZaTKo15kd4OZ0y9d1y2ySge8h0oMRVfWEn+3hiqHa6LbTHZW
uUuLBh28HyxKLcmvldHLB4OmraulIST+hH13tRWLytVfRYvMm8WI6KqfsvTlgjMck91LV/VbZB6y
LIgvzpcGuwMaz6N2LSAt3WbkFo6ivTEbWJfKclQ0t2F25otMl9DXM9RPX/V+CF+XZcO9gnsSbZoz
EFe/eZhpvoJR6A+j8OQa2jkHydWHHbU8aNbvSNH59qiKbrmhG9q3KkI1sjRDO0XZIZoUUOR499nr
Mg/DW2F8qOVM5maIoym+d2uRPMP0KxlgJZRwVb6s3XBaUVNdY/Eb10OYuk6gkmOoPAGXRPqedGsS
1a69AIKbijNzsMYj+ABQBhdRTTvVCSr9kfscDo+StZCo0ezh0sX6ut2mPkVJTcZ2/zjObpQPqU7W
uUFT0UqsaCzXu6lt4viwnaI4FSN9yB1py0omU08+D6BZo7H2URlEe4SPJ0N8Jzuda1aj2Q7UVG7v
1OzqAvtttjUdbLVyqBwgc7o1o99aJW+2soWiU88O/Zd5HDxEK1IF0OfMHa0zU/+Rc0k1b1bcKnB3
EBIio618mHS+HDlKtfHsOhepH/M0B58dOmBZajxkEyzA5zZOYQmdDPitZWzsRqNYPApnJM4DjUBx
OQHAGtaEB32Pj/9dRayI8T3OYtwaZrqQfcxslnbPv2nIkbn4IMvALoptmrTB3CAkfSEKgDFc7Bnc
h3vxjdM2DvkJuPeO+21KZta/ObN2UVeNJfS3CI1tK9YcOwSW4+XVddATytsF9WS4jwWLN1o7PrtJ
nnaYbjhb2PGEFl9I6UavmmxY3DbeEIePt1e9Bvwx12BxiGqfyZKZPj/k4Gd7ch07N20aeFS/oMRB
68CnozGlwHocLbqRgKPuUjBmqNwNw4q5sR41VElP/VKobTMQhz0E3r4G6eWGlR74GGg/HMwKEIhB
Ohh1ebuj8isPbTTkLcw53zLjqoROjB6KbSf0BDtSvZrSDS8RoJ+lSjUGR1TU4d45AIJR3+JRosgC
lN9ZedD5zLrGW+AzodrTCZ7onrvtJ/x/zXruH6Hh+ivI0/2tjltSyzR3dyLZNnUwRIEh8wz+tImG
Z8HCWpwnVHBFRUaz0SqMqxxPdokBV4bSrCMyQ15+M3vcSiytVLVVjn3UNQvZt3dzH60B9UE0HFCA
okFshcmyk83poppWleFLtLdhM1XC1yl5V8peZs2KZ61/tTF89WoWHp3BuEcezYgVSXdANWHnK9dl
0n/jUbgILiio07HeZcePiI/5Njoql5RghtKJjXUbU60PdIvnq2TWxdvgBwq9smhTrmvoiX2GBrXY
5nuFZ+G5Jo0zt3wEkQGao7IG8F8N1GTyqI+SFLgTtK17jsZbVXRCGX4X4AOGaiWyOBQyH64jPmsQ
9i5D5gPIn1EgStLNzU05ZgxOWbR0J8QpcGKKwKOKAPm7mswwidpBL/uyg6PAtdGyJxfFGp9zN8c8
MeFxw8luKGtLdhBAPr5HYKqgHQrDbyMsw/Mn9JZr91QIZS9FF0n7K1Qw+bWlRdZ/wRJJthPxVLzT
K2nvQG/yb9wm+ObLdQ+g6FoHYWTf+1CZPl5fypC5x9UOHT4C0nUwrQulsZoWChkKmbF3CdTDomFC
r+cEmkXfrEB2PqyEIt6YyZlejVQIUJM2e55aro9LOsYfczsnFSuAR3Z22BEcmPetQixru0fUM+2b
1M0eWbNhBLfPes/8mecW0Nw87qBUebsGvF02XIgNNMO1GYstPcK4gv2LeHY/N9wTj6U3QgyjrxZT
gHokfJ5QFIzbfEeccbc8TXzZxBk3xRF8hnm/hmIBDL2M+JSAFIpP1HYlrxTq74cpuhS8c0nLsUJJ
vfVVLlsGSkZOfddgQxcAwqCWPO4KAkC158bkB+nB/TUkVv1hnwJewzNQfqBZlGk8MT/WuRsPaTuH
el2y7a3AauFvwjJa0wyTL9/NGQYb43BZNqEf6CECqVTfkaFNb8pukAXopXZTlU1adhNFXfplG3p5
HSIzPwIhFDXQtPQzwjpuhP1RsK3us1nYulhpvzVu3cRcDbZc2oPr+nLA+mvJcCOSdMuOS75mr1Hb
mXAP4UoSaAFabdVgVPLWM4AYlQIfcq8BvsSHYs029AQsRdhiauNMHVQiuvcyC3atsW+iqkN53nTE
TuXle8sfVrJChSapbu/LQZGPE+APXnk3vJFZ6Y920brCs+IhPQL0BL/FPS75wb7xaI05aqsQ1REq
jzvrkDqaIbt8GrmLzlbgpm5sL4uHxS36eskmRFBsIW8hCxRXURuXrxCM+wKXAc+/mHQnh0Dj+Z23
W3qWs17SWvhyvVRrsQLRM0LhKWCsXs2kG/NmZxEKJ9WzcBqz1A/vEOLtGwttq7G41Gk9kcwdUL4k
N+OmOyCLa/Kxa7fwkbVLUpnZxUh0ZvKgyqH9Ado5bmhGl5cS5f4poW3yRQOM/xjjJVkVBXxxSCJ8
RBSovAtgD07GL7jrSvcZ3PTyaFy8tVW56DjBfbA/Mh5JVDQJVSfsB3ZEmzGTpizAzODVt+uU2g8C
WkdTBjQqE6LOexW6RL9G5UCfRUeoqilE/bMxYwKHDgCoJOTr5iD+24M0kIPsF2xQUvkG1jzCVR/R
0Gpl3lk6a5o9LKKbsMrPeOYekCk7IZYNdiFsQk2wGuCD6ge6gfDZTmuKCEnaEB2HpTvHrlNiP4Mv
35aXtg9r9jUbqZZXQpdqoXVLbbxETekzulosXhKQDaw2YBuCJX0eN+ABkx1lYxlvfW1lbuNwdluA
iFnlaciOlI5r+SkfxwWLymTkEAasY1kXZw3qPOATTbTlnIOzoUC/QEmjjAfstSGijZsGdD3NQKh2
Rn+Pp2gr5gY+K/jBw2zWTXYwUnsuATEZ3l7YdlyDE1wQLvgeT0+elAtamJ6E3NpXXa6tFw384RJ9
H5JMfRD3QujZ6WZeMXI2OcSGuHn64uTuk63CXzH9Vq+aoiSrdtNhZbhqkd4UrIZgffkkNOcxG04d
D76YPriI72lW9W0p8W9A9Is83ETLjH75RmxzO+R1iFlZ+OO/d+d+NZdhGhaw6RGdxePr4dHBkvnV
muuzDckk3hffpDaXaJP6jftQkg044ZGGK/UPPuWvlvzliEhxw6u8RIfh+F6mDPwZyYA2Vy4x4hLf
1W9H9L9BNSQbLZz5ueioAwPn4xAh8dELeIK/feTfRyj8nuX4bQzAV20QrOHd8pcf/897rfDf/768
5o/f+Tkt4T9/uuu/Wj3rH8v/7Ld++dM4/O9v7zJH4Zcf/mWkw/9jaMOvEzj/ZxMdLsDGHyTAv050
+D5+/9O8/Z9zHC6v+H2OA57IBoQG1nJ6ISmy7PJgtt/mOEQJnk+VYl4EHptKaFzC5v1jkMPlsWFI
JlNgC7g8UbfgAoNh+3OWQ/q/COIIF0YFDOPPV/3fz/7LScQAi99//nNA59fLKsOoCPA9MQZlUZAL
jP4cI/An0ke3Yx821T7liJyjUCHDiyvJAFiWLjyv6YJaVYeiPf3pG/qbo/7F3/951JwkJMHzZBmC
Opd39aejIg4J8H1kTx5PQqxK7FHP08Z7PIjwj9PwXz3IJZ8ItqZMECb69SBT2k4lX8onySn9uBV2
hmaNwuQf7ssLRvInk/7nR7kwH5hchcOgd/31KK5sJ4jt5ZMC7ppWJeC2J1r2/sDZGl/FY4Fno/y7
D/XrwvPb+SqSGJcUw5N4kdH59XBpsXYzUOcn4JjsNg7kOZ0SdT8V8r9Je/z2uf7zQOQvOEs+stTF
a/G0DjZpOpAG6EQi+Q+Bpb+7+grEtbACU5rAof710+R8hkLe5U8KBf67yzINqQ8BnuthN9ERPuSA
SR4As5t//x0mf3vYIk0Y7sj8kqn89bCD2HuYc+XTrIhtVhS+WTUtoBbbLiMI5DD57CxrD/CZiw8Z
xmgcRTvxG0bUeIWgiEOwonWhyoad3ojUldeQXBIYsKMa+3+4uv72nZYo5UsMzsejDf5ydW0bEj4s
yp+4lNuRSIlpBKWgUI/jsv+RUXhirvDmH4L+f3N3YjAQgqoEj87Do7b/8vVsezd3OqRPxK7mBlpX
1/RlvP4DLvU3900ZE6wAGOOHtYddgqF/WgJsZH23ufiJYeuERZlhPgBOwVdhe/tCbLZd//tzjkww
/uCvNyoeDoGDYSUuwAb+daUzHRfWmv427JDdDjbL1o9MlIO+tqUqNT4ikwq+oyhc49PEiUMCW1Oj
3yWJu9oA4/zISkSiml2NHuh6QRGiW0eETYHnzHCehe3a2xzeGGsQmotE3e8sfyeRYoP4D+jtcRfj
Ak6uW8KCMSy9eSlyZV6gHUDQhy5lf8AfQQeU8TL2VRYRNI18h/BbpZEhH4K3fgQCtYj3i4lxGSia
nAE0AR3gsUtkHff9nDZ5mu+HeZlGdJypC7foIciTCVDLQIP38jN8gT7UtNiht2qUHKdyIuSlXelY
VlvEyDtLJhKOM7KMEtW1VU8iwh15kvgfabWt1oLxXbP1E9rzTVTDhFRclU0Y9FBDPyxVrbcev4Kk
8PKddiMAbpks0VcOtfuHFYKey3EpRJOtWQbl2UbdM75Hdk7DqNg5QT9Ja9xx/CaftFZn+FyAvolM
xRGEZHse42KN4JGmyNLNWQdeqZV67U6jTrxuOFzLHyWHUQP/MEn5oZ+WXd+ma0/mqseKtlVLh6qt
4rONvgP42GRjsURcsVyK4hr5xrU8BtA3n8Y2hySgkNPTDZ0ikle27CRmfywjeyZ9Nj1yxad7rXAE
yKPF8H4UOZsrXUblC/YYfsJfhyhfmnx9K6PV3YJbKkkzIRf+uMMGu4FFxj93rFCw1kU3JqfcBvlx
7GH/HqEG+RyqcnC3fTl7eUi9gWsHUQTIShxzaYAAsFVeMBDTiC6GwGygiUfHogT+02QIwXzuE2+Q
r4n6OaqSfTVf1NxCB503kF8JhChRExmCqhzrCCwJUYw4vbvkXzMf+r6ioykQghwt6IMVA5MqNRf9
gQSZfiiMy1WzdyII+Feo7Gs9IYHTWJ2091q6dLib4BsBq8hWDfsTtsnz0svldiKa/IhxhW6PMkvW
m5TL9V4LMiWQmVLMiYK6vyMv8HM+CMSsQVXjzuRywrwRqD4MlmR0FBmykxWjK40hJCAOAZdv0wEm
nYvfYS8ccYvFGCZTJx6YVuOZ9q7aeCj3isOZ+7GWiM5XEBzy48WGlfU8AW7DNtOXJYSIWMDvIi58
7UNCX1I5zJ/WZeqfCyhBsFEF0sx1CpbiM6aIDC+0UNmTJHv/hQWFlA9ia7NtBNPyrAOu5jOC2OEe
GrDukfWi+uwAlaDP3aj5gpQpTtBeZupLHLf8De9g/jBCL8zrfNyLa0SMJjgtiWaf2IDhKujJENyt
DVuUbSjSVG/tuOzdAeYnGuGFMymbIorju0HG9lNP9zWpx6DE9w2nQVQtYNH3SSr011xG7Rvaieky
Eivln8yc0NdAqAEwx8T4IEbuMWOGyWitM+R6+jql2BjrGWf8sYyyNKqisejf2qjr7tI57caaRG2W
V8W6d/mx1YjuHlc1EQ57lpixiXiRvWjq/ft4uFyDIXavsGkRYtgQzUJYpzc7PkGYtrjmO11fk5C3
T9NmEJKdeljz1Z442Z8UYwjrj6vv7mLS5/AaIohomA3iKcYvtEhtgTvmiTjKrE9+rNZB4+ywLIdm
Ax3GmtSuFxQpTddHjBkYnla9bR1koii5zVG5m0vkjsQHB55wQ/KYcQTJhlEi2LX64Uniui+hR5hh
PNiFZo/zqiJMJVv4/pJwOtJrjyELZ79jottdwEpuPiln9d7VNO2hzjIMC8IKNGmwd0Wd60z1t6W1
4HQQoN9HKL3rbuzrKH2ZQcFSdsZVKjS7zpQtUZDHc3q/WJTlWKdJhybeg1+/hlnUzXc9Xef4mEVO
fMkMcoA1gKAR4VPcHwGOTGlwabB9umx7HNKxSVdMvFkxTfTgoyK9SUhf/BgBltHDEMR+2slqeE37
CbjbQCE5rh4G21XW+/gmGkUaoDvy/M1mw3ZLTVz6Kt5zP8InyKNvXkbzKzL1LDvOYduXgxZx/8kp
JR/jcfDfoy5LvqMwh3IfMMOA18Z23Xp2Le9EA29lCHC9Svpk4C+MB6JTJDJey36O32Nujxgas828
v5rKwJfDnvUyriG1oPyNOgt9uYP0PDRLGDJ+BO5JvsHSS7YG0x5kuMqRdxB1KIA+1vsKr+WKDEZG
h7y0xf0wBw6kqBwAlwF9B/MYM8hQBw8FhcBspdMHIZYiNCnGK3yAuAbzwxfCLYiG40JqgEFiyxwR
9FogUkwZqydl8qKipGtz8CA+hZcw5p8hE8rx0KZrYSAXzh4sDF9dX9l8aQf4QZPyYP7Vhs1+maET
klya6BBfktcH6lyOixImESThbsDsu0DpJVgD3/QSvOZVYrElHVGEDO1hS1tYf6hrLKkLhll/wP+y
rq0KdclcZojWzjVU21zVzGmfVD36jQXWJEyJesV0CQ5tv3VpE5NM0qrDWIqpho2NDT+37TzdxSnm
Ch3nBHj0qZ019qwcI1TEVd+OeXQbD5iPch2wKTBgVlKEM5Bk8gE6R3nOuxmy2hLl9iNQXYV8HNKq
LRT0ooSFw/u5xWit1rL3CmrUaB72ZBp6cAU2e9pVUnxKpxWmOzDH7bh1UeA4JzTHIlcgb4raaZUT
UMsJLGW9E/QS1Zxs0UOaD8lWQyUUyEGRHCUEWREVQwrR0/jIHbjpGvuSg37vRhBstqDQDGeygg8q
BE/WBkRZ8iM44twVhOwBzQpoI/CTSCY/ItGAND96+Q4UnA4muloToZ5zDDIpr+y2gk1F/rDAi2am
U38NpDruXtqtlayiGUAnYHUJ32sMbNjHI8Akt+AUdyttTLxgf4NdXvZffblpUD/d2qbmsCbQo0+T
5xMybmwiBavSHZl5eXSQkuTDJuStDnK89lxHEPp2al3NmFK8RmqPXGhQbr7P+KIl3kJnM+AdY6br
Hsgvwrg0G+DJuy25dRh25mFwAeupUQ27BHiX4Qohwgkd2rLs+YNIsNNeIPThRe5MsKoLe4QVGhxr
dwoRKu5QdtH7kCW5vVG59yApBJO+2YdefHRoaYffupj/ll71XxOjHsz3EZDf9+/L3WfzV9nq/58g
9ct02z+PGIX6c3mK3R+ywb9IUuc/PbDgokf9/oLfFSmGR/dkRYGBNJQU0Bd+V6MYJCc8DDvBdKHL
4BBAXX+oURi2nsUYQQbRE6l9vA4d4+9qFB6FQXJQkCXiUiX6K7zqv6FGofP/tUtD8AgDTEmeYpQD
ZnRgPuSvbeGmlsWjuCiv40lByQWo26wyle8C1qBv6Lz284qpLEWNEDqHN4Lb554QZd+EyGesCMUc
PSIfBtukM5t/pIhXvso9benN1IfwtVt6wc+gH6e2bkdHcE+Cw8DtgjWqDUPxumXL+uSsQcNgMRqg
ve7QIn7zfstuPaiO1y5oYasdRpKqlhLmEbqqoBADWc8do/3ZZ344wFyYXIV+I+urUZH8G6D34Tt6
lzMfhv0e7rL/sPQTfSfbyO2N86b9Ad9YPfDoJ4/XYTAQApdvOxCNz7Tl/kPgsHbSbe5+RISA5GQ8
A7xhQ/EIiImpJmxkfhQZD3d7AYSwYpZuP4ARRE+YPbqCufaK3/soBSNFTZGjASqTHjPCCL1NOyEB
2QHIZdBeXPd5N3y8giU/HzLfdm/JRnioCXrk04xHDBUVU/nwvCVd94DU5jnTyC1cpi3xE98ZsgYp
9acY6x9Bo6zyZ9XxHfOkgPYXFaotlA46Sd1edXJMeIOSmH3bkjiYGsMmi7juBu9uEJfFmKdWTteu
leIgZoyIhPmv83oAx3JjAeyAB97yEUWqKUG0aoY5JeAy3/lCTVd86/SVjOL5Sxe15QJUWA26Bgxg
nqdhXa6Tovw5fxZfDhsAhkZmHB6Soi3iCnPCxEOfb9ph/kvhPw4wnarcQQa9STpdoJzctwCWihfs
GmMagOlwtYrDMI/2YQSPWgO+Q+1IAM40dA2drmLUr9eLUPCG8i7wx3IxP2b8FXcVL/sEfrMk+gfQ
zIFiN8L0Gky+2Jevo0UlddW25fAKpUmcPUEmB0FdQc5mzP1n5N5L0NDWN9qM2ZFFBPY3GilyRLtA
sC/1yfqwY/SaeJ1i2Qb/tEdlr4dDskfLcioS379bt6J7VKDqk+Ebzm660rpTtsd3G+jYRfNtjPiH
7u/jvFAtzP+JNSoB4Z7Qxb9BAcjP5ZakL7zEMVANNBgJ9ExRQx3WETPDa4St/XjVjok5Yu4vOjnc
obWHNnO9LVQeZyUVbu8L/KhtbdAJVsWY2ApiuT5ghpKqpyVpMchEblVULOmhD8wBvSKIE8nkBjVY
cgcrsKiCppi0w64GsEK3uwFCjeGiGMkQj9tVHiZ87w7JPFV5JFeasbS4AhFwikFh6i1v5tmRmtiW
HRFwXq5TZdWhF1txJoGttw6dXbNOCm1I5rAfa7SnN/n8H+Sd2XLkRrZlf6V/AGWAY36NeWYwGBxf
YMxBgGMGHPPX34Us1b2pLLXKZNYP3dYvKSllJIOAw3H8nL3XrhC3xm12A/to5choHHvr0Nu5ab56
nCIezKSIf8PC+Twr9imJkm9eXVir2EE2W8hY3TXOyJeUCfxS5UzpJW/Fp9pK2LW8LE9RF1o4qJwY
3UgiQM/188FGWJSbbXI1rfzFt2gHgK3oqDTMXdyEN8fJo3VW4PwJqjxfxlJnfjaolNJjru+GxJmv
dtHTTDGjld6NPqQJa1qL1Om2nojFzSlRa7A9JevRqu29a1vZ2gFFOSxCUE5n20/0dTXEw2nM7OnV
TOmpc/iNcTOBiBjKKDq4bePeXdduj2XvpAOblGJPcQv2joW0A+2rDk6v5MkPp4dZf7WAJx3TDWFv
TMLS2xWTZe1azY9P6NN89DMqHDaBmNplw3x62Ss7xO+RVJes7eTWrTPvmNTiE/wDGlOE0ZshyKYF
cpNmnalOh3fHRaF/HSXrYDLzdOmEKVdbmDEPqqf5/lcpR14inoldm5vQDMso0PIT0hj1ECuv/9bh
JVt3eTJts0boa93jMEv3FYWZ8rI3IBbeFYByOS5Dbv9b7NmoMlrtYidD/mB0rVyNeGfuwhfpb2q0
mneXc+KTSzvgsaqo5sGy6Zu0tNpzNzXeHsQgqvs00ZI1Y5+UTTeS7ZOEM3nwImV+moolDcqmP2GE
zM+eUaodfCzjQSk7WQ5N1fJU9eNTaGSOB03OkBckTc1Jh76JfjENdnrE8aeLVbLCl8GWmYYPlJBz
wa7JqwY6CY1eB6MmZM9fmXEjBPybaAIPVjLeT+LsIkUaPEfwzmDkQtL8GKVA1olQSZ4EEpSdYuiC
IMQYvmSgx6i+y+ludqZYlkGMsClNJedXt1LPVdiL0xQF/WnqC9r+AGZi1lsV3bD4GE8i7ASd+Lhc
jX3VYB4em+gVjTFaj8kZrsB5g3DBxgRXW8bDJ7259G5GlovpxTGGdY8yaakLa1rSzm0OKEseUb6h
DA9r02iaN71CaUu/y+mx0r2NWpjmO8ZctXy1bEFbBVq20/ImSnQvfpiKiLNbjuFp3RpOtRrNbkAy
Bu7sm9d0Di1IjFU0otiCURUY3aKeJcKwndptr2OSGoZqK5MelXIogz23Ml21eZ4+muXYrOzcPbSh
Vq4qp5b/nK78rQr4/9jEdvu9mMPL1P899fFXTiNNPd6+hygVf66PTdref1kfP3HW/V/nz8+6+f5n
X/gvAr/5DzyNFr58G4ghSirmIL/Xyo5J+iXs+3/h9Oeh7u8IflD7DDQZM1i6AKnBl/13rTz/L2zi
GH0NvrED0PRvlMo/fMk/zTNmZreLSNSalQiuDWz4j5VyFZSodAsbcXaC3i9lkFp0+SbpY5i1TbeM
A2OdFN1Hg05mERT5vc3HflVCjoEhh2FgbFO1nVC5LlXC6f6n48afjF5/DHB/+XBMppmwORirIXzN
05+fpjs9hZqe2525KpOe072iFLBr/dim45eomtsZafBBJWIsonS6lmV9TXK3XVhp8TIiE9y76ZYC
X1vVpfdsGLW+mFulHLjPgJfTkxum+sJsaYnmmXedpkCtaM+ma8SRwNJqM96s0P6mS9+bLQmogBFN
RVuhKOU8ZjxaOY1rC/NfOUXpP0eLf+uR+3/tOClMZzbF/++Pk/+TZPdvAaA/1A7//PrfnxqXsGgb
5AosDhv14o9j5O9PjWf9wxTMFnQdcPB8+kTU8PtTYzr/sEmV4LlhKAgjd36gfj9hmiaZcCbKVZa4
raMYMP/OY8Ps/48nTAtqsTBN3+UBhCyCivOPS9NNhirDwh/vhsaLkOD6SeSuCGSo+pUAND+sm67U
AQQDMnP2gRhDa5+L3PeWzoTafSl6CrONCbANyTFA4Wqnpejf6wXaqoy2eWSqb5iNvdMYRNYeM4Jx
gQ9j7RsLJe1iFDje0tIx952cfcN9DDR8gURrJpH53smPguIdh0v5XuqYR9a8rHGm9rnhnQBPWp95
3RmXzMdnAuo6dJwFpHyv3ArMEfUazsX8JWYAHSyJ5XgVVeO/tKbBD+5LnEE8iN5wCwfbf8mkMdww
+4MvTjLUyybE1PoB9mBSHAob3/TB8V31TXm6cWewzYTBiKByG3mYyiVOSqS56WDi3oQdiYGcihTr
lgjrHQwJ484OaH+6yN6uBbTHndlF5vPUe8M1N4t6B62HxrKTKeMSClDsixKs4gt2LL51VUlUsK4f
K7Ut/Ul9YyDMFeCgKO5SpeW7GVSMRwc8UmphDQZ8ZgxNn2PI11EF8gGYLPFp+5SfRpda3GPY5Nnc
mqYx5/gDv7WV8DM9wKjvOGf43f3UnrpF2+vY9y2ZHXNCCi5mosUnrwtwlmPWOMeB7PYm0oB9LjkP
MXqYr6cDbwvNLLpihy6p4G/+eUNThnT1ite9/yLa+Q53YztcuaVKvXG6HIdTXwajsWKcFuMxUmki
H7VM8CsUY8x3KbuIPz0cH9MSVC/XpY81PiMEZKCuPX4E8BuaG8K1bTJE7WWSRfpr7UBa26TZpBWL
rp9+i4KWK6F3uf8ypv2tmZS9GfPIsZZpIIOXSaj40e04cS1gGDAVMDJxz3Eyvg84RFi1GQsdP0Yb
bEYOaOFiCgR/EuDAZ4vmRdToJrWY0/PfbtOxGkStuLO+2cAg8UfbxP4HuPWcum4DYTBULD5NpJAB
OsGj5/Zl8w3JG6WR3pTGJcIb0zOoGLjBRYlsg951iA8TuXc+HnLahRKvFqz1dccSdWBf5f6pKOlY
7dw4MPcaZlkTmPPciJVTKyeEzcFwM7EqQvDvM1ZMYLTq2zBY/Ejk9dy7bl4noz+U7+AJGW+ZjbnP
7LZ89xA3YmPFab2dRUxrmsFyO3advy4to3zHEx28/FjCUnO5vshpj8X8sMfzIg2cDjyZSad4yYRt
vA4hj0I2ieJoRXGeIIW0/Beo+ly4BiS8uSw5Jdar1tWLY0rznBUwPxJtWsqtI0cu3hi13Gwqj70E
MPpOm6cGOwewd+VQ8d6tvghecIV1Grpb4IIYnUMQgbXLw+kUo7/GvQuqIrI5M8Jk5dfRpbWXauCG
VghreR5IGeE8OSc0qKTj+uBqMO4d08XtqE/sIBa1zt6NCv/UF6l/mioAUItGjnyHojRiOAGaNxu9
XSx815iutIs5FTf/mgGZv+II4TJ/qfWNnsb+ya4GbYVpW6s5wCf8vuZQh/1mUmMbrYFS84Rh/uAD
TSC3bgjB++g2qqE8hzHcc4kHaWvSiblh3ZslBYnmo8JO+T4W/uV9wilmBb9OQMwIjDvOlpYrmFnD
rWShS0wsSfWe6EG18w0VbjnjiLuLSPuCG68PNh5Dw+lJIY2xdkPLFmlO/MJY6VlRsEe5UanQjHug
T1N5gDphD2tAHml0yIJYbmOdhhcRDAkUJOQSu1QGmN6xaNRrDOCsqQD6Fi5ZZ+K21tBLPnXE/XI5
5IZxr2i332N7ZD6X1MRlLDKs48nGUA1DlJxV2vsdT0TmVDCUCt+4E2PE58F7Hwbrzp9XjmtgDz5Y
cc23F2GgvoX4hLcyslndZDjcUQT6L7VECHK0yrbetYarw5ud1zwEEb5Ib/idl6Ka13+LRORCd95/
gUnm8nvq87aHTxB7TVdx0N3Q4GJ/qzH/QKAw5/Xoj8rDD+r5LxpNTfjOP7Y0unigYGCasJRs8kza
feypimF9h8wZg6VmXC16mes0ZQhN8gqXFz/g5scTl3We9dLnzQDNuLLraPNjZy2IaHC2PcySF0My
Wnvpw3BMXm3OfpJ6eN6l0ADIrRU19qcPDxcLSZU9GhF+WvIYvuURRtG6xPCz8CqobwtI0uzAfjoZ
FyTL8+yT+qFdeoVXGmjHUWlED8AyRhgctpn1K4OZkYfJAh+qwUB38o9ZDsl0IdyAkRHIJz99hPDx
nfknMLpl2mjhC6/Sepc3dsYtmgmkiwRewaXgmcQfzRZTLLQez9bSrGrnW5FnLwWE1YMfDIjxFqPX
D9QhZn0nD2FfoB4B/O7k6Z0+RnnkHeNdjdzVA57dztzUlSkX0GCai62bxVEBN112Xhg9A1uxU1rM
wQeErLUmiurEHB7rTuPito55BhZtZmRav2uaca+itjy6MYjg4KpHFNO+37zmNBvKUlUbjeHAtUSA
EmfuLWBmpL8CHi/xZ7pF5gR7kIsZu2rME245eApMnYFiSX9vBXttypeugljEaMmKIdCKbGcYVUhH
DFEQJpDE3CS5AGbrymmjt0N/AJwK0UJz+7FbCCyyzP+cMXV3PssSGohq6VcJN/KP2NamB29o3IOK
fV5zcqh2ErNIs8h645lTenHWdCd/kFPiHbDNsnoN/NgOKNI1Lc0Sg3s5iAXanhZDQaefXTPUzYXS
7OEztYr4eXSzZyt2q/SE/t16rBKG1QjPe49Oc+1vPCw5NH1q/0vkNSmSKV8sJhbZurJdufLqsd6M
Wuzv9K7qVuPQ4CLxygGtgBUni9ZU8RnsajxCF26db3HjQVAgBoj3uNTXmKGffT8uN4l0660b9B9g
bpe2jN0vs8D1FtkjcNS0EigGXSx7jV0/KmDTlD+5s7aHbPgat+KuQa9Y4NxUZw9v/2M2jTaSsDbb
wMO0toHfuafSl1j3KnWv/FaLGVFTGa0VaMdzMwVsUUlGfdJHJfY+Kzi0pP0cBNqqne0Xap/4MNYK
c9KXXLR83SWV/QQMvFgMoIDWmj/hB2bHWrBCkqtVxSuXqlObEuOBl8BIycdxNvQ0Z5/W5vgYFjRq
czPfCU3VW29+Q5hj2a2G0G93dsINU3h4oYAOtKLL2j8D7nxsZQbONM/1W1LH3gn6Z/MsBqHRxMR8
ttA8GDoLBKDOl6ZLcQ8GQkwH6P7YtWVTvMWU75R3LZlOrG+R3EUdeDu3NzW64pW+5M3rrgi7wbJt
j5u4SLJ9j0L4U0uyt0GrknRBAkS27OpabWBtMqUd3dluMzXtFuNghNQtYfyfSlSFOCq3SCCafZfb
3xArWgh7jH5plHo671bGfoxr8zOodUYLQaGGNyriNdV1TSUo9Xw1JnqybirLuc9pDhd2/rmVXTDm
0aRwd7oazG0WpeNKiXHkpuGKPuF/dTHqkAtCb12hguDaNbZ+6/okNdYQ8OuRWpzgqfgmA2PAnRmT
YrdzJ9WF39j8QzBBAus+rchVoHV5uQwjMIWLIjSDLflxGhtTLZ2dl7T9i5YogcbQIZJpIVsj4nDf
cAKJqrWL2+0s0ZetpNn0L6XjpfsJvDRjrDHZTFMz4dlCTYfWUm4ckerPPXoulriZFRaMHnsu/NhI
sSp9RSIUnpiWXaKuUa9a5LdH5DNnJ8mBXFANPGWt0N/8Xjk1Dl6MSoekqkb5quh/63uMcH5z0PDX
iHbHruVvTEBHVb+ODY3KKeTgFjwEjY9AouwKjiG2LLz3oErZ1AOI7yS/aP1Iw3VhG/Vkbl3MLpO9
FCkGYoZumt7Twrb11nz3ooy3rmgZYy09GBKoVfrAztAF1vx9UlBy4dbLGjr/Neyrtd1Sg0Y1zXMq
WUUh4nQW7yaJiXI86MY03EbRG3dq0XSZ4Uu6wk2gPvvp2P8nbZ3Z1fJTV2c+Otsc7AUHaIbE1q+5
jy3RbbKk4boLmJzVq6wozOF1Qoum3oDOTtXGyhCboPqyAXThVebl+9cf4IdI95dPQEzM/EGIwOFT
zNLln/tKkWMUgOnCnT0Q17QIcrRAqxYEl7gYmqKnDmGi3EpTRuGxAZmZr0tHMb3KG+MOm9G4YLSi
qvzrT/Unl+WHQFunbHcs99fQDTrDQYFlPtzlGqVfNfD2BwleUJN2HI6XDT3ybNVmE8WR1oXl+1//
9F8bgfPF4MeTxOQ5c7vx11SgfHQT3N3gBOwx5SgUG7NybqEqL4u5IdEIDw9Bl2feEzfQ9sZcfudk
UcbHDmmXeLCcsUumhZ40YbRr5hN0Wc1pVSqwOcPkeMP/w+X6k5s4yw/wMtAK1cGOiD/exM4PpWZi
w9vlQZeBZoD4pZYRMieKJiZOAB5KnPjOoCpSWZLxxiRwuDEwoQNQDPUty6v/YEMw5p7PH5cVJhh8
CJjbUIbzGv7jJ9LsSpta6oZdHWuUjY7mDLeGltSLosWjFh7IGloKQqhvuBiYwXacL/K+qNOtAaEb
AoQq5zMYV/av7+0PucOvH8whSAjYMBEEiGP++MFckinrOV1iVzohFWpYcPZqUcL2NSZ3F11z/oRJ
zrP2Y0HZugLjpJJDZ4nu1lodguSo6/0XsIGclq0fdbEBhX6rSQ5RoTVRvstQUXMHBEIhcabXQ9Ad
T/bsJKY0deuhPTOfbb7981Aqs364AYacNyFIY7cIDGK86OJpuM513KfME9bWpLyEAb1bcgL668tB
TO2/3SdXkEFo0DewZmrnHy9HZGiVHDtX25qRzR4oCoQFB6+djzr5wKdn4/dPo/DALOSCpKXlkEV8
rFG209PgO1yt0DQ4ndgTYTFxavGvXCz+JE12DNc/2kOmKOebXcd0aciZQWtYMB7KltItO+ILuqre
TTiWmDQKJmIrJxk7VggHgm8/ftm/1Ur+/3F6QwjYT6vi37VNKv0kUhpY7vcfqc4/9E0/++3MfyDZ
B1HrMmexPd/jFfF7/1lYNJlRRvhQQk1e9u7/9J9JW3YYyWDC+9ew57/7z8x6BJzD2ToCpxgD8d9p
P/8S4YbTxTDm8RQqK3YbNsFfHmgnCwnqSq1o3QAYf9ZcKIiZO4iLNmjJhx2l/VX5tPoWUz7gH45M
FPrkZGbHCC/txkXWcXH1DoGQDIfw2EE7gZWhhi+h18XPMjfGTVGGffCfnrtfvDM/vFkc/j0bxxSd
81975rhp1eDmubaSBvN3QF1Bu9SxZ+3TMQay17r9M2VwRZM7CS8qAIFTW0NjLWSVcq6MDQ+VbtgI
DWBAbD2HvKOfdWV615jIok/029kHRb39iVZxXP+0OP6kZPnV68VHx2DIwIGiBacZre4/bhnGNJ+t
Y09bqdH0jgXwH/o/TVwcPSDzdx+Jx20kTu01wOO+DQhMfugnKBB0yZL6xUnrhGqisoHcOe0uQRe5
DWnCPuj4P/r/8F70f3gFf97tLaYjNpZPrrLOJ/3VVawLpVy91Z1ViAC73+rMH4tPIyxBnVAjB+XV
rbuiOsOLEPlFKKMEA9EBcN2nZY/mhcosatFZsnNe0RIDxaH2p7G2okCT0Qdytowmq6uJ5BloK1zf
DibqScwK1WUVoKVG9eIWxS7uequ6D0Eg9CMqHlBG2SgdTy0GNHbaigN6lx84ck0eh5IQqSjnsDZY
lbkX2ydsSwXqOznm9itqfzUwqaubNczTZnqmQ6Fqen1R8SSiQudVrpfQkyNaFrDt0fZNmmE9MT/y
jB3CUW8EWBDG064Mu+LZmmL/yZpGc1gMNOjeZa4V30NVdk8TBLh6YXjNeEqmqCWOpNplA+6PQMWw
MFJWLig8ws3uaSPdw2RE/tXUwnrrlJr67LXR3AhyodDlBMEz/SMLf0DQfmZK6XvCIfXvRQSAeoGW
DakymRW1OrYqrc+cUKs3iS1nVwM9pQHXR85z0njhSTq9JXaNm4+PqS69G40I7WY3RfY25W39hjy8
OdIYdHb5YEZfu5AG59IlROZtKjPrMpoo8wvsix86A4t8G0V1eNBgPJ56wMqbNEqjpyjqysdpcmyO
AkUidlFeNA9lEwcHYXjTUaKqf7B7JchdCBO44PGECI4s7fGSaka6oc8Y09NQ2Zl8D0ZKE+BYeF1p
kNCFzupnqy/toxuK4RIHTr3S3RZnWufkR+ZI/olpiGWvIk2og+vF0zvgTRRE/ti2Kz9v7aNs3eGM
Ev8HQtqvth6h2lgfxqzd+nFjbdH/Ogc0Qy3SJC0vX1AgF/HWDzI8KZ5elcMavadWnzVcYM4jghzn
1ZWgekuh9cfWRlWvNbr32ddF/9AVhnd1R5baZoBAEh3Rh+rjLaX/9hShTV+XdeOd495vn3pX6W9N
TF7mCvJxtM/wxED10WB8M/0q965qUWzRBSxeJjaFl8KZRR2458R3CKc+3F0JL1fnKYuIcmkUGMPe
02NClmS10SMv+ByKShyKWIuR2CgjPXbAWLaMBaAnjWbfnGoraG70SgZU+3VPvKMakx3WtHxmKiNK
LbEZ9Wt6vJ6Plsb1mT2W5FCthtxLTxVgvFe2uHGFr6PYM9uMb3oASrLuJrH2gmTKd1znGPkKmitn
FZgwFlZIVREu2im2k1tV+tFv2NNac102KtBX7WTX2kPgU8OsGnT/52IwwxtBqt0R3LswVmLiMKMF
Rvyb3WJZQ0kQZucxE/aqUUo8drU7fiBTKsG8FXBXVZR9rTQFRNrNjVf4NSNqyCQJtl05mMGi1Yb6
a+O7yRdMhuGjAVvE2oxcwkM2MH3TS1dqi4BZwS5rZABiwyvOioiYh3J0vE1VWfkpJFrow7DRzwIq
LrF/DW7YHGBJdFvaMeWXmdlAbRYBfNnY8IrfAloCOwuh+t0cIKIhyEsBLdcU3CNeoCR99CrbvNuu
3TxjiCk3Vo0kHdVX2B3rPi53puiDe1EZab9kHKgdGKA1D0Iq9dgUgXcZgbXR3te9E7kw6psfGOWO
vS/YhQRcf0jX0Y5N1DHnMJ0w+6g6RhHMKUXnbnuyErsdsFTTWsEqjqqdCzZkrXkKPzKjZpifIMtx
AaBCvDoqCnxivNp+HzBd1newgftn6Rs5KD+jy7jABfoORxbBoUyZvjqIy577vsFRKiqkkVUn6cnA
iDlY2KOOfYTVowsaxGuVnVcCfmZtIiDTTARMVpeqvY568ok75PkLR2L/mb0FKt2MUxfcUjQXR9Jm
slWV5tq1aaPiDrFzOHUi1B7zFMvjwowR6AVa4C4LLHhfoFv55YqGCZ4QF66W6EIa8kQ4NrOFqt2H
Yao9sAup5jhNWRqvBuSy72EtrI2KafgumWJYB60Py00uanTIjCTtfWyRtLhWJBdcgLWNm7YP+xe/
USZyjxoMnRf04Vmvw8rhvEaoH5KZ/KDVMq63JGrV4UpZefI02MDGFwiE7W1rhqQHFY0j9pme4gBz
KqN8AbVpukti6MzhweA1Shcpgtk+4cB+xiCXPVZm2RwmdGLuHdGsy+sR88vWMEf9Qlc7uBNPy2up
rD06YLqdnFQbJRcgb+WrHYX06Hj75c+Snp1c2kbR7dym1x7xp6p9yz2mbnLpZuHaHFgTRrj3urZY
BqmHN5j8tcc5wmoOg9S83TBD7KrKNvYDqoVbM84ps3qbXpCoq6e0883vGL/btUeLplwyxB6/w1XK
caEOnVRcetvb1Bat/zbIo2s0pcYm90If0fQQjUfUDZoNo6nRV+nkhufQKLXThFX52PiBuqWaotog
PwfqrXKS9tQYIGaXqIONfK0inURVYClYlYZBAxhV2vISm026TZOqPddaTIqQTb5VVRf5EV2DecL5
a5xtsxJi2WtDg8QPKfgR4FhwnqrUOCTOqN9bxrvWqpB1yBBv6uE2aShildupdW9248IlO+obMiis
wCWyZbmqAlLCGXuinM4IG7uWvWHsySKMo1VFmtZa2YaRYU8xrXrt9EMbHNSQ5flm6Hq1I4bAJ2gw
KAt9yfPPNjTlfnKvdeluXEdakAkH8VIXYXw0U1FAr2nqV83VOn0vO03SLM2SZskpl0adrJIMrYTS
9gOj23DTGVP8wr+255IX4sZrQkNfZlncvpre1B2lFxZ7o2Wkida75YU8dEXA20Ir0vNQuNaTyGx5
CMy4PCa41GsGWjo5HVGTyaPTqXHtUi3t0e9aW7otMO/93JJLQ/TT156i4J4wl/kI9BCyiMdzv9fc
pF9HlNZY7DwLwBTN9V2ZgoVa05KYDpFgA15n+mDeYF8GR60q7XVfGfZGlnZ4LcRk7risGvjLhrcB
Ey3rWvLp1g1CgmhFtp0TgLcK3ZPk7XoFd6bRmjC0vWn5/nzEDzc6PrELHz19KgHODZvM06bffLMn
EtY0qifP1ooNyQnWqa4SeU66oP1IQmWemizNHyze0Jeio05G86U6fkCW21vRi+6brI3yWPggrAu8
cIfURkeBkDMIrpWh+8eKRJCNLw3bWCH/lQZeSAvP3tRODxxKwy8GcT3L0siLjYV/8GwkOcXECDmK
jdwr1EYlEA1WNKnlG2aD4opIVtsEpiv6RR1InRRSnLiMQSG14TxmK8jJnUPFoarjZDbJOQuqGSVX
lHvpm/VxJD/yq+aM7hrOX3HQHCvL8eB24q4CBq9LYyCv6MnlZXDRC16ZDaLvD+j50zv5A51zjJFi
lTtRRNTTdCB/I2hQPYgom1akN6XnqDHlC6qm8GSiiHrm5AbQX+nMOSfH2nc6e/DWDd1670KVP1pN
Nu3tTuk5h48ge0xogVc87nhXqkIL1mQKRO6RuaeseYiHcduW+nDzvNz9EpMIEIOn79MvoMTKh5YM
z3VBafCh2F++DhhatqZdlMe0AAO4mEAgr5ukkzXFkow+ORXJmX/hdu+Ic+pTm2B4INgX1lvotdW7
HqjkCKqlcLFeotTBGmAddc3TqJgb6yGts4phRZ62l9QCOu3YYQBlr6dHesEm6DPd7DCkjVlkxtTU
BKUEwm3ObeiVDOtMv3qJRi/Z2ZPVXrx40PW1YoJrnlq7zvaVCcGarMb4VWDmiwibV/oXpivJHkzB
dyb57hdGZvpNhq1/6RMVh2sao/IglUVQppGpxwBo6Urm1fQ000++KKD13Zo4gRCmdIvW6gCBT3+v
vMJHq1ygk3oyxnhcqDGSH47eVicBKyRZW9qQwUM0jf7uMdIgmDkw0mWNdzJaElscfyW0VpXnqcj8
r0VP2t2shAJgTmxQcSl0rzrFlHI6zX3bO+q9jNAyRIZi6mDUnxh+CegDqtLtW71qfguU237GRBIf
FQTT95yH11hrHVCjXTR2w6ZBub/nKDo8FS5Ld6E5XvaFpNr+IIqwvhqRkd0Ly8h/c6TfHLO+zm4d
MqSBLbwyHiMDJq5HWjMVqIVRBhCG1+x7gJ3WFqi2yW4gnKfBHXXCXTxr+Kj0Ytoa9ohT33WCcE8o
oVdcYkGBugrx9xQr1kCUHx3KXgnfUHQWsgvmhzx4OMHDNigPRF1N9oKhS3oa6zobdrHQuo/cCfKv
TPcjY+EYqfeReISRGqVffHfLKX+T2lhcUE10/Sb0RfEAirDfMDEfXgKHFw+zZEeZy6zR00Pje4yy
8j7P1kbiVY/CyUCITK0MdijUUxtPvJt/MaO6uFp1S9kYjdljKeXwzTSG8h4PSjw3yTARZRHqHQ6S
Cswm81Df+E2GZnTNOQw2gEPS7isufavZAkM3P4UbkjhQWLq9hhFhrlNXiVtqhkXBIFJiLxeqtzdh
nfGWAYp3mRjTbZmml7sEEWGx1hXBHy0+U8i/UwX+sexUA5Q5L9Q5aGLrVqUVsznNKq9apDIsABNn
BE5pFM/4260yx1SQgW+UBekgHO+1B6uqkQsBubSfvNw3u1UVIWVaZmHDOQgTt8cZuxM0Z0xLElSD
qOCp7nB0b5yqwsE7uUOQgg+eVQ0T/6jWTmMS9EIwZHQuEt6qC+AzerQSfU0WTajF7YGXlnrhVe6f
LTKKSYI0LW1ThUl1BJpqfFagPj4HYY4voh3duyPL8OJPZXXomrh86O1wPICgHOTCz2siLFSabTPS
ZTjE+fipkWkZ5iI3eusWAAQ6Fk6nnYFoDFfDQTq0rnoApgvipmwFJMV2jvrYeW8RdnO0EJrwz8Nk
Ty8Vh/tdUhX1ta2l+xVGTv1cqXmWRDjzJFaFMHo84d6M3vfjV6+2k9fIGacjHrJup3CMHxRshLda
lAJrixVA9hVF8uY1VbkrG3D3K73OikeE6qAPO6vZ2xnzg3VWKTpIedSxRcYuI7O2rKoXbGnG/JLA
MYX+y3I3IMhj+TgALsMYZft0KZoqe3O0nsR0C1Hszgus6dFx2/pMWdh9MTIfKDVBzyCMeHvyqhly
QOIuzyoHgDc7n7LX1C90QKQ++JJQ1ht40PlT2xeti6Bo4rgShTVhczQC7NUIH/pYwl9sZq2n8x6P
ovis8H/O4/VhCzmGX4JgBZQaRUQf5xDElBcwikesLUYIOmODniaG72hVvbZq2MO+uE3bn6Xo5AMT
RM5t0sWBszBsssZWKOkr7RK1TZKtwsJIjmHcFZCKCCC6itqDu9j31FVGlwrzQRM5y9VD6nEEklyO
tzIg+WrVaqye72HlT/KGXSREoZJQ2hQg0elT7GeZmzhmdukn17ZPzBHbdsbs/r+oO5PluLE0S79K
WK0TsosZWFSbNQAfOTlJ0UVqAyM1YJ4uZiz73fq9+oMzKlOhzIio6LbutspFWqYk0uG4wB3+/5zv
+COZb+HeUvinX/I06goP5DGsjUQvaK+AZizXcKZQOs9/qwiKJ7LSqCGvqjLcIWesPzWhYZbB33IL
OyySp35DE2i6wTJjnzJFwUI7Jqb58Dc89T2+KdajVl3dTrkbnWSbslxyXHm0jL59bHVV88tQke+1
2b/U4fgv7dD+XQeKg+j89/X0W/lafunbLPn2y8dvcu4qmbz+cqr+5//ovyLwGr/9kvzy38vuVWbd
/GUpv/3Y6Vh/8bvQ3rY/WEI4tDroddD0tShsv/c5LIe/WWFhq6IK3PpaRv5VZq/o9geOO7QSLX5E
pQPBT/2qswdp/wHnt6mjl0UgD5PN+EudjrWw/o9itgOYwUEhQMtSNU0SyH5OtZRNiA5PtPOeAnwP
g3apPy3gaWCqUiA02Fy/qVYtqBtpdA97WM+1QdYGdaAJGlsxi7cfbvG/aAT81lgOY0xgVBX04Wge
2kAHf+LZdUo+LQLK/D53eopSll1/rObS3dnNKN7KiyxU72p31y4mdKYscv9EuvDb1uX75ztoqVX+
Q0P359q+CY9W4u219iIfnaDjIANuJ8/NKzba+XnEf5x4/VDm5z/+2urKUfthGPjerHIMKiUQR8Ov
9JNiguloAhqrh3usrWMObGpJcQGl7hM6k+5sZJ27Y4rmnDlaaJRpM+jXyVQOd9JRzT8BMv7U+F/v
wXoNOCdWoB0N7Z+uhT2D1QmWjX1OYMS5TZtVHSq0kRBirfLAWAAfn+dI3WIiFBzCjPY8WlT5fQeZ
y9mJxJ9dEW/PP98c2xE0iYDu2D8/FNOQjbpOTN3eQcF1xaaez2rX51Obiv+NkdDAqOsoGHTWyn9i
xraY9gkasaIDHf38rCpdfk6VAYsE9sNzVc6wTfIWs4SZW9MxGaByeuRWu9/BLv/Ju/AvHgrqC7Qy
NdqdNPV+fihKWn3vAzG5CY9845pXijZW2FcWIzsTaIxTQ5X8IZCZc2JxePAung9C7Gj4//ETCnn9
n0ZBW5uKAssQ85nxM9qWWBG9XMJO2ceUJsmDiToD7GDcjZ4wJmKXOpN3pXLd6bRMMNe9EpcOec9T
NZ2yJG8+se1e7tgsz33gNEZyb4Q5UVJ9fjZiqXvj+hUNXVlwPThjUHbGPf2qdmu3if7U1UVzPcjG
3amVffmUVvfeX065xrfTRzavJtF+r0it+Z6CgAjU2kFNMTOpcaW4mBtAzV6jOS8qpXjUglQWrrs+
Kq4EQjsCFAaFM2pd315eKE5GPGJgg4Bfu6p4IxFPHDV4YJvaHV8YA28xZPKQcdJEMs9EgRLyPLSy
vnu//2bsbsVUaAdVcb5GcUbIUTovjNHlQVpvkZ4TLER11Wy2lpEZH1uzPfXs7u8vv47tW7pvTFyD
l/uJppG5J5OMvBPykSOhHCeOqebVAlJwR+9N38frry7pTycewm7Oi0WPOLOIqwAKu/pGsZy/QV7L
MyJah6l9nUWrEIisZyGLR99Tj/wpUrxdmfADcujFm84Q2etYoeflx/Xail9j3dwlE8ppRcGM4F8m
Yk4z4s1tVl17vAgXyncM/21XXC5HrZr8bIKPlVhiSvUtnIixx6gx5md6T8zql3/VJDkPRqg5pGgg
zDxhDbNxhlCt2bcWEHIHzOXJVIdsb41i8bqe/jW8H4jrRAYrzg7KUX5Wljw/i07Nz1GRi7ephc8F
Vr11d5c735KlznO5LmUiJ4iR6BLe7svLdRn2IWPuebdN6Y0xnS6/7v2JW6pJvIl45rEgNmS9XWKK
EFLS7GODWHyBliLe8tBiiN6fSxgaSx+834H3VxNsBHIkZ7UGcSJUduXYWYFDjeMVhDA0qsujM9Nt
dIIFuY/cXL6SnXfTKYpYhy9PekbMzVU2WebVvF7R5cm4PO/Z0jhBJSsuAMop//1uAHq/71IhaC2Y
l3GdyQuc2cO6hLnLaoXquzE9wVag7tYtV2vWKbNIvD5M69SylIJFp11fMvIZWA3WZRDP+LxdRRjJ
poD9skauIAYHyf/IpqY6YdOKvly2DnPaTLGnL9VuyW35chlzBXXyW4uNrkGoGYo3m/Lszl13FpcP
EBFDkMpG2YI0IbhLK5ZvpCfejjGMEdkuzVMlTPF2+bqXK2QxGLY6W+WbyxQCMsW8ctmZQ6HXm1qQ
GNFyN2A/l0QTr4vn5fGPxsrdLZcbEo0UDAK3b2/fn0Rgmfyw1vSMNRE3vRHwFhtfUUgj16Rjij3C
SMdbGgDcPRodCs0H2jdK3mknhXDe2q+mKbQ3lyupkOTvLi/tZSAB95VPAz6IL6Kc6NyugyuRmhj7
y1tCS4anIxxHNIjdYPD7c0x4jpekGhw9ZYZIadiTjR/PVb7ikScsCFVxRe98cOdvgiwSn3gKRNx9
aWyLbhm1FZDnYgljruB0Z3/ucRaDOzQgsZEYhWya5h8iit7dXW5LhSR7565vERtTb1x/Da1Ldj+o
YZinmXbKotZ/vZtIHolEIl8uP1/mZpSbzCaXZ2VtkXG7L++fbCS7xnWrNqZzds6y1U8lmB9wRbgR
Y3PxXqV2xJpVwdohP+2y7ap43Tjj4Fi53CZjSOeTui74Zqpk50iNI8G2pKZeJfoWo6WcjM/t5Sff
t2lprednWlBHdHbEUGSi2xPfmZ1tI+FDa5QkbOpSPrRjrQhas+d/5u3AqPQs/SzqC9d52Xxe7k+O
gQYbVMy3dS4zXUUxWnpg8tmPreOokiAu1lVPvI3gyMKtJnGmQDKzWavXGbvu8f8xJWAc9ciRr+IA
Y1hzF7fuCABh/frRbIm3y27DxENy6mnft9vL4OFSnchtznrejrCZwyEoI0PaWBRySw0MR35D9jp6
TkXUTRBjKdTuknaZ70lp7EC7mKUTOLSz2+37HY44ZYKqqWJy0JJaAWN6uRPL++q6zv9Lis/u/Xou
e5yuc5ydkjOrvj+0VN7Olxe2UDW5gdirFD6uDO7pejezdefIHTfg19ndyRkc3luwcadM56BvrJOr
YWg8vmCHyuc8x1KROpbcSgoePjZ0lrt1tb/stNOU2BivSRfwNNWUJrfZOkiXbWaK0Q3FdgpGz7uM
rRMB2udc4lpB31IiDhp8OwLV4eonu1xuX2vrjxA39qaBapv8yCW8sakMNwBcCDj4slyOJLmkXlvN
UFMaJ0qOVjNnJ7UqQ7SKhnMjwi5D9KLNu+iypL7P8+8zU1fl5/clVXX69LsI8zeln9J7QtmZT9dl
imQi8yrU4e34oeLW17Qav9BRFbdIAowBlHuBjgfk2rperIefysDIaww2C/Lg4gIKKYpE5AV5EclE
1zRM27ccLMuh5hoHXBxAY5hT68tigHuFu5evqwON0un0n9ky/1aXux4YDE0j5P7iKAcM9tOhrWLE
tUpG2eFyaBzGqj4jUuh59lWdZ18UtInWF/cy50XZwrp1WfNDZ2ZYVJMYUd+dOvfLH29Ztd/q4S7X
pUOyQS24qq4Bn7Gj/UGG3usduiSzzwGxVeobyy0VT2DhV5fLFF05z1viZRvo5YXCPmRd7y4PrltW
664evx/T2fowWugcfGJFqGfNM4+PDmBF/jpPJyr1noAuDn9+uf6/VHj5+OdRDn8IMvhNBMTvVnHW
S/p7NsT/0ziH36Xn4UGz/hB3cCe/Ydn7sery64/8SjhQVesDEjqX/owLJl9fbRC/Kkw5Xn9YifJE
tMPoE/yrv5deDOsDjjaXn7OFvcJEOAX9Wnkx1A8XkIfNswTOwxLuXym86NqqIf3Hkd8UbAmRQJma
KTQdKcjl6f3h6czafsnG3k1OaebiYfFRvE/Q4qLMuqOfZBj3xiph21VQQ+U2DF2KQt5IFCUM3aEa
4RVTQ1nBGU3mtSu4WX+IHUzsEyz8QUHJaWFNpQFQZvuIXdx46sAmfy1EPYrRs9sycUj/ix3haT1S
QJBXqGwghFauEW1YltD6pKX6XY9KbMqInpw3RcOwOVlOdATW0XhVBQYTwVz+wFoVgpWrlkB3c3FH
FR0qa6lbtL4ppxB4vOQ11Eo6BMqTLZQ3Z7J4YbADQetx7VsrHpJDsiwp3l3YfPZg9p9HnG8bQ2Aa
J4POih+k7dCKbqtpPg39ErpBrY2F3Og139hzerhMm7bJ64BOQkxFIiMVMYl8pFLWWzIO3VM7WHF6
a2rYmVnv7LtECgOjZjLFeFAtHHWdTYolqNKJ9N9W4Jd+RGlEqCAjMT+Hc0Ujl4xRENVTGD3CegkB
klZgDf2Zyz8kVhhfLSCEno2EdvTOMiZxiEqdzqBF68QXOLLUrY3Xat2w6fWnWU74IKOGTF/iFIqj
Qo8ST6lJL9CHzuncOdkIaQV+F48EOQi0oVF2tEuQmi3oaiu35xdQSY114pvQ+CdEsJgCwsemIMG3
tGkFh1/25vF3W+bGJgbItW8To9+OETm4ZkOnraf/e98sBie5Er9SoFEBvQdAJo9zRRCsKGjtkYE7
bogktI6hYc8KyCTT+jrWLhYGXppbsKELpLC5KmKyoGfXUbdNqdTXRiTwRIqyF3Z91DJ47bXvmmx7
nM1qTav9Am10fTKyJq4OC+1Iw4MUPUdITpxkdXwVrXE9hrAHOU8C1XBI51UN9FfFwt2779uIsVrU
wX6ksZPAIlAmtz7nkqghDyOICObYRbMgKSQWvj5NaziSRvTdMa1C6V5bdRR/pcA+15gL7Mz2wOEW
yvVg4rLA9j2RIQuG73oou/iKhuL4qhVIvJBAjFTn67KYDxPwQvYpJPsRZwoTK97P6aoiISsmV9lP
0mPyR7K0uz1dHHtbRklyIsBFXfy4GYD9VjIseLNDB2snfKmEYKq0Irq6DuthuCboricWVzF0v4oZ
zaAeikH1RanIxUuVktK/VWLopl3cFzYNqWIEi2yKncQGG8SRHs08cYYCXchmL5YrdnKrVFU+bIcw
JJ/OVAVaUfpJ4zMCuWrXuVMTHQ0ix5apS5d7TKRflMUteacUC6atA8XRvO1IS1q2XRMXBHP2c/U8
cco0iIXp44/LwgZgZ4S1JLJewKslyJVcqz0z0fxIVORUHTTTwv6R5Llm7XIRa+PhAoPQOXF8HxXj
yewt5xpmf7s8Dpk21Psxi9XqIOnkBQ7iyiu9bcXNEqbaPcFZvI/kTaXFJo2YzdA8lkBGm3S3TLpz
TBWHyAAHKdJ0PaljxaEW0UrAJ2U7x4GYmasRMcAJY1Wh9qLSqiEZu1fqWXCSJCAmsNxUozNYuhvd
SWnqKcmKcCA9UP1YL8QJCjRDjHNG5eVNNnb6mopOIQ8jH16gPhOSCEjQ4F0zpiFQUgLdCtUiGUxG
YJ1yfJztBrRyJK/4BwZ2TWU1t0PrqWc81g4GNHQdANwLf6ZKxzkqnXMDC21PWK7WWvAHTQvEIoWM
mqzcRurVJuyKMYJ8aBZwPJD5gkB3yjD/qM6Rfqbu9gn1hNV57yQJtxTa3nJG+96CwB5EHR7hToub
g+1iS4e4gd08VwjR4CCLk6gMW+M2L7SeXHRpF+oNet7qBrunlRJLUenPTTc9Q87AAN5ZCfYmNUHz
5g+D6OC8DenU3xRE9N0us9o+FOScQkln/UJXOg2hxLxt5PMy7wvd7mws9QZZ4+ERs/YIM9TJ1O3/
lU3V726Vftwp/bf/QrS11eLy+70ur8Lz/lr+1q7DT7zvpTT3g86uh5QZDVcMJWAOAO9bKdVd90TQ
0iysghosNf7mP5pY5GbZNi5U16bttaYusQH6jyaWZn1w2V+JtdNhm2tx+6/spVTd+G1xet1HsWND
47Y2jqiU6z9t9UdEeEKCu/ZMSfU5kLpsszclzmyY2XioBfotFGeBHZq6c6fMogLQ7pqt059GrCYJ
S6IC6KdSI9D1ETdB3CSF0pNgEY1RuB3QKJA9XGg5EZ19lLlHnu2cd2xCX/Fk41kT0Edk9AnH9NTu
rWXuwhuAOTnQkAUmcDnEMDYLZXBewSATJoLh+RRiAXlFAhRvMhRRz4ldmVtrBD4KpCB7wbRAX9gM
izfXHRN/mRJO8KDybxUOrM8h0jQPDdV3mYzq3ujjeAvZ3/4Oe6ncGE2fn2SegG0AK8E2amIPZqxH
WR0j98mZhzDxZ4aVUrGlKNjbMXV6Yl3g+14xPmpT3dzJQgmBuDZVdE9su3NVuIm5W6xlurVLtnft
Qjypl/atvVHjQb9VR+hxNIAm66to2hdXi1TfFsQlhKNUT2002hUgobDagjMtN3OYAhgw+mbaLTTt
BwA+oXpcw23XiJTKuWvpsyHfEyqs6PyjWSPcgwMSfXSjGtOswpF8r1uYBgg9dZ7IO+DnJOmiGxIM
v0uwXIWEPzH3ywhRC0UJaGLDH2dyoPXYNQ8K4qBdEdXZk6WPW2WsgrgimoFCJU0tPJZKEFuoTquw
b666Oil2DJoCFKNtsY006l0cqjdJlT0l0K69bnYkoRVTEuFGkOEVyhhDI418KL6SnQQ6mDDZvaoX
CFIU8tdvLNYlxN5rdKyd2rmHVpaMS0GXFULoMB0JKYLtmy+LAbDHjUlckApBKpry6FpD7LutSkES
/MQGxHC1c+N42TYx4Jx+FuYxzFEVpay6MCWYxIfE5fPaWyuaCGAGVEo8brqL7Fo9tMg7AvAXN6XE
Z2Fl7nxNAf/WbEod/TBJzymKJD9upbbrci26IQmhJj7HLm7Dqku/YidnPZnbvjhg1hl2kz4nm9CI
m7NV5uJhKYmjaFwn/kIJENnhoqe7sqywI6DFu20slQdQ0a7A/LIx0p320Baa7ccEah/LmWRKhHDX
S1bU+zJS0bRQR6FmM1JlTnG1+k2m1QxCwXYPaVnrQeLpN5YkiyF24/YjfkP1oQHQskvTqNlpyfyk
JZgiVj+iZ6XoK4PcKeFgmOrVgv0+KDX1MzKU9NAV2CrC1EWdHBmIvKrayoIxr6c7p5zijY7kMBDK
YPo5GdTLIoo7gnDL7dCk+g2pN+5dG5ULZeQGfoBuotNOxILIkLikr1XEdm4W7XhomymBcx7bW9Vu
n1VCZjdVk6E4t+eSoOsI2bFunSPNsaarKHIRTlGL6pztxNAfI6GAiyFRAYVwZHwsibVjkoqlvQ37
aHomSCkk+XPekOzMkMesxJ/XZFWirfmxTpbovhGO+tUS8W5NahZQ3b1z6Gh4SYYcvJRahGJtrVAq
UqaHkDJhgEYv/zRavX5sRtWg+0DAnEr+7pHQiI2w5VeYsm+JWtsnRG4QaBUTq3U9A4xpEZ6h5EqX
eSddJkiXIOxij4g+Yq/fkVzTv7VqFg/rC4btimwi4CKUDMvYCNrIVPfuIMrXzJgj2osGUR2pYd2E
w0BGbZoLoNFx0qgPduvatVdz18gXzwZbvV7MiPlG01vkZVHB0N2TOT+t2iKCHSBIVeTTo0Gr+ptp
iPf0B5DdYiwCanSHwzz3Qh64PUQwdaciL8qS+Yy17digr7H4jGtBcKAb2m8I5o4Efmxr2yCtmdDx
xpgRDsTU54vQH6r8saME5U1r9lLeBKLJPf5216piW4wh/7+C4E5EiD1/MZJHCoWgTsyXZoGfFImt
KjmND9qNo6G2ShffgaimF5SkU+eqJiYZxsfVUOhX4VTtqoKLXuQOrjVmv3oXt+Wtw97KlgB7wDUV
kb4tw+Vu1udNSeqS68ZMGIMGvQf6SUcpsUaM5Iu2Pa7Jzp6qrzFDSvgApI3pQNtnLD99GV6POQ1F
Yz51CrXwTtC4zGNX9RQ6AR5rlwEGW0ti30YeBvGkt+Z7vRh1L+xrfcMx6r4ZS9oTTnnX6Po16vvH
rMi2MseJilQ4aAp2pqbI2W/mZvxVAQ28HIHyqveqZImNgZPQQQutpwaGobvJ1OzJtuEB5HJk2rN1
tcQeMnf+wPS5lThKt4jflE2X1ZkvI9ItzM79rpUNPpzCFf5SqjAWoi+1xSRiVePiDXFo+MO89Ad3
GulUpt1NGIvWn3qpHziuhnfWVJVBY0NEB5J4nBygrlPc9RvONxDeU+PIRAjCZ2w0D0TiiIyvDtQq
3ke1e1fZcvb7ro8DPCAVMWNRvalCu9mMzvrudsPXcKlu1IQCLiyWt6XUeSPcu0JftH04unIbGdUj
5sBHUyEThi3La5daay974NybW5lPzpzPrLmN82YLivBWncSyYv1mDrrj/cBKyDFcR0zL9JFP0ad0
GKKAhN4jmtYjELJ7EenXzagxLRIk5PR4wRwpik9jQZoJ+wZQU01W3jTALF5H8n6PuduUgNlC7KJ0
tZOt3sA9GLtefYmNlKWcaRudY4T9mVQorxhq5/vqh71Gq1BsKENkz3EvlJfRXm5YOwiPIUDXxb3m
Gt8SLoljrnboyHnZMOuNfmnSuUdA9xkwoXPJ09uYIw1zr7fzckWMvahTZMKdCh/HHJJTmjLfWaT0
ZqRyDTXt0RZkgAHqytJ6oP99t0WBnfgEW30K3WL0XZnfkTNP1cxUPgNiZNbTKUcgtuEMlR7zVh6G
UXlRk2SL/7Gn4dFu44kCctrq9yZa2tsCpXlB38YrNBWbRLqKwzXle1uPxg0o+IdFZA+96QILrQH/
4m6gEbRaI/BRudn3VLBIKAuYyhB/gYc3bZcS2LLPhsEOYjannjvMFtu4jrMWQMCnlvAn9ElsveoZ
MxfSVoiIxXeTY/K2wU+9n+v6ChGV649F88lKE9PHo1t7EnW+h6BQbq0605NgMATCYCeW9U0dTvlx
ySc1sJfxo6axaQLW9xo66oRRvF0O2SCmwIbhqwzqQ9w6d2lK7FgTNup8LWO7PbW2LbdZF6sb9sE5
Ph7F2mVOVn2NtAUivkpf70kV4Hl83NLRq0ksgzc4ub5gly8QdpTKTCDO1N1TYSQkIzEa2FSTOGvh
5HoUG/UgXbTlMKN4cOGBNouyVzO3oH4WGdk+bCESd31l15uEMaUd3gyzOOZ0cPAbYA725rixQC+W
lX5ftnr+2VAiPlCj6hammbzpTKP2YPPAo7GmBY9xjkEGmslCfSa3ypt21prPYhqpQbHLPaAZ6FmN
puHQxNDsSXMy4VcqzrWi2KYntYVn21YysE5O3WzZats469LntOjAVVFAU3ftYKi0zSLjuZ0h3xOn
CnqpQxmCS6zdOHFyWiiFYPud3qaxV/eENE3lKeo6UQfkATnDWZ0cJd3VXWgzaSvWeFxgWU07QTDZ
rZz7+apXVcUExTlR4ogoXJV2u0unalG/TuaCW8pN4ulG7SgM4ShwHkIjKca9iySjCIx+kk/UiXlh
TPxBr3Sg4jNJd8vgU2w2r2s7VkZ6ekM37gq6mPKrrmQgb8cM6VQwq1qcb8rZSPWj6Olr3VRVVZaU
ZFSp7JjGEyVQAJJ0nkwqThSzY+DZWYaOGqwnZvpsO/xIqdhqdtuQfJRYjfuJdp6DjS2WDEmMHUV5
IKdO1nv0Y0aG/73UqG9WEgv4ZgLnhJW8T2rtGS6AaoBocRLFl7h6zKCPy/bzNNWY5sluT2SQDWkU
H2yWHQ05wrJixZa5LWFez5zKvIaaR79Z0C7ikYyjmF5sZppvhgiLj42myOFggekZHpuhAHXE8ZJl
2m6sbLwu555up2vPWUNiWSuH17KvSrQuxFkm9zGs4Pqox6RdHBapO3I/JBQSl3lIpmM2ZHV/NYZs
sHVZ8L2AC3mEfhCepePJDGRJgpOeVsm3uRyig96p2Vsel9igF224D5XOJAKktE5x4eCF65dky/go
1AYBqoTUxSfiKTBNO5MSnyZtAFMYUTS0Y5/H8oB1awmyeLEoPFJYzWzlqcQBqpN+pmUq5GW9tfdN
ZpND0FZ3LBuQGSnYe0Usn9PcqTdW3zSbquDpATSHmkttHvoEaptPpsxtNg7Fc1U5r2HbOnvAkmeM
9o1fKDaUVaNST+QUxI/gHh5zEho9WRdPC5bOTRF2dEGao1tErp/29DYSIxjrWt3quXIFajPkcvWP
rab6qUGqiEo3erTqekvFPyOhpaGaWiEwq/QXWRDdp1uhD49EYECrdlrWfSNYYDNV83kcsQHNYCf6
GespzWQyYc30zFC/UAk9xZXJAU9pXnNCvjtMRGX3JRXVvrBmqriFuQcM/WKlDMDk4itZKCHa/mCN
RMbWzSFtaqahWDlrpXhASrmNB/WudyWVxaJcfUTfCM6xcNC61S04vUcjX0ovF8UpMsYHBDA3aqOR
OIZr2V/q4WYK26vQ1k7dBNaxEt13V6Mc0mRH6LrzNYEi7EIHtu/VtElAAiDkJG+myp+p23/mPD7u
9YzgoUafceVwJuI1tES9WxfBMtkXzfeU/jtWwBM+hJtIx5zS0U5omAZGYX3O0Q7F+J+8xh2CcGmN
rRJSjuWAEeXOWzdzP8z54Gj6y4ztimje5GWOW6JTxuQwL+FLjuXJqErtShXlZ6oeh1miD2KSBGoR
EYBSFecpItwDXtKOtsKrElKmVZAKe9JKxu0gRsOb9WovWQXrqLu1axrpxLEsrx3OPTJMUq57QK5f
9sahn8hraYQFGXBBYtdyyRq/SWvLF1Ci4P84qnpEwX6VibKtupiGLxO6r8FinXJx7diACWDpespS
O7BfVYIxhP4w2ulTmZn3bTrs0O7J+2TQOOM73GXHoraaHDR2tw5BKcho/aw27B3MyUfYFqRjtJxf
yl2Uao+CrTvasts0m85TM4ZPOYkWQCgCW1tudTd70sUQ1J1zjAdxqGpllywS1p+1l7LJA9niNwWy
H41tiSZuvBq6cE8RHfxSx2k+e8rpFkHu26hGdCjd8hEuObzlMT8SSRio6DavkSgf4TzvVvSw3ipP
IQEPft0n35CPGJusAZgncMOFc7lBh/Sgz2GLjYwXnHW+QXZmbBo1Mz1efD+f5clZFOdusJo7KicH
ijTPsNK/hmwMEZvUgdNlIaQao78WI9mGrOIvMp71K7fWyj3RY4GMmTHSoVRJ0MU5n0rFPY1jWcOz
KiOvFq214Rx1niZVx9qiAbMZpyzQKYjf57DIKBDUV4lk+ZUdCc+ZyO9WE6bVNhsq+15qrVjN8KOZ
mdtlBL3QE2+5K5UM8m8t/EltqGy4u2IgmpG6znGpDTzWkW8S94soW9lT0kGFlGsbmtOP3cJzS3uL
tS0KGgWXKAmZ22ymgkSh457A2iPlrBVSi410VRdNoUKO0bA3sbzuGmFv6WqGsKbNt8WIn1vFpdWK
Dxevsh8mNv7WrLzVU92Xwj00yJ84D2Eis+yjnS8bh5DEtKwPqQM1zMn39CCVG0XeSsCxxUiXeJw5
03VQs3C/Bpnr+hAusDo0+N6clSzvsJvogjSch7OM6KU20aeW4CJnaXctSzY+XJ+8IVjxjlfioR2J
FbI79vGFrSs3mpk90KTegiDbzN0DHOmDbJwnoS3BsBQPGjfccOWh1zitlezRVbakWrbFg9QjZ6b5
SQKRC+rANDibL+OWI3jFHqJ5deJlE83RRzmuTp8csIoagf8wFYzxrWig/GrfykLZL+ry3cGYn5NB
66XSynmnaQRbNvK4bho+JvaAEZ5Lbxt20Ln1QPSc9JyULldpUgUUHelCdvN1aMojTMTPWRrfrJjp
Tp3oty6fZJ2/kELgmyF0WllblGJKBILKeHIifVNCipnL5mZkzwGc1asr4zyhlvYyNfmUFtndoEof
l85V2Ri3CaSEG7Ng7jBDihhyTVmyQ8Bms/kyS+MuM+VtOROBpSJtYMbPO6C/6oGNxLmunK2o2Ir3
1QsVtMNkFbuwTwgnCCNCAgjqEaRN+o1FcVdTOBJCxn7CQIuVgSRIh1/jWRmc/AWvh1Mmj44oXpwM
8VMyiW2LS4qYX1KcMt08dmapblUt0nc4AF5ztaDvNNDRmfreOahxSjFVNV6MiQ1lA81qmxsUtonG
xtA+1PIIIYfbEpexT0HvrWcIgsQd4WlY7Z794EvWKojIyUOw8iaktQ+WdGjd+yLNn8qwd8dnl2MU
W9nEmN2FrNQ8H/OG3wo6w6L9bBMh7OydIlJy8VgANAGFqsDmnXsF0qoE1t7TZIZL6hRaHQCLk8t2
VNTwoYVXpG8Tp0rAvKdLFu/yENrVUli0BMyQuIyNMVogu+s8BgrbxM2KOq9gybNXz7cJM2zLkWsM
v2KWHYdtlnXmd5Js7IdqGcaHRqxYPbCeE+85uycbA2vNHBHlRk9Ns1YWmn+RBBGuR8Ra13KVFNMY
KFnpihHaRDoqD81o1s8mEcWjL3NMxL4Gz/oZdsPAObuN52RLOpdFbFLMPEEj00metCm0EIKErQ7u
XR9ty48m5PqYFBuG0Z1SOsZIjE3Z7Mp4sdtD6lYWYbIAXaZNjxiFEj7i5N00V8VnDWDH/ejI5U4F
PR/7pcqe1//rjbj/XJftDwVO//+kS19Y97p/FWykun8oXMIF1WY/ddr4gV9bbcYHfEcCiZGAcfmj
aknlb+iwWa5G/oplo3r4e6vNND6AWXUgwBPhs/Lq6Ny1Vd/F//5vuMUEXTnEeQLjhsM/+kuNtt8q
6mz8aiZAD1snjMZG8be29H5U1Al7IeaH3HGKFPWybPSFxveWmjXJDWpl0YUhl8KUHpsb5xSGi7WR
iWZOO63Hhhn80KDkHs2ou34p++JU8fK0//5vv+34XS5FF9wp5IakPyGl+u2lQEUdmxZ8oI/oeN5E
uR1ueilxdrLo/5990uoZ+0Go1VYEf5VsPv2SHAKWaV5CzOrxQyqJZfrjj2KgftCEvX8pJnXdUfHl
uZq1fukfPiq3VWAyBYpVy1j0bV1CkZ5Ug7WY6M7V9ttTrWv7YO2G4vpxw5c//vj1nv1DkvbPH//T
PQWZ0KaYFoWvy7iCxMCH9oPUNjbQJC+zq/lPvu6//DyD8CHSZhwcd3SPf/y65jxQB695nJxl7q9V
6WK/xy9uTUGJuFyhdj+N7V9y+L1/R1tno4K1zRF0UX76TNDlpCjzHdMsk3hN/hd3Z9YjKZJl4V/E
CAwzDF4d32LfMpaMF5Qr+w5mwK+fz2vUM13VrW7166jVUklVGZ7hjsO1e875DkLRQWD6ZSsyOvcY
52jTy/Lt/K/f2b94Uf/nZUMXV6EUARO0vnzyf/fJ0nyzNuUMo6QWpn0PvRklOZu34jAaGyTH1l8S
5jqNFLVXF0FRwiR2rwDQh+aTsq06OKtUKg+OSzD0sJsb9MGtK5yXcdqcxwZXCOEjVE9URopVzaMu
GMH+zcf1z75yKPaa1ChBjj9uc3//O1Qlyi/MTpRdWYr1YtYvz8WSBTDzl6T8+NfvGHHPf7wapfTA
J2LHJB6p//JJrZuMAKqFUZxtJOJ3EdmLaJcmWfMkPfjOO6w6XcLqEtPjpSlb32rim2Y3dQpEcb4l
8OdSSk1Z2y0jBjUwFd2t58hA7y1WE/he7MKns+F2x0Z/mHiSFtu0fFmzwaNOKIRlaBbiHvDGJJJG
lLK+igt2YOEOTIMxFL92/W+BDJtjqQqbxyary2WvLrQ6tdf0k+5XP3SwaHZYlM8OZpd2H1K50u3d
OW/yR9Quac9dH1qesAPostihxPKTquKuOkLgFOpuCGeAIABdnJdBGfkdzTLrQNQ0m9qPZYIZ1O8t
IkPS5eyGOWn98BhLGxz2rNeYPPrwmd2gOQ16RtWZvDHrd/x/mveB84dqIaxT4izyyo/J7aPHGY40
K45Bdq9K8Li5s8a0T6rsVX1a6RDWO1BM+jWaOtqGVV6JBz2M/VfeJtS+0IqZEmVfA/iSMAKw6yWX
kIdO1S8rs4geLWSiEnWmGn8EctXveT0HH74XMCu1XQFrUE3bj1GgFxJiwlmkSuTUgWbVXx7c9CfT
DpprDX/nZ+mHLdC8BufZbkzX6QnYhsBV2nbqbR2jhGqlNlhfiqGhJLjDm/2yOU6agt9rzUtYduHz
pg1vVGUEUIilCIkqjAKlvlNt1exEVXMusW64RawkyaCQ69B9tHMinXIsYR3/I2holTpt5OJ+Q9bw
cipHnfJWJn09UWtVslPYVlebB5WO4rov8kskj5vxM49MzuckvuB77VrYgdsbnlLXnAJnkcE1gEgp
r/PQUF1Pss2a4oSTmc0CVikdh6nkgE9ZNAfUFjnpdRSB9jEBR5L1J7lmdcWYGbRHsFqsPeBnDFgw
8kLNrNXbHnkcuxUtN/eATbbLQXBMSU4MmKUPYHeWJ8JXjaDuFsAEbWEYgWIv8bkd10tb/fCzMl8O
G1ZFOibAhPGVXM302RGPoWHEYRsTT4aKhfNKKJCviiT7tCsmPb36G3CoOEIa8+NtMhPQIBo99IE5
Z/zG+J96t71UElGkbOTOMANXlxJi5z6ts0Sd8abZhkVPGhAI27oBSpzohD1JvMDLMaw7gnQ9G2li
NeEKlpTCCqxsN8oqVby2vXYDYGiGIFcTbKRK1nIJ17tEr5ZjK3nU9X0J/cgceNqydO8osFl+JWNW
LFepzfjfTmvU73gVeqm+C75kMo5sNd63sqnntxHvr3kQE6ysB3ewcCMYzThaYBEd93mSzu5T1zv+
u3KnJLzIk+1wYt/iUODD1ZnF7tzV9b6JRhw9wo2G6Z5LIHp3u7ULWBFaTa9Koyj/FtSfb1fLMpBF
cHTBFRwg1ex9Ni4vDWt2iQzWUD+su8F/NGJkC5iVbo/QjpSG57SP6HijXFetB8OWjcIDm7bKe1cO
PBrNCe67p+bNfCR1R2ZnVzZJ0n+2CN4bfgE7l417lwnTszmEZkcHQkLHmz4D3wzg2xgzBSzNuqEX
nbdzG0/Lh7p05lXhyaYSsjoMae4L7ypxavZXeZoHX6pZ4SmMlk3zFGwuqovPs8TeQUiq65OVHRfh
LGCH7alvA35rPdhyPbnD7FwXUHY4GYdmimd+GJE0vZTvq6KOb+etXciZagJchnNrTjHaLmV9J8cO
AOu4ona/zNCHWr5HTfBWzoH5gnkqunW8IbvjMbSxQis9tBTAgekN0JrlmJVY1oOUulpSxryvm+le
2Y0kL3hCzSUTb9TeXuDDdLTVzTeWk8lxsb1HALlZOXJ242uGZ/aWmN60x7hk3hJnpbMIxvI+0YzJ
YpwOGIPuqqyH5VpU3/BgV2SPoLoi2HfbfoQWtsN0lkPoi8xRCjQXnJJin01gF3fpUFdfxhzTJW5Y
z71Z0/GAqaQ8uB0QHlt8TVGK99KvMPzPNC2dWckjBAxR9EE3INUDOn0ynRRsev0QymmU3OGn04c2
gyYdZfVumBv/eqndT4TogEJqO7yGLpsQlij2jPpkvilz6cSTg+GJK43iKgjTaiczQtx5WWVH5Koz
Yvd7vwFl3En2Td/GegyPRLbrM0et+Yq9ffU1WsRyti17XhbmdKQvinhoWnH/0B6NoJ1cfjRR+w6t
tDoPbXZYfSRQwwE/LsPEdEetluKuWNgQ5vh+b8qx83GLeMmnBNVyqokCIRpivP7uRfaqgZF9przo
B4lp2pmd2vvsy82Jp5WKKT0W5Ym2HFbDbYGQ2CXte7LY4D0Zt+6Lz/0tRh0Jn8gg4/A1NBD4ev5d
ZF1AbU52M479j0Unw9701RNlG1eEHYuTI4p37elHPD3LCVWDGvLLewVjYjpQhyr2KDtzFCfuQASx
asxVktHGBlv3esy9L6LyZUyPFX76pr9o/KgvhUzU9XqpIGeX58cknVOwO1A/yeVL9yPJ/WnYJ0O6
nrxG+PdFCLEOyC+250HYkrZ2I2g+LPtPScs5QH4asaH7Tr3aD1gUGf7T7pGMRID32yRXzKxffKXp
3soVzxYqrh/CwLse8uhcdwKU59h+z6y4LyIQx1jLdlPhjVfh1G7XbUrwQoJQJmt7m4kOp5GOsB82
lxuIzdK12DPo3hJZyX4zE4bf9YY1rY62JM6CaIldR243xRaMAT9B4HE3YcH3nnWsbJx6t7aYQPhq
iVugZskOzzQMtBq+nMcgAC76YS70L3fmz5D8wmYyUrLdur9tExwZx6AyswKMTROeqCcc486pfyQh
nhS5haRyfPmQ2dR8LAoMpNyyJ/QXZsq+mFMKNRExUe0M+siGrWhE/q4bvZ9DeueRLQ9zsFCCOxOX
gfR86f09MO4lV7mykKKQJQ45AOpWDhT16PozHU344jdgM8kJxo47UwiEjTVKwruEQrBJd99kRJNO
giTkGExrgPVIRHxMPgDTmTMa3Qc3cC8p8MrSb3XBA4x9A6JSn9zXuGEAZvUHtqDZTedx/kkYa+bJ
+zEi5SB7t2GsgSuespJ5mPw/S+FwKdjk1/khGgX/sUklcZ+i8C9vOQyrdtXT3l3X326FkTZr6C6i
RSXOh+9d7audSEQDdzDHTId1MwdELAEdAUhFSHXoPfdDXO9kSO4kEy9WDtRH4oqpfQ2XPA9YfjvD
qRl8s+zdwNoY8FtgmEcGB8oAqCjGUMAoG3HpdvhIFeGHXSaz9buYe7Ipy7SmT7zXRRjT3MjNbXa2
J9I66QtKYPOe2UBAEVA53gDDgjTCM5aRNjFWuL80DgbyFsGc97HHpYackQcwp5KthqnGs5K3vqms
2jOABA0b0ZHiJOWobf6Iek3FjJurPrrqgMLeF2ZN5NFLZPtY4ghKsEuAO67dMbsWPGI5yiUB7pcB
Q+SVW1bRGYx4RjH7NhdcOWNDSEVGmf899eAixzikRmBrvj/85m2ssIZgq9yzF4x+DmsIGXhAVba7
sofUtdtQCzNWu5P+jGYiq5jyVmWuOig099SNGd5Gx02+FG6NF6jKtHgO1xwIue94xb07rdTQD9oP
v7Ee9LaXhF0TtrJRjXkMwAhNnN+ySKB3CxKmfuROFnZqwmgLYLHdSGkIb9ybqHPfONu+dDQghnHE
kgZ131LIRD3cZZPM6ZV/NpShUHRlnOx3B3qThrVRpsu+GymEO6Vt7/aoSk5+5fmm/USCXA9WJeJt
itQkjsXsIFVGehj2y9rwLmkxsJayUam3uAvT4DavfIi4iOLIwzZrwNppo0fN4W2u3wK95m/4T7hQ
KSzVX7xw4emFPBWSQQpSU+03ChM+x24seK/WGrNK4iBxdatuHrO1j2hgmxPkXZWWCy+up+pTF30Y
7NCuurMnwFtcTUL2v8BV5p+1bcxTFLj2M2xpZKhmwONc203vs2yJ1Ps0JIx5Fa6TUwmqf2KaBqUX
E95TJPYoZJtiulO97ziMo3eZRNyGKpWiaOGqTAnike9+HQl2M6lzYRo4AlTLSt23P0mKgSXVaU/n
0bz06+3cMvVf6vCIt7WzVD0MO3jLJ6f12l9DuIK3rxP1xQ8uzawtlMA2zo3qYMKG0cAuCgmEG9ey
Vh1fxcb+DJgUUKSBKowEQvAIAa2cntJE1fk1xof5ubLMBDs2P445STWVPCVtQAFTNs7w+WDofk9q
1T6tTtrVYK8J3Cet6H/g+tweSsojMKI4qrsojGn/pS4Ewg3JOmX3/UTf3l45thL7dMaiTmtpsIzx
tG2pT5RPyc+gIXTM7y3yH/gZ2JIneDcQDY0aO/Y+U/67yRciZn7HIUdOehzxFajtI9zafuTpohsO
0JNZm9Mouup1YWrXkBTq5qczz7Qjkurp/8DsYi/bGpxWIXfalLrMxv1JF7zc4mR1LTxIkQbyYPO2
3Q7Q1xk5gVHgXEQlX29z3ziUwKvF+VqZED+At2FMQApgpYpTahnL41I6S0txboV1ZZpWTk1AVZzy
kFnsOvFUhTQMG8HjIrNFChNbVOrZhx+Hr5cR/rVateTHkn/gKDZ1Gcqr69fTOQOT0dM1iRnWzGZN
Af6lnuUQF3hXtbown8qsmJYj5u9iOpVGROudqthE72CYFG8YSWoNlUVmT6BVHHyhirDQQW127PbU
CeJVbv0a3TYaLkcfZyi3X6E/ztkpapOGId4Y5znMXKy67qiJqlHHqsuj6gb7GjhDgJwO2gO7um36
J2/L0xK5l43pOWRXUZ9wL1ZPw7REkrzESFvFgLc458ISbIhNOU2kKGllg8nJk5vzmDludbTgr+6C
8B1eO7kG3fKEopkiEVDWveSyx//fVM0/WVr/ha3FGjDyXXI0OsKD/seS989rwKCVQZdc+lcrmpCe
N9UVVwAhypqvTmsPru8WWCzXpjhwMm7vO6wcx9kI50vBufFuTDGCHf/13+gfVrD8haJQCBWxz8Po
8pe9ZE4IpizRePbCX78aQMPM4y0mYxqVDsxf7uN//HJQAlj3CsGSzvP+suAu034I5gW6d6Tqck+d
B+hm1grnIPR/kxLy/82yF03kzwvtCLoeyzcNPEt77l8JWlKwt89dTDrTliXjt578Z/hWp0D7ZZY5
66cwjU+RUYC1elNT8G/W6f9kX8rKhWmY/QmJcUJOf9r5Nm7dsj9EOFi5eYNuSpBGp8A9OU1j/40a
8g8fIykqVwgQcRSYR6H6i0ZhgqLc5stLLcNKIKT28UAUREe9KbDnvqnSw7/+HP/Jr3b5pYQb+GhO
xK/+/KtpilVcddncC025g5tkyw1feG7BjrP8m8/wH14q5CtDvYJHER1ZfvcvL+UjZg5ZVvFSaRgQ
KmKaaRTHAX/7G/ruPyIu/P/UJGE7/t0H/A91XX8DWf78ky75xx/6H10SqeRvmT/nj3/+W8ovcP9L
uREYBTKA3EEQKP9XeySs8F+U4aFaKi20YvgL/hPxUQd/bPz/T58KKCPEwQl4wQ8Ea55QI5v+vQBB
QJfkD/4Wgj7zWpFNqq/L0otyPM/XKQwrwbJ7lLvOYi830+8OeNzkPiboJs5T4PTUBPe7FsLiYIHo
lLWkmrVM8Tjd+VmKdSCuwmgu+mu9FptM7t18ISuzgz+eoWmOazvhIqoMkfmXkW1l4XCAwRJormEd
QFq7T0N3pW5KNgzhu0HOfRYP1gFp3lKJvWCsLi7GTRAF3rnIUHZ+ukwS9QFOdrT+APwSbrs0nVZC
zWYbusNcp4SvOqJgdXvdDFNadHHAXE8tCpzqiP4SJWucICvjH+tBzPaW0NWSXYZckD1eeZzpWLmt
6MIr77uJcilWCNXFseYE2MZ/UDVbT++AzZJnPrto39pq1hmrEiuyu2RsI/tejiwLPbZUGBehoXD0
W6P+kGmn654iZsBXXqH5FkV9d497NBzwlfuYJjhUBe0Zh+16PXobJ7KG6SA7JQMJhyrye6wyxJEf
xy1RLYfIsU2KW4kf6lT6QWg+pqjqryLp4h8fA/mtnAYe0ZRnZHR/A01mS+MC71pS/CN0inpvxhie
7zkx1FXHQ2nTlYJM6nXKZfK7uCEgkMWlQQ/BriHH6ykbWhINpMAgKKB+cJ7TNwtnI1xJmLXHox1r
arLKtjnS4Ju4By9VyXqGvDBtpwV2qxQvQ8b18zayn6CBc6ate4lZgPPJLGmuHxw4DBjAXEdTHU+d
gLgKeLAWfNJ+Gt0MoejL7+4sa/x/nti7eV2fV6b3G8PxANtGEL0A36vYncMXbCEg5HqP98d5mC1P
Mk6ZdTyu6F8zK17i5E1HtNoOnPLLrP4MAQwclxYHB9xDnIubbCGSuY5ii7WUQo97f2GTWFH5ciz1
6l8t1Ty8Y89qm5jl9EUu6N3stYZI+kichBo21W35l21YzBw7HdPVb84z3XRQfmvNU6M0x1R6scaH
fqUUoGZ4XHnMHvzGJhmSNWTZcSXMtp9AAMXU6EweQm/tHLKtHvI7U1cBF0wRBO5NU/IjMOvpISAf
76TOwkQ+RuRsS6cKp+5Q53im4yE37VvQ1o35VnuVT6OTuxGPWVmRzaAOt7iBZk4VlExqCq+XBJAJ
S5vbLGnleKYAF5p8447s4hdRDG+1rgN8zxnKXT9cWkVYGh5H7KzdocdD+suq1n8HCl2fhZqcDzPP
ZRILcjrJDmmsupvEVr1Efwz2+EW8PUex7NhuLiasGddDutfRNj6UGTnpmyFrpI3FnLAXSueOaJjT
E3nfW8vscIhmC/ZBJw1clS0F738xU/mHed7C82ZtdzAgYlk/zH4Z3skOoQ88+GyJ9alKpz8C1gHv
lY/sexO2fbicU8dwUFgdwgcUM+d+hiE8285WsD9EZXdEcrvIvLpD0s2fPbu0771J21e6aOz7Wq7R
nmCucvfcJNLYH0QZxE3aZl4RwwcJ6wNpzgE2vptcb2aRRIPL9NFUIEFOHL2CFJ5X2hJo66wTzwVx
iLZjLyuAi7Jko6b+bjSReQ9YoPkQ2ShAg3tifb3XtDvstU/miati1fdapoRRhyRYju1s9B2nSnos
JOa59rKo62eQTJqw3bxhGEYtDUFgV+k9oLe62petFMepcxrxOciNHJxae6c7eC03ENxmTvdgzDZJ
BC+9HZx6weZephDTdgxbAaYLU6CAstt/S0Lu4ewq0LH2BT0feLsQQu4abIzUS1MlrL6KoS0eN8za
UCzLwKO8u108hdNwMsmtkyz1C4LkeFuwVH1B9iuPAOUWHyiXIkXTZ/IBkF7y1lCu5vxmwxQiyzZY
anb4/OGXctNdt0Mm1iohFF4mIr4UwROYgBW2zCmeyXZL3sba53SDYc7tH/uA+wwLymFsj9aKyT5p
5RXBWTTWnMY8V58YcGFg8hrE4920LqMjJQf9maA1kbUGBC5N7hSAh8o4solL6WDQhMA+LIBFlc6f
A5zmFKF0TfkVUT6Hul8TakZ7vSwq3KQFL9GtkL18Oe0NWY6nFkNRiEFTyadIO9zOQ4gXX7Vq7CsY
atYi+Eqr7dcI4vwDi+zKUVssLh9zVZ3cyzeK5H1YH0e+o+WhCLPLvm3iIuF8OhYPnao690BmL7tL
Z4my5ATU6h4M7SAdZlXSdOeor1qXvKcGWhvm1HRf/uTUfu+D8fIScAdpqy2L9CzKofPOI0knjkL+
zII84t+hbDmNykKwRl7BM35UcsTOW6QEdaIvUT9LTAYp6/dh0LIigDoFxAQpsGhi/mowX04WnON2
rbWyDyGFLM0e9nzTHeF5jvyNZm70QdNNGZwhDg+W25+fZXuMC/4Rp9N2nCfuE/hLYAnVsq9npuGi
9Y6SarHrcBwXwXvlgC5GdITaNImphkXYem7Z75uapzRlVFmyHnnQe49oOVBHVsD79oHBaeUeWFQn
u028W2mVM/gUuK6+mRov1ylr57UDuVPTYkS+pvDOfjMAGDBRyXtT8jSEeN8sTvUaVRypDz1ra/Yu
NoHnUYguOio+snvHAp1htQ63iF8K0GhMzU55WZ0WmJkZIUd74rlrr5zeh9yDV0OCdaLVcUcKGqE6
mRTCHkrHOFz3QRJNV6xmPMFZfpE/2E4O6TmluYpVSbFO5hkZ0VZ3QCjKR5qkCGL7oumWc4PFnyRR
WIknkXWditWMCB97jaQVhu+5F4+Sx+1rUq7uF7cjKb2bCxm9usPG1atZ5TxnWR5+WlM5X4lVR90l
kqyGh4xbVVzJyRJBqAtWLeydaJQQQpjH3m41T+SSWxzEJ3qH3jlzp9/rPJHsoKa5oZ4TC6+8nR0x
NzeY5j2K3+At8bAiqYDUnjr+T34SME+15M0zqEXoCbTqMZqIUMqP1g6ua3C4Tz3ocNc21UEJd1uw
2Pvr1eS4qjlckJBlnF1g9TvMuN2GoWEr/J3Po+6zm3UhYiKSi3O0Lv00zwZAaEX6L1zsyyYG+3PL
8/Vj9S5xrcYs5D9Kr0ej0xX7FzzRUfBknN6qEwUs3fK6FvRvUdO1RVy+YHYijCtpUB0LC4SJjxho
Ku4Tggt8qZ7YcIlvS9B1yYHcBPascm6HKYYA0/P3A8VR7dXFoIoQKfucC19zC8+lNAEJOXIlDLvQ
jq6HAP31UNZh1N4Mbu87/cnfti0gxRmBnzhV+AbAgBSBRSuR5c+RDR+G4QXmwzgSpWHlmoVkraXo
mMPtFL4YwSLrullkme9L7BHt0TQFaiMbDte/J7vCfFLhqSGVP4bDXVulRCupDEzGu8mT7bcZezeD
CL8+Tmjs1N9NOaTTo2qgdOKx7tzTWk3J88DVo04AfJB3AIvmW7qvCcMeHLxR/fMSzFv/VOH55Sa5
sfzzyLaEPXi0BKv2K9nEMY2FGlAdib4D3wkQbE6UHS3uLhnovdxlOiTQ3DjKu17gp5DoIMVL3rY1
0euURdR6GOTBW8Xc5e/omcAbE2xOWxw8azAyOEUf9LGdLOpMwCMJwlqqZHlYFzc/r9RRLNdVPttT
4qtOS9zsddnE/WK252kZF3zhCKVXOJHdBZYFQtFO4VB3jz2aY8XHYdRtQsWK4rJAkzzSgtj9zqsS
97RdA/WlvTxRSRjT9FLMs59/DZyNFhchG7EcQtVl4pGeW1L4aWj77BqlIfxeTzind7CmE9IRuKl2
WLy69MBTmRW/BI326bOGcW547GKZLtOB5GqYu/6vgXNiw6K7mO/6hcPCle6hRN64m5NSHNoBejND
gE+dCvojZp3M7MLQ5necPVED+OlgmNpR8LVYW04DV9WWR/JW2LDxbugM6fz9TFHMT8jpABVChNry
u6yGxvx006SedwXujaEl6GgZO21Qf18Lu57AhhH2H3xApBXOU8pl0u+6VD2b77FW7/6Cf+lQuE72
5hAFAt7RtfVTYHL9xu/sgvjuuB8QSAccwb1pxFiBMqo9/AXt9GrcSSR3Fdl4feCuBDE9dYbav/Mi
R620WS9V/2b9YMy/lLNv8EHgMi6fF0SQ4Ro7Yt7uO5L8Pia2LSwr4GjWde/swvVwwHmXzjt60sC9
BDzMPsgpjulJ4v76IpuNcq7Oc5BtgyEszL1YguRzFrzJB2Mywbq2nrc1PcG/U8vegaW8/LIu/r7X
JSjFeKo3UsrFpMwpX/v0ed60+4ZvWrzWJpgphsy37k32BBiHQExffZ5P4ROeG5btJkQucIogpFuV
zRlTtRf2RYxMnQ+n1nppeJVqv3d2Tdjh9hGyfliCtDzrAX04V465sE40maIyufMWcDpETbw3x61r
rsoxUZgHmp4kxDyjdBSGEW6viMDPaBZWPQa46Rus0ZtPbSiYyO3U53m5HcpgcfF8lMhyh6DQ0R2z
7vyVMZTQ8hxU7dntUQemiSlo1zQ1PQU8uwR1P2xsvbgPh0DHCcv4niB7xze6iTCzvWdcC81dR3Ye
AXrk3HuOaoxluzBQxZcaEN16rDqMBxTsBCamMKQ4Jc24sJcOyx8tg/8+SdL6ZXGbxL0vKJc+6DwK
Hhbr9XcUojacIpZacypfXX8XaMSib6FXcXxh+To+tIH14mwO80vZplzugW8s81fq/NJrVYT9NbqY
zm7CcDQ3czVuP6l40xrV16vvK1yWpwXkD/JzQZIyDhuWP/tNl9tzwxLUGPgfiN94A6aXcik65Nui
KwSK29YK1v7Z+HMjIP1KpR9FxiNuERl3WKJIVeQ6eqU8K32ZMx9GYMkRZmccH7dULg1Yk1k26zcF
E+rFwTbyliNGxSl2hu1Qtdl0akOaiHYL5jBG214wlGFavB8XDKW7LZwQ5EU5EkKdEHlEUKVMwUNg
Lx2vC+lAp8nsA0ItxhaDcQKv6OQcecExvJqyxT8A4M6W21nMKkFGl3hfQ4W9LOYQ4cWKY7NlNhqr
vduNI4CFLHHKD6DYfHBuSHkpwBJm/yevZ4p95GQdJr8acs0fqVUcPBeu0mvKZdpn7SvxxfPcDWbI
mE7NA/grtPhigZ1wEJPrXm+17w4nRoHuB5QiqT+w0QXBvpghpN7C/e4ux1VxV3JyhROXZeqz9wuX
uLGBNiOnvP7AqhOu1wPhwljkKnqCFzY08VwO5Uu4iZ560XVp1ZmUNqLYltv5Rq1JxnttW0oNE1hT
HxsEMdyIQ548ptu86F1ejRx4Ip4jDMg88M9bZMJXIFyzPYxWrtVNmenJXEGpcPS+EA7epEX5d37g
JBRI9P69BAr6Y5Oyq04te6VDOkXpierq9P2CpK9xndlVEONLl9vUeOo8QbwDrb6s6qW2YtjnOl1G
DMkQPu6ZiPWRx33kndogpbKg1Gl9zJM6SRlM5TI8uV1uaTScByd/qYqGC8djVa7gj/aZ5dHcB2q+
gtgyPWQzG4U5KP3sJfeijsZIm/nf0mwabnJDW91OFUrra69ZcYi4jD58WYqTQHK+kqlOnpQTho+u
r1O7X1p8oGfHLcv9pLwI8AfZQJYHoj0S8SlfnS2rz3V9IfdvKWfe42y1v/JY1v1nnYSV9zYF2oqb
DoYPMTmul3yX0o19NXOnqgE5XlYScVdEIS81RMmJR2X0khUbYBi3qOhQK+dqe0qmrPh0EsXt9rJy
uMPhxQIgkm01HZ0pKviPqaQ8OyXdWbhPQucrE1VTk6OPmp8dzzKEshk7t0GSfDCOM1xnEorrSgFN
xLKEEBOswMbVImal6OFZo0vtYPwa6gDu1qoZXhHiuxmqh7Nsvy/cwUdCYuN6j8eYjVjQsKIjWNjc
b4mTmfeiwHdJw4OV+1W7Tn8YVJWX+JLqwA6HjBq78R5k24VqwS71rptU3bzC1ZI4E/xlbnBONV1A
mS1+tTAGih6w9xXB8AtsqPuZRUMILQiiCo5COXoXXb4sRfS0ITUSJ04iqR/bTk6X1HMCZrPkjLvD
bYSnOQ/0Pf5J5e8wgrsdZc+oSHEInACYShdmsWfnJPbZVP4s2LTAv9Qcf4923mg+b2lFv2XG785w
UJuV9Ju7PvBVXl9rIoPPU5KyCOC2goc07DT2TBAd1dEjxHhaGzr4WMdRn4zjyKR0/PnyY9FBeVvm
8+UmGIzzEnsrF8jBRlkZnrvOYkdY2EUtVyLnq7bPM1t99FCR8HhQDvnoA5t9zSrrgqzZQllehf4K
o6SXSf6lzswAw2GdTbQfNg/85zDUgbnNM2hyKE7uJ/GqXB6mpilmrMZQaV5XL5w/gcvUH7TjTDHV
oJg0JfZQBgt/vXYoq2Kd1Nv5NcP+yXnO7d314PdheKZ7oWz2bUI54Im7adM+JaUTkY5fMV09yYpI
ygHkHvfuJerDb0XGtmXXptTLcheougdRdnAvgq753PomvXWCeiWp7MwHPPLAeIIMMXok8u/vWIGo
M2h9BOeVfXjJgUmXP+e+FkDxQmKIRe+cQn9ybhvSkmfTzOoqGDz1YNrI/SwHa275vQCf+cI5m2xT
NwWBeU2cz3PmU7A66lcTXszrlZnW87wG3Wn1k/RXPobyldh2k901S7vAN7ZrQia1ap7SxinOCZxj
ztbRMF57o48/PxUg8XZutEmA+yPqG9N7zj7BBy437oYlC3/41Sa/96UzXvmsaEmmambtfM0LuHNr
8Zb3UP4ELmkqGY8UKbSfgoU8XyPdek9DQqvsNWvNVl7PEx/uAZMPAK8IEHC4r6eCPHxovH4fgXFF
9csiolAThm8aqOXFZZlMYvT3lZNJnv1tuzLaezKLbpLVD96pAHWoC5WbZfMnCud2Lvxe/2LZCDIJ
P2OEeZpgsDnWpHHuePyWYNJaSznF8t8cndmSnDoWRb+ICBCI4TWTHGsebFf5hfAtlxEzAonp63tl
v3RE38l2ZSKO9tl7bUZe31n6x1zXMtghyRJq1WsIqwKYBE5GruqadYujeeRsiF+2tIb2xhCawWHb
emIgVW6ASADDrZ+71VrA0SJ/L2jMLDi2FMsIOcwx/GXSDPY5ULaEwMfMt+zJlWM+K2oFKHjy5uhF
Kt4Xj7ArGhgylMe6/zj3so8NTG53DXF/P0ylFs+o7HwE0AnPQ46PKGXzju2/w3V1lQUdHJ+RqmkE
lVH9kNVddJBVpT+Sngrj/ZbEDKgb0dOz5zczblDmzuY4zTfVEk7d3J45aJx77BX4hahTN7TYGlU9
hVtcv9DYsFLRruObeSbs4z8+j7d3qKWf8ZbpIQQVPelrSfdcyrJp4wU+Ohhmp6L1yDUYDfcM30HM
uwU7arzv1nkkvso/vryZKK9OjYjlddX1+GfbVh7eoPLtLhehE6eJcvyzTBwiFjGVQ3eUWndNyh5j
/K1oC+n0fJjoJztOoxi8tApMeYmTbRU7zvD12Me+8239FTVlajlIN8LCETMk3bz0JRls4Yz7638x
Q8594Y6YWBYHACDlkcFXDjbqvGnHvnKuLOkc1E12zCYnu5fCKetDxAIHvlupoaptxIAAUva23Ff1
2pev2ww+kXcTHtCjHoiGwEXHWbnEbv1jsNmYwj5K/rmlcV/x5Xe/atwex7LEO/erMB4BvK5xGgzd
SwNjInaoYkOjhAAahOuDAf/eXX2AE9Ca2tUsnIZ10J11kuMt4Z6z4RheEd5eUEaWgTlC5Xj+VTXe
1WsysrwfJ6UuzDLmyU8cEb9jFfb1s/SACvHeT5zwmUBdckLt8OPTSlCem30n5zuD3WPa5Vj+8lOM
mxCjWnFjwxGuwkDM6gWXO2a2/GRiHhYOYYx94CalPLqTjf1PBXw6OtSigfUN1olwVOc5foAh2iu9
FMHTWH+PUhHeDQTTNxqXEpBzO3RMAEHB2kt6fxiRv0h/6OIRBvjcXQJYgHi+6ZTu0qjli8iRV6lf
SaBHljAkQd78vpy8HSSbMOU+yaWrCJzu1tLMciicqvJNQUP0Uu1UHjMvQE0wYsN04EpoJgDaSHJb
GjedRJJ2/FJiqrQ10KR0CVcyL9IB2Trt1xpxdx8SXiHMoPy3zcVWvVP8+tAlpnYYCHY5Od/kSvyX
+AVAkUHp6IN/176qyu8vAGLjE/sl+2cTRvwi2b++x1RxLSkxI0CflKkYuxe9vwVMSEChrmWot/pn
PSezA6akVfqFCAObT4BIImRZF3bvcBPCF+ijU3utShrK020bo/t10gH3/ijr+pc2iZ3o3GdESE6E
QW5kP5j59jMbM9H9DvJxa763cdlWDqKI2z/hp7I9aiB79YufUJ2y32AC0pKtKjP/Hdqkn/YbjtT4
MC+2DPcLWzw2mpJNx37NkuwLmQq1jIFl/tMbKgHOHT/OHRm/GcczILHHdQZYNPOqQZSyCpJJA9Hb
O8TeKutPWB7hH4FPeDskEC3PtJsP/3UrK5RdUNoeX5/pqq28DKjk+YVruH+1pbDFXoaCHUcrhjJd
KhM9APeih6ZZLdW/mvjfE+sG1zv5dBepd1400YDIE0ZUytPEzoiCqGF/4D7Itqs7dc2JOOsSPuam
T1hVlkJ6AJow100PGMTD5OIhMI7HuBpv0jqyx4+iEnxLt3yy/5ZebOJK10inrnyowR27Bny8tLU5
lqCf2QLg/rLx3pdw6pZb+7W+vZXX7jNjO49M+n+9/fY7xesK3M6QPpnt/EaRiThg21g/+qbiYrQW
PpbjmtNiuiy6mL0LGGAF9cdZQzZ2yBR+DIXgP7R152CBsFAq0PUUy4e2qx426ReQJ0Q/p5U10e1T
4Co/oNneOXXiva4hsSaKGniqaTWczqLWwcG67nIpmDq73Qjk7o3QZDS+y4giu4Ot28J5GBxvri8e
+be9XCbvMFObdMdWtv+1miri6V2mNVlTr9LegzcP3msVhN6UdlwfmIPXVYapo5ZbY3JAv7G7tPUP
A/uElji2tDKtWQ5VvGxk/rF0lb5jFGdvtgQDWHXG3bD+IeJ1++NatfH84Fr4yXsvw9HIgqIp7pcu
cDfvzHDjzu4uDJCiP3KCG8WxqX0dPm3crrjYY9dbjyVhoeKNmyoxRbhoSXDOciQdcgFJM22/Rzi4
ck3ZFvUFHOmlsehteHIlOQVOmRxyoIjn8hAM/eRQ/OS1Q5icSljV2WcUTTM86BvxJfhvGTrH3zGw
IMEYxM7pxVW8J7ab67XJL0vVgZdFrDT9dg0Gj+QT8dVA2js11SbuDrQrY427KJ7M+aOi90BAdZmi
4iMssrXGCADdFR8HT0ZIsdYmXOdRCG7W+Pj1ZEiCUrK9a4qygoLruRq9mzVN8ilGm2BVxuzAlZe8
nNvPB8eSGjj1xUiObQA3Vh/nwJJJ6splGN80+xeijDyaqnynLCin1K+pRiT7a6d6aqT3nZSBWdOp
n7Ep76dbjyFexYF5T58SNGmFzCq9+SzBATZUuJV+1P3X8q1hyl+XrTvg2S/w67OZRkri6xLI+b4m
OEcvJKi8m5yNhK2fG/o7l+cJe2uj91rXNEGpGWtOlC6BS9Bw55NiK3EUEz+Mzg53146gmQtt5pTD
amNIJseGChc3q7FnEk783oFVVcVdJQhePnFyGOZpNrtsAxtTlV4PqnPsZkkQ3R0lUWVPd2InZqKF
/TFpzdxV8JyXvqOqoCBY+d0F0RD98OLCz++5yOrmQHZF5WlVRlGwL1CwN7pPLM2GGPJiz/D8IS//
7JyyMYcY0mF7YOHP4dZK7COXHoJK9YiO5i/HxAzzfNlUbDIKZ7Ik+YZ24jdjiotJdhRbJGHnp8Eq
10SC3JM3SxClMVzrD+yu5ugakrAjxpRR5cDiqhAkM558BZZw5SpXExY5q6hQ4x0eMiNuerTgJrrD
Q1L8HUpWY7dhvR3h0BIeaIQ81YuLo/t1rPqc1EHiDrROYqdhFc+kZALyKagxPtM4NhMqHhPtS0zt
2w3J10VtCVE8Doy9WxytyoOiUUBFF5YXpjtHSb6sJxN2LpnXqp6qvaZzBzkK/OBKj+RQhHRzczbM
7ngeXB6idHQ02+C6ArH5zQamJqjjxxZrLn8+OVzUhp/kZZ5hqfwrY4J97wFPRf+fzunec/6RLjEs
gIO2DdhhMSxvCXRoUXRlQ1bTzXkT4VAtW2e/oG8438NCk3wK5rKtTjUeE1rTFZ5xFGGUYHZyyHq7
Pl9r++iT5WQ3Kwa1XKd4DZ3Hclyrbr/AXUueEz9peY2qvsItv4dAWnZvdFV0yT+HOM56Bvbpdvc1
GewSqJGhB9CA7hV/yrBx2XWFqFneXQ6mR7BJlUP0b2yiFcBlQbTsINCWSYZUmxC0/NRLZR8m8rDv
ruCyvB86L6n/KxfXdDjI11hCZUR2r9GSbvCrnGKPbcGI8E5FF4HzQwX5sHys0OrFEeIOSHwbNQVG
2Q4E+gF/mM0/upoh6BIomsN+31YE4WXkhR19cjz2Zh/PdV8RqozW4XHUfUQerAGpCZK+7vPtLmmW
kQgx1e9dT9qLs463hS1hEnGZiMUx3vKip0ZDQJs6JmPuBmk9AEDnVbmp5U8cjrn4NIih8h4hiuEZ
vzyvgLc6CJ361HJ5wPbqef1IqjbcxnKrObEi9sgsBRPSizyQQQsal/6+PkTLbxr6w5zWjU17jDaw
1ITEGHuTa106rBgA9XClvWonI5uDlWrQNB5Na79csOkI/UCWWcb/+F8aiI40GXXmEbMkJwKJJBrj
rkvnlfOhEStfRm495Nguc9m0zrFABsuOeBOr+tXt3Hzf2Jv5nOOQphdUPmeZuFCQFSGpTFJiyx9b
FlfJL7K9ek3g5U1Qeeco95vriGkhOwmPY/p5Cfk/58il67zcle64wr0MdBczXgGo7+yz0bwr9xsR
twE9ZxUDpEHSx82xnr26eQN00vqvHB3YKU5s2AGGlXQlgg+dCsNJPtZNs97nTjy5jN1T0ax7r4la
+zOojdN9T41y8++w17Z65TDu2EH1wZilA8eMuB8co4MjGmVlfnL7ojpgyxGX/kQD/TvyWAlkqSe+
37P+sS19Uh/zdQ6G5ZVSBRPcUx5hzIHpks3ZGm6FV+1CL1qbj7Xo2J+uXQmf8LrZvpDHgBC49y+I
FiKMO9fEL5IdQNizXXmKchLZmEtKyW/yqaQ1OhjpvPP00l6aaCJiHMJzHdoDSqCe/ky9Z3CYMb7Y
jK+S9XrAHkRDVHmHAkI6HwNXKJOndYv5nHYbHpNCfZFV2qbpabLdUn+JLOI+iAJVdCbc1xMjv3/v
xZVcGFwQrPaF1nagOcot551no9A5VFNu2UIJr/KcQ01Tk3kNVL314nSDZ2Zvouri/qygege4cBa6
fMicJkNbfobTlvX9IS5mzJo7HBoTwfzKZcOz7Pnxav8hJ2UVPHKBamrw4grLxnOHrc/D8IFpqzpj
PCEeCD45yj8yAZShOvQG9iPL/GkkfZJMUxQvxzGAILdL8NO9lJNVIXVaAl4Z+4x5v2jd/JCBt0Lv
2Eb/L9n9gUjDGLw0jqIcE76qube6D4NUBiG1XO3glskj8Xcfvy64spgW1wSI3ymLZbwdhrjxuWU3
iH/mELqD29GyUE3qlRDcAFOLDsjm20wofk+4uMT8KewskluZRR5EwO8jrnhAOTIQbTgmLV/arfLA
TberG6z33jIEjwtg7eOQaRgUJTludhsVfjnXA3C9G52CijTHC4bndsyScxZrtucD3NHz1m7D44Ij
rNm1niEcpgnJjzRlf6+loHGJkldqRdlXsYTR5edQleGpmPzwKv2wCFAyB//iScf5DMOAfxtGLMfE
luU/e5tEaREq9w+DZnAaKyoSPD4Msra9XPcL76Cj7dj20Y8RXAdX3iCc5cZGh1/8uZ2a6YlchSNI
cFoXXEaVQShhbHjMl6FNhb/5D8mau2yMUZ8vXTw1b+6ygNVf2uhVCOUAf0g6smCjKwDpwZbcTxwQ
P1vuxIeo3OxHhIl43xVFe4rIEqbQU4r9nM3j1SHeYvCxDf0b16UW2czxFNvYBGp942kn2fcCIk5r
o/oDMDj75Khd/rlRHq5PLHWg4wGnDs6qytTfcZxh7km+4rfDUomvmngcAIvYy08awPxw5J/H2pmr
iIdCFo+x9cvfTQ7bfecNo/yBXRZDRrCGzAWT9S9D2MYYHFV2L0IfcdHJcaQIAPV8wEPgEenWPVbL
zuKdyUw+YJkcxlT1NFxZWYtz+X9nLoJ6guS/1GLHO8F99BcunEASs+hZiYIFWlfNw7trJK5dfsPq
wa+WWUDQ5nuYD3XzAPGoKS/A3HC4+ASu2IZGpGRFR6X5Ph6GLU2cdX0E5IVFIoL5InJXHbzW4MHh
nSL4aujF36msLfc4fOLg3M4auDd5TvZsEWbuZERJZB2MyF3WLOT3yqf8/TNcMMNLNQW4bpFLTgNV
AZ+IWNXRH8vlROYvPrIfQya0pErJSZfFZcGM8US6sr2CjGVOL6dwQ5nEw2ruxcZTyrWueasdtvVo
BTFEnEjL+o7oPvdczUtUKS6L9LCxJ+Qr3WDuCitruc9UbGWBRy84CGKn3Y6ZQDEiuCnGAztC2T6i
Rfp3swjYT1QruVZH9LGTco0nBdr6/qXwyZxNbgWbRyPLXjKOngtadg+ItTIXpdEja+AgdwV/8QPr
bPtWWK6l8Rb46WTQg7ktgLEoGn9+0nNV3GexSh6AV8z4vZKkevSmGfXZJXnzqpoEL5kvneDcTZ0D
QnQJ/nPRdipOF9juwWUVHYRsH2fDjy5z6ne3Mt0P0a7JVSzQu+rRYyXqrVt+Zl5ln5FNSqp7Y+Of
ERyHI0/wLsiNt933iCb3FqoAfW2F593PheofCnwsH7HWkYARU8F0bMIYFCnxBpDNJiHTp2pZXQkP
8BQSpW2eBqqw72kV6vcq4Ou+axZP3YPxgVtoauLAyxRbew2wuuwZ+YoWLuViHit2eR9ER9fDEsnu
PKL2HAkzdaxOE6HFfjLtJ9/n6q7IIP7sS4aNw+Ak1UNfZ5GzY3EQPsL8YEQt2XDykmAbdQ7jgMct
bE32jgi93Vvu5qCOgvrKPns40KXBLOd36IK5wEassnp6Tvp4S+vSp+EPgfYo/TJ6DBhO75N6M/AA
6q3cFx4j8/M4G0Co2abLty6K5+eIz2HPS1vkR48z53vFxNofxMatSuOR+8P4laznFt5z2pW589oS
6ziTc+Fau2tCgAQb3TC/Sl6zn7DXgU7ZyukZm1z2bGQKZ67TwNHA9c9mYocfyq9+yLI31Q80Ni7M
LWgso07E2WffUe/XfpwA9rAOaNOIrdYzV6aZm4BsfoyYhO/83k/ebSwghI+oWCcbbTMQb/wt3m5O
ggVwaOs+5oRcWE30yQu95ePFXYYZ7nBPZRSaPZWPa+YGpxyl+RvnpZTPyzKaN7TH0TnmhbaQxZ2h
F+k6E2xOnVGVLyWhWRSZqEY+Iy0NKKkM8jQba4q7dNN+S2+bLiqUzpWZoBzeh7Lxk3QqAP1eyhHb
7qGP+vidnCklDx1VBdwqCkU0cp2kELftXvhYi4AqgY70+X8TLLkfN39ETFZmU5cuU82B7GhLYlQn
aj3lInO3j8b0gGjmZeHfh+A91jS/5Ftg/+aLEmzZ6oK1IIt+vD/uIgiLlJFbXAAMIMo7QVKPM+uP
LmBAVMlYtk8mK6cZvTIpq5fMZRVxu/B7NyqZBAVjaN7JE/+OdyDo6qSIGnwH2WpnBiYH98qI1bum
aTDoBabkhqyrFfsuwQzPFLkQTH73V1ncUxwC1xtRHkezwwfR/8JWDj0nq6y2d0xlSbbrbeg/yyWz
3YuT1IF7dKJ4iC8dilfAfZID8sqrcdkv0toZHA3JglTnMf0MizMvuJltjtDt5HKofyoQqgqbHWb6
I3UDdAxVxgIMIfA64kwkOf4ZQCq+y+POl0enLHrzd+KOSGNSq82VA8354zJ/6HSVlj89IXPKgrCB
8sRpThagBVNlsXTma3SECEG5C8gVSmDcpnjJm1uG5MacDD57o7X+RTkCBodtdhLaxwdHoJU6MftZ
Xl6MxSRZo+LO4tYsdzBebz7EBaK8vivAY0fvitr0+CQFPPh/zTRVDk4Cfv7Mr4TOxTkxo45+I93O
R7QNLLBNFIF1MSuogp/jWmO/BQNV6tTklIXlOH71FzEbUAVjtobeaz+gGd6zi7EtosMyRh7YCgqO
LqtR5JwOrjVkWfdyHaS8IEoO79xRBbBZUEtXj+JYdWsm8sZntbTmxkXI5g6DlWYo+GlKoMtpv5Jb
+JLegHpZRQ0fyMZCfUVQywNDyQetV2cGE+old9PIsZW6c1cgHEciA7bkRMiTLWkLyu0WHHejarMn
lqXOUZqh+hr8vMa87rrNn3ybuMJuBZIKSCmC5kSr2lf4act+NWUd7ueqHZOz8oruaK1bLfcOWiwF
rKqCV0T+bJy/EinBImRA5O/6JSijlww3zjd25Lm8hAb2GAs83tq3xBxRjC7PvyiBHfnDbRWq3uKG
50CG5TctBPOVXVsYnk3irvd4gb/dMYo5vcqo8NvPbRmI1aGGyWY+hrhW+31O+pbfc8QSjNNQO8p9
xHDVqT0E6Db/0lsgx5N1otG36VyyqMVTuDbj2V8VVI49+qyDG51rXuKeyfhTBxSSdKDDqQkyiEe5
mBbuxqSqMGrBRKiL53Zm/XyCXGOaD8f0K0s5PSRbdQQoWKy/C1it0a5ilKcKFx5k9YwVinoICJvm
e4sSSAOiaYOFIOCMPwcpfcO/o+jnSybfIs1AoaGTKCNE/9W7HtlbXNIRaY8kN9L5QfIjEQ0Tzjwl
f3t2kdtDXxncP8NcYGlZMYRVD4CZizZ1p7wCcpRvQLFOboAoc3D52yED6ljT1tXjw1/OxUB7j9mv
o2z/05RiJOY6Lzg0s3QORTNepdMkdFyNVB9EkLx9CJuNfKvzFbYa7TPOgKjCLGY3keoMIRyvykz+
/VGBOoU0wr4w0BGOHhMExHmQxVu7lx7eYIRPlzbWYlt/hSPojTdoXjXZeML1fI0ZaUIwTa0zDfUF
DHPwtfGTqvmlXDdfDlLz4vlsB1wIO7mxsR8IAAAN2Q1RvOJjUpHfD4BRAL4d1OQ0APqcJljbJ48y
QH5Z0GOl92AsIfwXt1NlGPxAuyrhzceDSk5FgNbOtSkwA17pVXaD3seKjNl9jmfZZGlNqLT5Z6ix
FV9eolhrHmjFI/EzSdYsuNtfdE0v15XLsCfJUSP2vIixx53aUcM53y0FP563AW18OQT4YO0uy6rg
IiscUTu3u8lVtNTcesLQS/HKLw37y7rvLnQ3RXecSfk+nlhVXXHt4ymkweyrYsmYVliT/FQwRd2w
suU1UtnsHoekDY6+pjytw+Q+/Rl6wxl0GP0yG45S2dlLjktAA0CM722WNzFkVfOl75V09oLfH7SW
0gn/bmVHOGeTQ/k7cow5UZy0FifhN5FEPkLc4Eu6smqvBxXewquO5+3zNZ52RTnbY1+bYUEB4gM4
yMCah6EmCcmh0LUvGGJBSsFnfFsxymZcMYflMSRO+mFGNgVpJzo8nDYn3Mvetp+ffKoXu/M6hLRQ
xPhh7QX7xXZX+T4RE5y5NRUnltckijGqwbSjEwxAl4a8xV+qNvp6a1U+VfDUU99ADHlG7A+7O+rB
Mu8wGFk8S5koIEPCsIKDOmH3PstRupjGbXSfWstK9bYExbpecSt+7aEIEX2tByCIuPMETPC4bHmm
x4r6UNXRadWQkNHHliZgvY8yqgn7SBS/fK+EcJpYIE5KVezUalznziOwqfFUW/xs5PAitV40quu+
AGkPgzAe8/7YBp6yD7RxcJ8j7UZ/+BxUrKPIEi38GZniks9FOf17pJo430NygUxRavhmF9BNk3fi
DTL/WTviBsRwJI1e9aR+AP1wO/CFTouzjBjScDfh4iIQuiWprqaCeop6CS4Ivr46ZuPawhJSrNxK
VuE/w7lwY0LGdv1WkuTunY6S6bVRsxwvkdymd28OI9QWx5YnIDOqO7oJN8tjE5mACvNSLFykvSZ4
GpFUntuq0FcdzFo+6sgM17ImLCgV87VpBlBKW51cZjOGFxnW8itKAKpbWLC0zwRV/8w9mQ9qX2SW
LvmQcMdXZPPy3JDKPPN8qAP3lpmpa0R9uxYrt7yLRzKEwCY0+eShHzAKnrWDK+bo+itDW6McdqUO
7lYsM9nMcr1JlDxFGsw9pYFS8Kac9LfJFy653OYBmS3bvKWeLvq7Em2eR7g3zmeiWN28ec2t9jmb
RqSPgFQbEQ7F6piXM9iwsjWn3kS0n8/TyLrX5D2j0lSJ8iAkNgJ0g8ReOuvJKk2YAd6GpETf8XWG
ENZElpmybzQzvHAppptHEE5skbARFH74snolSb4FjtKhbnMX1K91KKx1yvII8LS5wlcbDnMw4T2y
Zn1pyD/unYHWd2JBg3lc64poC8+aPtROJ7/FKrH0Sc20wc440sdViuaJJvF476N0prFwi+o61CJL
Pby9NEJ1MHxYmuassliX+z8sp9GIpBoFJxU7t0KXYqKzb9G5RQr2a5xFSD4dwOTYlPBhHJ1gLbAZ
/TWswK4O9hwGbmBa4xFHDCbnLSrXB1FUXbdvSCWSXioFxkAFlBM9xIZQTAs84uSuZxszWggqEjy2
CGfjzkBw/ArFTHmZ85fAOPSaOlS/5YAvF5CX61+EHTHFtGMEMBdgFhYY3wdASLToZ1A1NBQMOKeu
hMy6o5JWH9ygTcpP43r+mxSy2HAJsKn4qR1vuYw68ChvZGPEHbEQCXheNj79QRaqvkGHwmedbU59
bogCgyj3KQIDhjh/NZroYEDu8YW2vyptcDS3eyp38DbAtqOdlS3tRbPQfS4ralqM8evstWAz+tRb
djBYGkIuUBWmIxT9lpoKMVHJeWi5CHa7wsNCO7odV0FIsv4XQJ41+0NtTnbPWoGnrG19uLS9zUNC
2YhdZ1PiXGtgkcbuk22okCX8jh3CWRfWhpwG5bvSblueLW1PB4+9EBOPFSkL5QXhDIM02Fxwm9Lj
KmxIZ2EGo1L3XwtHiPyCn3OQklxx0tiSMFTaX6kMwzXwtmaUDdOLYNzTMA5xfgiKjiaLgZTFV0wZ
QxqBEdxrT49PbukBnMs7DgyaRp0WJYQJ44F4cT+kqJjZ48Ko8nPWLn+00EjFjyabobrWqFyCEjt6
+SiNncNqeuXiq+KHyJj80tDYdR+LYSmvCUGK5Kg7Nve7cOqJJrlBI/QvNiXU0t52dMNl8YelPZIa
ajDxslyNyxTTKlYF4gDuQ8Y3Q5/xHdg/uAjquzFa5S0MAhlebVR3pyKbuukY6iJCKyiDR5wedJ6q
AALxJV+68Tybsv3T+U0171DO1wt/23/0uxbHLJ+fI64RGrT30JNVe5wTT10df6SzFezgB1fV1tzD
OlvWy9xPEpG756VJlCQKZqJadHIglEN4uJrb3bTpbo2O3UgN3WVcZoP67Fb/irHlMtEvcvi34U8F
XOXxVSXgmBDT2jlQq66ZxxTxPkcGvusuAJsZHpo+K0gFVCy3mgka8M04WZ5riFLPTtAF+alpblHL
2ZvJUHnE6vQPeHj070LcaUK8Zc3qyf4viSl9B+MDmigZTAyT4+iG0BAwrMJk9heGD1dMRp+Ir/UR
+Le+YvZrLJUltU0I1IALoSxazE/MqsPwEaA3YxvEVtPhYS6z+LwFU37dVmf5HY5IxmvvNniEkuyD
knvfvNyE5PlDR+FKFI0dLw0ymag+yxW5Ahp0sf3w8NPUO7aWoJGqjOvXo1CN9//qNbJ/ZegX56GJ
RHwMOjPd8UeEv8CFYPhHXUP2Q2werF8H9iH6ayECdj0eVAIsmNVGfZAw0SliLULVLL64nJQGxpmc
DCLuoim7mdXUvH1yLBascbiE+znbCaKzrNvZd57zhbj0KZHZrFK/nbDexZsLb2KsA38MUm2JQZw2
UQz/idD2LwZHwnYDcSI88lVg719jMX2pYi98besx25MStFRCr97B6af+wMlSpquIcerSDhkv73LC
jCGpGj/hpEv0a9y6ubpTkVL9yefop6B4qdbtAgZwI2O5EvhN2TCJ+7FhUeUQjLl0vnJJu0VwMbtt
ZoGTIAH7I38w+BL2KcNod6W0sP5ygMh8DGruTepNU0ZKOcZj0xA0OrqTezswFTQH7hdBx9KHYrBw
lGN4XspgOhCV4tSZ4aY1KTA3wiRAYEjHjG5hcf1afnYdYYmV/y7PveQP3bFiSG1u41txb7xEDVMk
kB2H4Dyz0gm3xvonysb5POgJogDTK4Sb4BaC6rA8fPMgwk9jQ28euUUKH6JtUL8muCL/zt4i+T4h
tu6Gtp5OWzeZB/ws7HfHOdsO5AH6pw3J5SJXMZ30stXYcm2HyJcL9pcHfi7OmzGSwLTa8KoCjIXq
UdLZd5hMyM+1ZvA/uGQTPtycZ/Pf6vaj+9tZMUwKs2Hz9taCIZxQcpNO0aSfSBzFl9Fz0YyqCVzp
Lsxdya4rT0a8sduCRNPOe4OT+23gCnOGTTpxeVFteSpQhbHyyxVLaD8MjnOmIyOacQ8S1j86ZOBM
uml0cbLVIZ+sHGPJ4FRtfMv4y2RbxpkfX500j8PUjg8ZH/g9riHSZXXmSb53A2litTYk03RO0CSK
TXPldhkcCITEf0criaMOI72seHCG7DCPLotSkBsJEcBxxr5JzuBdNtLvf5Y9vdWIa/CYK4SU+iyj
nhRupcaacyEmJc++uA0HMHSU4h5po7yVPA5o2nDpWJO8e9wqYnaqfHps49k0nCc/GuODF7W0A1hD
e/25QU7uDjWAFowvEYt1grBTSKUhZu5ZkQ4SsFTYN8s6P/WOdr1nQqZ2erCkSZ4aVXHNjWeE/mc3
GvHvY5EM8DSwWzt5Tl6g7fHJO7uY7KqGAAJftSzL7Slf5pH/REiMhzT1r4WF2TsTJlbGIFBhc4ep
uaB7yq4V9rzZivLU9CaOj10snfG+8PrEux82F9JpC9gTLqjp9Fmi1fzCqlr+XpKK5kjcb1hjeRf1
PwaHu5PLu7vAxYcrbzzNtGWCPfDkiYAsWqNkSUrwtV+wJYryrrJZ9UlLSvTXj4Pwpc4TKR42r5mL
O24C2Bh5uy9NqpAO0FmRmh9baDNfsV8XTyMf5wsGdkPCO6rLmL2YWNbpRlvysgvwF+G/RDiR/YMv
zACcAV3cwJkhwrAPZxwvLDBqVkNukXWa4gFLh8aOlcOEvzBnKF2GzGFMT5Zjxn/wu24g2LA4d5Ic
uHJhuQUMHjnGUpkkPq4Fsx6ZFwwmPyPA9GRCaPjuDxFFGZfVlvHJD1T/1FldAI0sIYuk/G4MgSKs
eZexnddhPwOU/DWDyv8Xxnrp0v9xdGbNcSJpFP1FRCQk62vtVarSLtvSCyHbbSBZkwQS+PVzal46
YqJ7bFUJMr/l3nOrJcTHTEhIK8gKGJenrEVXsCUdGlZCi/7pCowrmB7nbLV8O7JFbxq1PUvlOI+Y
W6cpAvbbCs/7xYm6Kro5q0THEvDQRkfH5ubirc6ybxc3vFQyTv8QYAiH2TBFjx6CFsHaDepVve6g
82uyQk1TtZe8GsRTVRDRzNoyfWnb2byXCIrpFFIEXw8t9UUMM2n1WdOVCP3CtccttU1qZyTnu6wZ
k2WMsO3XOPIFVXcXZ4rAPdCiPrGIt0+ZSlOiW6u63S9Z2Z2CsVG3dvbECe7S4v1iXx+jqiY0ZQ/t
HxQmGgw9vDp08T7RqGkcE6YerCc2W/eoOD35b4s/pskT+gh6uQ5cq7kluC9WJvuO3NUTbgQzJ+zD
PRdd3cU6gmR4kN8wjpw09sLPyp2leu9B+s7sRhsQRJixiBfDacPnZWPu+hIbl87dd7w8HAyoHDxS
McckfixTIMimMMTL9YxS+HH9NnxD4J+ML2jzI9pzN+cYiBnasZiAgKZfSIRY9YOLl37y6W6wBvBb
6ct/gtLO/5B15ySo8cLAEig9ifjB2gzCT5u3iCrw4w+GkxZw4R55i23+uj4w9ygG/Xdz9IBQBSeU
CXAIAHxmlbVhJCTiYANLykNslUgix3Q0LjdeFL0PAgOlqJqTXeXB/9wWYhyPq8MAcVNrH45QQ7pl
ekCwEVzUQj3uEZB0rbF1YKlYZPaCKjX/SUWN7ozkg+AGpDP8toCZG596AZfKs+dgKTmBjMIvAPcA
F3ALJQs8AVbKuq2mW0kuBERzXFBg2Rmrw3twF1tcRzqI/FjLgQm3mph2EW4ji+koW4f8ADXo6Fr2
LbReTDKB/NC4r751wA+a93WjDt3IIYgDGgnGRVv3fuEA9UfrPkYHxrZiPft6gF7mDtVwcUOB19FC
pbuOMkNcCWXHZ63RzEvwNc5kz52yIaLVRu7EQiMnYEJjqWzG5e9Ccslbzz5rASBlDVLCbVOVzOnJ
Fiqjf9XQtOon+waRnVA3KOJO2R0iF9Hh7CPTD1R/iDtJn1sGne/vDNGiMSv2SJ99Kgq20l5n6vXQ
o+ni1ffxtcTC1skD7e868Vnj9Tukib22Y9H/TFlCFc+RDaJHxkIrmOipj3tgPCy74MDrwvmvtn3v
ItGJ+guLTE4y9oPOtYrWeY/As8IuGqFvdtVw6k0Z7iAJtYA/kK8rNKSt7304Y438a/Lr6Bs6wb1x
s0pl6tMk7sxickHeNs4zBXXIq0HMIWsb4DIcIZ6Hi/kHilrEX4C6OJoPQJ/QiGqmtdE+EXYdT3Pg
AZGqmCP/lGXDQIU5YsloKLApKqd6vZbMfCD2aoRUOz58iws3TZjIjIoFeN/z8mG4eC0TVRzNlNUd
CDbLQKJzrdOeJ8PnJHgELeb3CHF+eHHcKEUcGYYFalHDvwwL9y57GcwLL/H8AoLJvaiprp4Da6N1
04o0+MMoP76pJBx21UxMFu4Takqwbci67xgvE/7y9HifghT3hWe+YlW7MAAuPiUBLsEGJ7187AK2
5YxL5roMfrPeRyGVskTbqNYvn2TdkmNGAzJ/AR9JblmJbnK/YjMRuDPFcpx96oXjXDupD5ul08G+
WpT4YdDRM0T0fWh9JKWXw4lXLAIM1+VFjTAJyUR9WQNrrlpV03sfIxvGSZLZ6gj6xpa7QNV1vwHY
1LyudMrbwOYVceVEkW8SNw62KbIQKBEI0yIUg8cBqc7eocn/jxcfN5RjPOouFxconKoxTs/dPM7x
aSw1O3YMX+tHt052PpJe7/ivZa9Y0mWIVsk1TkC3bJByhczdY+gJn9jKV15Vk4XJC1Hilqhk5As/
Y37wGcaF4GyrKSYuYZineGJzh6GnPxt32k6xWT8R0w/ftAflRuhhgQyXzoCjooCxYYZW7bDS+r25
ebkyKWCDIA4DxjK1r9mX3oFGyMjTg3QFyjjlIiZlg5KjFefKDA4DR1P30mVRgexMhOrQxMSMzi4X
3wvWpcm7JW7lX/zarwV9OEsxImiDXj44bghmiag570sBp4hdfNpNV9OlAxLH92eM/6NCH61+JbIN
zzpA9Qm4ajQR4IXCta/T4NYfcUu1VyUZwH7bl90DEWAER0Qh+JoFppQvftq8nQF2t85pNq2Xb1e7
LK+VE0QDW2XT/gvuctutrfree8ZQIKsD5aiDIJCI8XLj50VOel/qdNeKKuYGMIHlQCJ9o5kNoo88
x/WY7qOUIVV1oPuk2BpiW3fHfqCNRIi/+kxonUS8VO56d+UusupQUdnZP7lYPC816vod2LKuoO2Y
1/OUhqE8pMgREUnVPOtoc5OxPWfNnJxkm9yn+iiPoHG5zTvQ7/ZPIlPCn1E+XYvO9P/NQSldhLYT
aI1MiBtX6MSeUic/BRbLeZNrxEg8Xb69TQjWLy1Tyi2kEYNxs2XK/MxSBmega1m+XZKcmeT74jcF
2iYP3En9tayOOKQzTkiK81TwVwtISnsCM9hj0Amh5qRcb7vrnAmYpYXF16OZbnj7OEzWn1U51n9L
so0uohFsMrT2A/RlPcVo4mSLZOVik7eCVcS1a7vyo5hG1MN8+XdaNy/EFKaC6C4QTNG7IqMVXpcN
JT7FAB3j3XeBQmAYonPD2lm/aFTyiGSjvvoLEwGbRO7PDECliO5H5MIaDEhd93tN+vZlLZb1dz5F
/oeTOE50hdPYODcGJgUvC2s/ycCjkXYfCBQ2H5ZYU64lpip3Gto0P7ChjzpkI1yH55o033OWV214
WJQmJYSQ3PHIlZpnnO1qfOIS1qyss6Q+xFXtkvzcueoYjdWoDkorcQ3ggeuNQwUEzpEnygGvmDS/
GQtDG00wXKB4MPfpVz6Y07omDBHFBDUCn2V15sUcUI1Jfe6RevqbKllSb582yJEgVvVcgmDNsMhk
1dCGO6O7BmaxL9UfAb14j9Q+epAs/Kmg/QRhb+9lqOF6UqzaWmOK42Eg7DlLE8zcMZDUS9ckERQb
GEcNRlvMNJRsLM1YCrk4pA64RGbCnGPmlnYupjdFkAvutQ5XDiHYA0V5uizqIEbc7eEoRu8J/MLq
Hd2+Nvl5dTFlgM8K8/eOCTREHLfX+Y0qI7tNOWYWUKSUDxz3q9j4XZI0z+yG1/4JrCK6K0B4Jr7O
fcQir1lqLS8t63OeXYiLCLicTC97n3QO0rCXe4hIkTkNnjaZYJRP2Wwt2yyUOKgHDfQWHxW6wh3C
4UFuQWWgj0xE5jX/9Bo3jyHX15dUJn6dHX86+Y7lXCpzVMyu8GbSlNf2nkCEoP9RtZXuDqhi4qch
cJsfa6BKu+8mbd+YJEb5K4B2ztRt3RRi+sxWN4EtD7mdfUPoamYaw4hVffKZOPyLiYXwv3yajH+W
FAdiGtUcfUatV2wzlCIxVvQ+YqVUjfJFNkEf8KntvL5TIcv7jcWsptploVmjU0Vr1X2EU9r2f0H7
ZwQjR7bA1mDWrLzEa4/ZnGUQNy8xVAg2OsCn/qGKM2IHdFTH/zobJD8CQsrp9pl3QJmkiUaKVfVm
emcMyJu5H3A/PAYOGJsnBIfIEDe1WNgOL0Uc/Azjyn+ZKUraE7lEy1n6DUoHb2nf/GJCQSX8BNui
sUCjdJIS8CSKfrkoIgy/Og136k+DA+N3Q8oTodVJ2PR/bFAn3WOKoEKeQRgGDbqymC6AnCqX+UaD
wLz7oqHTy1+sU225w47s/addL6ifozvdQzD/l6ghm3Rojj2yIKzhMa3kRkZpfFGcvLfALiaE/xF5
35M3hSeZyHvIRtfEe5mGPOVm7JqtiCLrItGQ/Z4YCVqvdk4wywC/WM8K+dP8S49+qD/hbHiKOmfJ
pi/jaWu5lYvwJ6ICa2DyK7f/ATtQw4yYk2GItzPzP4zbbfnMGQH4pbc5Gg/DsF6HfbY3EWmsmgqc
7LXUhYOFzW30T4RB1vk5V172Dz171Ow4qb1nStbxkrQrCSkEXw6/S113vzo147hQWaZP2DuGVwMg
4NjFffc9wXp61AgkDFHdWYFMxfGSWzh4sybDpBCsllFDwqii6lG/mcJbNz2MCkUKBloZN/wxxRLs
2YgGKchWBH/81mQd2L/pWkiAxS0iwXGXKNDan5zc/JUrBVPK1Cf1H3VOz7RQOXmX3medgsqJqHZy
HAUp4bsA1vSPErYHoehGgazAaRJFW75G95NiL7qHf1VagRDDSswTPTtjvovACduDyhCk/MLBoFD7
OZM/vYi65+kneNEPOyJJ8q7bNWaBRROQC3JMVDQxKmsRB+2wHRYFkC7oxwc/Jl3lOSimilJ8YBbY
9gENw1pUsYO31vQBvFbTee1ZyLUJUL5281/CRJvlqgj6kZepx3Y5Y4L4LhI269k+Y12HGE2QZ7+T
UEwJ6fJTeGmmIvSJDh3Jk+lLNmBmnl9SCTjbbvEziROjU3YnDT6A7zbus/WtaPwa3CsCjqPULJ3Y
23HwAHBLxc56etGnnEsX2TJPdD18NWUT3hQ+lIZFYVsE/01a1YILNS1p2JCU8szcWZA6fcF81VYf
dQG8ER2CW6vD4pWEjHiwiQ9Z2i1q3/QqaUBPlGn9R2Dac3/KcHU7LhzAhB8jpoXyZ4zigFUoitk0
v4Cq9N5Y9CnmLAXYxlJESbchZ7ba+37KRsLt8vbYSA5b4jR1fY3sjLW6QOf6UrsmMtvIOsEzc++0
2Jcu6No/g5ePPCAARMPhSGmD2QTQIu3u5JFUL2Jvx8IJaV4896TMyWTEpICsCMNlUEQbgbvz2FRN
d6aqdNbT6sWO894MILyP8ZhnhDk52s2uq3Qg68l69vWDsUz2bwNPjyY2xyTUgT6D2V2WFcOV53f9
AV/LVNxBHVJkPSAtack7ZhniFvp3PvcjwSCyUSUejlzxWsS+nI4iAFq1X0bXgj5TC9YKSY8OsahZ
zu0s1AyezKv2CbJvxmY4Os6uDKClR/HIFqX2sE4SZ5q2+1622ZV1iHqrgw79h5J+/SOpgJfQ4bQ5
mX9g/YB5CugjdkKYjViT3y0Mki3yRwlcygmyukastgaV+Sq7JZxOaqbPL8kI9fcRmJ1DxrYC72sV
QTVIAqh+P+50M0XtzNu876l1ko2UbEF5plqv36P/nHYYvoCP4bKAt8Ro6b6ABxQJ3Ktt1o07hXHz
xAgeY39RNQyiYyReCIACQUSR62HNapgSBE8yB6m5keWqcTiYiVlKGi7C7FePiSXPVb+4KQm4q40/
Ow4kaK2kTpo3QIJO8RoWjC3eWCFSESQuaPYTVceSf6ycg9ney3JcUTRNZyKhB6gz6XQM8pb9eekv
F4T48N6Ai54WvL7dRvuKdUblThGumfubLASk+iOXYRGITYbmQDNy72GxIBaZ7W8SzvgQjF9XSG2u
i50NrX1j2K8OPA1vNExVeR7QIGCBI0mEG8EJ44+4Kuw3XBTZ/XSwU2BlaPgxMsY5lyaMoqtiNvOP
zjJFjtibih380MgfKvVSeWKura45rTL9aSn77BlBioc6YrGspTOb3ZgUsSlTGSvdABPYhsG1z2hv
8v2XoXEgRAbujNXIZyK+58QKfqGScV7b0kMC6hsfwC64kds8QjzJobiyHbdd+92C5nowTU8kY75g
VfJF7Z0mNA3veQ4W/xbja96BjHAEVDK/8LfoWqqnXPfeivca3/C2dC3rfrZeRB62emn3fMDpbaG5
fUcGT7hJiNWRr8mWHQPxuQT7H0TlxQQ6cg5tl0ZP4TRErDOXDLEhkgJv+JEndfvHusye8Rb3hCY5
IkwfCOIBo8LiwfuQrNCb81yvtr/Te0xxgnSQ3pgEpvSJ831ythkIiyae2AuN+6uNABp+U4X6yZNu
TVS/wP1xilsMpnJ9j5O+MJ89pNBD0yWwaBO3LQF+NcGUPyEXtLvY7Zdfnoen8772+gfaEDGS0PBo
mxBZVTr23ZdfL9QZXTOaYFt0qrwCRw7HFznL5Rj4MRu9HjUw4kkR9CcMtZl37ntKjTEO2JhrAr+Z
1hTV9EWCqPnlkOWJ29HqJyLMyGvupAh5GnRznhyvYZAX8CPug3RM+sc89xrAs7pSN5fIS+c1gKeB
/l8p78SdsdYZylZ0K3sGDuGnAGXxYr2uRz6SVOlNrcajX0RLvaupFyAuQdc9xnUPjQjKc/lfnjgz
y+SpzB7t0NTzd+vVZJOj/lViP4fhEsG5Gc3Rd8dqOkwVPODtiAZfbql6608degBWuxa/uK2CWG6Y
1flP3BPRW0UPi+RE5vg+mrj8DZ1W35Yyy8QrHSSDWeTOAuvJMiAzYKUVtA+JZyBw3Ed/dNz9fPdd
8FsgnjXbuQ7t3L3a78oDoCcYZCjt6VMBxyC0nkgll9rvFANgG5yjKALVU9xNyHCcuFvGkzRDGp5C
LyCkYQEIdgF3Eb0q2ODqPDM/1DtNrNip5sGSN9ZmPeuVqEPASS2XkCxLKmrImDMw9cXPQjw0SGZF
ipW+a7xDUfgds3PTs9LeJkjqIPdDkgA/vqOFdku0dtnyHwnSID35MtrluRDEXlwGSqa/AzYQHMYl
KC2WQl18uR8vT0E9gislfq0/jqy3fCIqgmw6uy1ucR7ODtwJJ4PL2Nlhr4Gjp/W7htI/h5obVLNM
3jzCGXEf41/2X8GxlP9Kv4UVj8G6nsfvLqIUbSm9aU3/GD2H0YoxvfaiE0Baz9mhkizedcTmnISI
taeuysd/QFpyfRAp8tB81+QcxD/xHfrzNfcrhzaThcGbXYPlj9Wy/+F3qIYZ/XYlkzIRetHeixh1
XafMrX8Y1MaHmpS45F/NWg/BUQil50YgaZEewD0PDk7zWrZuvvfjYnikOSD0UEbeU074AGQVHLy7
vIrKZ3rykfe1lo+0qOPZ+nF7UIGTnWFmNXZTjHYYXus4yrwLmjzo+pA8O5l/EpPMqb/tCFfwLp5F
43w0TVfG14Ekp+CN2svLYfxAw/dP3FntcADzG/Lg+dMgQQj16x3wpFSv9qNR9VNEMkV65lzH47vQ
aOxUMI/uOz1jdsTNTsIWkvugOvcu+NgThXX+6XARt991psrwVxtwb285LZwz+NGwPToDHZqLcrba
L/TPxyAy3s8ONiOUjnok+OQ+58FZ4QVxc3SjMb7ilWbiw6eC7WNWmjKahbbc2MCDzD5hJLQ/ezvU
yW6Mk/rffWr5NDcrAENUCvn0vkw1QZCQ8MwZ8UT+7gR+LjkKBHHVHzSRAttfmPXh+6QdTsdNpye5
nrCGgqh/SlM/nr/GIByN2XRCERcNbgWe+n8F5ibeQ7RgRfnROaVa2LH79L3kEKdABSXDANSLlAGU
9yenLYcQEqMkdcbu1BRYdcxmIrHX3UrzjzBKTXH9kAkbtueSgREfx4+NVh8oyjPbn9JRTuMeHjEW
HjT2HB7fvTf1jzx52QTl5K6Q9zfSreKAkk/PkqOsxR/IEk30vBUdMlhXxeqE1IRFGvERVlD5CDKW
YxRtgdt/wAkc1gsvu8wDvl1d5OEpt1PRvWPod4uU8MhZFjs/MdOpSGnp5nX0NTbSJKvxW6gKwDDA
GNhpSBNcgOQ1ff28zx2FD/eoKZNWeyxWxCskmQH7+YrROUaPbd8m1UOFbM1JTkUS8c7uTCQh/cku
D7N/a1vTne9UOqQOWQM0IOoaFkUBgpM5umEpqZ14uXpOugbpjRwlerddCw/wb21qKJKnHgJSuov8
kbeEQ57HNDtUUa0x0cdGRdBuQeYO5cGXzdpwiGd1tH6RPYRQpwPDm1h2q+Cwiq5h9+bTUyyQTXIm
vJq4r2de7QacVqKEY4DN1aTQGRLuz9C5FqZObFL577zyY4KIkgIaCeVjMWpUZ6GYodTUzBAuXjMC
Wo3RHX+WPOGcX3M035Qf88hkfJfyRa+CZHpO3hLn8whIiu1j+Vj2jHGfDQASsuCQWt8/q0rgugPQ
U8Hr/XLDR4xdEHK6q16HCGPZJJHZsOs0SDZxT4y4/Bm7VOXJkfCMDnELGf0ysaZcXmPu67+tNExB
W9G346NlU7NAisA/cyDHBeCv5/EnoTBCYp09B+0AIjJ2GUt/1Dh8jk3k0F4ZFFQRzj4cFZStPLuk
3eC+6OdSVjv6LSJB1kxfA6CHwzbCG0KiQx14zwyIJkZn+t6AIJUNANewzw7HQz46yfzOiF6eQrDc
M6iOJXzupkKDI6jkFH+F0eS/okKOB9ofrI1HsFlsYLJUNVDsqRxXszAWQppWMaFx4Dvzd0qT/lGj
oX3qy7F9zIRHqClhAYu4rhlAHs9W3P8YbLJ6V8ek0VHnB+opGYeohtCnqajZXf/Hwt/FzVUGcLET
8/9xA2uOnNNkS5yjOz1MtsrLQyRsn35UDRKXU4IEmjjjLgrQz5F38e7ateQnWsvksZ5jBPgZs6v9
ZJUVvxpLuw6B5C6MQGgoNxA26gfWHXWxw6CgmDmMK3CiMh36/uDerb6Cc9Tnmm+KvYDJPqKfUIC5
hS7ORdTp+8gnd34LJjhfQJTr/0Ku0itiV0BkpTsGl3t/Hp2hKEgegSIDUb/myy1pvTv/NmNmmkh8
D5O/gorDNtzMpwTM6jft1NyfqwC/HOoNkKQ7Vdgy3MxGxvoZ1WeIBsgkDMEatyx+UGd13yRijecY
kvp/cVwnuMGJ/ugfYeyqiKpI5z8gz6hjFXr6myu1JdIsNWZfzDR7uEv5Olk4ZpHmdUjQ0UE1LP46
zn0c3qxe/BqUinU+6JMWI//oRtfKIK5BOhlXROQWeVJdmClzyMHsGanQMuP9WaupPuS6XvO9dufs
b2ZYSG9H3sWDxrlbb1Bx11xYvep/OeQshxAYneRxyXNtnhtXqDc0oO3bXAp4CCz+DaKQMv5V+QEo
W2pQj0WYmYaD7+V9iGVyYutugCp9t5OOS4SKTP72ZRL2MQw2iuurwVoEMg2a/lnOMXcLCdbreRiI
U0aGkWd/+z6v1X7Sa9LsCGyhiufX4cbbvFV5Aa+MJBAkf7P7RnUFATJk8nRPlmIiDwt3fMddjWQC
jyQVXlWh/qPYgEQ52lb9qRqnOfhJys81O+qSrpD8Lhow3gvmSYXlz4d/tbEg1lak4zZ8dUlwqs5r
DY3sPE93lEKNIqS+tQwrkakO9kfTOf27DMWCvbXCr2XHhHa7Z1V7Axw6BEebkIBxXn13RacD6k1t
Vi/Bih+Xonn0Ccf8J8YO1b+TJ+WZZYRzyiZs/diTxhgxkQMmDm2vy+sz1Nm7mLEqb7ok5iDh75fP
BaSLlsYpFe+CiavaJ+0yb8GcuTebQPbemUm7+3ZojHxhwZUftDb1+DGiHuo/MIQ11yxMu0MAwQhg
Wq2nV9Un7GlAhVCJ5qPn7/WA0uSYtq1wNsx1Gi7FKm6Z+Ge+eQqhbX2Xs8zwK8/wF68u6u+Jut3E
0cs6zd23sUNJt8Fye32j7CLitotH9oF9PrpXJgPMYNmvlcn07WHuRI0rWsc5LGUyt8xXTJe/DmXD
F1IuLjEFKMvmBA950g5XHhHX7MUoRHmunHpajsI6KTsmRY7YpZcSWoJW+d7TPHSbzurhd+wylj2E
VWev+PsnRq3eOOf/CNZ2tvzvXFHo27U/MXZaukM2VvG7R1PZPCayMtE+rpyVBFF+2HUTonIFw82s
CCsuo3ZXDLtwInnhRDM7FF/MJUfw/CF2qJPn+W3wuuRo4jeNxxl5EiGoi02HRkNskmYFDzdHOX0Q
rRgpCAyzkDvmxLHdw+d4QjdZyQBts0Re6+4lDleM8rwJ8UOUs73zdwDYANkzx2OW/o6CqfZPVaoG
clQMpqGKkekiPFZ8PJ0j6M5MYZ/mVBsqQhpmEnAem1Jpts9dDj0BGVcRoGXCX98M54YyB1VmxdHO
PlGqbtDbAV9MJfYoc5lZwdAw4XO5dHV5m2SZaNRviEKt2ZR1mTYPho2U+LOwbVp3Xjn4KkR7Duf5
dh9iotOkTUpepW/XBFeGMZXHdnVa3eoDAKzF9WCY8lRq69WMajZtUg48eiwrlpMlu4dbWRiNvTbs
inXgbsbicrmTcZlBW495xb7sAqF+k5Co2hP5ZfA0NqD2iTM7+EPrD8G2zMN1oPzOJpNQHtt4cBCD
zrMU7LnFGN5Dv4YWmeXCFO4wzX7eBLe0SNCfZmPbZlS0fWfa/coTrv1dXXN77DkC2S9EJXCAPZ7g
0TnUa4/rH0x2GG8MsjGaaFy+jGDdngfiwbq1V75HcCE70KPe3L2advT/Ojh+Tz3ediTWTiXXhxRA
RL3zG8/HH5Pi7XM5H3tXv2Ma6CXazY5F929N+ScYD7X0IezRMdp9OKZfx7dpJjl7E/m5qOA9Z1U9
xfte49u9FV5VTIdgiltuBTa9MvhkvCsw3SA6dfaovEWDWKOkZ9hGWCrtEdabBya2zRtXIskp7u4S
ZUCkbcKSBhSgntc5f/ramoRKsfH71xJPhYApS20tH4CkGG+DkyweDjEdBA5egqmh6RPnkJcPHboZ
zC6hFt47v5RYfDU4NgWlOPk6NEBy8NwNyLqCTa5XdHzyCNr8duxaaCM+7rtov2rR+luJ1kHuF9vb
kEFACrDDXko62+6TZUwm33BxjPkRE5zj7VVX9NIyN0682DvlIA4ZNsAznFg+6fr+NjpAV67oigpI
eaAARP88ItUAANAuTnqGRRTEF27H1l4MW4AwZC1kAdeDtQaMHJfMpbcWT994ZjDILrZFlJ/iPirW
+3wHtCKim6wSDiuNuo/6p7DHT7kDA5b54cYrwStgAJchSlFuUIK9pVagmzw0yO4J2RTuZt6HbNQ4
91myPvMDuk+UpvDhJTLL8MmdDbNct68MzgXKUe8pFGtQ/J3i1Q3+SEGXckvdugDg1IX+8EYlGK2v
PhIPgJ2JW5PI4/TueKz1Oqdn07mp95KOMembUINMyz8BsyKhx9Ly5PKu68feWajZGD9Py6GPhlgD
Ahg9JOmM7/D1R24fHCf8HBFKV+o59hmEku/Gym3TzxwWIUFArLbDLd9U7uIqxyP3mBGmDnbP9az3
H9CCBWyFPwIo6DZdAXOLaW/kLITnUTGIU56t/GZ8/n8xWU1B6Gs+WwAjUdCmIWp1rSYftEywdpEY
lDR3c+hKNt5BYkrFM2kd0vRytSB02cZtVxQPAZDvajsZA+LGr9KlYdarWpYDEBbd9mh1i+bZ2NlJ
GRevtf4QsotYEQRdZa/pHEEd7ad60nT+GKeffctciUwIJKn1Jl7q0tw0PuU+3s9ro5J3eJYCiXTS
JMWOYA/PPKxJ52Q3uNUOOHQql8W8MPiV3EZZgdAhYSxrPzvPYfy4l32QK0jbJmBWhqBJw47oqGRQ
mojVIjNnZbhLRpjqxKKFQ3zoSwhEhJC4Ar9PNWREm8wFyRn7avLBSAz3k2rv+QAx0DAxOPuvIKxd
nTBMoyUb2WMsCtzLmk47XinEh0YqlT+3YByXzxzMudiqKFQOU+ORESu7227Jxk0T1lm6c+YYUc84
M+PdRb0L32+MwGNfQp4hfePspiXbRm1aUNko37fJsy9EpXbOgK3nErnQ9ncBPN/i6jHihhA943o5
UfGU5VebO5FzBgmgWM6RgTEmMKCrNn5OkI3dM+wqzaGCMUCI7ji6/mwfTMpzxlIbjtImBEaIgqkJ
WBnZjaEiBxCm4ZR1G4vqwb1BB+zSW98UmuCnIXcX2JFQojF5oUU82RIw4g+RS7RAYgYIckFFjLNs
bZyq2ydeWvYnuWRUWnw3c4PUULrBf0yQvOZUkvwEni6J2BMXAXcqOxcGT2+0znpBT5a5Bq4HHjE/
CuffzlCUx3vbMv9l/cc0BJECWQvMBOoPzsjoNYvjxn8OF1bFhDcfOkuuxSghZGhiVOQy7+sqcqqH
KCDL8tWk5TBfpccfePPjICLEaWJ72LjxOYirMH50COQ6iJrGdIMatcsvXA2jYsYLFrf+k4ycp4f7
8ASdRB2uD3DqPPeQ9yokmwGDM2GXovhZzRFRVcxft21f9NeaM0nswl67F5nFC9SKLh/Jv9TeGSV3
fgaxWDAhmosgAKtajH/CYhjUqYDDxZB0YHfpSXIrD4D9obatllUQ9daQXUlF6a/WkIlMlmjHRPLs
NZgA7ucFwXYRLH52dgDt7E1ymZuj6PIOntBEOOUuW8GZUvnmwF1pcFnNGofkQOp427P7qMevuWli
hjQef8ytUhU1AXGt6rN0Mv9Ho1V0lDBj5RVgmrmseL7+tDQo0TVqZXyubBNtB8fRmpWr758Z7tzX
aOSX7BCfzMWlTAtxy+OQQE32ByaH6RSVbzFZouV+MehGuZtn3e5z7gg89LM4lxwhpJLQnaLx9Kxk
Z9bhrnMJ3lWei30WfVA3QIZene97svjJerjKJ9z6LsU94JEDi3LoR1UxrN8cnKyKEWVrNINsBIm2
6EsA007WApwcgYRsyaXxlqexb0Pwl2b4iXM1u0xLDIAkQ3ay8enbPwRaJzANvhfe5+uWYhElmTUP
uC0moK90ensX5egpKkKmdQ5yid0MnMgD1V9yPuNDAOWK+1tARDT5zYSkJGQ0RXtXQo/bKBC2F2El
t6VZ2ETDLYqjTT4s4QUB1+jvOWST4KDy/1F2JkuSImuWfpUruS6kUEAVaOnqhc2jz/MG8fCIYFTm
QeHp+7NeVdWiRHqTN+VmZrgbBso/nPMdJACIQfWpj6s+WftDb06oBdT0ycsytM9sO8PxM3THubpP
NSf5AZq3799JgdTjUCcWwy025dPO5bSUG4c4Mb1pbxf0rEXoH/JW281xytlHnDiGy33CSXTI+yh5
s1Jh3uMJZMoa71b/wpU1CRMpAGK2bfz+QLU5WgcBGhedZ90O18BZAhC4hNXUCQQvN4a4zZQtZMGq
4uKPx1Jqu2CSAbCSRGsUrUn6YrKhfEJSzFgcb310dsKoI+CSKfEapejgrzDBOc06cnRFUVuMnPhy
YeLUSMbJTD+bstoIfRON2KJBwWstz3Zwc9irZAZ1TJgm5kG+782UNOYZKVdw7qAWsoPhVHhvnYZR
CSM578v4yrMeEXBXMMqNskPWIyYPwYHfkm0xvG11Ky2qTBWcRswMoBRjZ4dmie0V64cDI7r2rkwD
/1n1tv+gxEKuaWJbZIxYi0R34/V9dIqGoSR/D52zXAURqeIrN2ysfs9/XR1oi8zVGqJyDxZ/Okag
MtBR8y6PtsZpy29rsRl1KUWG/C3+LzUf5C9U/q1yyPd+1WXzR8t4pV8ZVIfPgPU1s8oQORSC4e7J
AQMzP9d11lA4TDeQpCRI5aVQuuIAsTDIEriYum9FpuYTxnzSZURHDhqDHeMRcF5pVgwL+sHas4mn
gRg+bGZIyTxsrcoecTElh8kLGbqOcePcj64XnGN/dKb/1/avWzE3+2JuvXfBeVa/zvlCogD2KTvZ
6DioxCmpEOGv/RQbNNEOqL/JcsI7vYKRnAj0KHL4RjqGWgesHFIN/Hfth+um6BOSirzBXVct5XMM
LWhecW56f6Gt90RfwMH3YU+GAGAwGPXtPlyU9Qj3KAo21BHpWUGbRflW5ZxQKUzsg9CW+uwY0PQr
oVCCU+U1wDBvJRd6D/xdLG+lP7rrBnd/euHu5awZlgW9rVUauVta2Jl0GpM5jmA1L4uwy0fkNNYh
84f6AQBE9hlqbuublQcrIoFIHi8zhgHOTc1o920RbGIZQOXLR1evuJwaNX8kCJ+ZXQdWZd8mTbyH
xeBUZ48w8nsW9TE3snuDNGalFw/sEeKiA+Dg8gYSM/zU95bSsjyB9IOOQ68F36dgWbxr2a411zIB
XHeqlrFLnyg0gHBUNdJtJOIBZIyINDDwYF7UjQ9TyWbxcZ78wX9yAS6iXQ6X7hQhasVzgEFS2Lsu
YVieTL0gJS9NyJOFeWTZj1R6McNX8jHF2iZ4K9mCwMQPrq22P7eDjf8PGDCp5OwI1gNHWwx1xx4B
kHdAumIXGyrQkb5z1ma2UH8w9G42rIPxJFGTUIJDvNB6K0jVoK3mmCtWg8BWjdSrfvSSxSXvR2j5
9xbMtWdpELQ8z7m5a5YkQwYUQjxu+pz5ML1WcECO3eIFCXocQhh4273jIvJ4zOuivcaN27xzBUx+
0r5Ion1dKPzogOa6nqEnLTQCdQL7phllydhDvajK0I1P9Viwz17DXSRGumxwBx8wILM25h09f7sM
5TDfAizWl7HxKmB7y41yE9v4hJ2clYKq2Z+i6GAZuA7tmR4gkHG1GcgE0PsGtAdDcrjG3FMcWQGV
AjzMh3Ciq+QAzKeNDUiw26D8hqVJ3EEdXzuiCaGUL3bwlc9e/RGKulyug5Oj3mtSJ/2oCWc+Y8BQ
r8hNwHeKNon5WgdelkctU/wuSrM8EMjp6avbAkJhCKV5XPU4lw+iAE+PhR4vyrpXw3xsechveXdh
md+cO/roLpovfNUGon7SRYRLvmLr99IwYunWWvTOhrUH1luL/fRj4wzleEevibKjCtGlXhZ1M6eP
UziyKeEJGcXJHhq8d9RHxN09RqlJymen7/XyQuI2j1M31sm7wjTER4HKsAsEKPRNm/KUnBm5IUcg
FwMN0JQW0Msdil/lW3gbs1IQoTyFTeWgZYHE/grvFqk+4B5Wi6QKBmd0CwPya9yt7x2PTLtq3SRL
1xFAogKEOX32yZ+mrCXIgFTONFlFuA37W7AerxCmOSDW/V06IgraB7bpjkUJLmqtcmvZV8hrYVem
un3D0Ds1T4wlPHnSmY3Y8c53RosvjGUSLn3QFhENFBtMbfRjLcMgfrEczGooCybNV7STVljZD/g+
cPyjf5966HIkDUi8p4yHdy5bGNa7Q3AXzhz47Majh6FyHRZFEeP7z7kVqtiAkOYtZvpW5FunYJE8
3eQyRMOQqbfPEbfLI7+Mkz4JpvLsCvJ2OAqJrv0HMt5UXLxZ43W6ATa8eWXRhma88p1p6wQlbKnM
VmY18j4Hm8eqAgZSwNn+Mmg44GtlMAbB21ysHrU/GMRTmboyOaVlEOHLI0PsPPhp/0QHPNRY/ngc
G1vZb4UI8Y+zBR6jP3wdi9yKpp/qbcxsy2w434cwJ4y7S8iOYrT6hUAjxNUBDPHcE7QXs0TUwVfl
jhL2aDYv+mwjq3/2ifSpTizu07Ua2+7IMvw2S2mD6G6E9D3eG5aHxZZQkRqW3AyAZSfV0sywEW4K
g30/OI4PCL1uSzj7ToNFrbaGhac4BKmwnmxVnGxsJ/5FImmyrizlxHKI4xKEboHEYTySg8PJs8o4
5/9Ql/anonetryauAnbpXL9shF+S20QOgxsR/jlq7VDycBr/OwfBFDNk4wEMnmYv0/5Hg3u2PpcM
oZ7inpcX7WR4Y4y6tww0VQbF75ssEQOAUkKzp148ZK3MADA0eZM3Z3wb4XItfSmenNKIhaCsbsmv
gE7Cj2wJdHnGvG7Hu2V2kvd0IN1uFWT2AJ+xkUDmqeyLe7coMtBDEHfecriGzQWADco4WlhdbZau
z717mnPtEgddNJ8mhvyyzStq7d2C9ualzYP6bc4z8zscZ/8PQhKCaiGnoTiKspCwgRjM7cGdcHxS
/7ne3g3cPj33mG6xPi0Y9GPQXnSCpwxugtz3zI2c49yM3WivtVMDb+IwSVHrD406AfSjQeUEFCsc
Cd6ZwMP0MLBcyNH3LMnGdvHlndARLQz4b03cWRjH9zZJI1uADn21zOuAdto6TMmY81Ax/zLPpmqm
J9Qglrl2LMSKS2NHhUYrCURxPEWq98NTK+HiHNwitBp4zj2tHxZGC82F7xYPmJCsk6gG/9BD8Rv2
CHqKPwhGCJKomyXPTnVl2awU0sH3RorVuJmS1YiRGiBWitubiCBsYeEa4IeqDnFFRbROEjdcXmTf
JWqLf6X7GmtbF2jk9ZxuIsOAZp1XYBrALJhhfGMV4D6iHhrsiw+x6ITyygqfddeprS8adFFlDcC9
7XoHhVCYPSqPaSWfn34SjG/9kcCbZfieeO61iWBI7ixQmLssTBdIuQMCxa3N3uvm8qaPyU3fTzvj
dH363FUxAbmETzESL0mfozEx2YdMHEjSNpa3r6FjAAACj7iLnWd3wB8ATsAEVoCWzs6cNo9V25G1
53eR/4Xu2NcPCQWH99xJz2E7lHpV8jgO3lBteVBqQnGbWXJaQ+4Zapb78Ol2tLgWLdBQJ5cuxTxf
T2nmPsOVrPCO23GA3MWHBJatGcHGuzRiA8R7GnTPlnwNkDz1Ulyi2nPBB5UW4RiklCP9W2FPHb1X
zKRFetQcrJvUhGQDllk1HpVOoeAEtTfOK7tALE90CKjL86wcUTzDaSU7ksnDZEfIdZvqTjfx/At/
4vLdavzAZ8+z+u9CVc6OPW+83EuAQO22RQ40v3J+LTZamiotfwKvk4+chNpH9x5ELAYHfGydlt2d
Vdi5gKqVT+qjbJOqvndrIZc9PJk89FaU80zGZ7a9oEdzNxr25PmIeB2BpSUb0vHYn1W4L+u1ZTx2
QhMzMNaRcOLZnaIqBtRWVu4RHZb89rwMhBTgPbmBDQRpIwIYd5ca/JgXWLQ5g8+sdI5LBrX/DgFc
V17RqJdPvNtyefAEmoTTmJuOU4EQUzoJ8DU4xwJJCHrlDdCG0Cub+dRVMt2HoS4YxnkO8u7Br+CR
+SJKP4xByQsiqdavzBoG6sKQ72o7uR3FKTRZxGh+4EcnujBbHDUiW3OxR1j3wFUiEs/QMyfvlW5p
UybySxZaXq+56FR606me/JJElNkN6PIofN/gITDj8eA07FUzNj/0UuObz4WTPymZPZeJZS4AdfKh
tob3zQnmfn9PdkZ5sCFznyq7wdJrwWKk4iqVZO7B0uaNWQAbqqREvPFFn2dPj0rM844RcHKAWoAG
c1tRgserSEMp3qguSqe/pqTc2JQygdOW83T1vwprDONfGUip6WQz9M4vRe8Px1Exc8W8Bbdt09dT
m93RAUSnOsfs8aRNb55UkIRfAxIZqiylF3TEeI8QPS93oo6dxwWfMKx3NxVqu0hG6Jeybq3sDk0y
Zvl4drKTq+qYERBRnx2TsR6xzU0b58KdtzMH4V1DUuTUuPFTPIaIwWXBq5aJQ4Elv89mIqo5/tc6
lum7tZSAZ7wSFM1945KYvTGucxst4HO8ZmYJ3ofBd8yKsOsQQ12XvzV1LTeliewnevXyKBHtfMcO
Cxz4wg7qeLIhsvgcLggOUzIGIX9oUv2gdLpuEqA9yqqUiZKDI3oaYzuhz2hntFhk7EUcNphpWAMO
DCeLvPpyVUyrWypUOwaNrU9zhJ7tB0/e8AGufo5ZFBTFYGDxT+W0aWO7hVOXNSKqj0ignSIDrbSY
Ef+xXZ0yKKLFtsvj4WvGKPeoTQ5IcHKFa5iwuYuz/BKDvOkHsGN3u8xUGaTGNkmxTQAgD7J9O9ne
tUWdvTy5FIUPOalNPruQMJIWBwyACabXdfOQEFPssl7BJ42Jy8JsVZbkpmzHEa3qGV1Z3587qx+8
oxKxH9yxLEdRZYvU+azmmUCqSKtG7KE9B4AT5sl8Ulpar0xqSub4GXortWkp/EB1tqJeyDFoO2eK
rRO7LIF/U0HG9LFfxDj57Ki6kYRE+Qmky3TsGZOxvKeQbV7yhjcoYSx9SMJFS8omoJBiuC/auUI4
LUeFr3itfVtPd2IGUVVtKsbu8hQAzthV0c30glihmy4paJsRGTu7m2PNlrM7DM6cMM3R/avbpkje
a4qzVZ1HZPX4kEc2Fpkx6xnvoP+jPI3cZhyiZh/befkQOo6az7UIlv6pV9rNNj0jrpYh9OLUK9/H
fHU3oEokfSOFS4NBEXcfsm2jHbfauHoMjz4GmeY4CtEaXgtTXe+yOkz+YkoQwR0NhtJ3MOu8bJOh
pWzWoS8cLiU6EOkna4JfeOsgUu3Fzq2k8on+jBHXgjEDo7VIEi6szs/nCwRG23qw2X+yaWXidvb1
VL1NxDYipiut7r2wSesgIboWH6jl9DEl6TC9mVVUuQU53HavtZVmyW4sXQI3W5tkKyeOhrWtkuCY
MSD87VNF/dDL1GcwFdEJQs50YZ1FcFnOb+Bd7aRz27ObMH5Ns2HgnvPg8ay7qKTd6vif7N5zk2IN
BmM0DklGUMqtaeiIykxkStyCg7yGR8DrszXJ3US+UyhW5xI+581k0A9LcFaeQ8DKhHSLcZCtvWvG
HKfYd1HDtDguffs1KBGVrOkmsdw4bJO3eZ5xBobNnB8CFN2YTwtOFVqRxi8wCNPIJ60c36jEwns+
JoPHkHUbUYZmTu59dKkEvsE6TPbUk91tWtW68r5FtXNkIxAT4+Eabzo3pKhywRppnzrlzm+u8NSb
k4ziMScggHhOj6zYa9DCH7za2EtK8mDrJPrRzCo4ORyf83RjMQjD4J5auISByGKMw/9aWOmG7X4B
kS8puX8P1pS6vHJ8rFYxMR4X3+/hM63wC1nFFXoPWwGyY+UWdimAM4Yalv+hLEdYjxPMH2i5mceE
z3Zms2+R+b4NBKRPP3WOhOvEC91NPvye+mRPU1RPT/QWCb4b40/lURFPu2nJwbxBVXyPmAu/emSq
Tg3N/IcFrcK6xJfHIs85Lzobw22tjE7eBwu9da/y+ok7IxovMWrVF5SLQJ8I0w2PKSwlf58xUflg
CUOWoA7akAeMLz46E3WHIbWtm62lBLzJkn3r2u1MCSCdUz5Rd5LgX5KOh15LYPd+P9snZE8pE8zW
LfL01b+BCV3bDdVqJjbzPbMT/VuJgD/WmZAyM7Sa5ZqPbrMMmp2QuCfyVbaSh2Vrz0MTn11DmP06
ryNEwFnD/uPQhzXFb0G2yk3UiBjgDo2SZb9UvuqsF/QxEn84NmeCZ33kJBQ1NCLbPkuV+QrTQt6h
OTa+s8lHe3obwNy45c1y2H1U6MG3VUMk2srtjdedY9A2J/LKkmyd9CkpQ53ybukxmdfOX62AZB2s
bszbFHUYW5pjmaV+TkIB742Vr1L4X4mvpq1HftzFBP3yEcN5w6AwN+rAUGNmSTAseAhJvJzWQs7e
pVwmYtkkkF5Q1AAbAP8vUWe9MYePEJu1PkciaAf3qXLKxjwyTLKxUBSKD0qNSi6B3Ile1O2jTuYp
P9ZMOxgmy9otuAma8a+RiNZ82x0vZTA4UGrmbistKS9gPFGGs7uBuIokvhNfTTcrtRlayuZ1trTk
WxIxirRmTXZWOcHgt4hsqxIHmuSmSjTJgSsb3s08bLKJe5INK6ifAvARD4Vdm51DJbKJiT7+BW4l
vgbcpQdYSH5/C4KtzBPCbWRXDXFFwap3+3CbZiA6r2poEQoqNzTtRs56InquKTY0UO30CyxXkvww
SyQgF/Y9qZWGXUq9c1pDxCRiBsJhHxMPTCpfaFAWewSKQj4xHp3S7YQUfI8myUIhBnh9m9Z4h+tx
ICBE2bbHU1xlWGxKzItjY/vgHQH4bFjQZGi9JfJeUjwgIQ9dzGVe2isEGIrpWLLC3LbEUO6Yz0/R
vSo71Wz8JRv0S2+CPL/kdjDRzs+L/RtXpPgdOTivNmSWEmMQS9RzXyy7Q7mBhSm3sentJVilSmf3
C5v0V2VlJHTFN3xxW1pnGwAUpd3sE34DWCkQ5Q5bfMG2DZUunBncUNE3YT6kfmO9Q6zL/BOYho0Z
xjkhUIT2P3H3PA3acV5JqK3Vt90l7ZWd2fKzzHW1dyOitI4A8TN3a0/zgJOvNoAQoR7vsOICd+J6
ZM6ArsptaWtqgMsSUANa5imYnqjjsuq17LESb3jXki0YA3oqtzWARbJEx0AF0Blupo3K+Dvd3Iwa
Fc6F7IBCac4fIfYswX4cKNiOXe9F8hAQ0Ip1YEo4I0zW+N03wiljlSRW80s+jJyV9WmBnlmdGt9G
FiE1AYaPcei03mMbx2xlVx5kGoUp1QIEhrC3nqYT0sCkxRZdUvy8IMKikWJ3SKrWugotuZUKTwAE
Id6RHc0NNqGHoEebi7TVHUGRxUOOtGRllx47ohEWQAczeur/eEXduTTvmTm1fjDtKnpS/IZO37xW
MB73qRQuug+iAm86E+m9EMYYPvdD3gM8DJM/DGek/SWjbojA7AbiN+uWaV4DexgfKN0ha8WJcY+Y
HJuJ13nS/Zpa/pQurBKKjD7Gl8LK7ROrz/wUxpmH+A4AwZDf1ZhYl0sUReEjeSj1H/RkQC05C9TL
1GP//lXccE33hZOl1zrs+fBBXrigLjy8CFuvbkDLcLFY1w0qqdqtFrWdrD1RzGcraw3JEo0YX0zS
Jt9IETuxq9wp0Q9BbSuWC2Fgl1uFt+DI0JdqImbI/WKlnSVPrF/QRDH/U829GzAMxswAJ2hDiC/E
zgizaoi+Jq5riBpNz7wMOUV51p2pmeL28A02c5Qgyx0qPz87NYNjRHOstKwDTg4aCMI3zMOcNeHH
IpbilVHyNG5bps5HX6t23bRN/bQ4JjcnGlMFWTQJyl+J3Y5vgT0G7Pm5L5lhoAbiVR522zAWU/8F
TqCZ6vPSMBSqVtzpxOykY2xumBb4rZ+svVhO5NxQmA6qoIigoIS2OKcpw8I1fR/yniUK2HR4ldWc
DdiSas1AHXFXMhDPqVd4A+GoyEC1wz5MutjcjShL78em9++ctNLPKs11dG8RNputIB2zgCFmk3CU
TUn2JtVfBEJ26/S0+GuEVemBKaR8I9GD3ASG63730lHDEApHcqHYhJrlPw11fYuSbzmVzzlw82gt
8HQfotZLf0nm7a+SVRxDmNH+QVURniIna/72qd1fMiyR57qI42LvAPEHzK3ZhnK+6/Q3fi+egcZF
DbSpXEvhViPh565LmLTTIVIYn2dpt84lKKoOoPPIJ7ZF4qUEZpbIwCsTpAQBCEe5X7jLrCPriW56
q4ltskn0oi3tV0WLA+RPFfDyv9ckud/cF9lShb+l13nZtUAIw4jJqSsR/bCAIdCWn2x4vwje/ZsS
bgvqTQz4B/ho6Xil+SAEoYsqGgW8pIhPIEjUC8r4hXrzqBTCqdU011AoEaPGTy2QuGE7zCLvd+OS
uO69VlhJ13FM4X8CY53xM+ZsIq/LDaa7kdfDI3a/+R5ui6ofkKUWn2UZ5+dhCmOFwC8lNBoNK98d
CuuG6WvMF9tNTWE9efiPkCKhiPcXOPBzG9aPZC4h/bcANM7dCruncKobjwVELnVbiP/IjyRikMaf
6BVWSw8SCT5bLdFu5fy+pygLeIetZD3o8d3ysCq7rEtIoCCErkgNMaE9cYk7x12KBPkIdImLDVOd
E1IykWOONCdv8RgBqpBFhR/SrgT+MQYqxn/1ekZ//YaVT3bB9IUoiCwXgyeUXaYO24uER/UOxLBL
vnqBnpB5SRXT6msyXn/D3o+dDbvuKr8vmyinv5Qy71hhtEki3oGm9WgN5xH61JVmEiypX+iCRfji
wnP7bJEwuvneBHhK1radYXVXignRkXoXeAm7SHUAm9ZuTNwaCydyII+u8vPu3DhUJdWm702hnlNI
/PUfYuv0Pp4kvOWGxvsPyWzcJEO0xEc/dAx2xzrVPyZji0SLL5bNiK8VRV+acjdOQ8OkNRnw2f5a
psJuD0VFE3KXWn5d3eOvRinaVqETr8VIOPLR6sj5eWIKj8Q5j/P0p4PotGsdE5cHw/0PocCdlP3H
60xQAOXHeKwzGvyzmjDgctoUzT26dF7lUQ4XtupxloWrto8b9VJETFyfCQfV4NAdZawtkoqWrI6B
qr/Fg/V+UxuA1wxtjL/MjXCZWbXlXAtK71dBDaIfl6xMnxUjWzo4Bsc/FhZQNJNe3D6Krs1Y2IZD
cC55rokdRQixqmfP2tKWMTIi6EqYfCVpPcw+nCutzmkV8w/QiODLnAMvIAO0Iyrtzp/nVN5QfmDe
35Tw54Nb4zj1gQDd30Z6aGr8TDAKyptj59a5dd/RA8XAoFxp7ivOUw3JUWp4q6ROAc2r0tB9SYvG
dVcox8vilBpo4KGCol9vWB067RVqeao/y0RlyZen1DjgHscmRdJR10/rPLWt6CGxBoVwFZmRRyIu
cE0sqpWGNoSUwXWc99JJggj654KXRIu0vjrGg5DHskF+h9Aqo90Sg5yZWDy0sD1gyOpR0+Uwvb9i
mcmjP6wvK5RSCYeyLvVXzTeqDjxWLaxCZOqiubp4rJa3EXNvu0PIWwu22WB/tm1jAkxq/bRsYbkD
ffFte4o2UU/20yWY52Z4S/rFv5asvQB2yZkBSLgtmOqoLaLs6oWpV1JtiDaSFCHBAkxu3bs0URV7
UpC5J4K9geVzoC3qCY4SaU0lAVYdNXMNVqVAe+DeY/Iq13UkoAtRMCZl8Noxq6JfrwnE/M38HIU8
ned8INvaJ5OJYSSpXmb844Z8wrXwsGauQjPAwS0SoKaamdDHzFlcrSJCL5CMDLN56SiuH4pltHiy
kgY43+QdmloMy6WRI20pUeLzTpnCiV89YSNCZDSfq9/0GFgO0A4UDkb8JnhfyO+NY2yIS8Lhy+kP
+MAXOYvUeUhfCe4om7vBgjiY9qw9qU6X54FcEO8Gxxnj4dUzBVZs9nAdXh2x4AN95LWTkWuqdVm9
O03M45lTxH5yxAQfHdoSxi7FAgMEAJT3ICwJ6jD0m3FkrgYG/JmZi/c40x/Yxx6hy1dFmEP6jq8n
7vdGtjnoniByn9ByOcgxSHC4ZsnkfTgQwk4INTMUXQQPxC+9qMLgESrEzeRSeuH3jPFgH7oiuMym
1udWyJFWrrGLdwrYGSckCBawuarfQskB4ITLrS9XsLry+aoJaHtX2k/Ncx4UNxBwNTr8m7c5KaNH
StufvgaxshomNWyUsDDMWkPdXFgqt7gA6Jjd9RjTC66XHn36nyjQ8mJIketOgp2lGtf4m/EYsxnu
KGeLep+kQ8ZWBmfEUTgUrWolWHsBUDGKeNCpC+7g8lByj2wASA2rdPC5ZGhhBs+BVDRLzTpzy+W3
7AvguKn9FL7srdcJLIq1XnyggPAhEv9knIIesqx8a9wMuTsmv33qU/zoI/h1xwtm/8JIe0QaPIUZ
STRsTvVhDjH43QdhMHkpOfSLJf8yhSIIidSBSNVPMOjtaiuAyoKhkB4qNBiSE8E10iriB9ciddgG
+Bd7W9I3muApztCQralhonWHPAz7IdeXOKg4gsknWpIer/VkVwcHu3/DFCsf+20V0daTuymDn4Wd
EowcnoLXGJBqtvdyQYlws10TzCBqp1h3i57Q7JCN4/4Ky0axrBe078iBcnumGMb8yrIpAPqb2B0R
V1vJjuzZ7a3C2jSsQbdOq9hTTmSqyZoOk6WSTx9goU/LV07Shj2O1L7AgqO7eDe5QbcZY8ty1y7r
OCQaqZ3vMqqTZjcJew6+S9jN0x2Wt6bcQRwjRJ3cjfRkCLl61X3bsvbIcA2ebIYaCQPWiBgnNMsT
QgU0Btq55klcYKz3E3Mf5BDOziIb0r7b2XPtW++4Ihr/sx5C1Jjo55HgtTOjmU0j+HtGeQxRXxbF
lOgtoXi+d8xgs//3XMQNf2wIo1w3DpbQ/QHlD3epLBsQaJBxZfjBXSOWdxN3CD/XZBAmw3OFUPSZ
5a2JN0Scxn/xIw/5Y9OArYtYZCQkN3ANqYr9Ardcy5/yhQFWYKJz0/l77gHLJEXMmtVYKODgUZEj
4dsxLQRrCrQvIo6zKzkyFdTXIGQAICR/LaZU7VQwMmvCsjHNp7GRsn1vU4MCxKck/p54UdirQkJp
2SIQaNuXMkpc/+gyA3yKZMNogAQDjIMN+ZrfuQXy+JemsCtWOTCobM8gv9/LQbjZVRl7OhSLXZ+J
h4j6l7AZjIv8hSNp3zs9od+bemhmf+0MEeeIl/h6fIZOppNnFk0OP9POwYW71hxU+1kb9ccakQ+s
sqCHmYFUdteEgX/feGN+dPy8wSub2b98pIr5x6T9zhB1hpT/ohYHwRRjsTGg1JvCXZviPwCOmcLu
r9D84Ejvt4FxLcY7HjrrlIHTJtK2XB5xUGBa8AC/fZSxNiG6OPh3q5lgcbgtWFUGttVhABrZ5fDY
SWO5dDpm+SCnIx84gMolm/8SDBbmazZTCsKPpsJYjbAm6hfWdMFyjLEW5TQ9c0DQJucigDM5tiyQ
5vrKUrIk1XqQpfszJKp+DSxMDuMawapcTslo8R8SBDI+QBQcLpo8M2QsthXvY8LkCV6Z1HSeQz+8
Df6JRkKLNi7vbl9jS/RsM73bmjOOCVOYbO1RcwunXFfvQLEUP8RtGT6zZuIaayvILA6yUFbtroRB
hQ5KZ6J6jsNaW0dc0Xm6mUg4r0FX8db3eJkmrAeYlG8ptxYQTKFX4x3wqAX3FXo60v7gFOG1w5h/
0BAYc577sZWfHVAjMNaWzBrmAsuCnMg9eJCQ+AnQ9pLgEbt2SjibLuBKF8FoPYxLMBUPSxMq+940
ordPnGUR/BU2X1/IlLuHHEV89ObXg4W312Xcc0wix9lB/dEnbav5zvNmNrNWSmwRrVX3gb/a9Gsm
cc5vpixV+hoQrvPaWD5VG70gJvGAy0pcwpi+duxy1sTk1vI3G4ilhtDvh2c9SCPWknQhtlFZSn0Q
5pW/nPE95g+8FxpC4NgIWtvUb0J22BlM0XzXAYIASzmlPKLm1NT94L4TqxiP01kHDO/pLdVidli4
wokscWxUrHwbPSa2h07dVn62Ia+CE4HbbPCfs4nOctMNCzqy3p2thzqYLWxZ+jbQviwBI7X9lHkq
IAItlOOXqGDJv8wdNvRxi8KAsYScQoSSLaV3xh1s+OHWSOaDvXb7pdUWweM12xisizXe0rl2onl8
QsQXL81f326HEY/fWM9TjLTW6g1zy0qCR5o3ZGWVvf1cw4EHvEQgKN33S+radvjWB9Vorh6+ujr+
HVJsZ4BsIPFiUcahuLjxPhj6FJhCpr1iIpAiImJ07ZH0EBdo/ZHBH3Bo1P4D0N+wv2OmTzD1UDnV
V9qKatxnntWwRhKN6w37jBfZ0AHXEbMpkdA7fLwDS6Mk+UxG4KXuYY5cchzAGgDalv3ff/717//n
f/+Y/xX/qR6qYsbX/69y0A+oQPruP/4R4p9/cazf/u/j7//4hzYEB5BE++VQtYXS9nz++c/3E2kV
t3/739wcczXG7/obBVODp58ufw+VV7wrh34CAEECgRg44AjKIZzpXtqA/b3J2W6lIln9z7/N7Yf9
p18GkZWQrrRDLwxVCM37v/0y7PBmBWFdf+YCvcdGgK39EBaI960z6lnvdSQQUzd5Qknx//mTFf5H
yU90lSs9XFL/9TI4/5ezM9mRG2fa9RUJkERq2uacKrtsl6e2N4I/t1vzPOvqzyP/m0plQkIdoNG9
aNhMUmQwGPEOkh6QEij9d3LF+Fyl8F1pL5cnyzJ9DMWU35qXFef1MTXndroCYVpha5KauQ5E3XYW
g4KbopQEPuVlnJnP723RmnJHGcxId3RlkwG8C8eG0FzUhvbR0HsDkH6HRiG3s7AoCxX0VA/4ZAD4
MynTRhSxKlhntIKFBddcqbNDPERF97nXWjRZ/ZSHzbv1SSw+Ge0vgQ834meQ8YFaWfMcX+0fnQWa
0LNSX0ZL68AnFcPPaoq7Y41BIbGKpOafUdf96/qo9mLlNF3VdJua2bxRDG35ufLZU8LAG+lzggyi
ipybDUY7LhzcKsB64U4kLLrMupdfA/Si5MY2nb/Lq20q5tGFtCS7VZcWf9XtnNshcaoaG73PXt43
LzGem5/9GuS846nZxlDmo6FsQ0cPS5issXo7VK0LhYaAzD/XDS/LDPjHvhp4RLcxtjQV0sdf1xd2
+Tk1XbIhVQOlX/YlujW34xkWQrtDn8gXLQwqNw2cuc1CHWOPs112oeBP3wipwC/ro94vKKMaFPCl
ppOEi8Wo1DiYKM03hBBJ0WGImv8LairYdM2U6febx5J4mJiWbWgqO0i/nSFsTbJL3fReTDzTyHci
9LiTBLRpkolSfVtYYadIKaRm2bomabQai8GwrZdIaareiwwzDwdER/k1YsPSHjxfB3eOEADU7QSw
+3F9kn8PwO0WnQe2Tb4ieBSY57ezNBTd13R0A1/AYLmFIoCZg6fuqPJSFdjBE4xmOlb1C5O979KE
Jr2PaxTwQDY2WkW0RaFU63nPlWZZ/cm8ov6+/gPv9zW3ukPwM03L0bh4bn9fibpdXyM4NWOcAXgF
KWbiuw4zjCfkg+lAJHm5MeIy2PIpEHuS8x7j63PZ3Y4I3l5MdoClBJ8MWd0MRl4Ecg7tGkSAXA11
iCdpKnTuI39sTiG8w/36lB9scmKlxu+gssVzZz56ryJl3KEOrba+9WK2g35NZE0VqUg8kLhduzHU
8laf990MCiLGAmmDXLw4UEh1wK9PC/MFpLFzKJBqPNUYDO8BsMlzFhVP6KPBXLEbcdA0rz3gZwMw
AO20y/qc7+O0MX9dfozKzFV98TsaiLkqCEvjRekdfYTDbGvXIkn+UZBOuzi5bb3rEnU8BAUMkvWR
7z83VxJf2VHZXyreELer7Ux95RiFlC/APeh+KsZgHQZqTyd7ig3U1OIPCWgjNEHNGRhiF0/rw99/
bESKTK5F7ibJJT/v/9cfG91XxWxqIPcRWawW9fmwQ0JqOqB00P1vfaz7s2RalmpKVeoceaLo7Vjo
IuUwEWzvRQXQeFLh/POYCxBRriyUT9UhOq+Pp8079Sa4WJoQxBYGVYHE6PPkX00OATd8KNSUDp+v
aMWTZ46RuHR0OykLh55RncymVzF7UNQQZISPqbI1meI6Zkk5faxLVfsf+gG8Cf0sD1yhaNCTgrCC
vFQUQfTsBIbzYf0XL1bINAGzcxYsU+XfHI7FNsQsLzCQZkHiXsTmvkOS9wJzQTvQiEteBuA6Gyt0
P55QddaGyC8d7lF5u0AqcKMJLciSzqQDySrr0QX10Bfa2z3Niimc7NP6BLU5nr/6JMwQrJKKqJMB
NYIJLuJpB1YiB7xUPtFDbr46UknPEnsbiLfqcA3FJP5ReolGSzMABSnSJobV2jkHZMmno6Hrw8aF
vgxA//d7oDCabEgHhv8i2mrJ5IPL6nkiR0mWolxlVeLfPsIZ/D8PS3vvWgXDzI5EhwHNPMrfYz7G
ymdZgRRxRWJMXzcWaP7EywUCfmQLAe+S3HGxQLTpNACTDZ/ET5Nun6g2AAWJKQebE5ulD70eACOm
KCuMnfCrUZyMVlH/Swo9DA5dioDmRoxeHKJ5hTQcBjCsUEGCIQ1zu0cc5FpI+IfmSaO2fxpQfscm
kL6ZAXQe3NEk/qgYz+/Wl2ERj+dBuRQ0xzQBPBOYF2lBjNZf2FLneEInvcC8zBDN+H5ox5CGogCV
j+FrZQ7PFaXtL0gJIGa+Pr4+h93FZyCR5ernI2iCN+TtrOs2iREaCeqnYMDFAnUoiIipOnxzwuqZ
bF+6XFgfZo02SE00a3j/Ci4nBON3ZppMlx6H8R3g1nbYWYCgkN/Q7P/8znJQJOtBHldtANqm8b/V
NlpY3oQTHcjZX+uTWJ5uFE3mrwYlXhoOlhXLOSCIKXi2J9eCn36FX2z8Q5M9/MAdaO01XYiX9fEW
d4mJkbl0eJ8KXWPhTHURvQJk1qw4wRQXt0DM/nY61eeBRiNajAiKJ1gkg8ldH3K5OW37b1YmBfNk
os5iSBOKAsV+u3FloxYXi5L3cfLH9AjOqd6bRjkcY0h2G5tjcWUzTxtxHE1qpm6ovDQWUbOzrTEF
74n0rg2dXKLyFNXGBzOhX3Ip1QJJ9HRIFAUeo4bbb46QqbmPWlo/G5O/+748LB1DcMXplkq9ZvF9
dbBmIYkhtmF1Rmcv9noTQ+HcR49uKv6lIGBvDDhP7PWh4LvRDSI74h9wNGI+NK/u0xiRLQSInBQN
iqH5hNRG8RlfSH9jlLuY/H/D8CZkHwHGkYuYXJSpjIBMpy5Agx7yqiGvlRT+Mz4eSGq2hX5VUnSO
kioJIO3AyE0KLJ2tYIw3kqNlFOKH8B4ywHYgEMJHX0QhVFD1qRYCAJMj+68StR3s0ZLJzaYJVTwE
D0tYx3nhxl1ZbizC/R7jOWTRI+dq5jm2fN9qcPJRY9Iy2gjwss0sCz+ksLCPvRy8wwAt4QpWxdqr
XaY+447YfFw/Vw++NGMK9hU1Hyom87l79aWDtNanMQUF6CMeSAE1S9N/FWRMr+vDiEfTpKJkkA2w
k3lT346TobphVIpeu7aOxNI7WsVB85LCi0hJQM22/ke2mon4C/ZR6kH49WCmSCQ0w/jF6kKjfodo
N1RPmhMGNb4OMbzwR0/uRBKrQ2UMniNwqvFL2YSld1BpDTu/azkCVtPgnnB/Bm2lvhS17QcUYUrQ
nnCpEcMA398EPDQKzAJL3p+Fpl7rMZgl7dN5/b0xypW5jBKqodu3adu1B4mMHx1JuJP+F9Frkfwa
QRJJPvJCDFQY1MPQojGKJl66sYYPooDOYVQtXTVZxeULuuthaiI2y2mZ4CbucTsz3+ORO2JHGPX+
dwD9yMWsf7YHQ3IqLIe4w+v4rgiJMvtQBGkQuLVUMXno6ifog0DqW5Blhm4lh/XhHgUESRpADu/w
jxSLnKhS47GhHRa4vZlwjQ5xxe7wWPphiE9OyepDFmhO0RgV73wcuE+j3Wgf1Kr8vf5D7rICAgLl
cWpO+BVzAchFQOjQ/XPyyk9dD1QLooVoQdsudJ0h/kfiADHtSg09yJ94wPiA9kOo3Yd+yIDuCZWs
8TegNQ01+hj6AsBip0JSZEdrw8CPWXN89IJzEsrIjcKpL54nIEndhxJPT16gqk9ffJ/izyBwDpEV
CBwgtQiOrE/w7gbnEYzwG88m8ECGbi5yPbtO8tTRqcTYoNX/1KFanpuuay36s5WyVUT/+7ZcXCfS
YkF5n+l0fpfFUVANmR1yxFxkzwWyXxPHE5KnDebAHs0LTxaLJ2kDn/Wkgxso9y1SSF+KOtaTd/xR
9BkAw3joAtXhewmHvTgFbNnfEYmstrEFH+x4HmakNpYzv9HtOV6+iocQuVRYvdjvFmiSYE1SY3cv
fav+akyI6WAJFGb/rX+KB3ePyaqoc5WRp6C12PODGaHAS1vc7TFSwekB5JMirdCNuApOhdDrd7Xw
IzQd/WjjCXK3CcjdhKaySNLW59L/7VzrRINxXobsQzMThLRY9zEbAQLwlALzfr8+zQcXjWnpBi8w
iH7Iwy0uAGHABtCKMnZjYQ8oTOKTp43x/8dFbsIioZYldeLWsoHRmyGiKVCeXQQFKGeCcAY8qmrK
wUJTYicg9pxMCIMXAVP+uD7BR9+R4hYVCOKlbS1ziAlgjtPIPHKTAXbwZGIJ3KSyOQQ2w6c13FVY
UnLv6yjwr488L93ieFGJJ06bvO/5povDDIgd6W9cPtzGlrn1IZYcFGhYoNX2PXCvzylyttmxdxLf
2DgtD0YmIdXnpIm3vpSLkQvg/PDDPHZQnCZIqQ2YiQ6RiR+JU6LG52PBw2MSONL6hO82rgNemco8
ufDsYrW8JsCN+6HdTrqLQGO3RzUYDrDuzQYOarrxtLqboUNaNpcsVYoG5EdzvHgVDwwAHbhfqrob
B70OCQ85Kgu8+c436+E4InlDv1dNN5b1LgixnvOo3ECA+9lTt4NWCVj9URWWmxSd9sQTCx8vhH13
Gca054bGx0YOen/vch3wyOGK59aDSrCIBLqVNnMxxuC6gzcAORIFnyj6rzT7/BzjNLjLwpTZYz/6
jE4ShhqB1DFFbOyNM/RgtecQSK2Khsjc2r6duDSjWHq+J926KZ1z3QDr1PooO8jKEjtguuoXdJy3
Zn93cOe7kLceZXgVV3l78bQMPbSQcKQQblKjyghyt0VWMcE+CWk/nj6utCsVQU0jtS5IjzRvzeoY
nT4lWQabi+g47/VXG0yqWkVkjwzXiunCf6+smBoLUpz5M4CsGIUMv4ZosH5+Hi0zzR9T48aRtIEW
l9yk4G+b+h2JHEKIsFHK6IjtpvPB1gOAMv6EOHuJOtzGrn5wah2ySPINgKu0AhY51aTR4ej9Rroj
jjrqMYDbi+ur71GN1QJAtOtzfHCG5q49uuXzRW6Yi3VF/BP/IiWTriyIDE1gZXs69trsV/ZLlOno
rg/3aHK8o3jBcWC5zRdHtoXGhpGHFMhFjOm+0cPsCXFnBUMJX/+4PtSj/ToXVwU3nKZB+rrdMaVW
9pOkB+wmra3uVUSJLoqfYehtZeLagHf/2oSadqB+masbG2fZxaPaQ40OpR8aV4hSCGOxqhXqB76O
GgNiNTZwUaDNU4FcshEOiOYyYAoLBqGjEwqIauPsWpBOA9VLZ3SOMm2EyY3kQdrf8WcjhK0G2BTq
acqQnfgKtMLTN7AAjzaBhZQC0W0uslqLpcKuxvMrDAPcyQaB2IH8RCzDSi9ZxHNmDGJlY33mg3Nz
E7M81KnoIYI8tqho3H6aCQR+gSWa4WJp3/w75k51ho2aPq9vgEd7zabqZpNJgzVY5m2yQQ9YVSvp
NnnZfFbMLn1C2gceQI0pxluH0umTCWHN6Tv1gcW2VgrDUBCmsEhOETbyggZts1IiZhp2YiMQzrH9
du0YSqhQjmlO3VciYt+oK6iAFrh9G6yVr4C31MPmG+jw7kTh1D4Co/fQMS8gx6BztTHT+5jI8PMW
ofVLGURdRCcR9UAs48xxx8Ce3iWFfB8Xoz4XJ7wdjxY8RwNEBNZX9/4kMyYPeZJFrj1oLbfbxUd8
xu/GWbKCIseLOg3T3rB6tNoVK3s28jTe1X0H+zpXfq8PfL9P59yJa5b4MaMOFueitvuiLIECuWaU
mvJ9IZH5w2AZm9dv6wPdb1WKFYSM+UHF3bZs+3aK0ZWjIF5gYtW7OqjDd6EZfK1UlnZ9pEfbh2XE
EBGEATWkRQoTB6iLj7pvu0VQKcDXzGY8ZmEVPWl9j/FDjJripxjLqR99q0Z/DO7GT+s/4NGazkkE
xRlTx+BqjkWvLnLerYWCwaPpohs1YVpmlQ1iT8Bl3hxjaBmSHlJL41QSB27H6SJLKhayCS6C6FF3
0u2mtNHTc6w3RxnG4f4EizfLYquLUE/ha7KnwjJdcl77p4UJ+xM8oor3m/rv+so9OAYku7apg/oD
AbOMZ9g4IInNuXS5O5Sjp2rpiergsO+6Un/qAZ6RYwvvYOhTtvHNHo1M6kfIMS0UlJePUno8Mzac
mANfPP2BalJ0cHAGPjvcpyGic1Z6jnK4+QDKthpPD04GtV1aX6RfNMuX/cg87CCTBq3lBk4GB0uh
s4WRCZYBvR2e19f3/hZEyd+B4UmwAU9oLE57ECndX9KlC3GYFpY3hv0llRRUqLMjt6KgPrw+4INY
yrRsfX4Ykuwtj4KjoEuFkjDhBXvNIeuMa2s4yJsgwrhXe/R7MYnZCKWP5mgRZDS2KgFtmRTxbuhL
VNmE63QIY/qgZ58wc/JQvc8lMjOxsxFuHn0+PptB603jpncWa5qwcdRRlMIVUgdeAOgCCbIpvuJJ
/PZYTVuWxy5FE5pffzGbr+MK7rNloXbCnXLD+a51QXewjSHfOO2PTgK4CYOCkMMHsxanXa+1GhEL
hA4KbEt2pZMq35CCzQ5+l4NsN2q93lPg/Bla3hvxmqSUPAWEhfWJikizvbyLJhv+AAx36WqAfrMd
HFjzW50733UNgDX2BbAq52fZ+g59sF10XvWmLuZHAuH6NoiiHGFh5YGkMXFcnBt8ifBUzL0vLYok
B7wM23Ajaj8akKK9auoOH5IM43ZApAlgb/c8MrumBueF3xea/bp3RYMzOTlG/XV9fnfwi3lVKbKB
8xPsGeBlt+OpUTUa+LMIF10fLHr8CH0btDkOYd/DSRjIDXZdKFDb6KTFU6Gr3uczwweFbgNdh6Du
Nxb8wfWsU2CgycblpcllR3HACmnE4k+4jQH/HDekHo9KQCnwU80mxByod4pTDYnhUgLFerHNKDmt
L8mDE0uNCigKzwF67XKRIEgPF5awrXR3gnxzDumku0NZ1cegzP2NyT6If0IDtUrLFiAFMO7bxUc8
UCDc2epulNrqEwyTcqe0rfktj6bwz2hF4/tGdOpGlH+wwiDGKa/zNqRcZS12GCq2VmcNhnQzVVHq
Q6A4LT4VVMT6XVIizLvrUBV89hs0b/ao71pPluyDdmPm8yCLJJ77lH6JQT8R8M8io0V4MkK3jwfQ
iAj+j7DuPezTAn16+2kCOGNQaqVFD/ZhMdccmwn4F5pwNc/SdlOr6Oe8wIZJjaHjCUxY3vy6J1AQ
fUGpkGPexSi7iftwrOl8VYqW/otxr+l6slKec3gHG3fng23K6nFsed0TLfR5b70K9wj4+QrK5NJV
xUQjSNEH/ASacLahCvJxY7AHUWlOPrS/TxCeA4t1dOJo6kTBrZmCUv/idLzqEEUoqv0gPLPaReSf
3saQD+ZHNZU3FodQB5O2mB90mIjrzNZdiFvquyo3Cop9NQJ+JuKm6yf+wYmgw2VQ05vbDnzB26Ws
Q43qUuRFT40243MMZDf6nY/b3gHaHPxu0Q0/FNGbpx5BA56Yo/Gy/gMexAEIcjaNNk6DAX3k9geM
YWJloVfAqwTZrcCNFzP2DcUbNDf0QUOcCNROvIeVhZ/U+tAPSrpEW/hNoCJ5FEGTvR0bAnNZl3mQ
kAYZ1ghH0ENrTjV9LK6Uvtd3rWIj0Yc4+XOva3g425F+tKfA/iMbzC/Xf8yDqEAblScuHBCeZkuQ
QTwoKq9qNX6alFj7w85I90USGW9P5m9GWdzpHTJELdrW8RNOed5BdwaJX6DvoW+d5t8sw3mZwqJy
2zDbAnI/+sxcLNacxgOtXaJPJS5RJFVR9NTDB5NPY4WGwxfHN7TPNCyTn82gogSIrZs1bCRtD87S
3PiZyyXzu8laRNuoUXQTbcoIIw3sGe2s1s9RpHkvox9u3d9/8ZqLyG7bFDdJKXhCAP263U9Nz/8T
YgyfLCwftXwPrLVChzhNm3TfFm1TXHENaj1saUPwGDtMhOAxliVs42lX4Wrdb1zn96EL4CTdn7lm
z55aYoxJeuLJG9P0KSLvL/e6Vo1YaZPzfRoLo//QNtkWxed+tQWvKILl37W+44RAifINVYnSpykY
8FXG9OhYGinC6brcylXud5QAyMdZAadK4FoWhswgabAGgNMWmWX9K9DCDDFPjihyPrhkY5Krpwd1
dBBOXD+oD6Y4gwi5wcFDgVFeRMzOLNqoRsnexRYbjVTKXun7NgyyfF/EMe369dHu3xxzpcaYH/0a
uOTlM1FAWDWqCXgt2rb2c4IO2tErUJHfTSEypMrYts1eL2agOuVu7/f64Pf7Bxj8zEZgvhYVuHkp
Xt2zOdQOq8+d1jXClApf0mIkZRQdBHvTwVo0LDdSiPsY+Pd1w2VrcVDsJQYCcBnada3XuI1XUkQ1
Ev3cg2A5rs/q/gNytZoUhuc8kJ7+4kLvLR0VXzye3JGk+mNe29OzAoEcvX8k+jc+36OxuNZUyjbW
TKcQtytohVZSgBcbXQSGZlBHihI12t+QlOOt4uyDoXg4UYdCYhT8urOYVtRnCj4honNHfBt+YZCR
fMwwM8C3Z4rePiuGoqtCXgmqU1vcIlUUFSpKVx0cjHz4iJxIdtFzSfs8Q493/WM92IJwJGa4yV+8
wPKU4zA8tpGT9ogO9OnZrhDQTsMevEeOOuDUN+3GeNr8RW5juPEXIUDOR78eusTtF4NGrAa96XUu
LjHYZVe2EV7HYPA+57I0fqiVp519jNeiXZVSOjF97rFDker9RU9UeSSUF5c8sKbD+jLcBzuDgMPL
xQYcSAd6EXTSajBDPVJ62KABkhr66B+t1osxfOp7VDgwuDF7eV0f88HSkxFSVYGNRvnbWWRmbSr7
LEGV0xVo+P6jgGb+NpQBsplIQZy02twi/zzYwKQGINq4Pwg5S6pV4wzo6qRh69YgjNyeyHMBI5lc
LavWzutTezgUHFCAC7y1zSVMMNTaoQsSrXER6cJK3fC9q8C67xTwMNtorz0aijAj5zIKee5yA09I
WqJ6FTXu0IX1R1vRnDMJr/aFQod9WZ/Vg01CjCbNmStUgBEXWzdEYaNQS6tx1XJAdF6pnEtvyehi
BVH/vipHhKqm/O1PanqdeLmRQwNwgRRxe158p65sK1UrN+8n4CYHtE48YGhJCQ55h0kkesu4wA7Y
2UgFIazcEYn3L6osRf1xffYPtiu5F/eyBiCRhG/xQ9o2EahD5qBnUfcdPzWYHWAfWZUo0fHIURBA
baWXvPmlZtgUxeEosZd4ay/OiFWPFBomWbuWSAfAPVl9ClGAuUgF1aS3z+/vEtPRILtc0qEqPx/i
RI5k57Pajqc6/2ZT6B3B3I3oFyjdaX24+8TDAPQIjp6m1NwBW8R4ve14NgZG5TqcfAT5obePuGVc
iiz/NBR+eKllMgMSq7fSsGhigCJiU1FLsNU74AVKhRn2q0nlDrURfkHWI/mnNw3/gPTCrKlYVMf1
iT54BVKhnk8Nme/M2F5snIg0oyibonMNaFiAz6I42UNbmTDY6Bs0ZuoKfxJ/DG10JfF14cGU+v+L
KyX+OWhxvRF078MFZwluEWgbGN3Ep9vjFIxomqNFM1F3K3v/EPjd9Ox0cYnjfY3Z/Maeuv/I88lF
vYGUi2+9rBF1mLOOEjNcVyvxp9xFMVLwhwaY/9cRAfEvjone9m4aovhQtXGxgXa8D1e0Bf52s+cG
L2/C26kCNdJmZTjVpUdS7q06Kn5qfRX+yTMFSRmnbcFPN5H9a/1zP1hgoPwk1JRWuGiWPJEoKnkt
9srk+hqKcjJq7A9Zqtf4U9bp+e1Dwe+cN/NcxVmWOO3aKANpUJzq81j8zKxhvKKYgvKgivLe+lDz
/X+btSAKMvOzJKhs6LNzcHyVqfvckbOs/uj6oKVPtFUNdJsz45KA/ruMrQ8woFbAwETFgMREkW2c
oQeLagEy5HNyF8z02dvhbbR405lV6pIy5eeap8iux5pkh6TcVoL2YCjQQ3RDAEjRel22dmtVEeSe
cekWAOGPmjMmn1PMkTBtrsKNEPhgg6KNR1+Q4hRs6GV/oKL8kxftwKyQRQXaPyi1C949rc8+EtHf
04KD/FRxXPI3X2X0W0E5a5oJ5wV41u1ygo0NxyDAD03gEAJ8ybdGi+TamqZDg1De78KpcJdb30H3
1ydPIvrykpSenuSyOdiIBBDpMGRu6vRFep5K1aHFHHed8y6QYzwecqq+G8Hu0QKDz5qbrvachy1u
T+qCmDnaVKKnONXg2hq/QrSid3ZroYRuFv9i2LwFgXg4TTg21HEh9IAnv11abZi9hxwvdatS1O/N
qS5OzaCn0FfK9Nwr9ZZ+wHI8NJfnqt7MSoPRc4dE0Fq0dM3BllctSpXonT05Zv9zygO/fcZZMke3
uAcA3W9soGU4mEed4RU8Ynh43mFV1TzPAvjS4orJVd1dClwu430qYInu1RbJ2MzXYBClhn0I6N8f
e3voNyLC3a3K3kfjkfoTUBOqq3eHpyx9Z0p9/MMxhqCWWw5Z/6UygC+d0iiwnO+9kzbGwVMczzsV
SIbgm5UUsf++LyixHwOE6cONVPyuPsdvMmlvzehZqGRkF7cfP/BNHwxrMV6TojR2ue9XTwON1b0B
YwYkRYDVDeTWvY2pFCW82D8X+Ku99UU7/wgSZYpXUBooQix3IBe8EkIkufbcx0fLZkBRZoNrWc1v
NQKCuX6ul1f8PBx1dWqAvEIo9c8b9NXNwNnF4SjVu2tg9kP1MU6dBGISDoq6id1vxvffIVwbC6Qb
mzAc6XjiiLCxHZcxm98AaozKBLOd78PFuqNWH2KgIbvrlOn6f+Y0Jt+SKkieqzroNqY7VzleX4QM
Rf2RnUc2Trd82RqaNJS3695oEcjDZT2ayvpo8v46rS/q/amm0qKRp5JGkAYvC1VOamQ04vvu2nXF
+L5KYPQiVYEvTTKoOxtlu936eA8+4twR5o6dC6tUQ24/ohNBb82ww74Kvl7/pYtz0vE2FVCn9h6+
sokLu033jp6WTs3OTxqpbjQOlqGajjzpMZmMAwOUntu87q+2kVnEForjfn1lk0X4E0QyG5MTzDp4
JHFpoXqVKWHreDvckif8VNbn//evv/2s1CEpQgCxQpyA8HY7fJs5nZVVw3TFisvXnUtXcZ9geYkD
VHJCSruyn2xaf+rXTCKTRzXdbgoHLeWRXXKgeNK2LgAAnGr7ifLKOTH1UPmhILFXnESHAPpRUREx
ONcwzPBE9wfwlb8Dr4qSj1obWbhz5ACo5U/bAbj7UifAH/dBGKDDuT7P++8MtIS7AnAJjT9niY2V
oRMC+vVpgIXlF+wmsUhtsLWplQRKRddlT62lNyehhcpGqnp/bASg3BmTR5ywocncrm8sRAlVcvSu
qgqcNOIBtg/MMf325ukxCu1hslTVpNd1O0rVxXGuy9a74l2HE65ft7NalOx6SoetUdhn2wQhfrSG
WJcASlP/81vHB3oIiQPwE+gKQtHt+IGV4y2ObuV1sjzIocQrENkdjacpiL1f2AT6h9hPWge1LrN5
K0Gd6o82U6f/1u/mJsvt4GjyFejbTM516DQcglQjfReVdvqx05B8LG1GXZ/sfYyizwaoBagSoBqx
HM9B5rYLosG61nEZ+8dciA4X2Qp2WV0ovAJqv9xIIR/crwxJ2sFbBHoXokm3UzRNjyy8zKyrPzUz
HwQX4CnnDaKONMqt0hPoV5ZBTjcDRE0YkkGPIXTVXgvS93HtJNnGcXq0BA51XISj5kR6+ZiuEujU
dOpZAkwoXMUfvqAXXh69To3fp4USbuQ8D4ajTWLy/Jk1Mqgi306/zyKrwf/JuPpDlO6CBnZI7o/m
UfO1YTeqtBjWv/B9lgfajcoFb3hel/esSMla4kvju22OmcFuKnQcSWcJkV9m7mXvys4wcfkaZfcV
DXh8iRwMS7LL+m+4vxe4ExgfxiJ8FfKL2zmnJt1kT9SAtAYtv7R1im9XGCTYNFApyXw0DhPC3Rt7
uhwlero8qPkv0hxLBmNKp4tKQe+76Ok5h5TG6dnJreyEOsKWvMV96sJQ8xtlfqSA8V3MT6gUn3GN
8V0zCBUd/giEo7ORdy2+i0ntvBXxyswoXvKKp+xOKXwp9aIVcYGbka5cFUupr3heKrssNeMfE8F4
I+Q/Oq2U9eiCwYPBrWAJhio8gY+o1mLaZhjTScQYeWYmZmWFhoB41fdyHw1oo/Z6F19i6EiY8DrB
aX37PFhebhyEQ3gmsA+W8BMvUXy16Bzn2rRtfup745M9ThGG1NEWb/7B4SQKksLMEiFAfOdf8iqB
CRPHmAx0bK4d63HGQBvTkkrgjrDPuqTaJ34avlFxkqiDigOXKiVgXvK8NxdDThJ1/l5BPG3Q9PfA
Hgyo+Vp5gVbWbIhzPPiYcxWP3FoA1YQZssgQdb9PNR8nhetU1BQLyrJW/3hFqf1jdjHmKCXEaVeO
zYDN89iq7yepRN/xApQbIel+laH1cL9bqMHQPltW14p8agS85fI6FIpNtbZBPauK4/d2XlVXjWf+
xib+K8p1mxgyHikLzyn0kQiGt2scpTRte2SUMVwJYbNRBkqxskeV3DK/TBhSMGHhpUiUz+I058aR
pfIyYIlSvjN6NS7/80plNFwzHBXzpcckFfeaqk7FLytqTR9vnl4E4V56bZheB30s2pOj9RkSzWGF
k9Eu0nX8PPW+w+B3N9DTVcPd6PuO+B44mB0UZ60qsVM3ZNwB2ie66D9UPON+o7SFyaKNULh1TPrI
jz/aWZ7i34eOyRvVLNmFaBizK7gqYF2QgdyuUCZynYXg94d14Z2dYXqhbTpc6I6kp3oE1KsO3rCR
e9wfa94LPLBnzjyknSVhU1EkXtdmjJArVo6HsPK6s5oZJgZXVCLXI8j9BUQeSVoFmww8C2rAi+lF
Y5oFSppch3LUv0n8K/xDE9v1sPcsvR3ORTcAVJ4q4unGyPfJOo19WDtUkecG/7K3nzp+WlXYZlxN
BFQGSOu+CgRF8Xl2UBKJT7YMcY4sOzxcJ2LcRuR8MG/Qcuge08FkmZeAKqhfZcW1NVyNLhVoc9vW
kXrCcOyo77zPEnv6lM1s7PXFfvBdeZTAfkZdjhizLCa04KVpvONHbelDUF66DO7gRdXzAHns+u13
IZVsC6muGWtDnrP4sqGP/8Oo1d1VLVXjaNZYhpPgOLspElvVqrvF5BYEzoM4gAV+iZfu7SaykG0e
hzxorgWAS7w0k/KI01//PPiq5mZREuOnGm8BS+8WcwagzEofNBCB9S+f1BbvStnnYX1tPB/h+yks
jWerHJ0CAbXC/7r+5e5yRWSqAGoAWQJVisrsIgqEY4TpJtYs17bunSPusfFz2hfOzkej7DhCXzyM
Mdmj3WazWXcpNzLx+/tpfngBtUQ/D73puzpoHIKNCsyovOYC1jqa+M5ZZn2C5PRUBR9A6ST7keaT
5BdgLH7Ak7jUMRZ5M8Kd5JxPPSthUhcjc1x86djJcVK2teqaTgIZiqY18D7AEHyXoGn7ZX3N7y7D
eaxZPkTQHp77I7e7qjV0RDbzproaowDOmmGbGaFzh5TpiYhinGRQetrGCX00JsByMh06a7QOFt/Z
l0hsVKZXXsvaKIJLkWrB8NWsFIytc4pDLxbc+bd2f+Y1lfQriUT004Af3c7Ts5JBiVujpLzX5n9M
iFR7c/LNr2OLyMf6kt6XlRmLMdjIs0LWnexDEYWeaaRtdVX4wlFLi7bIEn+fVE1N4VbxRu0iAt1J
j3ZROF8NNS+MYxCHev2iYGHqRbtalHmzEYsfLDqJJRMH+k73etnHQFakaXC3Tq8Rzm7fwSV2P3nf
B8oO7F53pjrl12//zJSyeWjSvJ1BJYslL7LJsJRcpNc2ScuaFvWghYcAe7bppydj+U00+EZu5Jh/
c6mbXIvxeJ9QWuX8wKpeDKrGvQgNymTXCXRHau0mDk5Y7A0sC0eUTOYymR4kxYg8rMCs6JNpZlF/
KrFoM57HUkfNpjHGPv+tYbMj9oWhNf5fq8UIe5/WpArihL7qtMc+cByE+zAB641dUOBZ9kW1hqG6
lJNZNBsZ5INvh6AHLyCaMxTflnivIBe1lQ1lAjQ3Dy+ZYuiXWKmGo14YXws7iDZ6EHOJabGGFI0l
9A++GxWJ+ee8eoYUaZprRRjVV5UmnxsPTf2UWeNWHfHvp1gMA8cPBAVXGr3Su+5L4BiKP5X9Fd+V
zrryws3QY1HxFzmVtkWn21MA9JuHQcEm4UuJaqrm+uRq6EmLJIt/xBNeIx+xie69b5RnnOBDJDGA
Gw+Gkwn9iJugj9lfTKY8m7YOBa5sOGeaV6MfiOmQQm1k4ccyEUcjjL3mDNQ+VC7wRqm4ZVVWQgcE
d6BfwkJ2Gk7QhWXs4ikZrU+I26oK7t6JM/1scmxqscHE1+t/maKpwTH1dFk8B44WhscEWd1+H9bY
Ah0Su5yGb4mU6L6Eut79hwFFOj5Pmda0T8kYKAKxWhFMGvl5kGWKWzklekM7TUdbI94B7jCcZ3Qj
PZt65IgP0XrYur/qaX+QK/LRZy7k8iUIoIXfwCPg2iCpO1zqQh+w6faDMNnDm6n/rI92l5jOSGFK
I/THCUak/bd7DBq5Pzp0rq+DmVjl/+PsvHrjRppw/YsIMIdbcqJGI8ty0No3hHe9Zs6Zv/48rf1w
joYzGEJnF/CNAdd0s0N11RvCDaLievWMZb1l7fNpjJJ/2yqIO2Vj41pmbaMRd5WX+z/hxoBJo1Ae
gq7ML1g2SKShTsEkTxW1hTF/1eBVvNa4zuB7irfK/0coSjMQdLjSCXk5WifPrMmM8vrYIg6tvM6w
JoYfUkKG+mdEqEv/fD/cdaooJLuR/qRXzgN/WVYduiouQQOYR/zgmnNWYwcHzfWYKnV3xnU1dYEQ
Gisn742YonBMjU2DvoavxOUQ9RigKrZU+MLWU95t1K5Va8+U9OxbHzSSh0JN9yV08L25P9Srjyj4
YxQTSJNEgXGJXyGtMWkfWyZotlw/WzheP0StLBwt27V7/eoUfguFkCDsWjROl8/4Og79BhUN89CE
UvVLb5y53mK0mTyrKKIcM23uV3bkzYAc+kLpXQa2KKb83TmsFWFDI0gyD6Y+/+2jeX0e8OvaKPb8
O1Pl6Nv9mbxOf1HJ48CHFsI3xOFBXAvvwmFNM2MwaemHQpaSz0pnyD/0jmRiGye5GaKfnBc4JcdD
6x9VyWoVV/ZRjtpgPqtu7/+Uq4eA0IAX70UKmpwSS5yHbPtNYDeWehh6rHb/laZwaqxtZttD3D6W
oxEHQpQslZ/mGKSLZ1Yg/3ZxomXD6/0fcr264BTTcKLZROpEnnw5JU7X0MaMMFwd5iZwAy2U96rR
5PseQM3xw6HATArbHpazKIdchsL8FiP7Ei9QLG/tonVxdi7jr/OkqM0vFZnq+vl+vKsDWBSiwBQK
EpAD733xtWM6x9MoS93ejM1h22Rm+PfUYidF6afeh3oJZ9tug5Oul9HmfuQr+Do3OVeMDJmNpzMn
72Jdc6uZ+VDGQJR0PSx3E2L9dIQ1v0sRTpznSg2+jGhmdg+15SfBpw7ceMqVp6TFo43hhPzVGUNb
2mMRSc3IlZAG0teeKFfCofxGzjAdnBGSJ6Swi+lJ89mu0eJp96HV4C6H+slLhCfxSdL8cstnLDeQ
cZEiUqwWRLZioetYzI9490RHsyuwu9MROQVCkW0Q0kN1LCuLY4r8NI9HBxn2qO+Mz0Y5BEd5wIox
9Wv1SVdia+VQvjpBxCjw38KnA6DBlQ5bBLAm0HFl3PMtzVNYVdUxLeTYi/Gq2OG7tiYP/HaRXeR0
iBdyfKCnwDOLAvbi00oILRvt2NX7BpOGB6WZVLeuw9ptqghrd3K1XzlF4K08D9p5LHwemYg9bNoq
xty2jOO90sn2RtED7KjCMP6MB7e+awyj2jRzkRzR9E8eMSDEBxTB6W9OW6q7pDKSDWVQ5VCGjeka
OKvuAI5IBxyDp5WVe3UuidEhg8PKFXhye7FHUftDRaiQ6n0WWPkGjlX6+GYZXpS1uvGTrj2PCEdt
5LZrH0G6hB89IkR4yk2QYMU5scwiklpB23kMm31WTOBOq8jeh3U1e72prb2jrk8HGjt0BWjJAiLR
lumZAtFvLE0tPlaZ7NT9Rkliy98NRj3GO20u/OLJVs1Y++kHYT7/mmvKfx+uCVsKgCChHijszAAH
XR6IkZEMclrn/IQkHU9hUDQe1qHN2Riy6qEx2URSO8+H+2eTWJ8X61cE5e0Dz1cc+MsvPKDgWttm
kBydWm37yKtb5NqRZzcL6yBjMjL/k6hqFidenuh1sybXfnXdoAbE6hLtEaC//H855GmoS7VQZP8g
DQiCdYYFyLu3ki11pmRlKV+HopJID48ijkkzackuCXnMmFE2OYeiMdMDJUT1MzIaljfjxbtym18d
QlwyFL556In6PoDGy1EFExbIsuU7hzGJgp2coRRn96p5ghTwvU7U5KPtHUKg1kAPjeRIJjm8DJeM
BW5LIbySlGLqVkaS3ktRVDtIIT5ZUolC8f0l8yZ58W7NCLsJHjPiHoW7a/BgvgwI1032dW2QHuGX
Ocm3DMOZZBd2vV1ROMwstHgppAW1W1tymf+F1e8g7xPMIc2TPegywrIoTaMxC2FR3pFBd/OPkufo
Hx6TOLTGswFkOR8zc/pqAAeYmw1uU8njOCSyuVPGMgldB7H0yvPbcZywupr9UXpyoC0/O0ajd4d4
gqjoob5Nl0P3QTMcrLg0xs1cVn6wj1rfynh2Z8qsraE7FoeIMEPhFKEMBmqXvtFyOfcGXvNUe4JH
OdX8fV3X3/vWML9q/mh5lt6Zm7i3wPBM/Vqta7GLCSz4GXTEUWV6SzEuv4jCy/WtloxGWYCChqz8
glwjbaukVY9KqA8HoeKxu78MbsREiZNzmcOSlvVysDgkR6Ux29XjGNjmIYgQKsi70j7VsT6hLB4k
G4B3a/ziqxkWvVsUxESzGHWYJc93DgpqTlWvnapCn37QSSwf+l7DXVrWUuBKEFQnNf8lxXW58qAV
6c/Fmke1EsFRXl3QUQSh6XKG86QxsyHX5xM98/404CR6HlqzWpnTt4fqMoww+RK+MuLRtdhaQU+i
Z9TGfKImpcvbvrdnFb+hNi1oCypT+Luo/eGvKpE0TKKLJtU9G431lwDLZoQpYvQDvAoTpsad0EF9
0qsqr3d+FlrWOSgD+7sx12rwWoB6TlsuF1CKSJanoYbtehZO1XPRgkUrXSfALvoJFlAbb/qpteyv
cqXY+aaSi7b8rNnlrHyvh6LPHi2s0BKqRP6UFF6egg1HNn52OjaaEMEPkD2s8THA8GMATvtCsRId
Ek+uzBLUkVU6Y7VRgiavNx1GSqemgZO3k2U1ee1L5PdcoADDEWn9Wd5GZAKfRiiCvxOecv86EC9t
t8Hie+XwXtwTXIc0fqgLAWdEP/+K62Og/hkFpGZPVWhMe9TN4scZTPge6PG8v7+DrkLRCmTT4izI
6xou7SLlnhO/ymHo+o8V790vcj1ObmKG7Y90HNdYE29NwPcLCzgJtR8kPd5UduizXK7fJLMrhadd
cyIJKngD1TP2uWU52l80KdaF2nUAGn2INecFfNPQeRKKOA72rdbwzU7VIIFCh5nLobWpJENDQnmj
mjrltZ1aZQ0d/UZVXv5YAVhA3473MI+Ryx/bktfKaFOUJ1mvWgcsSO6nez8clZdOb0v5BW0Z6y/A
6L4MxMiv5n0pB6ruISqaFZto0svEZXy29hSHg7UrZXh/iDD3jrxzCt2PDuEkyTttKqpkZf8u8mVh
5sZbAJiZcIsU0O7LH150JU6QSTmc2jmrN4ld9dsilXCJ9MPZq8o0Oyil0T4HXRTt9GG0VsJfLSgR
nlwAWjuCSsDYL8PHE462zqz2J0muuu9DOEYHIzZeswGJkZUk4NZIYZsLgBu5OcnuZahxyudCyslT
sYrHuVy1BxA1GvrihYNCZlClcuOOWTt9kgOcUvrJWZvqG2Nlf4p0mUOZVb3YPJIS4IWL7+WpMeZ+
IyWm6fKQ+dPOzpog842hohoCCAxxft6Vy0JFC+MxydOuPYVSUGHrQJtE1qVhM/UQYRLQnDtF7uun
fLR+OKO59jB/04R/vxlYU6wrTgie5m/QhsuZbgrFZ5PF7aly6vx7FYxStQXgHvpfNA1pfBfMiP63
pcx17Pat3hdu63S6g0Cq6muuuLyVrwH9qP5QdW1fbfTOSDDPUKVXzm6n2ML36B5mp8U+zFSiAHGz
WliAWNiX0zmiLh9vrazv/tZzU0485HCKz4iRqslO1qepRJW4q7O9OYaK6XXt6H+wH8/IIdjzQED+
EYw9hZvL0cuyMhpKVcsnAye1fYa0p9tbfv9EI2FYWdIm/9TlRHOyUa5GUQcVBS77y1B10yvGRCn+
VFj9n7zi5e0PgQ7oL0erwSjl4p/7x/9VAsXLGhoZvC6hBAN+4zKeD8ZuwDkXlcdU1f+MuCltO3tw
gp0RaWerC/JvajlHKyVW5TqRISrwY2hAqNriRnAZ1Zo0P6oLRz8ZiDBvylwPjk6S/Z50E0hUEVie
0VbZWSkVafAsIR88z5Plgg8vf+b2YH+u1XTea2W4JjPydjhdTj8IZfrDnPucXgjWXP6wjB5yMeGv
e9IDe3yIeRi4hTrVx8FMoq+DUg2vPNGfbbM2PoWkl49+ZBjf7n+R6zOF3BLGJlhP1Ad5j17+BOYh
TrFmN09+1c3bEDObY9AN9jYYo3nlqL7x8QW7WQCFkSCBzX0ZKjB6Ww8UnkSan1AeQvfz0Okjl2qJ
dIWMmc1PW8JS9v74rlc4UBqw/sIbnsxj+VIsnHBwZk65U+YoNdqwyq9p8qMnHUb1YYpibaUYd2OM
XESidgM35brlVUNb8Ed4KIh8G/Gp8XvdjcAmoUCXVru5M37nDvvrw0MEPcsKh6eIF8PygeAA32lG
9FFOZVdPL0Y5F3+1alefTA14nSMElj8WT+RVkNcwRAVnwRWxODTUDIkDc4KzFjGY+HPeJbayaSCo
/V2GYVk+D8FgfLAvwycE5SU4hDz4wbYvJSkjw26GSh6qUzxT3NxJdVuenTjump2VOsPez6xwZWMs
F46ICEwXERAOR87kxW1vQbJNp9FvTnVfFWe1meUDTZz6NQ7kDoVIbU2fY/nMIx6QElSy0OKFJbDs
VJLG9WqR4egZgKEPeOkrUbsJbC3zj0WNzZZrIkH6zZxLyRvUbn69/01vRkcsEbkDcFEcRZd70zZy
Kl+cOKc0lkYDBAcCOvYcoz1ggM2cdkPUosfHD3Pg/6ANcLgf/sZkCzoV6Do6QuCGF+GFuXbmWwaW
ZVNafB8H1nGk9ebPKFJ92Y1sqXm5H3B57JED4GDK45b3PKnc0jOs0U2ufVWaToJ+e0hp8u9qB8Rm
lzZrT57rsfHeQZUDgSdcKTnqL6e29B21QZdkPOFYp20rXS+8YnLkfZAH/8wUP1dOoFsjI2cjGk1h
IECL7EHASAYNHvwpR2Az9Gro991mCPX2p1FGHxX3pKYo0imB9xaNvKtCXO9MkW6D796n4zxsLTV7
HSCwbXrk+x6TvtNXrvJlXko4dgneRaRwQI6WRx3JHK6pfVXvh06qn4ImDsEPy9UOsF9OwwPzm9Gk
tKrkerq3HH9aSZfeWJvvL2wR36Gp5XASgbZdblKbPGwAWFvtC2XAK5aGuJM9tZ3ttC4YsxSymBqV
+7HEdhB/6lwDmS2hXHTIoDt9gYnmhChblnniVmVmw8Vp1OGzrST2ayXVjer6qLx+kRtHyr08k8ba
06i/PDpJQHcJg+wUvGQ3FK6q9LZNYa3OQ28KEBH0QqvMVs6/y6mm3IMSJVLPyC6DT2SLLG7rXElb
1RZn7TSaycFXM/VhkoZ4q1EFaTeDJJWovkU5QA6j/BEk8pou+QJh998PQCsQZggnMct5cSZYRuUE
CeDCndZg3pqr8KNjZZZfQuDFG5yX5/Oo2sanVs36Y600wbYCUrqJTalcSSEuz8b/fggiRkiyCL4e
q+9yA+Oo3EnObMsYk/sADiglIVYZINXbVU334MPNfq46K9hBIdH3948p8U//v/XGgSGqqiRLlIVV
7qClFNWM4TeojlDdJ5YZfE382X9seKWsLOvLE+otCq1abjsKMrQLlmXNNCpmudNnbW/rlBlBAbf7
oKgNPN/UeuPE/lpl5mY8EjJeHlTUuW0uJ9QHulVYoa7tI6tTP0VSy5VWK+MPPxjt3Tz7azng5ZHI
+OgR8JqisAX6SWSDl/FsqW+dGr2mfZT3UG5kCDbYxkq7gfrnCh5ycUK8xSINoLlPp4AGhblI6Y2A
ux1PQnVfG237PHedv1Ek23bhtCp7uY1/J1lYYpXb1d/9QjHdwAjts2xHyVczx9/JCFV/V9uxuaty
I9zja2och6QJdlUW59tOCi0vCjPpZTYTAFMDCtI1pMZ9H9gZ1OsOfWU0FLa52VWf76/EhUj5/wYm
VDnYAEgGLO15FPIAytyduq/QaP3CbR2jT2DRclG78qRlivqk9rXkhelsHdLcrHeMDE/EqXRw1UPL
9f7PufFJeSbjxaJwSF0/W1RkTfs61ZGSRuZq207NdKjqHsl0Wv0rucly+7N6yBHIEgSZUngzXK6e
wpxHmNKatp8nXf6DlWx0SPIu9zq5kfflrCtuBUftR1xyON4f5I3ItLnICRG/Y9Vq4rHxDqyThPBN
oK9o+xFVm02MANhGMnzTtaxy+iJrkXQKm1k9+lKz1u9aHv4A48nrgSOxb9A/WiLGNcOvKQlPwSHl
mbNR2q7faXEpuahNGa5Z9j+zQs53jWlVh6TT1rSgr84H0Hq4hlOAoqMoKl2X4+5LI6/B0iWH2cFB
uyysYlsYWnhObHI1tMCklXlexKN5J+waRA7D6wI/UbHY3s1zOuqI3AQlXCSthK+/GxKJ/CzjMWo7
6CyPM+qqFJP7lYV1HZbLBK4cmQwL66pyWlsRYs5mrRwyX5MwnMQgDJ/233o1jLtoDtaQZotvyihF
cV98WDTpYPcvRgmtogt0lKwPuJ/Vm8axum1S9NqrlkfhT0Ny2kMy2uaGmZbdjC9+/NBifgvPChV8
e/SuribZxJOqmxCHOKTc6g8duEi3jaRhX5Xxpyhr5W0aJT+go2q7+3EvX+TkiBQ2kPsgS+UKIANf
DDvI5chpAl05pJUfvdq4UXp6MgTPSK2p+1kjyaLRnK3kqTeDQjwE5kWfENbF5YpSIwT4bCdTD2Nt
aDspM20Pl/b5oDchfH+eUZuqVdZMTW98YKRuQHnxbIWLtrTmCUAXm3Omq4cQINseN0TfjRWl2msx
OhgmTyzP8bvm4BeFsYELpP65P9HXy1nYtmm8mGGhoby8mOgBiVk1mi3jwLk8btPOyDzVGuK9HRqx
O8vhxywKxYflR4KzFQejRVF0cS5PHPXJUCXmIbZH2/PrQT8YQaLMLqjjNli5128NDoAK1zp4EYzA
Fh8UpY1cmvvOPCSs4QMW0vWTOgic5qAP3zM2zv7+ZC44Dv+NDjIhdA7a3NSCF+l3VcwjnbrIOszU
vd0q1ubHchiyL2rh165aK9q+Ds18z0WIoRzwzP2E6YEb837d91k7P8a+2r80sVO5vIqKZ63Ms+fW
gpVSKkrogT7KAL7w0kHYOBiylYRSfOp3aav4NDQNBPSPUxXs3+LHU0LutcKPcYtWhuzZ6DLD0xR0
gKu6W9PZWdyRb6FYbTCMuLNY+otVN/e+kjdWbx6qwo4PjgoHRwH48jw0JsAHSLhekUb2LqoQibz/
iW4NEtocVxTvNggOi/VnNtySoQ1mCMMW46/Z4Qe4lVYh9pMrytf7sW4sPxTm/l+sRcZcIhKLw3lr
HaxAwZ3cghg/WZ35YMJa8Gq9t1aupmW2x8tayFAC2UF2k17XEukdzWVn+nTGD1xN3YtU9s+50iUb
tQnbr0PthL8rJz6R+RnHHp0SF0U4WkKigNImUrXy/rqaaCDuwM4htnJbgr5YTLTVY0ItQ+M+jJZk
eghKGw90Fs6h02hf7k/zdSQSXOQnEXSg84I5yuWxDdhNtyQy2+PkoKggxbO0HUpLPUaJan7wQMHZ
ixCwOTRdtLmWB0pnt3NR5Y5yVM0qO+Vt+Euyy99ROmYvSiZP248NjGiAVt54jxRRCXg5sK6zfCmP
NP1oCsGIunHiRyfHJFKaa2V3P9Ty6iMUDwRgHAJ3Rma+OCn7eqp7a2RhRHIzueXUmmJNzF7W+so2
nLS/60y3Vh4ny+3xFpN6NFIcOG2Cbr8cnjHFNGb1xjiG6P7vVPqHG7xMcy8y62jbzlTc7o9x0bgh
KWVkgj1FaQQA0lVS0aR4C+QUqI5A2KtNp5T0R0fwihupM2UPvoL01Eto4atx4eycBgyJm9Y9u/b+
71iUB/73M/gVoJi5DZZVW9nPra4fDQMEZyX/0MpS3nR+jTHX/TC3pleoaVIBgf2sLFdPkZVG59iD
ccQrTtrlfa1u+1ZRj7JTVl4VWNXK5XczngUkH7UKCm1vlaF3+biJ8G7ZJpF5jDU7OKFd33+OTSfx
aIz7u5CV/P3++JbbXnxNsBf/N97igNHzUjUTykrHYiy+yfXQP05KOv3bR5a9hvO4FYrXBsFQc+GB
Jb7ou6FRYILiVw8waCrKVmlbZE8W99VG0EA+eJiJUUGSB60GTpJq3iJULA+5byesUdvvk9j1zcD2
Anozltubeb6S8N4aF7c98uIUrK7zoyxodC2VQ/NI+7TeB6kmnTuV2kUCGPbDoRgL6xDxTHY7zevL
KZwmrTPiOrSOSpT9TlNtepJjTLtKvxw/PIMUcERmQdGefNZZpDFdP9hNYXXWkV5C+AluvoZJyiA0
IVGAvr8Er09NQlGCEvcu1i3L+zbp4mLyA806amr3YKbCp9keWiBkNnAyCy0ALTTnb/djXn8zGj7w
Mqljv4kOLCeym7FDtGf/2Aa16ppwaB/0MYh2dtqhtnw/1vVJBf8EojQ1VKGM+Naif7fuwe3ZYReH
AY4aeraZ8jp4biR1jQqxYJ2Ic5kwlKeQ+iAt49F3uTY0JUiNiUHgT+hkeytNG6+Z0/4lkqbJHeKs
fyorqvdW7IcvlR7FHgnqEHpopkdbpFO6n02l9tbK2N/k5N6nw2+/ikyV1iVoJTjxl79K70cEwFJF
OsZmH7gN0IffWE31j3U3fE8L9JWk1NR2cLe1TYv67U5T6fUbRt5sJj9UH/phbA/5mOiHbqpyMEZV
GiDgb2se7cn6LwNHRA+jPmlnpmj0SZIZbE0jNn8n8WCe0eJKtqWuD2dJH6wjIOPx0JeNszFqMNpD
bK29lG6sKsAEoHZEBYlMY5FqFGbWkJR30hHU5viQhigyTnFuPLS8CFcm9nYoTjmhMcDHXnztIqkb
3Sgm6WhwFz9Bb0fSGtDSQ9Dn9Uqoq/1pCpgGG5MeAGXdZQk5RUcuQWIlerD6JtxEsaQenbCRXSts
pKNmwxLUdeSp7m+aq/ERlNybJht1GyHOcbluoB1yYGhj/ICwWbOPOqPZa3bU73M9/vCVSyjRCCXp
J5sBz7cIlfbGZIx2jJKZ3bl1qOTbKdTCDZPydxDQTfz4yN6HW+wIS4K9E5p+/CC1Bd46ozmeB3Vs
vbHJ8hWi+wIGypkghgb5DSEoQxw+i6E5E2xcq0JusO8Kw8ulotgESVhu1XHGRsjKg8fBAIVi5Ja1
myStg1MgzWB4UWdQYyX/5CDl83UK+hKZGR4hRZkGH01f+YUoQPOOhKUsHDouJ9+38lKJNcRdOOiz
T3FnvI6qEvxIiblz9LT4mDzifzMC4hpgN91U9s3iXsNEJhiQ208wcenzXZzP9VOcd0ig5JbkIo9Q
Se6ghpU3k5/l7qg38cnEbW5/fw0sG3ziwwABRuUTJgwgw2VlbiwzOkFWnjzMjTF2W0ebg61mF/GE
5Kc9UB5s4lHezWoSYfKU1s4vs+mj1jOLbP4HGt0Qefd/0I3txhVF8oKQ0Ztm1OVnAGCFpGxpJw+d
DLxyDtDQQiEg2xns8ZVQy1KdGDqvAEgM9PZE2nQZqm6LPi4w/Hsok1R9CrLUcg2A4NtQsYbz6Fem
Z+O78ByaoXzyAxzF7o/0KsEmPM8XLkoe1ALgeRl+RLWwaIcqfciVftzZjRw+FLHcbMupmL4YNDNX
4l2/l0RA0UiAC0o91hQ/6N31Pw6zP5dZnz705qixzJMBEMvcVu7gmGHKn6HhzaDyA29OO9UrRrR5
2JprRou3ph2wt+hsCODSEizsl7XTI3iYPlijNX4ZgartAvzZHvS0+87fDK+a5KSeOTWRZwJn/pgJ
19u+g8lBA1BALUlRFvdVO1fB5Jdz+qB3qU+ZqLGfGrOMHoBOrFkAXt9XLGEqb9RGad5ztFxOeNmj
DtCPTvYgVSGnHNyGb32B14RkI/uHOJ6ndlGypg59VTWiqg9TBPSbwPIgvbpY1tDaAAgrTvMwFpbt
yTFyjg2MDyhSYeFKeY5USwbfUO6cdNtrWrdHBMf+TLZovFq9vtaLvVp1ZCGUIVl37DS+trG4P6u8
NdNJGsdDYqWt41bANA4pHXWP9VaiQjJnT3av6ecCnsgLPf5qH0XSPx/balRbRHkS9QnwIiJRufwQ
dh0bxVBATes0Z3xS8BlwDasIT4h+jKfRqtaq4ssPT0Wce4RqAJ0H3mLLqji+yeRduaE8OHpubHQo
PBtNrcnBVFl6ztBRQFk4N1eO8kURlq6oEJeE08H4xJ2yuMD0ym+LyUikR3sqNIhsVvgstXLv6kYH
RaHtjQN4sukhy/M1W4PFcP+LLBQ3SPbB9y5X3DgGVIUmeHlKYsgPReDYewwJUSzli3/LjRrpfKbL
vf9NF4+ZtyYw0CrKvtxdsFnEj3p3msWIloQUQLJzAypqk/SKv4uH+oNdSRGF/QQgkOcnQJZl2dNo
rKZ18jk7j6PSHUK51dygHcNz3cizR59DOt4f1eL6e4vHXaDxHBQw3SUkLgPnMwTGlJ1T24o3JnN3
qMcWw/FZXWvw3giFmyS1M8iDYDKWkgt5UcZtHNrZuQjoWdHh9S3LzQZEUX15zlegAotDX4zrItji
awH3niVY6dmZzodmeWFb5E/4lv9NIq89U36qvpZ67ZzRK9Nc3KKVlVT3eoUSnoNYaIRx/S0hY5aP
epTS+oQv1eGP4Pgc4IJqX2pNP+naxHnQVfkaUXH5EP5v0AK0wSWP1MRSCWxqGbE1McNGME+nxJjO
cH/0l9jw/6kHS/7Z4dUH8oxst4yd19axfNkLDGob6O3mmywp1+iaC4ITJ5H4DDzMeRQiUkCz5nLT
dGHTNNgr52fkILrIa4Alfk7r1PT6qtHheidg99o43eNhGOzVwco8yU/bwFWgtp6BGDdgY/R4g8pS
eLJBhH7tCgQtLYQItI2fTcr2/m5YXh5vvxc9M1Hx5HV57QI4KPTLJTk/9z2OmQnUXbwGAtOzfF1+
jCQSlhZ43M/KbvRvTRFr28Du7X7lpLk+WAGu895EAZ6fQgX/ctKEj7mU9nZ+pnaCFWFmqJ4CfOlk
VH3i+nEruehAozGXqWtGj7e2KHcWjkNgLQWD/DLy4FcjOhxNfk6HUTqHczhvYAOaD5Fa/rg/07f2
5/tIizH6Umb1dsbCCBLNegIr+1c+qgV4mmne9qwSr9DDf4tKtr/NdT+vHA6LTPi/ryx4d7ztBax0
0fHx586MtHzKz5NZ+j8hkydbK+mGQ99yXbsFWvC7+6O99UVRzBPOxMh1gCS9nNfajMuOClB+rqOq
/FSHeKv5kdnth6l9Rhc92uqgXA5Ysa9J/9w6hwT4DbkdXlv8cRnY6UNKqZGTn83MLPeRXEUbY4DB
qgCdP8kWyvyAM9Y87W4GBYmM1A06K9fC90lC12MKinMYdfOXWCqzx7oNC8+qM2Pn60H9OSrNNS3m
5cPy7aOSf/KqpDnLAbgY6tiZIfqpRX4uZ2NMPC6wadtUcfPSKMYfbFzNJ7uRXiuo82dlVubvitK0
G4QG1vomt0aPjgikBdIjakeLPeSPSowkS5Wfs9RRdhjgdL/l0KEtPaTRz9Ex/Edsk4fj/QW2YDu9
HbSiRgWak6oRVKvFkgaRYCfTRIVfrZGLx8Rd+lJ1BpoC5RA9g9VOWi+o5PlXpqfGDtRRuLciZ+KT
FMXR94tyR6c3fOTDrVVibkwH2thUfwWdAqz4YjqyzC9UA7GnsxLSMs7wx/HMzp42llFrW3+oTLd2
nLWs5mq/iduGpFSYIYBqWBJHfKkMsgTfn3PThwHuWn1VunJXYApBYpA9TUGob8ZEUj6T8Jgrn+Jq
wMRGlZk/qD/x3yL3BwgVNLwow3NkWdmXFO/qYx7pybbIBvxJASg8zUn6sXSDLgWMZ+GcIlyvEK1Y
nC/l2CTakFb5pxI/mWhf+xDYUhdgbWEUHl08q32W/bZLd47aTubn+2tvcZoSXDRghayJBq4NKN3l
GRPPYUYZy+o+FdVcnHjSfafuFW+qsVFcBFXGldtxGQ4erpAbEcmEYLAtj7Su7E2j0I0W+na7r7sp
/DEYCRrzuOocQDBqz/dHJ6buXRkfGDbwf+CYgqAjGveLjVUXlp472qC/yBi1eaPKYyaLoen3ymzt
iyG0d4Nc4/UepvljUgzSl/vhFyv5f+FZUrzsSUmWxgGU2jW91SL9pdHmeOv0Yw+MuJYBRE7OJh7V
r8Zgm95ILXpzP/AiFbgKLD7Du+cOJPoyHuNSf5m0AYJkY/Rug6DVZ9/Sx2/3Qy12zP9CQZPhsYyA
73LHBNhL6FXZkKg6ifRX3UPXlHh57ibbCg5FlTqnrNb6lfFdLyO+K4pLLFhkl6heXI6vdpokkINZ
f5nbYthhV2duzFarT1iwGW7m+GvQj1vr6E1QXGxP+UoaGX+AKDdnU3+p+rLzcsWs6PPV7SbJ8uxU
O1p7LhDQ9dRQrj9XcEK9+3N843Ny+3McklRSA172yJLGnpQkio2X0AzyrdFV0YPawGKfi2JNHObG
zKJhTloF+0kQyRczawZpBRJsMF7GvnuurF550ALD+Jn2CSgpa6zW6Mw3lg+NIAqqgmZK6WdRh6hj
uVRmtGVfuikOjnnWOX/ULIg3+TAlnq9PjmdCr105hW7sSw31GxiRwlgOhOnl8sEpT4sTtTNf8OwD
TOrE7dEZO2S2i1Y/zz6MiqQoXnR5RCTg/pdctjbEdgGaBUZb6GKiMrs4b2dqfEOeKMaLnFNMS80K
uXgdCXcfDfbd5MvDpkiCaGtYuBvRJO92Q5j1noWXL7LUEcqvE15Xfhub2zAvZbSbNHPlJ15+EQFJ
wcHToBYIQhMdlaVmghInYUjpxvwt+BLOiQJoqp78SK4rZ+NrGrDfPm/j/nvWFQGPm/vzc7nS34IT
VlB/eTlRSRE/7t3BFQ4aFVds036PpRXtEuwfHpjOcJOAW195R1zu6f9CwTBGeRtLRyj7i7tBj6cp
tbXR/j0BVtunllLvBjWdDo4JIMiVrKA9OYksf7OxHnNjXFM/dPNSISX4m/XIm9rtVaphpMrYUfKO
/y1GrbAPDrKO8nNThb35mlShMviuhE7C2iNxUfAVYQUejwSHcxMrSXOxANWoyqdWr9R/5yaTkIJ1
QjPZooNlVkcrrcu+2YAdkrsvGgRE+xkwqBw/TU0WNq6u+gDfUdPwt63Pc/p4/9NfnjyI9AlXZUTt
KIGTe12dBAjlANwzI/lfsJLJ7OpJouxiP2/7jdFk1V92XvbSyjmwXG2Ag5kBVIyo8wLsWa42W0I2
sLeM8A8FkAaf7nH4hhni6CpZFv6+P7rlrnoLJZIRAA9i5sVPeb+w244NV03RH9ZEpD3GTgfiDZaT
nX5V1Nh6nvoQB0T2mmWs7OflvLLSaRhClQCRLGT79MvIlLoxuXLGOHCroLefAcHaxwk7Ac2NLFM6
5HWRr0nMX80rjSoiUQTBeZJFtrhEeh8bqswJi4BtRANeClrDK4M0gPlZBPv7E3t5ltOaQGpLHOIU
PegE0n2/HJ4E+NuS2qoO3Ngw/UPxf6j7kuXIkSzJX0nJO6KxLy2dJdKAL3RuwdWDjAuEZJCAAQYD
bIMZcJ5fm/9qBTOrKuiMCnb0pWdS8pBMutOw2PKePn2qrEPFn/YmnwaPfDZzEn6GYlub18ncHf18
6HdPFkTbBazDpH1V/Tg8u+YRCKIXe/A5D9PpvEf2WMBVbADqhF5+n6M6+PMB3z3XhakPM2lEIdi3
0BTy9l4lcTS4LqzEveqy+QqxxSHOwRjTp90sM/mrq2PByVFQQzUKYfQ7Z5PWa4Cmz62pUU8GzRB0
o7bLZUOzLDc4sz4Y7d17RBoETXt4XqEWgrjj4D26c1jNlU/jOner0DUYDVqluYjqMkRNhEbtwutF
g0IWTT2Q0TC9+/mzPUAPMZHwZCGTAGQJ+CGA7oMVakI4AQVjUNY5KiO+CynjoJmQgXcpPe5tBlcx
0VcNfMNdkX6rU1gM5K3K3DulpPo1xzFcC5rAkfuiiw1UVcRiB9dSI2Kek8wkda6TgGy1T9WJ6tHE
FfOEwQ9p/kis4d32hMAd7GYYM6CHC7Hm8na+2578UVcWbgnoW2BGyauxq+0avmc1OkMo4XkVB2YV
IR75YAX9YNjFEgjLF7eMp34woS2JrduVBsOG/VxeTN1wBfPn4DaAr+oXKzXLe+N/ZHj/Wqr/Z1aI
yhPCLwR+i4ApmmixHb+92bEkOIX6wMWocD6T1y430q6E7SZW4OfwJoihpnBkqfXvY9WRy6DzNXuI
qTeeSuhBmjzq2+k2chnxcpsgJDslDQvvwNyLzrxE2guhazSSkyoyzraFOl58rOFaKrbKRQNyoRC+
iYsEcmX6z/Dp357sv1fP/cWfNyH/9h/4+amH9TapanXw498+D8/sWonnZ3X2MPzH8tV/fPTtF/92
Rp5EL/sXdfipN1/C3/9r/NWDenjzw5opoqZL/Qxxh2epqXodAFe6fPK/+8vfnl//ys00PP/x+8O3
jjAAKUqQJ/X7X7/affvjdyxPTI5/+36Av357/tDhi/8p2gcmH+T77zw/SPXH706afVrobUvHPoqe
i1ft77+Z59dfZeGnRSNy8flEIwFwAhyRrAeq+cfvQfwJEmUAkXF6grH9uivIXr/+Kvi0ACcLfRHn
AGC79Pe/X92bF/XPF/cb091FT5iSf/wOHXXMun/OyghKIvgXJVmQp5fOxkPJI044/Cl8He4imqaF
jpzxXCD62c6QlDumFY+OZmdh2kCodPoW9TI5jdqQVzko2eaq77Wba7izPtCEumctogE4WJTBTdw0
YIbGQ8xWmNnJeU1HeTU1I7npZES3rR7Jrqti72s/lOmaNklzDPL60p7LUW5rmiPrpILkpIEDeC71
MD+5Q4vWx7KK/QK6Of61kKQ9zqCqeFLCAGSrA5kHVrGzPvJJkdGyWzlNVx97o4SlCOm6ruicOFj5
TpUcd1wPNC+p/dwPKQpJNM1OJ1mNUF2MrX8Ji5HsPCGte+ZNxD2bgglWpCNsoDZovadbr/erOy8j
2bkHuX/Pxvqs9L2b2Z36lReX8JXmYebkLh+Cl2DCJmO6CTQdb2R+ITqhLrLJC3PwkoI1+liszAUl
ehtRd/hmDAYJRADZByLoFuZE7S0Pm5jnloYNKl4WnUtSQVUhNMCP0KVVKM/XX3o4eH9WujaXqifz
UzaZ6Y4JHVxWbTodBVMjziHfbC8BpZACxDey4WWkT1wb88cu0HY1sgpagCMdt4nX4jYqaxEKMwom
G/hVvA31NydD6CYiyJdmw4nPql1YOnatCXXz1u3ZSkblGcqB3c5JHYibw5+rQm/al3AUfMv5GL1U
WdPjIFfkRMWh2SLLg3VAV3cXQMVmf5M5TXsMaf/SWQO20idDODX7aiLZfcLjbt2QeICEQmyukcry
m6wMydmMcuaZka4dcy0C8qVUoTxttEuvwz4cth3aMhA0cFi6RpYmTd7SILiEYhc5q2A7tZkS8H4h
ApwmV4wM3pgzxVPsEsF4GhviXmQCc6WvVAwKzhzSJ23tcF7GUEieUEs8iRX8t7shJvc6TcgdH2rv
nFVDdImjez6y9WTPXQdJvW+i/kggbf2swl7eNIu0ru0k3XWO3g2sRMqVsQi0VD7492j0ic94FbY7
4tHhCHZiYZd3raQbE9bRZwr5RB+yaJiOXBw5rlrrulIPtU7dKZ8s1LL8oUweeGCeI267XTUNI8R4
OnQs8DLcJOmQgiXO/H0Qtk+TgelR4aDX9x79Czdo8Z33Ug7TdnaZe9nXcEPKLboojiMHxK98OcrP
6xGsgMI4MX+QcBu/SKqW0xxoevYEK5p6y9AykFczobcpcbtiDByxdse2O2kqvEQTBIsiPo1XaUi7
6ySQ6hFdCaPIVevdoN6+q3wTH/dgXjMGjHKOk47l0EhpL0HqoFdRSY/iyajjGL7Au7CFoqUcdJtD
VyW4V31GdojVys1EAr4CKcLmJbPN1SDd8Hm2vC+CtqlhnY24HKLH7V3iOvYWnErncvC7HkyuIXFB
aW39FY+94QKmShsDrOQEggFpU2TZJlINjIikcc8AYdAtp5djWY53Tml6YAWBd9m4VXDEUM+DPLlx
ocQH8cOnQE24ktCFhbYF/usZeB5STzvrGiJWd+i1RKVhcGdKcpNM/ZrNU/V5ln27dayaYf8zRUkh
RhtnsAuDqEtVTmvNZikBxGmdrrJsvEXtPmxymMXCiUBUHNucJDSnuptPesfys4mV7trznLvGb0Wa
V9UcLIFWAhUc7hbQToyheEu+tKmBMYwr3TV8ATiaktr+EbHxfFL2dXYZdWm8k6BgdvlcOeqSKKdd
JQkDI3aQDzFwum2DpoULF1wiVQxd4J6Pae8utliIHKERE6+7oM/2GU6N8xmt9F8EHCeRRIxf4ckc
H+FEnIupkeM52rAJppJpEPjErFCTk512OhQXqkGNHw0rfI8KKD2XbTese0i6oKWwr1azD7ZuJHnw
pTVoqQYzL1ijrtFvatsAeUgqfWaibHgIA74cLmhruKs7Sm6Vj57TPCZtBvEClN003NXXUNU3heOV
9YXnEWziSDvRMMzttavx6Fkdgfo7qWEtIS5zAup51Kws7evPQdIYTDTPFJkTRmg3cfW8nSrAbgw2
NLs2m4dbqsst8YZm3U7lfNGCWrYextEd8km5c1No9KjlUWU3Me/Hc2+s/OPMq9qvZlF+N4AY89HD
cUuwxKEc5w/onk1tn7dcZPfQ+iSrjhn3DjYS5RF2pnpXKn81QYQOKiON8zSEiXs8qNTZwLhAfvYI
o7sodMpNHFbykk4mva3QTbLxXO5e1yNxX1UlnWKC4+wmqBNxLib+yOQ8PbmgYiIAEDBAySGOUG1t
YNBRh3Q5R5vBCbTC/BH4piCW57o3UefkHtOgy3Ywnr2EGIvA2d801Y2GfwFHesnpVLAgU5ccKqlH
fY0lnQOTAxQ2S2FYnpQpf8nE0KKbtPbz0ILQRfxuPaXoWh5H1h6pSN9HIqoQ2gPVgjmj0Y+tiu8j
Uj+4pX5J6Hyf9vaKAf9FV6MZMB7vdgKeZmvByY3Pq+F4gCj0zQhfpD1aI9gT0jf7RZT44shiB1Od
TGD5Hw8V7kIfD1zyUW1pbOH2doZQi1VxDjIyLECJD2h3HfekPrUQpl1pY3V6wRWf4jsZly+aAAU8
oiMaZe/ha+MPG2ecR9gjuVs9IerZQgKmPyMDd/r7ARsoYi+Yoni2bDe8hbLQceq0UGgwDaQ33KA9
8aqJHWtBknuQ9PlX6OxXzUVpa3qS1JEnbjToGeWWopg4M1DozdxLUMWi5ltaW+ncRry00dqrgaTk
vQPa544nJFjBc2vaigzkljGWX2RSmVzAZ3vlTniTqgq/WMc3RzEZkmKCHsQ5Pmk3GQWxE0TdYyLC
Uw2Iqspdp4cadoVTxklG5wixyC2ba4ouKT+BAV/mXNcO+llsQr2igpPqOQqx/FzgbR7PyuSqJuYh
bLPpWGSxk8sQdjUegy4000u4Bf0jnaNXF2qDZNeWGwghTauxL9VRSoOwaHlKthJVyWIqw8turuWq
4U61AwCgdrosy2PR+eRYudVp7FFaQHp5OK1LOFFP6Fv8qoMYzmcWqteEj2TTKJmtIeNUrgWh/dqU
4QASSN3iICsHWYClngJ1GkBNp363jdzSfYFKKMJo2KUTS3J0cXjf4pTF6RfpapbIJx0mvI1uSx4i
4ijQhQ5P1z+xjr/SpDfR/z9yr8M07abv8O9h5vUmW/uX+dmbT22f+yUFkod/6n8viXvqNVNLSliR
nr1JyMAf+Ncp3PUDzLR/+88O2WT78H//j2zJ8+GX/8rlvDj9tACLMM9ZxDNRyflHLgfBqE+A/MBo
Bq4PbcIF//4rl3M8/AqsIfhFobIBfHKhDv2VzDle+Ak28miZBQ6MPBE1kF/J5t4ig0AUkCoCX0BF
FKMAUDlAGITK+BhGY3Ltzx50pieoRkWgC61bytwdSGAfuVQdyC/jPmOwNGCqALAOHVxA+N9CGq7s
pCgjOd4MFeLxLRkVghjh1SlEk6VepSb0TyPewueDh8ERhHWrrUQyxVYw9amPmxKHA7yuofoRpGO4
C0gwPbNB33dphD0GGWt4JcKJfoV1dLutSs/57DTYOdYBMLodssnmwYaoyCIya+wxQ29XAgw0ldu2
KbMtuDzRB7WCt0Don7eLhn9ksRCrAEXxADfy/LIrp25UNy0y94KkPpwKp+AOrfEfoedvEaplJDBf
QMsHwIzCFLpY3z7YDKZ1IlBxd8MSos4JrbwdfBG9VZko5DGQIOpPNFhYm+8m/l/7w/dowAEY+eew
qMG9Gj8uEm8HCHpQ171lte1uBA/gEk90sgIfXqxAP4UeYYToo69Mi0C5PmWJfZpiaW9+fgmvTVbf
4RGvd75QtOEGmaL74lBEy3WrSYR+190EnKHhBYHa1qbg5IuoO+8T3DKk+M0aIg/VpnbnS7eWepeZ
oFy5bduuWxn5a6gIIL2kAqagYS+Q4PnOljSeOobLZig6eIzNQpxRMfkf4IqH8wOADQK9hc6CmjI6
lg7mRzXrIKAZca4b90vsV7BWP/bbj6bG4SJfBkGLAgZY2rbfLXL4J3Kckq1zHdfQFifPqhu2WPlb
2+xfX8UvHRc/RfX+H9zqwWX6br4teOAbuO6mZ9XD97v76+f/vr0nwSfQHl0QWUHdWUzjv9ves09g
JQNzQzELS3PZ+f+xvUeflk9D7MdbfElei8d/39798BMU4aBMBmkn1PsBafzK9n5A2MPyBC18EZNY
6jG4vsP9PVnIGDWx0S1IWtlpCLPZXQa7khVr4uoqonY8QtTJbkISwJ+wh3P4Uch8u5sEKq4cmehK
qxllo9oT8/q7x/iDneNwUmKponQKYgOUjzJwgA82js7CZKKCPuNt6dZiVapR5zzm3gWPx3YjnPAj
cuxSPXy7S2A8vA7UDVC5xOH6dn+sx9CMSJOR+Eqm19QsKEcD7tjP7+oH+yFgBYjLodEPjAT0VxwM
Aw6kV7J6vF1SkDUMXOB5KRa3wbLOzFWqoZRVg7l52qGys1KJHAuHC/1LbDLcHHRNwSRDbQZhAiw/
ll3nuyIJaZtQllna7xnYKUdSTdX9xCe6SrtUf3HCwVuxviwvfeBclyL8UBPz/UOAZiE4OShaIOIB
IH0wPpJYOXu9Z/dMZQa5CaBU7dv0InCVd95HybiCzIJ/EnBpzxsb3ukWbgs/fxHvXjd6coFTwzcE
ZSlEOMvvv3sEbNGFkbRSe+H7ZQG5NLlSIok/GOVw+waYjm50WJIBkMcKOzQogTWj4TCfV3seB2Ln
k9bkbq2jrWic+oOhDvgQy0tddAvRe4WbgbvyoWjuDBDTg0vTtA8iOu9m4Clbpy+Dndum2fHoR3Wd
9wAU7zLl3MVGxFuHqDbIywr6ugUJaPwBLeVdwLGY6sFGENEGdB7eKa2GSccbSI2afRw4XzUKdgBO
2FFjo0tLnRxuVsGfNSPkCP+i8oBX9mYFY0BwMvFO0SCFJseDpeWnczjGA532PRwx1xrB5QrYX5LX
HUlWP589794rPCQWrukrDwKQ78HsUTyaUHToxz3wsCHvSJisZrDc1zaUHxGJcA68vSsMhS5ZZG8o
0cAnadknv5+ocG4a6tLoPSCcbmOTzDkudSwgOhdFsBePAcIlIsmdvgvWv36TwFVAI06XZuHD/oQG
6P8QtsLuO5Q9jzylnVUse7oJUV39YKh3mz1uEuUp5DnIglCbOnieFi6PBE46dl+G5Wki2zsgVBQV
SRLktQwef35f7yYmBsPZiVAQVGUwxPy3TzQZ/ISOkInYt3YAGIQkiBWwn5RHA8q2pzNxuhPN0v6D
KfODUYFjgw+AfRfni3/wHsU8txNLanc/t1352C4YEIz8tgGBlaijZbBKIADw8vM7XR7bmxWB4CLC
C0T2iJuF9M/bO8VVhOOYcXc/VtVYZKZsixl/4IMY9QejQJsCwQjkm8EIyg5OToCq6FVU5byPZZ2t
60gq+ODYcvPzezkgHGJ/Q/gboa0WWyoauRC1vL2ZEu2dUGcd4z365M863eQD8jRXDReodZ2OYu0B
r0+iPGuOarq3brVu3OnIqimPK4QOdv/zy/nBDrBECREWJcI4xG9vr4YHaPOgfRfvYSmfo3AI5Nyu
/Jn9T+4axO+FUwaxBJRW344ztYmZ4QkX7+t65ZOdoXlwQs7SaxOug0s8BH/Hn6AlUX3LWF5+xKH9
0U1+P/jBSuk9GFx0QsZ7lp2F+jRJzqv6g56B90MsbAkcE2AQRji4DoYYAwb3B6dRXwLrUuCIott0
bTJCTCX6SNLk/TzFJMXCR0wJQT/819tH6ZgOdtCtzvbcwJEaCbfNgYYPH5xC7xEMpFPofAH1BCoT
MMo6QDC8pBEErQfZPk3HHnQt2qvnylBWFiWK0j3IN6LxCxuxdjcoVb/wtALiiBy057BUC8N7V3fw
mfLKuEZy7ITsW4dqCEEpEfgyij41r8C0bwmsoyOalPkM/1pTpCgJnYQDH0HZiNmUp4AZCfLefmW0
g3JlRTimiQwVPC0CUPRe0p6g1vXzRfGDJwzgBrElegRATjlUWoq8lqMMZJI9k4AwobERwANCmg8O
iyXyf7urLX6v0RKuI395J43FQPASfiqz/VRi22whwjnmaAJP/GM/I2ZX83BSp9q480VTttA19yTt
PrCnjN9dQrgkZuDp4TKWFs23U2l2UpBjiFPtI+NnO2u1XEHrqIWvbs/Wbd3+cnICNheIHmj+wEm8
NLu/Ha8PZ955QrV7V8DoM5lDt4i79iPP3vcPFqPgz0PLEGAfeCJvR4E+c4mqlmz3NQ7pxY5+iDbN
xMuj1ozRBatGcQJjiXIXcOvnU1UNH+wFPxx/yUZBGUPm+3oCfBfqiCkKoeDO2j3AMnI+qPHeAWJz
QnrEN3HnZCtj0d6fB71zB+TqI/Gog9a95YDB7YOujc5TjJ4eSuFYalIHjPFmT+sQxEBni5NVnCSV
y9c2mIYbSIiRRUu/OdUBQoaYz/SIg3jxwdx6v4hi+EUC/Vza9oD9HL6FcgijwcFbgPXgvLVEydzX
vdz+6lLFKKgcoUMQMjCInN++azNXGecJZtTi4rhGD4Y9HtzmI2OhH94LtlooFaDbA60Rb0ehpkvA
Q2jbfawcL4fc2bBquuQjlu4BD+71zSGM8yB2DRgdwd3BYayB+pYodjb7CbJVIofv5pkTCS+XlYwK
TbqLuR5AOsmmMPsCJkB9Rrusu4XDrPvkZhBcQbJr1wErX5LEji+Jqx3QY0wCAqwzs+nFax1/G9pg
bvMI5YJFLTz6KmEkVpSjh0r7z9/MD1YBbgYquMvdLFn622fmWwhJBKVu9t3MwUKCQQm01oCxSJQF
cj3BNsIp+8eO+ZfDOOkPdvD3WeRrzwTauRAz4q0d+mP0YJGQAen2nlERgYvTNblyBm8nXE9tWmhF
bafAJkeGa3fDIxOd92M5XdnSJZuqLev/wVpYJI7hgbDIUR8+ixiAT2Y61uwz6iY76ZIebSQh+2At
vN/NcZwgLHgdB8jaQZg8ZokVCrZBe+geolentfWGZFW3A8cLiXQf2Q/G+8FDhn442nWWFRhijR8s
C7B3BaarkPvMjPcgAwsU+vwoN1487WYbxHeeGu/GUFaoNppm58FnKLfuKE8C0bcfnKbvwJhFbXlR
CVz0coEyH/YO1KRLaDMxta9Ab+U5OjTlMXKkbl1lskb5fZZf8ODYJq7CrsqHutrX5EMNyndA5HIV
OMshOQJQBqnuwaznDt4zevDVghYsVV6uviAyrXbG7fXagG2adwyIBsB2toHcC31UOphuSsd/Zhm4
ipO6miKRfYCTJUus9l2ogbNggVXAtABzMkS8cRjL9QYsAGiY3iU47U8rPTR3cHtG5bhEd4QPBbe0
Q0OikB7LQZCLzqqU8ruYT6ECG28GBRx2ZfScM11+rT0Fj9YoodFZnNSBzEczyhDWSjQeQH4ZvZsu
tJOCsVHdf1YxrOZyRN/unV9lsPpGtZrd8AwqR7kDfOdCGuldAmXrGkA3JLzx5RDYPIi46xRgd/Ov
FaH1E4RxwhvaQSEi57NkTW6RoU25O8yNyv2o5FejcdhX1glvP6WZjfIIyhYE5KuybgovbuoH31Wg
j6R1m530NoZ0ALTAn8YugBYk9rD+MZin/qb36uCbSpwgyJu28x+DMSVoIoxt+Ahhbn4Zzq4SaHqG
Q00+DC6C2Rlz6ZSooH4asqSDibVBXB5Eeh5zDv3rG0f2YDh1zQD+TlTPTl309dDcu6wr/8xef6km
8d+rT///VrlYVHf/dZF69dxBpPJBTU8ze/jt6nnQjzi3Hn47OSxoLH/mz3pG4H1CxIAgCQnUK/EY
ocmfzGPP/wRpZlhdog0tBvq2yNX+Vc2IPkGW67U7G3pvKGovhY6/FzO84BPWvAuyy6J/jF3I/6Vi
Bi7mzXpFjTwGyoHRl38WfHeJR76LIKFWMjqOzeqcoAWqXMHBZun0ACdm6F96V+o6l9NAQUUJOsrz
KTMeqnxAgO8HkHDaHIz4qsqhmIDlgU2zLVeliOsdLJww3REyUBQiunkmW5zdyUWInOoh1rq6rlvH
cddBS5wExA2rZ7TZUawjUaL4k4/B4O6iCBATCrwxh1OCV/dgIvao7a8q8EJPw6qBHt2YaUi06sn6
wOAZYAXRU3oLckxfrUHyH8IiLqsQxmyjnR3IRc6i3mkzKvi/1RBhKSo09j7VdWnv8dBVetK3cevk
lvX0WymSVm1GyP6daXfhUas2puBfzok47oNmhgvxhC2nEKnppzWbJAS0jODlLTYX9gTAddZHY5SS
Jp9In3m5i06RG9mb0kFvH9FpYaCpA2GfeYpXaLj3t67y1ZzbaWCbRchJ5AbhdZajxGv1iiWGf+EB
SFeg3jc4SzyJ0yH3VMAqdOR5ZioyIKzTFmqLLi18ZQcgOCYzd4ZBJQU04gb83BSU0K9p2HfeavQF
hgCqF75Mbjt/7vwJJtlzVcPnTlX+gnJ7fXLTuxElK98oWIRnwOavFOrkJTxgZ4cdwd0crrPZxCtW
wJIsVXkIu0SbN0pE/oZIh+LB+I2+di0Drc6NHfdmaBAIkmSk6JRqVbqPxlqOWx/77b4vpXxqQdRQ
uZtY92QWtHkORDXux8BOKSZICYZbCheOy7oPw2+JHrmXE1K5OrdZ2NQoT4+eWukBXOv1PAI0QBqg
0zj3RkhjXtaq5FLkIQPNbteZNBraoiWwyjwDs9f10BBSJdmqW7Rr1mO5GMh17hBsxy5yvnJlF+Hq
OJnLbWRmdHYEKXfXUZOQOafoyT0WQZXFORnBx1JnKdxyQbPWcwXXQfAMQYnwkQvmI2QwBUjvzMr0
spQJt+hDaZlwTzm8RFlbWN5F5blQPi/XowultnWaoXNwz0Qmgg1kX1uzA2WrDXEqlNkUfUVwi5vN
QuGRdd9iYp7MaN0aT92alPMOvlCwBBx8vrC0Bq7bdUZZnxTQV0VrzQCrNVk0I/ROCxR3ErmKSwrC
vQOTQP8uYGFYXc/wG4qKMtZhVEjITxtI1tfUvR0pjecCbPq6/EoBInR7zWPfnLs1pHlOdOs00R3r
SUZPmLHt7OeD5kP2OFfN0FzRhI31xgKKhTpD51te1GYo+da11pjzYdDJeALtKZ9D6wO9k3hgmeNg
V4D5dLA2cjLudciDEfMcvMU5Z00pPjd4kxjGS3RDgG0E0T11kLKtdcc9uWKSxI9d2A31Chw1Ft9X
FEqSedMYujeOH4NkmglQwiokQQUQtSk9Ba/C5E2iQFbrDPXUDs4l6hmywV16ZhIg03nVBVBBbEVv
nc8ZmhE9dHIPodqIsg70w1SH83XZkATqjXHaEBBTs4GcebwLy3U88k6iDzyGtCbt0/AyMX3abowa
+isGPd8W773GBhX5gWlQ7TTqtHa4Z18q6HBu/BJSBAsjm5mcBHilOdo8e40Qy/GvWQXLw+uoIeSK
tMK3Rcvm6shMbgqrbDEibEKXWzSXG9f3ostWTvJpJqm+g6/l/FSjAVhtoLBrHlPI/uohBz0U+21O
q758rCD42xwFbYzSH5qaIeAMPSZcw1yRlmyopmN9zOYQz20gTf8CQSo9F0KgpwXcIghpjllTg+/p
+JlaBcOAJRIyPn3GPJAhBJNBRwJ9NuzOAKZMZOWA85wUrPITtso0dHUVarMtdqaBZ9MLHE+8elvZ
1s4FTOHhKTSmtKMb2ZN02CJXoMft0HCWo7c2LM9blC9vY58ysbaxj004K934gqK3vMfRhsuH0lyl
QXmsCblTfAzuaTL5fc7AQb8P4yaO1mZiAyr6MZX8irv1cBrNsaKFB49si5fos7DoNLeQ4BOu2Hs8
02gYHGvh5Non5p5VTXLtqFjIVR003gQH86o9J4D8XnpJoiRnaTXfgHco4bLlYfIdxcHYCfR41ogB
I093N2WVwB2WWI1+HIEzKIOtjGeTIoTmh8lZMPbbgGu4mybNcqktRWaK2rgi0ybRTmRyB32Urxwi
nxV1OdBx3ZYBhbpnl06Xnojce9jv8GaN2tZgi2icyoIM5fhEQsetjrmdAqj+2CyTRRXYSBZ1rZNb
G9R6KPwpGUkeOIGqC/TvgGjmyAxHtsW+lpeBNt26biYAJzWw1dNucBU825uMZQXzIa5TKH8W8Gsy
duArMrigp3WzcbwiHGU8rKygydai0pGsFIoZN37f4h1qM2VXkGBXZU4b0jxSnNasMHODba0r5/5C
+l5Zgs3uBbfjAEZ03hoqP2NeuF8bHkm5gq7CNOcShJJHRDkRTCYTZe8pM90jfNiTGqe0j0N4CjiQ
Dc0C56aWYX03tzz7Rn2UpJawoI2LLqhwERGfelUkWefiPK1TCMgLXE9LQx6dQkMBr1HDlmfMEzfu
EEqkZsbch8R7LkHBYuuOeE50nWaMmJXLvHrOnWoQ9UpaLrvThLKqQ++S5zy3lYz7zaBME24qYA27
uVoUmPvQg+JdarzsDiut/6xti6bZtJUEu3zWi89+RVvYsuLsJtDTbvRFmZRcbe0Q9KSwCgFX3pQV
y9Y+rJjcoq2wR0H8uOTroO51kEN4qYN/ygiTtnU4BPh4SeZ0LFivmzYnfEDs0lp0qwDYqOkpilzp
cCRbjaDNgK49b+dqLtk56oXT/SiCbtxG4zi/BAJZdh5KAi/MiJuyO5WwtrOrTPXzaSyC4VuEXPJL
W/rVDVwO0fecKpM9Dqxvw9yHbsNzB5K1Xs1y4PeldbJugyM6OBXwTxtzNYUizPE/ydFo5fwQCJ1G
uU+dUBUCfkmYo6nbMIS57rDXXoL3M/kyOaejht4LsdhQCkNNpPNaiOYksFz5axDly2M3GjksosWo
LhlC3G+m6gZYehLZXUtB+VeI/jTfKmWzduWOCdJeOwbkK4epB0UBXLBbXbPpGb2ew0VjSKng0Olm
NyLJ2mNujH5ASFvi/XlGPOF0Fpf9EMP/bkSNCcUeMTR7EhHvxRfTfJ1BwunIOF2PK+aO/3V0nQ4a
uR6U9b2ehmhLqil5CqWCtQ1AkuyR07H6MiG1fkh0leHta8keB1DyaKHbKTtVQYxgq6zLGkYumUjv
O8yUM5toDxKxdQPD5CYwqiuYQgEKSItPwfueh/TUJFM3A+r+L/bObEluI0vTr9I295Bhh+MWS0Rk
ZOSezCR5A+OKHXDHDjx9f2BLZSQlUabLmWmzqpKVyExEAA73c/7zL8WiIr9lghTqtSc/YnYyd+Fa
Ss8Khm6Uz6m2zCekxksZNPhd3Xe2DXV8xvxWBfa2+U9rUzk5/kXbemWw7aN7F+X8yr6maxhkQRxk
b/ZapFOb5VE4Wf3UxgUmaV0s99VilpMgic3NKzwC687Ng150znzoVjl8kWbfvbe1ogeTnok+i+dM
tVA6zUF7TZZ6/uS2rr6LxITkXBg0dCoU/m/WouyGoEcY1x58AIfTnn5L0VC1fhpaaa8xsBoWd40d
Z5i8oJRQNoIk0bv2JJ3N9gNzZgYQ5kZXNhCZysE/DUVnUT2TGJcFG9yyKeyKEg8SnLJkESarLeqA
Yll7TvpkmEMDqtGZH0leFKkG6Hmot7RINM3aBhzgKb6W6Brsm6VKmvrU+ZvrBEqrZspMF3MR17Dh
Z1nOBJ4gJsr3cIK5aAYlmI0MprpovyzL5Pr4u1H8RqbobErX1ed0QbdZfBhYJXUAbsIBxLBBf79o
uJcFUyZ7l90BWWkgYMeKUOpclMTbxXrLc5b3WBg57zqhWWk4QnC51XDufosiZjQJI6PzigdbZC9Z
nSpx8MAuUExZdVtHdGX2FjZlMn/Z9AI7AMAwvQhlr0iO4nUZyUf0RydOzGpeg61xJHnbqW6i56T9
ayNBWCiZpImDvLuuDNEEFX5j2QHNSo0wIVE0m71Z9ywjRALyJPSaFPbWGfQhcMvdYN8e2WsOUFd2
KVaeLjyaLNWyqHIMOJ/9ugCaG8YgDkVhg7847rDQgqSrXwbC1pRJxvg2dreaM/TErvt9feMtxWQe
ilQYbagWkOmAaWVbRsO4Ml+tpsXID2MDGy70UBj1cekmDShi5ebuU2UVlRlZGtTTgDF3js3WHs4M
3O0OMphbdyqO9VYmCHba1iDZ3ard5gqnEaKR0qakVSgmfMECfXMqavIt8ccIgK2xAsdamuZIQdM/
a27ZlucELhyj8woHQnoUQ7pRJSW77IQn1K2PM7iImnTWHhe4QsOx78jECVZ3LP2bEV/6BTW94KuV
s+9/Ljoi6ULl7T0yDEaZHCRdRxVmjtuvZ8aRKj9V9jC9UVU5akfpSn8KWmKZmU9mup++0X2F95CE
DKYCdyVdIOyIqezACo28R/SHTyPapFUgOFw6uwyJIkc726vcb9EHsrQOnTvlGjdXFArycsX6tSFa
G1FfGZUW0R+qJJocBklhN06k9BHhN4pjzSA0OQM94h/b11UpiSX1iuzK9LLUO6UczO1tMlddcdpE
Kusbs07y/MT5n6e834Obxb5vrsOV1Ku2CftkhS43qP1PhwWO90EYOY/ZRNo53KdCn2WAQ4YyPyeW
J+VBuoB3t7tKtgl1DXeu2yXD7iUwqnorjoUz19lJTm5mwMXPyvZQdinWjJtTgwAMI3MXmNiY+EYp
jeJX9HqbcUSL1PjR0KIjPmd8tC0g2M4RdyONe3WrwXPfomUj7p5jEwuCKxw37BEN8UrijrataJbh
fDZNOJms/od+MvU8KqsycQ5SFB6uNr6etEdbTxJvjAgOH8CVTNWJw2SNaMBnnObnu1WuqDJJ0xrr
a4M9onrwW9nlz4mnKhkOZO3M7yaUdw2qU2PbvMdpo+m8+Fbl2IDGZb8cppUtHlltV5xnVnVFPoF0
nIPl50nyPMopNwT19IgL8IZf83pQtLrdye3gL8UsKOUHS8H3D+s128ZLOShjCGtlbW28K+hI3vJd
iRNiDcn+ZBbQO2NsOGQR+NWWqajPcqOPUeb6xcdSMlsVALLqLDGOFxE4ILyWlVtcHwSGAMOls3rG
65gBrtoR4qi1xpsaZ3l0rZpuU9hbAUIlp8YITdy38epB7mbEdmHgtmluZpHF/dBLQg7U4krSDeux
v+KAH1lpTte5j8qys+Jx9BpmEZZDcsPRKy1lHJw5H5dwQluIMm2bUk5uvEXGI1651kUTy7hGeDy4
bSgJk1qDybS6x8Ktig9zkzpaIHtZjeE6dpS+Xb9pddCOYA8RhMH+VriNd68vaV0HmGKP78VgdMdt
6SdxNHmj3Hjptq6NGj4xcdCNQ0mYtaz1ubHXp9zQExEkG0RVJJEVImp3E/LZ1Vt/AQoA9g+AJJs1
LgAJ87grvUaEeWuINrbzrboHJhjSAK61ewUc187h2kK+Dte+qN+JZWmxz5p9FBtbW6+I+Yzsbd4J
JK8TSXXB5rJqw2RsvfcG9p4fV2PdNO65QKWQaKvDETHl0xnbkpy5KD78I7sluCLHed1JtNhjha6x
q1YZmbXvv6+0wYDLhJV2Ti/YkmiqFW6vmHS0/Wdefq2LfK9T63maemN97XL6AxIr0+VlHOsp5+Z3
nR1SwS+UouU0jy3QGPYgxQ0vU9MxJpmWYb6tsOEeqyOT/Z5CqmW2WFvh2GQp9odaTRIlEgsXtO2Y
jMbSnSwTSkvxOO3K/+EK0E7UaxeOtV3KQ+nXGIbrLoxhhidO2ssnHUUsUQegSW7sJEU5fxrFZhrk
IHqI+r9oGqhf5CnVEGLeIag/OkmuQCaacYHrbrS1o2IYbO6IaLu08ygV4Eby0NIKJzuHZoQrHfRo
K23tYGPPAGV7QtV6mDp8jTgB/Mo9VZ6VVNGkWjwG6AVxvbNLGjjYCyPEkqPdYBzXHYvB24wPU7X6
02OV6rU42Vni2DxsN8VCoNTX5Us/2QkVake6lLldE3XstEfAAZ0Wplapw8lDk5yxXZRyFuOnzM+m
+UaXHZ1dhzZhMgKPsZGdgdfVqWkxhTdNMvlGVa/qY1J0a/J+MN1yfC6TegDJzPWELgFxrQtAhpNg
PxRr4DW+Y7+loM76Z2zd0a5vpimyzyYx2hmTS2pf96kFBxojRkWkoAX24OcmgKY9FXcpS6NFak/p
whyvK6SMOCaH2N4qdS6sdH0DSrQUx0lY7VCgsPVu9W5HfguYVoGt2duJ9l+5kTK10QnbtKuvknZz
1XnUsDiJhmyZNiDmrPqiY9n+Rba58TIYhV4E+az0JraUTXmYK8yZ2VwxFD2mA8L9yDcasgzsMm+a
qNMG7+LJoTPOlfQRP89SJH04G3buBIvV4K0nrByfDYgv1MkGfTi7mCbXp14TeR3MvZqHs4V+uQsE
95saVpWCqkg1Rh3BwChN2jIDgjCsU6KS81FXb31DZp81yG4+knQUODJr/ZYBAU70MTPZZAv9kheb
7LQ2u59MflOYzNpwU4wCPdusZo3/bYc8Bthc4OiYOIkEjATQxnaplSxBmc3V51Y0y0u/+bMWYbos
UV9rezaaNvdy49VO8q8GaChfwcu0kgfkLIAA5tLjFIx9YI+PlJg+KWuw2c5NS1IMJoNhxMU6d2/b
xpJ84WoyH4t5WNASD6vxiTYtPZDKXT6WzZKRuCMyjSGmq94QslRA9992lv8wmD29g7nPWwy0+SLS
JSqsuR8wr2I1040vlqEWWKub975dZkcGCLY6nPVG+G0IUMqH1dOHNBabV9yt5WqVYZbrhhkkpefc
kVEq+ngFdX+0aVPaiFYv+zJQKD4CinCPpqGbnwYfX+6ArS0puTG9c48YSjZ8xCVh7y14nxkR1EV+
kJ0YoZOSWV8GldbOrzWcZjoNaW83vperGjhpo8zUZEI9uk0FvSNTHiRvSYUhJs1XYRtRvpXWRy33
54WNT9Zf27QavkxWmmPGTojqqtguLlricIjnI/Ggu0WAxhuoEXEcJpo2vNjUxGuk2pQBwKyt83PC
UCa78istnRlQ5YuImOTjGWBrHpFOvua2AZcuvtBN5Q73uBUXK8tFfWhTwtY4QqRgysICRaJgCxVW
fpV/RWrv5mExNAxyHOmAsthWQbVczIa+RYWEqsbIpSQXIbddZceE3VC8deyB2bkb05ZCeQBGQjRU
sTEPHlO5De4+t0RpxnOaVpMetEWuDwe/Fj2OJWxOdiC1lHqfKVlT7jiNR4mMbQ9uFp0G/EHr62Ll
nrsvkLat5LBMdfpsdbpiLRVbgeqz6ZaPsCQcJixNvSHFbyeacjIcRv2cAa/g5Eev/+LT6zDvS4b8
Qop3fyvH2lSh57baQwUAnIOVt+sYpP3AVGyszOS5s40Ex9zUMvCr6TQae+UzGLmlPBQPcmlHvLzB
G3e4vif5PAUHJkAdw3tycSuVvfXVkmphPVnuaUvsWR6gNxg91jk42QSDu9ZlOEzFWF/RB5pPdHHe
OUkpl+PeLpwl0hNZe6wv5naBORXGFmJjsbmhpayueNdv7fC1UFNdBnpdTZ89e6vLRxdDNz9yZ4Nh
fg1yVIZCtOPjIDdfu3a5gbeD7yxeoOwBXkNd6Q8zvdhwtKXd5Zeez3dRosDSYx5hd9vMo2TIsWdB
Rpka+dWW7TaGOmFaSOc1vYN/QFbp41T37Qf426qMVl31L7AWcKLUZdV++jav/t/J/f8RsF/+fnJ/
/FB/zH/QHO5//w/JIYrDXXfDf3YSIQPEP2b0muH+xpTd5d//7gHGJP73IT2DeHy9BUpksSuzCCL/
z5CeP9IxlzMxqSYsDqKU869m9H/i6lFykEplI/GG9e3Ab/txRC/7xViXqnowl5wOUVsLsfNPnAcL
GlIeKAenVHlHuTr4z97k9wmmEsp/1kG7Pm+Ie3CX0ImKBJyrZ+JMRfVqMQxaIo0smauqb61XXPFM
ndGBbkd+lm+PrYviImSWNWdn1WmedlEeXrAMkcb8zTjo6n1nzAJ7MpNC/OB0Sa9u2MOgXJGNl6qw
cwTDYGx3HtwyGc2IcDzx3s9F2wRTns4qzD1pIXkYW0qtYuKVD+18rgkYqK115mWdkU6WuD/Grk8H
FQq0kxadyLRP0/H8SWK5NR27YC42kBFl6U3QKWEHGN0kn4iQBUeZzdIDFCjsLI3TxmiTqLDIMfBX
ATHQX2zmd+5KqvOhd4ekCslYHBG2lP2kQow0PPrQaSqaWCsXhPX6YN/i4rrZgVIcwzRCk+2HIHpk
hGONgVVYzZm7cpATVXRFO7bGzAOhJlmDX7+W1KxLBJdevc4kCFqh4aMejl0ggCmUXZEb8SYZTUWW
NWHq5onOu82BNdm2EikYnM+JvpxWD9/qcKV2LMJU0MmeUFNkK4RK+tjJ3szPjpFRQvi4YFRRmneg
Ucpqy72KJS4wXOWskcpTleYcCADzNFQlxmFAZNr2PKzFqhsvvZmhHxplOfFTG+78J6OzTQYk1Qpu
OykzOVdzsQwHL6nLNCylX8+xadb2rc6Y4czhblRRpadwDerM30TctwQAhfZSonDJtYQJ6/9nG9rf
mh5yJviwKv9+T7v9Mv/X6UMtARu6Lz/Kqb/95O+7m6djcEi2xC6l3sWUv/seeuZvDmImbDR26jhC
ITa933c2G/6R7mKLjN4UM19ol//Z2WzzN4jJ/HVgJrotRKD/ZmfbqUXfUQUhT8KLYsNFq8+n+BMH
2dbcBbzXo1NpHFKdNzcB/kpfvrsp9//z6763U/iR34Svx34RH34V2gOPf/y0eRLdqcndy/Y0liYU
ZeYJUeZNHh4w9hD/+lI/0ZC/XWp3L0eMp3s6Uocf9+m2ThZV4KxzWgg+ZTyfl9e4FidMYMDTqjQf
TigStOOyAWP5ZO/9w+X/dDshc/F9OSXgg+7+Iz9e3qw24cyuqU7QAp7N2nsVYKO//ob7r/jhie2X
wL0eZQXPDTX0j5foOigBOn3oyTHm58WxXnofEHsEtgIjUV9+fTHEzX++HAcfhvRIkFCO/qzkslJl
u4vf9yd7ttQ5LWuqqdbX6nPpJPUZ7tIbmyCaGisO4GEQbIgPAakTDKTqsqvxZGopjPFaNfwAhXgJ
9QvshQEaAr+QAzWFotP7jP5MZTDhYMcKusKnoi9q66NZzMd06oevjS2Y/3SDbr6svS9DbfXHOio1
asGMYXtkZaUVjcAOLys8lEvupnMaWKbH4NZWfv3sOlX6mq/wDBCGWQ9J2jp3DlyfR9fRimCCnhuM
6ZDeMlY1OD/9JCK5WkGmc9RhGrftirEOgWLadLDq+qvtVY9tbn8CMHsYurYOyQ+qz1Jf3qfI8bkE
6QBwWLArhB8QlXJTx1KBTHWNETl9MX/pMh+39yK7k6tLb8tYOMbpA8JwO7u3y0I3SPOTnM3UevEw
XjsXGSG+qvdAOabpi+Vq/vMCmyZajaK43XyVPg+uTcEvylD3pzRiJJegBEimE2SzBEXhkt00u6Yg
SyBKi3W+htKK7TwJjMMapgzEfOYTxbgc8tbzn5U3iShDRBiaIvcuCCwK/ZrA5cQ4NAtg5xubocxr
Vk7dXdMa/B7wPhM2bTldV10+nmBM9jhkdkPNU3Wy66RW3U1bYQNmNqo81LPPEkFmfa/adg2/Aa1I
AszDhIXmi92WODNOdM9alpvjuzHXFaIZfTUuGsZ1z3mmNmCDFqKPW9tRplwYkHNu+FcbrfAlSbLu
Ya9M7lEAXqBnWe/UJoZne7TKk9Iy48aAqY6NPmsBlzKmPEOzHJvaeodnlbMGZT6mBxxJlxOzcP9B
d9PiqAEV3CBMb+/HCjS4H9ebdGmlCn1Z6YduLtS71nWgYOLMSfre4hAi5NvjdZ7MTOe3zL3Pvf6Q
JFaLEG6g/8TD7n0xltkVP/a6TOnZZrIbLXJ+kGv5psDGL9CmAtp43UzXA0F/QZ5NUK/HdH7AYtE4
mlaunwyakxM+YzjWMou7Xqm7Ksy7nfauXjk3WNHUxYGWpPqDlaj1Qw/pI6x4aS5TWmjXQ+qaRwvW
aeRWmtOgcGnKQ5koD4BCcTWy5VreF0hfYWuii01ktp5xo03eiXJowkSkPlZEyXy9QAALvXacCTPQ
smM/6QnvPg53aP4B1BLw7xq7tgDjsPmMM6FxWXDQPCSF67+0bUuTB5AVwS7/YCXWq29sKwPUQX/M
l1U/mZP13uO5aqJKn8pWxy/W405b+XbGRHQMpwSrsc3WhiiZpzJSwoD6soHb9ko+FAows1Hb5zwV
vQgyncREkaTTVaKlY2xo+sOyjodhadNToQGmtAxZj1vJr00TMJ/O0Dx4uD34k1RdexjN1vrQT1WJ
7kG6MSMQJVPr2XEkBBqj7Jqrxpv6+1GT1ofdxQIlxmwddSOrwoUsuRimDk/IseV2C8dvMAMrkesb
IPXqwoa0XRmLD2vLZEjbzvDUfUGoOPO7sJKJGWE8eklFc4QAoQX1pOMYlaY1pJvaaG77WlwBZb0p
60ynYDUYNIrubDPsjbZNgw9cauImTcovCUbqTLr72BtN+8Oo2/JjMVrTnbT72gfN591jS3Dv8rVY
Lmjdqiu3NkGyRY6oc97mt6BZiNvzjivrPhEeYeXyApFUvBRffabhrwbIJVOkzX7AvNaNsAEyQoZl
RR+0TmUdvSobYrdhfeEXvHyu61W7K1UDMA0PoOy84sXJnOa0+nlbhQr0ODTsxQ4Lm92jEruyaPPs
S2UBkAaW3Ka7uhfaCV2rC2LpfaJ7SwcoyTx3jH2LK1EI77mieTs2Tl7HHUxNJrprjj+MbcYG6Run
MW9bRAKjc3Jg39y5uVGeMi1N3wsnrpnJHKs14/ZP2fLGYOeKaFPFgZtUPVsiNULKbSyUtQEnZlu5
sTvX9SuYqP2eGX5263bu9to3FqkycCMxW+2629EA+S/rgpVHP3GyS5DXymWRcXh+bYDbg0R1JcKV
pL/ifJyvpsJiz1DM7dzrwaiZ1kRmhavYt6P+X+ES/w+b4v19kW9SkX5XFf3JK+n2y8fuQ1/+AF1Q
tO8/9Ht971OtU6XvGR8OhvZQ+f9T4zOi+A1P8V3dh1rpm3/5HyU+CIWONx0OZ0SPcJpS6P2uMLD1
f1PSm9/AiO9KRH236XEQ+BIhZCHl3qUQ3+sJKmvUGChk08Wqd3+Pmw0OKrOSwLIVkqnL5OX2ij91
PiXZl2wk4Jxjr5yfGe1ga7sNyVOFeghOLx//pjMK985ETX9ZqMtsfBw1iIZ9lU0Bs0rt0Gz5+Jbd
o77txJ7NPZn+CDFH5LdY41hhSSgywYHTZsbSyDCEXB3wu7SGz+zp6qCTY3pf4tV0P8C2evQb12T4
sablS7fO89nWwK6DpXObtzqktJdRzzRcuDF9eqwIQ37sTJRXotyuemEsOHZ76b2rnO2RFrh7XJgk
MI3m428wgmJttgboqChz2MLKcHKNJbYz26NUwbn5ecyL5QOhg+qUU7Jybm3ucq+U7O9dz81eVV2O
a6i3hYysFOqIn3nGk+eo7JGpQ7HzxBFBkH27XLp0Ni9C9W8w1GVCasDjhOgwWWaos2E9N8NIlWYs
H2FHdFi1T2V/YpiXX1TeQOBrpNO/z5sNtpDiGb6pyoLI9RmqtjZkG9acNlOCbLXSCB4FkWBNCbG3
SLT83vT7AjgivZvLojh4xVJG245T9AgVTzql5WXJmvHSaEZ+m8GXFcFQz+vTOqgRwqAPjuuW5p3o
lv60mqq58ZQ+X+y+WU80ttaHwrbac+EbwxNNScWRXmoYQZlyKKFGm+KqlvZ4sxkKfaXh4cSVVM0D
iebWEwju8A4DoOorlD792ZxGxtfl0rBzO9qtlXuH1NGHt9wrucLFafx71Yv6rdXl08EQsomawdRj
Qru246w7WqxZ3fKZxAgMe2FqX0BCltC3pt01l4UDrqT5/ifLKkasvjoD51tQnIYTuMLK2Hab7KGh
QikDOB5DvKKLCWq9nQ6ih+qJpu7DZE7iugHmOhLcLm8h9UOXanDw1uAQhVmPGfFiaD7O1ZpfXORm
26cqleKkQ6b5UkAwvtclphZ5mW53pcPMkFycRPskWgsWWZL29EFqdhkV08KO103ueiQzZLjDlogS
rDopIk5R521u1Pprt3AKu6RgxZndj2RiSgdzVammh05Lt3cwNZBfapVcrqWTp8++XTp3QtlBJ2R6
nEiquc+RvDyae/FROhamIuMEqsiabDzYbQrFTzYsDv44A/qUfm4Yy6H1QSpfFFjS+0Z35WBDXQVC
GUxAaK0Zv7ldUr+wjch72IHbqUnRYExjjcevJvUbLzOa+ThOUoaeykXcZau6q9M6JbjXNiNXudb7
CsNt5DC4ir/2SealwcKA6ol4G5hpsqm0eENqdCJNqD6PG0yXoGYglISTppzp0EBcuSsSfIdCqtay
vkU7nb54RoOimUFIIkNbqYSdJJdbtNXt58oA+YAkXy831kZYCI/GoZop1kl7obnEvrYAh0mw/U6X
iElp0YZb0SjzsGBjDNFOyOXBRJvy2vUJ0cqpNDupDpULk2K5AYkQCwbjVlqPi3noJrJT/b2jckUa
Lxhk609Jv5qr+yb1GPg/DvC0J2IZa9520GCz1zZCsQts4yJ7gsv81BVLKj7ZuygZejhZErPzpp6K
WXmxkI5WHrRxHIrPK9wkozyS49V1HFwgWP9bB/xPwsmn9m/McXEq/VUV8PTh448VwP7Xfz//Xes3
E1009hIk2+yIHGjd7xjf/kc7SOdTMeBa8A3++2N64f2Gy7LJYMHlR3CTQab7ewFg8Ec4nuq6ju0p
lk+u928Kgp+C5IlUwVeXtG6sjtAF71mzP9YDRiF30ZQwo23wtaOu5BW87+mAowUv/TNNK9x0a/7U
Y67qQP2OrATLZdtvLzk5U3Gm+puqmUwcvZE/aZZ94wzv/v2a+79Np2o6YIt/Dw2/rgRE/Fe05V/m
/NP25b/e9D8un/2n/1g+eB+7YLysBCIxMVlkZf2xfJzfduyNApGkQHi1O3r8x/IRv9kY5xlEoJFq
h6MLRed3y8cDtUO/yqrEdupfCVT3avG7apJAHhwqsMGgrsVWDcuBH1ePht/HnDYmutRywgp3Pa4i
+QfYlG/xy0v8tEB5awxigrnEktk3plyOudRid/KfvnsCf4FD/wSd/v5NqHd07glvJK/p93XxoE1l
Oug6/XA1H1q7voA/RaXjv2jtePXrS/3s+/XtWvSPBkNJnfSin4NcfaftlL6tSSSm6RoV/TVslqA0
dPrS9aiQGebWdE20whFzp3Ner7fUSSeIiaf97vrzetQ19x++/n4Xf36QuBzpdMMO7cafbAGgcVQt
9JCozbRHaVWnbE7j0hiv0/3BdqQdVMs/OGH80yX3tfWdstk2U6z+mJ1FtZ6+NiuXHdA5cIw2YwFH
DwLh4l9+fef/arl+/y33tfbdJQdRuk6n+JayKsJCz86Z/U+WXMa+UH6+k0SW0gTiw0lU/U8LqfDW
qRWojSLgmXtCYt43wiaEJjujFbwBlryZ3PEaBlqIfOaeqfLp11/xZyeOb4uL6QbVhQ6QhKPbj9+x
s53RLMsuidzpPayHu22oo7WvGOL4F5Hk5zXNz4XjP84+Xj+1eJP1w92vP4LJ4fSnW8DE3dpnHfg7
eT8NWvxkRekw1Um01ukBxO2d2dUXSTFn6OJNQ+3VotfWxzm2UutM04JqmFQBkVXRaCRxo6ikaE4K
XjyWwqXyx+uSspnK/LTr6DB0+AdTDHbDv/i8PDOG95hv2T89MtXJxoXdxiNb3ZuhL/Z6D9R9DK3Z
f9L6/hr3pptG7z/++j791c4G44Q2nOoA962fpjU1SNiSzA2rsZk/+l19L9spRp3/+OvLfDN+/XlF
Mkc0yaW0DY6Fn1aEhZIh6QiFiUr9uS3lPRMTtP/EvsihPeiFcy4m+6xSDOhL7bJvMUULMX7VLiZC
o7mpHmSDNGyjnchhn3sprIE5rgcHghn2A6R3HZmuHEWRHjScGH2p7mS6Re62RiiQIn2xzrqBklF/
Xp3s+OvvZnp/tdbwngPXwPXJRBP743LfSHssdypW1Bj+c+bV9+YyXaeOf+P2SVQlboSYrwSOmA5b
PlxBd96dAj6MfRozi4GpifSszd/BWA4qdL+oa8N5uYOzES6aHcqVSihxaC+wdk+KOfa6+gSQe8B4
nh0S3tNWPK4d67Jrg63UYo/YQFjER9OrTos5xXjNkO2WMkTAiERM8X4n9RzhkMnOCpRv9PNHDzu5
hQi5jjua8u9xTb51lLpL6vfKW25RN1wVS31ZTe0wLtnjOtuYrvhbhMnwGJRTsesAL743xQljHF8V
7xb6i/2Cdt3e85ZfxjVFp2XfosqKBrd6p9bhuvbE59nSDn2/HFXuhmsGA2UxzxqpJsm2RcA7pwYA
3NG7D6adnwlRvIcbQqubdXeOYSKhX4+gmKjt6+u2r45emjwxbvoAwG1BmlhuzZnX1hYvtZE/euVw
R1qHE8mtfJ6wrgi6provfPtE2gERIVnMiO1OkIk2lvlnAeTLYXRsCduu5BTnnvmaFzxRV7yQg4PH
PvPZ1Y8HL3THInaOjnWzBzZNbB77RtK6X+nF0RfYp/1eo987WE1sq/fCdWUIlBKijfy8pPapUQms
+W05ea58NIoaSWKFrhUd8DxfV7l26Brtsv+udtqO6dbf+WV29rIEwn912Ycz9TxgakPgyajZzyRC
xhORDbBmAyQ+ZOltbxILcxyHhadtV1Y+3SBiDnH6vkDHPcISvRSNy+jJf9h3HS3Xj6lh3YgqOzJo
j1XhnFKEdfaYPc7N1AJq+03YzcvHtdYOhZj2/0IvbDg2Mfgn/fXJcdw34G8xifcLGyYLZDbqC4YU
Rzk6Qe3x3hr9FbzjUE/sEOroWRvmQ1MWZ4ZU8Yyu32qn0OgJV00GxgZO0M1bBHk1xvn6Kk/Hx8TG
O0d1d4IH19prZGGynap6D4WPZMoi9OZdYmt8QonGMEQHNTC7q7G3z/ujzir+P5EzpdBetGm4IqIv
hlN80jFzrRTBFy38c2CUKfPoP3zW8TReDXP6SHF8Ltct8rfk2xoYXE4yO/26Av1Ae4mrbIuYJOP3
n8U2lMj9YHXNZ2GMYWsUZ+bhccpt7fZHk5ah0eXveg/zByhXNetkquuTYyRvoAj/ww71V5s8+anw
wnSCayFn/LQ/dcqtxGAyhxbdnScGZF7LcXT+KVXB3A+Lnzd5XNRsj0yFnSP3U2mD9q6SCkp2NPvl
14y3uHPxO6za+8pZo96wz/lan8YGneWK/ZTSmvuySd/uZ6ruJK/ZxErql/rRFcOrt1SXRHfCAsbU
r7dr4692653sQWnE2IWQ9R/vxmAVGX5Hwo/IfXYCaegVljXbp9mxT4VpnRf+qfnG2XDHjxsAs41R
GVr5MsAzIfyHj7IXIX+6YaSyfCuUoN/8VKSYTjX/N3VnsiO5lmXXXxE0Z4LkJXlJQKUBabTevO/C
J4RHx77vOdS/6b+0GO9VIsIjKqKyBA2UiYfMB4c7zdhcnnvO3mtDsoKojWTrLu7sB6NYPuKt3XV5
zsSx83XRAceo31ZCRC1ZLAzF//1n+OW98d1HeHc2piHHkglqkOnOdCXrMHGjsnpLWvnw++P86uYA
iUjTH9SRxj3y7iYcsjpW9E44m2XMPlSqAa9L8dnW7bvF+faMFEPgSzlvepYhQMAvc3NNPOdWsAo5
QXNQ1GHbOM65bOJj3vPYRv0fQJm/Kpt5f4M7khZ3MJEFP94ZFokmmWw0Z0MGJBrKwY8aFh5F8TG7
uFZGv7cJ/F5xHpUQK27O6+335+gX+z8mIrAjeXugDdLenSIyc0RUTyqAGe0VpphvB/qnmDooK/60
/fvFvkfCQVqhcCirUHf9+E2VypBlmtXORk8OeS98i2CyJLA3lT7vRGWwIr/+/qv9Fer+7l7nkMio
gPTyDb8VUd/tezKLAOUu5pCVQSHGi6M3TVSbIS2b0G80PXJlrfjrD9ddZ7yE2x5rtYtGYb/eETOb
MqM2jzhT/dkYtvmi782ZlEkrOy+OeWyX5tB24csST9uqJJYtH/x6HPzEyjcTv5NPgy+pgpowvNgE
tOWx8lTlyv2URn5S06yfE+ggzjlOeflF5rFrBpgh5hEywrHNFd9okts8IexoMPe1lbzO7KrmST6p
WX1u+NDr7+PT2M5Y8bpK7DveNjYxasJGN2Pwjpuil7UaQ1bhF21/YjTjV1l3IND1gkLB0/ru2pgh
+lAFzotxxA2ws9lmr09J7/DztrlWWTGdzNivxRLjKFz44UtoKBsCCVbk0zGM0q+Dne4Fe2Wjn+5q
Z7npC+zIaTJsrYoSMW4PGnXwWmlJXrboV3m7ZfsgIuNSVe7sNNyZWrjjbXfEqfwJs/tpCaerdf2G
enwM9FegBncohn0q3lMLtaAKCFRbS5FgwP6QhIdsulhR8ar14Y6xj1eXwZPaUoJb9pk2hDcPprdW
o8HSeW3FXeDEtyHVZ03Viy6IqoaIX2m4WRMdmYh56zkcuvpazcM7Z7UM685u/b14oTDkjapOJswG
gRGOf0blfqzjrxPnrySZNrcfmmFmp2d6BlO/bjUr8cLX03mzBOltWmYb4gzuiFL3m476KctI/px3
ayEDduTJNnLdtQJxaRVAE6F8DNiPBE53LQsi7+LhZKS88BOuKfdaiB1ZTQn+s6YrM7/GOHOXNBTd
7SsySq8e85u1Z2QHlFXmCGhJHMd8OFRzdBS8hXCwb6I4vV3m2GOkztyFes9Mbws2rAlohY3ScNr4
5WhIVpl2dL/2QtZ7xJrmXcgyBfdwu96D6ys2d9rDLFOikhd8tjn36wj+qTtYrK54gPwOGbTeLDsM
0t56bfBd+FgqPHxK97LkBClsO+OMMN4UcS+V3PjAI/34+xXh5yYBo2gCpBg622tIm3y39XQw6fd8
d4dTq9yv+wEdTdJCVbneBkVi7JlR3Uu57JgG79qAMlA4f9iW/rTg8hFoWq6JLQKhvvqu/VOqNYY4
NEZYvEN/QEWeMUEOzG+ypT+869npvn/Zr80Yi8AShKyQ+d5/X61wlKJQQntjmMlRWSBGRqRTunEb
3UmsP2KhjG+N9FYxI79mHU5q7amOpteaIW4110y2hE6wsnIeonHLRgb/6/jRMmLSDkG6GCVbTtYG
LeHVNA9U6oqlnJM0Pg4L3I3OXsuc9eSySasYv5HmttdmNgUQlmx93I1W763NrsWiCpuWaWdV824c
DaxGeboPgv6ETvdYSnEpU3E0Bf0jGd+x/7hreXRyeA2OxR01E5IcQfJc7JriH8oEZlcC3SPLbXO5
oPALnxN7iVzLWq7W5MixW3egGWuU0IkBngpWwSU/G411GbvopRDxrZKWNx2AUteeSHE02VRUrJd9
LlljuVdJxJ314K7RAhyqlluMCsb54du37zAKZIVyr/Cy9Uiwvuv1EMS2mu0No/uoNNGXebJA1thi
bzEvtK3+MPD4KrQi2lC5S6FsbJQhuEcG52lQk1wsY2dE7c+dYEfIzrHAsOMH9YALdTmGcb4b4+QY
2KgFEJ+C+jGPEZs1vWAPzAw3rIfJa8PwDiXqlhVZpLzrOvus6M59yjFpmd3indqSMHyuVQF3nfhi
9tOZ4vjrc9EKEvUKY4/VY8NtdsTZ6AuLR5R9Rs/osauiY5WMq8f/bl1mZSWRBJHF2qFDaxqm/JWy
+fbHSXOIJ3RiWQ89ZbVJk+Ha6bwUF2zWLT/o29Sr7e4ex/z6Ck482vufpdWFm942DwglFFI+a7E3
GC5hZk3Rc33tMwSgbcXFNYLomCnpHhf+lcCgjnDJa9XiLU3t+7jpr8BJ3VqsLbIrz+vGO2FRJt7z
Kx6KjxEoMFfJYQkSJTQfqzm77Tr5ZOrRXavbdzWLs4+4lgULZUbYBo/rFhvYDHgXGXtK0281VjR9
wmKN8rMKQt9CpNWXqEvHkRkle+tS8YtKHlT2ya7Tv1ox23jq7YyoePwe7YJOOTiVmjjS8j9m0npo
8TygxpyuUjmZbolJzktqrBfCTj44K6ZOJPmmZ0RyWt/0TRH+oXb+xcphg45nzEJNqP7Uq+9ob+Vz
q0rsriPVESeTF6+1PoJGcU7pTvx+Zf75cFi4aVHzQNP4/CYk+r5DrcZWNIkOBoSS9ae1PsEy4sOP
eVvv9Gr6U/DAL14EBt1HJn/syhCnrS6p74+HW4emiDHKTcmin7HBxv8+uOmiwijAramlr+oc3Y92
eo6jHPlL76ESvP32nf+lqfJ/jlf7f6NBWz/O94mvf3+8VdL1zwn4+i9Ua3E33/Zf1pTUts+6//k/
/spr+ld++Heg3h/HyrwU/+Mx4X3/+a34bzfl//5f/WdUy+P8g4tE8rt/DQmF+Q8GfTqaC51Z7reR
3t8zQn2l0a4tAdMQa0jmOnz+9xGh/g/MdEQi0BFmdEds0D9HhPwSiGjprKYUxsv891+aMOOD++Ht
i4uFz4Dwbb3NSAvSvs0Lvtt+FLCxy2rqn7C9UsybxtxcsZ5Mnlpny3VP9QQpDuDCrhF5iJkWypDY
zlY33FeUH/LAZMrMz8ow43v1wG7kn6Ze1XHyU6M701nMjX2r9gONNj0yewBrsbLRg7YxE4K0AxBR
Q5rZ92o+pM4etE810EEcboJEO1MSoKQxhza9OC12hk1Z2WHi6SUBm6PXdK0KK0FqY5tfdchlgg+9
1GxRuXYBugMiyVJ3S+UL5Go9kfRFLONDO01BSxdjSCd229KcPpSaXs/gAyfkuOW+CACGe2ajWijw
uQwNZu4aebOJbf8osqWr71D6GPZV3SbY0kctmejZTLYDIDeJU2TPRs7EHdBcYeReS59v9YLFsKcC
Z3EyYNP9IEFwjWj8q1OsVuEmnGJATWR6b3JDrxp4M2Z1N8iBmjRMhgOEYeBbCx9vW5NJ72wDQ/sE
Azu7Cp2GYOwVkLlKilU9vFkQR9/MAy2Kcw8FUn8z6pYCNkvWQiof6BMSj4CO3SUGtVfZlAEjjV3k
cRL0IRr6Ye8EljiE/Rjc4ZEsAP1arfxg42HcwEfEiw5PxnjOxv6GJGI0gM30lKG/clFEaN4YYjCU
Ch52QJc3ssbXh3B9Y6BEi7zV3JZcp5jrYeMyE3dVdmbWQvM/g5dUrHQkbMk6yboZIOBRFbfWgoYZ
gc3eqZfk2cCk8WQjqP+UpdptVcJ2DftmuISyPGA4/Ays7/OIyXLWF0GFDpWXmm1pzU9x1YZHrcOv
cuhrrV571yitrVTuZjk/Dfq4uHGv6KfFKNr8Lqqz7tKl5RfYvHu86gfO0HAVhciF60Ew5K6We25g
aB8CyPqD3WuXBghURUvEzeG54F5kELCQn35rQBMN84J83XjitVj1E6R06hwav/LzsFZtiqa8CFXp
gHpF+gfknkO906be8aISS7eLILoc2a3GbXeprbq/TpMyRdlchSPXTuaaV5apfqSXkVKAwa31YXfd
2NCPyWO3zQcHCjwQxAVhlR4ZQYJUNOz8xjYaLCLx1lbLFzCSlRuJrvYWbeifs8XIDpml3jTKmOzb
oSAXsWdnH9uBcQJPOkMKQ36fhPXnUTHKm3AQbKsi8ypAb+43c14h90b3F+hzyz5ymhBLA/9ZCJSl
aVQcEXF/KhtzY8Ztgq10UrZIstWD0IcB/oZDwtbYsIZoXetabdIc1N7EFxEpwwc4j81VOqT9YULm
B3rL+FiiJ61mxSNUEK+GtZRbrBVNtUljKH3tvCAPVNKHSq9qBk6DuEVck20qreJZJ8AZ+aZznaW0
xRVac/pjlufMXJcjU40jXmeN6Zmtg68juM0rx+aD2YroWc8aCU2ACskEZLpJiihJj3BMV9yGbCUo
oEnBHzt16QLLrFE5jGlUdelmFSwatLQTSoKWDevsZg5UTx8sd8GXyUBqV30XlvtYaZYLAv+c8hq5
w11d8T+uGqPfCSMAice5GZ2vMxLDHidFjlOhFdOHUR8bcbbipWs2yTRGD23UjiQHC2pF2WplTf5j
Fz/pHTwcdUwCir4oCb2kml9bARiLWGp5o2BCAlY1Vdd9khTHsAMJTW2pAwTp/bgQi9tnVXLPkiKT
rb4spYDpm6p7tQQmmOJwEa7aWY22aQSxOf7Q4pmB3DBtBkWPRMO0z0xUw69VPcbKH+vassu7RU4v
9GV0CUtaHQa0haU6tfcKmRvxdpnnWKtwdUHG2TpVKNVL2ACq+pzzVqSvFdY1ViqzGte/Dkxwmn3M
syO3gw51KWy8ScdU0/r50BpbE9vSKdCb6S1YpGS6VTlqucunBfnp0gw2KGJLRJCXJmu8FPTAchdU
UwxpPCFmSu7BM0Aw3iqVVCa0fGNrWx+tXlminWXBcEtx2aDERlJb2RgWdnpoKuZGgj7NzYsaNnV+
KCUhWnIjGxptrjHVc6Hz54To9CsmcTB0p3mwZmdX5fk3L4yYQw3tNZAKY79kgMkhaept21/lcGM1
r02F5ch9DU7R8hc7dyIWjhrDV3OWXbyMF/x2bCdcNWlb6yHMaXfiAgdz9EWDUPwxl3l6SYoYAnqF
gJMVas70fHgY+57nFk0RhbuEfPfU9XFgeX2Q1rupzKeXuYjtN62rm+C5MXo6ZlDR/DZZvgIzJT9k
Yb/Rtdpjb6TXpVheJgM2T1tIr1f7fh81IQwp2dTHmqqWtwagQLSaEBeHipGgZGORrpscmE510b3g
jYRxkvJOnxqGM1U7bOIGA1neyWdDLdKNg03/ChZPucu4F+HaNbbPHDrYkWPHxmNg+NaZzjMowH2U
asI3CuUL3OH2UDgz6dYgjvJ9qdWXcAjKB8FN7Zk1ZGzZ8AQYgiU3W8q9oi3hDizFE5f4RoQBPYho
LzpIijKxHqMyMrZ5ML4103QKUhBAk9Su58J4ya252kXRWG9skWA/S3qO2NrPaIl8thIpsx6TwRri
cBNLHpCPFPehUD1zMG7LArO4qF8Ah520vH0RdM3sbDnXwroxgNm4WlNiigEWDZb+KStRKxt2EBzL
oTO8Am6BZ8r86yK020RhwYwygzdfiNOUSZiXKJVJisjwiAC2Pw4xgNmpPiVwwFxLZ4IY6cwa5tFh
+AZcjRYR8nTVydF3RBAMZ9yi6dxdgwgYXJEX8IX15OwY7fQ257lKxaR8VSlXwHquGJnAPvaqPQKh
XpefIkE2Ekd4g/oM0OBckO4pD02Yvw51cV66lOU5Du7tBG7sQCzSCcX/IU7q5rQM0Y1Z0ZvLLL3E
yd/ehHxOF3DiTEiMcxdnzdaRYbSJ+/KVaf1bpNbTnpi7FZJpLj7XK6Mp0B4nK71E8zxs0kjnIHJ6
VaUGDVFNC0/A8qRCiJPbCsA8LJlK2/VNFPsRplanqO8M0W6FChaAz8XUmnNGf9bMb216U4esyWuv
nwSQkmL6qFbzmxSVIH6gSzZKLgHfYqYQS4XgPQ+ukrWlMFinhSh5FjnZ7OQYoSQo8RnaEa3PcmpJ
X8+HZ6wTOj1OTAZQlDoPvDd8HRtYjhKFXw2dBq6Yymeh0zTq+ePNQj+pMLLolBACzEuqdalBdrk5
TBumOACEZrxmGi1oodZfh6F+IDiw3PABHdfQ2s/4C93QhIsuZu4T9H3gqOzhDQzOS19hAc4TeXIS
JOhjq1yIpjMxOSYXrhFWD/pMTZ3Zmx771GYZ+sAr6jzcUdIBaMgzDzpp6Ju4rRkoK/tCAaFTT9gh
Ilg5MA5E509I82CGMfqcsbN6cxyN9PMSRAXk3u/HwG4pGLTrEt7Y+uqEYmSEd6AfnplxVJ6qLpbb
w+zea5WFIcXoLgzeSrfXWzBXqQO7WAwfdJEjAmn8chSLh+oBEm9Q97eWYDifFQaUZi0+Zv10NRWg
T6EsvxmsSZsynCmgun7xgyCrWPnIPRYwTIE/WepRhyHa5aBvhtFSdrI0kkuxcrrCKbrmkd9lExN2
c3lWhH6abUCkqo0hp5BW4pWKmQMfVPmIdTO4jjFfhkpsodhvEWW1wO8m19HXlzs9QWUOroOU5h6M
q7OqjB+Sun9W2MME9jR7s6ldOTEVRrCkXosEhD4/fSrlAgUrulbL6JPU22M3BPsVa8HccR/MmD25
f7eNnoq1TzSDtQwXz271LdCLj0lsEcNQLt7irNaP8sDj5KeOBc0sTvdOW1z3gv2VE8JpbryKcOde
tDQVtfKzOZFCMGew4pKvae34fc/WyI4jFzThpjC6nczlQbGroz1QGE3Vi13ml7FSIJmXp6KZH20z
3AeyuwddT/0aUtSYwb2e072kqFBcwC6hOxfA8QV3YICvk21CjRUn9nsgDZshs4JLJvLriiGYFy6U
ZeDsn6Bt0VXDxknMVO1hk9K9RYzEj6fQB6oguo5Mfgh//7qe0gdNFNR3oXMauuK+aVM4acu9aohT
lxkkuzjTxZnGS0X4K9EIt2WH55TiJVocNsvIft3aiPZsX9gCIlHpbP5AWnaaa5H7wf32PDTm0dEH
YI8sA22L21N3lE3esn1KjCWEkKV9zh3ddkFU+Qu8ySIEvW33ni7zi5OjBQtNyFtL8sQqCo9E3Rr6
+DkaHJ4M+Lg7GtHXRtB8GhrLR3Bx7pLss9pND3Nn6ZtCZacV6zjPNT0lWmU8N+kyHGOpPvNnmbSQ
DMAcaxOppc9mpvRbvaw/ibDCwADaNUcrZNvNDlkKdnDUIpVtbhI7dmC8TJtYG5u3Hu0MK1J+GrLm
VaQLExx7vi5Nnmrc+MbOMfNkN5FIJsVMQWVu2Xe+OUXzYKfyVOmRD3OQrLx4Wj049Zb+PWJXk81w
DktZKTqVYhbmvV1cz7bhQ71d7eXmuuZ+qVodF22v8z63EAOt/DcjPhMED0t28PNuJBlmsK/0bkhv
dJn0d9aSD81IK362ml2ZhHq+X9SWkqxjG3wlqkkbHjCRR61bRL3aAuBOzGolu2bqpzGak82Up8u8
Z6A7gtBXE6qzCABblVt4VYSqRsNNX9erozXvtkCvOukvSwZ4AONLQn7IpEbYxDM1bg41u0TmoPiE
K8efSrP53ENGjc6jAUoYPYgx3oDzRUcqogXsjouv1raPmAZJL3F0izF5qaQfS6bI1smI06h5nDqV
SJeQHyEvVMGP89BjO+h3DZEP0RfyO+BDGyP3edDXTX5PojLFo+im644OQX0YTBmYe+bYBGsYdqHf
01ZojtMwwj12VpGVySTlqk7V2kJt2C29T/XYqBvR62N6suw1HCpMF6Nyy7IqGhDOBU2lPrIpEpB8
N1eED4WZl87DQ4k3bdoU+A+jVdsB264dzUW9qMAVbkNiCmZyMJFuu4U5ZsGmJbuIMSowuFnm47br
ctrX2SyKyC0M7LvonCrpCcIoousB5GDH6zfvQz8QiEcHvQ71qwwrZnPVFKqe+elo0M3nsseFmzCW
YVLS55gUh7DHfDUT2JMfrFYIyNB5bI8n2YFAJFoCY/RcbxUmH2v6mUgOZUUDwZ4SjQCQtGQKSpIM
/19GrZVvpwUWwQyFudYxB/m06ILas6Wu5HsaKeHimwBpKV0A07odqoH+aPMzKtKi128otQlXS2Ju
RZIoCjt4JE/CfmXHXmXoAZh0+RHWtGnTs5/M+XCdRPGJg9rBRbbNsB71rmS7ol8PvWZkGOkT6doJ
kc8Je/cdzTiy0AZl9ZMwG8cQx54+7xjUYuvbY4y9RGbLZdN4Go+aPg+3GRnqu55MDR7QsDzWhrgQ
KwIGe15otizZG1kBiRtgUSWyNjFPNA3VTZLK53pcH0dlWY5DinU+yxlgBymLNahjVtlo2jnk8uwg
YxdbJamZv5RT4NohzkcZWBSoct4PglEfZJCZ0Vd9qyr40QvHJqdetMbGiNlEgWVMUC4XPQsoPRAR
NFuuF7DHZDY/N8rSP2ktAaUurkvlWDkjd1Mjs9sMbzi59yo2+rF9NGz2DZNaExfocPMd2Ckwm6sn
EIgJyROkTrcnWIgOQj1M4NAphmNgLGCGdSKXlHGvNwQupEETu6rW35Whfdb77jg0vboZsQJ6mglS
RY8DykoxPUWD8UXo0XjVReE8s9kfL5miPeGun32DaAT6Zlmwo0eMhC5xbLekIeVFqVpy+uhMVk0N
jnxxy5AYBgd9Ikv5WPt9uaZ72sVDUXRMAvvRBtBMFTIOmbOFjVzcSW3pbnt1ORE0JmllUMD05E7w
8ppr3yKDfFeIMdzTNG2fWtVKtqEeRg9O0F3yxfxkj8GWiKjxCC9W2WbTYOxaTRqfAtMgXyCOaJ+Y
AKKRinDVEzOlTRCIAUrhfBAMPQ/54MizVRjxDUZ8fPVz2GF2zp77TA32MTf8VR63nP+a/BK1r3h9
JKLyrLVrXBGfuulJuPYUNQDDBUEcv6102o1IK5CiwNHp9LXDFe1g9RZcNexIKI2bWSK0NZJs3BnY
X33wmbge4Wc0UeC8LmkRE6YUsc/oysQnwkMyBM1adkGZvAQEKKJ5bIlmyPJd3baoGFt2Iws4U7Km
WDlsACrHumWFGQKLrVSvX/cQ1kCoRRQFovpgGxOicuSx9NZRdI3UgS2NeEo/ddw1ehbR6VtKNwQn
fDfPVlrBV1bZDk+qvTMHVAsa+9ttTbAPPbM5Io5jcPLPUhRPkZiAqc1KdJtLeafWvbGd6IHh2whf
a0tRT3YKVtaj5/xBB82LBIjSoYyipyANZwD4mrFJ2rl0owCmKczRKKfLoJlbqKnhDUadzMUZVUB1
GcVDkY2Wz2YxfCQO63ZK409xDkNcDsVjrqWP1twU+zIrXlNdhLcik9lZIvBb99DLFitsf2LLorkp
+NlLpEKSSwN8vsQJSpxLMbx9h40rEUjVHekKCSy4ttk0gZOC5Bjn4HkJ2bPCLZFHfeibW+LBFhim
SfpW6CzKpZ46ZPrYywAPD9kKttl0F+TS08YF2KdaTVu7JlrXIBCGQp5qAyhg+BZG812WdTSRVMU8
JBUM7jIpP+eZ2p+rzPiajqO5CcgfuGkhmXhhTCQXbQFc3s1T2DBoXULSLlJZNXBy2pYVpHAOdAwp
mFDYIUYZT2TQAuxevbwAky0/6Chbx1Wh0hqaD672OiMy6lZrnPNQAbdcW2ZsUNNnGknhyWyIjs3G
TtznMYjOqKxjD3H9XZhbx4IX6cak9NgzzYmAGDe5b/VQMytV/QpiUOPJLx9JPrlUdnwAgw2ZSM/c
rqrDbdom5UucGxZxBMHoYjXOd1ZiW1d1N9+0LRlIHnwZIpsG68EIkM4YCPZuyr7OmLyTpjE40Gxd
x+w1dyhGcQhE4AeJnvhtNF/yUJGHzOTh16vYehltdpozKdCnSEHdrbD+ATjsEEyRpgeAeCA6LcqQ
PpRv6bw2kaU1oR+rleWcFYlzoyia6g2VY20tTdEubQ3Az+oQ7k190oBGQGxya4f0TmP6/E88eJ2X
kki0PsYvVTXeqGXxxN2AyWYAAj3Ljwka4U0Iv9QNGkFZ21RQwsP8TZ815Y4givyKimljs/JwElj9
m7m2dwHpa/uO17KvBYV6UAzyuQrIhR+7OXqKVe3Lgk+Uan1+JuER0QF+Up3MPmvaR3aruRlMhINM
g8fGFGtVNOxjzvcOQJR1qAx7oARyQputRI/eIBo+zyEtAGuhRTPxSS96jP3doGvJTputDesn2P44
rvpbuSSI+iZUf5NUPsQWcW7xYMaHiqd6b0YFssG8DYIdpYQ88PhAVox1c7/oVn0uRPo2QKM8qIVd
P8JMgb4TISFPl2WfWOzql7aodpOuJRuSVQ2Cn2R6xDEmWN7oGycOXwzf+uyXsiJBRsbllRUoJ8I7
mD3I09SXD63dI+g2YFCZqX0h4ie5mJE88bDER3INBHWYTc5K0n8y+qr0kgStfUt415EuN23kNrE8
p0nDk27bG2EEb42jjffFiCcmpl3vqH4mwksoGGIx7QPfBe4SWdFongLE/5OusI3lidH6aY+CyrzU
BVWZ1xWVSzbM35nH/w9m6P+/eWnX6PP/eEZ+aLK34vOP7Nj1N/62zzIZx+aqkuaMAN+C0YAE+2/7
rLaCF235zYBFiwNv7T9n4ybMFsxgiON4IfOrkt9iH91F//bfTe0fmGd5SHG3oaVef/Tv+oCbvxS3
7bt//x5++E4DZzBaZy6++sOxT1hM3H9UX2ihbNt2biqv1vUPaBVJ66xK3U9QHO3Mgv7yd6fm78N/
f7hvIubvdMDfjscnN1F1wKC03hvzUt1eiDXheLCoGREowZLTTgnBq5Fvtu2sods55IqyUzZJRUCj
+dLYjJgScFo81MV87MbpbiKY80hblzQRnIZ+kq0xzL//oJzf77X56+dkWsslQ9qETvo9KtFxymUp
EirWWDavdTli1BS1wyutro+/P9LPV0AC0lyPBmNYkrrw7gr0LULOllfo4ET1jrGStdPhQvkDeROv
cqKb9/vj/SiFwCaNZR/bvoYSgjh6cJA/Hi/Wszhv9JIoafZGJN8tBiU1MwQohfOlH5nhxaSF/+G6
/+JLWkBGTdx/GEP+kod/p7/IkixvMyNuvEJIxVPYAhEekqYbGnH1XpTK199/R13/6fJxbwkOhJKJ
8epP0k4HrnZXJHSq9Um3t6VatC+JrhEezl2j3AtZofMPlsa6p5FrfpZqmTm0uwkdcrEBwG/PyrGU
/qyrzKz44Mu0YYurPEKzbD5FY6G+1rFJrmWN4eE+htuvucTROFtSLpb5DxfsV+eOGwQDPioVqHTr
rfrduWviWsvMqAJIOaj2uWiadJe303LOw5SWZK9b/u9P3jsv6nqDcG8gu1nR1JCX3h3PqkGJLGNJ
5GqqGLtx6IszmD3CeqrSOMct3HSz1Rl2B42zA5PX/uHrvvdhfDu+WCFRXDxLwMn+8fsOVoxCvI8h
5g+jKF0TjiQDyqzZNQCifGLDggN6FtJEpRVv4gKwCbE/AQYd0/jDXfvzIrASKQyVBqEBHst65whR
TBv2dWhWZFT2+jGue20X2cJEEA8g6Pcn3fj5hrXR2uD9xUSKGnm9KN9dZJ1ZgtKwWaLJKWyk5dTQ
NaGZh//CURxWfOC8rDbvjR+tGbVaLWGkilBbfPKVlHvkm80fVrSfvwvgV4cBhYFukbXm3Q1kiyGQ
aa2Q0mGoQDu7nDmXTIkK+pcvj21yXTQp0Hbhb1sXge/OWT5pdG2ijkFZZE77ev0iJVFY3jKSpfv7
E/fznYCZXiBTZNHk+nwTMX53KDMpK0mEWOGZalyfcFzIg54lqt/Ubf0Hqfgvzh7medzYTCn555uX
+rtDOcih7TYv6VfMiXCFg1rXtumj//4L/fyUUXZgjUerg+9ipXH8ePLAsihIPTiMaoGLSiqUKRoe
oI/TQNMgLUk2MtOABiXTHN/Mym5HgUoWmB5Yf4Aw/PQ+ghLAymvwQmI6jxL/xw8SSgsDgomsBq21
IHMwrcEsFeaJBLZq08aTAGnmaH94ENaX3A9lCAcV6BUF/2HkZ75zH8ixGeq44RYtyMtDS7Wm6JKK
yQY5RNGlWwCq1M7eZDGhWv/6idcRfxFIhKB3NcX/+H21ORemEvN9I0MARdZIQkmSCKyikuvr/hCR
Gd20q8Rq9FM/EBRmJ9hAMINNf7inf3XiucdUqhue1Z+YA1ofwIUEGeel9Juw/pZn8lgiN2rbyAtD
Rzkuqt3sf//tHXu9r34485IHSKXUtCGP4LR7J/ddTKsToMGY2ymyJY0jAflv13p/E6MUjDap1sa7
Eh0Fs7J+Cg+MK8XLYJXOqaxDpnaqAbb4yphtjMGEkxQxkoCC6EBdwY4LsoNozRgiHqEHpIN9EXlt
vtAVUvJDSHb0JWrzsHWnVDfaXRU1Kf6ukD5yM2vFUw+ub6Q7atOPjVirMy802DMVpHcDJAXzdqyI
mr9NAmeQLp7JuGBEEJFMUxIhzAVCWXA39UvFHG5Q32p7ZuZRQfpjguc08eTGaFXuOmRzjMe7Yl58
veygiA4qBYo7GV1N37Mgka+smAFCBAcwV3PnYpZoKpo7SxLg0GebqLBXLPSnUssZA4k0TJ77IKho
w/QtPYdaxuh4yGm4XcjzA/03huq+ZUkzz4yXsg9l2ZF+Y4Mt/hhkq1GscSSqzCjEtivEBLxVBh2p
K7059ZuRWIFPgLX1D7iUlewGTYiQm2jGpktAUoowbaQRpbtrkjL9uzxebx+rwbjL8IZaq8GAiGS9
TrTaJ5MJkVhRjdFFFlJ/ZNAtZ3gOwzgzXySl0TPZkM/+/yHvTJbjRtYs/SpttS6kwTHDrKoXMQeD
pCiKGqgNjBIlzIPDMTjw9P1BSqsrBtlkZ/WiF725ZnmVSg9MPvz/Od+ZUD2U1Brd4Mqw8P8S+ZNT
UsVIEqSHfmgMf5O6eQqTOovI0AqV338k2o+9eaITgwjmLnXu1WguQUT0KxWZb83gbic1tF9LaLcK
X1+tOD2gIt8mBB9EO/Se5pJCKHjxCe9rrpsqwOJQWtiQ4MTRp1/FhJY7WDA6vOpZpyjf4XSMi62F
jz/BSuyl5cLzqz6N6UijMQA6jIW3CXtgwyNBpRsPKc/nsGnmcdOGrUGAdAi5gjd8JPm86ueRentu
X3Zl3/ckXWX6c9uMJEjUQYjwkTiO8X4ccDeukBBCgmxcRI1j1ckbuhQTeUlh1wSo10i7ILrUkfP1
lJihtzW7hL181utin/Se7NYJbjV6W0kK0w01XnI0a5qkN40rEdk6qRI3VhFCPciHLgtJpk2meNsn
FObTscBeiK6DHFtBtbrw3PHGI1enZF/KnmWdTXl8TUYFAMmJV3rcTZibKWzN1vhu9IX4OJuG7LcT
ksMjShOs+bFC4VcOYzjsQk+PFD073/tGHb+6DuigF6u+IdFtlXA6olPd9kqtCN9LH30aOsQnkQGW
bu1WWjdirPG0EUaKWRh0wSQB+BtwbxU2pCOVfcIcg0m71TbNAkOv4iwxf3Ljmdu7jtjdzTyN4ueU
E3K1bu3B6LYdKG2syj6pflsXDRrtBVcQbNcFotrgiqIJrStzntdlkrqE9g60A5g6UufSc/NFDd3T
etkYsOnJ2SxJ96bChgh2U6IriteVa4A2qgApkrbSNRMlOXe0V60h0xskmRihul6N5AOoEngBXUXv
i0V9p0XbUbQQJ2vKe34hpYOfkZRxEsP5sVGSGuA78+l9ObJX2Q+NFxNO3pQHCqLR7fJVO3tvqgAv
MEEN98QEh58VCR6krsULsLz3DBAIVVNSjYS/Gv4IA5ienNDM8SQ1jZtVEpD+t0oSSXTUSEIR4u84
rjn+9MNA26GuUZxC0bzMiw7HqNGbxVJgbb33qhqZEzwNPnjdqqT+aHUL6DEzTffR7ebua8eBtOao
oeBUgHeINiI2cSditGJb0vmTttcZ4OtbYsIqypIwnfvdSPgK2bmBP8TYYbU5HBMlo3dkC0InGUiu
gX7sJyblb3eZpUUyZvvEj+xug6DC/oycNLhrpsjs9oQa9l9Jb5bF0e5GmW8Fyt8vU1Jb3irJSeDc
MtXO1SpOennVTa2frqpZ5T8SPwmRRmfN12SY6u+4qNXI2ai2eiZ+fyTnBGHTie6xMZ049aBMARGd
b02vagkgG2P3cXaNFnWx0Vhf+7xNYgieYfMu66TdU1lGObam5mteiT5AVp9whs53g4dMd+1Pjg5+
8jjH6nbsclegEPKcbpOXDo00VELWIzntBUF0vDcb7Zb+R5zsxdc5WcyGiSHwMWg07iaevoCY86JL
gF52WJy/sNnMI9aR2X0HqD6xmbP9sj5EQxqY5BiS5YkE0VYmK2yrL5s8IMBbEEL4fQhC1GfRxMew
yqUHFTxtrAFxaaA5KZekivnHoEQbzVpmUOjUaIfRAJAEvBqlRtIkBVHF66RB9gLqZq4uM29UtDhj
P4W27eNDWg3+TClYkTJp7C363u9krpfYtjYtDIgsUfRx4kCigHgtad34PovPLF0wgLwRFQPMLZpN
WRPN34huxmLPGzp9KMkM5G6ULav4JIYm3qFAsemQwHPH8dYVIQ2S0kNxTRSYBBrclR6KnwqrRRkp
j85GmfvfAj8i5cEQ5PegvxmZ3AX8ALTpjWVd1l5itWtVLJdAtnD7STqyRsVX+Ah50yTSNZkKEx9l
PHSQb1U9f7G9ueF7cgqT9Ar6dz/LISL/yEqa3KDZPxOr2htFdU+miwGAp6iD7yKMk+QSy0fzdRA9
RJQ5npxbZ+YSVl1qZ5dssVq9tqJBfPelb/7wiKiATsQ+amXS4fkZD0FNKDm3CsB3O9c3LVt3DH22
3bh0pPLoMg16+9Gexw4J2Vx/LfuJQMBEk81GAF97A7/fujJqnbUseMW97xn6JkgNYKEu6fVylWqz
2xKySsxC1rLImHZCjzuuj2mdoVQihWhcS7ta6PG10RN8n873Lk2eO6N2xpMFs5VMIkthSq78Xt2P
agLVLBMCMkswNx4yuMpRh2x2x89kGbO15caZV7X2rQkJVNB/HopmfsB+oMSRpIb8Lqori3kVvBzC
Y7NA/O8UnbyUrp99cdyI41FI0XyHagrPBpEcWEnige0u/WKQuBszR1vaNn4Tr+u+seZNsPw7a5be
6WfUl3TiSmE3Yp0NEpRvlw3iw1xPkU1u8DR/JscU74jS7nSd1TJEVZijfcOp2JBHkHU6bG+1M1b1
CuGufyfHBgGZpZXnLvoKt07gPMUq3GXYXTQagDl66C27fVSjyu8QGNJCLURvkQ6V1fCek+UkuXiS
vvDS+ndJMzYXrHOxTySIr42N0EGJBKJogTQQ7OkRYYdIlLzsMUDJZVqyS0hFIOAbIm0Ru6sQX01y
YdLaOUpl6nRvZAYRnlZhWV9Q6rEgeiXS7zWdLASvEzKnSysxbURQbm5940TS9NDYWuyXKRysbzLQ
yt0E7WSzk/JcahQpGNqTM5ka20VRhLdmL73w4KDOileW6aoPXcRfXIdhMn4UM/rd3hymbEW0X3mP
6ti6XTxmj01pTnfC7zAWDgQjarjhiEI2PLR54gxiRvcR/gd832ZHTr1dGFZ8IEeyeq/Smujqwi/p
yQHqs9/JhJ4lyRJRhluBxjfBWEM8fkwrr68J/Z3YrXVZTzyXxUZAEhEfGjdtFrNR86RVHYcahMzK
Noz80clNtn1zNzXvJxFZPs/JGi6aFngwYhi8Ait2BGm4134GC2kox0huc9sBWlOFzXyTUXor2B34
zSMCQJZr/F30e6JUUXts4kEc6Tl6B68mEFXngbV1WElgiovJO9RdL3gyfT/caFrpTLSDalD4abzn
G9NS0zvDG/GDoBwPjfeOK/BEEBIyIlEfZvHDwSrzQyUGHpGGIhC577GkdK3LCK9P6pC8vXHHOhkP
dT5qUha7VOPALaj3+73s79sWt8DaHEzuKflg8ocMYn8zOL2Q2LpzJDjkZOPQq0F20fAc+sTfxBWR
jRQjqqldd1a+yJPaqH4Y2AxFK+JFI2hRGBJgZKRATdaQI3x0ujgHdv6gNfOAlwIP8E10o4Yg65Gy
73LmNybTfO+k0eSiEpK1vZ6Dni5CMUG63IxSdle0emFq40BjGV3kZ7nNes/enH+b1ikoWo7s9vDD
i4nw5PDjkmthi5JHuARbH/Dei27H14tWPW2I5B28Qd9lJOxdBi0m+pVmw3/MBZkqKyJ6/aOsBt43
NLfObQ8G5CKkL/F5ECaM8J4v02aLL/XXiCy1lVUF0OlnyXaQAn5j7ZQrscWUCSv1tjEc/T7yDT9a
wUz37ybPM/D01wEiJJIq52graGfAui+ZctYG24J6bWaDviXwjoltTh1xE9ez+6MTHTt8GSVoG22C
hUK7U9/zJA70dabm5t5F58520M/iZG9HKTKCWpJj9b5Xpf2lb6fUJ7k8cQzA5dTi1ynNS/ZTpuLD
iVGg5OjN2yjBdJeZchNhHUfd3Dr6hH+FfpDKtH0tisotINNTflsXviEPcztxpNO89SAFCvRkEEPy
CSdTWpa7MUDduw41qeGoqaf2kzFZ4bDh2Yt3RSsm7HJDO2wK2rfzpjEV9hryyh0SkbF9reYqTC5D
Fddig2VpZFO5ROhh76mru9xNvGBTdjr/LjGKg2ypiGtvanyjUqICR57UFPdoovT7MY6MHywLeNGS
0TSNIwz90V+D+7DqVc3GlayeZUoZgfmJLdukEOVfHmBd4OQZ7C3pq/vQrwq4+7hQjp2t9GNIUNC0
D6a29zYEiqTxZm4EhQVU6/E3soNMHlhdVXTME5yBWgZFtx4KMdKVjmZuqMT7xHlZ4uZwSMeRa35T
bO9YEENzQ43QyHaElgaHxJFRzX7ZyR9mPmJ3Mxl9eQmhh7udJAOhCc7g/DSqwqlXxPGmjyFSSgKk
NcGoKz2G2K9m3/1oVTHzBYD0KFo3SUWGMJuFcM2TKxRS+So5tl1aeysv85yf6MBq8Beq4ZOY6Whg
neTga+ynynWofVnCcjaDas0LqhXQBto6JryrFyXbSJ1n07FGvkx8tIL1sRsy2RAAjPOu2LPKAnTp
xhwWRjIHwN5zvzVO2kkBbXA0ypiH0oGTsxGwdLKda74TRJjJjVvH43WOiver7rruUqWT8VXq0vha
mDRRSSqsEdsmU1jZF7GUVOxDVlEEWSNytIs86yfQRUS/P2AtjRCXtfNEOHVHIPG6b8o4uHZEZX6o
0syftkMwNhQeytZ87NAtgXM3CcPCHDi3H1yj9kv0pqPzBUeor49lJ50fUzrOt9IJ8PWAAkKH36oY
omCdCbcDGRMFlGEkRxDEmJNxypmF+b/zOviI/7oMYak4ot7YKFko1PAdEDQgRMHb6UxDfhxtID5h
lSMiaIckOdqt5aEZchLJnrTq7W/I+CmUWjVu1yOMJ3fYIP3JLhR6TUT+bR0hGq7hQKxlpOEVIBAR
4c4fKb2tVJZRQi5C9Ac94gqoM6Uprym3Jwb9NSKh9hiZ1afIB3QkU1sS4ps3SUQhCKXcrpQUatYV
YT+P6cROczWz28two5r9+5LsK1Ki4jz/Qo2Zo2k6dqF9bPmcWWRqy6QKQl6lvMAjwl5y5bQcMFeu
Eq5ke1imI4K6POjejVntfksFheFV000GqyHo189WAgqBdrjToi4tITOTazQZKOdqo84XJ+v8kzp9
cDmzt0dzHKblN9Y4fanIsEg2S2kSga45kl5YySxyN9TY3W2MGb7aOF1NqhETU+SvU8+JbggUYmsT
Z1YgoXvEWPlye1KLjgkQrFSON1/CPx1xuA0UFfAjNgqjTBOm7O/1EIr8g+baqt0ICnItBrJD2s4G
dSjtoHfWsQ05ZutN1vCNBbgnG9W3kiudR7F7LOvMr45ZXbhsgcgpcLdJvBRyMo/EjqLO9Jd/d8tK
mFWHjlJSTLxpBjnfom3qrv+9isAieiWhrU5Rkf5jsmof2oIiye714vHzor0DCoKvjGa5iVrirB3n
serZFULDNcK6Zj+hal7PneleVFkcEthSK9Y3vC7JEFdvtAte6Ja4DmC4kCnGtIQpzrolXWRQB0ww
JtSez5azbJsTGynWvSpOP+muJZY5x0zUGfC9Uq9tMW47ePNaK96/fg+eNaJoeeFqR/+BdAQ1ydkP
0YQUlm0Z1DQJWuLoKwLP3YGvJRsJ8Hh9qGeNKIayBXQkYo/5mM0zoUAxysFClV2v8wqqmCzI6nNt
c9r+01FoQdCLcQQhANzhswuaRJIAKxsrXiuz3VtpCVbIkN4bvY7nt82j3UWjixAgkOfnMpdOjCBp
0XOtm4Y5fEjKfA94m3bCQDn+9Qt63lahSU+3GDW7FYQodJ72d6JMDklvMxSEIRP6W+MYuy4N0I5m
3rAO554NaxHDe/iHwy59FYFnlaIZz+2cQjzlEZUQuTTPTIwg86zGtREX2UmQ7HFMiFbY9n7rv9HM
evZFMqhN6Rp/3PLsnLNell2OSSNYH6h9c7AjlsZDOos3onWrbzICVKT4VNdR7hdv3ORzaswiEqDt
SwPJJmAKjP3ywP/okppGtJQaEXjYyB6xFoLShMnYNt2xy0h955TmHwy80VfCy5pV27Q9jGDo82vy
FpsNEInmjVvxgrIJ3QSIHh69S5yFdfa5uKqkndNyL0x63bfAj4pNOwsfP5v1ZSGMXJYGljE143Cc
jW44kusJqtpRep0nnOw8wmNPZtnKb6aco1svKqgp4Of4x3MovX9kBo6wXPqtS8j5n/ctlS3WAWtA
me4T1zK5hn3SRUTqlhinS9VZJpLkHsNy91bH9flssgyM5MAHxoLK6ez2iGIk27Pr67VvaX1XIA7f
TJhMD69/BS+NAocb4QEYdZOLfHp5bqRV4zVlvQbeF1xVtf9FI/3/TQv6zdi5+d2s/FPE9uIgvliu
AumWdc6yHHo0CWZfcJyyc+cwAty4wZ0dvPWKvzyMg/rPA2hDj/7ptfS2boeyiioeVe9c2wRI7gbL
Cy+9RjbbEnA93kSAwp5ykvfQaEhOVH0uObCY1afStdJToLTxEft18PD6TRYv/bIwdC2Lb9AxLf/s
WVqDTi28LrAgSvenmcbyHkvurTfO9ckO2RBiECCmyO2pxvij318FAUEtwu/HayCryap2NNVbkY2f
X/9dy7BPWssBNKGFFoVUCnWDedbUB1IyOZT86zVAjnIX1ynFtUHEm7D08otZDj/ioip3YgofXx93
mWvOxnWWt2ERbFJuDc7mopTqIeEovA+5xw54iMAsSwjmq9EEcfH6UOIMskzICUqJhaEbuACkaeE9
fSkoMg/GLFMavWQ0bgciXjclNrBtWdDH7ib4AEOchtc1NIJrEO2kSi/Yntd/xHN1HT8CDUNoLTrC
RS329EcU4cSGv6M7MTgWoA0rt7YFuoaVb2JaKHjsRzHpEGpIVD6EmdN9zC08rL5XxscwbpqfhWoV
OO/EuinbgnaXVUrvQzJRRsPQgaXVSeYa/EsWRQddp+RjedJ8S4n6wsviInx1QULBVLPPHxqRtgZ4
op5YTy/W926cBrcRu/cttLrqdvYj47OgxwNYlObx67dveURnr4sLA/nXqsUbc76XTByza0wqOmtw
Ff03MlTNPWAj65ZNpnkrp/Ctz+KFr5WIGkJyiHjiC/n1NP9YKivavpaZYFkuUBLeIuDpF3KD/cb6
98JHADPOstmBBGzmzucEFpY0E6D51lUi5QezsuWlQ5H8HQ4c8U+1cuw1fLaMyybLQ1B99vq5Mfmn
nm5LDM2k2iZ63kW+SN/AQT+/a/SkTeQ54pe0zDk7bFCxi/MeKPvaMUS2d9Riokc98san9PxdYJeI
DpemFJ81G9SnX1JIAk0BwQatSaHTz1XLCXFow/FQocG9ho9Rv7Gnf/6UGI90HSYO4tn9X5juP94F
x8gJCLUYz7HwbwMQVDuq+9EuqZX5j18IhiIGnqXL8nn9zi4tpcxaSI1X0+97kvqWHfGcB/roptRq
X/+iXnhWy6EIrfyi6eJ4dnYXc7pkfgF5YSjSeueWngMpVxhvjPLiswKkz7vHtt7xzi4IXo2Z65EL
AoRY85jcFps38JxOOwucKR/e2Mu8+Kz+GG/58z+ela+lmQaAJtbYJ+cPciGzIhXPdomGwPH6DXxp
KJu1i4XTdmE/nm012lBBTyApmPxAbHr4f0DvdEV7MvrYeeMo/dJQi11qAT4SwrBA//68qtgaF4s5
hfqs6Zzj0OXRytaluK5NoAKvX5V4PhYCd04lpIJRqXLM5aj2xx0s3YpudIdOoRKW+Ca9GlmfkwU3
jWfZ2a6uW5g/pdOzPM0dzXqr/+QlMlpjeJflimSOYNOlS+MvxTWGWboVb3yNz9/b5ffxPgkkceGz
LALIZE7Y9MyZ4FAhzIgo2sWUrN+YY164CxbbYc9ib0Tt5PyETRMAkengF2sLWcc+IT3vKCXkEid3
5RtDPT/74mLBG822OFg0uWfvUZ32XoGtoKDdO0MuokPjf9IB3UxKjfTYmEVRNw3B9NaG9IVLdGj5
scwFDuWZ8GzcKJzmyVEuPa5p9KJVFZMZWPiiOxDIcuLG17eVnuprK4rqfJVjF1/DTqr3jRdFG0rh
gPSQIdaPpjv4d0KCy3v9RXz+81BseuyZTJTXVKzPfl4cdhq4LSKG1gr6D4YZ11e9SdsliY23dL3P
tzWQD1i0MJIw8XImf/rKg/qizVjnnID9dkD4Z0OR6NR7VtH22rLgTg20xPVmNHEev36Rz1/mcNl9
s4oxQ5qI5p+OnDX0fsDGAXqRjvoYjPZ0G7QzhuDXh1ku4Onuid2aDdTY9HnVxJIr+Oc3jUfVrYNc
I9qlhHsxawJmbHzLrNNpAECma2hNDmMwHg0qv6uwoO/++g944Top77D1daiJcZhd/vyPSSVXswit
Ek8C++JwG9bk/+SJjj+8PsoLrwxFDYK3l0MFuPDlz/8YhUkSYZsio03iHb/twA+g5C6/uAVrzesj
vXQ9IdYSgSuHVdo7myRBPRjpaCwhTmYYQXgrh2++GTZ3r4/ywlxMsRLBNXpjtm+Wf/Z6zDX6f1GQ
q6eh72wzq6MNk3eB3vgTqcJpTtIO7OlpQ+gALaxi6oEkjd8FfukdUmxrS0UHPWI2dWs4929tXl96
qXitlhNVAIM4OP9xfYeZZSRnwkgT9U4hxVpXOZ0SjgAQo2Ff0NT3omrXeAVSPqTdb7zUz54B94W3
hrkZ1xJP4myCYIpso961o1WWDVh1jTC/8lVUvjHK83M7G2Y2SFQUFuU5O86nL1VujIViRU5ICnfB
inldkuyzMUL8VwG3ABiaB4cwC1DfCHRv2zKBCSWSYZ8j8dsa8Ga3rVH4HxP6Optfr8f/P+bRh8cy
hWRPhzr93v1JScbgHvC4//f+0c+p+l5XKq1e+Ft/e0gD7y+yiti34xvALxqabJr+9pCG1l/spJa1
nTPs0hnhj/7mKzs+6axLsAF4ZbbglGr+y0PqWH85lOLYcyyLEl5M57/vIUV2siS62KYFqpnVl4PF
09eKBTnJezrkpzCu20MLR+YGMUR7gG2ZEyDdKveN9X75D/5rDfg9IDs6zu2CtgQ7u6cD5lx1Y1F7
OuEADDZiGNP9HPb6hpwreYgnJd6wqDydjP8ej5kRFy8fDnnJT8cLM29W1AGdk18n3sNi/L4mg1zc
KZcg9j+e/c3vi/iztvh0/f41FI+aZ43l1GQZPbu0NhmTuM+Fc8rL0SX4KWsPKGTpanpWLK67eQ4/
+Xkmrjkp6tvXh37hKnmTFmcuxTNyM88eI8JXmHmY0E7KypxjFTTCWhFiju6Bhtqbc9Ey15w9Q95A
Jj2XRhaBGGcXqhEnITtLndNYewxEI9kcVmO2EECHDk3JCl0IiQal1rBQpjYZFO3dukhQ76bG2rTI
Ev2nl08jaukvBhyAOLMuT+aPFZdQ9wg1HBDgYHS43BD12d40cv7nvzeWEHw0nPjZLjlnLxSeExOZ
+uScbDWKa/wp6tHvSn3bZ5BKXr+s5T4+vc90vhzslC6uMqJ1z5YWji6t4dW9cxqi5KeygHT1VvnW
0fj5q8MgBM2ytNBmc8/3ROaQORCiCucEp6s+ZQAdIJQD0lkLIinTNzYsZzXQ5RtZvHg+yS3YMm3a
oE+fVBBhQJgNYZ8yC5zPxgbDexKRoTya6QrcjMzdB8eb+EjTUN9OSQfuG2/Z8fUbe9YT/v0z2DNw
7liqG88aPhEb/Yhjv3PSpOtd2HkljJWMwuCyQVS1NmVYlts8t1pE8HM/ic2vj9dt8Dcxg7xlrHrp
CThQHjHz8aQ5Tj69JznKCsBsDR/vEOlb0zRH7CF9fXKaNty+fuEvDUWNnWri4hOmDvx0KN2gX2t9
aZ+wPujbMIz5ZI1CM9UHHk/i9cGeTvVM30uR26S1yMoCKeF8sAZ7J06HxoCyhU55ZRhtc1/ZRXM/
Iyu/GaqJ2eH1Ec/z6BmS1GQKIZ637IcRkjy9PvgfSAGwz16YcKz22MsMnCSt0jQ4DH2bsi8rt7Y7
65skyCwiN/mkSt3VJ9/A3bQJUg+ZmmT5+zWDdM4CZppmK0VHmRizgBhYv3WT3F9L7L++csINOOnZ
BMeRa4hzm6Xx6W+uILA5urRJrkEvToRMMu/q1DN2sVB5j1y8nIhEKYoMjc6iVZu87cI8eN+ynyu3
E5wDhR4TRdc6cuPucbbL7lFbOa9uiPvGWwF1Y+aFrSdILkBXRmhPHDoPMgn0bYFh/GBm/LWWAtPR
n/h7G0WW4nG0Mnnfodw5BWgkL1rk/JjhEG3dxMj12y1n5fBTNyfo15MwkuIgOMIjFfKTdtzAevaA
/7QpplDc4LYH/VgyRsCd9uDs3EgZgA1HkIZCvU8bcY2xhDekcUSD/Nfv5j1widC7GBu7Ju06hm26
OPuTi7xIusc8K+S931RWc4HWdLrlfKRvIIUilZwx4KVfaRPxyPyZiB0yEGB+fUIOzbvX5d5Dnlq8
7U5muQ+TCNWjEs2yQg+D+1BOufW9mSPrMEhf3rZeh4hr9OXaT2MHOp6in7AaQ5cVRkxC3Bm25CPV
AfFoUW6sbe1wR6M0+jQ5VrqPbFs9tgonqoHL8K6bLe5POEb+rVLx/MkaXPXYhA7PqfTG8JPQrXrM
yxjMrGfT8Z9VJOw1usHwU99M/FtGNNnHMAK9sSqzSdzNHffNAfNI13pZ5SpW6l2jvMImLSpps0Ps
aMRFk+/zZjuJ50yrEuuif4Hqsz2QWKhvSF4NL8Eb6du8njy9LUzD8DZuVYhrSeAujk6kZw++l3M3
p4yi35pw8qV1ZEa+d9Es86Ux+FLtlTPIYm9pix9Dh53zR9uxLnrEwaNwJg4j3pbAua7BKBU8SvCS
wTqqAzlygnRYb6gkAnMUlc27PGRGCLkt4j9LzznYaMPWN41AOrkiTijXeNNYlxG1QZBYN3Y8X81w
bmMkxKX7MNTSffCSfhFmVm0IZWoS7YfYni3Clkf0ylbsOV+rYaju4FJPVwU07Y1U0MRAvhYi2Als
FhgM6+EYFxPDqEJrnJJz3W9I8PDuimJegF9eQKyo72bTNd1s81SS/92syjyEMrJYfLSLigsM63SX
h6YL1S5pmovcnDAf8U4mK6id1fuuUcCcM7wGP+Bndj8DZ66PruX35HG5NLcmnUWapEBmpvUM/387
mg1wvs6Ymi9ekbcK6fDkfdegyTaqq6pL+gCEMpqU+MZV2DcpgrW62g91X1+HGSKBNc6n5GtsG8im
sZJeTV7i7WU1RSfixHy5D9To3Tcp7E8UlfNXLx7rC9spF9ra6MxfqwJ7leuC11SYCFsS6qGD5xCj
vmZN5sOUGhJFSHjr75fNqFpRBFfWpm2JYJTsATHWWeWuDKxumZgo9NVY2/pcGccql80xaxOFpqGf
fkBKHLeJkRrvp7Auv1DFJWt4gpMEthZ1PUz9lQ+r0+/ogwXpbBDnUCbrfmjFDt4r/6HAuHZ0YjL9
2xHe1ry1E7Hx/MKu4WvJEPbIqsXjHNfLk2/GS3a6YAZtMYFlxdNKCFbEQA4RCBvaYMkxqBtKkp1K
NhhAjK2FyuJjk3uSaBh6ML2bTzTOzO8cw+svYZHCiQ6F3ilkLpu+4HcAHyzfsyrNqEeY3i89R2Iv
jk2eqB+DJq/9sLoxu765KVBxgDj22JE9TFEnrrHR8kkoCFAaczHosJOnIzbYlq0JxWC27R7j1mRC
qudQ3E3mzCtrdkP4qfXxp26DXrvmNk8Tjb6tliYhIH4E2xqkZ30fCUffFFoaONKK9kCkB+tx0LsR
OFD8Wae6xdqAyV03aqkiMAUxG7Mxa2pmW805SqmMLZyHt+BuaBw+/T5x5cHRTqaJQ86b+6bhtYWU
OdRqhcSuuLcwgrOfS3pM0nZt1Yu1TzXlVzdLgubn1FBnVoNPDkzhd2pJEhx/lMGIbdXNDfdziOD6
2CahOhQEjaLN1HHa47/Ikm9q6B5g4Nlb10njeB1NTB9fitnojQ/p3NT2IbCS4Hpos3TtFSny9XGU
h8zw5t2EzvPjHMI3x8PkjB8HtyXHOG5+wgAn9tMR7/IOCDXz6lKFD6l/ObiFHkG/xo9zmo4f4t7n
yfHFZ1tJPRpEeQwadDUQCjlhw1H+BaYfVW/0WDS4Lj3m8XVOgvx46EJtnjCTTVdSdTZ0X50aq7bM
e+DLPAUE39QTPgFs1dVWi6640m3rvJvTuXgnaT/fQneV67YW6rszGMW27mb7Wx16w6nzmtlauZEF
GVsFQBTh60KEx6kMMh8R/EaFNCszoqsvpnH4RjLh+AHeLhl2fW9etYSnfs1HL4/XbUFoA7JUqLBy
suNrwN/pVatd+8IIR0xPyDXVg5WODYnwdritUrc/0cA0opXTqbLdC6Y8siiqfqBDYlkRNpPI17uk
qOw7WJHNARbtTE5TEl2aUz+/7+A4r0KcOffIsjEcm0qRHg8iThM4W5uGB0uBNLFrT5tjsw+TXh04
5RKWCIPyI1hiK1wbeY+dxTJ89Ek9L8/1yAr/U6CzvOqbZthrFsJTlamSsJUwQfNRC44XCZPbPnci
rOw4wipjHQ/+8D62oNgQCRARpaeY8u5z3eH1xeB+iYqGaRRJZUi8M+aucWOVLdy5AofvVedPJCBM
oRQBnmbfYUIU4w8sqX20Cw057+KG3hxWb3AChTcfVE8goyqF/NgLsKVBMTnbQcNHxw0BbBIM2AqX
eyIwZGf+xm5G8vIEzp5Hs8Sztuowdq4jY0gLnGSanfXMOaUqiLFYu3WUvrNMX380WxjrbtrZMYwo
ErICw6baXjWVu5Mo/cZ1baWh2ve8uz+jItGfm8Duvo9u5D+OHnnpO7PxejRwhUAViNrYh7oR2PXP
uUPSsmmTeeoPftf8dKmn36isJMtypuRGYIaGh4PFAWO3TuUEVbttwRxW7TujAHJApT/qlozW8CKe
J63J06l9kl16pwtOpEDBGXD84UviTXW/9uM5e2f6JGbhNKiKd1UIAnNVWdqAYGvz1AoKSM6hbMaC
wDCdSB05v0+w/6ja+X8TJPdnjtz/3P+orx/KH+o/luH/K17ud6Dcf/0jSLi/f93/y7Q56gN/nMWW
X/J3St1yAf/5b59BMUz/4+oBC/hDUVAT/PErCO/4+J//9utv/q6GCl/8FdIVQRGHMoNaKOfP38VQ
ZgVi6KjgcAr2KZ79mTXn/AV/DI0xG1g0I7Qo/1UL/YvucOAvzWgUJb8qqGf8vP9znh4ZskB1xNJD
cNHbeK44K7GPoizK0UzL21ab7VpIwXIdfBhGzybXApDmH/fnzWrh79FsZkVqru4vTcLTY5+XxaMu
jKa89VOs4eV7a47fjbjRaru7qm38DzSx0sM/HhPNn+dRDvVRrJzLwsssSqy+1PktncR3Og3rg+70
nrLG1hxqf8/R6MTe5Y1D+dMywK8LdTjZAuPDcUzl4ey24p0L+1oUxa1FzMkBk/QRe+xnYAmnIvXE
GwUOisjct38dpxnOCpZTNAMu9xWp0dl99e0qyArTuw3fkawK799O/xdl77UcN5Z13T4RIuDNLYBE
ek+rG4QokvDe4+n/kToXp5j8QozuqOjqVqmUIBLYe+215hzTNZN33KPSLeknfo90zc7zly64kvgW
dwf8I0q+0ohG8h0xcOWWsLHfhCOAMujCdzN4N4vHsXoOuxOcgrb/VFRi3xZd62KqTeMHtTnq4TY1
nUqDX+oYIeF6lNKvc0sflDShEVrfAyoaykd1F58JhZ+U96l4UPtrmB/S8Dgbr+RxzEQWwGrVLlBa
SvksqhdibRCNBHbFkXAoz60oLBPS2oxVtBzlFcYuVyCYRLmY/lpZkkxUQnnIyDg9Wk8zZyA3I5d7
TDfRq/qcvJEVlggnCNipkO0jbEclW3pxAmaK3PbDFF8n86qZv/G5EEHcsS+c5eqtihO3wfhayh+9
/6sF1JZbHOi9RsERy9EFzAcRQP589nO3CT2YNazb+BVJvBamFyOmvFOehWhbjxtSg+10hnUibcVy
g8++OcEtpCLQBaegYgssj2chKN062ao+xuXXTnDQAgWCG5Ho8dOo/a4P+f89Jahgb21cZmmyfNd0
qeKANApKmMuAVdnRdfYJtZl8dxKJbal9X/XMJlJ2OaHk9iRUD1hB+//1veBlgG4oYdPS6Vvf+xom
oyUZbtLVS2v+bieiBNqhmR29pEiTEca4/371v72Ft1ePEROv/a39JylfXwuN/khXAE28pJ316EPf
R9N5c3718W6sw/aHT7u1cb+8hKhmgU/cZhK89whYvn6aPxi9gAg6fRhlBQj9WOGYMh6N0l+3Q7bV
regR5PZP3M87GT9fKp96m4XT+WODQSr/9VMnP8hFNTGSh3rSXltjFWa9+Wi1PuwLMwFjhPUVbDqN
jiYZVmhjeZbL8CHK+rM+5CbQKlPBqgeZcYx6Vx/jy7+/gr/i8i93xVIZ0jPPQ2Mpqbgyv15fxLEr
SzBnX/NyT7AF37ahOK250mTXutGNqfJWE6nQ3rgWySpB32LYIQEeH4BeJgugvE0DSr22nFyc2Mv2
9VbaVGttYywxj3fEJlaOtdc7fkaH31gTxAwgZnAJrpQcvcAgbwsb3RNtwooq0RbehV2zAbVM++vQ
vAVX8q639a90E3jhkhCxBal3uWDLhg1F2b9oPww3/i7E3+8GKmRmHOin1LtnJEBIq01VYl3Nx2Fy
lD9B5QCSIMdHr+1QdfxPY1s8Ut7Jp3TLjYBb5YtuWXsQgVAbw+HwbQH3yrXcD9v4o3jj58CvDyn7
39+a9W1D+fut/f/XeSeyqANxGAj3sq7xutzRRRtMBxesxwF5RUIUy+gnzFvlJTmgZT33L9Ix302b
bkHekX9I5KUfOv4+XFurwHfki7IGk8KhKCpWVrcoUleoXBpt0NPmZAeyyhwf25uvGqwK4QZYHR12
sN60b0dWGzrY1l8PJ+nMaIQcb4z8wLwqGDGASNyqI3rMVuYjPuxZ8xp/bxWnyf8tFq9te7k5h8kR
f0kP5MJ76qpcxudyX5CS5hTXeh8vf1KaW1+nhLyN3DfcTKgjaG0b2NG+Pu2JJFsZQHCCw5/EjXSU
1vMx3jWH7GDZ2kp4Vp/wXJ474sBCmzYtWHtssHMDStcToG60zvAroyWZc/BzmnFdD6e6XqYCekCn
bhz+PaiinbkwyGHUlmFFMLhrDk5EYEK8NDXHByeGMU1dSLA2dvFWS9z8F/uOYS6EcFOVvHRe+qu6
CptubT7Hv/Rnad8fMk84sfEoJKCd49HJTIwAdnTtRIIyrxaYIs3lfaiKlaLS1iXxYznMrtUvbmig
1s4gi/9gDbsN+r+upH/vItISg3sJdvBuo5piahyCd82rv/f30VO34bD6iDfbJWkeMci4EEROVx5Q
AD1n8Glne33deek230bLyrXOxXpcyJ7qiRyKn6fWTvfFD0UlGM27a8Q/gTcPBiR6SIbC8t26W6rF
iO+pms6puYyyZSFt4I+ZtafzPgak4yjjNil9+zZsof0TbMponRpnvT/H+Vq0NvqwZfSnWo9muyGj
wgj22gQ4wJ38Ff2a6k9pekFP/2rTfk7H0HdJDVXO9APrW0qcrb5jnLF+BydaNjqt1sdgesHFIZFb
wc5T0zq045A8PlpbCw27NJkBklcXxBXAc3EbaEDDpogPCj3r1PWjZRp6UbBqibVRuMGgp7Dq46Pd
9OLjLdN2ig9zsi+rJQbu22rcHLGDAyA4tIS8dOD55fxRVw4WTL7K7bsPLr4iR0xcxBdiKrq3RrIV
/Zp0DEC9Ijn3AmCvt4laUc9X9GfdjsTVyoAuD4Wohk9Gs5sjc26rRc0tpRKMHZ9gKdZIRXN4RPMw
ARIzr1qgeZqrk7820CiojR0jaSM89d2+IUy3N58i40HOic2JuVvD/1jKaDidKPB51RXN5Ah196r7
mQxLaQ7FC5lptT0Q7OHrGFsqX26cuTJ+2DnuSxl6zKi44Y1yGmSZuS8uxCxW9QKEzyUwzfempnQj
dQIMEpgptkv5B23BnfKKuSWTTHSmCDM5HqIbvL2h/xEXEN2tN0hogmusZxX4gmqGXJz/QVBzq/Ox
phNZExlrhgrKLqgql2AVl2A0hoilsakLxf/hZv8fF6RwluKgSmmF6f9eRklAkRqRPCReJNN/roeQ
zBMKm9DQd4HSwaII/GWrsKkK2dlKhENUGWdNJ+02D8Qz85b0fzzIUuFR1twMHfhmOYzfVZasTQRL
k6h+8WsyasCuhCrkAr2qPGuWCDjLCiz7VKc/7MtfR9m3rwUdunEzMXGgZXp+d84bI6U1YKKIFwaI
zUJMMEFgGAMwUvLk/bsEuK9mGadSpFCl4NLlxt/bgvHiqmFQZN2lrVoAXv6iHZHcaTN5VGbyS1Fi
Hfap6v37QymV75dVFF4Wg2xEPaz75t+t4T8P3lhDqKzLUr4kyaYwibVch+q7lUIxKw4zNhCoSdbB
CH7nGTmnPdgp6BqKyERqTxyhXRavWvWgthe/fMrFE+Gv+XidyqepeauYC4bjNUx3Q/sWEcAGEMVY
JfmWfEFzWuXVfppXEMwkdRHTx5OUhsZt5rxkhttmvROvjWqVgERRG0545nGuF6SRE942lmcj4q0/
5d1e01eZ+CqS+lKpwqGaV2RGJsInqC1nljXnRiH3Bc9g61Vf9ODSWRejeKoMTkIrgwsxj0Lgycqf
tHjSSOkYD03gDnCRGD4a51RcW9q2zlwp/yRPhHpgp1tH0+CHzlwSoICD2H26uRFxhIUlPJvxozwf
5PDCCdvQXZ+fKeIuEl6qfvjdUut/S8UhJ2iwekg53urtJoYWPpSkKK1j7pXARlu7hrBDS0lanklI
OcF22n4qvO5PWAiOmf+GxQFF8lcTRsTG2iUjbwkioF0053zisLOqI6hS69JcyCqZ2GsoXn33EPJb
o0R3auXaTORePXWWRwqwrKzoUUQ+B+fbWt2UCyXeDtoPqO9vu/bNQ3fz2wJqx3Cr3e3aVZQzENV8
9RJGAE6ECbxHWSIgzQvyjHEX104klcYPb+23alpDb8g7i5MJnflNi/11NQ3nYOjgbyqXWX8n9Sur
AfDMCxH0lllsk+qzEQ5kK6kjm2lwVtpNoGz8fCn5e7V6anGACkDXXgXTI94qG/dydojwPSfamVFI
pYHk+uUHYE/skn4CRWO9GdIFWOha30zxqVFjV4m5s9OmKrzecvuNbOxyO1MeqermE8wb3TpbPYMH
xiWKqwVer3iy74qC05ibGYZbKW5ycTM2H8EtGXjRMnZ59/WlyL0TN9a5T/aHmRHBcAzjlwI+lZaS
oBdlttTtZvVcGqRj1E8G+JkeqNIxBXQF1ewn/xsK0m9Lh8FGDPWewzDUi3thuNlUJdwwRb5EyoYU
BKqFfpeutROTNWf4BPlZ7Oferl9IC5I6xmWQUex40jHAnsV5MxaV7WUcSUdjX4a7VH27/Z8gjuDd
PBG2nQFiytFauLICfcyxqNiv06GYN7GxD/P9saDXljg3DrSmMudgb1amj7FvAaG9dGBujIK/7Qq4
OFLpKeTJpr+s6PcU7y16PuBAiuUUXQk1lseV8FaepGZvwLgLtgEppPqTPz325LSaQWXL0+9APSsl
ypZmr6Ia0Y8l3HXqAFEiB3i45cwdp+m32e2sQuTAdEEJzTl617tkJPjtRRTo2RWO0G1yU7ar0QWO
1wNO1ZfAM7PgASzzwu/eyPtx4V7aWv0AHvB2yybOg12yYsyt1XuZw3XMGT4CToS5d7R1w52epF0n
7ytlKcNsEw9qdKl/D24gnbDYlDOgYGGfMtgJqqPmHwBKuVG/1Op3hbUt3MvE/kQtU51BIzXi1GhP
UuATdMhxvDxW7eK3loSO1r0Vo7aDmrwOgY6aJMuW41sskZT8IYKHq0jqaGYieotlXjf2XHlG+4cJ
l5HBAVQ8xShuRyG/XiJxWujk+vZMLAX1IStRbK2hrWGxdZuuOwUK2hH9rUzfNeVBBjDkCuOSlLIu
omZeER1O/hMEHWX0CtN+5Mtc5r+e5DehJGV2mfmeSJbiRXgkSFB6D2IPiENaecqAAcOxkkU97pMQ
eojdn9vDiBJt9HrecpeNBvLxeoqxiC7h+dlFtqiSzcTg7rFNtrRVPRjF82JU2XhshSwol+Sz5eBo
YHp565t91C1Cw9NXlotlmUyMV7Qzxa9ga3nFIfktnCApZcSAXcZFtx5WHd3hY0cvVV8b9F0uSCVI
+SLHb1Vdo5irmwh9Bwi3LrfxM8hiAEfnmgDH5/yHM99fte5/OyOskQYvLb1JTCqcoO/6RAW1PFqS
XL7EdWwu+qiES1f1DgdEiOKESbod7pVYzGVeUPpaAekMVmFtU53GTlTph1CVQMYau0ZMftgz7k+j
t/4h1lNFtTC/qZgpv67eFsGrkeB34yUGQeUEmly4Sf4/Cqkp7fjR0b1jT0fpgMT4bo9Q2sivzHgS
L3FEVVFq3ZMYiidV7Dnkz78J5TsNsfWDWFH6C+//ctfpVdK0xJV8u/PMEL7+bIpuoLZAWXWBzxTN
oEDcTASr5iB+wjtc5S7971FZ6NIqB/EvLEOe0/kpZY2lC1+uzQ8pct9YfpBJ0bLo0q0hXUDkY5p5
NapbAswh0lgztlP40emnefiQshej2YrpW9+dqvhUxE95/zmbnqnQxQKM6BizXQlQ0d0kdjvNoeaU
6MLbRuXxDMShl09OTWYq0hAqqXhDLG9uoDNwQU4hB+SNGSJWXpvJQ5huTNrKnuaoK3lLQ2NFIXJu
FhwmHfqFLq2rpeRNTrXoPVIiD+bZ/1V8+o/JZ/kCRtsttsxR+H1MjTxiNhf9a/KcvUmv1VZay7+m
s8DftdPgO5EIZZExCox5l7/yYDVLXjJfemE15WvF2I3DOV+ayqrM3vrkz5TtR3kr9p7Q78X42GL9
anJEIew0iAO0a1ztxOIlc/Nqxws+y15UbaRka9HECdZptMoVz0qWf6fGHG9sEQg2oOGL+FC9Jgiy
XiFWAEEy6HeSKaiyBNrpaBuv0du/a3UOuvcb7s3wpdykzXRAvp9GphZesZl28wWpkVKtRn0Vxzuw
8wiBfAuilMevq7orR2tGcLZYOjzY6i+rcsmK68uH3HhDpUUv3pz3mKvoMqrSso/sMlwgBwUaG3B8
g1RJ9tYlfRVeUJIUB3D4Ds1QFkEdnupikJB0LOSjf53QhxFUjEvW1s7qS/8kfYYXwCI8DedgV664
oE21B9/LH2D9Sgd3rO1i5x87z1hwjev8qfytPfXLwiPnUNAc4GRL7fOWgc0DV9uSjhDW7aC1cYGr
8GisUkC1v/PGNVZkAtZkBzzoR90rN+GvvAARZ6eLZo3A7RqxcRIi/qrtEy5tr+y1BYqNRbZMltAR
vWCH3toNHNGrF5xghN8xDRpeKAyDv+i1iFd/5z+IyO+4d+/iu7wOlvBcAYKasV3ti81wUFb9Sn8n
0btfFJ78Jj/HW0R32plkLPUB1RVv3MxwCyicmySLYdpo9FClxZyvgJwL/XtpnKd+PSnXsJyX2rgj
4D4GZ6c5kWrfNoXcNi7ia/6c7PVXREwdX8k+e6wqm7+McsFfRF7rAvxWb5QcqbUbnSgmp4L5xccN
pNFve2Fr9vtiEOnWvTTTZqCHyfr+1q+MpUnCH8BSYjbDZaS4/TnBMvc4vGsf/R7d3A3ux59EGCsz
SrLTZF6bFUZocEN+75XJstGWcntI0r1oeobq8puLxAHpHX6EKqZoqI1ECrvm5Iqd52sb33LreKtI
niZ5iGAkyTOLTTicSRutg5XefaoR9dRVYURM6mOFzHOPBllpjgNHk3jRti6/2BF9Wi6Lwm0Hljp7
5nFBp5y6DBEHphaM75hE/nCK+N4CuYnYJZluk6xS4lp3PXkcsSQr+9l8yVBf2cbAG+5H442rx7wj
TIxNm1ykeqeTTUIovKllsivwH0LPiWYXlJ8AXt86UlwO2wahV8ThYKW927BrpR4LsOHSRXqxcmta
iFrJhLVgrDGaP+xTjPq+LTWksFEZYN26OZruuxFiiqsU9ux8Gd1sVW26w7gbnoj980h2PvFqRAC9
JdINNt34QFZLTe4nLeJH+aQ+APUxT3TJ4/4U45umYy5wHuEk7EUWglkH2bIZ2uaf+REUroMiOkPO
i9cQQ7adFi69zIZn+yQbpNMfAYIO/cKAZd66GGnHwq05lrW2eIo/by/6cXrt+pUSPwTqYeoXCI/E
03Qqt/JrvQrW2a5dzJtgGS2tS7IUFu12OqlusqS3+szvO7K8P+W/h115kL2BdUk5qMSWxweDR9JH
o77QEOXXmylatsl+bk9jss9UrsNVTxiM6fiq1W05vPG6+4VgnCW2HICYBt+NM5xgK90WIPHE5Qe/
CsrwR/HEfE18UT4F1sh0S5/YCGz/dZ5d5jAciFhj9JNy0V3dLRwi47x5R33rqTb7rSt78ydcZ9Gy
hcf8zYodFKNcb/I48N6ZdvXBjb4tNat5o7+EFyCf0UPxwFGIOO8z7Orwo89vu6b1bp0GAYooTFKb
X2/e0KMiTfQRvsp290lo3L46Ri+0TTbmodtYK/0SfwTsz8Om3qUP2p9pI++TN0uhcWwbJ5rC/F0Y
N/GjojBWRtDKEdpupa0GiFNzZn2X9ufGhzd1GCxX8JJik/YrIJhjf+7aU6TuA9WLag96raC4peRF
JosOy4ObCkv0Yhbc/G41R0vyhUHl0sVQybv+RcNab1i4XbD3WszTYifPVm7flAWCrS+m9lR2e1le
TZ0nTxdZ3ScExesIix2BxLpun7ZHofWdRNsDpi2DDTo944e+7v/xzt4smZguZBl43L3rBhi+Yflj
O1/mOSuP4M/zbY/9Eaj2SHwrKRg/VPXfPw/KCRxDg97HX6/g1/IyLvQpHgYhufg0lB2ogqyYUGcL
MXmfTEH/qUn8rQNAc4eag3AwUDisE3cteZItFBDcZnKJGx9o3pS9aXLenRSk087U/hElFsyJUxIm
nQXhC66BRhj1Ys6WqrNdtZlM76lhVD8Jy7aPQodAHLijQfPn36XT/W3hztMNunXXReDEsnzXXa/G
TozbGHJkOVsFo52Ox1TXW5fDjjMPcrf+98fdOYTwZ95M7EAISGdDBgHs7+vXkJRWNpdNGl2Qjg/b
tJp2yOxNYqURr0fR/KfSOVHhUo9Iu5kZtISm4dEazp1CBarS15wZ+XlqW4hVf6VbAvH2WmnsShTj
/77Svziw/55H0Lyhn0BFwa7CvdHu7kyTCZWPdn2+yr86Po8k5t5OH4SjutSupCJvskVxZl4aXoNN
8aE8s9QzFI1+pYkjZPRrbVLa9fikFl5GAZazmiwk4ulpuCDJjTwCPClJNB9HBI6giP3/CqlO7VfW
JYu3gbTNfUertlR5UGzi2s4nBk6eBYCTTDlwNmG6hpHe1RQRHqNPa6C+Jhphn8s0b8+Cfxko9+NF
VC3oCVCITFv+pyLY0VuxmM4wWipYDygPUIajVlBokTgR5RK1HPvRc8vqh8YKuC7+otitKQI1pxx+
uMV/RS/3txjTPmMd/kO3/W64miDKp/2aite5rHd5lyWuYiA1xt/JsRMEpc1b+7sHnmuXCdVVJh5V
yf+MybZdMxQ5/fCF3+3rJPQC8BHhRmDGxsd7V9NwFA5v1Pz8KsuRxBQnParq0C/96I8kk8GeP059
sYqH0fphqbjvA//9XBVaBY8xyKe/R5v/jBkw3WSWjsf92lvQTiVEXeWIGSsCxpLJuBmI220W//5R
v730/Kjwg6jc6CTofwWi/x2pCarUNpJSZde4iPtFbWwnRfc55FHNQwD1/ucPu71IeCtRJOA4v+sm
jMGoRaWmcV/j6iUKcwpsxfwopO5xSqOfKtP74ow/niYC0gbKwdu2clcJoqwWaW4Hw9XHTstYuKHW
lhnZ/PtH+qtk+vrgahrOfTSx+ItQj909uDHk9Uaq9P5q7mm60Xq1xwdY/4NuizOvP0Uf/H4azysz
PWmNG4gLjXoHQWv+2EXrIt/G4UWwjuW4LbVF7C8LS3O01Es13C1u2S46MDPVQakfysZNA1cijEJw
LXXVJGCVPM3fttLC4KBobQN1gVq9nleWv7A0RtSu9Mlxkqn1SKlEEnzgRg/Zg/RkjMRVLjAjlAdq
L/55+pT0Nnr/KlxIlUNKptw7RMcXjAzTQwERMVqN2SE2vOHvIR6LlymA/13XlVcpi8BYxts2W4n+
MhmW/T5fdj/c5PupH1/lTS+nID5GC/Yth1gVBRLCUrG7ihgGLb0/MuOzZ0seMbnXL51WHEPa+f/+
Yr/pEonNtaDwYMSmv3brRX3dnnIjHPIUz/KVmWTMMXB0p8wIF5D70Hb1jeqKikhLqB9XudAGC0Ib
fhovf/+xMUBholUZ6RIt/ndb+s9yIAbE0A2E5F5TQX0ibzpyahWYe1zl1aKNZdmNi8/OwLrz75/8
+5LAEoweU6YgQ3wtKl9/8Kabkjrqy/o66XWzac2lgBZPCzVIi4Gw/Pdn/R932aQGwAKtg5QGOHq3
JAit2PkDTujrNJjXSpRWTZ7GjAQ+w+FUYAVmt+1SBwfquE7L4odC8P/4dJSnRJdSflCa4eH5+qPe
mAlhHk31VchFi5kF6TZ5sFc6jQCDKNpPu6GKMUYowROTuZd//+jfbzNB5RKMaYBbt5Dmu8+W1YiQ
GTOvr03WbPHnca4RLdaLTifUBOfivz/tvgi9Le23thiB0DdV/30j2xrEGokfcT9IK9oVjayhXY/C
HNidrD8pchg6cl5ODJiBW/37k79pQZGA81PeXO6wDdCmyF9vMrlWUJJLJmBZNiFyq8WHED103l27
VtjmtcJbLDOSHluDLA42BAeFqLlQo7VuBUgwgbN67Sx6xqDq14Y5+w+X9+3O0N43VYXdnsG+wuv2
9fKIHBEQ4wbiZarwwgbj9Bn2VePpWA1tDMqQF0OGSErEKNNKRlbmlkN0FT63kcywS81UrzW7YpFh
BMUEe5G1tFvUGYq3Mv7hUr89MchV4TLqEps1YLj7K+3zeSD9Ty+vxBeVCPSYmFhlRZiSnPwJKxRl
/74z3zbQmyYbfMqNLQL8Rr5bB6yma6Q8MIrrZIwKknJ0Kylwjx/eQe22QX7ZQEEFIKGhb8MgACXu
3To7aLVSNHIaXSvEahHhD/KrIo2XJpwJFyNOV1dRqwXTzBBYrcqtrnEdlpAq+7HTj74YWKfCtxLP
n5H3jIZGQlAyHEotUrYJ1HZbn19UM2O0i3H+aIUCuqG5k7xZ/mMi5BVC/428N2HNZdAtpSksp+PB
qjS63bmF27WeUBuIFCqtKmyExC8uFvlesdLyBcyzuiwNsTl3dEf91uzPs7FIfdm6ICuYtLY4GVU7
Hdroh/L079Jwf8tucd0YeDjGYp79+sg2EUjyrknj60zWoBPAqXJ6sSpcIyWdSJxp+SUxVl1s0qSR
ZiaqXaXIGLqK1ofYivtE9hfKqPbP4ECduaYVUGOn9ADUqz+sOn+RW9+ulKvkFQO2zPn+65WS2BV0
lplHV20QoqUy9MpRIi99QUKfbE8tT1TnFwgKCM8itcPxFQaMYs3rT0ik4JaKlLhC0yMI9DNvTuZo
PVvRLjP6dp2o3TJKm2anCsG29SV59e+n/9vme8uzvlmduM+4A/S7U7vS5bUQakN/k3ZZS4WnY8eQ
zQ5ENOymNZANY5Lt+79/5g3JQuEBYZLV8uvdGmQNqa7Z1xc5bv/MafNBiuhz6ifrzPTZDRmACWL4
Q00u/XX9fP2OKPz5sJuozrotLV8/NVGUWtYBSF/yyFXyva5eDYtQufEpJ6yz7sCYvWjZHkNSW20y
HfEOIs0I+6fFYZV8p6paRBGBKxh7pswRMWdEZuMqHNngl9tEJ9kBpMhSfjNadMBv+ogHUdnWdP4w
Acn9sZcTOmOrOAeWcJHHQ4/Mp0xW/nRqU5d4HwiYiHIwUjdQ4/ryMZPehmrRMMfrtLVqeVb4if43
DWkR6kuf1nqmPurFynzOdXfIXxRlO+C4kYjOdJqTZi6IFrIHlD/MS/XFLZM2ju1u/BRIG7gFbFZu
Pq4TY6/qR6N+9Gnk6c9qqi7M5BhwwfVlonlWeGQVEgKpaIepdCfTFl5Zfm/xx9raNzzjpjflj1ok
OS4L9nUUkUup/GF9/r4dWJxEyUiAtYQM814NmYrTMHU6yIhGUZBQjHQ5/egQoK8lUSv54dFkMeYx
uH9Mbm8CiC4NdpB695hEWpYR2qYOl071BvlM8pQ/HxvCj1KxcrSGeHs6BtqLYf62yr3Pl1j417B9
CbtNo7wq6oekfoxkTPjlKSg/UmEf+nY1L9Tkee6WiN+g7PiETA6Pkvk4TZ2txs9BLzttZ9mWr3sR
8zIIJ63PaAN1RY94ZEjWfnchCbuQl4H50llopcp3uakhWtPI4BsiYdohucJuq5Ln+dnyN1NY2xq2
nkHXoELQYKelMjbtug+FhUJ8yuQMKOnUoaOHMtCdo8OctO7Uo5NgqGYVGBviwm4JW/VFFaEwj04W
2ILyIWnvBNDauXSyXkZOVTUGMAFFf07bIHipimzZc+kTje2afyrjZSIVnEbrE/IYW4zIUGnYVhIm
3f2r9gsPAeGgM5maTz2qJezu5rkuLzGhh0yRE9miMbA2ySy0ggcrOEf1a6FfRKQz4UuBiEffVhZH
XpxFKN6y+OJzMaq1toplV76io0LPPLqpgoyCJ7ZbCiRGIlCnJV2tTdmenwo2P8cPbSAaNFwYqHWP
8qd0JWyCUbikovJKdjKWBXK9ueBw0ZVn4cx4sH8jBwOgOLLcZUGwe70g1ZaW1C25isYNMjbZLZD0
sVuKbmK+DfKTYC0KkCQyf4zbEyKVLALCLkmi6pZGvErzpcUh2d9E6BmHX1ZDb3Itk/I3eXHtDTdb
3lSjDNnFf395nI5tjRodo1wzPovhxGDutSteRwa6yHGH0DWehvfZcJnrdeYSlyGT2lp+sJKNnzq5
vAnal8Bcp/Mvo/8982SauFhM6o7b0LoLFwnrGM8J41FrWXQLxXTNcYsw/sbUtOy839XCNUEilaw5
nI0yjBwUBLsMUGd50FGM5M1bchssj3bSrHPprHLxQvneS+c+vfrjlVxDp9EWuEbMeq2ztRfJYx7u
c/+gSEtCkMJsowZLP94l3SZON9jyOecr8wqZZD4fpXwL9f+W86VdpuEZR5/SP3apl6274jiZy1H1
yuihTvAIXqTu1KEA8J9lXo8ZnDgMVnOHoj3TVnK+ItIwRA8FL2HjFz90nP4mbtwtJLfAGQ57hEBR
990V3D1hjkUEi/UyMwmMEJmmcWsbeTt5kyRe4zgd1nOlD0e1rYBQZMEuH2UiHS0/XIYi7ZSqk2kQ
J6PFi4B0jggHyTZ6pXWIRkDQkPnMUuzO6h/MOH9o4X8C/CngWIjIIG6KMABIizYLx2U1BrRiyLf3
+oZtKrUgGGvhs9Uqkk0GZIVstseAYi50It+jVEf4ORcQBNBo/Xvf/34OpTLCeng7EFokD91DA4VS
ayDnCelV9kXSIsOetLHclVUfjlIvsRn3uFrM4G28pbeLYtD9dAy/1WFfvhMu4GYUvJkgb8fwuy6W
1hF0NmtaeuUUp+6C8kRbYPLKVv0EmEGSegtxOq3pEtfTCL0mmd9xjzN8KnnQ/30vbt/+tysBqykz
BwIA87dR/J+mx0AEnJXGfXadU/E10Gb27omjV0HNu9Rl0jhY1//9iX/Lqm8fqd/A7WhvOQfencTz
TEmbWVbpgTZD65pFPjhtYvxRSss8ZWqAg6KT13qdZwhjG59w4/pYj/KDwma4qcwJaZ+ePQZyzb8G
JYoSKO8dwsxsS/4gEhjJBGCxH+7SX3nX12vGbgBkkrxaRijifWFNTDFQk6hK0MPxfPQQuZb9KMrO
4EP4kIaoJaa7n2054NwEcxdYXhacWrQWAXPHLk97Tw0saUl8a7eUO9XWqobklS6QvIBgY0/LC2tp
GjczTBajymha0FJSqa+mAvlVGEZ/SO5udpOULYdJFn/46dRvz4Aq4c3kK9FU/Bz3KRjNVI5+oc7J
VcZdYQ9mA08nXv3wrX+rZ5SvH3L3rRPYl4Dy9lHUNCITj9nIvEiqSwQ1/JdqYv0DCeTpekpPNtWj
hd5YL1V3zMe09GJDrL2Uo7c0yMfRxCg09Gi/GD85IpoGd44nBK/Iff0RExNJCrj8BHNVqgH+hFIw
PMvl21V+KuW/v8W3rrpMO8uETEyIGff1P+9OST5aqIWzcNFbFE7AO+YFpCG6BGYwrMOSQ4tOXdAF
O2289XmDoMZfa+ootQbzh6/wjlTNdI95AvkYqCZvswzVuDujtpbqE8JSCJcOHpnWKv2ygl2yEGZ1
DTb5/7F3JstxI2uWfpW22kMGuGNc1CYGBoPzIHHQBkZSEmbA4RjcgafvL5RZN6+yKzstN70o602a
7pUYZAQBh/v5z/kOaQWhlrMVex4A/a3wFnlLAyObBAIT+yxgExY0jFzK6O/QsP/tD+adWA8QH1wJ
reLXDwmGV1vWIPseenj32zEzD3Ltj+wP6h1rGyngdnydp3RnU36HTe5cuggKgJmwS83AlrbSyR+7
xr78zeX4Z9va6fPigMydzO+NU/2fzn6a2rdygUbzWKdxewM96jyU0yGtY3O5tukR4JLe0bCZba1v
XToi03gb0tJ1GQTevqSRtbuSjEt9t3XOs2GkoaAJf1DeuZz1S+tu4fb/drH9I/rKdfGhu6H7Mf6Z
mvILQ+VWfW8fR/39+3j9pv78L3/Brfw/5av8JWuaYe9pWPTXrOljXRct/be/oFV++6L/Qk1HkKEx
556KKeAJMEP8L7qKk3ifAmy13KBJTOYCWfQP1LTgr2BP4rcFnUuejmcj3clj/p//IcNP3EsRTXPI
Ar/hWv4JXuXnOPWPx0fAFE5w+QM9wDocYK/40x6sCAu/rL0hv7A9g1egFh0BCWIHl6qPHEib1sNO
PZXJI5Wvfb0Z06AAyTHHAb78AX7ZufZOvcQxKyMtiacG6XruVoPE5Nr7SaKKHjy6eZ37Kin1c99i
9OVEJrNyu6R1yK5aDMQgTBNjA02DCUNN4644x7opvAIUzTRnMHo9rt46YtspOyiMdST1fvZKqn2l
4UgAio20gR87PS6fJfqIa7ZNYwwBP1tpOCV/CChuu8RYT0gsGF9cJYJA90CP2bWhFwFBYHoYaoFh
lwlotlnqmaQrWmjxqDAf38OtG290Jhqm8A7cr8h2pI9KInZASwIXoz2diA91AMmKl2ekD5LuPDNh
ciGAA156OTtuSs2cTU6FGg/UINyKIa/4MI2oPJLiKebhMRLPdVIBqpO6fvSEDfdJ7n/N5kXdBh2e
vXaV8m4SpYbzQaV67om7PCScGrRhtHeWgmGBcmrMJE59I1vzELgGnw9d8afZcZR/hKlQBz+imV1H
bXXpNdC2itD2D7NmLsKhpsiuEXr9G5MDhN2MiKNXEA960XU3qdLNj3IOk7O58pezgc6hbaaj4UGE
yUdAC8jOSz2COk6On3HgP3mwPic0PRF6pZhL1YixqMZAO5P2sdSDfJA2sZdSReauGNz+XlX5O4jT
/C2gKny3ZvaydoNlF0xYckNBmlSHyrmfO9s81prDV1vVw42Q2BTg72mOXdW95vBw49hq2hbcsV8q
C8/QH5CRlmJgfmoDPHcBP6ljyYK6c5p9XuMIVwaMczFtS7Y5vGxZ6r2rlHcp89694JD+rebf32aT
X99HcwsVYLEpsbgiUPfYINmU6xQ8i8rW9cZ3OHmUagYJ49ruAOiufXAFVzRQj/FKVL5/uRC8Vlpi
Qeayv+6sXF9nHQU8DMcxv/BLDMnKr/CYSTnj3ADkeJjKNDtz+umSPetw4ebh9TwP+DTWsK0JvdP9
FJfWOZds5AC4cA3uLOrbZkod5rzr+OQ4NUH0FWvN4hLauPTnxG6Gvn1ZzFTe5RLk11g/eTBNd0nt
P3i9W+9hlX8MKoqOTdk9LRKHbS2Gr02k6zNQreOybQpxGfiEZtrTb2r55mSpIsJ9ksIn99mfEiY5
S5KeKzM714bTDoEdle1K139lMRxuhWrsmTNgQakr6pIXypif/NBB0SmjYdekpMQdicuhdC6iNA9Q
s8TrHKU97hMIdnXUi2M5XKxjcTU2I6EaDLqUu9+0KRxKAsobqOvNrrF4DY1R+GoMoWwiT8MDrOv6
XsVBdpwB1sIRruC3JqG9b2y9HoDRip1SSh/WyobXvp4vFi3NUS/AZHfGG8y98cenyVucc6dfghtD
nUPLDdYNvqGEvHQAVO56T4sSyIORzZXpgptGx+9dTwc0vJ3kcykXdUZbWLXJ4yK9W2Rc3Ab58Nb6
yj8GPWnmtfDeQjUH4ybX7vh10Lxlt8nB8KhaXP7sXHRFwCXtEhGcG7/e10te3+FEIXBsWe/qDmVp
G7XL13Ui/zSnrM/zxDVYLHb5miwWkbYp3P6x1/axdcN+k8Vtc9s1uZ9s5qQGnZgFqXeUyuTDQZFX
VJs6mF2CS2V3VNWcYpVs0WQ71SYPYxn9UJ1rtpmwHr4AHPcbfC04Xp1wjEldtoSNaZNpgF9uuyko
p40qQCl7J6hyLMgPLr8x4diPnQhx+W+8uGVux4umdfOJZ4vTf1RO2S0wSMrJ3dvciPC20kSNcQPZ
+Lya4nK9sr4O7y0P7EepU26RynDpHfU4By+DV+iLfG2o/4bIGLyPXP0oglOfgRNwUqzKJlTRQ187
sdilHrxZis7ji34hDzsmJZGJtB+PSyGzW0I2HI6dUkaErpzokFcpF26ymvxVxf6wZ4TZnKOH528x
RhHgjrEuGc0sI6dpqQHKRL6Kws1qpvQ4KxJnRs6E/6RdnXvF0v6jrXz89DSPmOtxHoa7xYre3UXh
goVj9VqQUmUwSUsec52e3VT2b712i1eeyWSjTANcQK7NbToHyQ/X5tNK0CSVD85czc9OVa83jRsd
mTzU35tGht+CNiHKUOSynzZTMOM+TBi4BsB2G1ZbIpaeWHawSGNmbaAYESLhgj5N8xJc1RTMfHNK
t0wvmkkICk9UYe7T3g+feI4ke2XX7GxaFgFOCuJxuvUqL8+OGh7iR1UUic9ilKVPCWmlOxv1WG2b
JXfuipLtLDTVRr+WS1rdQCfHDjenox9twZesx2TqkT/HvnpgB/84BSvplpzL8qLyYJ96Vc7Nqrqx
v117Sf3YYIZ42YihSEFzo55fqzo3r4FZzPc0zvuvINNnVGUGX2h3DbBQ2y/OhfbK+a4NWG82ctDO
h+8uwy2ApAwxzYmH8ylalD6PHKO+Jplt6VRY0+movFESSyxKoIpJ1JTPfXwaF9OjPj5gTkR6dKzs
b8JR1UfuuaI8TMJVy3bxkbL5yZO9jLT7mgJI8kF3UpBHHYcTHKaarGKaKPfQywUE0DQhOPexXx5Y
nssYG9GMLbwiObsYhjNejl4dKt9FsJ5wC3HC3kS1WrG+k23pXYwrYSnGfZAz2tx4g7r3pmHcDRhg
rmpnnqgeTbtxZ6NSHQeclcRx6xbUpi7h2xQZ4+DtZCHrVotQ7X70k4WYY9mv30M2UNcoV2pH2e+7
n+XJlyhvm7cuG7ozmdeQnVnigWUsc0VG2yQVK2JgF/dY4FW4TlY/IlVCgFHlasm2AtmHaZBc5Htk
dH6a7smnhJodpk4Ng8tNr+eBcLTozrPY8sdqnejcISBPWVZFr+DWitx7mxPmB6oN1NfMT8f7IBmT
Fk6HcF/Br4IOgCY0cS25A4HNNvK+Jb3oy33ahJlzEXdl+lIkI1a/dQyHM9nm9nLCGnMAiu2ACNJA
diGtVscyq+7cdSpeerpis4U4K6yr7Rw7exNPFCAtY3Lvj4l7M0V+tsuSJip2iFjiNqzZG8Ye7qk+
ZGNBenX235NoFSGEEZU9tf4SAUxpjE/834GJvPWGAoRxnWU3wInXvRFrehRlPR9WPxh3q5L12YSe
c+U5OYMt3XzPSzEhuk9h9D0kwJdv5qEFJR6O+ksWROl76Hf0QnWuhFzqJzhYlfan61zY6pixzYJm
nwYu4SKdEWfMKr/8ptyE6LU+/Uc5DCedShqSKNghaqSOz0Xg5mT+A4fzQTpdaWWTkgs8hB+qm2Sb
uewRG5Nd4Od1hrNW96TfigQjbyuy6mVghgxwKjUz9JAiIEgFciGEYrCul5XjqQtDq+8V77C+wj1T
fKRrMZ41xTiCGe1nRHnZHvs6kztsG8+Kw/y0ZeSp3zLZR3ey753vHmTa48+j3z86B/8PppD+5SkZ
dY6B5F8fki87Nhxv37p/PyT/9jW/n5ERLT+Bhzv1HuF+kjjy/3VGxov1iTMyh0LO4j8PyX+ckb1P
7iltdPKqMmmi4ueXMzL0UYChVDhQiuMm/6SO6c9HZOAiJ9jHyTXFtzv5VX/ViU57Lzd1VjJiY9qX
0CCo7VumFz0nfqsvSpcbud9U2ELz8hANaFvBlaQoz+yzhnYRht2c33wCE36SxpW8bh08uCGpbnDV
bkmxC6UMQH6rcrT4JuMCv9lVkJmZm4HVDBY9e4+V7/XFDWbTY9TKJvZS+RVLfsAGFlUUu1Qeswlx
Zhj4zQU+BjltuR9rpol9ms7uq6AKFxsn97taCHCu2Hz2sZ+Z6D7O7ZQntwU6sTlJdTUbFoFbFdr9
aSs56dVZyBg6aUW0uOuZg/3/u+YnZvfzomDwfnRTO+rl4XtWdL80ksUILX99zxze3v/Pf/47r9f/
dDJkYtA4RdJh7HDz/cbrjT+RUBcgiDh1Y53Hzf2vm0V8YoyPZISv6mSc5Y76183iyE+n2jKUH67z
U8Cd2+8fKEq/KvYRvkK85y4IXYyjCJh/9pAM/lw3CdE0mii6x6Cu4uu5E/3f+N9OyuwfohU2fLBW
fAKAZqmsPNUH/3pHjoqSw2aRPDQV6IS+JQR+msWpPNV/M5D79e38/p0kGGPeFVyWP5e9xkXeN5Zc
lqDIdifoXmdgvvzdDOe/eTuUR/P7IsZPwiT5k1qfBdQS6wgEXwHEJ0u67JZh9sjhiAaWv7GKBPHp
s/nls2PQymiARAMXwwnW9Otnl0qVT0w89jIF2gu1ceyBEvYNAP7e1mAg0qBMGPlSU7Ovs1lOlyyI
RL36YoUKMqVMVrfrbEcOym02YFXNRlwJ0mhOJ0k1dutjMhWu3NOMwu6HsgshbrJ8qG4rI4U+jBjx
P3ovRZwLgsni6u2i7jkJUhxDmbEt9Qq94S9F1oc/inaFDDO47KPOZDcHP4q1cBisyMwv75cGPRJA
p+N98x2OtHusp7TROsYExF1VncQXaRlB1Z2E1AaATRt+mahhyPbSXQmiJ17DsUvrMfqg6yHiKC1S
D15SldQJFRrR8so4CMj54EMzSsqUTZOuZwbUcduSPhypgr2Y86A3qCru8L2tDAiP2rXLOwdu+2xN
0/xoCDNc911F5t+R+fRgbbyWZ1UmYOc5nZ8722Qogpe46UjorW3nvA9TH31J/ab6ko4nI2IB/z7e
iMnLQBkmTTm9xMzFmbN5eTO+wNKfbhmd8Em3FMN/9SPRPgid1fipRlNeNY4XV1vjRysdJUMyvmju
yHfKE4t37prpLV8SnBPl2oUSwotARXWlGN4ib8Dtunr8Zlwn4+FWZ02T7WK5VIYX7s0r7EEvODTx
sgCTw2P8mslWIsgNyb3WGaSEWUhGhoL2hWcrYo4HsrK3K4JCt12nsXpsJy16ZLzGf/Jm67CxnZb+
vUiS8dmmtXnqKyeNybssxUfA/vNxiENRk0sczbWujKX+xJIRYr+f2as4sSQaPBaeAa3Xut9dY8qP
OevwIVHtFJBSn3V2LzLRT7uJjnYaHYhLVXjESmCtLNySotvCuapFjRWnKlpSqZYjGLgEOq/vcUtO
0BtWLaFP60UAX+0yOEkxKcX13tJhc9c23kw/Q5S/Z9pm0UNMYcPLFBZQb/oxb9stTsYY4qEzmXHT
Ty72p34UQJbmvgo53I46xb1Seuhu/UBvqSmi6cVTtJrAejXyo+pGZtF9mNfrJkwtW4Mx6iL4ehBw
bpzVnZmLczrBi2jX5qGVcX6VVn4u4AAFPiTUeKCAoYyr5etcFsiWTCy5+a0MUKFVWnOX1XzHeu+l
Wn2j/8MN0NBoANm0k2MQmwcYjrqc1y8VKz4JdVA239BE8U/lQx69NrIP74WW2EZpIUgBptOSTTxK
J/oeW38gLpcUkYtOISpI9rV1uf5dRdJip1ZpoTn6TfA6DE7xETNBv1vUyUe7dIrrJhkyxxI5cyGJ
kb1uxJZYEt6ttbPzy9qYbtwY7r8PywX0IEvx0iUpv61qnMzN4NnlezwXXEkTuT2Dk6nFEptUabyv
sq6ddrFykVGrrpycXY9x7kmzZH7VqRObDSILuEgWHN0cqTlp34pmAfYzhDLlisoWXZ5l3ZB1W5lK
kLN5rkpwuGrReFVquVx3TT/yNn3H3PJ1zRfplPwDGudtc1rTbLPLslz+WNGKXlDDwcwnXQj70hap
Q8NFneTDvqiXGgo9Mj6Mss48ZLyBChGeRFGswnkXavrBd36a9dHZEPomRcrrSnsmAw6SHDnjKj7M
Q4D8OSOvAz0q5vCSTbh59TgO262HBNEg18UnABJdNixmdVfdof45QEncrtonkG7inV+fHDJuoJuL
sa4JCBXdzwl5kU/IJRYkQi1Zn6NT/7fsj8sUa8mIJsJHORiLCuYRObjTc9OBmFvpfPW5WpHCBALl
rkYzbLC8TXKGO25QHyiLyl+RfYCC2TbIvhf0APkMg5Fk/Lop511GxRpxKne0j1Po15h3Yr9f9k0Z
hz7QvASNW9ouKbaFPFG8K28ePtI55Rieu5Ok47BWLL6DM3rnSZvhoitMW/Q7FWnQQX6b0VAXRfMu
x2b7HV8y9qOFM0izmaPwXMZLHpLAExip/XWU584qelzIbZxsey/Mr2aNZD1Jqi+XKag/u5QJvjt9
oL96sa2Hje8M2bAzeoSp2pDxHqWr5CHxsg5ARlz0EutRXhS7RtfFFydS7rvpCvvge0YzQUEmrw7d
gJW8adOCofki9IeqjPec5TNuxNE4KQSZmbgK0fxZk0ANo/7dZW3b18C0290k0u69NbW57zRzLr/R
3h2PhehmUBoZl4jlGVUt0Yfh9cmBDDniCXUjkz6vYhPf0gh/us4zzUOmLwOCOSZqh8/p0OQ44tFy
zjRBm2+Vn4pwS2YDJ1qkKVJA2WL9ImSm9IVTgNXdZviPMiiwOAiQk0Koc+7Qh0dEHue959MYSXhR
UbqZZbSeR4JRJdAfXezaZAhuq3ZJqm0sHQPuq/W4JRtXlo9JHYcfeu2H+0AnnIvSdTbXyg81YGpf
jMFeEmw+8gQeDk0YCwL+Rbk+c4V6b10CFRELnMdjpCT6NB4kFTWAI9oGlkqsyvF1Xaqs2i1LwTpQ
ID0tNGhP9rZflVdfdVPdYFxnAfa2zB3Lt0IpWZ31mK3u2V1233JfFXepa1l5u1UhrqYi6F+qCm19
k7FnemmEwjnqZ9PytZ1KHKKm8d03/CjytU6S9CYScooOKZbay9HpwCo7TCf8Lc4NdeIczDwtULzD
L5kZ/HHrthF2Hnpr0OwabSd1Fi2TaBBwF96hYXeZIIZn+ooZx9xtGuL2HStT6Hp8xvi8xmo/j2uS
e5vMuPM9ETjYuF7v1/MlOceeyUmfBf69iHq4DK4Y+F1K1iz8vwGdL4x3gx6cELADjs7eJo61x1N7
ZTq8qyhiosHNFXF12c7ShDRIsY5xIXWcS0dTgMLIhMCkGg8SR8OSANS1JmKkFfcZw2XOOMQgC/ah
6P/4ZzZBpcY7MPZtvo8R3M8pIrTV3jYhLrklKLGU68nnGvC9yr63DuMDvNrCvSidvieiSTs3hUxD
YOStZAIleLA44l4MYszOurnEnDmghYq7UTCYYXq28CxzVxGja7kR4vEYghstMzf0b/JI0bq+WGYl
Z5NFZr9p+tC+6bLrqX/iOUkkw4GGtyupdf2mcfaxo8xHC61tlEQhch+bFQ/908+MQT3uN20yUzGe
reN84dtu+Dat84mfE3YAdKDPAdXztM8DKBv0YLY6cWe1pbw1BLvK6OOH26Gumrp29K4xUY1DPQ9U
f79SBDwwYJAlhs8hlclZFbjzeT03ObiR3FEYx+uZePbGo6Ia+dUbor1YdeXv0zoRJ2o/VkV5W4y1
OJsSR6zHBlGXW4SeSVi7xdheyITRpAab7DLlKWhw81iCxOyfp2E2QkAYsqSlQIi+wAaxdJjCN4+i
oQ6xkUMJz2k3a8N3BpGUFoDSjXk8zFmV+NcI3w4/V1qrF4/mNW+/uEPpPqWms+qtKMqkv6t8hqR3
zK4oOnJVxjOZfV5Yff/n4sX/TOsL6byTRvDXCsUzWm/RFm//rur9/kW/y3pR8IkkJ68jOGpiKfUw
qf3esh7LT3hYTudpBLr4hMz5l1Ihk0+nVLiH6ZOULwQK3Hh/WF94NfxstLMSdgA58U+EiuingfSP
kzA/FN9eIqGEcNwxwPw5bxbPYddRWuedxxRo1oYwR7zVLqnrtV36q8LIvW3Tr0sbB/VmirP8i8sQ
e+u79J8WtIrfyI4nUqKx0SOhe+meSX58l2PdutQM5z937YIwga557NPxM7sPy5Bo6t9cqYjV7jQf
8BcmS+2TGEN7pxqD9jYLR38L0pYigzxLaDawwVvr9tQDWkHtu1Qh/4iUJT2vYUcHhaVFrCLSZb/T
xwR296JgEn3DTbTXUF7izJaXblkpDLNz2n420s9G8FgOVIlpJAe0Q2FwPjt+oMD85+28VzFFhlGP
ZXVoiHjseOLYG0/bmuj55LwTDmpY/cc55mPpYMV4mCmuSgV8c6J8EcSnkMA5Y87gZzgJsPEM1bvf
rO1lZgoGG/Hq7wLtVy+6HNp94KUQ+2mQ2jKgNE9ClMtD0wVedvTJaxw61ai7NFnd6GDT3D+6dnZe
RzAhu2mw9kvuwtCrihKWDvJoHz1RmcSWIQotSYJVrzk1P2Xq9rDeTo3K0eqP4rYvsPidOXh7PnMi
898m5eecqGqjXv3Mj0EW0yGL9+/0KVcen0XeJR6pgMAlpCaM9zkrxm7Y1Crg5UdZuygIHZ2QBG8w
kUTjQFRU0oLW7ONg9gQre0IRpKP7tjr72R/tsWGX259/pCSR32uqQh1yJGz5d0ve8DUBx2zgJa1V
HLNXcE/B2KRPpR/jIg2mML4aZ5/iVXJOtB8DUkie4q5C8G3HlMraiQj6RsfzKf2hfe8z53TeRoOp
8MDjdVoPdkzkUeZj8KZsTaGrP3JYRdUa1sukXfj+S+N1lyLzSNiX/soboumL1+m1T7ifGGx+4cQL
P4DxsM3TDFDy6TZzql5xcTUcQNKZKWzApgKqmY1qfxdHHX7tdK5NejbQ/JIdRzVDcMy6cvxWlswB
CwJ9KwPt08vmXa/rQ12WlGmS+56HeRM6Ln9BczQvT1cgf47XERwG9b18gtpY/h+Q9vLoh41/tPi1
MOYMo3oNM4ojfEfxJlIGrXcxx5+rn98xjCZqa2eHhmVTe1ybPemzYlsaBtJGV+R/6Uqnm9Y3Yl4P
Wnv+m4vYEW/9zFKY7Gr12gvvFDoILOisomQnlJVTAk63z7tjIQs97LGLSzIsouD1M4kT67A0NBPn
GN+e/bFcnKefP2Vcr1N2zkataLdAcvhhAxVylTEn8G4SXeMVqasBNX4IzUnYb+Z+fRxNxUmQ0Qu/
Uhz0p88EOienCQpaL2GHdJeL7vjfCZtVCGNAgqgr7oBCMXflgkiavjhEpmaFikoKp/3G9RZIjqr+
sa4BV2QZOqdryhMcrrLAiamQmPBwAdBsLDh5VVkyttVodmMiaEtcQ/Pg/qwQLxf1CsZ2klu3m9Cu
aua/GI/9RF0Rj952KmAaHwiHBpxBEOilGpKgz6KH6CakRvCyTJYE6LikLQtcgAfVdMHe87OJfvSn
IYWqKezjzFV8KE1MGBRn79ads+B+Ksbho2RACmiLh85TndT2MQ4ZZkRCc2Hjy9e8GT6Aq5BjOe+u
qTqQW13QDtvR6BrTX9IyzuUjm9dzSzbz3ACP+ujp0pV7r+1iufdTQ3+yGCqf1ozSP3L05/NdbJ4+
aZT3q3DqOxrHRGNujcehFYuDyPB3cfgWferhB9G+OkpQ+ZjJY9L2mifGfeup9oGtMf7xuaoJlkVV
Lr4k3RpR1amX7z5nAKjA4DfKOfa+1UG0PsXZZKMzlyXwqtdh8V321nyegmA5qqb92UIO869w0G0c
/ZQLfwDmgkBLuiUuDovnlBthnfrKsxzS68S2Z27cELLM3PV7sWQVd4Cph8s4MOhMMxZOf9OsqXyl
cHy4HOnMBn5BgvU4sSe8bk7eysAYTfYSbTjcFukaMcXqb3TI+BlfQe7v11jP9cYu/XLRsuG9qY3z
4LHRtvDfPFpBqngevKu6YjW/X+HqHmdQDOMc2rN1lvNu6CtqhaaW9mBngmc/a1aThb5M4nbTg0d9
HIwXL9uOybBmh5mO8ytVta74ktKR+2TyWj/Wxr/Lg7l/oFSd7Gc2eA+p50WPbYSLrJ7sGN/22HHP
C8wSezfL3ZdMGHvpp/HnNRPh8zQs4gDfudOHwOAY5P5QNVBUbU83vjm3kKy2kxJ31IljsW9UHiAJ
5y4+MARVCnBH955adcqsBO0j1McD3iwBFVLaOlIqVRtANbs8zc3XlPMh6raPX+rMbaapOV/6Gryv
4+H3QmLpQDK7I+0hVfxaMC6i5bmQ7u1U+sRNXUcd51ByVVNe+NXyeL809TTdjML9anTcX6thJaXq
GatCfGLpeEVVSLmb/UQ8LomDboEUCXEyHH/MvtVflyTr+jc7unDpCo7SxKz1ijOgrvB29vpF4H25
pws1xVFQpRu2gvZqHqlKr3HvI5noi4lz3C1ae7gfYGgsmyVqvtejsVf9WuC0CBZxXxbj/BpDONpl
TR7eJSoJbu0EDn9TtTm2ODeI1E3EHPKaHnJB9GRynXu/6oJd5E+Gsx5Dp9kP7YVC6/xaTKNP06r6
gvHQpeZbP408Evf4IAJAhe6rJ7JjacrhykFZejEmk3heKjI7Xjp4+9TJ88sh87Nbicfseor0eXxS
bqtI4MpzvYlVs1PWvzI5ruQZa/dW5L6sd5kSkBeDxbmh0lZggMivGhN356L2ntPSj6jeCZuNFgQm
WzNWu9ASNvAUyYxBKH+fW8yLmUzSdZf5fbhpQx7hZwnMCrsRQsn7OPPDuzjR42OHQYMHfctxeihz
SrRXHJXRCMVUV8FGTdmX0O0hhmmHznFpFTCfBVbY2DQEhTpcGyXbjzNBjfDOiroc9sq1J65xGGCL
HPL8rrFanlE2v3x2tZ4vl0G6z47mC+cw665ZgcCP2qEYqJ9I7uXozgfVTgDbRuGrS9ms/UMeNPVM
uHYwVAC1BadKQw3RhIXvvihCd6fT8BiPJdT5Klu+uEOdhmQ9cABO+UuZkt4j0RCzobBz9mVWSb+J
Bk60GwTyixAD6TkysiDNmsdn4UTOZTPqEtgS4eQEdTSaQn22VHnAnUB/3BYD8AnRPPF0JFeGdBU1
9UEZP35SCW98VlY/pmWHjGr7FDqi65nzuByKXY8re1NmDungtnnI07AdNrrMffh92XDZ+YsvyXsv
06XVcN2MECAy+Bp7HTU2j2GGBPO3sp/CH9jSzR60GYWbeTLWHxhs+/NEw2iqT1sr1QwanByS9+p7
Dc7Ypgz3hdMDxoXmTVNSPF0b5WFPXOpxu8z9vKuiCLJb2cw36xAr+YXnW3U9trXM522T2OauHAu5
Haqge6BhNAsf6sSR6zZwsLrNIwJh3Br/HdKAm50lYdtyA7nsBUGwEXHnIZvNtb1qKySdZarw9JZD
nN4PbAOuRa0UK+8is5eoIce5W2XJHstPXrPJ6x7W1GBsaLL8rK+m5SrAWHbTt3nPiBDzzW7qAjqz
unq8JH20HKBC2DsvGIfPuWkuetNfKpKxuz4R/W0zdMMHVC/3MI+9vvDmID3oLH5iowaBdNC7Gcn2
vpwXiMvBXFXVGfJ6Vl8ADTGAMZOVFj7ja3DFHTXQJfS0cH2YUFzfbdWgYLLkgfBTSHwb2Z7sXzJd
CdVqp/lYZjvcOUSDbp0cyZoizCKY3uNRfVbT0lbYP4sJkfOAgUk6x9SGhz6X0QO1qs8YsGx+SX91
lF7J1n0bDUl4G7CRK2KuhSMDwZTfM9kwaAJlHj3Arw7c56LhT9psdNVCeVBDD2W63min3gbKPK+5
j9wrdZxFd5lQ/R1Pv+PY8AQ15/92kr/77Qj8v0Dn3XXYdIf//I9fR8RYXNwTbSrxJIQ2z/fDPxle
ssRMi8jY10aUmx+N5CQaFLn4vC7R8C3Bw3r4v3+/n7Um/34SJxaGPyEA0k3ulK3CKc72b3E18hoL
+KmhO28bnVyNOVv3gYX5rXKI5+5ER6NL7fr+Tfa/2TuTJbmRM1u/yrVeXy+DA3AMi97EHDlPzCS5
gWVywDw74IA//f2ipG6peFul1l6bMqmKzIiMAOD/cM53ZhChJIiwglm3I+q2+rZQRcWTjxsbc26D
IbMeZnlXQ3DqrgYwF69zpuM9akMKQB//FGUbU8HvToqGgYbe1/bZJf99YPtdDqd8mrovuivUe6tm
o59HGavxYLWUmCmaAOvWV0s/UW6TaKFhSxPlUeun9CIlT4wXdIDdF4OA+TuXTPMzIp3k2YtTKnrd
8/TYwn/qvji1vyw36BUJ0ODZ6dBgIUF+tAL3xSFGnTceo7QdTit/cLhHASiD45DJS0SmjLCwX3rh
OujlP9FU/FHpcPnSQ2QgTGpQBjgMZ3750ksq5CQYHbIn10u/rPKC3mCSFe3an3/blx/0xy+bFwIb
QRmAZdX99eqKBjq4nh3SqcoqvuIuquu9bnq+H+49/33MI3rrtF1oQiyn7Jd/9dUjwCZo+mENxRif
fpGOdGKVobMuLdlInfsSIBEHmJ2v1I/VcGoZV7La0SFNgDA1bdufv7hEgfPL746ZC+X4RbZyke78
8iGbQomkTYb2hIWWnz4bnCVQAnr3pSlG2mb8YPzys7+21zrtqFGdoSGyZYS+VJ1Sf5Evv7+hf2sW
/6K++oeaRUhWF4rVPx5vPvwAA1mZ918mnH/9e/814SQFHaKvDFHvIO/jf/1twun8Rqov7k0X6Bm6
xsvws2mHi4PPd3/jXwXQC+nfYw8F498mnPFvoUS+BSGJCDnIKv6/MuFEy/DL5QYbzL80yQ4eDcb0
v044q9obASk760lh+Vp3HM2EBKjKINVIWI/uY7egSq/rfKgPRgcEFwBNGc5+1ErnYPsBDAQPXsFe
c9SV2mXcTizAy3TaDfG3btbJvQmC9boG17CjtlqAWdYQftklUTMUEpuaDSoXkY/Hw3of2pU5o5sl
0t1TQdmjkG77OqB1Igiqz+4kt+w+FNZ+SlyWURu/grLIPqMr9hnL9Oe0HBZCAfq4j3ZyccJ3W3iE
j5WyBbOJhCVgDdXF5Q515CUmvKGNs/kPIWX6zViR3y78nc9qZdm/i0Xs32R1hVRBhiObNu5WepVJ
pe6+FUY9YJQm4ZYFxn3eZvp2NqMg8KpgXuckPoYfjcs7MgnlBgMwYmD4UMDRXGgxQ8B8sKb8AskG
IWqulPeJ3RdZwiJEbTG5GXFVDKb2DYqzk+v2iJ1iPnk/9+WVsXH9oIUXHHRga3KfqvahYJlOxGbk
u5RnZXOlQoLDi8iC4jZE6SDFcfQWf8Yt0nWgomsYAOccys4WW9yJb+zK9M3U+p9HlepnOY5NdIyG
JK52LoMgqrQpKskimrzXpSrdQzF50bHu0otkwCZEfLVlvls9gBh129hbpebxiWUmaesEdKsr9q8O
+WBBs/dr+RTOD4j/CCgyfn/0U+fBnyZ21GPreneS8+2LXLv004B0/34eC0XaQrAXY6S3qi6h3me4
lT1s9VdxNSQ3cVc0j8rR/m3pu2+5wcheQubercG0Hpo+TZ5ZrxN8IlR9MoR9ORjQEG4VUG6mnlZY
jOEOSYc5pwGsjsKL9rVvzJa+EeqMbWtm93NLnGmcqMMU1OXP2JhvKNPEofV9LE6ZruQTFznIGkBD
59HC57FVzCCImciu9Fx/FzTqseVq22L9vW4dQDn4WKGyZyMbxFyxTA7FIUPzt1FrxLscYWemExYS
OckcqHsmSPsK0zOOlP5JUVPfrr6Kr0Kywsi2glozyGUmrGPI7rwZQ2LDZWsYgdJadivYpKnJCJ1x
cKdtu2BSe1zIpBAb8mjmNPfb9Bj4aFbkpyiplvwwxtJ4TOGl9YNpV5gszaInQwuKSG4VcTQ9g0FQ
5lmxA1YXEESZyVeJcrlgQFPk18HghI86Yj7xtvgWfvxEC+kdmrhl+ggYYeX15/wOcbT7Fnt4wuBF
ywE2COF+w96XrVAIXbymOJvW5ZirWlvw2xT4fZvj0NJcPs957ptnXeYTPogUzpN3Rws6F1/KkpFD
s7Nz2ZAWkqnR3a4IiMB0ju7Ck23K0/RLjZQGMHZ2iQYrRVtzeRq2n/tltTKFEZ4v/PqRWUNI+UUT
Rfu+9nSZnkiK8aED0ZF/C8sYl8IXPqN4QiY1kXDLJtNTy6ZJSo3ryuQ1vvo4zXOuEGfSyUtTTgHZ
uD2lztbVA9F0riDp9t8H9f9KJv2nS8jD8N58K/6wg7yccX85nuPfKGqZK0OZpty78Pb/+3RWvxGY
jPwV0qciXUp61AJ/PZ0VtgKO5kv4omTqiIznv09nX/5GX8RhT6oI8Bs0wf/K6fxrk8XRDGWH7Sg7
dAW97ZdSsOxVMiRd42wC7I/laZGFfYWAEV81rO5uSpbmzvbvKpj/RVsXKiSw0iOpF4U2H80vyl+n
Fp2mneaybgY2DZli1W6Nkc6WYnvoDsrN7eOfv6T8tavgNTF7/s755ttQv8I/2l7lbeKUqMQ4zzAP
zis7nHFJCuburg23S9qRbxQGjFyqvEIz6UM33Kyp/3PBB/9hOpcowNTzYLYxQo8Of/72Lr/x37ci
8Oso0SjEFHUSMtVLuf53facHZCDRuDJRAK523MzNGKycDWNwr3hasVSqaA8a7BvT7s9f+P/bPYdQ
jrmGgNtwpSEvv3xuf/fKFydWkQ2ixQinBJFATuQd08qzQP0xezunkclcgP7VHe6ntBvkdU+H23MU
jASxD4ijy83aT3n1pGRJ/u0/eXd/FKRzNbKzj3lzVKAYBthd/vHd+Yvf1obtONrQdnEp32TwMPjj
smG4CPFxQC4ensQgIgLYgmENjm6YtT/biLU+6ykxfp2Uzh9B35bQ/UbUUhzaIv6n3ZT6PcTnb19g
6CINcx33Igjg0MU184tyvmZeHC+KD6NQiTrnKX08v01xjajKOYXO8B0NsN0juWcDAvnho2+KFBB6
Fer7IWqqm7VI1ZdAZ36+kawaH8USettipRDaUHUhRutZLH32GMNluy7P5LobZyXfpyFe8fqbuSIs
kSHjsU9j2ABLJLR9MCt7p0c/zuWHTVpqvM5NJhbK3TQ05YMtIKFuRNx63iMoJlwL3qAJOtnU1FTs
qHI2zv1GIyOeD5WUFo9+YPLlmIYNls8E7x0jVh5usCdmHYT6ORxUB6UMdcFHKCanQljQi/E8VUIf
5lUBQtNzR7JQokWoUL2HHWmMBdecsLodzsPUje49bmviJS2ijWTjtFpQwg6KzJ4gnBHwNEzq31Po
xxRARClNuyCTfn6z5spiVLakdvHA4SfabnU0Rersdwhha/eR2p6jVpeq3iKryokDxUx620ASIyYe
SAI2/6Vy061ABI2BvGV+R8fr81FiJEj6Yx8vlF8t1LYBSEdeLMdVOM5HGqiE6s1lF004aI02u+rA
kyoDqK5LUmKftW2y6mUGVnUdjcYTICKzYr2fGHxR8bc9xIPQH6NdnMbR92q1IXLfAVZkLadlYXZq
w49eaX4NadHJbVL0rw+Br3lO28RR12LWiHgrkbkogdFWJyzI0pWN0lJ4yX5RhSXTjASwjOfK9xoX
hb8Xqol2Y8to2iSrlHufjuHkW5FyDbqTszV6IQUBOWH2aCMv+p63xojNBesx2LEJ0GNIiXOVAgNb
Q8kuQhYqXl4mf25ZA3htFh9Qbsktkqr+QeFIhhbp6uZN8GSZT1RgwXOnOvJdlZjxchd1ah6j0kfh
OS9pKTdyiHO1b4a5Pfeq646i1PLKq6L3uhZAkwPRlu8gWIT7DQ0KmzenLL6vhWJbIIJyYiTugYrZ
4xoDAls30/VqoeR12n6X1QQ5cgIb5sHJ/qZat7h1hsJ5CbVTWySDLjEms130iRWsdwdgpqZin8Y3
RU+y83SCgjCXCMQWH/UuyJmD0ozmWLm6K198BOUF4kjNUrCdCR7M6mLTKJ9r1++0PCy1piofo4Ln
uBnlN5te1A6EWbpvkNJQjUpYr94WkR9x0EpN0ybhnDhIB6OsTosXImXinz3q3ZUNMdPA7ThW9Uvb
wZNCVR/mV4hjxHYtI6QCpHaQgDV2z4UvVuAcuinefu9YcvQY6d70LoAdydcNBAQhqcOGEWpjPY48
v6xZ7RX6TPXs43n5yJe1uaDllm3Q96xApgbUJdKTm7YNaME7R7WkRLg8Vdo+uMimNfZBomUaBY1s
8rvD2kvxo2VTdNuHi91PskPt3bRJdmX8NcM51U7lz3a0+ZadbgmMJxOklZdGlA8L8/X4uIRs1sZ8
sE9OiclKFpF/XaZkwSzFKLLbVYuJdNNelFuMFxJnkF7IinKdYd+ZfGQz6nByOY69L2MU9JtOa/O5
QxdwgfOm3i0AHFYtU58+RKygjkVZkjAtEg0/QWn3sUTuSE7V6J3CMfK3PhuD1z7uWgTdaw7TAtmS
PcSDy+IsRyh6mPoC23eWhsidjZ9fobNaj+imlL5pSYpnS++sxyLD4sL5OhPQU0Gd5+SvPqIg924v
bcqhrpckedQSksOOODmyd3uE3U/IiuMBjfc0PZKIkhGkmSfAtuYY8eqsEZyiurYPolmKjXIMMpbI
qXiWZYwQuYrtVy8d2ck2rR8cbBxeTp+09aPHcmpr8VhzpXfn3MQ2PnEgC5AQ3Ar1zowLuxOuWO7t
0r8bQwCysQnMfnYd+AIB4nW3ZI4hRjVeLZV6mCNzxmL70iaRe1PO63owQh/d0j32ofxWV/YJw/YP
po5PkrlPULofa5reD9YckGo+5EIDH8HJfs9+QbIKH6Np400pz9RMPlddcKsxTB8QWG0id1FoNLKW
H4xvBjmE3Etu5E+JiRfEzio4NF1cnOZ1lDv8iPBVajir2IiKH0knsz2U7v7I5Rfuy8Doj9nvl+uZ
nx5y8LTBfiADCqmP17+2xQAcVjvilK12GQ/OEAUseTzd5FeDWidyL6u4u54KmJibwanI72xdCAt+
Ob1jcT0gbHDyWxr7yexYFZAbkKPxYNoO6y99F2rBJhIlkXju6B0PPJphU8Ce8KiyvLpSpyRJnejW
RCWo6Bj3ykvr8Dx1Ubvx4ZagZWw/JU9N79mdn3qJ2XD9dVuU5EkKuGSEer1odTNjWj+EmlXpkSoD
UMiwKLhVuVnuwNIQ0RTFkxluoMIsxF47UC6BIeJwiHuyB/aA2OeTjAbWZ0FP5b56wEO2bVujCF6X
kERAR1v7VCR85jwBmUNu/QwvTT+FsCTcGn2J7R0rN0WVuvMB+2bwidu1v0ErBB66ERFZ5yx1US+v
qO0sz55D4Ym12c9jWn3H3OddPqNwv7IeiHZex7Yc6lBevISU9ejHTT36W6x+gXuMjPAfQwEerCKN
6WdHRsinfuoIfC6hqJ3HDMzg3vpknbG3HLdEOrifFuSen9Gm1BPp73EHlUEztziztmR01s+rOWYO
jDE4ms2ONTAUrLwfINUg9D5xkFT3kYiXL6jauye/UMwRayd6nPnPt56SbzML3KuQ6dFt61Xpq7sa
wEiZq+VX5KAKlVQQn9Kkkj+L0Qs/pROSraFNpm98suqLlolzzRfHFcOvl6CeHlwE6HmlhjfS2GS5
CRbr7bF0gQtsho/FbZc97oEC5/XUUcCXw7op2VPvuO0pACpfoBCZ0kp+7UqNXGso4yvZt8B1opn3
WRqvaQ6lP2MxLWEm2zZb+L6X5Sqox/k49QYEUYeGIQFp9FaEFH22C6Irp057uQ1hfC2bKYbV6gvF
GHKRpblBBHKNPGm+Aql0oXQH/MMx4QdgK7hRHbfbBLQk8Yr06Ed2VUTPjeYORf21WSuWxpUydrum
3nw2C1q/XnTRg1FavrBXb65rLfu7NexWDFs1zlhbNajITdvsE0n6unWWs0AS/pWuNNuOsVkeYw6M
I8w9kezD2rf3mdcAS++YAvXKoxmiXey/N2jib/DTyethEOMnFHHyVKw+yHnIH7euadOH3imv02K8
D23S3HTr5Lg7av+rNBTnphjKz0HSmneVYFoDym2OVRU8opM6Ur+B185aRI8CAEUUztXNMCloFw6O
CFZsLqpVOd1aUYc7Zd2Cs6wyiOxqdaiGWO8LR9ArkuH+4hnac/RgSPqatYPKnQHQzksJBLW7QT0k
93Gqp7u4DJutCers2g2rYatxAW5QY4z3XlkmZxNMGY9Zs6Ku6PRVNxvxQrUFiVo14no2mYW8zdfN
994Pxa7PMjLsB999XVNQmpHX2WvTNGbXTOoj6zLWR83U701cz/u6JLq+TLwfvT+08WEqbb3PEz+5
7oUt8KqNUKqz1b0X9dq+YPhrbmEtBUCF0jyEr+RRSK9iuQAIzCFiMHu9dmFAluy6nsoQTHgnJub+
eClfMnuZnEbj9xqayy6dl5jBmAsUL8xds8knkxyZIKLodLSg0oc4w9i0vamz+vvKLuxA2d1c+4FF
8+Zq8CNe730tL/vdtOtSnjvjeBcuSmyQOkIyd4J8m3nFALyZoiNhrI8epeArzsmC80v7OEXafQn9
rDgt/dwcKtNjFuyaPr6dCkwL+E7tdrzgeRwPA5/Dc/dbTFH4IxywVk6z5JxJEvdcj4m4hbFaHtfR
jz4BRqBt0roy16LqiLCfq9fIwgoqlcIMVTX5do7d4U1CzSEks7jSbUwgn/ECuio5c+pXvXOZOCOX
Zs6pLgWxQxDfYm8QAIPN0ukz3wlCMI+M4SRLRjwV5jVKFCT6danOIHIeRl9a4vo4nyXa8kNVA59a
84b8Ll13277jEkHSfgk3gzKFlm8+NIasvrKMgKxytrzkee6dBFUU7CFsU7ZpvG9V4NSHeoJ9qju1
chbE2ZuTi4cqze1BuNEPZsHuFd+23EccLec4z48xAoj90Ou7tVrMNc8CujYjaky6vj2Vvq62mety
li75jTupdd00NckrUPpCOOV9BTpHtBfDEsd7yu19YuqVHKiLv9QhIctxEHtvdRHGt/06U1S1uO1U
YwnCJs4XNUv8McbRsztj0u0S4H9dh/xcyqo9BO56EtxApBz73s1SRsX3pqrMm0F1i/AwXUDlG3hO
q20eqoIlzdaEZficrF13mHVYT0j2HIoalSUnZe3nHITuYQSmQR+mppWBdFrv+7nDG+1FwXSOlgAG
Eeo8VJWlnvkKe4vfBLEmN1JPd4A7nuLDqZqPRLdvFfbv76TzFNf8xfo+HKcsOCf9pG79lF0HuLfB
/5yyqrkK0KrdiUqtKCDk8GBkt6CuMWtPJLZ69zvnEuIWDd3tHAT+e+U73UMAh+sKA5t/O7iN9+CP
NbEvOF6QaefOI70kAPeobC4ire4Ko25HyK7I5Bl83XQlmgjYWD4sjy0yybs+j/m/eGs30yS8Z10v
gqmGb74O/iw/aqPrnSMwBB5VY9DBlGO5nqB4ld5mZNh1VkE48g+agNHrIUhS1n3qQut8T4Rv9/EU
rd89rvCjUdFyGMIWM/SYyeq6TlAsKjF1x6Wi/9nHSdnzVPB9qXdOEEIlEMuS95thrL1POBPMtE9a
RdFpdfyGwFKi8idM+sfMpklvp6TvH8euKl49yyvtim6eHpNQYCkdQmagZTl8S/olPpXAUD63rWmv
0kZ9F3nVXPlrPG7RhocvVOzP1azym76gmd0Enn00hGu9ZQGlLGbz6YSRJfsoUef/6AiYZiQQUGYN
GnWvM17NtUXPMjTUSLrsXqK5jx6dcGj2BRfNKS4cUPQFa/6lY4nYTBp1KV7hJ9c0j8vaZTtfTY9T
68pv1Qg9z6tbc1vOmHeduPI4sBw4yWgWug8ENrNz5Ik0kBTQpnpHg6SwY+RLcqon0X1eBpLMoN6L
6zQoSkI9M1JIJoekdMmaLKgEcSl5UQRX7N8MzvC6ZvhBFesfkqjietfLlG5jz49Oeh3W5AmTW1me
WJBqcbDDshw7dw1+hCYANC1Ncdul7XPtsWT+hrcNJgjOFlyaj2kdzisDnbG5R+eskr0BoIDZfnDk
lZyGnup8wle3H3iwYPjFrZe99gyesPwFGGFl3AUrFmUzgTEUE07ooY+PiZ4EV2Fo3WtiGf3HuUT5
vonWmrEZxHgRE9bTYVXC2bIWZX7yhhBlGsM7quN6rWBSqf6SyeEO5Rqd4gb62rmxzFpuOjdlitaK
ZHY3slcuqadSil0B3X09SFOlR04+zHitiacHHqdN+d5jX2TCXQY57nwuWvXZZLRCd1k5V8FPhm9l
N/A+Zg1FOi80D8+NqPwpOYDLoNsrg6GT9z6sce9i2hiLA1ig8vssvfrFpSEgf7yanmKO6uQ6hMD5
qrEJv9I9weZNEAx9RY1NYkaOacneOaBXSIFWXbZXyuD54S6jM0cDm+36JcsRidOw3qYtdkWC/Whs
GFok4wM7rKS5wpyt+w0Aj3wn/Ka+aSrEMxDEs0u52VZLc2yijPQVMaePmUrCCzOW8TCXVo7ctGmw
EsQT49YdwYqB+oSQXlfHNh94pmfYCiANYndtKZ2kJsXHGMzrWvheeyed5WLKDxG1E60VhOUJ2yTL
g8F1+fONtXyvYx2zOrFjvzzMdub2DtLAn58y8KRw2MeRPx5SdqIOGMbqJem4PIGuOqvddGY0eBLR
dOktsYqkFIXJwAQvm5HKwjdmTN2ZpPcPbXoZjBSuWG6DYgztNpXh9Mauw5zmEunSU9CK+AItFj3x
P0lAngwwBPmswC/cUpVnt2nK7mHrTQsitjZn67QduSBAzFN9hlt4cabc4tFFPQamI2NdagoG6DO5
YgmkR1h2u2rRebfVVGBEzuQmfLTEzxHkHSV5cPbmnH1m03kGXicC1cYSaLGpA4ssOyg0wrKFoo1h
U9EsLyhWQ6pkG/iQ/JHb6e3s50twto1J9C5xa54ZS9thUgbovMWDoT5ppyyfcTY133VYTa+BSxr5
OHfjvT86kki8Nqzwodol2RRNvYCqBYzgn1SQyPGcVcESndthYESbIYzFXWfUeDP2FTG6lFUPruut
ajvB1H31qN/fVnexd3EbIqDv+i4mp1236pNyVqfC07qEnM1ThuSjNzFqvwzfBnmYUYAvO5zrN3a0
CCqjegzzn9D+mNbLDIfPCSECJT+j56Zmq8+RdJNy3h5jNbB/zqNkXQ68c+99nmN4qx7MEa74FSAv
1gquPoiK5mpYbP7Zte3wEqWexg1XpgQlVFwyDgCyCAOMTdOT1sqW1xjEsdAD7cujXeulF8SyX3Mr
F7b2UIouDoWVQPbyoNAfe/CAUZ1t0Fy71Vm4OWZYMfchB3eSImEJGcSv20zW8fXSjEzpsV3xYNPl
WG2rVasrDC9AaBx0GM2eXo2L2xTU+7tATc7XXF3KztypzbMPgsTbZu3EXeHQuHPPTbU4r+PMo95U
ISXFivY6anMs4fjcc2T62YXPQBj7UJ/sUJd3qDRi9967RLkwkJCUVt0aYFEQIRnc6NCtnbcwmmkD
3d+vd0JKsh9LWYDt82nz7iBPuYTVQyW9ikb4KdtlGtqvF8s1bCGDzx+voK6eGeVG73mvy6+r22fL
sUBK++pSdMLHSUvv1V4yNTYKqz4qOb8rNqKUvD6bS/nK/SGu5VqOZjfGDFfODlQHGutR8CfC2iXl
K0N0rFBzJyAMMCI4d7At1Qes1Ppc654bdEpJgQeuvYAvDI3CV5/PlN0oLeJa7Dw/aRhyr153KKOW
6rXoRX3D+pLsr9hHoOrHPb/aVDnO0ehBsNpMRLCHZwWLEHMV2HBajESfHdcdzbGRrbccHWUrTgx8
QBOhozP+jvYiIcVTR07DHufXxV6/Qj3fTzWK6Avc4mHmEJ52zDmW5ECDUzc3E0H2N6NvI/rEUIf2
M9KP9tsKJwzfz+i767WiP1qwnzQp5WltwO+s2EDMboja/pPRYddue5iv5WkVWNOffl9g4QWs67Nj
c0TuKPjlRzua+G4uogEK+OJGDd27m7KwJYzlmahBLKGzkKSpcbOFOM2n+BVgeJjTj0b6Kc6Zm5yj
AevMPo/TH2Ps5luvvRCGSHWJz9nMuGhjdaRflUqQgA/T4NlNW9aKEXfPUbdpet/c4P+Iu0M3NvGR
OXfEhqisE2w4o8vJkAUV3pu0aW7QmTUJyeeojL5P4ZitD0Ws+xRLEoZKnAaL1TeYSlGlawYl7vVY
hoU9wZ1gi0j/7FWEIWmsGP0gUPBeOMw/Uamkms2ZKF87r3fWa7OQofjFtYG9iOdAF52Rug363YHd
al/d5FIdRNKE0V6VcxzuEW+L/tlPihU7hCz3ndTxtEVPhaGACRBwi2Bk7jMnPWcG+5M8g0+NgXA7
m24Cs1KHnBQfvs1yS760GerpgYF8MT7i53M/2cli/R372FsODmwaBS9BTQotFJ41fHb5Lpqd6xJX
39OUYkkdGA2+hTiuvsGfSG4JNZK0v0pdgy+yb75qcyrsEcFXattTB0F/o9KARY4OYC5TLt3jbRx2
biedbtdcHF8Ucxd3XOdMOxay4bPvBfpbWYcpl0+ck+iYZejWhax+gAGZf2LUWnLuqjUhXxpbVl50
RXxtpjq6Dro+GHYChnO+FUR7b3Fmrm+hs+Snsej22oXYtCszG+JvipMvoxPGnwSl7y7URXPCPndR
UKXqR53XEXmtXujezmuhz1DcnXu8Onj7MmQL7tVlHVehReqGXY4h9cTDQJ1oqwZki/CuPyDRBjzA
JyOWw3qJE8Dhl7171i9OolqYAEQmvkYYvlypi+c6kCImXA4/QbrAVMkAvO6DVWMoXbDPQUZYFJSR
hEPyWFeZfc5yETissBrc0in60Vs80supYkL47uoROnUYl/fcQZ3YhVlFURkCSvhmAEwyN2QLxb57
Lm60jw51WzJGwZUHwAoXEZ3uYUZYWO7bsM7uLfPWdJNjKjj2KiW60JfdfCF0JQQsqSr7yRqbh52c
6diy2nEQD3ZxR1hADUUqQ0RvNqsP/IG6trkyuvPGXV/i6emrqeVrleW2ALR0JumlAjQVTV8CK6vd
1E/DjWttegbkwl5MJm/wABrOHpWQhxTKFi46KrDhbTXyJ6zk4q6b5k+hAnIrZvBDKxOtG1an6/3S
ZXhOhT/kT602uL4GwnY3TD0LBGajutIL+ojAE9NLtvrRO+Le9kairnhgmMqFb02Pw1ENDnkLPdcG
Ci53MyQcHFveWpxSX7nJmWwwHxTaLDCXBJhwd3Ht9NkHOlpxxc5tG80D4XUCkf4Rg8mokUaIaedH
pgg2hu54Wy7qGcJLfYOIpN2wrI7CDc9ThJ58ZiyqafQRRa6r2XTKtLc26eIzDXL1ysah3ulychmy
NRkr+iTCu+ObOL4umqn9uuQzp5hZs/aT6aLwLsc98oXQX5e4NvZLBQP6t0YKrFaJ5kjN24GBhVfi
QDtMuJxYI9fVtRKc5GvjBukhddxhZ0T3U4TufALjA8/9og7a/t/MyJWvGmmsFTFzUTwS7p6PPVwx
BQzUbGnSks/LUGp0i3RLLk3zF7EbWTDpj/Z/ECr9UZaDquNiC6AfQIzgXogPv2j0B56XTtPBWBmL
nic1uVfqGrr2/M0ol1UbwNX7wrhUln8ue/mjIuv3lyX0K0D15cgLOvaXl22mfFH4ItllNyKMQF6v
frKrmHnzSK0jmoOwIQPwz19TOhelzx8kLDERSZEbhux1HIgYv2hthjHAlIc7k0Po4myfixbHRQ7Y
DXOSq/RwyJAVvyyJZn8rqanRQUTFiX0/Hd9cBlbvszVwPtZqjGcaqNyhecUo170pcEfiHAgm5uCs
4qJVH2yaqaE75Rc/67JaMUXNF2CWchrqg7WQ6B/jlhXQhIFDcjIDLzipqm0eC8YaYguHwrubZTd9
iuhyzbbWlLVQpAIcKq4zdfqUTWSpEElv1nVfXjzCO6mxZW0KGiPSWVb/Ih7BP8NTlJuOURmg05cY
5fgFVqXF2SFqSbBVMn0HyWG2Z+U1wRNsNIyEJb3Ch1kMZ122RMxgKa0OnqC43Pap7/kAeCDhoT2v
EyBbKFKC3YBXU52j3JkJ7hib9QwzkJ4tyXBbQtrJuivEnj17E/rrN+SKJJp1Cq5G3UQ5tcayhOGR
jVX+JagaVx1zzNcaB7hcv5H5mzuAHZYJ9C9GMWdfzAuagD6zwU53TKLpIlsSbgXTMbF1Cm/qz1Wt
sQ4NccngOA6H4Tq2JcdMZE0BFz2CCLYhZXuFXt9h8dxlIm+OaY1D+KJu9+p9EWhEqS1WZsYCssTF
6KKYUQTWTMOVj1UnPvRoXc9dvDrLXzxa/3aK/BNO7yVb/R/bRDbD1PzI/8/ufSBv8b16r/+Aw+Gv
/pXZKxXS0ZhqB4ER0w4XwZ35Mer//A8p/d8wXkUBu0ZMQVHIf/kvJSpQbJ8bjXk3Gn3mU6gTx7+E
QPF3HM8BSQ2lMbiIR9W/okT9RYzIY9ZzPPptz+Ppg7bI/0WMaDvCpH1p6jOTlWDjpZ8Ek7B9mvw/
9s5kuW4s686v4vAcGQcHfYT9D+7F7XnZNyInCFKU0PfdAZ7eHyRlpaSsVDo9KIcjPKkqlUSiP83e
a32rQPfjTY9MH4Q/kDU6HGiUpQcHmMh+nqvLyUtevrt7/2bk/2kI/nomSxyWjUzVQfHwo/CwJxaJ
NKk4J2VkPNADQuAC4P0ZTL7+dxpHJL7fj7tfDsU9lARpOBiozUUD+Z0Cs+azElHe54dOBE+RWWyk
kuSg2gb1wUjfVkBcwWuN2aWmU1Wd43LaQFtMyIuX8V7vIVf8+tJ/tMV9eQiYiLBeCgTB4k/WMMfT
SHkSIjvQuyTm3vI+jG4ebxpiYah/kq5bpsji6N//+rDLZX43/Sy34YfDYkb6/jYg3jJgM07ZYazL
BsOI1SCJanGruO7faIH/zbP9/kjOT1pNUnOiDJdhdoii8Q09CPG1AHj72XnP4r+9KrG8KX9cF28x
Kmcm1i83k8e7YKS+v66g8RrRQqw7aDBdEXURqDxCN/frPllVjYUYYNrlnv65CQg7IYY+PVaRKTed
6YIzaCNqNTs+W6rftHJ70/coWZDgvcs6bA7su1MgSwqhSgEHOWSWCyZgsWggb7F36deo4Fi8aOYb
CFXogKQYlIn+IeDh8wSRQEl9H0XDQzqbNdjO9iHRXHZ4Q682edSQ2mmBH/Xi4JkBYrixWVFbSNnX
iT5DB5XuJbtHuQFShHkKjWLM9FU8y1a7nMCmHgkEuRdT32yhZT5pA+KpiZYutdM7fZZL/ZbCZKm8
s6dMqqj0vIJowqptUWJXKUV4bct+FTEVwukVEAobtfFito36BzvDctKhDN6UeaDfYfE4mewir8bU
2jRG524pSrFcjOqViXqVyKACxVD3yS3C91oH2Vu32a4DPsv3Na97LXp2wZvMQ78tx0UFH1KKMHBV
xdWDGPMPOlWLFf7kVSh2XzzgyCFp92LYQR5BkHFV+aFoq71qvT0Goz3jxIdh6q7iVH5KE8QtDYi8
nTsR1R6UpHnXrJIFquyV2ffwAWN3lYzGQ6irHS/KmxZEONvqkhPLXtyydFdh7a7IUtnN7exhKUMF
mqMVWTV2mF9YffhBQDLawVal+IX4jqZUlqBbMu+aptOpldSXbUjTEQOCwH3chRvRBtfSQuA9mfyD
0n50dN4L1LT5RrBHfex6u93IKXmRJbCpPCAbD8blzsEGtZ1no/O56Yi+B+rsbFXkUbnkyPEdPILe
e2OB7z2lyfhgzTpWFY14gSm3Mj8xsC2zInO/5HQ4ak+I3AaEEqyiTq1qoTZFfUic+qNKNpMHJjed
bjJdbLQI9JWDrY6sFQM/U3fU8hCVcR2fIh39skPrdnbH2wBMIhlDtJJa5ypv3Ru3rqCiZpovBhDh
np5v5i6+nRMduRKuHKGyvZfJRzsU90lQHRmd18ZAsggJ1ip5cosGtuSd9IpDqN7DSIJkVms4VbsM
NllvsRqHfFy8CXP2raE5uEFzhlDGAuilClNCxRf1MfYc/S5kQC9pIRX2vLI0CziSYK/4QbEnrfty
w7aXzCKxZuW0QVblInL3rAoOqP1AmFBf8fmF5XVcbLFukU9xzNt0ZyiMPWcXATENFsNML/sM8Unq
buzokhzm0L0N4/RgNPNGzL7oiP9VLyHBDh1Xl/YXfX2VVsO2hPYy1y9AkF7N6LXq3zVKfT0yG3g8
TvLeaXBh9Gs8W9j9V4iHVMVrK68LCC8KCaenVXvISGP4nhQN7KDPagYqEm+r7h1JGVAUH3TlqUPr
5VZHtaCgWwKz9c04gLigGZxba0R8pt1dFg0wVM3xFRF7WsoeP2q20sCP532I+pdM+Y6BO0EiNwYF
FD9xe71W3SqzAPibr+LxsoK2HmTmRmcdGqUopyRF9+wwT3da7ROfdTJBegbwYCjWHmPh+Sgnjgkc
pDTkFR4oyLfDui8Rw9UfrXzeTCRq9e0Omq4P5mTrUrSQAwj5gjtM56Fr+s1yL7Eh+vFobxs2RBJs
D7yPVU15sucz9epilSa00uStVVurJryrnHIzuLSHkDQDHPWVga6SiJhqGtYt/Ici+JCjqujnzewl
G+onW8DqR9q/KCaknzb2ms7RyZWvcXPqY6idMZAUT8Ao0Pc1VBl4fGu3MM8yyp4bcvcKijmWuJjI
bLPEjDYa4bpDBYuQuEJs+hRaS4OgMc7XtYYXYGOZ9q1ZeqtxMVgmEsJmvzXHem1ar/N4R4jvMqac
CyK6bPMqkS86Te4chVDLi1+mt0kcQQh7HYurEIrTHCKvdrcehTOzw59QguhQnm+J2B/GgD7XZZcR
8kyPHLU7oQZ16wXrejnt2sq8HWtdHhiych/rzV5PwIbaMChKPX4pGoq8cQDUY7JIva+ytmC75X4Q
YWizDaRxSOTSNh2G85jPzbpn0JhRuSO/Lh/zJvxc5915DKP5GGfjnSJw+hToHduaLM2RPTlbZ7if
AvezIYfrRvfxdO00M8SZrzXYKrUVYKZdNVIRHbTsUzAzACVNdcmcdSK89L0cGn0fQ5WRdXrRGCCt
aDNtOhF+3QL9ZVnCFMte/MdFhQcjwcMVZjL96fZPi4pYb/G1WJ6276CYjPFUo7zcu55e3A15Omwo
R57SvqNLLHTgxKxQLNMv6fshNRzrHZ6JHLRSja4Csf/SzYHVROBw1m6x5S7q2k3gJa9TJylIlnbU
vgdzjeuVthba6P4xHxzjvtbsJwRG0cbju9Wr9ypzt+WUsC7osFveq87M1nWhqcsgy5E6lfJsJgea
5fFnXY7Otd3P+St3x6mf5+qq0YYNqnLsR6CD89ajKthq0u/D+QIhKm7KpxDxM5bVcRV5l5pmrFHq
Xoymg5NLrzfV7D3NRRoRLs50SiGHJt9jSnpUOfQHvCnBG6oMpqxsuNN11Z3wdtXXLp3bFd1v+zpC
1Hae7ChdC7LrVtFc1b6ImuktmpLyKSaoeCzqc9d2BAs46Q1FZ3xEU/5htALJC+3SYGc0oRiQoyjw
NjQlFGVPJLgjeedUwt+ka2+wqPbXgVM9jAYIMou+CQ5RhyZdMsXEh3q5wwgvpyvpUZMrclTbzYhb
1aLEgCDDo8veII2wXI/aDObyGRt0zbw7ZGI7ZPML6ZwWxrE6KPaLxgZqxMhUIttj0YvpBjTkE+Fk
1MwacYT7pp21ZuZ9dcNLJ6hK5Jbeu9PAw8LDjG0BzhycT7ZgycSyJC/iEn3B5B5ZeJEGGiAKdRst
9PMFzsYQwthEUtmhLId9XhLk2WZD5ddFuVNF9zHxqkvGwQs1Ww/YX4/Ulw+GJOVjyvMXMCyPTdR9
CLXKXNMEmlBL2O3B6PisUynrHflcva+zaD0LO6F1AK18NUEsfQFZrUMPVHCIBkUCJU9y1m4yb+w/
dmk53BWG92TmErmeyURZoWfyoKvnXXiNn+RCWchWSCp9ne1E512rEuKqVbN2huBqprEC+3gzzQYv
VGrtRN9W9I6p/MQ6iL2OCBZf6wqqlM6TyhpWGMZAGkZWFy+o3jHuzaqslwxBdLUtl+wsCoABwo4m
qJSZsqVkREGNNRRVcaxeaQdhkh3ex7S1mdGkk4+fgHOebVzVd3Ol09Zvaty82MHWwnpNoEWnO72O
PqZeE3sbJwnv+66v4LN2r5aqriJEC51GPde2sPbQGSTpgWIdV9Ujrm9f0Eqx7p16AyKR1ZWXDV6j
J0fpx26QznWqT/0KacVMJAJZfj1yGy07EeRdFmVIhDxUvwHhexFc9IhUEEhtcrReOpZqM9TSeFGo
OavWJCVBkhLlu+aL7JLmzAaJVRNyPS0AOZCBBc/qM03PYr1MaLO36xWrgnZ2fclnxId9aDE2UeBt
IRbZAMtK5svMyTaeccr59j3rs55sadrQsB3MN4LJtRG5gVc/oQwrwWXpinysnNyDYidVuSlgQlj1
vUn4wpzqgJH8mBbKUFZ3JQT4NKO9FV/XQJpQW5zaub6WTX7WnYuxeqqHkz1N65RVhClf3ZFwvXqb
uZh8rAJxffya0pPIu5aU4I/9uMCrQLbPtXZf88EWfQtiJwBGZyBKlW/xXBzLqMd/E5nhMjMWYHQr
e9/WS80Oz5/qIAgkHv2/WCBHSc2t8HLUBYIEhHQxjVMP/tCPn/L2ZHRRsombbB0it9AYuQbRn0LY
lkTMbGp7PPagZCxkt7tlTcUy2jdY0VfaAdcmy1ekjb6W5yek5XvTfMx1MAWxuTUlvXiSjjVa25GT
wVfAYu/P8y6b7h2GiD65SipzyUWGEnafRfGb4X7q1UVSJBPqUhOa2RAT3xMll406awHLMFXTgPbA
Rzm6dh3JlmTA2T2rlgk1lCAzgvxT5TSAOhHfrCyoIE2hn4ANfPUd///S4d9BZkBnUW756+rhVdG9
NvEPwXjy68/8AZihMOd5wtSdJQZ+WXB8rRtqHh52hAWU59mzQpJZina/Fw7t3/C008owdctxgCzx
V78XDvXfHGnAeCLSSvLzeMD/j7O+LGqFi3TLsReY0kKy+al1MULDsAKjMU4dNjz7soQna1+SD0Cf
/rvbcv11hfULIBkHYoKlmkOwng4t/Ge3dDdpBusaqz/VaGoiX8N78uZUoUkcp6ahCQtzSZ/oHx6T
7q+BMVzQieLYy038voAEbt4uNDpcpy7RrfTcM/mDtQiGxp2ZY/ohxSBkIPj7h0cFwcW6EmgBbwKM
qJ9uqWdqLkZ3fTh2VdsQ7WPkqHpilr3x9Rj3WXRnKaMN73990B9rgDxHEAm6i5cI9bAEWfTTpUrd
bGgVdd0RATUh0sKorNdehc0iDk4+/PpYy+/6Ywm9HIuEIJa8VHh5no74qQoIlyAEtDy3R68pw5D2
RkwHh6RvbBjh3zzBP1+WBdidfh7vKR+I/dOh+hqnX2l4GEemwbbXBbToR5hGQ7Ad26FMDr++sH9z
NI/Gocd/cMPML32+7+rJYTtkBNaZ7dEdkTpXQyABVPew1FeZgPXl//po5rLV+PE+UvsC42Avt/LP
zUoIkog0VZAfVRQpmLhQs+v22UnlIpIpHCSsRt576XlwkrpbG1rGnIUk2e0OMoYVxXxb9e2ehbeL
T0zkUO7oGAO3IWnJFDvyd1ht0DM2whcLO1h9NCKPVV2OotPxXUEEBkIxfc53/dhTD3cQh8aAckhV
zv0JvEyyJvk4C9YVkRXpye2TniW5SvP2WUCnTNYkiETZRWTQq96ieeKkszIJZxbJ2JEPytaH5NYE
7O0ew0knDGogScdBsxO4wTGIyahZk/1sgYkdA29aU4WxBgp6gzM0bGu9uRqSLSNJ3XlU4OZC1f/4
1eLue6ZLk9q2kAT81CpG09yZkSXy4+ywzju40kRTkNej0TwGrOT+4eFMh2+SXgWVeoe2CFXfH8ei
ZHJqGTqVe1AyHvorUhNGhp+6QbDmBrln/M3L5Th0qr5/uzjgQqXgSbtf3rGFXvb94EeeSB80ugVS
gZdPW+cGOdG3MV8ZWdOD6HogELUXofY0o8hMz4lJmvkWaR2bpBgztH2EBoWSbGDlKaKN8CIoAo1j
2hoRCDiypfc4Yf1Lz82YmcGEysPIxWO3tD0/pemEpgK3Q5Rgt0NnYLt+6hojuFIiVzRyEdNBLgoO
GYICrTXC4iqR2RcjAouJtbYe3gNKTiB6857EW6YH6xmxr3HLAr/F+atMG30OMn92dW1vmvt8RGLZ
+2OkdLLokSqZexpceKqQaVdZyVIrd8iLDiS98mPklAlFGa/WCvtdaX3T66uOF8ScT9VQdwRya2Im
7i9xqaEcHQbRCvHQl9sDwqy2L5O8QKE8jR4vfmczv7N1J/p8xMKqYVPx4wpOKgFE7ThbbLQ8MIDr
gTh2Zh17wNi+x9nPoj+rIfOeQjoYr0k1EjxHKpLGV2RHnOe9KeXY3tdlZWg7lEv2tEOIXcV+qwRO
zB6amtr2hMsRHcSOeDc0zVI9JVSKuqbh+FSw8yvcgXI82GCBM9awTtNe9B7964WLRVHtsSwjqRMT
UJWXmjNhqBDQving5dHoj9ApsFpFpElGkVV6x9AaWhfBXuCc2nIo9Q08aQ/qY+45d1Fii3PPd4/m
ZTaocNkeaCxlwauPe4fFLGMOZxTrjwqGLbLg5tVGRfaIipb5MYe8juleVAsFH/d7BbcfpjTlCqdN
bgm8KcUXKEDK6t72wl3nJL2OFsCpXmczRwsgOiwFK1ND+AQAmqo1adpFb+9wejusuLUmuJzVQKCl
LVHbXti0J5MtwKjw2TDLaPJ1uko1OeutUd4SfRARYVNFwFF6fE14oiauAhrukYRuxrUpMfDT9Wnh
LiH2kbqeUgPm10g427bAnvdCGck+gupzPNaO4Lcu8O11CF5b3dAgd3HeVJvLakUYYkSmUakXr7lR
zp/LGZf7KrWnmnjFWt1Hbjk8WVwbOUWlNT+GUPnjFebY+mNWunL2ZRXLfpeLBPiCLqO0pyycMhGD
6NMJgQKXxZRCwvmAmGHO4tcFWDa9OVDVX1uCLjFwB8NzTplgVwxNMdarHrY5SP+KC12aTEgda8cj
8Kl3cnubgL6ukRx1g3sB8RRNEqfbOe9DqU2fKgBa5dHSEqQ2q65mVbkOu1B9bo0Enwx+xOmZIDvb
PArDqLx9h+I+XaXZ0GcHKAHSflC6G5cbrgJAw8rtkDU/YrW25M4K2tJZd5k9UwFgKy4A8TPzU9VK
IeRDbJjZ8EzRRnUtXp9LVU4gONpM4uZ16cgl2OtSoj4tve6jDdQ5CAAupPQDaLOufRibokrPlts4
4lkLtCk6kWxZludmGuiezFM+XTF44V7QFJzPVbnI8I+2qCZyKyGxddG9G0ip31rQZXDDgRTunxFN
jqhFaDvfdFk7C9q/gz6fUGAttom4E9SRsaJRI0U2mhAl3xFCT1+aSFdf9PmDSmoP5E5sk1eQOmhb
dpyxNzzNGhGQW14P2zjSS5qDbNMMWqCfHeWN8TmH++y9lHkoq63QgYdsyfsM84NTeHWzk4E2qHOY
9ILAQKnJ6khaK9I/3pRCfdJYYVkfID2g5e0r9NBHJCuzuIfq5th30GuL8LVIwaEDWM+Qtd+WALqD
kxyyWFElEEG1aV2bcMw6DZzwJtTNnOCPioytfUASZ+V3pORpwxqhLPFqZo125yHtLRcGBb5vgX1D
RwqzBQCN58+tZy3raE+h9vUjKqDBsyJO7B2Ffi1eFHktxsW0ICD3KtdS61IpCC3YFUO2UfcgKrxy
yzo4MwhtBZK1iqbGEgiFHKu6MKop4XeOGuPsym6KbH7U2jrkyRqMGATgVbmguwSqpmcUkkwUlbet
TIToGuoBxEyfrXHQnHMWkvx1KYk9mXw1Yb3GGsz8cJSuitiBO0VXbqhPzerIIOUOtFrKhUw9dyQW
PqUWjJAXISpVf+iUQHdVltD8XrLS7gRNAc+JdxEokJ4PXBlvxK+hBu2YRmYZEckb9SUBIBN8EpOs
RBRY0ofe1E9XaPGCMIPSEOlGdI4mLXKKVx0BepD79ZIPu25xLk3hZmjaJnNhmRAr3u1LeuDNdpGO
hPRFbAs7TotsSWJv7yH1UIzKUNKb0QUFOsscPmYibe/KwSjI5MhFRAQri9ec9gRvjNJvelhA2aUX
NBVtnbYVuBoalrUrIhIk6rO51crLCpknHd1gmBt07ajBAYAAPbE6VFE7r8Nmt0K863jbWETyLhVa
LS5b5PT+YNVq3QmZbgtUlXsEttZj51bp3gVg8rFtEtr4mBSnzehYw4XeF9j3jSni8GBIu5NheGwc
Gm7JpyFWM4YPUPK3PGX7kkBK49ixvPBZn3ivdopsOlWJst8rIFLQMLspQC8KTP1jYzLRIfiSqJrH
tq/eapxpzQVN4MIPelfdKAA21zNFngs8M1TKkIbRWPFGyyX7YAhep7Kur5QdZ6A5EjPaxnlu4JLR
mqUMPHRHEVFfX6M2yi7ZIJfyelnBRuusKrunQE9DwOgE8TS0xHsm+nCqrIMe5967ZlbqaBBI6mKD
80SxCqOIW5kCh3ojtCa1zpphaButsGDCykLvj5WBJDmymMkxrpoUukIHMfcKJKdtH5yokeQI2HNo
+7aS7RvSxuoJbQPupwXa9zFpoeGvJxmbK5mI+gxVZ8LL5CxxponRTY9mVZcHJ8cNDaJ2vKDOrn+Y
qDO8tLTwPsbMWMesLSPU75Hr13rR4EqWWKsiIdcwJIo1KyDK5J3EhLiSImiOOrTZ52KUmHWpyYXP
3ayV2yik2qwX+UOpUd9DyQf4uRoT+q1evu1k56HS1rJtinvrDbeZt9dgzDAnwretA6vdlKkV3ZJK
jajDQZKa+WVPx5rFYX1ZmBhPV2xvBzqwIq93Bp3Ad1Vq+l1plLTf0kx6D2lCLRxXjlt1PnEKGnlF
oHiY6ys0iyq2VUuHDmtci0inO2RaWl2arAUUSyhCqHzN1lEZdAK3P5C08bUvpL4z25yWN/HcYg1L
gaEzVeYpwah2toa6PKUeJpaE078D55RuCQjOfUqHHrXNNHntUV8G+N/bPqSnW5R3LjGEF31Euw/n
li6eKiHSmzGMx3dZdWA1WaNik7G0sKh8t42MOyPuZ/Nam3VkY+k86zdlmtBVrxj8zxwfMWoIE6XJ
5UR6gdLrgdbNAGOYn9u6RWv0n+MlmyuD6xbsUZgW3glSAylDoylEvi9TuQSUpYCS2usOUFhNpDYw
M+0uNUuie1YZZf70LLuZTS0kddpYK+rkRftcufGk3U21iJKdiUBIuwNFTz0pDNGlLt2kRCDazphQ
yGGMqLHfTJ4CRU8+cHs9QOQCiNa7/DD6mirdwHZimsVUFWcXczPp+YmAH8w9w6AjDl9FmSL0GytH
qkiWqgiU4ETqAMwEvuooD5yPfKtVeTViOGu3sdKkvdO1VrBTUS2/rCh6A+7Bl1NQgTeWUJpGOkMX
onADyt2xdPTqGOUGC5XWQV68kSXhh7u5Bwq0zYgha5/dqmk17CaC7cJCttL0AAm9bdHUQzoyctFh
UM/LUYrO5WRVnzOy+sPM0gZheTtod7RWmEuTzI7mx6xyRX7Ky0j0nwb8uskDYt5h8POZGLa3r5U/
fB7sCDUmjfKqHOuQW/2lIvj1bgGr4jcnk6srJvzEzRARcosV1TA6oKDx2utEMykQlD3st7PSWbCj
Jy6E5nMjZX4i95fCgZCohe+GSONKwQg5xhkDE4t0lctxujLS0M2PGCVdHd09Ba9Dbg5U3FOW4/Fz
lGsK6bOLddd6dGwQy/djmS9Xz0obcQFcmXT43JUFex4EFakLyseKi9BehXaWs7poYAQE8baPv9R4
whEp9UXIPZf7OIyy8Njwnr57OHRAQ1QtjXmWoCVNYwKNW2MV4xbI10NnF4RnzonIdxrkpSXJXtFS
iCIbIZUuZQJpIBD6XULNJgzP5Ow14U6IOB12GTi65PPchaO8mguB8Y7v257vA+mw58YPGdjHeewo
AWEoteo3glWQXasAfTsYQSnekrSNU5Rv7KA3QUU+V71JNZz1lBc6nB0rRDzZI8udbrizvJ4954iI
0HxNBkQDeMQgvqxlP0YWwYnsfk5NH9rDBUkopI4ztUedttGjKHNuPNrK8ioZOnbZLUm87GHTWnRe
xrQGn28dyrqd13Zkgz6F1lQPd2Qta/axqkOG8tEpOG1DWfy0Y1aYAfUxRF3UAbwJryvqDNk6mL3A
2RglKd2bNBET9M7cGr116OpNSMAoNaoRSTfZzCirjcI4zcXcDHdK1pp2Vr3uLZNXhN2Wu5PJJ9Fh
A7rASBmTL1g7iTLXjjUN00eNAcnce0iG+JSHVuOuxgmcCuGnZjJ5JH4XRJ2a27CBLnxyiCA1NkUx
x8cR9JbPhIvPrhUZdk6MSM6Fqye9t1IiEQVwbAgCF+MU8k6OLbeJyzSsayiw2o4wOUu+f+VqIpqn
5swymw9laNOZE9EiLTOe7ZySETnZS4UECASPhYyDoPAlmj8+somUMd/1KpV+TNlXVeu8QTaF2gtT
l7vCi9Wrv0mS+KkSuhSPdEeXkHUt9LUkef5YPJJCSZZUyjqkcUjdR2dlHNPVTPJ8S1Dm77aN/1h7
aTnQR7Lk8bRFXftf/+Pbgf3X7vWHP4C5jLvppv/UTLef2j7rfu+cLP/yf/cv/9un76jHfxlPQLFa
UlL8687RQ/ca/SA1//oD39pG4B9+Q1dIm4fmBbbapV74rW30RW9uC+lZOFFoa5hU/v7IJRCEnX3V
oH/rFxkOSvNFa27pDs+Th/pP+kVfeibfFa1potAlEgY9FVTX3p+MPSXksKic3OnsFbM2E989VoAU
cnv0HgFOGIeU/dhMyC8Rqi2l9HeMSPFuWQRdT3UBoBHpzEkCsYSJT95LHuvqNpom6zqvdOZN5EQq
BnLChkz0BPjluQ2e7pbyFGPLuvcG1zMfokB5ebXHSouOLxyxiq9EFmhX3jJFHMsmaeCWSF0vUSNV
zhT3+5EKsBoOoUMJJDgEjtKSI3JcRiv25sK804rSkZvKjCTECqxs84l7aRpXbhqoteCw8EMhtqxo
UoU1KFEsRrdNbtLjH7P4Mshz8LGOnJdUUBuaeC6je8isxp6LKv1s7rW3Mcrjezcxm3pd5VFyo0rr
slNNfZitONxGIMtePQh6aFBzXFtx2sRrG8fJ2ivJRXLWHhpBWRyTcEAjQGUiHRXy4VEMNVvPOS/0
RWOnLqMwHbSDGstx8tNUC2kgT3o/C1+EaRJuA7OiNr3DYhv1uyEQZVfvdREGOhFFiJ/qVN3iromb
M6yasuApkAko8+Frl+U/9rF//63/1+5Tefmaf2q/fPL/GgK+fvT/+uN/dET4WPZFt4wvYVwW33/g
7NLoR9IE+usxwS/T9x96yf/6ma/Dgm7ov7kOkSMegwVGA5ui/tdR4cvf0NCQArAiaMvveskMAEsq
E5xsWoMO1V9sC3+MDeiubPrSOgBtg1/4T8aGLy2FP8YG2qkmicwSWrigQ83g9adZw5th1mQljJjP
ifmgBMLqtPXpXaxVhpi3CddlhCuMzWvErqMI/q7J/LMN5k9n8JP5JAq6FLUbZ1BXwSqb1RK7g3wv
8cfzBB0z9d36Ju5fctgZHbpgT3v/8rj+77zbT3EaV5/e49f/B15u45fv9em1eH2njf515jy8/8//
vvz7b1OdJX/D+kZ7Hq695+LS5/38fapb3EPf5jYCx+luu65p8Pbzv5Z3/9trDNUfCQPTkkVdiL/4
RzOcubylf7zFNARdWve0t4VHJBCfzE+dOreaMYE4Y3jnGEv23BtJigXivaEt6A49EI7TLxgiklpT
jY4nWN7iOkEFWHckUoRVO24HevS4szs5JPSw8jkHYXJA4hU6YtfZxOy9wtNGaLWbYxpe5ZU3mE0o
94aodK89jE1sJfnZCBFtoxacHS2TN7ac3fhOTLrJYaxUm6r5Lih61pFB08tGv0xGb9n+JJaj86dw
iJYN67fTaqfWY4NtJjrKWvT3ZAc2d0hXiQpZq5qwW/IrCxI1QccVHoS6YsUe2E2cTTK7s46cKYYE
HJy/G9iuv97PH/Qgy6f43W120JsYbMMZE4lJ+rNMImcxVxWmGz7pNvsrjCpzO6C8FniCAC6mpMOE
BZJZOD5vGqZe1vHk12WF2qZV1cePQ2wTQYIML3a5JV3Ocjn3oW8RvL4JeTjJdBjI0SYmEf6ElZt0
FXpYyiTUBgY3287TlifAMFvjxqiynFiVdYh1k5jOLOxrIn2SCHIkLnxB2hP2fm2Ukbdrw8Rg8+9h
apYwOVVQpeXGZUfm3BiUUF0EcZM+OO9NmerlA2b55ewKYEH8QhumFYdWUTjAFoDfk/HPLSsPO7nX
Wkrnd5qROi0DJmnzQj/Nxlz0DghIDSUmlh7sDfmZEk1SvTdgA/pxO3cYVB0/AT7FGFsHMKrlvq5j
bRguXIZcbgISyYA/mUmZcLSafRSXXVe64BSaulamtmPJtSglbVhi/BPy84AZr5aY1frt18+cb/yn
R+7oSJ2W2QkZBdukH3cVTdpZdsby6nEmMDd0DoZlBvN4FFD4kTgSug3GfyPDOZ3GQ9mXSN3utA5Q
erLX84BS0v7Xp8O48uPpoC0hc4CpCp8N6qSfTgc0YCc9pYKHVmDgbMBii1CBHbLHScs3lQ2xJ96B
8CQD+EYjLpMdsop7SAR/E+qh/9iqX7yfjH62TlYDi2qAysuJfqc7mV0Yj33VOg8O5Dcrv6RCXwzJ
rmnSGJ+PxwMB7RP2vI8ALmU6Y/NDYzjovFrx5JojPLW5X/5rILhgjLA6VVanXznJQB/+KlfZ4L6V
RteH6VmVAT17N091++bXd/NHbyAXYcNFRm9gUUig1fbz5G+htag7q5oe2Jkv/XWs3wa3kWDf0pt2
kdHWxnD0tKJdLNW/PrQufnSCcnBHZ3yzJa8WSyBym368g3mjm300Y3u1c3ohwX1PF5Z2JU3BmmcY
GPTah6MTQ71x1mbZYNNYC/qIXn2GEtcWxiVNT8UXEcXh8qV+K//1bakv7wWURbzcWEqdxLsCwSQx
kiMxXoaTcYhKfqfd1JMjMQXODqNwCc/Mew7yNFHVbVV4CV8x5fWswINr9ZrpbQ1mAD4yihuBXW8n
9OXLhwuYntOcFL3jBlJf1TPuTEPTc0YYs5avUotxX+B+15TNwycwh1iMdTOotGvXseNGjQN6q1++
bUM6E38HYXb5LUNtL79adElMWVOZ7TKwgOPI+T/dogiXy1PFUvJMYo/vXpVtzY+ZJZvR6GNArwLC
bWsoSLbYGgpRvzGIFtzhooVYBhNatJFEuZpJW/fJRSRNl962l9MsX3VsV6v4MIUjasabpIopXe2K
ygmH4KZK+8LWXsuvA2TmhDUPT9VdRkFx0LuMX20Au5DWk4A+lBAtnuCZSfdJIMtENbgJ+RoYYOcB
KtBmrLLlrF1Ir1yXx26JwunQLaMa3anlPGstHrW7omqXeRT5chjRCsEhlet0H0dB85lYl8yCrCuC
HiIA07lRv0Fi03hM334VeKluIl7m64hKusX/4uzMluM2tnT9RIjAlBhuq4qzKIuiRHn7BiE5bMzz
jKc/36qE+5jFOGTv0xfNLVksoIAcVv7rH+rlKwomIpLbOO+n+IbE1wUH27Fu5eWmykPA8GOY5oAT
Ve7PVhbd50kl42ymA+WND7aJeXDyVIHm8UjfnxtywHi9ylHfM/fYgthq5XzwemokXmT224YfUz26
KQf2aNvQWB33Nc9ou4VH5k2wFIrDXGUWP+qqBfW92v+Jk6Y9ZB0nKwfjCfW5bNZObXe8xWH2u/l5
wuS97E9QpnNGVZjYMsuaTiwl0ETEfXtYcqdT7nNmLZx2U2xj+6ZWz7jDgfB/NXE/ir+Su6EW71Pr
b6uJWZeym9YfHxy9gdpOTzsArD7mAvoPFuQZxnetR7s1rVL3ZEEmazZ9SgMpiEpL9AX33ara3vjC
URwWH4Hc0AeG5Me+21lEUPCNDUxdRvoXRmii3DKaFe+SJ7ZHyqpD52NMPRxjN4tN87rKkhH4L6Yt
2P9pKmNm4lqDQub2ybG2kYYa3eu29+5V7sYRCAfatAoliLIqIgFzK5LpqBokctmHq+DrNy3kWjZV
k/XPQd70hmLWAL+wJqn8GUTchTRDH2ClCrQrBqd93EvDyEWhkR6x2ila0qMtotbUg7M6M6vyVrdm
6v6Xu1uAyQGbGoRYICv7baG3pY2tiHzovqvBnvny21TLj6Jvoz58HJpJNV9ZfLEwux4Gs1/mP8Mi
BKC+QSc9J8afKxapFMShtYwOJiVzPbXoeqJiYncp0clkqGA7SWZ/NILMc++6OKO4fnh/Gl1s0QKb
eZD3IF3De4GweTGLFjgdY2O39rO1di1GjelEAxkrp5zaltq6QnPXOne2MQ9zc9Otpu3a396/g4tq
hTtgHltQYVHCy2S+LBI6yHzkFczPcU1ytfoxm8ui1msjtEqGfO47REYcEq8beNdW4Mrb9TEoXPcY
u/+nhO7tfYQ2lFxugNM+3bqLJ0HQrUt0cds867XRVr0syMx8tv1rBNULr2WmLSoTgllPOTJgRsUs
ef9xXJQbHBYBIQEb8BxUSpjWr5e1DJFel3hOzwuBUwBtjq3awOZ5AZ6xg7+9IaMV+pC5+L/EHxxd
3jwBLkyl45M+DHvfVRd147YSoVXnW/MMBdHj9Mdi4bOdTORO8mNffCB8dGt9B1N2Wl+iyAIW+eAJ
UDpfTHjor2gEyMCzGZ6804tnMBdB3edliBAnGReWP0dPsIReG+5uxUB6jXUT5Lj7EKCoi5iyXKt5
+gTgmM0m6nT4etBsSVZiyc4Nk9owHVO2vAQvTNZFAMPzd9If7FBIJpxQizXq4yNsS9XRUMYTcVi+
0fau0bcMUTnUxhW8EWJ37wIXaqn3YFeTFBpIY7z2lyJyjF2u81fiIk+FjV199zUOUUimN43ZjRnu
zklcTGj18PL0zOsMPgC3kurj2BB2uNSjyp3py0CZPhc7sIZtmmTdJkUOMQVt1n+aoNmn0U0OwMmm
Ydlp7Hiw2hBThdf21G/19wrmC3uMVeHh8GvfAWuzWwfyHEjOHPhveYVFOzs/BLxhftg2OSZCr4rg
Xf0wlCryz1WEQnB5jAplsx0NWcx3vCbhhDPNp65BSYsh7RpFRK/Ae44I6MHOFJrpyQ2Im4FHUowe
OWRbRhf2O88FbshpS+VlX3OezLmFTamEW6h1zYJdoE2vN90GP4Eq61TYBuNnMgicMNeu7FfNtJnc
inTwubEiUNiM3WE1jpvqg1rWhH9i66Pq3kbef8FiWjNQKvZcDpPUbPKAI2eN+Wiq/5QasUwsSiqa
gQIkEHHiLuUtG71UVrjRy1U7yD38sPWI6itPCq1h8Qr206JhhzevLFIT+QUKAtmrrcUwuJy7JHbX
XW8pzypB/V2tMRRBTOdhCf6++DbEpYcR6tMwHu0i8yMiqka8VZ9oRWLaet1PBJz93eJWxSdTOK48
IyOr64xwliyPTOcYV/Rr3ScoDoxxj4Z70B99PTU2QBnWp2HLnQY37igpp8D4VOLEnWK+HkPbMCd0
zFmQ/F1yHrCngzRG0B+6xUA87H0XhlK3ZRXZaPFtSShdja1ciMmXq14Ml+5ue29kbEsWsY1mRpHd
Lb1jjtdRX8bbg4c4MG0+lzjZhuszM2aDD3EqSXoIkxto0amUr7ZQYk9GxFG2vCPnTuaT6Q8Dz7OM
G8w1TzCYar4nZRrObKc1dXIuRFiRHBT2083+vi2yh0Qpq8spV/nyKfuubIyGrNyhvxo8El1Cv79w
v1k9A5sShWxsk1IFB+6LRastMBd3qzr5qvcPEANKO4dvtDypecEA9Oh6xGbMEHpzqMeH2p+Y2+/f
w5vNA5Mmtg3cl1zAPsQsrzePNoUCjlf09GTiArw8EVDj5Y9rxWHixagczjok4uJ08xHgcP5u/8K8
gGg8dCxA8YCY/G/7AiDPvBK8Khw6TK4jXFxu8AVO8SywIW0uxtXsLnPSPyKrwIP/aFm0r+sr5mK+
EnSTR6QEfRcW/hjfzs3G274qkXUGzbUVzxSutz0IP+86wamDqo9VLRqyIz6d7fQ1XhWmJ/izQZuZ
b+zG7XLrOk78BpGHzVHPKm5Sli6knYVDzpz5wRnkbMT07+9tA6Z64APSzXRw+79455bXzjPMi/Er
TUPP6n7Sle+o89KuH3nfTm1x0YMFmYUFoUpX1EXoO93Nws+T+RZ8G5YYC7cjKI6cVC2T3vlLw5mL
f1A3y+xnJ3ONcBzmDDwK6EAHUD7YNZIs6+6H0Vrc+So0OgDWg5ebzK8H3Jw8vJmSIaZ+ufOQoFC+
4N/e8rAHyI2yNDmoct2/Wt/wCMyytpQ7IdFkSTpS1YBY5vulmaEwXJlG3rmkwszsQuhlYNUvZDPA
/QjH9GlpHIC7W0744WRc++y+UJPaPhzF9Vax38AlPyzrKm+5wav2/N3hypswEUAzqg9OCZeFLAdA
rApdKhgzoL9/qU7L+iUN4ZKET46bTlPzOyd6LIW3xImZa1KzsHonGUxLJMK2Kyjyfzf1QEJNhgBn
USmj35SPKO+3eM1LbGYyH/6t0nN9dQqfIQAvaOKKFPCsCf/1dfEjo3Pm40kmpIbXU141s0f++OY+
ma7Bdd2mFxx3tmtZHyEkAqX7hRJi1/vXvWhJUaIKzB3KNw6lyXFZt6PyrZZu3ranyWLo8x0HIqvT
416uskAldn1flzTJjKuV03ijvrTw10t6wfBGsaOtWzdD1E2WVItJh91TB/0OxBDMhGd8cK8yD1/N
U6gegNkmZw2Tm71cn8LFLMfUdZKnJULvlR4xKpaB4HZeH/xBDZAR3wWtKeq+ZzBozPZYxeuS/cn5
b6TW3Y8ixOyg3sLdYCCh+wTh32ixhWp8edDv3+8FtIE/GOcgZSKExRzJBsl9/U771syCpSrVFwJq
Fua7lyYyihbXWfkTLCo2jnRuw+yk7NEuiRMUU2Tca2CUci55/2Yu9xRuxgswAcTgjf/zL8FtKROG
Gqz9qfJwmSFUdCTUujs6qicR59QHGxtcT5rP9vL+da23T8EV9zsHH3Cm1ptjfxgv8dZ1LivNWchG
/qfArxWKOTLl7UEJfAiTb0RdR+2Z1PnTXnNBZZMNYwj7iHJgJm2D0lBZ6cZt74hciYUzpgZQ/QQI
tac1HtPPKEu2YTv5OMNQOEByzlX69/tfSr0ZiQ4Gsr68W0vqhcvpGrprsqkpm552RJbgyND7bbRa
GGpXqb9hBnQ7AWYSKI8yocWtIa3sfiB6zyykFRf3MzEDB7LcLUrBiXML4UJuB1z1dWtcPzKOoLKe
g1Bj6Dm6HjB/DiHStt4CxevglwQijXf+4OKtd+NiydoN3ycHnpRxpYsFe1YC0qZuIp2DDlDn/IPD
cP+fZENBCzaJfClerkj4awrnxjNSV62HCHehqcISPqG/fz+2ExzIrR6Q0vzaX8cGWY3Ce0Orwovr
+6p2OL64mNfx5YieK/CE1rg0CFvJaN6x5GJJ2AJPI00irM8ao2FP+VQ4tdxfG3qKID7OeUG5DQe0
li4GznFpNjVBIPlCNYyBh5WSs/X+e3yz25x5Qi7ALkyRt2PTU0mMhiQfnqaKyDSbRDyQ11+Y0IXM
U6BgeYa+VcC4hc6I2dt/fXmZFMSDKzkqc1Z/vUBQa6UZMH/ztEOZrl0J+y8fA4/rp+cWl6uEMoCt
c8ZL/+D69pvvr1j1PQ/eFZQ6mEQXN5CgJhTLv+lL7MVyqkIg1QlG6sTIaY9qxiE/PHE7G2ezFsiB
F2hvrjhQGcQQcKjYz2Y4AAtuOLIg85dRYwiMX+mewF7OrzVBPs/YaHemDw02nmAGG+p81X1klW4h
PY4uHodS3SL4qzD5CEUKit+ttfpotzijsmqkxPVWcGw/WCHfLFQeWCAOpfRLadNbl6XHUpBZ2tO8
hRh5XqI4jri88r1ZjR07/sI5us7hzoNZy2jBWKhanuYSIcKv98fla34jdgqkejAeaBn5doCU8uIA
EFkErsZEn31DyonF/IG1jGvMOfJ8gicCxuP717MuSQWuLxUApDHpkkEqvaj88RXyYkhe8bfEjVIH
b06kiZNDlDDoFSUjXtDTT0yZsEDALIlMq0PBWlcsx9wEo4AuQ+YXP96/qTdMB/pmPAKpB+kNvN2y
+qUYVoJIk29xGMtKsjqwVWHi00Oj/NUF2kyTaHlqDDzJ7wg/kQJJC6bZ1iCJq2SdZecFo+Axepvi
dI0EQt6eXijL2Cm3Fz/DhqG52Xzexdd2jmg/491WSrtVF6AttTOzsPeQ6z3tfa3U6WWYe8RXw4OG
A07iR9JPK+330qNRd2h8MyKwIKwGk6xBw2+IOxYzcizt/XTk/IofeCkZV3MrW3FDCA2zH3Waxe0F
I94CWLVr8O79J3tZCwhHUklDHotVjzigi+E1DgS2hfQJnveTZdn5A76BqYn+iKPpCs2XIG+Z7e9f
V5aT/1u/KWnzYDdsEUpFgBlDzn693tnNSiCOD7kS5Rac/L+qiO5L8UJzpPzI5QK89fXFGDO4n6FC
ZB7hQ/IGkHaXzQ5qttQvCelwSIVykE8kColqGhRTKsEGoL4tCXNiA86VyfiBFErk+TFSo/xo8Cji
H0b0NXljjkkK97MGHLDyJpf8GJ0beCqCzKGOkGHhrfCWXc/7w7NHh7/LWGU47QFHyvlxHEiRSB5c
itEMMdfsLJgFjlMoH8XWKBKJAHjceLYQr/BRELjH6YVsvWxbrqZsIzXniCFT50SHVN8o4SfyxfzF
ll8mS9gvPhPgEIkaYUZWiHHsttEDOuAKNS+4Uy4OeSinvfFX0djoomvVxWFYfK/0g5g5FS3rj3KB
fORCUh1GEw2BH0zpel9mveeN10MIX7598JaepuVTDNzJF6jctu2JbujyhGeW9qVQFPBzIAWbWLMJ
tvvtCl+UrzVRv3t4vi89fFY6TQRfobmkdCnSK0ehg7ZPiR21Y06O0tzywjYB98w7ohmQOX8pXC+1
suuaEJtoOw6UrSBNSTEDCj5FdEO9P6IikFvBBErRv8mBSdiS9ncApx1k60CJ1VbR130eh2buAYpW
+dwnzVXrOJvjfB5NlHuYYcKohfTk5NYGS8DoYrm/DZQOHo4VFuiUcTBBZP+Hh+JDTvZBP2ftoTcB
OZ1T0ueiz2Gpl0KiVjXNXT2EDColXgwyt3A0rqJhRbx6qmmOdclVU7stD9G1mp4RCk3cKY3bPFpj
/nJvYEianRlheUnZvdzSyKejc4rJqOvjR3Oy6ZgTPBGD+SLFxM7B/9yY7bIk35Dul333YnuEipLx
DkzL02j8Uc3rHV1ERuZd2pDtQj534Mp/m5w1dFG7NVir7UUKHX9KpsdlyFp0AFlIam+MYsBLf8va
JOcex1Q1/Or7S4fm9P9r8eBgzpLFrHbEqYhzzMXiwdWhqSxF/WWiEiCCaoM5YziHrsQVoDpgSkfY
zsEZPNB1PB2EJbDTCQJNHEKaaqkSrBL1jbRpPVyV/RcD2kQQ/z5HDJ36YDmeEXIa1IgprAV6xGTw
kMSFpz4ktPrECcdAGVW4CaSDu6XpTZ7uRENK+ht9KxvCTswKzQTUblER21DKgsx6v2kqmeIj+HfJ
hCrZPVhRikLtilQ0A9lvQ6cWz5rZyOni0WEQz0DODQ4YOVliBb9WkoYnIxonPQrwvbPcZlVBF/hQ
d+B6YL3ImlGt0D2dm+GhIH6yxCJP/+JqE5EcHKOBEYtHaDv5K2Zuw+byQznugKRus/y5+rGXcbHT
TGVzvTiqnJYDgXRnhocu8RI7lwOrblHsjBA7iIT1gQ9x1P22NTksKsLk8gbmRJWFLRxYQkPODZ26
T9K6fECvuuDRunqrFI97DUluT2TgbGeUo2BqrJ1lHf/meUNJmi82idNA82CvH3e2QqYIp2q/ZO6m
rPY2X3vpntjtKh0iDjlOF+HoC6KV3gARrPz6TrqIdPHaVgvJ9J/3ztJOfbEbyiX2fRPsHuOHJII1
hhay9bL/9BaIJJ7uPeFa9V2VU8D4xx3QDhlyqwNnEDXceP/+THhds4MR0T/Hrsq3aaejgbk0humk
MkR0vX2Oi1pamxpHMIuRygQG/8Yw3nEyPzE/BsheV8lcHo62zXD1gcjha1/u4dNkLDVZu8tnuyKK
jANd6wqosRfLLOfp8hSnpcgcwwp9BndTEnrFKP5fgAu2TPp/LwpMSNrONJ1dh2M42XCvKwqgWD8H
Gcx4be64lo/FwCDFnDBlNTCN41hi8TBfTU2Nb+NVOA9U0UnayAjmoCPE1H200gKK/OwL+AxtpkPC
7zFdSYeV3lR27jvG/rmjN+LDkP4c6yAup695jhklp2zd+kvZgL3yKmbhXj8q0AFAL74pmxGYKOs5
7VTg6ssK3U0Gj4J7iH+r4pqe5hXlSFDV15QiDPurHgiKt0CLU3aaraCj9XlfwkM47WVwIIktXMs7
O2hzhW2mOY7jpwHBbnUdeSrjd5kuC5RaZ8L2w0Gytr30cEOot0HhgTvHIhUW5Lx2cgXpZS5Pvgsd
CXYOFqf8HQnW0hexokxeN3LwlIDg3uDosF4RuyZPKhg7+RCPEDY3OeTnyBbXHqjAUavkfFTL5gEc
VQW+HMczwA4a2FAchUsIT8uhPm7nTBArAz9jDsQ7FY7TNfeYmSzxv7E80vU/VIAj6yciIKDnPgSG
0bGBF1NxJtwtsbOOxx65MOmi+YLRBxlGdiPgrql62TrmBITnyaE1nD83uCqAAJxr/6VEG5xdp0KX
kaENc2i7Hru4rMurnShNTrNMu3U0enrYC6+hedCHlcY15eurxRBSRlASP1rfTzP7XX3qJqwunmoj
D5IZ1wpyQzcsH7dSTjR9FsoBwcPjIn90TWIR6wNKGGpH2udnCHQHqLt2Iq7ltreK2PPvMq+VE8yw
2Calib+0Fe7StVuEt1UYWeF6nyFh5FXtN+wTdMdtDV0gpOAe5ibXRIndy4OzcdbBLZyw645zCxKr
yD0qJPKGTfAAqv7xNyJ+YA7fBLOZFfY10YouHYM5R0pOLjw2RdzXqh8eSYcT5Vqe5ks8EsIzrqlx
badYKNBeqf0VrHZgNWMGZvE4h/FTOs0NXnE4WnjJXQJPmsKu2caRCzAoFx6pabgZv82OL0zKNTTo
5E+4h3hmfcSUxei6l85rBHbdq5jAmao2f1j9qOLGrJq90b7dHyY0GXfrrgK489twzZIesMB3yMl4
EPuv2+bYd/XB4T+62GXT/q1/i/wOogHe89LfQtbScF9LUEr3csA31tuOy+D5zdc1LRfPO+mTq19F
wkhhk2SI7X+oi63nd8E45K0P7sKSuhOK9u5ZbmEKat5adrBhsj+uVtMk1xN6a/O5AUHNqaGV3QkJ
37OFT1EbdYs0VcVWlQw40p7lAPtkxK/Jn/wDiljLaE71asp8ifULWzxXBpmGH8KGZmB+242FgNVE
GZzHGjI4925eM/KrHmx2nylekRHF52pkryCKaZa2kXWWy2NrzIJ0DbqfqpbQh8yJnulaWbN539JW
WLGHbyBP1KT9nSlUau6aakA2vsDF/FzXlSxJIAD5YB9rbxyrX8V5GZmZlqwH7P3NsnyhEPP9kVB6
HN+iAEk3VQtxG0mMrkASSxPCOGzDbZtTAel9Cj8PHEIZk8Ok5H1lgdfCCJg1KmisrZC5QsVYBIsJ
oO9DbCLzansxh418p+S4N+gmfFoZvTuXzd6wMqejQk9Dli8WFHqL+N3ISr3STOQd74zovMPtEbVt
jrADhjffkZvYn942YAKTXcdNa453W9MHX+CFqPg4zZXcjpW5AufjWM3aQEal/KZBjr1FgelXrW1e
1RYOaJKfEE0O5sVGl2LC3rt2kDXPPmJBfiGnziAOPccT2B/v/2lXAAlz31FgyIzM8UyRCa07UrvJ
gFMV1opDiLeEP928s1md7Bxx2GHACCie8BjrfZ6qtSSTh+J+n2azMUeGow4pSkYwxsOSdalVfGn4
Z+AQOCmc5/IUpB68urTOZQQ7tHiUf5cugXxByLwmFNzO5uhm/kME9Tc6+lj5EjXY8bfNFKYy9DOT
nejaT8E44vBA+ZeMd60a4QgH+SKweL62JUtBzLdlCdFwTpdOYZM/eNThbfUlCjdZsFqrIdX1ceHA
zH/by/G9U2d4Zo6pcj3ZWRG8EIqKDWJC/c4b2u+n1Huafe4OLwTVN87X/X0hDBesxxozl3MxMIAh
C3ZCG1pEHBnk+eEab3rAwMedulbETivLpOazTU0iA3SuOsrcr3XYtoa6TluotH/Fs0nNE6XSsUwm
hxpxOeOVSYf9CsNGQ089TG3GNMvz+SGz9POnIIvraf5EgMvWZbfNwjkXprbvgQAeFVkk84yFWSmT
Dltgmy0JH0VBz8+OACtau4AwEz1N9i84BDQZWTVNHLQhfhaVLAs9JIz2177E0LVgAjgh2XR8rN4u
CWOXK0Ngcnn6+4pdjrPHV9YEiVwj9S1mRvK5hF9z+5MH3bX6Mrno5rH11/4Llu6wFYUj12mWSg7t
o94gu6qWtwD16lyuarpC2kXShIq3REiqO2LQ5o0AO6qapDMVq0H+VHsUDkzzrJTdfwx62Qb2/nGu
V8DtDBh350Ji1S3tzR3Po85HQtyRUeLQnbm2jWBgcVDjLGzJvZrHjTBhfOaLC+BpaypKuSxylawd
ZIoWBUGi/p3vFRMztXSV/LYHpWN7SZeoj9Rdz6ppLvfYT0SwaPbvvQ+i/WHsMxvLFqE59LovGiw+
IeD/ACb7Ihz6TEOHKD0mYXaKZ5o3lDEWFGr/mNjQ2u7EgQuIadbFH36HGxv3Ssh9WT8sQ2P4xSdF
8vM8ojtoo/kvIHgWy1MRRQM1rd23vveHy19Sy2oMrZ0ix+mvcqQ6EckTgxJ0K6by57cUmwdIVADu
KYvuWOD8UUSjvBo7Bmn/o5eeXnvYyk7xYwr8mYswqjvACreOqiF8nNM2E/yqcrBgPXV4yfMjdFMo
dQDfbrT8dCYotX8I0ZUv5gTEbZdQxQJukfYktzs4IwfsE+SdorUxnbXz5nsxpoLTOV0gOB0+VDJy
NWxEAdHzhx0o2p1Smq6RjX9M8Z0iqtCNBDJ+/xB5eZoQPa2LhJyfcpo7nzb+JelJig6DdiTgn+eU
bQZHmoKU0+Hk5DyaX2hiZOT09rzVKdy/KXMybHRk3L1/F2/OkmJvKo1p8C/eyqXpsm8mhufigPwY
OCXDZZ86ecJo4Nhx7o9nC8Hp602lJ2ypO+OJrozev5nXoDgHW5r09BpMz7RQB73puWQQJdteRdNj
ohYhgC8TVRYrzPk8gOHmeSrisM8cfP/Cb96FMj0PgbRPv8Mh2PwC2LJxehyT0B0f8TaVDdfvgNPy
h72FO7otfIa9FphSbHPdv2Jdt79/G5ffX7gVrO7Y0Hmg82/YCuNsTX1czsUjshiNWiYerwEIO2V3
5NgP2/20n+Xfv7L1WmtJ61UIHXDOsZGgK+Bfnm3bKY0hm0bGp6Ts5QhZ+BHnnqsgaxtSIYaWJfgX
JERpiyz6/DkGrazHQBFSTLnY+kXfrCbLIFq/f2+XQxRFAM9CAVSEFk2TS7jD6zdoAGRRfdpP2Eqz
/oYxpF7XQ3SuYrbVvRtUep5sIup/A71cCNjlOeGZS4KiRTIMjLU30I8nUkEXN7d8wpsK0qh+JnAB
J/PrGg+tO55G/IzMn0Xuyc5mOdhP/iSOqsrjY9ii0ACGjv3Qy27VVCSO/RFD5xKcwpCGCY3ITizN
6RHIIPvXumJGJkV7u7mfZpxmt+SHozoCSe9o2rrGc8B6zoLmozQuf7d5QmAyy5SFFDm4cWJ7+Hnx
3XKer8iPn/zxsAtc5qKWjRUuYRD8Qa3m9Hcbb4tCAj1RZAzX77/xy+noWWIRYHs2rVe82S9JRqya
E2z40H/8R3GmJ1uDTytDDbE+ZX+A9yeCH/oIBOtsJaHHHzxI9VoxSAvaxkbBDHyWI1hdb2hZ7GyT
INLrY9bVBVvN1PZ10D2GU1hEL/GyGB5mUsaKRu5p0zK7XTmcehCzC1yQoLN/Hny1NvlNs7Vm/XcT
DXH+MyFs0iXv1estgsw45FJxIjReMZTjqBAHEKhny45ByIBn6Ua50M4YNXsx2paga4jeTF8Y3Tvi
W8fLNEBKr8CpieD1iBL0/+Gc7GgbQ4LMyQNW3jK/jWBSM94sATHb9akNWoxVaSWjdt4Y00FAUbUv
eF4BjPIcIxtKkyOqOb+brsDJnT6osATJRPc45avousypNZqYb5CMY4mtUS10jRh/MWZjYSdJYl75
itKsOZnK6YfhvmsTGHdXHOoT8+X9IWS9GUPocFg3ENIDzFgcpV5PAz9glcZ4Jn3cke5Gf30qGc53
EKM9MwoQWc5FSCeyo7GFGkzznHdIsdV6zzwbBTYzt1xo8Zs7CP1RC8z2r13SWqu/44cUm/OpbQMv
+vnBd7nso2JdAEWFFRB5D0Sny/ngoOcGxDa7T5xtGlX9ifCdQORrVDYU+7vAcZ+pW2UIwx+dJKcr
vWwnE/6V5kez4wILFfGYh96IWAjLBwC+oK1MK/wln1bbJ38zhg5iQB9hI3/CBVd2g/+v6sA3IaMq
h26yLzpi62Jho2fScjxT5ae9obgXc60u1RC4p9SNrQfR2f6Am3G5pLIEEEgREksB48x5U6rheyPE
jbn5lCaZz0JTcg7z/vjn+oUPUfSLH/bSeYusCfXy7fsD4M31oYSTjnEG2V3XeZNZXqzJgJle8rBz
9mcWBDlevZITlZaC+HDX2khWP2IpvbkBSf9gs4NrR/nP8vx6MnkgiR5aewKvQFpk9XDP561984uN
QUAWtoiyRVrZpb3/4/0HIK/23z2GAMsq6hLhBXHEfLMh5MvsopGM14eMxWX7FgQjTuNJ70Wc97np
zsD22EbF+sEgty+rIipB1tEQJhKVIWPu4nvnypmcray7ByQvSTt+9t2mXl/Cssu2u72ZXuHi4PwY
rE662nRr5OQDX14aMmlkZwKFttnIGab3IeptRzQcoD/XHa7GLCR7t57+xhldjquSMYRCyKTgnhy2
FjLYXFEi0VUVRsT7j/WysoIey8CGZAr3jur/snUTqahZatsi/SScnPOORXaYf0Cv3pFJRVDgpLJ/
RElqBTH/hTFmP2FYjSH26H3wktXlS+ZZ85oDuStaW5dHkbkYwhhT2OzBP9N5UgwQoXadKzuNCL3/
5d9ejpWLRg4KPUixlHSvx3SWKkUPc1P3+GX4YCaZLcCftrEc3Pbjth1uahffkE2Xww2LGJ4SJiYy
F5fE929pQ2rE+50AnJ2FdEtcNtvL2M/SdhGB91Q8JCvOxdaxq7zebT7b47A1xTXq3cjsHly81EHV
duBqV/qoGNY6x+wQl/C7pYgAHHZmUR3NhGe4NZKjLwrz8iI6eHyq1G4rvAwkW9Eq3Yxm7uXMwS4v
Y7fwSumTJBEwPuogaB0ARGc+fqEpXmqcpLPhp6U00ock7vjngWZM1dUs3agMxiAoXU1IIcW5ruGq
nPjdl34qRV9UTjaVnI/jGldkQMmMwD443cxjEbV0e47oe2AFpboHM1WGKMc2v5IbRdkiCFWHaIuL
7IeCOq4UCNXUjPKVxL7gH+1On5EMABKoQZVIbTLhcKzeKE66CPNMvsT5RFHIEfDXGpcexrIdCZXD
Ye6MbvVu+hJFTniXtWTQ0UCXc7ppzjjHnTLg8s25VjHa7y/6Ye2HlX05zrT4dcdQdty4XpwK137d
QwbiktOdff5YDROCswhkeOagEntgrtlNhGxttY6aMrefBAM7lIfpt5NoaPe2WO3OYj6RnvHGf/Ps
9pLardzUfSoCRhIaB8Aul6oGRKv5m+qS0MVuw5ri5+DOuHbS4y/wF4953AiLyoRvCUyWnodrZdk8
QGPEHD29gR/QVdcN0yr07ku7mcMH0h368VuGeQEaNaBmRYCrLkuQA1UUMWZU9iWtMXTrMQltneuC
GbVI0H9CfEox9gd799qryWwELI1TBJMv4zokNC9x2TViyPQQM6cDHolgXKTf5BKUx18BZhHZbKqb
Lq6kxVYBKWBKCp9kUb9vGuAuPGNwfosxly1wfdd47N7At3UPdUckoxFa4q+ycCc5PQFBuJ87syXr
D8PyMd++z93KfTmtYREeB4sTH4ck2xL1svA52wtt1nH8EzDDcl/oj5Lugm9L2dgElzTG+uK722IM
vyErEyMUtbnSQczRchPTx8dYfXHqdUtwB4uRvQv/EknRufEgjsc8QqBLBitnZc/i5NZkNcC+Twtq
u977wqyGrAU3W0l47PTkB/lg0IbQYCsrr2AtnV4F9gIuXD03/VEGrpU96WE9egtTlnAW/v9kArfG
p20K7J4A3sGUYaj71pEB9H3bGLYx5cdJM3v0UT1HrcjA1JzODAtcRbKvj+ECmYi4VQMX4yQlUPau
6PKyfI67K7Mt1QiaV2ALh4Kxi6bPfu7EM0Svnc9Z4ayPpYfugOshRt4lMjCzoK2J1GtxNkxJNLCm
p3pOHpnxY1Ld5FyFeuna20COUpUsf2fZ33DmsZpnIeD+mHYxe5cVIhPJ2aq4tgbQQf3AJXYMtwhM
VuKduurCHgbQxWclNl+WgeqCNsouxye6YHhuMHlNrmpHTSVorsa7dbPCCxZBxEdJY1tvQGvkCeGm
Hyc0qnkyYXzSDZXNNnGafnC1aKpsR+ErhWDZ/HuhCba/dgeaYabJp04dPCcW+PU8TH1QV9a0xBK8
vbUSlTyqtPY2jFD0QplWEakvJFbXismYYxGdZ0cyafCEwCnPhbDQ6sk26887A9+ds67Bd8yreLsH
Uu2jWh3Q8lomo0BzmPSr+Wdsn1e9nqfAIu/DjeeR6ZUSoQa3ZwWd0JHYZGUXyIhp5FZ0J3fvL2u2
hFt1AlDEizQJp9E7b24aOtrbrs75/LQvDxpkHDNLpqCLhwHv1dMsgQ5GC+OyavuoKOJj06S807A1
CAeF9MYBeDxWRL4yqi36sTxvvYgj0nWp0pHgy/Er0efgf7SX50bs/wy2swBoXreeeT9Vufx7Rx/6
9w4NIQiyK8eFydjaX5BpLgIY2FuRbOnXrF8zaCP7Nuf6AzXNHJDTAg9E4yZ5PZy7KpotRAKrDI3J
JSQSLznKDPoWufbOGfS60lgFTL7rUZqRxhWcRGXWNLwHaXtRp9Pb+b2JRmEgFTYMNsoE/SdL05IW
fXVdu0EtkYPDTkvKcSxgHOUsqLzdaKxYI9GkCrfE1+ocTpyl9ZgZwWp+aklJpuvSDE3wR4e6KvkR
02esyLF3auOvIvOCXQJcFJPs6nt/qoGJxYa4Q9qzG1NOis8AnfxsFMn6ZE+M2F1+hTUs6TRAATTK
42MUh1XuXBseHMAas/4zhb138aYCqGlm2U/AjN0iOCLFieLq5AEAjv3VaJq4xFwNmriuh22oBfJ7
JbBv9zj5sALcpa09wgTEwGyrMLRuseJP6J6VjrFdFxjz8355Q9z4viDvheM+0MHrBLPPV+HD7K26
qmPjftpPiIUqV2kjaoZKaKC2R47VoIMiP0HXuKMuqna6DxIdYZ6EcyxLJppDGTE0T5h3qrIVhRbm
crLOOtkwMmBgSSTL80ArcqhPqRbtdNorjRBhWaTIVRx4aM0503GnIcAHkqrS3T+R+pBPZEcXbLRM
BqH77TShpp04dQSa0GGyFXBXPe1K5oLejwgehrNjwAmGVqZXJ108dbo8hCggq8XeBIz1Fq9TA3QT
cB+eW3rmOLazaP91QapBnl5XtvCOPWzdJlLEbAhWkFN4kizyYEZ3Wcn3ogdvBGJXo0fzGEMLhYag
51wmBGeiyGj/w+3semhE/l0wVFglE2ESee6vUr/s2oNr/jJkyPWR2CfQzZ4cz5Teq4Nhcj99i2Ly
wWo0CaJExx1QmEEcAaT3rMkdRnYG6ZXuToLQlKQIZzxTG/cLl2r6uLdj114VBOilEfqv5Dj2rnR8
drFLpvlTRC7JpG37QrX1F3NOHbweMWSW9+rlMGpp8p1X632OQZvfuvEUBOlWeHc7WGHE85BbxxjH
hMQ7tNl0BpvZJUkUHiYWIxJCTHp6NGw1v80pFONVroNDwcFf4wI7/v2m9+o1XwwZixZbMiNnf8i7
BJEdGj3sUZhHyfK512wSBKlkH1xxCFnq5uSmRdxn/3n/PHmJUeDKh8kcHQK8+jBauQTpNuUtdRpX
xX1ZNJCzIWLren6T1uGqO1m7zOS/ujBKIY7wwDNA5orm1SUUV+TO/6HuzJbjRrJs+ytl+Y5szINZ
Zz0gRs4iKVFKvcBIiYkZjnn6+l4eDmWX8tatHt7arK3alJwiEID78XP2XrtvfLEm11mRNP7bwknB
Q+RfgwYBkdBoc1mR0FxJJce//sN/HYbQHudA69vMzZh62P+PIFLTfCiNZZWcq2mpffuKpmTvxtcB
8BMk3Ey7B88/wbJvDSQV65B0RbWz08UCs+Kyp7bmbX5ZWnodJEb+gDhsmOoP//pF/lWfiiiVdEuD
4wMiBtjkf7UALwgfPK8erdOmG1PKtHnjmLWZbJfq/lwX2hEeCrFuWRjNvuc/z/1Y1/UJ3ji6ttAs
W9rgLSEEIt6hn0JrHJbcBhYAQwWQa5KyKADipIVGSPjgtMUM+4ZK1UoOJZwRmvbqaXEuHfV//Tbh
PP3cXGCGbLg45w0dcCZ2xr+2T3TEUNybo3nsnWTVfEqnuLKBucHxb+CryQiVBgRSSu2/W6dgjuID
sN1EPJgKcOZaVNycH73W0N6MgUUFYtJlGLHx2jY9Nv1N1Jhh6aEDT/Y67FsSHJNkFe1di0J30Xel
R15khm9Wl76PaioGDw4uGBZOdtPQJ7DzOLkQFbb1rFHSSDmwPdYjBsMAB4PJ5i73iLcNWCOKumo0
2OnBaoynGtZLlzIP6Zz6TlAG5sRrBOxpr5AvOU0fFqe0vJd8jRxMtp6tDV1+IPEEcegNWe/U1ad1
gHFwjzBnKTnAINog3KZy8lRkp2IJqujOkKduJJhOoE3tHq1GHSz3S9v5FlllQSq7Bo7mrzGKyhES
53Kld3jf5r01EUgpU2MutZbTdf6sfV5IYJrFrrNakKGErRdC+2hPuu7A0xNBuxA9BJgF7nrqOwVr
/bRgBsBovfZLER/SseuY3F2U06WaRkQ4nUiWsVdiamKOIGQyJnmFOW/fNv3EbbcqQuQ2iZqQu2Y4
vbWFZ3g/zp3XxLue3Ku42rEyIgC8KuHpDO1HJCQr1ii9CYBZPHIyzNIGjI/w9A4O7VDnr0MyT/ob
1a/pXw11axgxwSRRMTAbQsjN1GnDSqpDU+qTRiYObR4NS347klTDU6C8Chtrc6sFND5SygR1bhtX
IQ3OfV7LanrECDR0VLGTM5ShSYU3flcPUpxVzMoSz52wGbgLOK52P1lihK+W+Vr28l88YmAgfn7G
6AHTBGZpB0NtIxn461AJy16FjoA4rVEkqTWGiBpjkX00UNgBbGQljM4eTGiHyWAhqiJoa7gdZuSd
pwJG53425pR+WI+7cf/P40wDu4ynO/M/Q0x1rsHAw8x+GefX6B7p4+W7Iug7fT+0fC05lWauiYcs
ByV9rdXgmLYc0ESk42vUkQR3tJx0wgVnGu0TGARyFJu614tdu/oOEb94835kgAorCup9E8Vev0v7
GW3i3ujz2bgJgqr+b2eA2lnl3QINqIIDYS61z5vNveeiGoz/dQZoYWuzEa69jQgkZNIWlSMcqgRi
5i3tKubI+9mx1zTYESNXdvotHhztezDG1gnwHmnF6OIPSFxjol46/4x00TjoWsIaJOh/fHSBqoQd
AhAIUsF6S3SiTSxr4S2f9MJej0z1bbEbjaJ7GNOm/hBZdXsX47s55kvvPPW+Zp1I/xIHkdUSsUfz
gJSovDqRikd4KL1biZbx7qBtx+ca0uZHvXac3xfTTz5FXd8+LpzQbmO4WFdF15LIhiDN3otUGNRL
03pw58zGy7Fm85Vu9cONwOHxIMzOOKxTm5GJY5vwtMY6DrGrLN9rf8qfm8GePpS23l9Dz0ruJ08v
cxwXWXMgMHG9wVEVPIODKq6NOHI+kBa62GEGZjREOOzf6OggP5HF3n4K4K2dUNxoO/ok0dlpiX8M
qSbKHe0izaZp6hMQPLrVc91PldhJOfbRWkbtNTZTcRuImo4Hh8ZnRLomiuvWOpHXat6ZVqztp3Vc
3/M2Em+xm8LmWSJtL8a8pSkVGW8GaK+zJ5b8bKXO8rCaWn/nxl19MpJxvEqmDBtTtC5Ii1M/26Wt
sD+A0PXnAwDeir9iRAeNs+tNXdsLWb1+6x39Io/+QHT6ErhieDPY3k5I1gJCVS1kYb3Depjm+kdS
jvqDNuf+gxN73tlaiWfcWR1vgLaw89GnmMc6P+Gz3QtfVK9DmTlpiDNa3HJrckwI6inUHbPC3AUt
i/oiN25jADOvc2pr143Z4v7iuHPlsJw8CpFiIYUh/wJjZg3FOmavSZWnxY7MSYTUzkQwcR0RRlDC
KEMwOlr4UKeiemNBLa3Q5P9lIRtPTm8JS164mFrzZdG84ejgWb3Kh3pgzUjW/BF2Xv84sdkwye6q
0wDaPfRpQz+76O7MMCqFkec7LR3JGu3on8/jsSDp83fD66v7hGLtoE0IQ/bR6BFFEtOaO+D/fCGV
aEQfLj4nq9lfgVr/NnbWC0FaM1DqfD5qg5fv1sBsyPHyau3K6Js8uKVXV555Y4W1ozyq76kokuDI
aDMamaObbMmJRn8H61rN8lrRuQ8ZVumvqA/m3RQ4RATYtfa7Fvcmx8GWPMCQV1V8d9fKOWeJZt+I
dWm+YlvTronLHHm47Pkutq3peki7DLWE65R7yBbN7xN7x42xOO4n+GnNY0nar72vkrw/usvkvphG
V7b7KNLaa693yIAcKIjftaRMFpxedQ/fwwSef0icLr1rZotEKyvq6n1NlGcVBuRuJv4XdDXkLnbt
ArWOK3w9jKW518WESnl1uydyabXDYGZJeqSLoT/FTALGsPLLiDckWEvQdT5hx9ceDeBk78JaWH6C
1LpFpE9SNxdev57IADj41lB+xJ5Jl21e/dfIEvGnHDlAFwop7wi5CvWzEWTOMZsNcOFp1BanWPjp
VyLdu7NHyO2b3SHxsaPeg4gycTp0V7MgPkvmcXRYbo+Q55rr1EyrPZAtumB2Hu2ztE6/+3XS7Ch8
/ceWThqRCHZ8Lvx15kDf9XgszPimXMf6pkmXe144EZFu+a1ZjQpyCfg6kVus3Y3VH1BqpvwUM7rr
3O6De/wr9mFJSQG1mikuQ2dK633maGRo1rMberX+FbaOfTPnMx7AwupPU2BI9TPP7j5t6+LLapsJ
UGpHdOhW+uBc22P70YVBBEktz9N7LdbMHZni4qlq5/HsBtp6pbOanaZlic42fzvbe6OtPSX+OEKd
o+9ZHOcsT6sTUXRJ9q6E1nQJpbh0TX1IEflqSGZIujayEafcQ/VKoZbuUtDXVJFmEKdYd7bjoiJL
qK7Hhh3ZVG3dJLU9T5uoOWdB4Tyn2p4+IdI0DrFoQe489GDpioA4lXha0xcP4yx1bEY4Ad/iKKYV
xZU8lKp53govZqhCvR7w0IQ0EZjPzWkfN58jJyhn0p4vw79grZB2UPZjULoKKqci3lP1XhldwKjc
dSW41f0yjON6hzIlJskpYrwBnSquSf3kqXMrgtGHfhzCOHD67DAQYJEctK612r2mVTQ0tIgQ6Hcd
dmF0DUudfETTzinxNMD707Fh/F492sTSZl96Mkn7GnxJJ9InKJORYdCYJWxTv2HoOzvuCfxB3BBV
CusUCu8E2X059Cgc/dtJXjuymyNA/cdoyti4QuAbpAyO3czEbZtwZkGBW2swSDvfq45RcCGhNeta
LwGKl7Ts3yHh5gMCSbTpzvcfEDqz9vO7iflyfL3oLo+YT07wKcojhuz03fLVfaUg89LDkE2DdkLX
klcfNlx8uTIaF3wcMbNBNSUJEI/5nEESLqOXjEb3B2dWKbPRl0keF2anlK0YJPh4j+9VaZzqmmyj
beMFBN7MRUIMS033uCHkNnNPENmF6x4ii82vvaeWols+bb4WNTixBnMts93qa90SnyB81fxNNVjU
VhCCV6o/KIcg8Ksus5JNK4xSUOpXuc+lvApynHQZqpFEov7bNo7ZPDhiMiUsO9EnORBWflp1jtiU
8crzOCpPUJNWssXGKUi2rvUJ4wKoIGWH2GZI6tXkls9nWynh8tY93CY7oyEnZ3gHo4pUV75xNq4S
b3TIyGLWZ6XQbzwujThx+l5a8yEaRSv+6APXa7MbzsW4ksKRCbBeX68x2RDjzsQTWGNoAJDOQ67C
FCoY4h3qvERZZ3zBWBzHm27L0UXkoUChaR0ZGpzq1hxRZIDiznEHnjYDgWh8acxrkol27zYCVf06
V/e56JubrCfmlJF8bHI66A9+CsLxHbJ4LBhZRn7leNw9MoVRDb+kEiHxrzisw8AMBVEWYAnWaQW8
cjJEOywQ4FWntbHNeUb0QTaxCRbv0j0eVfzpaJoramhN5LRvw8qiJsK6pbwQWxPZUnOYStRyBvVD
w6s+ph9tWYbVNFDLSKyMpMYkkB8oGYJr4dxmuV3T/9u6jt5Fpb65KjlZyLahOyfGnJ3KCesttU+U
t4QspmAheSm2ifUHh1bFKJA59yXTEZuhvB0bqX54WxTBcFgZmAjMJVMSlxI409ifQAFKbmSPfkZP
dmnGyQHjkTP7A+DGRM6Wtjn05v9ym3HkjDLbQaLXYQFXbX6Z4YJ1b5ujT1xCUzdlRUdXKuVVTF2z
dABPLnqEIF2CZQ/5cZm/ZiwLBKyDlq1ZnYMkK4+4DMfxK6e29LWS+NuJeXlg5E96UgywcGerpU/f
tU1mvyRrnBW3qQt1/NhyHnMf1VrSu0z2Gahd+up9XOKk1hz8g0TY9vqfnXT10G1jxs1eTjivFHKW
YyqvqFn0LBSb53Vzr44XlTgJTdySVT3IeT0YB+xNiCVKFyiP0uy2PLXO18mbjeCbSCil33Knlwf9
VknXtof2YvlWXaAu0qWqA/e1HAT1NX7lp3IRUflamyDKhpCG2rzo4WJD+k13aj3aUERKYwNbV74c
vMzjeiLqGkVM5FV2zXnwwnWqgwnRh7pEbZ7XpWzW+wvB6BHHx/mLmowanYi5UraClq8XTKSaH6gd
O0doxcJVzbbc7U1llrZoqPAfp0iXUyOlZ1Jr9LbNL0SQPtZBvljvnYNuo8TxC7L+cbOxYhKROhc1
BjIXT5LuC8is5ryPESY7H9VSBjFXmqy2abiaO3eqgaKDR0ReMCndftl38huHy6gjIk0GVZfyXdP3
ki/RmBf5pNYjdLnhYYPvtCUYAEFn9KLvpPEj7WPqNqFtJrcf0dTyzStGLih+uf1sng1RmbNgGDKa
5UwUh1qIXeQCPO24RaXsB7299PuTtkv04D5AEczHpe6XXo3dsnSS4gWLVKj1xR0XIOtX88K4Cxpo
TgO4pJ4ng9r1DtvUq5kzzBZXo1vIlYDWoKx51AR1qQNJR6gQA5BsbhREKtPRVL4BxWH8wVldCJ+l
mY6hko1sUkIL9bltaIftw1YeLwGFnd/btLFcbtwpkttzqhwVnvAuA4HLBBIj/cCKVwH50+Ck420M
KH4vLv/24uu313wc2nOUyqjsA9AYURTXtD/9pj0ZHTFMzKMDd54hVrolN/8JeldOKrqB1hcxf14m
0oA2ghZFnj6gSAAnFOZWgaHzvM3ENgW/ZbdynoOmWFaluLUtAviKqqj7b11hkO37bLV2aad7Rx8X
bzoaxiIRYDpoSK6MmqGLMZBekB8aOgp4OT0vKB8fVfCvVnRyo1UG/pgDqHTHXTTKm72Nklj+VmiE
8gLik5cVQH2ZhkXIELlWuqJlqs2LKZmLk9aS1koGiQraN4q18uBgwHAQhH8iPTG7awHZl5e2XiRx
dq+v0vZaMngu9qPGkXKP7IBwoHvCGjia7mMrmcl+34D9G6Ei8EEYmJ8yWEdFgOz28iRvt7F6oKtk
7K3oLk61eUUTBPNVNF87Ay3VQZBSMi57xuc272KrdCz1+ael5ln9G1Ecl9vrIleLYyG4tfMAqVF5
cL0u5VrpditX3c3OunnCFekjVVU4eBQpyNouYN5mUirnED7Kj4mhlU9oFiVysJbOntxm6/aC2OuY
nnAJWy0DlQOJssvQB8JA4nZJLpDdwQ4mnLebTGKbQ28yIQafcuBuqoH/BgLYgG9aB3cUu5JinW66
nBrVPR8z4bEcXR7zHGSVdS8o+khtqzJcBUCe2YL5uViQN45RPisGWvQzsHxZGuhRzMCvRzDJJapc
gEwka/RUR9DaZlyn2m7NEXXRcUaVWJJ/dCmjN2khfj9ibq5GzUq9bv+DaEdKE5+LoXKPGooWXpiy
mKgdcQwwXjk3GpYFXsHmn3W6Ug6rF0JqmENmi52b7WueOxfruSptacK0fIBKkSnapeMm2+6Ztjbl
IB4xj8Td9FEL1v3kBxEzhlOKPeviE64ox6jK5GOjRGR+ocuHbLuuoL/lk4K4QD6Gc9TLp1efWE6c
MOggOuj7ua2nstypvY1WutRaLDQjp4Nn6WslkC1aGVzU7Z7ZTh5Q6C8HkA4K5NW27KcKh7mJLAk8
kJ7L7Zi0gPHtjH2Fz5T5hzqRxqKT+rQ+S6SJVm3y2zNNUJl675yJs2OjgHuL4ZGLwh4XAQA5KoP4
tmBrynrMm5dW8i3WqlQihE2t4yl5g79YctXdZqz2Qt5Mi4OS3wgL4oKOxG4pt5xtyUaJJNf2QYfh
hoRT+YOLDMKFs1dcSQQNdn1CdGVNxlV9qb43daBWW0T63CSpwcp3GCCW8WbUhVa3XIBCkWuk/pOp
ZEEK/2Eq6/WPT1MpJ+O2kx++bs/0m0IE4JRQawdEACf2IPE6BC+yVS908QbNDZc1QLkZ6nDcqjqM
mWzRxqflpAMdUzJa9TlYvS8/dKVtav1YkomUujpWJfe2kQecnfhTgXLjb/+ifSA/ok2jhXhWbtBG
5yQ+WQC+HTtQDtRD0XS4jrLjD0S4UnDAdJG3a6X80YmS/7bQ1Kmg0G1q/L0fKjr1knvSy9eXTXCp
ZIQJjBQ+ok3rpSQ84Pflra72AVc1NOhRXsKm1lUKljqrkddeX2ZJDpAXUwpWlFEYHaFcaiV5n+sd
m0KexLZ0tdHwZB8F3pfELKwt/nrwqrQ3QAiPwyw/jIUlml8m6GDzWzYY+YYV2A69q4NaghehzOuD
Ml4PJGDwO+VxTb6WSw2zVYtjMCHW20uoL8K4PpriDsmNEllz/kLXQtKJXPz7S8Wmmjax5dPB3Dl0
Bwl79thu+Gw4jEor+uZ0LzVuWwz2Fy7nNJtSyaOK3W3rJjSSKtNW3qcmIdiIMkwJS9GSU903dDW4
YdxLa0TpEDeehqqiuos6uFSVfmzXUgqZqZUiz4axpjdKeRNp14bKlwJ8ByBjU8Zs+wKjtku3TN3r
27XTEmuWa9ul3bI9carWnJGE8D425/6mBtk0map8iiBGNW/IzDnyeyxk8uNV7S49rS9tMoWE2HIA
9DofKwq8vNPWDuBoMuT3UEv0ddo1+hwYVD3yOCOyVgrWVKnNTEHKbjbXmLX69SIJTTo0GqS/cjcF
VCXLWAOVrNyZVH/OsTJZE+eRwW2uNIps5IvkOseEBb1syIUNcIAuVK7v6ijgq1V+u9T4KOR2njS5
/NQ99yLm9+YoMec7n3aia+9cFa1omNTyzn7jpWyKyE0iui1ARB3IukT1v9QBSJsRDtwRvkJc9JGB
8yT8bRMpO1M6kX8ACv4xbAHR2uWhU6JEdEbyEnVWjnmxCtMB2Wp1ACMuLdw/fLpKSMRZTNb62wFf
uqL5lh86H6VH5DHllKhuh62FSc7gAlGImAD8n+VF87a1XOo46z2TaIJZPyauJvfDTb+nbmQFkyZh
rOfiweKRn4ly0lEnOkjmLa3rNt5Oi+O6uytZvsUjhohyeSgayO5+qBSra9tK8exm99l2RxVUsgUk
bPyutOGYYhzQMa7teG3UJbXKEbdbOxLVosVS9rmte94kpMZwgxY1Cr/xQ9d6qdFivIo85Vs/RXCo
k2VlO8pHdTsqWe4kywahEkq2xWojG21eh0pVbsLxJRwqQdxCQWXqvUQhEBhl+R0bKf6y+oRkQb4i
mFvSXmA4ftLPQDWinB7T9mq7IMWL/bDJZZksyzcUuwvx3ifY/r6x7OnRSa52gZSI51Kpel15+Ofy
KdYSeVDcdfTG+KgtqH28Kx5izFNHJa5XbYFNrakeIi+j9c+htLFlmdHqrmS94LGXv9UrK8Y7+03m
3DQsZWzU3cVks/nW6JeuvF1nbeWtsBUmo6KGrKqSQoQrGz2SFCF/p+4P/ECnyprNfqERaekxEesz
mMU7ZQuJViBM5nlyeo/ScTtLbppyVR8YlyP+MCAnjA9JY9h9/sxyJwtzmMvygvu6LT9SY2EwQjOU
dEs/QuXh4TDd1vGkwJzDN/ZY9+hKKHTB5ou2bVlE1znxaCJE7iYX902Gvj0UXgzS7S2gp8vTtwme
I4UL7JQ0tK2SxePJzK0up65SAloFVNr05cHcxcOh9Hs8f8ydLqXo1nLeVPfS2MpHmKiqz1cQk0k1
DyslutwIAhPuBVvfianqlvFFS2jycqL0K8OYr1eDWBfCJtyyGNa7Gtn/7NxjF4NCJnula1QXyfvc
6tRQRy+vzOypz1HXuKfEdEfHx+JkxIN+6j2QyqFDF3kYdpnbL817bNZinPc4GNf8nqO2Uezdmuzb
4XMHhNH29yaGF3Cyzrpa3qGOaA6d1tGr3b3sRhl3XQbh6WZsEEUlp6DgJP5hScbBuqqWShQvFbfR
H47GWPelcIdgPMLaXZlrZuXi0o5HOnUtpmb4otdNK+5xxUXlKRp5faioLBTdgucO+JNzAIJgn+j5
JcOHueXeOpZmtOinWujTemMCCNnnIjNR1AvToy6IWX6Rm9iBWMIeh/Sw16cZ/ZfVJdN164yuoFPD
+c64rdaqmjB41Zl7hHMSAIIx10nc+Gmx6u3R7oK+p9PpE8yVHu1i0kh3S4U23GmkAhTLDm0uiv4w
ZQQ4a6FTRVNuwRXSK8tjWquBi9sNazstSJ38rBtJy0JYZs87kZL0k4UpWerotxPWB3ev8xhYmNFt
3bmNkBmbItSSfPSCa6BBae+G1mjo87ofmVlND4Vwy/ZVOBWqlmBMnOkGF+kgjoB8zYqItEI/p+Ao
IDvjdnmoyXitrxo6nvZdUHRCu3EESMRvPoty/a3WXTejB4qxdflaruid8kMyzKM9hh0y85rOMKSA
N7eYmDkBIP+MDYXxVehs9KWLuplbRErqHTbupKfX6K5pOA2eJb46K+WVtLjNdNu20BzVOPSMONZu
UcaY7gdEMlyZsLWDRVjkU+TMokD9M4RKl9Kxz7GknS5hiZsU8oFaljVELKyrm/h7K5RVia9cCCnW
jfGzT6edw4EqkUQsLYEnBdU0VbSS4rIrNfUMYCK/U3Ji9UsyNb9k9ZMtYPVbDOOSZEymElOdbZaR
ldbk84TxHETLXomUtw1HtTzViDQCAnRZm0EtcbN6KOn13SBoZaP/B31CUIy5rs6naGxa3X+Y7bXS
/EPeGwwv0tSTR6TVQOn33pESJZARXwrRP89ssjiajYbVrcN7IT72tR9Vb2mfu9H3iehyDJL6qJeP
fdHbMBku4031bpet73T5T0pdny5TSofZKfTeZBjUFS8eO9lyEHQXBx/inxbP1h4srexP5IqRk16q
kpg3aaLhIDQ5rW6dIav90zL3SDMj3SQK7qExhrjA58s0mjScweE40ZGba0wdJQXu2wfXqqL1y0Dh
YSLtQEg57nCG0S84WH2OM+TVLMzM0E6iK1JAYU9ex6/3mjNSHyMYb5J2YPnT8FIuiQiAYadpTJri
rqlH6NRzqTv1YWibtgkRTZkaVjZyMu/rOWgQPy1TnFECOH5+hIHUHp1+SopT0C/Ik+ABeAHC9cR8
znWt0e87HFb70WlmRkZF8XuOefUFeHd+FqY/fGPz6eu9t+rLIQqcCO/OkvBHCy/pb2giQrxvx3p6
H1N6cGfOdeIpoYt5X2ajde1n43gYpoAHsae/bH+vidWt9h2Jie0pGYv5W2u3fNFfzSndTd1QvzVx
DZ9lQQO0x9XtPbeYlW9AYtq3ADCsKlynLFmOplM2964zZ2/IxZsHVreCTzmzE1h6pfUpqVvt7EWs
8zhGl/FsFsaEF5tDtv4VWTSrWlGL/jO1fHzd8eEXbRiJwfL2MVrPK5Pu93ecF/M1XM4E1Ucb4Fdh
BMHFy+vOfGMEkTt3Jse8Cvj3lBm7hIF2E7ZtSofccEf3FHtUemHKWMu9cpw1zTG5+HGGGMzs3taq
RIEUm64FOIv5HTqKAoDHYmLEMjO9uSM6gWlx5RVmvs84IDG3a8SVV6bWPjOs6TaLYuOLrwvvK9Sh
9Fua5MM1ykfrYZoN7rLAjY5Bberolwr72py63N/19O3n0NSj9hpMhfidvY2dYcS09Ltm2NUxiXnu
OOp9GlDef4k4DxGTPGUfKj0oj73ZByfH0eejBXX/q1mayUuUOu7OCfL0OGlr9JRkaHe8ySyYxA7m
vAOH0txXtsWSmmrJuEdhVzYnq/TS77PQjOfO75L5kI96+w3t6+ztUTbSALQTbazDOo9ZWSKAhrum
xQdJ9hJE4ELL63u/n9vuoA9mWe7HoLIQmurpeMImPr1mAWexfRV3+s60oxFhyGzfZDB67xz2+Js1
HtANJovzbFRNcRyyiERzSP1XkM9ij3yBaYquyq4b4gPrknj2hyW+hfvZ+YeaCu5xitPpu1n3Mae3
0Wcib2V11+55I9azJeM4P+gzsURMojNf39XAce/4s5hW42g9kgRUfis0aMMfM38kipqfOPpyPvBH
yp75Wml6FZ11bXSHT8GCmMm586fZw1HI8XsN3I+Ozyc05+Taj4RjnACoI+hFsM4AFZOTNiTmQL9G
RIZ1WBdawfgs+3J+wA+V93fmhIXkCnlObVzRR8uNt2UhhyDb+cHkOy8xPotsCD2Dp421xaRl3O9n
cp3LB103S2hJIQ+kPpf7fNHcYLWwABKhlz2kBAKgJOo50VAPXgPOYX8v2mXal1U0eHeznulMooWu
67fTEjParUZ8rCdzSdcPAvSIF+q5031IswCPOzEGZhK0CBSRpIWZzoD9vGCnE2RJMCvak3XSY5gZ
4ka/4jYorA/ZUDjrfxln+LNOGOgRlA6L9oKHSIUs5r/QUYCQLIaDkutsXSyL2wGxZ4fbYmr+7aew
5e7v/86/v4mavlCc9H/5599P7+L+tXzv/l3+1J/f9fPP/P2jKPm/f/ktd+m3VnTIF/76XT/9Xv76
9ur2r/3rT/84VDLY/nF4b5end1IR+striN+F/M7/7hf/9n75LR+X+v23X76RxdzL3xanovpl+9LV
999+weYASSHABPFv//hHtu+Ql+O3Xz68akWqfUsYYfPI/fOffn/t+t9+8YJfgdn4RP9xE1u+6QMC
QT2ovsJf8k3X4H9BwEh3TSXaPvntF8v6FRwZOx2fMzh4Rnu//K0T+Bf4kvkrqA+DLxk+TAsqmF9+
vMoPimuiPkMuzfbvv1VD+UGkVd/x3i7ejf/kn2iA8SQ8nKwS7rN/YHkF5gL6B6LPWQg7PUVuMOI0
TeU6v7Zfg3gE3GoGMBsQZZ51kRon08qSQ7Sk+g0IRLO+YiFdQ06O6as3tuKaDn38woYG9GItvmRT
93VGanxfTx7lcFV+pFDmbO+3ZTjnBb83ATJsRnUtxT/1zkiy4lTkwXWSFN4TPTrNIDBjdqg//Act
GqZbdOn5i5Pn9pe2RK+5Hxfg3iMv/q6piq9RPPg7f7W6sEP1ebRNzSbugLXUoZApacIZC4qltIv2
nOh3FbvO3ui67A5WnrirkD+dRR3NO6NdMLKUFa+S2UN3djpt+uZgTX5OstZAj0NJzVIBoSdGwn8d
5ysHt8ZjVdVXWufdUt72qPPjPUt/Cm8xEu8W+uoz05D4LDSvvamXqvq2mhGFCXkRH9GWeS9eb7jh
1KB6NfO8vSbJ0DijH7MeG7FYDDZNDJsFm2hiVN7e8Bamk+z5HrIthLQO99fO9arg2UXXCFqrb1aS
Rzo7dO0gvp/iKt9Vhj1egWQhEHGqh2+dBe4vRHTicVz09YaNt52uGy4mUZC6i3enI3fOJtweuniR
gbyo6juW1uoDmOCKwbGjF2GR97IJlg8ni/3ojjaJea5ZFe9dvx0/D+lY74QWeU+cfYKHZS44iVBH
flrksLkVzoCvp2n3JeNSYiREfh/MjbXDrihu7YgzllsboxuWfQSaMwYaMYkkuRvqgO48tRsDda3f
YxRmnusgH7X9lc1Tb1btQPgEcg291ekykTCBAvlTqVHWIn9cXpA3Z29x0taYz8dHv6y1EHckbcMg
9R+8ll2zy/roxMQrPlsmKtBo6d6dMsrvBzupUICZk+Iv/Y8W2f+b6+fr9xINboqHIP3W/7QC4gQA
ePf/Xzyvvr8m4p/8hFowNcMwftVtMh9srHUcju0/V0y+5P1qgulybEKucUT+uWDawa/s0liMWGod
cs5kqPK2YNrGrwGcNhcWqkM7AiDP/2TBJDrv5w0YUhgpMLwsZJAEHwJd/3nhzA3ii2BGuvcOY7ir
OCLq8qYCa28eNLqRDjOTmaLEqq7BT7vF85qCe30zTO89EasDcI/IFFDZ1kfk+fPn3NPSG7b7mUO9
6cPPqSsXG2+wdoHYa9a69E9aYZI2lsSICT7pVRNpYcXQxipvUGh3p3FkrHjvUZk0LCGFf0y7pLqC
u2PtvGxoduVisBqhSdgbkIOOTBVN85AFw2NeEwVNGTNF5DTW9W03mP1pcUkLZ6w8facN8tUue/+7
HXT678UkYPDVaf21LXN9Zzule+Va3avVZgbv10+WDB9Rm9ysSzKfdTKOjnxQ2j1z92jee954THTf
aGXOjhmPSClrupPjEc50P4RmOmUPWpKYn8dlvrUHbHBGOte7Lk30pwWy1VM/NIzJev1zQajip9mZ
l4eZPBfcesHnefbdw0gEW2SN5aOdac3ZHlrzvi3L9mrwrWinZ2l6W9KVxxKRpHdIq1+DvnEGrnV9
cGqXoUOZByecc+Nbl3vR1RI51jGvjOK9ZPJ8WDPfeLfAqDU7v2vFOTDT92EwWxJH0vkLQKaJ81cq
gQ21H++asvC/muaQHxyPts/si89lWn5uNP501dRrqCfT+Dv5PM7BsipxYIjq7ZyannJILM/YhUU5
OkZopUH57K0ztPVIT+oreUd+asbOPfpECgGoGYr87JkDMuTE83pePdaJShsxo+qj5S77upghL7u5
ET/ZuZF/YLC0PjBG03fJaje3dMC0Dlb+7PBXSPPGjmuf7IzqGIa8lT5Pbge+uayX22RxrTvQgdnR
TaLpw8Sp/oigc/7GAFjmf2Eb2g25Vv8RsKGiv4andsLcP922a5SeZ6fqSCLxV1Zqd4q/J2ZB16Cu
nXNikBMZLkPt3Rh1kNDnA216P1Ws3m4b0MlsK5PyvHHHQJIehxdrXnAdN9ZiHsE5NMtu1r10b8bJ
eBwT09nlmIYydm8zuBnLcs441dtDteOU0x6Dab5NMTzdeo1bX3fr0n2KW68qQ4Q8yR9iWMXB94nO
8NLcvW0dDV+EowOcIcI7BPNOe7DVJjOki1DurNqqmTP8B3vnsSQ7cmXbH3oog4ZjChEqtRYTWIqb
0IBDO/D1veIW216xrNnPOOmevAFppN3MjAgE3HH8nL3X1v2XfMZwMffehUya/BYmaoalxdE/Z9eo
iLww3K8SVs1pU/VMiMCcuXtwT8zbjXF59VvbutVAl0QMfZLdRAWfhtC31gtyxGweXCJpT8ItF0mL
WcvilXLr1qPAijcyB0OXHh1PZ8s8DmbZ31fAKvcCC+wz9JT2LiddAl9SUiLPZWp3gaZgDZByi5oz
FR/JbW2hI7T0Bxy1C9RshJOxgTlor8ZkjXPoHk+zIggSxYOxyxhURplPn7WnjXuViaa/dd0uMhLR
P+al5t771sSUydpulklfQKp4J4g6SFDJClHHPKmXg1jc9raoTS02FmNQgZBifSiHSpLTNJuPJjPv
91w3ugguRgKMpl+OYkUkceSI7z2oojNDvx1CuHX6VU1Ytd60y11qd3RjClnAABW0isiLIIetyUIC
rC02hc5HdLXox60zvo3Fca8lyXBH05hNTtKTG4AzqM8ZjMQK8CXvezOBkpbLR80jzwqrkzU+bH62
/iKqljpV89bDWtT2HUCSc0A2VjG8OGYWGrlT7r1JyShP2Mh1cxsvyCFQT02l27tONmnoitm9Yn6p
BXQNl6OfZkuUlL54wyeXHVa5VKGmKj/uOUNqEe5j942H4HagAaP9MopOC9SSWaRo2dNPwXT92oae
cz901H7SrgOkhvoHcTJp3Bn0OMx2JqqFkGxiJ5MuezO3dLzs6+p+IIn5lPluE1p9Ly/MKh1vcTS1
O4y9262Og/tmyAD0Yb1LtthO3R6dOJRw01IiolEzR5N3JlSvzRyjsv0iWefcN/QwwyQlZh5AbWCe
Sd4IWuksL/T7co7Ncrt3xQKcy2rdt4kw5J1puRJ5pqiOBjExVw3KEzasFA2rk9vvZTU3+Bo6wp6T
ptlvemt8LDV+UTVuT8nElm4uq3lg1EDQva4lzkOeGwonKAqs2q/uN904Uj3ogd9D/IxLnSCpACCI
D1JuvmMUlr4gu6rDYqqHYHWb7LZAQ9gEWpcuz3rqdiff6rwTxhsp2EET/8C+qYXDqMOJ1qz7bZtu
pxRsWVfp1cXEBQsd7r3HYjXrU9LmAUuCrBvfaC7Jm8+OkKDuy9XnVlt60pER05CJ2KTikCsSF1Mx
VjGdFrS5IkGTDtGXsIHpmJAvHjSbniN8qu0jC4oUo7rN9ymZuYGpqi5WIqkvU6dn+ybi7iPLdbmH
V+JebPPgfRleVX32g9SuGUvdDVbtPKCtedJXe7gu/aS7XBbLO/ajtu3F5E1x53jz01BnRIS49UeB
RO4IkzTddXjX9zMm68O0VZ4bKKbKtFWSKbYBKd4PadPebp1TRoInF6kgxZ1Bm/RNW5rl0uepTCvK
SOYXI8+1Q7XNzmUt8+JEQMyutYouBMl5w3wWPfti42asqzhvSMH00rl6BIqHSGoU3Y0UoxGSKmnt
UCP+EiX2cpem514MvgwW8A+HgWHvZWbby4V0yvR19iEreMPcEpNZdZHtOtuP01WPWKkbHK2F91By
kNmNRjmGvL8Vmr91NbOrxjIz3hOAPEHd2tlNIdtLRlPrlXLVJU4KvKtd2Zy6wrJjW+vnfY6gcZer
Mnln0K325Pn074oGI04kcD1gdecjXdhpV7nD+2Kwr9BrNHYpnIPSTpG6TdmHNjlr1K80XD1RbCck
ygHBZ9WFGi/oVtsmAQb1fG1X4CE4r7WE23rVU8GB7IGiCm5Oh7QGXDahCflSiuKmbUdjDwZJXlep
TZyOJfdIlPqrxbJJLFeOts8Ku97RZE8vvQIrdU9o4iFNAFey4xcuvlCpcL9Uxg5LQh8RGeuEi70g
O2Wvbb3ekftlMbYbTvdFWDq9cWo38HwOTcGPSSSCtmLHZJlBvguKqUqJcCQyhiN5u6kvlMny3V1n
Bl/b8FGnfkImaPpTTzXRhnXjtyFC7/64DroI66LUDpBfSjf0urIuAoy7zZVUDC3Qf7jxMtddFkJS
/E7G3gT7sy080hC4BDgr1H1ZFjfUvURc6tVuMd0NJqDkCYpL/kR4YRryEJZRJoR+SCxN/4HNgRhq
reZzv7WNWncEKZCDnaf04AhZlXeOt5VWMCAAu0gSWrkdE2GsfP703oKoOZgqSWIP3+ZAXspQnvph
GkJmsUPUwaqwwdEl3iuCgd7fGRMDcHiUdx5HXTOgAVlcG8tofCnpcSZWig0BFl5oJaW5S5qtaowH
oRIaw1hkgWt85UxvSJisgQHUj55CgGSfsJiCARiV8NvHZZ25au34rTRtJa6PSjkoetfY6B8glqDf
A7Qtcny4rNGZ18CkOsH3TMST+iVdmX0veA4CagTnld9p36HtJLvVnOUxWRPiTIxZqEgnBhy7qeiu
OslPt4PbviFSxZax9jteUbsqfb+LpnQ197lH7nCQYrj67hPduGrJ+4H2hYk9WDjMIY5yH7csk4jc
HffbruSQkA+7yQvcggtaCr+/7+vOCgqGsyetlvWdvmSIwa12Zf6YLdPBrkZx3g3WiKrPjIhaZaqw
gDpM07w8uH1lx8guzAud/ggdq54SwNGtGDulihx3xfDsabweZIT2SeWz/ULMi6OCATSkFwwGcWid
XtHl5srdL1i/whzX7BvpTDdpIbisAMbUg1pA5s1FmicoCTf9apUpYXfjMES9VakzVVC4E4G+UtwI
nsKMwlQ3HYvBoEYeZFOfVF0Uj6moxreR0pMz0zBfr82WPtRErOzE+WInKAf2mj9y+nKwZl1rycwM
qW3UHLuT1I9rMXQPSVLrI2GJ/Oi0+c6xHPrmnpikPkiZYD73WW+8GlJ0r02bPicoby9twJr4fRtd
O1gmYelB4+M3mmacj34tH+ZMDXCoE9l4V5PK7Lsm6z481IwlYZiKyYOW6VsoFp3Hfr6lNjLSKnFv
ymqtXgpdFk+iWJK9wPCWEqBnmHuOQuMTqLrlG32hFUrTTi+GOpUR76jZFX3BIlTorYPeHcFJcPSg
1umwk0fgsZbPjaqPih+nZtC3yCM6uJPIwv0qvyf3mEqs2xgGzsVkxoPQjNj0Nv8IYDPHFr0Vl042
58caB8t1BZ8t8JTLzaRrn2D1tqcstRMyxQ2XD2chxiYqpFxf6HfqJnf+opOc4m032tpuUTXJZD8S
h3OPsERE1sZ91YNzJxtZT0/JOWkH/KJ2No61hwYtT1hwLMMG05wLWcPpLx2L4jpvdOe8gxFluaKn
oReVF3X3CtND1DdGWQwWYdMuhzHwiVTvczsw/psyd9ARBtju9q2tjb7cGj5NXTdra/7grK0vY4PX
/nFbgLfbAWIU6Y63EzpNz4wn0LF4B32rV8sFlwQQ6K5Nu8wNrQF7Rhn8n9qeh8weNXW9pWqfMAF+
rLDe/7/wJ2di/v9tQnN80B2QNFhmqMro7vydQi6xjRSVZSzXqTY4EcAdpn041NGUHjUhoiRlqmft
58I8WaWz02xmxpkRCy+5ktMWD+0Y81H3UCyiEtXSX3pT/0WL/G8w5z/fG5pdw3Y9dN1/H7jUxtw1
Oimy11L2156kVkzwEl3/+y9inPNRkF75OvL6f24qOcWoOPTOy3Vu6sH5Py4G8MZrd79f5n+s2/hP
Q6B/NRv63xvp/MuWpOf53HL/uiMZtk3z62vMv6Z/6mT++Wv/aEt6xh8kO+hEBHA6+T2U+c9BDkaa
P6DkeLpuefBqGR1BQ//HJMc2/9AdPDkw1Ah3BUD+l8ak/ocvfBcZpON4tI98499pTHKz/PMisvH8
oZ7RUY4ZHsvp75Q4x8SW4ALmOTCAMCKTCOs4O6MfnXF8hVb7KfSZaNh2Y7FMysf+4oLhUCvoH6NE
hTSKRx4t5UmrxvJKTRVIJXvgeehem11vBeBB6VAVDIfXCSWRmJptZ1u1HqGJsBgjdD4mBS0PfbRo
oeebdzKZ9UjPkgbMvChjo/Mgdhi8ppbqMwDvhtfUOz0qyuF1rvzHiRMtLTS68STWfrqa1KMKUHZA
OPsc0t3qj3LuXw0OZcCeGQEUm6PFaNSftUW/Lyzjc+55edeRr3juftp0ZA7ceqh+XPOODRO0T8Pn
caUaY73vXmHe+8FIDwhENR+PuTyBQ4yRsW5xKOrFMW3GMYZxJLHoJXE6UhxsRfkDEUmhUuFSgrIf
Ir3jj1Yzl8Au0yc+ApdB5xia87hPsEEFM00qiHm2dnbaDTADTMZBdi93bZUiCOxc/rW07xYxjfH5
Nws7EUFOVjvYDZfG4solkDAnYmc0tru0re5oxMxxxVEoqNLNuXBsSqJmIe1n6nhDFg3NiIDZp3Lw
FQ7wSUR+2/ysACEPHVoclAtrGS2APc8YovQrqTSD6+A/0lyHooE5jxDVoghRn/EFjwIAKmVoiOlr
eExI+r7sEHCQXV5tO/R122ERXD38S/xNHJHC0B5/3yR5t4potbshgs2sE49p3dVkPoa97j8uAh2I
WfJf6ITu5pw3leLFPlqk+O6MYkKjlNbq5PmjGQNu4y4a+Vn6QNc59VjUtYMZe3NWkMsJ82wzubGm
qpZh7TjX3M8/yqdEN03eerXkn5bt8d1v/D/EFnS0DK2JllEMoTe3/E7NVeJYgxrTk9uV3g1+2A/9
6+/vu8YLGcxQ28Nx4fOmGbcMhnq+ekS/weSK6qQb6Q+LnLva5WcF1WsoPG6V9rwWAC+vTxW2jsAV
xadl8EZYeSIAoJhfT1wuRESPK+D8GPAEq8tbkhMP++2KbE8Zogh7xX8kme7xDYuJm0mwGn9fjEay
KBaNH5Vl/VlDN4gT3etOJPk6sU0ee1iVQ3JaaULcI4WQIYUdQ7SeU5c1SrnbasYAPWi4qO5tLqk+
8x7SbLgQg6b2KUX5pdVBG+rGzYxLLCnhuliXNOobnK0td1nDP6qlQVVtslAtnY1AzFkVk5VbxdBU
f4iKyu+QTl7/Xl5WsW0H3aAQU3YlIhK2gdVNBSaEmq/bzvzylGZ6s1e6VcazcV6GpWjD39+tdq75
wXdcujMiodTgFmhk54dYUGT4+y7fvHLbtbL390NqlzGmDH+HbrmKFo3b+fcNcL7DWeJ3OYI/jL5s
Y4TMj7G9+dvh99c8Tgtphz23kSrNMZ4LI/mQuaMdnIyPumm8FlJK7ZD4FruXk38Cm+QrMMqftOT9
+RarR6fvg7h29LEtGslJB35y6dFjv3aYZIul+NTSfA2wXjWXHOrKmNAr0KQb1XbqsE6ZDxmXK9CE
nedykzW11VxiyePVG7Yvr6g/moHNgbgSjJb2Hgn+QPtL8ceMZQ7h6nDcG9Hi9T0FcQcO6EgXX0Qe
dJVIEdrOHN+BslQBm/VSg81t4atDa+vvk8m8y5Ao7DejWfdyZDOR9jyHTsfHTohaDZfJYBUhcj7U
OIIONRicP/cm01dm/HvRzrk7h7ivHvnb2S3Rj3rUO/aduRbr3gWOgnq1PT92Fm6mTsnd4OZ8f22l
R1mnN5cYVtQ1MKcf+HhcGmyyACa5xK5Pa6ms+ZMoqP2d3bhlbKtxiDThsAXClg28SktuOUfWkdt2
1V4k3Q9DeexoUxGz6LGx5ewnGI/yndH3X0Jn+NKQlAWrwHumy9PGpZbdagtHUOCKWH8FdJVcoVLE
XFwZkUsEJS5vvMUY8DV3Auu4vZcOk5rApSJwY18YgxZQQBefxFiriDaJz+FQNx+dtISwLxZZXK3p
MJ3yBZtqYGE2TTgCGvYUI6kryEXJx1uOHNgMOHNUqbfrB8LTwpUpe6xWH1UZIAXJpL/rtBMw7A9t
bNvvwZ+/yK9sGbtYqvwRHXBnxN+wUzAc+Wo5jE3f7vy6VHTJeo0Juyx61nxhz1qU8iiKTEMkV/6C
WwGDdLPQGTQz4R0b3x7qw7gST/y6pvYcIkmeq8sk860RJWFluCGQCzq0NGHNNcZkm2j3DdkEp8xz
H/9Siv0XBfjfDgfnusZ2LQEEwEOv7Vt/izap8EcTsNVPDGfWdd9v2U9e8nCxGvE49a3FbcWqs3Pu
9P/+dc81918OJX++ro3KhlGljm31b4Nef7XNFXXpdDDgn7HZsQatvPxuSA0GX1b+/Pev9rdjxp+v
5nGeNO1zDuDfx8rbkmp2vjXTgSAPEZwrAb9MtJgDkf7n5/r/h4A/dV3/8hCAbsDmqv/rU8Djr3L4
GP4qTPjHr/zjBOBbfzg6Ii7yjFzP466kAv9TyoXv3/2DQ4GJTYcYtT/L/P/Ucrl/2Hg+TY9IM1tH
uICggG7WWctlOn+ci38b1wESfw4X7r9zAkAdcV4Kf7ll0caijBA+qkDekMVr/fMxUh81jcZXqx+X
zuxfsBzQtarWL/zr1fVmaF2caWzjqm7Le28RV8Mg51dK2e5BttpDp/fDiXAb8m+EB2irnTRG4Zab
7OeW7Bk8cNrH5HmYJ91WZ8oOkhUdF9i14bbxHAo8285Lsw5AFBvg241emNe+zfTmaSAtl4IWrnjL
0L6kALkSstfpHZODSKczgEgw1naAwbKwdxu4Iw822NL33RMunZGqjVFtZTC5Ui4tODPx8YdlOva8
rKJldRrtNK/MoGhKoevIL9bVB41BuskJxKP5bLPzdmWwtUbrIOhPlKAH5a3OccpbR0+Ccs294jFZ
NW0in9wr5y7KWqf9KIC+f6dQqbxoMwc1dHGfUQy7yAB4qj8Q1F5A7OUtDOQ2t+aF0C323Qnm+UWC
DY3qYPTO5C/K6TkGeMumJdqCcqOVb6rJxzqoGms8FKix4gV34ts6O3ZAHzE75EP+AJxc8mVNxVVn
NhwazOW5aHNrX4yUckbtpwcYidkWdHWaveQqB5i40tDyhLpq7f6CfihOo7RugJ8Pt1atshTlCM+B
OXW/RkyOeEaWt61whtCkmiqVdUxV+UzYYxOsvlGcwHN/op3EEZCUE6MjQLkNprY9EcjPGtKFwPHk
sh+8DPal2YCx8u9nsHBuZf60hPpcbEO7BH6ZXm9Z54XQ2d7aejghxGgOqPhR7SMYVxSiwbBK90JK
3dj13cZTsG4DqqNnqWt5NPUQF8p6/uXmjXtVu1tyu/itSwceS5A/TcivrQTh71Tu7dkGkbTNN0Sj
udEMMSlMwfSF9jJnl+gl+isxUiczQ9ePHliWXaM2Bxg0qS/bAN08n0yQnTOlncg6dVL9uiLuc7T7
VAIwbYr0V2Il7Y2jjQ/OmKsHEqkrRDGMghvwhAfy69xgynW0AsSkoNJxpt1IBumRfSHb9b3p71Ks
NoTHav5+dpdfhLbXxzEj3SBh7wCOOuXAOFX+2VpnJCyiyTglVeA8L+JE1Fp1MDTjGjobLn2AKVVs
aDTahakeDafRA7qwz1qVHLetIf5qAKXqjNqLsyboGEpVnLLO8VHN2/mPBUD8HSwVh/AxIPjABlA7
d4wSKHNKlDIlxGP3XG9Nvegiy960n3YkUSmYid+mx08TK436Yt7WcK2VdjBLfbqHH7UA4rVLeYsU
CzULwcb5tUT+urPaXMRktHhDaFRT8QiXcQxH3djSfV605qmZ0r4OV4gCjP8tYH1BsozMlilXdJLM
bwuoeuE8c1uk/lwZUEXV+t1JNtU49ez1NI15czDHZV38/cithb5/dXXU+bxbrA3DMv4YXUdjmwGG
3LlqmrIfGuSgyZhKo5a09U4u18D3h7fB4W4xA4hj286Ya/0ia/x6v+RChhlc6r1utnyycjl6a+Hu
vaxll1AUtK2earFjwR+05MYcQHYWhpSt2ndpgqxTbK9nx9yzl0t1XRXaB0vqxdxy6smqbOO6G0+j
1tnXBfarqMd5c4EW9zsZRB/lpsyfa9KAcMtLJ78yOcMZGLU2KwIAadx2dfLUYcUQge9b/qVkSngy
/HGHhHy+nKdc3tuWrz2U9uB9mLWTRxCNupCcJk4YU5qxjDHwc3pkdrBbq1W/cpO1jUfc1FE6juN1
NWQEMHFr7lpNp/w6r9qS0PI7WJvWLukcFWvYFfdeNd9WmZ3H+TocFoPZIlJUZoCd2ATkNLe5W6z1
jcOjA9K39r96c7iDu5ktwVBa88ES46uLugJJErm1pjUfmT5CJpwMi2OZIcefpLXtuNBG7WKdnIwx
yAQZBPNBLFvMLGsq0l1ik+Q+iPUaAUt5s2n6fLXmPiepdfKIfVcIeIaCpYVuKh5tM90TzE3I0WKK
EFUMgjCj369a2rMHj1f+xK61ETAUYF3jThxVcxxLm5nAAv80NRaAmZuJArot49aGgMxn8wEgqb22
dv6x1+ckhBDETNf16y8mCDPnw7NWytAQOwxlFxV1i+KP8Ifh0cdjEFmiXKPOrnw8SN3RJ4GFmp3U
tM57quGyxpu/TDt9gHq8rP7G1JODS0Y21W6aON5oZfc9l9tVNSbThaGIC9gWB2Cq6TU3JpXJJYb9
Nm6IetsRd44ohjb8QYPOQdOtQcbUNLhgOa0EBOOsBOAUFcEEJftd575vGKzgxXpgaMvx3YR8cOFI
pLlQQVF+WAuIkLUwLrkHhv2Q21kIEfRngtK0U3J7T89WkJLxXRoUq5NcJfgCTcYybP2ln37W0lhC
vRr7Ww7FSXimUF4vtkAziMw8cPX0rTWcH+l3v+wxr4D4UjDMyn7BWJ6FdTl0hJXwpzbcWoGc1PjT
T0Cri6EoI5tNFBHAkt22TlXc+TA5jjpA6su5HLkMXvk+1Qn9pZnVxS41vwj0yaE9WihKEMkQQzgF
BQJDej159Wk2I5A6Ezf7hKt/V8zeGkJqbXZDsdWXpmFCSF03O5yt9RPj1hrMpFEGi897WJjOxrrf
iecBedAttmfcsw1DORf53qQaLpjk7c/Eyr2x7DHFQLwWj53n8LuWvj70U3J0kfSFWuWndxOk3FuH
ce2bV7gPkJ4RXVXptW22w8Ga8OKEKisQNw4JFzrLM/uJQ/QSwi7tg5WwEntLXDPsBi/lm54XPPQd
cnzO73ie09b8dgj1gFTD9xyY0mhvZmMbD/qmvAOmc/G+lGhCJ119FaRO32y6pRXxPGfzAd6pdYM4
dEZMVqiGnVWOM1r/NfTNGTcBqQncEXp935H5fL+sOhN0dk2NEsOUtCbtofqB2Srs80JN+U7pubfB
6vXuXkrDYck07tge+oGEqHCiTx+tqfUg83U6dz4uGc4VrwMxTp9NSi9syZItKtoMUWZqfaO/cB4a
Nze/jLTQ6nCzXR/dVz6po1xa5oQ50vEJ1vuqvvRKVJFsp+EBCnp3TNg8r+ZMw6TYuLeb21wkrTd6
MKPMVh0MbSu4nd3Z+wZujynYHLwbf3TyF0f29pVBnGHUw9SOnRy3r2zRo5Cl4AFRQBB13wNJg53E
pbim8SSw459DzDzOnaRH9GLESKaG9abBNL1PDZhUibeMO7xBtGh4X/uxd7V94RS4uzuvyl/YzcoX
HnHTa7Uo/QE4NcatwsuPurNQ8Sade+oYlmGP1oakRP60VM9QK4v1gmHhWXmc9SdO3CwIWKllLPPK
PzEAoANQK4ODr93ICAIBnB4dVdG4qfFFF9v07ZDccRBD64OQL8YbG5X9E0FrPTE7Q1tgzOxcujgO
032qq+3ZJ/msLTg+DAv9InbYkHPS5EebL4lwYfa/znFesB4uMM7UdSzg3T0t6Ejd17TUcoxcaCGo
fkCIsRB7ZHdr76oUOa3tXrsEc7/N3uIit/Omh2prViNCF61dVY3K35LaISU3EbUd1ZuqjsgGGUOI
IgW+YZc0qoZ6qV/0RCV3Mz96UKhJT33tP4D9Igat6abPpoZxpRHosnPHLb2AsOFSzM8duF4stY9G
tqB6wr21p51bXha4tHYrLSwa211F83yjc+f00tktRrPc0cPq+wjUQB0Uc07/szCmS7JPp8DGzHuY
PJXemtJK1nvhFX17w6RdOREINL1zyVlnwEGxUEsUmoMIUCabcvim3MzFlAal1y32QzumLlocCrxW
eP1wKPys9oOlWOftolK2FroDiPG0O6PIbQNIvlSgaSidXOswZq7zYoq8pu0Fwcw79CVrkSB4kUS6
htnzMp9nKPPcwgQGmCJdMGaA6EGPi+MyyMa+vZxHDWoeRIV71Y2cBYxO22+osRF1rzDrl14ee+7J
aBqt/FLSXQ0Tc/J+8GbYX3pT2ggA8n5EnVrLxwHtWv5m0DoLa/hxVyPrMRADpu6Ibqf41QqZHtyp
pgSnD4n1OO+9561YoCW67M6QYqpyN5jD9qFTWF8QL4TIhfMx5Fx93/JnTxvgvzui+ORrpuz6HqWT
c9ok3iiztmXE5NmSgUFXP04BlTAeSagOunLYq3ImV7cvUGfaXR1ZvMengSoyHhXztq0xijjlWUdx
3q2xMvsxnirvqMlmjloO7kgzcn/Xl7r54djKPtRlT6hhebYztwgRPYQc+xxGXYR9RlxaOSDsoAS6
8EmHbN7jvr6xVOZ/601/M/NOEOsCbZSmuR4QhXaUUlN6WXKkVYHh2wvTcxcEFR6rmE4e5xtuSj0w
ijyLF9QlsY+Hk9OIVr5DVpLMM7z6oJGmG0H7XpAOuY0IkKgMoQZsM7QBke7aBClqAxD0ZsS5cC+X
7DBh9rpSJbpcAmwthCd05OntZtkvKV37KknynI22Sw9Jq7F2cS2pCYnZWmVViK4EfnI5zjx0lvUu
G3X/elZpGUPddg+EfToxMAg2TFStp1w3bgUCxGAYBvJwJpl+DF5TICQ5u8ql0YnrUuug2dXgF4wq
IZGi8q23lFAW+r1DU5POkNVvQMXfOssjYnUWe9tRho6Sdf7WFQ9WketEc9d9xfWbpjzAljrhBk0r
urQW3QcvhdyxVR/nCLl45tti4qhepeAQkTIL27rvpqheh2I+328TkR7TCHgNtK4V04A0g4rcoFOR
D85HOagkqFPdDamZIb9ojSoqRHo881JbdZetW5yFPIO3NwA7YAG388sqTctb+g+k8Ey2mgSTM32+
Hkbq7YIBXtSd2z9KDPLoY7xGAjdvUB+E/mtpOKIVuKoOtT1OjEw68w7MER0B2X+NmRpPWLsLlJml
d6KvFWWwwo9Cuh0PYK08mV49321llu7SnIBPYtNNQK35GtlbUR9RwpHSms7D+jKPCeOKebmyrDp5
ppR6zLWuC71+9C4y1wKKdeZb4vM6JsvWDQGa4D5q5ukdZ+sVwkmGzIX53KAPD4vZtncSv1u4OJZ4
yZRRk5CBdx+SBpPFKXEet7YkkXkrzYtmzS5zrXkbpTcc1iF7QAL3AyST+m+lOmoAXzxkrflmZUZ1
tObG/ia9ro/A81uR1Opn5QnrR0qYZ7u0ES4puHKh+FawyYLNre/FOp7xF2lhRGcaxPusTyWJFTPj
6DPq4L6DZtEGlUgS2k64uHG9APyn+K8NzjgMhsrJ8umd184YSMtpXT4eY9tAALTTWAmAOnVcgWZD
KQnVRnHUSSK+KuldlYUjb9AAUlgbBPUw5QQFFeAXrJp4FpVxDo3MyPg2XHHkf/BPZSN+zNS8t0m7
5+iSZydf6uXpnE6x4N3/YnI4dXtyjtMYbbLNSJKEG6cCk5MTs6HpxjNS0QbWEoD8yTz3As/q9tWf
AIAb7nxeE1R5ueHsTYdKmIkbW4Kr+nk5FC0d/Ll7T8V2UtzwYZUjVCME8yqBz8tIxenAe3sn1JDj
jqxELwbbVJ1Is1FB5xMS1VDqh1SmZphgYOnT+c4vhm+9zrnjCa+OfdXcdTDEsTutTDDgZqJeGDP0
4ysNxK3WbhbTfskNe7gYE01GS8/cIGXqsc8AJ8V5WxsHBSiUqdU0HJsx1elcgCHAA/4tAVbdTRoh
pUUCDCJr1/cyNeicjasFFqjPSYu1PhNnNh6wrJeRq9aFlPKpXX45gzc/sPeRMOzCAPP0bjohZLsS
ulGERgIzpuqFRp8lzxnJ6uCtfPfsp6xAd2+WPUUYKfwpZmKHBrHQs/LU8Xw0/K3dlfkqP1BqtW9k
6Fn43xn8fDHAOTtZ11L7OFNsbkg91Q4FD7w+sDxPHURZ9JdeyREJvUqRMRlMTz0K2tiq1/WTOoul
lcr6Iy8McQPVIrnaxmz60nL3J+2NFbkYctZTRxv6DntSEjo588xQ5vryJJQz3Zom2PzrHuMTsk6v
bvd0Qess8EeUthusgJ2Bm9iL3DJHsm/mEPLybZW7XCL6svVEuzZyKEKhw8MAcNb8CIz8iQrBeSA6
qt2lsBYOrIM1dvvB4HAlnhdcMsF/sHdeSZYcaXbeCjcQsPDQ/nq1Tq3qJSwrsyq0dA/5yC1xCTTu
i98toLsL6AFswBcOzTgPPWh0VeYVER6/OOc7dVxaD5F5VS/E9g3ruPC9wG6xTIswWArfspJVTpNu
HAeLouaUl4xWG93HR2oIPW5wOlRoHBKvOzhwhuaFp9ErbqHZIHUZJIblgVkYNU3hiUVJc0N5N+Bx
QF1Stc8tvpJj0wRBzyLPl+aiI0Rti8E6XKLqFW9eNUr7MqA1fez5Ad4qaLr5pcs0fIjaDxkaMaAG
IF1O6myTqHPyuXpQxteD3g5NmZzmGvHZigfWVbLSRVRME0xTYemCbZy+VkKcMm8E4fpfnDaGkpB1
qd7VqIQXhDSivlaBgzwhMsC84AYfH9yu1gyfELriPJ6w99SWIZ9RD0SfbgwMCE5FGI0gzqbpfsp6
yA6s+BOsR+N0VdXTeI8gZZaUoEW96u36+0B5fU0mIG+Ksn5WnnmoM4901Lobtkhhm7sx6q2XNKUC
h3vCgT23rrhVDbGBi7zpg3vltjxPOcuq23w2+hfWYd3BjhvmMgVM0nM7Gfolqw3zYhbDtLXqQEia
V2XfIaj176UR0r60IpRHwEVgUPIkO2gV9A+WZV9zpayOu7QqOVYXhRuUFjUj4uHEVSk35UB25Aps
dsqOr5UosZnwa54nOEjyYyqsCaeAN7h800W6RmoepasxU7dzpBzcVFNtrW3GUI/m7EeHFI/nsszj
6XteF+ItFIpCbfY0rDAGTBcyEZJoEZF+9wIcFuuNwVM3wpDFwx65K81OsjbJEN3WxoDMk9HosQ1H
YOMDCoMaoc2pFmWJLgo8xKmaq+FJp6VGk8SKfxVjolh6rRNynGjjrs6a+uJOQ7ArYhGtVT8j3Fem
g4ct4yox2kGfAyJyX5neGjzEhvrRpL47tVUzYEmj+mec6TOlMeJ7mF497rGoZ2hfpcuoVsW50/LD
6AWtgyhCRKeuXhnTLM6y59awUyteJ429r2IR3Jb4J/bD5PYHz/DxqXthvnI0XUdHxYidTbfAbmR3
JswsOwWe/FoGBKn1kMg2aTC9R1NBevGPSGcsEshDw4JZWTs9G4kdbgiWjNe1NaNu4ELfxj3ZMH07
ARVBG8p0FogLhKVgXkEWYJ0PVwN0WUUta87tW5I705JWYd5N7ejNPMhUdxv4ODco9HBTle5V2ju6
cYJMnocNARoVrJ25z07oYZE9sb5hxiqoNKp4I7JgXshqvrjZzL83Q5w3+FUHXTIH7rNnqaxXO+Kw
do1ynYCgWTEpeZclmmEZsfAYYFSvlIEqAnVwtbFE5uwGp9g6UXoPDpRWwXHdpezMGVH7fGMTFrjI
0+alVk1660XdLjSsHYWV3hK90H8xRtYglm282qYwN+ZMhTw2RrKtex7UmDveC5k2d0PX3HWVlU8L
swp4tIsaoAkMwJvAvsYZmFa8RwRrnZANfDqEf50rq2zROI8OShScH4CCnFc94KlFuHXqa9wjbd68
/FjG/v+99X+OR8La+M9X1w/vZfTz4vo3hgl/59fdNRQSBwso+2cE4qwSr/GTv1FIgl98l3hXFAeW
5fD/+V/+sbkWvziBZ/J/3BHw3a6q5N821zYWfRpEiYDVJDTIF/Jvba693y+u/0Uh+YPGYggjJqk6
CbfCGl/7hJF+H+mGoVYoSL6KwYc5ExhNln+HZObEqvFQcoibjNGjpN3ybjpYRnl+Al40rJopZYNU
IH0v7fJLQuIcaElzPjQB9Uwbhf0+McJiI0g/XY8my/E2UN5udLpoCQZyZNGgCENMM/cJHe1Hk/st
fl4LF1XW9UywpX5P5DCdYYawrmL8tKkb2KULxpPDVx7I5oG0edzxmWEeygYfU9uhnBwsSx5qr3fW
FBDtBvIMbkRmT5ikzCqFdOGa1DEMme8kS5rFiOPruUno9YrKRbyWmIy2hhlyVDfAXxEhnk4Jet0r
Z6y1wmXy2NcvRir1QxU7YDytZnpO5Dgt5gTrqm/LbiMhDC+noKRvN3OPoDh2iUWWWmuUoS7BfvV3
Knu9QDtQL0xf8nK8zhfMzvpt7+TrgLUgDDlR4QROk0fAckwjwqDzKKySjvYzumeEFa/JaD4Pcyd5
E40odl005DvDaselZEb2meu6+JKzTL8PyhBFWDXMZzTLPbajdjyViRo2CA2NDVWUOkyShapnvQYj
MV5CMUBmOqiWFC3Un8RKQWJ0qkM5ezU7hDbzNx15dFsxjI8UDJjdphb3HimZ0mnPHrjwpUtKC7S6
HgtiNJ4KPu+t7Y8+Z6j5OAfj2htSjP8kTC5Eh6yMkEZMQzVGsKYnYZhnUbRrCusOLx3lSDK0p2vz
fofRzIWar0reYi6/KFuTN1h39iEa63DhzJWzI9KhfmYWiXumL/pVHHX+sckCj1Pb1mxQZgaCTGqH
VYpx8LnrVLfl8ajwFnrFThZW/n9wiv4pjel3+v7/GEvyf0/d//FnwCbL5Mz687PxfngvP99/Ph1/
/IVfD0bb/AU2E6YL30WAL9gm/uNgtIJfAs+yg4DDj8dccFX7/HYwGpx+iHYwX0ubv+HyT/88GQ0L
TQ8/jbWd53m4dzjr/gagid3G7zU9GJWv8evAOUyBCeXf/CdVzyZJ44GH9I2sM5F5sDCjUO7ZWbfP
lqWdtYIzcom9oLor5ylgVuKOX01kM8s+ZV5HbFm2ijpbXVrdj284FIeHCRvBIwVQvekGNe3dPE+f
50k8oomcnwSqEvZHKroje3k+EmziruOJQmJh4w3ceA3/vUwzvbc7hzzEXucMI+PgAKynNxc6T+xo
kxJvYtJUuOG6iXX/mgUNGooUefR1Eeu7X9xCjJS9DiL3JYmB6sbCGn1MG5c6CGNlcfA62q5F23ja
R21Hsu3Vx+rnLAol82lnUAa7HyPZmQ6c9YV0EV0geHDqO1SzXrzXZtc9Kw/z5qIBhH5XDJlPyplW
5yJ03GUDiu7WqScfPZAYVgg26j0FNHCGrNSixebHThnJByMdcVAdGZmhnVwcLzaPqSNWAAHG28F/
lXZ3qxmOTWh4Fkgzvzf2F/QdkAmG4dCr4GubTSe7VOuwOM4VCLpeP/kFO68MO+nA8WOa7QMeiU9S
7fsDNMHXmuipPUMz66alI6CTAO1qK39lpd5XyxyDE6vhAx/VTRA7D+A067XTd5uYhnBNEHH0Fadu
vsK3/uFa9DWx64/vZqE/PU9lmNCkeBtROSTsp6EHH4o2YtIZhfk987V0C2Sz+ixN78Er2+/OLJ4C
4TyErkkOuVhnbbtBfUxnY/BPqIudVZfY4DFRXhLAGgLZgEJaQ8QPGWMYzj3m/MeWSf8J4dI7Bjc8
mkm4a8irYbfFnLHN5m1foHE72l3KYqlKHlVKX7uwLTfyyGoxUSUMrfm9Gvi+LAOYoE/SuEEOHaMU
xjboMKqtaxCz2nf7xtbpM0mE02H0vWUWt5gysJXkXvfJiu+B+PhVVL41jGyRgPXMmVUxxYtqCvAS
NDVGuhFXGfSHuPVntlJshxauYQuU1uHUkY5kWMx67aboiRBN1bth+uWtQkkFmrqL9m5Mnb5oa6Yu
C3QCsDV5sCexKp6NCDSyBTUSDVqyoo1vGLv5SGtmjxFVWe7msXH3qU4ESIZa3QW5kX9Pif7MGFA3
fBph41ctUcD516o3mCyEdfOR911hb+Cp92vfKCU9A6TvIk4C0NCj9SjMEZRzXsVvg23bmBemTDxi
uG0uIvKik1sDvgIzA2hU9MmDct3oIqYOJQZeuCBfSsZOLHqlYL4C3SZHbNVP2H4gLS6YMxWPBXLr
G7R+fMgA7TGDqD59QtvkHcE/2ku6q+Epwt95LMvQvVglLgGZm9n3wiVvymIHxVwx6KanLDercO34
cfiosT0eINrHmyKxJKgYvEAMjKOnPMQ62jhbbcagcL03nyH/YhCBU+4YHtnhmvvaeYk5qm9tu7af
6gGuRxhEX0VicZmww5iuPOy8AbRdzRQ0MAvcZZH3zseAzo+rnJWrpV1jX+OGWbBBMY42CN/uHcBZ
cXREp79WkGtGBgiu+1FaRums/NAZ7BXYD/KegsxsWCM2/jYR2AIrohGDs1VV4qlj97YcIRIZW3wu
l1ym3aUgESJeeG1ow9oWqKDaVqw4JNCGGRN6/dZNj4RLdwGcm4jrk2XVpS2HeDNcY7GNbGBH46II
TnESMGOWMOndJNnNmTttR1hWL3XEDrQoLgTs7pgUbetiV419vhPXTaI9c+UgvACzq6KepPlhZ+fe
d0NWzRF0qrmKxpwhrqIv3EDdNnbMq1MyczI6bN4LavP5iAObsQ0pyZE38BHwHvrRe9YjsRSLEbXR
rADnhOq9n1MSUPvafzK6KdyM5M6vtKlh8hNCggNKhWvymrznyMyqdwO6NY5nYktHFghnu8lSGvsh
3k9ZaWwdmxHlwCL/kFnSuBhAiu4MJFlvCQB7YxHz1OOgnoJwnzlsH5xBe/e6NcoTo+HyWYuq/Eqm
4vyQjEgFTW9Uq9IJzU1QBOEtbREuLAyeeyWm+eNHnfG3Otb/XK11U38rH3T77Zs+v9f/dRiZf6ql
hqRGyfPnNdfxPcdj15bJ7+quX//Wb2pqtp+/gE9zXBNxtIv5lx/4DzW15VzbVfpOEh09CWbtn6XX
1U8p/ID9ADJ5iTvhX35KGzKmzQ9EfhgEODH/np9S8Dt+1lKbIOPEdTPi+baJlPoqHf8ZkKlBHtRN
140XvHVyTWIF0gWAJcz2Mn/o7zzy3w/p2JfoeswMq37l9E80cFeDvyx/m31Qb/8Jp5PO/Y+vxkF7
juycHp7S8vpqf8J1OuVUZzLuesyYpbgAniyhJNEqUqn12GrAdjjdm9/XBmAiQhOaZZO2WbQIZ+U7
TO388hPYPqAVGcdsFPJcPGGfDATENzf8RlKtGH+1Gv/pK/7hi/5Ji379/K6O6QDtBtbYwPpDa+8k
fsx3O+mLPbpRxEZkzp96B6reRvvXOCJgbyJdJTSSyHw8xspTZtrbgrEdJ2IPtgLYgBLLxKhd9HBJ
BaW7iE1M4S14l3V0laRnnTwUSsZqhU5IPqu4OWY587h1ogzvDJilL7Y/XcW3v778n3mp//41+A66
Db4ILHAI/q/F+k9fg486cDDqXF1KHcrnKsINgPHT4tKoMdXeDmMrH+pQ5K9//Wv/YA4xfeGDe6VX
t7gW+Y/ry/rp17qwVZ0a0M6lBHR5EVncXchwWyZwnp//+jf9wWzz4zdJvMM+kx9g41da7c+/qS4d
FtXI3C9BbTrvDcKoHBxmwPg0q+M1u6t8ZhUw4c1LbZe09r/+7T8uip8vGt4lrYdrAX+Ef2j/8df7
Pp1EBL3rAu3FfS/SjmV4fn0N7lwoVj4VajCmJvF2yBvEJVSA/jc6b7UndcDBQma3oKV5VLAjxjLw
REll2fBdpulbDbobvcpcQNuDvdbuXNtDYfPXr1/8+xdFu8axYXs0atyrfzRgeJ1bum5ooPoiQhbN
imI1a2S6dBZUwCWPsTjJvkaBrE/j3MQbr4IXtLRE73/X/jyDvokjf+lUaf8taW3/s3fr2D/89Yuk
e+RL/N2nDFyTi4jxHWcrdyc9789fMovzxGS7bJ9Tp6lDGay0jGfQb6MtN7onwKQdGxPt08RAN45j
f9mKcqustgbsjUwvy5vivs7dgrVqPkQvA0LW/aQ0+2u3qZ9oNUA2EHdA7kKaUgtrO6WOTVV5GWpD
3TSkh6FsFwhzYbOjvLD6uNi5ns7vrTS6BS5mj4u88xviC5tHbcEjRHGGXVkkk8XZ4HQzFMUhSE9E
lwVvodk5B7pfcQJRga9zMGOnQA45JbAjWnZCw8TgH/ybcZ20fzAn1w/s5/CuIOfyN6ECvgJy1nps
YjFk29A32EjNcRZ+xdPZ9lA0GgOZqF9QvSs2ClVZ70Uj88+krz3ue7vIHlBu0Mz1jcMqNWy75cTn
sBX4c26aoRjXDtu8jSC3Ft+2SyzHsh8iaJI9m9p1oYio72p5E4cY46F0VnrHo8a6zupSvHzaz18R
rcRHQP/1g2trd9vJ1LCwTxbze8D6cY0XAq82htloY4yj+W6hDv2uIiCLGGhphNE4WH20GTXaZ3sY
hvUU9eRLtBW4u1zbxa7kj+LqIfCCD7roWTOrNDWWfggB3a/cEYm8zkOcw0ZZbFv8l5GDVQBBt3AA
xLbQgFOuJDTnepDIoBisnbxsJhf1rhsaXQBTTq6I9M+YHDFrflODQTnISrjlKK8+rKlged6CXOq6
2ryg4MeveJBJQ38oOw31noSWepGiSXww4a/t08m2kcLwHQDpa0wM3HNcgAkpw5Dnoc4zolEBJ0bm
ss21CG+wl3p+tcsmnxQ5UMRSnzylba6oASmyGrDgusbGM+I0vOm5dTwEowEsz4WwM1VsrvGT8rqj
dOAAjLhcl3TrgtIba0XpLCsVMo5ldQUdach99BoqpCrYuGVUAMOZXU7M0squS9q4NfIFWphI3ZIn
gKqxipLgO64j7EQrs7I0EZ1BF1xcaIThobR97btA6XEezdNO4fhq2XKRz1zAJejnhrmuKhNU+14x
7Uyl8C4zUM1x9yJizbdt0iQGPAbHejFqEjiBFXoZFtmsMI2bPDXhfzLELF9Qoshiz9oTDl1GquY9
hnTUXGSlWAIXUYyOinR3K9ZbgAaIZXgY24c0mq1s09W8AnSsgAjWgRhnuQzSqR7ORTBxaRvcKu0q
FALBg+0yl4hCO+qufmS+zsRX1Cfk9NjztzyzJUtxXgCqORZ9zV6YCaE0aE6YVhPlSr5IlYSruQtR
9RhDW8tbdBgpe0ygnvOCzM7ZOJpX6YKor0FdeKj9ei2meK72IG9xRmXyajW4/jmWeuQDcflENu3Z
kBgzLXtifGlZ303GIuE+si54rBMidoLeMezHKR+s7uLVZOcAF2r02e1KHknorwgcWMiCJnsDk1WU
b1Bzy/jQYEAfN2ogWeModKQfndRy390xLMJFgJDJ3nTl6F/J3sRgYuUQaGxyeh4FOilc00Y2AHcH
Kos0Snv6c7YLdRvbO6bIUbgm3QOxWBmE/Bw3J2dxU7a9uMxjbTt3SrviUWiDP4H6VUE+E5M/rnur
SJNdi9Fj2Jc+qpybxPDlc2k214szTRtS6TB6qNtxAvmAmnHgu4mHkhdWKQ7dI08w+QwLmau74JQk
7UDIsdprJUPrNm27LLu3AkzDe/rdoTvrUV+Lz3gab11giOO6Ggp+dVXNM/tHq9DzFuHa9c1fXzo5
x9fXxbIcrGXJu+gamNsEkhFduJRZf93x5ASr3ZWtzy3fdlQF11hDzlRLl/FNI5yJHaRdxyZf99CO
3bnAr3/F23bNuAETC+Nr6vEg8q1zMy15RxwgoxTXOlmXxXOI6fMQ9EmCpjF2M66LKfLehxKl2mJs
0+ne1qOpjhFlbnqssEukDwFPi60qTXFpZNS8ObiIoTQ7cWIdqgAe3DGMK3blU4sAlwJ3wvho8bEu
oTRMH1meubdjp9ATNebUZy+DV0RqB+i1+E4A6/UMSTDVrOgDAnudWFOs0LsV8sUw2V8VQx2xdXI4
5qZ2iO+TSqsjJu8rzc1qrYhjz2W51ceWfG5To4/WuVVym8xGaMu9U1ai+VZwIE8HSDLcG8P1xF6n
rsEnOvZzTwSQOzRH0XYMZ0OZ654nrc1s12+htIIpko8MKyYQeiCkxadW6FYWBexu9muDxY8aGeTM
+O6YNu1rvhZcC8S+bGawpPo8Tn7+kPaqAfGpdk4x9u5uHpAMLzNTqHlb44iCye+NzsnQ5tXi0pRF
f4wmcmeXAenI8SOVCMIvie1uwdGpICnGalCEevY4yFguNQ8gB0XyKqrZRpMzU4FNT1gTDMkPU8Dg
Yx+F28EI6+FrHDG0WuY+wop9wrLzblRGOG/brlF4meaOi5QIkZR5TZbP7qXwapw1DVQS7+yImLSx
iepGrWFR8K0NQYm2o51RTCIvUVj0RntsCR2xgnZLwDpXf+aMzCIndA3ou5BzNC+Dy+Q9jVuuNZ50
8plrvcBSK0vBAWvVMmVSEXsDyti3aGpd4zr9FPm9a5XNgPog0s7ZCfOgv29CJVse7lzR6PZtvk0a
B5DaCZFO1clv69i+tUY2gPtwrCTvawTlec7wGJGIotjyL6jGOn3O8/DKt8W6uQExBlENIwFIucbh
vgdA5icLJ4z984+q9G/NSv7jjdPvllL/uXHKfz001Z8ur/CSC+rzPx+lnN8/vn1WTFL+2+3//B//
67+X1Uf5/vMy67cf8OtUxbJ/YVjBOovceLrUHySqX4cqlvmLQ0sDW8C06ciDKxDrX4wq27cZAmDW
hj5m2XS1v+35HdZj/EtGKhZ+d9t3/84uCwXj7xoP36LileCphI/fzIKg/8f2aPIa6ogR2DHymmBn
TrE4Qc39ltSXOJpeed4h8lUTgKfgi1Do72Njj7nJe59BWG7LuP10I2bXfdDdCtLhqEsYi+zIbVpM
jOwXnXyzI0pjMsqAgIg7QXSY7Ta3nIavtVs7N9wsMaxALD3X4XXi1htzVJcq/27TchT09eE6N2Xy
oLVf3czxwcz2asqKB1ZvaOCL1IU6xRgW7ax0puy+ajhKlLXKgmKLJvsmImBLCrwoAjv4ZoLDcY4x
IJ4TqKaEVPQsZCBPLnT5RE/73EDv0RlpeCh+tjND6qQ0Nim2M8x+2LKqkocWRdJqrCrvxmXFcMau
tcUOAeQYdBKFcdfmTzqywd6g5kwS58PWfHghM2V0OFF6o6rmm5SRj+NgXvYoBwx0uyfd4C7xq08K
o88mMHY1FSrC0uIFUBOBm4l4bJqZGiUKEHCWzoMNMQlbibFA+w4lZBxeWpy5UzQ/Nln9zSYT62Tk
5SOt+Bvd9YG2MNqg/fosIZimwkZhOhl3ZRIeTVmr297tnH3t6HWSMOMH9+c8GEEqDy3jeoYLW0O0
X5VX7hjnfiuEAV8sjCnwVXOeMauJnOPfZvC0sB1lrn2S7VBENit3tMpPn7DeBYt8AmSs/DGGim7x
L8KcDEmdNCPz38BfMix4hPD2rtnt5066GSsDTnnLyyyEnjcyTSC8VyBJ3QCtq5G0F9Va+sZ3ZmfV
Txreb8E2LBQArFUNndPqol3c5t46TrM1emF/GTRGQ/JaIQHA5GI7Ag9ejDSDC0/6zdoyMRgZJTZi
hin2Aqz3lynB5WcbSEzqwb91DbTXUR8cjYBkQo14M+INr4U1WwvGQwBafxiXqhR8TV18TeJqD4pX
7ZDrE80SXPxpvukCw0Ee2m+nxg0XURfuBnikSATxfCeeWrYFylASumCVV18rvwyQ4rGjagENLfui
DXlbfei9WYF68wnwQvKJJhLodNR223C8Q+R6lyr1MhBDsQCJvLBVdwQVgQW/XbUmrHYHoEIgAWWv
4Qq0NJGzt/IZTz67AJaN+ErbrJz12BgPIrV7vZBGhztXYvZgacw3YBjFrVvd5HH4VuGVCmV9CACC
XkWz1ooZ5lqyJoU6ZCGV82OiOOY7hYxvF5KOcJO2O8fkPpIdfo0SNaUEG9oW1TejdXIX3tu09hXS
Glt+iXxzaV5j8dgjLpLkzSVaA4YRu2S+lHaJ8h7DkIvjWVvNMnXGaedx5Oxc1x9u7cL1t4SzRjw8
oQ7ZaL/z0lt36H/HON4heDQhzflsUu0zztPokqXzO358/xLXWPFDZmxZBL8350d7EcargR6dOyHs
T0lk2bj2zHJ9tQncd3MDAD41SN2rnOykMlLnWpfbS45ylUUoLGEfMALu0Czli84xsk3dultPNhWt
J98P0vaAf6o/Jos1GiQH4kbMb30LujeOb2NeBt1xVS0tlIgaIW9SoO21ehP9H1BlYVDMDkvNLl1K
QNMVWQiIlTXXrABCO34hEDMHRDCPqKIDvWtqiEaWBeQWqGe2dNTwgmbzROR9sYB2BV5i9g9j2Lyy
bduas4H6ihK7zya+VnDPXpkKalViC8rK2gbeSCh7rlyIZsYJx9FCudQ9hvTnL2ZmHLTtf5mK4jia
UULoR5kCeCiGNWFibyLxV64eT1FOhTc544eMTOovRORInAJnPhM6cnU31Ay4sMkQbHubdKyxbMUh
X3f9I24WQlXmZU3eE6LbRQwO4uzj+5+N1zH27WU8zjsE1lgl1XvQBFvd9I9Xl2QwjS9GJXF8N+Pb
1PVn1L6rAMZrlUTNaoYAcY58cFO5UxoHI9BEyqZsGPFgrzSggrVbkhJVgaqDhNBTzxfDOzxdyl85
3/kKvLFXJNgUbrCSfIre1kfGbeCOfetDjcjYvOh5IM4OoVo2fkm6XmIZ87Ytj7ok7nnusbO1PJf0
+GFqli2kfcDrZnCXjtF7Q+fSm3qXeOhmRSX2/oBXzy7U8JrmPDsrI5JrvBUYs73mxmm7RTV+zVmr
r9KoePMl6w/ffyvL+rpp7UgrmdfsHRjLYYpFbptcElHfAq44JhV+gpoUD9PDq0breEiAAy9kI5NV
hsGHjJj+A2cvjGySarCexE+Rr8W28bwPZo1EeriT82CaY0MMBA/VTkxUBkIH0T7ToMbtsDaeck14
dFcKY10x4kK5y4axvV5wTAPqZzZU+owJtrt16QHQy11jOzHc3WOeNi5Rkbj7qlcmYo4g/h5a6Fy0
N5W3TR6W8TGGgr+VUvuvsRhjTC7d7JzIFJs3RTzFL0hffJxW9Uz06WyThR2Ss8PThKoiI0pgGrlo
r5mW7ZDzgZXdC/yC6r1tDOfQ2MyZGoEVgRBKcy3NOb+PzFmtQJWEAnwmmD0xuuhSrDS/z+bQugkM
IznkYN5Sq0Qql7furkt0vZHMeWtiTCr1XQbA18wO8w7gnuzdc9JxhYrDPbAtVje6aK0jsIN3Q4b6
M6P057wpmkeJHm3FocERPLaHlHjcVVOmw51JcPh6MIvwoxuHcL76C8Qea4a/SjXQ44VrqfIMnbs+
2hnsMiBt5g3vIz5cQ5JH7hvL/3SLpDmbyhsRy+cbt3t3A8gdUM+ShUla4bqp4huyPLubMcVSs0YK
1CQrnLLt3TBK46BqPdMTWe5WzDE0/dRzhotMEViQqqKWEq/UwYicSC7SBOT1wMa44pCCZtHlifea
2BYmqYxVgszLdptPevg6uMhMKCCrrY5QqjNyNLLnCtLQRlzTl1McHkAzmHcyFUYuvdFD5r5ljQWZ
hINSgXAmSyGC5Xbk73jkXV5CPzuGgdqwePZ4rEn24iAhiDQgbpMUTDgloDi9o086nSytHNcRCqEk
BxLCJw1O/0ta5Edjsnl258PeaklK6nCKrXwN2L/DprOs3R+fr14A+96GVm6tdGueCiisq9i14aFQ
QKC1OQUqXREzVd35ZIAc65x4j1zddwApbPKG1pghwBHx4JhjDBvQmD+9UVjLbvTzpynsn1WI497O
YJwD9SjWXRHv7LKMNtXV8B2JctPUVnWDkuBcFcEOGu6TLnyLVUbf3KENIEsVfWuM+4Ybcg4N/KCg
jlRZmhdHxQS9yXpTBOMtuvUlQQWiyihLh3DVJNzUiZFXS0LrqifXMOETiKVjTcCbAHaY/qbOa/IL
jeR+wIzB1CvCzTOYhyIJn+cZuE7fELFzZfI15nPo1Zdi9nkitJySpV5b7rAbmYgu+q6SWFQ63HZW
uHUycx248bPttc3JZz6Cv0jkfPfl9Crd4pXH+TH16hHDsruzgu+N58ob38qiPUZRbgz+7LuBWfAa
FsoChLTBdiThwdMfzCXmQycfx4z01sHYFLancK4hiWBox5kaIbyYh4oPBIeMnWLwfRkliTYJVWNO
8PpV6GKNc7kyaXqKqrkJg+HAnBgEOLzOb3JwJNUSyCiCLVgePIu4MU6ARc6lm8xrZtQM0qOzq55s
AqwXMunPps5OkzMf7BmX7gy5iVyg7EG6Royo9TA19CJ+halOyEPOohgQq8Yt8i0ni0kM4/gFg3Ky
RWV9FLmxoG6rl0PA1dVpWa7bNs420JuwGrjlwemp0nnKGci7mOngZoGbyv5g5NnBjyAAh2EbiTZl
6RH7zK935hs1o/dhYnw2YdpErpO8ZElqn9qpSetfl3d/awLx/5oOwxKuQEv/F9ODRNHKt8nPE4Pf
/tJvOoyA6DyJIcDnke9ZLDR/E2FI95dfRwgBXf8/RwXmLx4qWY9xACeaSerZP0cFtkcEn8PmmD/w
q2D278wK8On+blbggvP1KU0xLVzFHDaM+N8vKVvhpQ1D+vhAEhdVRZ5HHo2Ck4YWtBnP6d/MqPAv
hutW9wmpmpd5kAa0ocLkAgKfvEabbj6kOpsnnNNjdhMH+ip8MsqUrPV2O0q2GBqk66JgHUEHGYwB
2N6QyuCaZeRvptiNjz3JdyfiPXCJY4851WT93PqVHaDokjG7wtDnrMiJ6+K5Fq5Ul3lbZPctQiTb
O3dqYmcxKyAEdjdpJOlDYB2n3PJeks6qYJYUVrocfeKAbKQdW7Z6eteTksxgwSE8ITGGcd+ZXzO4
ee9+lgdnskdCe9GOAeRa2gXiT7xxk4WjdzNAtSOrxENot4xDCIAkzVDUt5bxwQ6/+e7Xibyx0zLY
IzBtv0WjFTYgPWpxm8R1t2Xh0947yhkOaca0HC1GOtEHp9a31KxMeLeMjzlobR6uTMYvkVkS1FDP
xkdJ58K8A2z3hfFxuZ+S5rWnCrwH8+ptszjon+Ja6wcqpfH6gJnbr07oR6+tkWUSU4Hzv8k7jyW7
dSyL/kvPWUEDEuSgJ9cxnaR0shOGpCfRe8+v73VVFV2ZeEplF6YdbyTpBcgL4sAc7LM2xjteTI0f
pPJtN/rVJUpBMoy2mXaXCQ7elLfbVve1XZeZUgMxf/Rsj1PfWBXfgMwNF6zz4FBEmn7fzLG4YcPz
zthi9yrvhobL2G3DnI2qx8qV/UlS/24zDadIP811tHHMsOP8E/dBVF/SSyOtlUZ/okCiuF4tiV9h
XXr80IW76h5Z3g2aP4ppXTMJlzYqHutKJB8hjiX5fq4aIAAryZpjCcDcOuBLRbFCYnOHSAZ5yS9b
bq7fwCs5MwJrOMc7ptHolGxIdor4nA4GQ8CF7OacTT2At/5MM2oW983iICitinNqPEuq29SjIFq0
K6tYh/mEu61YKHZ++aYZjOzGRrS6UqY6419Ui5XJ260b3D0kQmt4ebH41i6zaFBzuJxjCmrUa3g8
FxvUMng2UsRITREYbaUb3MXRSkG+b+CIVMJ/oVTD69y3AGGm75V08kt4ke1+Rt8Ix6Mf11BUyXLN
muv1J8pRqvdBnUWfDDAVxlXUYvB2DCpJymk2e2QF5jyCC5wRgGKiZ30euMyt9jFslTuLMtIv3Qq8
Imhm62veOdBnSL2s9/0sC/9CODnJ/g6LmwtuRkj7lw51aNGQJCnyWMv5wFVFct0iA/g2IlbHolAw
aAENbMVFQwn/l0ya1M67y2peggoPHqnkq6m0zyQAFpEUE0SKuK9PflKVX904Cd53qfhmmDjxeU3n
IO3w1h9uwxLEmEBciI4xqshdjqiVii5Dr16xo/w8SMGl1CozaAlRPRxKA9XubkAjd5PYpByaobuz
eh8KXZsSz50JrGv1O8qECk4NJQqk3TYBx15Ek54J2SPMBrTfeW2RYzP7M5ssyXz6QWRhPVJ5tOsc
9OwGBf3hVIj03p4M/JNTzoCclodIHIXszM92ngTHDYrEbrLNBjATapsshDdUXMar076F7TYWFDA6
wz0yEUHHyjI7L7rtumutgSqrbYtwJ4sXckW+MTdfJjIiZFwMv+cyK4Br7Jpr/070nfG9dsnJ0UvZ
dLu2kF6iODjvx0lQd2RQxXQygAF98VB9/+C6a/68isp6g31QBDNlBuS2c9wV11BcxNp3yRpEeIzZ
TXng/DhdjXIITMTGzQMYlubg58F83XmwlMoCtppXySv0/cOBMzXIfAzCqCxLo0twh/ERyksbUrr8
GFfuGPYd506k7BbKVzAzkvPDei7ombxjay7bX5szLeVxsnA8rB02iGadUBpamBhtLaaFovZaFC2b
yb3o5ib9yPGyIH0pRZWbn/w19+AQJJ1jDcOncVyxpYcrZOzsIPPeWZx4T9wZd/deWZj3niXjW6bF
JcTHZruccKNzkYjftwBn70dK2u2dmWbRh7nzqk/A8n2UHbKar5I1zj/4lEsxSc2ElZ821a05LuVt
AG3gBAMUzXuai7cBF0tYKYB0z6iHOqepfUhh5QqM3qZMDOxrmx2cHvlwFpi8rpcbJ4udGB1TGOzr
MkRPHFl776a1eH3YT/Yb1604/3XbED0Iv/MuszSH6DQaPrehU5T8cDYDepXBzjoEcVjfrOYavQ04
jj+A/pSXMT+cY367URtMymohOX0iNQRemwMqAHjEQhexVaynTKBBW6xhPLYA7o45fkC4EabWdm0P
m+SWP6n35ZxxOh879sK28y4icyiYZPPoft6iSxL09ptuqWNyYhuFK6s/1rfxJlNMOb3qsasX6ybI
tu6C6UKGWdsZ7/IcP9Ujl+buXQEYC48xkWLaZ8wGhSlLw3PYC1+RzVrv7Lybw2ANgsvJGvsPXVSX
t5PlThdnViKot7FGLN/gosQniicERuCSDhRuk1cbnaBFS0N9Pe7TDhIKrN+PiZuaF1lbiHdjXoJg
ILNy2bMwpjukQW+rwP+OKXvw3eodGxArKbFPKWaMX7Dz5cqiNpqwIjGPkcTEVMPwS1ikRYHzMJhr
eUqRgN9GQT1/afAcILlpkesF0vnOXrk6HNDLcGYMCjsNtxkVA9t4264fqjX4lNqAAY5TggvHdYty
ytqbFWdqksZz8JniyvzBtYK+vQXOkPYXOKKQuNw8L0dyn3EAu7Ep9mQdwxrRhBg1JBDgWfjp+dre
gNy18QFSgr+enMTjZAeGeZ9wGoj2WTzfbZZdZ9dDV0AmHwcj+eQ2jpt+tT1CnCv9nLKkbt46Dhe5
t7Sb9wbFFeLYsEY6YI5XDFmuA67kVCGM+Iov62euz5aPeW5U3zNOJh+CYZSPFnYmV22bPrZ4Oh9L
Kj4uZUuyWI5TiZnacu8V22cmwJ8iTb5mAwUJ4zx+c+ozv0F0bkx2Eh3uLwsm6Re3JEaPsyiNGz4O
xIGuyS8r0lM/nc3F43KgfjQnw+j4HBLHtLjo6nW4Q1eZr/sRx3GuEYARxI++R7lQudnbXYJfQYrd
5+yWhsbx5//lBewrZuXVX+mPp6cnagT549d++O//CuQ/BBW2UIWoSULx5XDf+c/Tk+f/gz9bVA+4
/Ov5oPS/RyjHhSLOpa0pXagA3MnyT/+6bfX+IT2cz7m7taVgrx78R6WDzwsH/1lTjezRU8TC2FNP
mDcv8ji4CeCSjanmY2J7yyuWVS81T1H4U/FohnRinZdKHhMoNt397G1m/BjDhPj55Jz6G6n1uZ1/
i1T//fpnie0TrXNQbrk/5pF3DGy33+4aq+RCJXEy19qZwjzXdzisAK8Ij1/6Mee/f/IwMCVeNsfc
2iw9DgQ7CN5UANer53/58495rhv/949RlLbMf2BkgpVbIasRTEjMBQ8zFzveDRXGFahYuXmcC9e2
uf/zA1/6QZzPn/4gaGPNJM8PxFJJLld1MkYjNzBjkh7//IDzVf3vPs/5iv9Jj/npBodkdFwKr3o5
X3kr6M59k/d2cuMC0LTZHudjvmdxqFbqGwthtSez4trh4s/Pt871A797AaWugIvVPnd7eE9jHE9Y
stt+KB3rZ5M7yKt2bTxP3DKt0iC9Flv5kYM2Jxqy5r5d3vz5FV7o43PhytMu4LBWTgU0TeQ+2I47
Xf1TunP6yu97qXEl7VETqTNIMfe4rr38ZNZrvYumMXun9+rK3FD45+tfp3OPObipH2bd1zeQpvNx
r9e8Mjdwle42beK6x2KQ0wdr5mJpiTapN/O4yszQFXPWIKJzj0MN6OoIAZ7rZq+pa6n5+spsYC+x
xSVdxmxQixEKoYcIbde2hNLhz/3zwtx2rmt6OnLQbcxuNsYyLIu+je5lWbbjB6fdAhP+N5rVuzWu
He/yzw97aSQpc4+drcgM+sYIYSBKD8VxnwwfymEwfuq1r0w1vW+O5gwOOMRYoUR2Jgx8ctOcupQ/
t3/+rL8JdFfprKDORTHaaxTWhr+Vp7mzGvTz82qlXAtQ8an5GGU+gbVPCr1hyz8MI/m3ygMvcgTW
WSyI6IZ50YtrtTKkrac2cpbSRwaab495tybvKio0HrX6SiizxpwvPgXTbhDaxpJiDtdJ5yYWa91+
zF0/X17pqhdGlFBmD8BiYKNk44cdWotL3MfMdwFM4uKfO9EXS8deal6dPaKUpE++eSG1H/ayM7NF
fPa2unll5XqpeWX6QGVfo3PzPLIjfAE06+VRjAb+p3/+BC81f/77JwsjxfAV/PwMbGg/5XyD1ceh
ojdXBKR6D1DiGQiX2wYLvR9YJZlWeNjVfOxwoZ1v9R6gBLS0V2xfjcULgz5JP0gErLfAAcn76DWv
BBp3nA7iRDQzCNWH9IICyyVA5F3Opl6IOcq6vKQrtAi7k2FO8Yu47Et7wvRvhK/9ygPO0fSbGenX
lcWTTwzLL4Y9xyduI1Je3FoBVLwFDDp5V/EQlTm6LU7Qn4rSd76MVTxXr8zkL+151Pq/YokjJFR4
J9eAyZsrAIxn752Nas70eK7RFsOuGjIcZ9IE7MIpX87ZXO7DnfoBMYc3vvL7XxjijhKguDgYZKaM
KCylMUKYm2XoS4zg/jw+rPPE/rvuVQLUnajDIE8chA5YNuwOrAhXQpcUPnnbwJHru7gv65+NIeby
Qmx+hdujwy3+G+6q/OyTn1Nl/MqrvPBDbSUSnIa6uyFft3CIbAGXT/Y74ASp3jRqKwsb7MHNnyTl
TcZA6iR3RmzkoBjovftZzPt0HvIroLD1nIoQsmTv7L0t+NEsy9zqvfyZl/O0eS7OPWtdMhmeZeNh
PFiiQKDox3/9eRC80POO0vOj1WGVmcUijEGQf0YB0bztTaPUWwLOR++nLw9ToeK6QgahW3AKw4oD
s008e7q1fyVCXpohlDmOqo3VtZcOJdg6R/alL7rO/LY0FrNFYlOeglXQ2JSAer0m/k5RFqazWv2m
On85c1UQAPgkgGUvEUYg7aHsDimg5upz9jF+2nWb2PJ29Dp5pDjHOnrrBLLXq42D3usrOwsvCswq
AwAd9mM8hFsloWp2TfbK/PnCoLKVeQvAU2IAb9nC7KwttQfqzjG5sfUG1fkK/WnPcGKrfSutt9Dm
zLszE+tjFYvXNsEvvfr5758sOciMK7FQXhfGch3ejDi8s7WgUjXTHDdKOON4MTROx0wHGC+4tCG9
HiIYC6HeZ1XCgRrDjow0N5dU4xQnuAiUvrpiO/259XMH/2a9gEH4rG+Ay+BZbxnIlQz3B8fOfDqJ
IW+qcJi5PPvzM17o/3OpxtP+dybyxVkezaHD4L8PhhphgahzveO4pQz7gTtjMW/eHAL19C7xREFG
uVaaIWspw94aygLDjGykUrEQ12lRyjfNUmi+ujLqWaijPLecIWy55cX2AMXfXibg+g56Ha8MfDeK
e3DWpHmaKl2ucsoob8YoKvQG5jml+/Szkh8FWwsj+QQjZ+4fnBnw0Tu38zE/1Ht9ZR3LYQG1MZcv
bAnHDZQ+5n7BWr0y8F8alMoy5mZGLnw/mo5cmlpn8T0khLMyW+/VlaB1mkzYUeZP9LzxubPZ33FD
E+l9VlOJ2bzZOsPoMQj69erCbu2dO6EU13p1VTPkuD7opIQy+2AmaWyfW++1O8ZUojU3J6QkPa2j
0k/2o5+PaFe4dNV7dyVaE+H6NWAOWhf2jzaFcRmnsCD0GleiNV/Kwk9jGg82LmILTMw5eQFk1mtd
idUFDX5UgAnHoz6iTtE6k5NxhtJ8dyVWS2AIVe2Y47GacL4GoPFjxNpTs9ft5xNBvyETqrHKPJZ5
InaQGD8bU29rNq7EqRm5SDISA7NSblQP/ZJ+7cet12xcCdO2DxaMUEYMpDEc3XlZSuVHZ0ut1s0z
7enpBCmdjAIMZCNHGYzWG8xPnVtkW8VrKBJa+fvKDXv4eevLKOxK0HK4WV3do/3yPRcOLBISrTGD
lvD5A+x2CUo8YKZwFSWkasNp3LCZ7eG7zoA3AyVWrTQCV7mUrKxRX1xhQ4G9FIq5o17rSrCOXdQ4
6M9R5QXOF26t73rh3Ok1rUZqj8XiCkg/TBMDlJT9ebWlXvrODJQ4DdK0lFYlhzCbE/8wJu5jnUe1
5gdV4hTvD6ML/HEMjXRI90Umb6TdmpqDXYlTrm/nBuidcayK5a90tT7abnmt1+FKlPq48hqs12tI
s1RdbfZZ7b72Tqw19ZpqRe0Uu2OSi26gFCUwP4mBeWDXp5ultdOAq/Y8jkacRU3qJ8ewrLvtUC/y
G5KNSK/bfSVIIz9t5ZRSUojIa92XZcOr56/dvP5+jwRG7vmbY9QnUux7kH90Q/DG72PrDdjK5qPW
Z/WVELUHe+iGLmU4wrTZOeX8Sfqp5idVYhSv+yCLknwMO3dydpa/fC5a/1bvvZUYFbOAeOLQtpH1
j0B83mC5+M9C/v8we4/o4XmH13MUxYMTD0c8XIw9xnA36QbCVe+9lQi1rKah6M428EIK3mHv8xmy
U6E3tfhKiBoJ+/Supk+KpLpDHnaKsD/Tem2prKKimVdnIad+rLfpopvta+HqraBSCcxmdQevbjjb
AQ658eslrLpI65rVlEpYpsWwJCMutcemfI8CFZLaB73eUEISAGrX4MiF0VuSf+uW4M7fPL15Sirx
OLZTjuOSN4QILK3HbR3sMBud/qD34kpEOlW0VBSRDWFvICWwKyyaouCTXttKROYFhm84ueAenbK7
NUzvq4A7pjfDSiUmGdh4vZksyUnqLcgEhXEIAjnpBY5UgtLvJzkIF/fW1nsAHeaTCdbrEyUiE4wf
RJusQzj6iDlmp6ews/UetRr3lJicuX+HxBf1RytpLuaCu/3WwZ9Ur3ElLLtxpCa5oHG/cG+xcvqe
gibS65W/6bqEu5qtH/THrnRuXdpeRop59d5bCU1rTiUIDIvUK4iBm9GPs6tWLJ5mryjRmfRiKtjP
MlDcDVW7mb0vvERvg+UpsbkEo5iBCw1g59Yh25vIbWss0zYr1ZtaPCVAm7kUEfcdQwiC86sxTx9J
4L/X63UlPCcHwKDn0C9Yc7qHdsypPfcRReu1roQn9FMKGoKFF1+WWypOrpap1YxQT4nQrJTYpyRO
H/q586ZAcHiER2Pr9biqrxpjar+CEeWu2RR3wij2WZfobVJ+kTGfpNOhJ1U4Rpd9CJIYa5bS6vaW
yH5qdbirLJzAbLLeL4cegYH3Oe6Xq1S6D3pNK/G5dEMEls7Ant4qZvxgZXuqShy+9VpX4rN25yqA
dNeFXMNsh2qr30qn17v2N10lQMfG7vPEmruwRv5S7PqxM66NyVzv9d5dCc/ZcJgVxcgXnda/MKGD
3+V/02taCc+BhSdpvLoPcy++x4Pi0ixLzXGoxOaEkYKXFQIo2NQmwKVj+wBD57veeyvBmW4ioqgW
Q+IgwbFQrG9L/7Vt53lE/CZxo6qYZoN8MEz3LqQiDDhsJz1KjSmExkvaHte91vurYiY3x30+r12K
8lPnS5EI8JX5o17TSoguKB4LT0Yd8T/1F1PfWTsLM9lQr3UlSmObqo3OsXlxYX0sJ7BJwmg+6LWt
xGiytE3emUkfunaKe/NGRSmmzX6R5HqLtFDiVCRxDHu0YEguxl1a2o9pq3kWF0qMFqnbcmCm6WgN
7gYzfRc5ntY1FPXHz0+dhb9GJZ4iXehEpR0avj3cWfGcail9Qc4/b92GiAURiJEYmRtIoK4NHaEp
GEO7/rzxkjKwYemTLqywat6Zkzy1IAx2WsNF1UIN1JqOIqDLmR6vp9W+LtxFL4ZUFVQwx8WYtXEX
UrgMgW1br4Mu1bs3M1WlEwjYzlwopgqterp1cI/pzEHzvZXo7FJuJzzsrcPe87EB7u6oE9Q7xDlK
cEbYxOdxk3WhR8/AsInnHRBYX28+VBU94LNbI6uDlnubBF6PneNEHLzXGydKaJom56zKNVs8Wp0y
280kKjCNNjzNjlHCM8uoqJuylbgJqCf3R8+7L7BR1/yiSnhOmetFaO3acAs6aEW9eMtKqnd7bjpK
eI7wO0Bf1wyXOhBmzly75n2y84Mp18vhqPoFmZc2gkWo6lIMD2nc38358KD1WVXZApXbswMxoQ1l
FXyp6tkCTSteE+qdV4TfbAJUrRGyYsp8l4oxEyez3Fck/cIIT27N+w9VarTm4+hDQ21C3+hh8U5z
U/4cAzlrHnZtZRNglbYpgEU0YZcAiCxj74xZSdyTVterYiMpl8XHQKgJx8KzoVuhh3c4tevN66rY
aChQ3/VO1YB8lOcKXijcX/N1qWLN9s/f/MkBCQ9Cr5sX+qZOshp0f/l+KSy9tdpW5prChgKNeSz9
Xp2NwnqzB5heJxd6/a5MNZMzOWtTzE2YRe72EWep+AKuKYxDveaVucZhfnftlc8aVFELSmL0HbFz
oxrqs94DlPmGS8SztcBEzzv9fNl1/vukLTTvFFShUUvK3DfGsgmdLvO/4MKxXFBXPOl1vSo0Gkxj
WTfHrUNGfLDzkL6ACTHkUatjfnluPBmS+H5zR1/QujuBunCt5iqvXlMxyXPv/mYus5Tx3qbgpxsf
4tfk5aALuC3OCFqZ4ngel0GcX5TNOj+MZV9cOiCovBDMROs+UuIm21u8NfruIZCld5FzL1lfZHkF
mlRiGBC9jZfWN0F/C0rJ388Y2I17c22r/GsN1RbiIxtLG+4kufajbEbMEAuLLNne45Ya6ksLFDWE
pZ2Iy6jGFg/QAdmETwbq2PVkORk0PaDdtDlDQdlOcQvigGo7extPpQ0g6tBPGCF+WSDxRreD8Izs
W2+5bRv6mx1MsAD5vSAoNveYmZMLHBIYT773cEAdqbev4+DG8yvqwsx2sx9sP5jBRXjdZQOuCXZ7
HVCjPZ9d1A5TJ2L3CJpekMIGFSD2MbbnNfvZAOtov0udM6cq7azrvo37/lRYgzSvN3p73rtOPl1u
m1G+xQquLENUlBnmExHYlofCymqptwsx1Z1fGU+Y5E51iEXG+KGDw00OtfIHvcg1ld1fW6Xggreg
DrGDNEDfZTcJViR6m7+z1enTCRkMjuUKv6nDtW4icPzmnIVLa6aam0tTmZStCoSC4WRN6IGJWI5w
+0Ys0A0g+Aet8DWVeXko2zkykqEOuR/4OTfiyjXAxui1rUzKzTh3EyScOkzAMQnsmyVsaSfI7J96
7Stz8uQCQp5gsIdFG2yYHtetw9Wmb9uaV+CqDrHEe9rLR6cOPRd+BcsjjF0n0BuXZ1bX06Hj4IbJ
EadowsQrf0Qif4hkqhdRv0o4nszJE3eES2Hz3u4YhX1QXEWupZe2/lUD86Rpd0IzZZHbDGGJL7vI
CHB3Laxar09U/WFnAlPOuU4OYxug8ZK3P72se9QbLf7z/s4ovJ4qadbhuI7NW0oH0wswOqXeIquq
DxMPiEVle30Yd7m4EZysqOsYh88a7y4Rizx/97mpCguXMTYIpiVwlpuzM6Bba4NA60rPNHKOMqBc
NdmIAdLlaHn7xphNnbQbrSv7+dmkVNpNq5pC16K48uBZDpjxdp6WRp72leWjz6oYIVPNYK9GeZVU
jvmFM+2qkwqmdWX1kEvZ4m3Gvo9U1nIZgV8KpQlIVe+7KsuH7RQjTkrMAXDN430/tzGmPzgy6bWu
Lh4dJs5woOrQwLTrR4La/MdWjqWW8pOuUSYw13aqDKx6E7qenIzLHEuMvRmBpHnl7vD3dXU8QFk/
KDfFMqrwq3ArLKd7bPJ0qveRhJR9mKHoPFJw9tYwgiI7sIuDV4evS+GdkjN0UO/rq6qZWaZ1VZVd
FabdYnwrs9n5Dl0709k68/uU9YsqYA/kL7tbQM94HBtlBt6iTKqm0Dnsyr8ZOnimA8UJh+IwiXDa
ui7TmMowUF+DqbPC8wBl5oDp11FPa1eh41gpLtFzNuMjnotJa5HkAcrk4cH67iqbB/ziASbb+JHa
gO9a4aFq0IqhxLl93Kqw6ap+v8TOz21wdV9cmTfidoM2ncsynExxKuz8yrZ7nYM6faJMGqVhmDCv
BwppxNTvc0NwkTFv93qdoswZQ1J0sTVPOKqPnX8cE2zYSjfV2hHy6kpE9xn2RkDksKkr47cSv+Ki
jV9huZx//d+OijStBFO8cM+IAyVOiIudXEFt83dxWs96i5gqFYMCnfpT7pShk/v4i2S+314lcgT9
q9XtqmBMYNfl4HNchtKtsj1IOchk1qq3DqiSsa6p4jgK0io8u6zd9F0Jvn3Iprs/v/p5RP+m46Wy
/gbgsKbZYn0vNvwq3w5mD4O+MC1Qmx5750pnsy8DVUPmr17ke05chyZUbMid7pCdB78Z1K+sxYpL
6L9oQNKXSlxJjAu9CVAGqOsgkWefYAzeZ4v/fqzW4H0QdRXwN5WwKi9Mm+wx29JHa4TbdhH16Zh8
C7o4OaJ8/GuZHMoidniGDlqZRX6+8nKlkfbtFKREjms/jIN5H1uR3jKk+o2Cvhh8s6NnyaG5h7Tj
omEb8VP48/B4IS5VkVtFqOCwuiQQf7voflqN5qFKXK1aK7pFmVCKtLJGE7b7eQ7375rSccMhdf1X
hsRL767MKRB0SxzdqoKrenImdevfGQKjFq2OUZVuIIerdcR6E/0CgKk9pZHt560IcFLWa19Zm8Hl
RBEU0yLcOvmNzNabUiYf9ZpWVmUxmdylU79IWWod4RObLOmjixJLbzL0lBklJctRJdG52xs/Ih3a
+5dAe0e94e4pK3NtZ+Oydbx8FCckxSy72cFg0VzhVMFb4IGbdHuyg9Y8WOuhSlFL7LOqyiadA7gM
VMGbj9V5w767CK3EWw9+bJq3NdWG93pf1n5+0Fy9lCwHniKH2IqX+iozLfOtbTfu+Mrb/7pz/c1q
oTqle8KxF88bGTqYMZfvWsuqxos0n9ruxDFxtE+w0L3+0LrFUt8YK2eWm0ZmbfkZU0g8FTx7u5QA
gzHEBfMIP2GFVP2urNzF3pdtu6Z7jFii7Vsdrel4qhp2BGCsMRZ2SiGupyaDmY/LCo4PAPKDDUIH
rOkyFdtjYlF9c5efKRqPVeo3/YHjpMDKuOxmjMHQpb7NmsTYDvzfffrGsaN60tuIqnI9VJetfS6X
PmIgkr2dgB7f2KmNn5bWN1UFe7WRu7UwpzzEXfCHZ7d3gRXf6jWtzDGchNfS8PBldjZUwIUtLu26
fw3zcQ733wwVVbCHp1kZb/2Shy2Qbeey67diPgQrmozDzAkjvvQCr0j0MiyuMudgGe1CrXfz0GgM
7yjyuThtWD2+1+snZc5J1mjkBOvk4VSLBPb49nHAdPaV73tu5Hf9pGwNLKyVxhyT19ArRszxhCve
+Um8fF0yy7j48/u/9AjlVGBGgYxtcKjHfnFy75AMLbYSu6njKgBTUertXjnyv/TJlekH8UQ8Tl4R
H+MU773T6C4W2jWjwPJq83FEwv76lV/0wtLuKhsHbJqXMuoKOq2yDWR43kcmIi3YlAxcZd9ggBQh
TVHlocX9PlDu0+BY91pfQpX4SQel6UaFMMZirRwuA6y3TrUfcLvvxVNh6mgfJKaQz5cBl7a9NJUG
IA4wh1Tix5+CVmoV3tK6sn3o16BN07WDay7d4YQi3MeM2NI8SgklkqeURKkzWkmYCl+cmmkt8a5O
9U6ZQglk02usAhfx6GBN6ZWJ24OoPc0+V8J4dcyix6v77EkhjlHQnsrU1ju9qgq/FUxb2gd5dMhT
+1q6xnXraeYYVYUfokdKlDzcv5tsbq+wHRxCw3Ue/jzYXwhSVeAXuTKZVnyBD7kV98em6QCGB9iI
67WuRKkZ5B0mEEYaYlLcXKPJ/djGqxa6Vgaqwi/2ZGxM9phiXWUXpxHDhQuzLbSEsrSuxKexLlw7
YkccpriDH5rEvzEkRlNa/aKK/JYM68veqYPDUIp0OQFYf990ea6ZlFQxZUkdDIDTq+BQTfgZFHWY
dbXeIq4K/dZkWXBWZSNVDCOmHGNl7rfCfWXmfWEwqjo/fD2HjfpDgqif6h2aNowH4R3r9bmywG7g
zPppwCpr9Mt1X8VN3e6i7my6ote+/XxCD8qVipDcDSgDq3Eq9Yuou66XHDtNvfaV5XT0qqiSWOMd
yhnbt/wOjcIrb/5L6/Gb7Y2q9BPehmtyFSch9lbOdG2mpUv5Uwxp9BEWUh2mbrA5O9lOpXv0yP3N
mMbn7gS/s/HWUzsGZnvcGiu2v5bSxXQ18p30X/bY/1lVrQxUjeDmJnM7jFN/BINf7CH1QsDAQOeV
n/7CiFNlgkUwODiku/0xlUt3cqMBnjLueZqtK6uwM9vOVuRDf3TmMkFhMuC0Mi6ajSuL8DjjbAsT
qz+u0tp2uZl3e5lrzn6q5MjNR89wWnp9K8FTzMP60+wSrdqps0n380hZjNYC9DKcT8DdEF+mjumP
2EjnfXXQChVVP1ml6QAXPpGHpUtwOGjXDGe3xPUs57veA5QP2w35uE1RMx7HOmmwjBbzoQmE3uWD
qp9kF+46jVOOR+sMa5tdLEJLIXUE/fS9srtq5CT6aKDxaQQWjj9Iu6sLWzOFap/D7Il0QSQj+IWx
Go92ZuEvnFvZjiTTN71OVybwOvd9rN2j4TjZWDXi+EnF4CJMva2KSryMETebwnCGY42Ua1fnXfy2
kM7wQe/dlclbzE3j4J8zHI2AizCRb/ERZ1fNjlF2WWk3Y8JUF8MRKKp9W5VL/s0zN6m3s1UFgsbW
lDh9OeMxprbnEMxJsid4NaUFqv5no0gjSic2VrKxv/Wl81AmtlbxN0uH/Xw0JiUp5boR4xFPNCyp
Gzs6RhEivz9/0hcO7KoCqLDwPc1xwjt5UeFOt8lYpuVp9eyiO4muYRX882NeWqGUjxtNTiSsjB/h
2r5xmGw33lfLqKUGkoGqBmqSSA6DR+txXKUHHynQPqjXv7ReXYWR4fbtJqgtu2Oz4LOFuXB26MtI
b5ZU1UBBI8yhdN0OC9txwnLYt7H/Cja9aVIVTGJN7HlbN3d4AW0FFlD5+83KXL1PqsolsY8VW02u
59j4icSta8n2CGa1xP18UmUOxrUHN1Q/ao5GaXT7bGsqfJdWLa4UrSuTcCRE0WF91eAv3ib7zcUn
3Yerf9AbMUrEjtZKyrmL/VOWVdvjZjbLBzzgXwPdvxBKpjIJR848WyNS6qPb4exrnVenBqvQnd67
K4EqLIt0Nf5XJ2GQOp/wfiuqR52mfVWbllu2FeHuIU9QyKJiN22IeIdk6T/pNa8cda2idurN7IKT
25QVIsxs8ZIbzyoqXytWse96PhE3vT+y5WuCU9BbOzzUrgpTb9n2VWkamLB2WG2aLgWb1bOeotLS
7UrYo8/fGveINEpkG5y2M5gpny2xF4k/aw0XXA6V1s0iGba1FgcYYRdV19yaeH3pfU8lRk0XUZJT
luLgIc7IKuNGVOmdXtNKgLpAjrDyq8TB9sbSCgWWqM1lMpfje732lRCtGqvNirGWJ1FjKk/tQI8d
PIWEr9EOzyPu7yddX9WDpUbeCH+OvFPZGP3FEE1T+baXZhwfqaKVEW5825y8Gbbo/3C4/pXw/s1D
VUSZXO2omrCy44yzzNWyt4q0sJtjnhN1xSmJlrzYtfXZG3dXOS1r+5KtXSUv66LxkvLEwTrDoLvY
8mm9TKLViL46zowosDJRfuc7J1txqduxyWnam9yz/ObN1Eez5V0uhpBtjjdhEeOxajo4/sa7bpAN
G6Ha49Nhs9rW8demS0p8gAX2euWls+UAnQ8rB3oZH9Z2mrt9vjrZ8gDgbsa5z80xIALkvaZLj7do
MBqe2AUr4Pr8wmpyDzB/Sc5yKP+HuS9ZjhzHsv2VstyzGgQIEDDrqgVJd/kguaTQEBHa0GJQEJxB
ECRIfn0fz8p6rzK6qvp1rp5ZbhSSM53uBHDvuWdIoHpoJrzBEfnZL4a2qHqruJI/WtPin+00REhU
BSueIba0m+t0nhGPfoM810VYdLRs7L70AG3jCbHYIQkR8S1FoT93ZVSrb20xIYYIMtOtt4gVtWW1
frqS/A5ma9cl6WBphURZX45hncWQdea7DSMbugtovoxpLvGkqXQWfuVtRueNk3MoZ6H2JZ+2Fuqv
oV8PyDDo0liYWdxVZCplRkrmWapjMaAKk63MZAt73mQZCjF0YJdWvS4yp9AcxikQkqXo8c6GDpma
kooYqpYZUe1RjLIRe4lopxO+rR6xrVaisktUGDRtNrUdfRtcKzK/bkv8bSq3le2N7Xl92SyV4lUP
NI4vzOWM3W65llOB1FwoaKK98lMIv4ZNxFNzB/2IxPdlSsQ7I1qWbKqY9gSey6jGWtJv9WEVbPFf
B9mWfYFcTIDBxxj6KPUcLvEyrmnTRcg5K2RwNalspqZD8CNpNlDK4O+DRMBpt+K77Psj5QDS6FHU
ndRIH6zVXtS6S3ux+Nai9V4RWHqtLOfxTKax3nmLPeoi+mKqnpeFIpQWqexdT48z31iU9oWOKDxs
9dpkQCG0/Cwd6/qzWjbANJoj29Mm3jiA+YmSPEaKdOMQ4cxSZNSx6jGskcS5h/1LvZw76kOg2sTB
+W3DmNnNBcSgSGgVDkxQAQs40kxfaRNA0WMRAGyeYt6GMtP5yKuv6H1kg0XTRv2cjRXvx0s9kUI8
gzw2tPtqjSFiUj3pOWK6A1rfhtrX2/eya/opyiIb9NFlwKLVu87olR5NG1bDRx20klBsb3UheBK3
kTIX4lwdfkW8d47YV+TEtsWN9/PMTwTpu/2nyouVp3C1J4YkhWehgvE0F8233PmiLpJ6qOVXzsRg
PkL7vukU0yWcXeD69+sdWLajxIv7IPrWV3beji016/pcbyQMU6Oxkr5VER7zQ1HT7YJc2WJP6ICA
V2mnWOwIElX1h6HWy/bgQfKnASbRcDWQ2dUnWRxH77ruR43JjT5XYmDrTd9XTX4zUBXa8zSomKZV
xCL6WQoaqe+hr/MLBO7BCWOk7RvkDW1SeV5kBeyLgmwpN+lPSLiYtwOsjdinRpWRykwDPeNjvOqm
u4RFXoZH35fTugsGXS0HtVqCRGex1OQjETlCT/WgCpMiAzeAY2NF1AghRSuQnDtvI7d3I9kcOTIj
TPOCWJG8v5+4ivWe6LqPM7dUM/ZOz6XVe7C7Q3s3qFl8a+BY0KU58CV/rxdisZXofvE7wXtni4xg
WjWf68orss+LyUBiEcRz8azlqKJja4wRicsDK75qrSqDwOexdlWCyOmcIBkpYkg5bdrRZc5TEmRu
7GiIOOXNm8/MKbyDjJMihNnigndRBsVok2oJxm6HyPfZJbDb2+rL4CGb23Fj/RslqxcIfys6uIYi
7EHcoVwq3nMs4TitkMnZpqL1vP+4Doxz2C+1LQzZElZvW3n0DlrY5xXpeTZP9ODiBfv9ZnzfJ5XD
Me0TIN7z+K1Gtm/xYUY25xlJGxanQg1DHfWhwaWu36ZxiO/kSmDcues8bXkCmWfHbxrAvfVungvW
rEkROrmd/TIWABoXhF+pA8lXFIoQ22mNTNe1R5SqLcvgSfDa0kxHYgqykcyhyuJ126pXSzZWHWa3
eXUztT0C6QdP8/WWIV/sgYRjVT4B7KVrnZRN49QexvaFO6kabcxlBYgi91Fd4tBzeY4s6qCN9HLb
FqSq036zIfKNjY0DSCvsmJceAr9tDD84UrfQi3SRcw/lQmJ66DE3ri49zPhKZEyvETJ+YH2eDN6q
8BgyNbp7Pg5B94WWi2xuRcNGPGidbhv9nTVyw+PQwlVu3PWFLOc97mypdryto/FF1LPOT2NRVuwI
vaxo7iZLEQu2w57UiAxpTix/3+DmDNv1UVf8MPZlUYAgDSkOHhQJq6eTrtxqDqZqGYjHFERkshsN
ghmT2a0dfeoCJU9z26hXSWuggzBx5/lzFOom+AEhwNOVknuA0Qtd92618RPIqcsPpL8Sf02l9lU6
V139w0CD9tpCJMIPAttzmMxqqNdD6LuPtY2qDGbN5Qd0NXBw2kiAuMTGbm2cqoXi0W8JIhkus1nm
1Iwo1h5qirHhvnABzXxVZhSeo48i7mZ/12x0jbKyrEb+1KpBBnuN7N9ULz1NkBdB8Bi0vknJxLfx
zVZIBP8mK9i8pA694F3loEp90BG8HjPQnPIz8sXp3VY0RYaQ4wjYAq3ZklWRXT/VFoHRaQt503oL
w0L2RVuLGPpK3Om2Jsd5HAN2AxWwYccBDKyDimX0tIUtrGq0wqp/JiHWYqJoMON5aHhKKc59oqqy
y7DrjMNlCya5m6Xq0onkt6YK2hc4Cs/38YQtPuNNy7Jy6L9tBLG4a5uXb0hPqW4jv8KL3Y/Azw+1
sGuEisMt/ZoRy5n7OIQFxK0otDYOc0UHP0Q4CdZ4DpLeB9EzRRoMzUpvwu6bnBn2+wD6rbOpRlDe
K1Cai7Nibpl/gF/jykRhyrplJKAzP8vYbcv3uGv9vpgdiNVIWZbiXg5O6HRYAm0edYPN8I31bZ7Y
MTBMp229TvB7yYuo6ZPaxqY4bTR0NgPnyE03fhTtnW9RDP7oXPzA3NaGWVeFBaKhiYZwvlHBkD9Q
Y/JlD2IkssHBWXPVEywSxK0mZT7ftMO6rpcYHg0mswsG88cIRj5z0k7U04Qtw6A/TZ0tyFup2XyP
LPbhwVi76cTDIH6cgVhvi/jWh+UQPjnERQafGEZhwcdIYCeFqZRzHBrfqBF8TePSzjQtDPJxT7rc
bDoMU4zplJimPI2RcbyXbqqqGzQnm7nz4MQ8KBy2sU1m34JqVfALVS3Sm2PkOdoctDzs31MSVFMO
+rGeUmq3eLcIVR7Xtkxz331ukXeWxEvpjx48uqrvPoKNt6Yr66OU6qgWsF7xCHOwvWpwfEFuJquc
wEJuWrOiiQwq+xHJ3cuswtuyc8GaIR2bHEAu7ZM1x1A06oTbhVAlp01jBwTDc9hDICH8BVXvG5Ks
76cQsRGhwxKN1itPvKUL6k/xqSjV3Yz87n4IsTLCkNzoupm7dKsqjBoCEj2FrR+OSECrbRJWDbup
I6PSCTLHh5E08hRUcWdTUvQX9BluvqFNzMWM74y0w8XoQUNcH8KoFsHYVdPfsdb4AGcFfBTOShQs
q/rBLXseltF8j4BtRH5vGNyr50h2Xu/nBuFKDwPV7JMcEQyUjVEObEmWgROXtTN5vCe28vQeA03W
fRid2O551DThjWn6PlhAVwd80UXYcaHYAAdS3syhQW+ydYU659gyzZLKKCoeVjCrgnQRWL0fxs0P
sANoWEh9ChPPvE4BVZfmvh6BYeLDK5phx1aoyps9lMLhTuas6zJLcmrSsNRNeBdN5ppjLMZrcS1B
3dVFquTMadZOAwknXASK9q518a6SDYzDkq2FPPLZQGjMXotR9Le2m1DWp7qogjSsYIyIR1cucxJ7
gU2CTnDQOBTCGxSV8ULQCxYOk1y4GFiPFCUWBe5Y4s2Qx6nHwkwpF0NWr3rqbuoF58lnTqyf9zSu
mxBpYRbWf2FUMpmtcaO/qfkaC87CbT/JafnUdbmmaHl4Xo2XCWw97HgWJX15YqVBGPuYr/dyvcYC
b3Zj51HKmuwkspEWlG8odTO7RYy/+mYOimMtOu6epyYP5w+dRRw7BjkDfVub3M8pX8ogM7V+Ucs0
JbMJ3tcaKrAec9nELpU+aGdg3xLBdQDFHku3zSmTxGjIB9B+6ydnCT3QmvqbpZ/UzrcxO9dMqY8N
Cqp0WauvBWy270NAWg86pKJAiIJ74n4+9T1OhpP0xfo9NFX4OnRc6gMtNeQFWzVu6m4IqH0gHu7I
MOfnd/A1nRIpVnilTGS7QdkyvBaAnOzDHBgQzN0Sp1MAykUe8FcpuzFZe3mHmRUcEJAIzGwykuKM
LW4+rlbSF+zuxa6mlaiTtl0cuDeIYqHcB2nhkU+R1Vg6+Hwmjz0jLw/lFBc7PBiIBBPFetqE/C5l
4R4jGkUnQWo8cKyxaUnEY8Nt+xJuzXIvhakeC2JGEKmmpq6HZCGl8mNSoH9b9yvSGteDmGnxKsLF
nFy1SpVV3SDSdpu2Zd/Zip9WEHKjFx/I+KloPEMMAnVdHBzyNp59k+RYKxK2FKsm30uXr+6FcyHW
ZC7bRYKcHM5+zcqr/8axWZcNNkXShqtBkvUwjHjKlpL1VVaIOQxOcxhBYw4/AU9OVoe5uozBMrr9
DF8N8rqJhopUrdHszlNkePGGXqwdEOlBA3owpSmj22qZG4QrF92MrTU0Vr6yqTHkfmATMzs4Ga0d
LEBGoY99MKvmc4CViZg1vpa8zLz0/ZSsAM7znXJTXKa2QdXtk5wFjDXJytep/LZIzobbeenn7SuC
1DwKfO0kx+ndYCFzk1SQ0FU7uFbl9MbKpqwelxBo1q7vItbuXYyNL0OPXsTH4Uoo3Q1xS9k9ZGYV
P4MRzsIsVAtXxxBCwuVHiVO0vZ9GJw1JV1XM+jQOIyMigRGORP23VbRZHwH2xBS4DkjI23kcmxE7
ke5i1FCmxdJ/qgG/+M81r9Ux6kHRYGPr48/hyOrgrcV8GcDP0nOEjmKsolM8Haj8k3yaa+TT2GnJ
5raw8qOAh4Z7lV4T+WkcB0WrjMdDgGIl73gwPwm/VUuRBJTGDFVObttU5ayhl3GTy/ojyivVfLcl
9J07WSG588Pa6EXB4IP39gGZ6rxedt0MN+UbVQa0fxBYn9iDCbPXAgHhTTHgb93Bz+JQMaL9gdW6
Jm0WbXaxfdIIIQrELvToqNG+VEO6okhFYY26x/nHyqFE9DeqLmr72oxBP+/7KnDqOI5q4vjGNuVt
NtBmmd9qxaF2FbpW45vz9TDvTUHaIFX1FJ7LochFOoAH4G7XqooKfCVxCfHtiLlRas08oMMaBGyQ
XqctUhLOGEN+2xd0uPH5Ij8MjK5QRTm+beZ+bZomsYjHTSCTLCaGTDxZ9fvVS5QvEh2LP1RkETsq
tihItJogy3IeRXTiJufHxzj0sf4xI09I7raaEJ0JD8exPilGBLscNtHyryvSKcsqYX2g8hMy0CMR
pWOzVQE6rJUEN8uGx/gmpjyMTw7HS/VFbaXO1g7eLPc9He2uDIZtArEnyIMjOjbmUgJ4HFujxGpJ
4WnGXtjsQKucvS7MUenrGYWPzIWwVO77MsVBaNpXjskU2Vdady4zAS/9bl6gzwGWEUB2usU6LC+y
8gQ4ULnWF8gbpmOTl6JLJp5Pp54Av7tTtHD0iKK7eZOV7v2lq/14ckPcNTqT67qknGP3AMJY5G/w
mkFHUrTYUsvK1nfOEQWFBMx//LGJpU7NtiIMCKImcihjy5q7wbGxubP5NJ4nY/rqC7WLrHe9rO0z
sBS2awOGUgzvR8jjusWRTZsl8q8cDkDvlgpCEg3PmxJPMqqdpPFxu2eIep/SAQ1rn0rM62dkOsoF
QwtsniNqUrukzQQgJIVDlFpSCLnWIgk1nuBhrWmTGvC/wDyHqQ+961XngBq6YFPtKfYz158WPw/b
7RbhxHuBt05Pb1tRTuWYOjab8txLsMPgW7gsGREV9rh8ju4psjezuY+XCq4hOSKrO1QW8WOoGTCZ
fESznwhkNp62Kg8WsGaHZstqTNJRKuQO2rhveYc8nCOtgSMmOZxZ5HvvgK3hPEP3gkzJhYD2tDns
cXeBVL17wsyN2lsPrwUUvx45rZdogpVUKqU1/r7FSPRrtKG9fesK7vRH3ReQzNXOmAZswDZ6bqlC
i4PUYnQCNXJcAAQh8xEb4Gw+6hLQB4DmcV+P0xom2CiWvEw2ANI8q2OhdXNefQz0JIHKLHyzo+lY
2gNfme9XU2z+kZghiD/5fOim+2kuVXmSWqGv2bVTXpfHudBLqLHpUv6j9ihs3+q18O2825SBk3fd
D9sLxgct+FIzcKZ2SRac8/awVKPH8qbDK2Wa7THpCc8wgMBpIjls2JPOiyl+wXrwzU5pp9G5yLBb
br2cuvqzbwHJJGhkp+guDKjo3k2lVJ3VfW7pc0C3dr6sRFbzJe+RQvcogavSX9Gk6WJGxrofvBtV
fFjCoiFpFMHM+xanWYETu1g49Vku4kWaFDleIP+mWwjC2tMM5yVyEnCRImcO65TmhIppMYgVJEt3
pwxQ1kQY5uHFbrR9J5yV+kK3vAMHMCd1d4ApfkAfoHqMRZ8iYWrzmN50q9l7Bo+8PUhNpk0xE+HT
1863Y4Dwxc3JY9AAB/lEmnZAFyFQPmahVaZCA4Oitr1MQP/qFOoIN04JDIdCeiaCcpTu3AXdIUDa
q/7amVotuCuRuxtflNJnlhtT7xrG5JBRpN24Ohlsu+o9qqkGbUEEizRQJ5tr9BiS2Pqs0qVaTrkj
sUyh8igUz+DyQEZ4tuctptEYZPbFScwL21JgYiY6YJ/sMWsfcI4lQFHDOoHcc6uyoe2mZh8tUzi8
xyWvmwB1Uhg5hjxaOPX8MHXbQI1VY77lxnRucSZGadBYdSOooetyrEPJ5OtkkRJze33mFoMbL6Mq
SqtwYf09j8tm+RjgbhSOBnR8/bS/OmWjyJ/lNkeX6dqfnPOgrxccNGC7bkm15kVxv7bhiMLMTvBf
mDFYAtgUp5iUcO8SMraq+1au2LJB41rjlrxbNwfDfgpjjuIQyxwAAJJwensaVT/Je66rucCxKKvt
e60xS3irKt/X+6iIugDN8GBYh5xnYcvHCKUNjgYKeS/fG2ztw7s2EfcycaGCE7SPo0k+hwDWSkTL
AL130BRHU/1qgqkPHvoC45rHWVXDCL+CVTY0jecBnskQvRnbHHWLqRUeksiwvY1R5IkdMhqn4Qz9
XsF9umEC1LdwgLNxGWeECyfP3mAOdItKQorbeoqi8alrqtqe4oL5/hhMyGF/Y4SgRxfdIiDJ6dtg
SpqY+uC2J/AXegymcSo/BRsyD1OFKqDbrVMr7aUcHWQqLSfx/Lw1YK+lkowY0ZSs6WBfY4vAfZNi
NPkzA0CU0g7ZCdW8nYIN0eA2Y/AebI7eFGxNUGtUWxrGi5sOa98pdrDAyP1NU4uNvIbacX4qa8zx
UkNajO93UAMTiwavA0wP8H5ceLAfLKVTykRbBQnW3J0w4xWP6jjMMfYkBDF62JdBiGmN6DCgWZMG
8W0yWYfF8MzqmEcHt0xqO5hoCUgHuzjqJ5XUrEAOGzqwsLrloR3HVz7Csf09LqKpvSVAtuN9w/Wk
nrzHYCVrCmB80BaCTvZQdl0jznnRdPWTl/hgziuV9XgiE+J6gFaAX4609HXjD9UUt8VpqayqX1DU
AkoCbCjWcgCsIFvgzRH830qSTljMJkjh/CFWk2GKB+rAvgb19mqPHH+GoSkZw1QpmFS2uxaDnHE6
xq23+GBdXBn7sFh8aJh44klAYDqN1frE8LFDGqW4rrcXzD6Abs1YyXu1bfEtR9cVnGmQA0ZMBIEz
Hr0O4SS9IZUQ5qau4oHfbk0P3XRI19599uWkgN/VE4xD9g5B0qtOQg8gFhNKCsoUGUY5w4DPtuNb
O0eSPvSwdBjp/mojG6J/WziC46Xd1FylqvW+ztbWXtPq3Cgu3OZRd4ygw/WHoTMTy4p5Nd0tHeGB
kyx5TcJjtBnOboMxDIM9ZouuzBpZKBTXZhgN4DHWluzLEiOb/pxvRbV8AKocOcDlOrfbd9ZxVnw1
dU+aI2GQKB5J6dfhDl4E1j03MLrWL33Ho+U2jIJx/bEOvDK361oEI4CThcoUtQumPRjUTZiJlHDd
E/ngoruJtKNP3Yo40qPFW6iyaaO0TsFpF5h1R9GVQznLvQJ99dLMyD5/Ib4uxjvrtrA7xQjTQ0UA
2DuHRkG5FXnzYxxVX4GcBICfuAzMCIgQJVg6dnjO2x2GSTXQBmyh12bGXysRFdiZpWsQhBbLRA4W
MgfDr5+dMujViwTIrbof47kJYBNQxuX36Xoyfo8ngG2eDbw4Dr1CEUKw0zVPzFrqpjQqAN/bZGoi
2ER4hvSpGHgoyRjlAVgxrBjyC9Wx83vsnzBYnJuunN9dtZjltt/iln9EFSCiJamGajqtACSXjzJu
zXyP47pghxF1StLC42ZIkDBULFnHANDjsMXc8QFVsYpPo4ZA4ILRRjuYBJkKG/r3oUZrzpGGGXH3
ZZqCQSbQA1EPTNPUQC3AJP0wkIbpbJ6ROv+hAiERByKCO2AIqWaZq9fYEAU2cUcwhgLMlduhd0kJ
mV6U9BLjf5ZiZG2nd3TLBTAxdKXEfUFLtpVBIhwIEFXCsb26LSmaHiKNBM73xhf7BapOJA51SyT0
ZwijgUwnk0cyznDTotcoqxRKwHzBIFLDfCnMLNNgYPwhppv82dZHrFHX9t3Y7Ij6VEXPYv5DNGaU
QL+nFfGGzcuIBn3Hyg8SPU/J/5j+RP7s5dPD7k7lZRzvcUoR9KtqJncjNsv/KTn+X3hRyZ8j5dB1
Uwc6F+ruAItg0H3pzq0PepjIjaC2ABObKzj+x2qgD8sIlChFUm9AUkCz6Dn+Pf/oKp74Z1Sdn1hZ
xQKgrQxsvO8RVNpkJeQDd2DeDSnKJYztMHKT/4NM/18wkeRPJC07jOsYMSb2UNMP8ZNb+3zKTFGK
CNJrdGKAwXXQoChc1u7w72/uehP/7OZ+Im9VIFdhM6d8LyTiNhwcZXYDYK3/4Yb+1dV/om4ZhPWN
sVYctIv2a23DVy9N/scYbT87D6FKHlpT5HyPWRfqdbseS5jC/LGL/2w85MLQdf0k+B5w1w6sR2Cs
IfCNP/SZ/+w6lC8YZHBVin1BghFH6pyj78bh+8eu/tNqp7VhoNbgc0GnBttdpxAgufVP//7i/+IJ
/dl1SFhMa8xS4XHREJJ8H7uy9bDzXikigyRtTWImUJkPkJNw80eS9+AP9BPlUsvCxzA84XsknfKP
0WDHSxUCnfn1hv7jd1qy8a//iZ+/9Wa1ZaHdTz/+9blv8d9/Xl/zf/7m96/46817f/nSvo8//9Hv
XoPr/vb/zb64L7/7YYfC062P07tdP7yPU+N+vX7x3l//8v/1l396//Uqz6t5/8sv3wCduuvVYKvV
/fLbr47f//ILJfjS/uMfr//bL6838Jdfnr5gkPenc+nc+KfyT5f3uRz/26vfv4zuL78Egv6ZMyUE
mN0C2AW9ajD9+99/JQXGdkA5ZQxe0NVnqEN4qP7LL2H85yj87V/DX7+2sZ9++wVRPJSEh2EURwIC
g7+/y4e/bUl/+2Lwqfz285+6qX3o8X5H3Nbvt2UONEVwmGdGNIy4ovS/kWYNQmRLGLJkwFWrO9FH
9QcGN8o1a2Ge8FCBSHmjZa9PvC/DYgdD7hlrbtYeNdU0J1RAcouquCxfdFPmydQ3QUaWsH4tEYjX
J4g7WC/UhRYSQ7oNCN6LlD3ZOATLTIREmKzTA8Z3JLLvURhN2T98J//k7n7VuvzfffnXu0OLgw+W
xeACsJ9NxBTocKrzsK423ZB/GvoYo1bMn5vEEPu9IbXXiQpYiDqxC48gXbInJVuFOtDm3dfIyC+9
d0BZ/veL5a78BoJf/8P9vBR+t3ruzXuHkdj7u7v7Yn7+y/8PF82Vh/uv18yN/tJ9+cdVcv3zvy2S
8M8hPFDRklNKIvDCr47Ov60R9mfKpQxhuyfRAOFJwCn49zWCl8WRBD5LCJ4WxvGq31ZJ9Ge4kEt6
XVO4WsRANf9frBLM4H53wPNYMDyNDFfDsoMb7M8hb7w2c6PVF216WSXakGhNRC9AwQtZGbxYkF5u
QQ7AsG8WmDGmHThUG2T/6CySFS7bx1YzDsYJD2eSYi+hX1zo0Cd38EFsTo2j0h6BKZd6x9HHzfeY
kvH5NAIwBk9+QWsKhHoGZe0238DIObGrV1vSDXU9n/MZtMHMiMmhtur76/DfYOUBAKvIcQ0VyHme
o/OGvyjGuug23CN8hoTLGFneKxnl6gxgOzCgXLKp2iNzuMXsmY8kiVQYuzPVvakPW2VG/qVZt5Vc
Nvi3mwNCS3D8isK0JltCNvVpRcP5h7QkHnbg4Mzk2FflyA5TrheTgaAbq6SaZhkcMLHnN6CgAS+M
ARXdmHgG71VuseuToenseKjACCzg/d7AkM6EE1hftJjFLSgabEz4nPP3LuyCM2Z4AuBpw1Zxtege
AFyRjb/IsY1ABR1h648shUol0syqP8B/fCFQaerhbQOR4AsBeQlaGzkIZK4HGBbzYm0/qM1vFmw2
pYNkBfnjhVVh9R5Bot9nQW/KO0Nk+xjHBugC2QgCSkvCtb1dtgKAW9Gt+fs05AOoHqMIXoLc6QJX
A4qUKk8QKYPhX8xvdD+UPCUKsWGBgG5m3+UqH3bCRQ6E1QjIFeYY8RMJr9M5UlJQOHPko2Ca2tO5
3aG7jPMDtDGwN2GtdBkyl4GAAL2zXx2QwStNozUupSqoP4PO3b6ZONCgdjMEKyRDubJ0DpYFvoBE
a5B2C6sBKgGH3HdB6I8IpwTUCMwAO3JZd8E9IA6QV5YSfIUkxJN1Rgtf0gYMolIfIQAA8ifmCW+1
CkZ8eqEGByoB7x6ouXAjmBtb3YFsA5qYftg2VX1lc1mOxyIK43fws6ItXTl1X0W+dp8sE9MIVScm
vZknOgeiowd/NijDvrZxX7Gd68r+EXb1VZzCVKt8n4QRFyZt0ezqsF1MStsIe/46ozgEYbhovwcu
1ms6rzF0uWUDOWcKvn/8EsPBHPOeBnzoFBY1rj+Dchp+bHjcXPqIbSB+hRGs0GzRgV2PdqJ+Mnbk
c4Iupoev9ZSfxczHr0Ada8xg6yj/RKrCi0w6scJSoDJlkeIEYT8IgeVzIgm4fkm9RWUEPianYAGJ
atI3Hpb830ukAOHdKTuDFwO2hU3n2oEZMudjgbBaMRU/7DUJNi1mWrkElHp8oSUZh1twKzdyU0Cr
p4++rMGHGYceNi+iUOiuVU0Vlpud7dPWo8ZIpB6p3GOiRMoE1DJXwzlqy9ekVuX3purgsmJhJdXv
oeuSTQpy4X+xdybJcWPZmt5KbQAyXAAXF5g64D3pJJ09JzBKFNH3PYa1rpq+fdXnishXIWVG5Isa
PSurHKRFpoXk7mjOPefvzrgGIEBVMQ6BhgplLD6D8ALmaWlhfATKTNL7OFLjp1Lx+BnVeqtWUaqV
1DsXK6rXF454cVJLvch+JAy5ASR/apB5yfWoq+zNkgnEcdnAEi2jSD7jKDHiTcBSiXfqVBGh5i6i
fgX+7F7bYRB+N1urms5BZXBdbB7JzEPvkR/yWkfy1YeThqSD2wLT1aeAUmgIgKykq70tmtTuWM3h
zk/QU84LsZf64C9Dg36isKje7QJNrEKFGtzrOoLWkMdNU74rckLZzp1p2PMrIFZaHxxMFHuqBpSV
LNVge3CmprMql1I9q8BwspOpel1t2NzrfKbAQ9TrvpPzigUZ5rVIY21g0WnsfkXE5BSb0I5AFF38
kTeicoEdGzcpNkEE4bDi+5krHseImlbwYat4QeLDuaJ1t84ShKan0GKmKzg4+Mi0Z7wFJ0/Zx9I2
A/KfdlL2g4RdK72Bue8mHoLR8cwpaM6Fls0KURBLdNdsBCtzokcy665KislFECINA0KFI2eVyLZQ
fuzoqsLCkBm8L6iOc0ICgQ8TRxFkDSyeEnXTCmzeMhh/3PfyCsq1jXmU8vqDw0AVfixkmHO1knSm
4DZp6xHJLRc0ZtbcryvCTN0VGiIWEZUzWQO+q5UBb7QZg6JmCI7VC67dmipJol53Pef0cPuQ53Pc
t1W58LqVeWJ6KVlQmd8WtfVUBxrWoB4ZWnocrXl4VsZk9l40oI/bpAIZ7irTq+SbjVixFKsAaUV1
NeBoEU9TmrO6ZWLXiISNjczlrmqCRPdLDpjaZ0dt97wk8zRuc7dcaIltVyJqUxpphytTD4erMK0p
y6YZRm9JDinGL6iMu7Ab508YanwcVpQjYMN/WOdvYZIZOyGauD8VQhPpy8TXMh8yoS0pTwWsnU9k
IOp8VMzmd/Ll8DmMklRXe0ruiHBcrJUDQ9f6vGtX+XPRmRbSK7JGH1o1U1RIAZ7iq4aay2Gf1RcS
uAMNXJVimT7xo/PVrWRETGKYwZSt4FUcd++0SZB5AoHZc6mH2Vc00EDlkfamnLm4bToEpzsMZs19
ENWVdqVBrYZeVg/FC8FHAnHFPIRkAfkiaPvxMzGW+dUFcP3IQ8C67Uj88VUoXbaT5wVhv3xoE4j/
328zBV+GVJuG98/7bf8//lf8te/iP7bclz/xW8ttmQyYCskoS9qE+ONYaokvSgkiQhzC1w2pnD90
3MYXRaNNO23ZzFPEe/xnxy30L66Qiu4YENQWLqkGf6fj/qnfZjE465gZhxUJIq7lWsYv1l+31PAx
dXQ3tRjDHXN15ycqd7d/uB7/Yj78uav//VOo1D9mcIvixbf4Q7hGncQIiGgKyFK15qsQ/c1TJqDj
//pTxC/TgzJBHcVltub6GIZgvvn5c7Ihik1jhJ1L+47OtANuEz6Ka2B+2Lp2O6fK8kH9G9LoLWjd
sCLp2nfRzd1Wro1Ethv64oFk59he50wo5fUQhIZ5qAnYQMwbNpPaFKkyxzUrK+LBR8hFCBMK1an1
EQ30eysRSBKxPfRbQZ2IMj8k6JUONphKxVcBvufM6AN5hn7W62PoVmbgmRph0asK/e0dYgVJGFg/
qM5XcWGLtR1M5jfLXVpnZ02dYHOn2cCxOkUzr7AfJDdBaV3OLXucjsg45Bnq24lv9HLSn2a23SAr
tJP0Ebuoq69pbcuTZYxdBrlW98VGS/Kp3dZdkOfrEfkmjPdEk8WxKPELp8GAUSpZ9BKDg3T0at2g
PkRah/jKsndTEAVPxdgNjieNQDrbivxz/PWZGyTYF+wG4UYQF8MRPRPnawdhWHgFW7z3jTEuEPeS
3NV3q5Ru7tttVxZPRWNVxyYhK3zXlGq+DWISVleiGc1hlbkzIhdloEhc0SjW70kVuO8tqqBHKNnq
cyD5gJYqRPxE55a9sXNFfhviwfy0WPZVvGqKoc6r0LCJNUpDw9kxejRyJRPEqTuxiHFcd85YJbuK
bd3JmcX0qKIlS5OTVVg7bX3Uk4ng+BxFaOoDKvXGW9cwWPqlAQvHz+uscG2JbILedOtqXGOp1+HB
wt41PKlPybRv7GCIN5YUuvLMMMGBs0pDMb44vdNh7WN9MlW+spMbuXCq/Xg9fsfwfsKk/hMX/BU7
/H8TDhGXzMI/r8/3//E/y/H9W/ITJvLjz/xWoQ2AQxhkAbih6G11g7/tN1BE2F8c0zR0nVhUSvil
1v4DE7HcL1Rl8BIKjiksS/6fCm2pL+oCYTiGY1JdLSI4/kaFviApPxdpvpANcij5DMvGEvprvHvb
zmnDiD54yEaN6BXXHi6MwtXxP2mDWFKvwkkF941NDWWuKbMPfBPhJafdV0Nf7phVUGfPbiBaRDSG
s10CM3mbh7jY013Wr4Bv/SrOhfsS5sH0lCctxCSbXmUlSxY8zD2tbZU/LLwt23FAhTebKv2edVVy
HKw0ehlZ1nBOmsQvnCG8yp1FI84QwapqhuKbYc0IiItpeKL6ScTNjAZEj2vYhJQbrhyFBluiil0H
dWxh2rabg9UVXxv9idrL28EWcbWJE+vbmBS3born6akKgvyObbconM2cLXRh69n9aH0gB8nvyV+e
bkY0+b3flEZ3UpWQX8N5MM49m97uVBLZL8WMGAv/tpFvjRClN7tb7LskC+09PsmOYOsmWwF6docK
t7OSbNAr8EIiqkicHeUWnVTFLhmMOPYaXVS9Y61N8IK31DqxShWFUUVaDN0q+gR9k88JG6INZzkV
S/LYqwo/u1aH2bC2dUx6JoXimFMONyVjqN9bYXTVyzbYstzGs1v5TaSyvzBe022h5ITuIy+ugtQQ
XmDhICmt+NYxK+F3wEwbvQoSNtG6TwiyIm9qdOfI+kN+AgZoptS2PaCOm/xKtAc7B0/SG+tDc/jZ
MRQY50TxwOAmr2Gq4JPLbmLhhF1cTZiW2PeXhM/jUqAeR33h1UjFH5NYvtZ6KG81bIeeVisTKW9U
bYM4Zqu8M+NIQO5vbeei/oZfDmyadJpdKhftYER5sDYbs3zv8yd0PnPoyaS5I2gn9c1cXKOHxyZt
dqM3uN1n5Rozvt2qFzf5HKR+YZfd9cQXXGukUfp2sbCWcJJAgaXVZWcHGMGbOPF2Kg2L7bD0DVNc
yI3ppu4JVfD4NA1cwSGd9WezXR6lnpEdiIjmOBRtfagKcnkQH4y4jkoUDkm8ymtD9xza6FUlm272
qPjjIRhLY2ObkfWG5o9lw2jDcSRV+vUS1dPa7OKFSOfaWFusp7hBilNfV64DpNDVSV74WjK9FsY0
76TI+puyUEBcA9mdPm7GZ50/4i0IwcN9zh4yPCi6tcNDoHYZ/IA31FLdNO6EirBL3fIJKdMMgjDO
q4KIyLWxGJFPYoA69K5me1q1cHLHcfAIFcmjnbTz0cBPt0k1t/nWsXYFS4C9cOE78WiFZrMPOHiR
ikqnODRZhfdTb8wNWQ6vo+r0VdGxhiTPan2dhckZgEUMK70a3Q8eo3c30VKovKk/RLhtfRO9Dso6
osP00Sq9tmKlTmRN/JNeImRY7LfFiZJ+rc+au55HTfCuJNEmH+r6CDXi7keZ6iu09DlYG6sn/cVS
lKJUk6sxWtqbYqya+5x1ZwddMVZHZZqsjXgYjsy5+REZDEu9R+E+2MlYH+ngSAEwheIyaYib7cDQ
9v1osLqvrIxdMfbWe1QwmZVmsazcKUTALNpqI6OsPjooD+8RgBhrvGhXxlJeQ/rEr4btnNsyfWUH
B2N1mRonBubqKorCaK+l4f0Clsu4bd9EF2TOUVA0Ge/2yhgnJEfjwPLQluZI1qCLzaxQSGpMuCj1
uYPlmF4Fhu7AqFvqq5XO8+PUTjFDnKXuC1YI0XzinQkAptZJT5JGzYl01eQuASpFF0IDzZThsgIj
nm39NhTJ19jYWSiPiF40NlpvvYXAxHaONL40bCZXgnqq+qsFcF+STDVeYZRKd1Gdo0QptFg7G126
3JjOjJwHu2iqjWup3GrtDvSkehd2yKGHah01ItgAiTT75pLQ57bjMznzyVrXcy+WCYKYQEpiQRwQ
v+TWvmzjFeRJmwY4eyiMYg+nHa36rsCMurT3KDtvZmHHXikHY40zA8lrqg23Yx+Hz8hjQB0M7a2t
l241hdK57UEmNtj+1iAwL4XETkLHu2tmwz3Ai+1syznowKD3akk2Ikr7rTaqvepqemJNPyqXfwpm
/BVr0hJQyM91uQlH7TCZ7qeZJLcSZTdInRas5il8Z582gVUsgjklcV0dLBvZHZqkftU0zvKtG4gO
c7C/eOj7u5WBATbEA36lpXoXrYyADIX8ArXXc/VJwPlrVA30kFqOhBmj5wZ5kcd+lPF7bIV4yJSI
doMVZLsFV8BrzNqhq7aK1Fqz1byy6ssOg9BZl8FQAytQq6aYEAY8rNMe6AjQfEnrK6fqrxFgzwfG
PJoFccdLthE2+nTPiFNAwOUkHMYKbFEr166xKYCEm8j5xyIl3EG0G2dwsu00WL2+satIAPSW0ac7
BMOjFGa1y6xx3KrF1DGSZ29la5jbUA/V3m5Hc29HzecQZdkGCXlTXczyzn1aBZZXOFIHTo3Do+ag
e0Ye2mJvUWHqB6gEzvUirVPo9tWtY9kKj18xb2cnys+yS/XtmLv2oV+64DpH/bPByVrtF1S9R8wO
816LRyxvYwv+3iTaoz5EtOPliJxsTjj2uiUGrNVja3kEEGRztsN+h+8WPj5cwzjy/KZmh6/inPia
EjoN7NRZB7eAAcrQ+T8lS9/fJsDsbNyex4+iMhmfFlwTx0TPwus8SZ21rXWY1wYMOBlCd1YOy550
gIwJcK9jad8oo2dLXXQvq9L6SEeSIW3O7n2GgvBqMLth3bfWtA70QqwaLr4CSreJtjC14IbAHbmr
6bb8SGOkGRArvsFn0fM5e3b/HidjPqJkX6WWtrFrIglMJo+KjIBUx/AS9/s6KXaAoMfeAYSsF4r3
qJnRJkqya1mN6N9n81AOlbXSbKZcM8PKnfbZFcJSa4ObZwsOeljcoLqbB1vd9YGdb6YcVBsz3jdN
1/ZBNUERFSt9mnGXwvRj3yjjLQIoXyXh65S25lpO5bUeFycHFZPXavMRv0zilTzI2142zyJdrgfF
IrMyR1+vNzgISfZZms4L8u7dTWcDiHzQtkab83fX0NzZLtcsbHVL4SMI8GvX/RYJV/kRDn/MN84m
zmkAtaZ3Yd3DdZ8SJaO9dVWBsd2IxHTtcJRhaCaep3Hn8zzLsxM0G5tsGUy7wtxkCZa6Pn1MXUEO
kgtV5Char7A8OnNWbePixp2jhvAFuW3DOcHyCAiZtAyw3YwtqwiHD5LcRh+vQOXpWgGOmeGNx3ca
KhrxVSDTvRM638rBfZL2YTb665z+m5Qlkaw1PT/juOb7D0ezTog/4BoHGep5YONuFSnOxkyEK2zr
0HpuAOtjxVsrFA+ppnakAVb+wlBxE0TdRwRsMEUdtso5t9cYpp46y1ynev9Gas09KTUfQxN+gsTD
ISS7qMAqWQ3NlmAXjBqEK/mmjO+CYOw9mLD8SkNrsDHZ2Oz3Q4+utXN9oecHKzQ2ERpNtHF9vG4J
mDhk3PgVnmzn3uVeMxYQmWCbKY7858isNOhIUT8tc7gB1DmFMuSwNGJPlQ4yezN7LEpUDnNVP4XK
OCTY8CbqKYFI3d0UJn4gwn3XW+VB1Ml0oy3h+GxcyqZGlE/1VevMhwE/Db5/EV9pvMnYUg+4Nyjo
/a5pavzHsbHG6FOscujDKcmSE7hMc9BEIXdzFFoJwVKG+0I6EfbVXDM+8YzJt2wKVlOpedGcH2j7
uallt2Z1NjQxHHY2VaeUx5AhY4pIRbBIIY8gJKj+qvmO/Zxd4H2dYULnKce9ujFrtaxnPRlo3grt
NDZx5Xe2+MqvO2Sado3W0/YVsTA3LHBxHjsHxzmDh35SOJRpihZnXWs2GVj8tX7jgHWked8+C4w3
OLmHm1z0YkNKJBvUu1oDpWl0nP9uTlxMaD/iXc5XNC7V1ihVue6q80yihMxQZnaOj5rdaxNjBWUa
EanyPqA0yVzHH7mFC1KrK5AU6LXOsy3jVAbxgXVnOy0cSkxjMxa8bFoLcnxWhHceWifezkPyOjdd
eZN00iDEdmBT/KVUzUO6Scdw3Y3OKcbrdWytod5ETY253LDslRxHnO3mtLGx1c+qf0v1wd5AS163
LjJbcCpzPyRZt2sxOJBi5WB3DuCyl+DYjV25zsp6erYCwaBRj9/xmk/MQSGkfBcchhFFXc5Oz9UY
DsQw1M1EupZ5HcXtmZj6ZMN8afN+VxYvTvySDYrDJG+x2NtNcDPonf2CVDJkbHcpdhoxf/gOv2KA
sz3HDPldmak22P837VQ+WFn+VOgptd21PwmGuTfK9Mzx6JMJba14cffogstVY9j6Y8aDv+rJ4vTm
bJ6hiHJOYcsN4PX4npULHjh2y91F/g4xkb0bYVpR12bNTxObjsLp4rUeL8Y3CRjAojG/i5PMG8m1
0YvgUKRl5muCmhY6FdtWZJU/AyOvwV/FoWULHBnbFceyQ6VN1JMhwtjLXHlIS+I6MvcqMpD7EEQw
7StR4SBaqLJLpJ2H2Y7Wi5TXmaPWVLTAb7XIXpEoEq+7QL0GPI4cPkTDNKU9r4fY+NYZ/ROd0k3P
qrVbgibuDBkfZWG9Gklt+VlBO5QjnGbFVUCbkohtJPRnwuCcFUsEaNQdgnPrZiyYjcqn0sWoOUWR
fm3aMXoRTmPWEjrVd6QY86E1kTXEVg9zSGAJU7/sP/pEODzWCM1JAXAzTI2FlrywUau7lqpl2W+d
hSGkUsIrUM3qvcgXnM2sCioYj9LsgIw+wPwymM/L3ELD2bF2ZCnDiI0YlUoSQlSVZrhsZ8zWe4I8
qkcDnT+ewda8WOonwrF0Rcc5DyLi7GKB1eQid8+1bGTdlRu/kIgDXLBQtlFkGMCfZLzMJ7s2Z9rv
oni0a+sNcDrfh0mZH+rSkF5aOYY/zPTKhTaQsBEaIUZ6xT6t2LL2cKfKRx+i7gwd95eOkWFPGYwf
CmknG0Y+7eQuM8ewQp6O09NqT7C1BTFQuvY+Bml313eAvMgr5KeGEP6QLrO4dhN3eqjbEGQ7zCSO
HYl6veYlXQ14kZ/jYdJ3nb6ke17G4YYXyrCQaxJGEi7kX6xaKw/uhQw0c1Uh9lrbqMzOY1Mmb31r
64xijdxJXAo8Za12Lt16OTrMBh6+EIHpuJBrE6ECh03gIGYlrcpJCHfqyjjbKKGSYFVVS3TnGhmd
ZGOnZPmI8php7eS1Zmt/bSpTHUXfugeuItr6SKnCY7MtH7q0vIgDFvh1Xy+c61Nh4YusnBlVgOZU
BPCExrQZXbPZ1P3oHFPczLqXD2NLm6PiZYVxm0QfmQq2MuF4H5SjaasiaIcjGWX2qz3n+jWQdge9
JzMfR0B9SENX8xtcanujmBQHVBqg/zWSR9sK32tQvbtJze8SMtMrLYWF0I2aPYH7pp+5JrwtprL1
D7qUW0jUlqvTCpa+HfZ+bebXOS0LqQSAd2xvKjFNkUmFzoN53142aT7wZaMHCEvkDWnks8VcfMhe
OQe6ftfXIMh3GKKdHdZCdtcXvb5na7b5WtQ9FDYEp17kWKNDkzYTlE27LQjPcT1ryqODprfxDjzd
/UYmXbVzMfd9rdiBuOlKo9/aTVRF6w4K6zFNcvseg/5FBYNru1BwrkURmudFB2MawGu8EUPFrRYA
OHD+a77AcrbDxDvcTmKsiYao1DPlJXt2Bxk/kIeiTro+RVsM3eY56IlnhEDWwDThmvZLLLInoh9O
hhVqfIWpGNnzNgZEB2QWPZ6Dk8el4TIQsGC9yE/wA+azidH6enLqHGdsaDGPsQtR31tFLW4m0xrV
2grn9Cot+4YwM0u7rDuay9tQn8qzBYYDSCCz/nUsLS314liGLyPnVgg7A6QQ2YlMPSw7ugB0MkNj
bdphd8zMxP6NUvtbnMF/U3Hk+0dOvhQ+wSb+1v2RegWOvywO/HM+gLlz/h+Hskn/xZ/6XUusxBdH
CsMh6Qo4HnkwTOLvOknlflG2TmthKMB4+FnQ+t91kpb8ogvJoAqRADdgX2TG/9BJ6l8s1zWle+F7
4dn5C/8GJ3DhMf8gt7UcCSaiyINEIOiiLP6FtRWDXQ86YUN7VH5p7KXYwm/MZqxOLMFz/D9cm3/B
3f4iXP7xWY4rdK4FxKr41e4ztLqGMEUUe2WCcSyY+05Jb7pPM1fgqq4Xd/3Xn3eJbP7lt1m6RQ6G
rizDNX81TDQaftvK0fm8XHD+jYQjEIE4LeLUTfRyRRcQNGBOjngY7dh4+OsP/9kwIC8/FsupTfIE
d48X95c86ZoaNGHZKfYMl91HTpyhTSUYnKsZ7cZ5Chb3CTzu3/3kf3GJQUYc2B306466PDZ/pMe7
tkuaEccaGipg/pR45Y8BsBAEMm4masL8tz/QFjykfBxPL3LeX/cZJtiUKrIr3F2EZeGonAo3LHWY
dSCm9mYGg/3615dV/NN1VSQ3w6cggefiGg482h9/IWIlfQlxlOz6ciIxsLeD1rhZlhqHtTPiJ/PI
jxEnh9DWvZpTca4HCRlcEYjgRXZKs4ALX53JfzTA1QbZ0+RWUXslJnd6wRX7b54CKLVfH0KF6t/g
3UcRASFo/fJ9i9x1wiTH90pcXmg9gMfJ4NiSFACIxqZfP69hbQ+ijGYSVttOMlkX4XwmZbDZGXpk
2wdSS819PlfyPTTbxl5FNjrVVRsY5ZFtheI0xSx5OAy6keXrohnEKTc4G70adkT4PdooNuc2sQGC
ayzOpmLX4Qlzl9as+x8pdyz5OovOnmDIXXLVl2Yo5Vdi8KrZt5tlGtZOWhvJETJwurWpEjaasoFc
ykQftGfCM93gjOW54ZELktosVqqdNRJ/jSUS4jtPKczDShBOOF13ljtYdxOiiCtErFmM+TYhcdEF
I0ZmTCFo0IaFhLK10602dhMcXd043hTU1WufGNXr0ujgfpBb9YWTqV6d3Bxu9bYFradTo3xNekLS
jYA7QNQ8ncsmE8YqZ0nNqxl101mrNfEgu97x4yWW7xI9Z7EvZnd6hQXCtG1bgojfNpDTGVUTv7RK
rXGVZy0f6BZx8GQkadr4PZqt96znOuL/57qhmnroXW7a4tTu0wjA+G4DcZ3jsHXXtTlKczPj48O2
fgkEXLUo1c6/PatREl50bWY89tdxOrWIOUtIPUvyYw1yddptOyIi97SGzK6DqwKiqdNauzAYtoE9
aI02hRCPYXSfEEyjUGEnj5rW+UwIxWoobOu9xIf7SloML3+du1fkw7pPVZYnnP9FzJMxpdi4QYTL
Y6PP3H6zKqfbvp8RIQ62wSXl7a5epylBORiW6VJvhr7hJrmRMPd9lMQX+P7yW4HDs5UTls3ux/VH
YCJJ8XKsdZQq5buOFpHBAtMMMse/A8vHYAMgQd1Yop3Gb73Dlzv4Y8jygB408ELA8HqgdR2rXYuk
LTiKdtArb2jH3kcX7rhnBJ2CAbVDL9Sj9nP05NRBJ1Zww3lqTPcVq+6JqQsQUmLSTUieJJeDP1DA
fOn7UXSXfi/MtYK8JwA1bTvDy45+HbIQ+FzR7WerqJSyAlzpu4DpwJ1fbdcYP4ZZqwdvJMMsviUV
0RifWy5/tGWh9LBtjYhJgxSuksZ90LxST+Fp5SC5zu0DKp1oPcVIRwPWvG9IFPNqOL49nma2SDqJ
eZJO2XvDMO4Cd56OXVhOD4RkX2zjKFdtQ5tPlkxtD5+heGl147KXbyZPF77vRrOj7jxGzEfk6w7y
rSMj3OL5Ai/3QjeejoPShp3llBA6vW6UyMHL5YRvOPyoW8qmTRTKoUAqfarYOIE5aEFkJcgP4YYT
sMs6uiSMt0W1dB9ujMSbsbsPY5+H2z1YAf3sRQHVkiyiVPBkFm1XkIdqPSKo14gcq98LZqRTkulk
HNSjScnGBsRD1wA6MUWnsv2IBP+DWa6fzhxzPMtGAJK6s7WAU3phE+HcdtWrFJ37hJ28J1cndJgh
5TBM52VCRDRF9BaVJarXuU3RRA7p+D6VTviUSJuCWRrpA37Z5Dkha3Ah6Uya+4BxYYuX2tw7lauj
6XUDsgdHp3ywJcL9OCn8lp8RbgTCfXmQeDvcZ+Y18Qaioy37hfBUZ2/mBPWRbli108ZsRJMebMM0
v6K+kfa6KdID0YjB1ahV4W3TJihgyWRUUVQ/ZV3zPl8s7zyC4olckN4nhiE5TS5O25VEnnlw4RTf
eo1l0l4WjTrk76juoQtTBL7DuJdmrw0AwAgGeC/V0QrKBv9+YRQ3U29M/WaxjCe2w1Q+mnB2TQ/w
cb41G7XCiUHKLsRRUJwInLO+ZsLk3ycYt2seZeQawVfXGUn3qusqKDeLw6SLsYMEDy/FJHBFTnLP
pctRz5LIFr7Myil3MWPHjYpMHGr8pK0SrHX0ZrKQXsvJoRepOulcmWPMPlwxcFvB1Am/IrGGYmFl
YXNqnHbek7bvnPDNcyzkZZL7GplyH3qWuFcykJQ3Mjl4aOqeJ6UNddDuSbs8SuTSQXdGpTiZWCmQ
y9sGNT1x+XsGg29jd5F7RQIEMelZ5lIHc+xlywptLJhNZfF/RGnBIziRt0EscRXnfmik1PtmaMBr
B+ogSY5tu2WRs3PlVpnmJU7JJyccJrlnkih5C3HDuyTHOtuqmXMc/yA0RbBY78ucUPB/lEAV9UGz
Vlp4efRHBLq33VgAE/fVaF2Nfa9vVSZR0TWd1n4UhLDhKCBU0uZkreW7yjgf2xheheiTOCM7tiZo
yc86jFEHzCLC3v72tYCZm2xLODidRKBpHF+qodrXWdPgRumnW3KujIfcGV3iTrNiPhAQa5OsSECr
NV0LG9Gipzdu+Yq8p4qwlQx86ziv+K3jsPCRRRPP6myhY2k5LbDDEP2SRWHNPofR0QeFNpJwgUOf
tiRtxbWc74nKka92JCisc6MlpFU1l5iurE9ajgwRPoxqKWfqZmZfWYvptNRFJe6zUtMPVR9pn11T
w7b0ozuRxJ3R5cSaQqkyAbmwcrLhJK/dTjyQaMfxhNSySDeNwjHBN4kvV7QuueOZnDnW+8qRHJgN
peo+uNzRJDG5TfC+OWw6t1Ej4T5AkYeKRPdli+ZmnTkyIA5GmxFacZ1oLe9tPGX9/WBPmU3QE/Fs
kXPOUja1cFRV7mIiXwnZGr+ZcRGE4jFx6JbD7TR2wF+CdiMjO58NXRZGkCDLY1Q6WYA8Zja2uebS
g5A7qB9Sq4lOKCsI3NAiEt+jufYnPKKHjAVH19z++ozXDXfPEGkvk0a6ltaFKNXbiKNndnISq20B
MaG0TdaPkt9R2z4EOqvplXu05jbw6ty8Cx1KutmwJoGV3yQ+LOTSN9NU78sBxg1RpDhfMuswflEk
VsnQkLiS0pF0dp5+Av3hIR/KALq9JLC4q4fS5w2E/rOKz6KpP/Ev3Lhkue15rmkM+lq/cbtKv5H5
PPgDtL7dzvlu6mW9pjcO7ie7nzcJh6if1BGRGZZ1Y+nEmExGX9xxtzmXiykjSqvLt1aearCqJOc5
UFChSzR4ahHkzqW60Ykge2Tpev+KmMs8lUOelCgnyURvpxrTSIaMa7hFMXSm8yvWhjbqn9IO5ME0
BwtOlmQ01jARvcDmTWeHzva7RGEWka/GK7yR0hwjomh1Ip3pCIbKQ8mE8Xbuh0sFiXQqBOcV1bBL
SpYBoBaxzbmurts04yHNI6pNbDc8kazN4N4j54/a2zkl6huD4vDvRvHL1PHTaEwoBgOHBFgQQBC/
jv0LfiSXE48IdPmj6Qc2ZXXYpfH963Htn6YfQj0EQIVAh+pYDG4/T2suvGCflB1UfmFTjHtU7KC3
DXIz64KM2pgposOPcvjXn/tPoz+fq3RdYtM20eTav0xdjORAWOVUEQ2X2e+dlje7vJ0yAFRFuM66
JCntbNsRtbgm3jz2/vrTf1ZZMvvzHxdbrM0LzpcQv/zquU1AT4SNXFIGDCCLQ46cc6m6iWqp9oQR
8d961TCWXDpvwwKx/b+A2/4L9v7/mor3v18IwJ9DdsK6rDj8c8jumrCr723Z/SThxUp/+VO/Q3aO
+8VCrAsvY7kclBfV7T8gu/9N3ZntNs6lWfaJmCB5DodzK4qaJVvy7BvCdkRwnmc+fS/l0JWVBRSQ
1Wg0+iZ/JCLCEZbJM+xv77WV8xdT0JhEfAG1w7Du4Yx/SHbqL8KVwnK4nYm/hjD+Q7IjuPE/l+yQ
D3AE//PrC+rHoRoFNgSylqGbf6XH/FMKAgaPyjHb6cdC1yjp6T1D2nRMkPnZxR2isZ9KQTJ3FkPV
bKZ7XJ5JRyd+T1PmtKt8IbaDHt7i3gmkYiEXyfI2AU+Tr4bKRLoeW+ObiVf4wtzFwbhhW28DXKgz
Fs3ukWIJLQBolZCULiPNOeNHkZJValLVVkuidNd0SXF0UNp2+WRds6YT3xqr5nwk+giDFUG0Ow2J
ksWLSIPeObXkk2GKZfbY5yuZi/5Xssw4FEzmJoFd6iuVVBvmXuN6AVPG3qTf64cEonZijdG06odc
g1ATW8sdO+hUkMgs6ylkJyVkbBZl6lcATl8MNsxVGI3F4kHqpbFF2tw4nKasn2h/NPet00Vbc0p+
ZTCbKUPGAt3qNUzXYTDNLQnH5zkV6aOdOEGy47cIpsTQkdfdJOJdVwh2wwbntd8Z2teUMibiQpqP
+6Z1SNNCk/OB+WJ5HtyIBGMEr8xf8M/dDD2zzgMsXGwCvWPsQcHX5bHDCfO65K7zVDl0TzQoVi4S
Syc0TtXMFY+cl1vGpqgu78PYRP5d7fQonnL4DCpyw/1UHGxVZkeieXyWfT5iSLHbQF9h/huPgG1D
19NCRiFObC+3ughlrG+DkKUyNSBmw+AYV2Y37mYSZsWaA/IQeTKokw0zqWDHMc98rxYxk3bEJfSs
MieTLG2Mr3dS093sNW7Aa76EqJSOTiOdNCfNJy6iODubPUjcdh+FVpGv8oSxrfEVEkMO+cllBobp
DAWxBeVfV/KyEE30Jz0ofPvOfIhxiLtRgF+ay4JHfxh1G7HFNR+wHqKBzTypAV/J3HbRBCgYC85W
tpB9hTDLTV5zntPJ4tBs7sO+OVszdADy4ysnJs5SE+vorXTLFCk4OGmxKey0fdG06DrdrZ4Nfw3W
twn71zB/GDpWa8eJA4K58xM3k3ZfNxFzaQLspzrX9H1lyXTTBbV5UFrRwUQzWp9B9b3aZIoPss/K
DbfM+MiRCLpbzatpwt9+UbP5WXSu9OitcFZJ1KHQkC7aYOztusO922nfxuN3g7x1wD0THmuartbL
kut+U81bAMQecdt+A3+Oz0er1zEShxfWBLTxwiR39HT021rqd2ei/VEFJZlcgrgrJZsUg6gE6Ek/
Q3giulis2niutnWyPKGPtHe/FTUmSJiebBLjkX99ckyg7zQcWLqKYhfR/6YOb167RC83Di8bIRQc
QQ4w8iLEt1HW9b4YradaZLfUjU+LEWxV01PNYC7Psd1tS53pKGneW0vdQ7HkjOT12Q8TPn0MLp47
yJe2rrfuPJ0Tk/yjQirYNBXFv0MAKzkM5Kst8NuNjAeZ1mW/M4n/2wQBu0as7J9irTi7NYVPqrNb
wtQWi2DsnmVFOogE07TSGWGsTNeUV72HoZ1PDe1nahh5tqrWoBAksu/2MPIPcKJ3bpP9LM7MPRP5
92CzXB76RuDdIRdxiVSXAGqF68ZbYVxhXF2HhKA8Y3N3KYvL5MqEiyWrWdoHDncEhsnHqjLlLTZr
+1BWHehkI2k2dMeqD4fODvhJxJfM6Q+nXWOHlN17LdTgFYV3s2dBRzww5hR+y7J+7QS+mXCx1R44
4i2wm+s4dPqGZcI9wuQeASGmdvfGutKvTWrCUMJFhzxj9oNHtX2Hg2O0KB6q+4sVWtFNTJM6N5N+
Wxqtw2SYf7QhRr9E9Q/zlG8KOkVW5OcJJxftrQVuySeEytXrySYRqeCfV+KJlvElFRG7A0jrKaXA
K06gGRapvaEaL3ga0/FcaXXjTUaXvDha8mIhXFGcMXxRGPDOdXRv9pbNc9xXmzzLphUekU2LP7i0
k60yGcG7GDouWEmApbnNT2HNlg8Lod3pnflMv0XKA4y/ZJ0Dszha9ahfkDJvIDhOGWFCm+qvlZkt
vl4CDGGlxXGpPiVAf0/Iu+WBtbTSSAG2Ytsiat8mfnSYm4aQy629uJ8pxtb3DD83qDyHV02Twcp0
hjN5Xp8urQNZn25jDbV5bOzEXdWwo2svULBt0zlzt9nUL/uo7HZEYg5DHKTbLtPBMChY5PEAS7xM
wbAGii49FFfaBWUvfyTpahbsUnMvM3yLa5RDMV+cpj5nPSrLPA6lXyVW9F1NQMlHswfLUbMnjNmL
IYddEZRnNSxsrIlSvtl0T8PcXmpknZ9hKnbKnd8TSi2wFFCoNqVl6kmSgcdhFnuDOdNG0gJC/wtW
jMtkyWzAzFHj2mMAcLSYN8NahK3a9qH4CMq+QrU1Ump4mq6omC2wMhG3Kx5DbSAQX5If9zr2tSoe
CxisVrI2DKPaFH3Vn2jICzxc8/eJPiAEtNyXSBvv2/MYrktbIbdaF/gE5qtWZMWDHsKcRebKJOH8
eUn6W5Fo7p4GtOUAjeVFEtb+xviohfQsQIvYWM6IgVpkxtispKSnj9tRZvpDR88iHnEjoq2gk2N3
a63icSw0jRmLdr3LkA/pFL+1Dd4MWhvLQ73Yb24rs+cpTg+mZtAkw7e3Nous/mR5lbvRmIOvZDEa
nxtCsxeTZvpJOURbO7Pju2s4pSRI8s22w4ci5OoXuqudw2EE0au6kWbd1v1j93TF9Ra8FSsS2Vfp
OvOTg+mJyKr7IVKr8nI3d14dZ4nXWmDrnulEyTNljtSAjzoClkONgxBTiYhwf4n4gYGvn3Dd1S6I
14TWOj9sWvityS8UvG8g9s5NqWJ4E+0AsrGPLvCYLKAdbNlAXY0clH4jgTSTI1+Ba8qO7bKUu6Tv
5d23G54NM9t1d9iFZjk47XtV3tycWiuW26i/arVwd4tj12/aonYlgvbz0IZyYyhA4Z5ivnMqGKUS
uv1hdc42tbLVuoch/xIn8L4Lobb41ea1NaLRBAwlzkms7HVnioHyRWZinlYm5qUQAvu/adWnxGiR
gbp2PuVYTnZjaUxrJ6p/YBEbXj8xJHisqsF4YoFsCeH09JKt7G6Msq0swhb3tUzZvFqt+KjJyx9D
ugk3GWfBV31sBPqVm7nTSpOzoM9dGN9FZtnfMoaOQbwgxJiLg1+jLNBfej5zk3631QJXiQPwcHD6
BYJxr68LYT6QcJD0QY5UuwSHSGV0g91LHME3h5RJBRDqomPTj87dVBPigeUgapw5aEHIGF4btext
RhYlvO5ta9TfSqp6lePz9fsgtPcBhZMrEk8Knxvle408WInsmBdjvKXxhwmR7D8HXFieuVT9ioYg
gXOzpMwqqNkD03IXSTzHM0G8VeUa2U50Jo0+TTIcCh0meSMuNKqIl1jazZYuV/fIuJKbcBflXuqo
p3mJNtlQN7cmGuRWN777LOLQlASlj+XtxQgxTmdY5wNNirUdVQTirAaeWRIcGnsufIxzu6Xg2csb
eCdcyw1YmAUiHLWqbjbVLCmkfEFSYWitmRFT7Po5qg5pl2JInYDhKlfVy1QWpe/oijLYOD9iB5jX
GPbyNdeVhEdEw6IcOsQm66zEyiRvaszllraln6zoX8DvWYxelmuXc1cxQYZsqLiV+MUoYKC0haGa
1Zy1BlIsTB7zNRvxnXdZnr9MXZt7lCew3c2aXDE50zD6Zl4SWdiaTDDapzRfXkDJTsA4OdfF+F9/
wZVc0026XIG7xj6S4wqgK7ztyQ1eHCM74YyWl0aqjkKI4g8HYHC8UUuzDWyHSKNtZKIaaoraaLNk
ff7SSMobMtmHm1oWypeSA49Zu9Zq1nDup1jo0KfTfKN0q77YbvCtt3Q8qnSyt0Q9pms9Iyiq1jaw
kDqcfKChPIDBuBTT3F9MvfTysgYK3hKVj6Q+X5CecD9jXlvsEhDKgM/UUc54Ytzzq+TOgV/qg5Dj
V1jRZGm0/YmrLmzuJN2M2bIP3JQ+AE3bZtEffKM9mJ1WP0EZIe6c0mwVi2MxRSyRUe16iG/6pqq4
4g5mI7biXqdVWgZtwcnRNQSbaKIfdAzPlL6KlYgXcMz9D7at7xLf8NotBSbEM9UNLzTRAPCZivAT
TtLg9TLbE8pDURbOaVHuOw2260apcpuyQTIhcatLEEAL0grdOElZXRNSjJ7WJrrX9UuL3A3B75IG
1EeGi/bYY8Nx8VRPC9tCAtnHZDeooQRX0WZ23Xbf8AR/Qlf5LVLY5iIgnxcJjBerUWYdZXpW/pEx
JSn9ODbyC9sWY54JdzuHvLJx1mbUFNexM7sdEKnag5mdbhOkaKjLZqOTUqMC4sMcDUbo40Ao3qrq
l7F3s/0wRMOek3W6p5+v2EpVMKWcl/BILpbcatE/z83CGKZUD8yjk8cCtPkfiwDbcYli+556xcaQ
zemhB2G2sUbZPMtiLtdIYl/c45NzWkgu+aGOhyMcGO6W4UlMjvB6w7TOBhwIv16maSsYHa2TgRvT
QChu0ynHXcO85BBQEMsshLzPf7hY1cy0cXqFa/QN7I9CfwgZznmUNAnfjLLgwcbrsHOy+dvNe4Wo
63w5YcYnxsH2TJMACZZk3lu0w66acbgYecnRoo0c9mP1qXQ9XteuA+X6TnLSKgv3JmfL9Zjy5Vs1
ej3vTmjj3cevO26wUhaoA6ZXMkCnlBGSN2dH7EiEHrMspxcPHYlmRIo/09wq/CyNt0lUPXChcm99
oskt12FUFzElH1guFKdpqadntmt2opEbw2Vu1bFoKQ6u0oQ+8oC8Rp/mnjZwBSkNsz46c6uT183i
HagfLKwNZaxp1+rHLq27Q1uKP3TOnGfcJjQIRO/mEl8MVncfNlr+SF3ecSlTm/FZSoghy0ZPu+cq
bQa+jOBdDTpP8hibublKy/wc2s5r6ap2yxkbh0bF499ONFzRgReOaB4Mp7jPWLRi9WnMl3J7TP9x
93spq+s9hjtXxFuaOVgvofBRGrhrARrycg0P49hFfHsZkg1lJqSdWZUtPdhFZdbQyMPEX0zzYeRN
9fq7fK73HWskyYI1h8DvwSGt6Fh72LaPU1dO+7idzTXXyCNLNBnwodhI2kK5bvEk04fgdZgMVrwN
kPOM3ty68K9tBQo5l53YN5VxmxNt75I1XeCCe3VtUKGnRUvxVksN6WQcR3djZsYza+fNJP/HdzR0
fmqP3L5cPNtQtNedphNDrVY9qgCsnXg8RC5isSWL76Ir1TUJNX6QrrWtx5pQJU0YL9jMsK6rbj1V
hkkeVt90LTEy2TSJ7XFYpsAzI77HJSd5zoPot2vUtEKZR0oXvsCdbKoMiGG+7Tv3TwOtnqtuPPuF
sUDRytWa+JZnJISplnr4U3XMbDMt/YxqnKq1ZKbG7MtLSZPe05boJUui6BegaoXoC72RrFqfSZk8
NhELtNf2jT15lS6dh7wfzIPGuZ6MXphhQxq4mA81GIGWRBY3JyKrimIYv2inollHnbMaa/tIR/Sx
0S3PTqacwxjTQbL9I02ZWU/4ZDEcKgmMue4J3SzNVrYmaRLseM0+zijHdFnVwFG1WIEIxFKa6FJP
vtjdsybtvN3kBAMputZSwl/CoOWcSQT5B5YPs483iVRGba7wUs0Wg20mYdqsn7Amy28sBU7anQIg
jagW/3c0+/+P1Hhsj+5/q8bvi1/xvyBG//5n/qHFgwVVFlu/hF0h72bXf0jxrvsXpJg7g5SZOoq8
yS/9Q4oHh0RLta47mO+kzY3qf0vxAqIGv3D/Y39HJf077lkp/8uAyxDQgbhpWAK/hWn+i82zN1sa
T6OJcKJYprWos+zLwqsU0j2lm1C6mbQNENZmwoh4NEYCVKZxIrqanxc7YOczjCIljhkPNBsY+cMS
TAXbTHLPNdGhhnzZa2QBSqpD8mIpPnMrEHvdNsyHJib6dp++ivNiUJjs4WUPczah7I4Xc5+cJs1u
tBncE11fednQoNdG6Ws36M1HSbQaSZr2g2Wb6tX01WYdZUr0VM8LRYyhGawnRRJqJTpis0TO6/Sb
gyM2edHkbLDQr+8hmTnep1PNqTvIVH8OZzSvDa29i1xbDcZNAlFslQSDKZKgdjkR9/wAKwUunegk
EmdwfUH3DB4U2kmQwLhL/FRtVX2UBDgufTszEhBZC9moHX/cfCg+ZHcn+Q9uOB9j+uKuc5WEX7Qw
s40kJnyRusedllee3YNYmCgmQjueykdLzCCPR3dC85ip5ENkidOLK/LpKjNkSmCDVO+We8cZezYA
sPNDAeeBJWE7mrHzaNStwqEo8p+p5aorptx9tC2j2gdd0j2JeWwxl7etL8dZ7IKFAnhk5rQ4WF3o
rJN56Y9sIHGwB29aU7vO/WYF6kIBGSWud3L13IRXqc3ZK12u/VMvU5TI3kCT7tPBeI+dNHinvZ0M
1MhMHOSndhoX9laYmjb0wpmbIXbi0xIa/VuWkufyoCA1p5GOiGPkusMfxR0Q8NDcaem6JWjwMICw
9ataFXBWRsU+C0lmOGfa1BgEtfv0q56TzA+Zi1vbMM4xdJjJeO8bokbPo72rrlZpLcLHgp5mY8fc
Ob5FFFm8mVR5XdVi8bdhzWueIOclmPkieaQGZACI25d4/UQX3os7q7XZDQBPZmO4hfR+e3YOxkIr
wuYg9Fz9HqkvIyer56HE+EJtjT/WtbqphMoVjxNeqb3jnrShuMQkcSnJ0ArwAEv6I6tSqBVdj6kf
6ku+VlZnYGwwCibP1NqMRhs90sjWnltjjg5OYw5YX8qxPtG4JNeaPYf5mse1fHYF3oSQJGG71tiE
T0YZynNNWr30ozKvLknhlNTEjzlv+ftUUOHJqQT/Igy/dDJhXB0U9w/+UxZG2EEUgO2Z2CAeFHxg
LLD0mZDjb7WOOdnYU4E5LHpwQ60T8yGi7gmPnP1ouHBMKuksHroFTiHZqKcp4+3x26nPPgJMgisj
CwYiPb1ULQqlWXpo39ZT31vgwuaYznYuUDWdjpxn0LmnU2fZ0VbWVIy191anlJY18FpD6ruiv9fQ
ivkWtJMOtnIYspcpGAmP232nJ49O3C6ZWstq6fUnubRjDgTEoX4WwbXWdmPfvEocalcN70u6nhox
7kUzHIawsM9lVTXbvEvNdTZly7bq8/laly4tgwmB5dKl0sWd2+yKeNLcsjGZPJkmUEWFynyn4gcJ
22iVB9ydjDq65AnvR05SV+9ihomHaoz5SkKrt3RPgzOOzQ87iP7K5DokpEv7mru54XLWErY2elPd
ytcIWWUftE2Jay+fNo5y2wdMOB/AAcL1uAjll+OgnRHqgh2DBWhFvf5WGB0QtpCDQTr/aohXUdGY
eVSZHZPYhOdiqJRsfBu9TAJeI4beV4Q5Z5+71Q8oyAzvp3nTseGu6VZ8hZDyYI/k8rq6eJf4L1aE
7J14Bvajl09DLBiPTU7njTpzNlp4/ioiDtjep8rdYQDFV2cD0umHFi/fEtnnGujmoRHtEQUF5VW5
3Hjxr6wNyE+0WpOVWDsKL3ETOjLm26uWj4iulLOayAHaBGBNHqOjzU/7pIcNHUtaX9z0qS63mlVo
W0naz6OmY7nMDB4Dnh8DTQUb2pXCcQy5S0OUK4y77Erlzfhgq+aXU96tS3FoHBfK6X2tHd2cW8Bk
3JdZanJIf83hs6OjKTBwL5FcLBPTZYtrhuD/JZsW6BiD0bxg9+tRDskJmiq+Wo1W80oA8W2Gob3k
DdeehpjF05AFwRWIHGzlvqH1poSMj2B5VIFOrzIFgV9kq78iJrtXwlvjo4nz/xg3xLXsWBVP/Yib
vBP2oeWa5k34zsmG6W9Wy3Xc0vifKJkCT9n8S83U+Rlxq99cTTne0k/zRswL9uXRyf4waS0ulPJR
odKfRpLwd29iC9apkNop6WIHUCIk0ZuVgfajVjM9UlfHkITG662a2uiH0m3eLVXSweak/Y2HMLso
rpCPCf7HlV3Yjs/AgauDoT86spUInUmzzxchHjNXkKDDmfZgjcanBSzXrw0tfcq5xq2szjHfulLW
TE3MlFsSx4JsxbnAxkXgFJs5NlGhLGFv8W0ymxxsdbDacd4VFKXu7Y4tkoo7myZBwlPrv1ox/q2Q
2P+Ja+X+F/0zse7vf/G9a+L/WSuF+d8egJ9o5vjPVpT77//b4Veaf+HcK23g9Y7ucprlcPm36Jiw
4MJBk+MoS18DEbH/SI5xwIUYZzBVl/IOjLsfi/+eHBN8PcxYkhiaIf9GCf03kmNgR/+zz8mB8i9t
omsKKUbp/EP/xWUVGKjBcaWZniSZMFGsHrS+UxCz77sxHx+0CFalt4hGJZ5eQz3xYF1Y2gdG3qz1
kFfSdK2nmOI5LWjmtOpExUpKNzZYkmXou8WXjckNLYpEVXkU+UXiiMuBYEFWN4jYcWrNC97PyHor
xrlp11FvG7B/jFQPD0garc6cH8OmfcSbl7ylTUCko0a/v1dy6VUmGpRlQey67HV74qDQ1UYd+7PB
Yvxj54XpYiet75Fakum0VC4rI3ckI2SH/BgUo5Lct0+3XYHttIsiK/6DP7pj0qlqlfp1L7ppl2dO
3xL3qoEa5Mi6Yl03jTlx5e2wIfwRRs9x1jM7brjnXk2N/uhqRvCdONjKWHBmLkX4W6Yi6V7rLO+L
PcVTtbkF38WM20iwlxGYHxoC9FoPWRqmpDYnn2E4zc9ZYrcPNbMX2QPoBRIV7kALRz+tZr/CGr90
IUZ7Wu5OZtaRfNCJxonflFlea+p0sb4UBJIKts0VSVN9BX+D+U5SnjUzH1+IR+MJd9vmpMgp+lbJ
mTbnYDqo+MQAjgZYa5iP1lx9p0t2cjOxTSEO1IvzGpVy0xYcWpuGhdCsUGgWFT/ZHf8OBs+m0260
YSYyhKJSQl7nuOvJvnijufOD40TgVQz0EIunvPV5cbwZGT8etWyC0ec8TyXMHqGnD9UEuJqzLCqt
2gJThjWC2uB1aoo8YwZqYIzfDn4SP54IQjH/wSY77gajJwotDy5fEL9G0pV7S6dqhFPK1lLdG/Sq
HMhqGFGcMpQxV7suWsZVRMy79UhwHFs78S1tfoEqw1yTB/mg4NnRxoJBihjpQ5rZxlXroJ3s743g
uzokkQYwf9f1doGhGllqUX0eeW1dRMhk3bsLswu38PKZqNoFXy53LSwGT2S2tccvzBFlMdV2qLWv
pKYbgQnnYwnveqn1ZyuYrnMNmx3zcYEKMh6LhZGf0TVPsv7kYMu0LQgYAgD+Tto1rACf8wA9cUyf
/FII+UwXixb6lR5iGzdG6KWc9yPCNdUOx80NzhGqoRMUm6GZLtxTbA7gnEaYM1wGQVTnzmyJEsV3
HtHlYM83WkR3ToV4OC5dsbWVfDGycaODiFuRVkvPomNrK3tx1MMJ+UjrntvZYS5R3ysY6adk1mvs
rDvawrKvU6aaL5oJ7Nu0kJHemG6Qa3uc4KeuHI5DXJ97TYzJuoqj4mfO7+psgcSViRDbCFhD3js4
WZtC2PabBZbjmphj9ghku8PVkTyrATQehSBcbjeapCqE4ioJgyap5BvTrjLe0HcQMf0G6VQNAXfe
1MepC8P3d5z6tlnDfzKoMRU7kJDdbwCB3ErKgeci4afvzPqF7szgLCNSFgezqbR5WznHNM4OOGnO
98PmwIgM7T/xjViDAVvAFqn8SlQbjdLVap8hzyGMUmF/as3eTVc2ufhw7U4h7D48F7oEVkXyLmiI
FBU2c3zsXxSTKiu8UpD53E7YiqNoesadU3lGD0Kg6150cgQE0cPqpFvBIWwkmY4i075zUUOmtd1V
45b7BO/TCrR8zpE6KMRPq3Ab6sQXLpPWqLNJKjEuWSKh5WMHCOiUlTZnzri6xFAcj8APiDlk8gEg
Lr/JpenVYr1e6cwZV4RzJjT0PvEqYfwpklKhavLdiaH+3Yx58KeJnM9Mab4Y1LBSINzIWlXuBvnh
DSMWoH5QUVPH2MwsTG7agar3yYDh27BESqhMcspqqzz9KrkxPoQF3gHDwnLfyGKXFsmj0IbLnN7P
viV0E8YNmgHezujWZg+VpEvh9la4GlZUNCQrBnuEBMcjs7UzOBnh877wS/akvxl1HXvcyCLtihfF
OpIQzYAxoQxVSfnkdAEeIJ3/04KxJIOvtJ5gYTR6Y6tvhaysSzol3b4KOqiUduSOu6pOECVG7c8E
c2uA4gB6iY0kBG3vEcF4CkT0gVXu3aFw4ETcpSvqXenWm2ngvs6Oe1pYiuZkwWBo9+95ghPQUf2+
aE7Wsgefthqy+iGt74UEIw4MQTxjKaEioaQeSdy6nsFRwI/M6jghg3p9/DPNYY8fKsRDpTAtiUmG
v8TwO6toXrQEn6AGWPCRjpvdnGbXu3HBMqZtF6QnksvRGtH3IV7w5+PT1D+ttr7NqjgB7b/Z7hch
IWD8erKe2mbXLMFDXbdnvexbwoKswXZZ0/psROW3CvsHLJIHqAZnqJPQkrh8mHtdmzaM8Fd1cODy
7U2i2ExNuY708azF/SmcuX/A7H8ByHWxK+2hvg+kw4ITtBn+rtJuDPdOwJpsWtED2Jxswynm5Gp/
KuNKZRYp12zDoeFtUEyQE5sCbcFarGjGxkmIgTCPqfgZ6/SnYh0sq2dTfLt3q0okV03yqwdmg/P7
gRzeRp8olGvOQSw8cjKrqgifY7oiGhctBppcooVeS5eudk/BdZdGe8q15q3u97GJt4wtXLUBW+hv
19YYOKOiQD/sp5q447jD1XKxl4t0P5k4en0E9IoFCria57gX05FnXtlHjp9ehvkNu+YO/+PqrkSo
YqZyJlmnbYUANBxac9p1Rr21nZ+ssR6oEH5kiA/7w/VypssOc/Nc+7DIgwlIQkatGxwVsCQO6oz8
T7fQW5o5azs3AIf4pvzV6Gydphk/9gO4mZjG4RLURrMQlAvuRrHWpzDipLI7jAx38bAqO1Vel7ak
fUEeTEYZEXofjRcPlRtgY8t3vf1YU3Rg8TpQDU4dyZk6Q2tVj4pnBSX2ygiLMwpHatcbrWZkruA2
a5RdsdODfL+IrTUXRI/FNsq4U1U8Ldn8U5UhXUzwC9dOMG0N13oYIZzhlqSTiR92VR7scGmvS62Z
e0uOxaGET76jk2jyXVrCay7WZdLx7hfdOy3QYp9UpUOI01mQrOwgbq7mGN/yhrRcUu6G3KjX0F8e
TLc9GhDZzM5vIGSuTafUB0aEzj2vmd5AFVevICSHnQ1NHBfFUCkvqfN1Kf+QeX9UatqH/BFmw2o9
5vlTaHL8mMEQ7YYC8k80G5s8bY4NqjrpXQBbevSEIZN8E9IV7x9by7bsEmI0cqyQNWH2psgTxRgd
xrHl6Za0yawaeyBczcSEheFS1eV3ZNpoqAnUpPkGg3BPlQaAK7UVNf4rp91LK3tOmiGnmnvcTaHB
c5E+SejK4NgZIJkX2V1rVlrWT8I+jrUpWhsLQ4uCF3qdIdftzG4ehFgTQj4eCFnmDgckoJZE7oxU
9JuUVDu9lYheDI6o+1m0dpfZ+jpbuH23I/YLXnrCcqWVbwsXUzzqr9vbb1mBI5OgUjBXT7ksL8mE
D0FzxEurN2/3LwCA/lWf0qc40T6VlZ6dobtphv6n04YXFFRcMoYkG5UkXldTqYK9R3sAc/lUzcHm
jvfKp/qsZ8ZBE/kBK6g3RzoJkMl8MmT7MunFWpTfo+1uXM7sK0j6R7JvPA/2p9FOH6kSH11ongEw
wFTFnxhPajNZhHwZDJA/smAhhPYm6fEDVg2MorDTxcsIQcezCc76cEZm316AUoGOX2kDfkI6trO9
GUvfiRYPjQddA7sFFYKUB3N+c1dQ45mJUgVUM3wn3PBJTLA5RuYETt+JT3AsfWRfv+9qvxPZNQzg
WIoPN5iO5LX9bgpp/YbIZUf6lkpb384aRYjLPYQYvrW8wvOlpp0FwW9Ooo/FpWjBKuZ2V1T6l6mL
9WTGZAuwEbNIJjhTJYzCqMX1Kg8Q5JBj1ZfTas8qcJ7hX29tWmCKPLPuIYRvKz3SH6NWsmrgooK7
KiL1YCd4AXPaAZjTHBOl47qgzF1jcH+0JxRwaeEqFCaLEUnpZRchU9YrYb3ro75VFRxkM984Y+Uc
onLE9D3fiAfsDfScJQKiDYk34MDCYuPXbflJXzzD5IAuLAjCTgs6ffBcKztVpMmi5aEE5+fId13q
vuj+IGT7/VJc43uRNg6rsmzwPzPj5TOSuBjznqKVrlxzoVoFI4erUL8uJuBPiyQ3m1wauisN3ree
J59Mw8+arb223YNTTE+1FZ3bkNrz8Gt0aLslTEttkX1OGcYn3fhaDgJZOGMTgYKcPlczxT/e5IK3
NqsHYoPw5uL/Rd159UauXlH2F9FgDi8DDEOxcil3q18ISd3NXCzm8OtnUdfjqy6rVGM/DGZgwDAu
fMVi+NI5e68t/NYV4NgnHJOyHu5JtoICKg0gpLJoHEW7G8vsDZCU2m5RH7Dbw/cewRyvaLHboWIm
34w2xcdtqoN6ctqpCN6yKMYARrLYMN0JA3A7RM6hHviaUlMcDnKJ1BmNtdc2Wj1ZU2CA+xxIsU6W
X5XTHatzlfNPk/+OTipm30IJ4m2eK9Z4TxPXAF0ZjiMzT28lK6U5jZUrhOMxdbBYlCjsRSEROMLA
yeK0F5IYp0lMM4muUAZmt1W9iCGnbRQznFodIwiR0qZBUAt2kXUEHUljGOKLkPPoR2ayu1/UaiWu
FQ1mqSO2FCBsK5OJKJu13PC5SmwWC6wqBoJiAu0NvUKHmGpHLUKOgklYH4pvyoSVpMXh+UMBl5g6
IOo4m2QyFT97EMax8srh6EUVm2UXRDjkTyzvhY4+MAMQOwgCMn3k64F3xLh42iDBydhldTKmaFK2
9EecFWRAMf2Hey3uzKPbKhJbwV4bq+9q3uJYpYofME4meooAEXNhM5n90LiYPeI9P6x/CIX2tO1l
QQG2xSn+PjcMvpq4O+KmH07pQ1pa2iOOlf63oEk9UFAsw2QQRUe8daIk5qi66vmE0Q8iy6yWaURl
lXAKA0cu1IkdvBoGk1uWaFAIS9Py1jWYMQxH7ThWotKv9LsgO2kPZjJBNcYpmmS2dNJ6Sqm1Re+o
GeDLLxCd9xWjbspTT5mOKIbg5Gm4Z+khHxBhZQz/tjUOZkl0B1LGot2ww0S7jJwAwAK9/UJ0wPX+
ZWTRGjuMpeReaghFY2tgYS9KVAFxVoK18CVN4GdRgQiO+KiLXlwHbKkBXwtan7Fp7blbrKIMzoaC
d8oZDuRuMgXTSB9oUiTO5FKeum0g0nL5z6uo/2fGvv/fgFySKGKFu2zu+5/Zy+tL/kc99a9/5W81
AQlJ1EV1KqR/OvuQExDMIZM6yzFY4r8ptv5TTkC1leIr9HFTBHOkI0b8u6Qq/kOWVQXyHE5TSkGW
9B/JCf609akzMoDyrCSjdWCVOwdkJfRL1VpRhaUlCJyeY3rHy9ZS64cPz+QTDhcV4I/uwffLIEie
aWQgxORzzcIk1dXYTZ0AyFQFN1TkNEha0TzkNLvyvzQt1Nk/Tys+B1JxSxY1Z0WVFQv5zZxt8hHX
xLtggKJGW44SEkFRr7odrXNlrU4inAR4I9GVCyrSv9+eAVYILBVKEjScIgS3j5cEA62VEr64ZUyP
CoVgWTTbAi4EhEwhLzTHtMDliKauyAuRA9QsZ86SkT1ELx994l9bB5oIBUGqrrFPYkO1tIoB8/Jo
VeLrcYirbYn6xy+p/PrvSJIcn75zRLmxHokLvwXXafkZ/oZHpIZHesAVFZsgj/eELsR7NUw0tntQ
KvyxFPMVkKDRK9EB38qCOv0ihnV6inD6PxmncCfi5vHoJh3hFGQirHYl3akqQhQHSXV7K9dt/nsi
9PIwUeh6lEW8ivj5s4VGFYvSD4zFtjj2S5Ye+moTdWOzEwG/lmPvSdHAXr+hU2hITbGvToQ0NVmq
vIAaF9g096WLzwf7FksqG5HBImbRFOTirTaBM+sT4gkS9Ah5FMveDDmuqjQ95eo5Jgmip/UbVcSx
2MbYh339DGhJG+ttdDwRV3s0wHr2Ad85Qr55LyQSRPIKvfD0nLSh+W0WG95ZoWhFtD1r62di1ogW
JauC253LI0uekMR4vjpz3kPjrnpN0UNqTnxUs4OYdSYCEDUstkbbt5uxPfZPANjpcnPccmWw6Ws1
IefFVuNEO8SKdBcRg+CQnzreRVgKPABj1TOppfjtBrGBZaALGhttPf9Z5XkEiTJ6G6vk5LK30dCm
mPTYpUmLkN7wcCLIlDsK9dM3VZGFW+UYT1uRsjxUKSK2Kd53IuTceK69CIVwD+JfW6HpVJcAgmvk
MHG6JY60/RnWevOaSrMMY8LCdfQE6thrHgFNjkB/o5vgUMGu9kfSMO3ByH6KytDbeqqy9W1AtKfh
I8aEmI/0lPnCyeR4BUPVqdGl431QRYc0Ld0G8b1JhEoFiN2EI+dkM3khmwv4r2AAb2sVNyrA5w54
Mu4CsJQIl+obbehpE2O/B13fMXpo13Y7JVVxsEjdryFHDE5vttml8nF6bQZAHrxZ7fU0pOmBBqvs
plPT3JUarkZMjndoOjhGaNN3ocUqADVM9uRxqvcCjF6vt/T+HsVL64QSSbcgSW6BEX0DGlTIyzg1
MR5z1uqi8e2ox/Q2g65tAZC2lM7ALZizAnWqyWVLwzzVqMm2Iw3zrNQnmNLZOKwyi70ixr6wpP0B
HSWcntK6VztOVnJb9yEPouBIPnZ18oDh0Qzp4kjJYHb9g8GZ1bOk2qBtDZ8dT0uQYjTQSs7UFpxb
khK7STfgcLAHWHAslzU0ABT33DgTRnNRJxj3VOhTjb4I034K77pU4/+pnLB1wN2t2siG9H7sb0Jd
ID0SfjYFDrrYAo0HGGW99iyfornDDWgZiWZfUYN7Stpe0BYlQSrGTwMZPOLMJmqENbKgsK3u6V4c
89JHvUjKiHZK78HNxz5bUqbhIje0JZvx7MkIMHQ6gSKz1elbXVlrQzdXE6aup1CL7dHXGkVZ93KA
JmYYtKWM2dWgKzxim8gnS3oggRqZWA0EkZCDQA/ux7Ht33T5SIOKGOjTQk2hLRXosMA7owd3yQFQ
V6daPK7jARJNk3MiYvMcBAx2swdXo6qUJI3OkBbo/Qs3A2PuaXihHHK7Z5fNSPVOQAzzY6j4X2Uj
HO+nWgzo/x/ZurpYxHI8vOrp1ywXhBgSxHiNiSbZnEYrn9wWiXTk4XguVqaYWQccyfpLltM8wQ/W
SYsANcAtp0UjBXmd89sEnbYCD4NTCEngSLdEeDwZTOyJsm5e3Id5BNYDNB0g6gEJdcu4zf4vd8s/
Nsv/x/97qtK3oj1iMr/7FcbF8U/AKhuwy5vAh5ekf/n3f+GvLaAky/NmTtTY4aHEgvvwv3vqkqT9
w5J1/qHCLlBBmvyvDaCsg3ZQiDSV6acD9Jx3TP/sqcviPyifgPlgtyaZUFn/owxNad6b/M1lEeBQ
GKrBBvOsk96FkimIA1aR01Y6DFvzJl/KN0xo+qZ5FBYfnsYn278/Jat/X+NsK6ZSyB8iMgK3+m27
j57sfiFcg3POtNjPfj4Sho9bLhRFMSA0/rSyxWm87b4V22Ihvoa/1f3Xv53k0guXONvV9b1mUO/D
6oNPLL1pjDHwjDCpCCuqKq8xNCokuVUN66wXlqNc1yu2TsGS+XZYZDJiQM6tqp+3A3LTPpGcNDuV
dqlBICqZt11ozaZr5TmRDCXR0ijGJQqCJ7ItE9P0elWuXSSXeBZ7wgpCQEA+oLjeZcdreDqpoHZb
1SwUURT5UqWb3zDCaQu5McM3SWyK370FsI9VUF2CrwZlFg8Eb4k5koMRu8CI5IGuaoY8Tjfy3TE6
io4U3jX1cdlYZCBpbHedJGsjJDgpLqFOKFe6qFlkcObZjZiJb42pFQqdmDa5l0FsUdO0zHtcBqrf
tSpoxLJvfs69Ey9I1NzPkyQkyF4uvpeJqWxqTCHYohom1NRMqfBkglsYeeFTjXlJh17wm8aMyRKr
pV0X6UccP6PqCWHcb+jAnrbpvCAJc6h1OAK8DBI2IE2em2/IlihbqdmMKccB1kdCuEpF4+jHilZu
5CjoHXk2MllKEDogKSUQ9tXJywLQkolSPudS3M0mfxOPAqvW11/SLMz+7FM9Ax63amG0wA0wZe1o
qLj0MRWfPYl45RgiXxgKM9P5j6FAv7rEHyVtq9ZBs6fvcIkMN/kpJGKVDZOb3EXHjWpjX4Zb39k0
H1Fmx+sjhu3u7utbnBE2n92jPt/7BzwMKaRA2oZS2hrSVuA+jU1FSbMsCZyhJGQg77vt45VpQcCI
r9z3hceqz5POh0tCTNSiQsgUOkD9HErQycgEU3o6SCmBVnL0CFpYskIEAuPruzyD4fxrPtPPKEuc
bkvNEiz2coh2LNCavQGtsUZyUCackmIP9u7+WChkJiKhhUL6rHEapY42FetqUp0p92PcM730DR46
0BRKbtBrnMmAdSecNswoV57Nn3Kpv3/ofGD98GyAduhkSNTTNqOXkXe3vQbi1TVmnnu90X628vLK
E7mwipzrsXQTPXQkh9M26fyqeuiQFENrnFr7u0H0gb6gOUe33SvAL6z7zAENQBethLJwA5+4yu9P
6c3Xv+TS13C21NRNXQjTKIxb1Ye00PbYmLf66dWSCs/qV19fY16xP/3K56//w2OVpLnygOB9CwHW
TTeHbiFsRydx6ZzvupW2qO3YyVetWzi9R16xTQjYYnD2pWv51m25uM/t42r07sHu79eZh0J4c22l
PStF/P3GzxYrk5oeihp+mmT6ouhZlI11OqEce2u3+K3AUdWdY79GLm7jnypfv34il3YR51S3YSyO
HSKZaUuMSpvbVLvrAYFQrthavS8ej1AQNrqZHK5cbn7Qn0yl2tlUN1tTmro9MQD9cImsyubg6VjM
pso6XFx7lpcmVO1sMutCFLKmxVV0P/Dbp+Oq2tYOpfplcG89Untdw7R2Ai/aBZ6wSpwr9/Zn/epf
b1A7n880uFui3nB6N7HpaS9xcsDiCVW1Z08Q7XugQ4b2EFmOEhNwCpyQZjNtClW+8nVbf1az/v4B
Z7ObDo/oGHTFtD1C3Wja7MkU9T11toWJ7ASwlJMYq87aVMWPOrRc1BD2MVUXmWb4ZaTDugkzL+a9
aP1KJFMpo49swwb18nSTHp8tZe59j2gPpu1pJDeThBNRd2XLoPzfLRTMimW9MtsVdM4aSMPxAYSJ
XWabcsKZW6yF01Mt4lBlCCm3sfYtGVsaak+9WFGQuZX5hYXUe2kseoEc3knjgfIUqW+pO8ZvEFGd
OlgF0/cW3Ekqb/Cb3iQFis0m2USQxQgG9ZTSbybTpbhjK9FNqDYrKupufDQWUrwK612DnomUVkAW
VBIW/bDr9ZbujbjSipgXpQLD0e/1QfrWWO2PoWOZq/uJbpu2RwpKgFu7K0/TX8exi6VO+cJEpJ1t
KSwzzvB0M+2aPpFCaOZ32UZaphtyY4430rLxphfzTdwOj/q3Ztffy9v6yoR/aZ55F+h+mAJjKhOI
BblyKNzIk4PA5kgUGKGrmYfGkzieOvSmfD0/KTpiovJjkG+/HiDvw++TwX+ebyAZjWU2II+3Q9bu
sEo4gGc8K2NRa6Per8zuhhizldUXttrB3wcpJUCYoteimb7aPoR1+b22QDZvjlX9I0ppqsQTlaYH
jaDoNgkWolQu6LCg7ZrZMf6cEAuF+lTxQSK2g2Dgn0paZZVIfwVGfRgtAIFB0xzXCbEAlYCiLYs9
I91P4VaahWwgqtLnatiK+iEgXlW5j5AB50iT1NLTo3bbymxYCblL0yvL/qW3o52t+yBbqBQ1zCEt
wpVS6nwSebFsuD0EljrfSflzAyuPWcPS12ZFT5hWVUHPT8j/ymu/+GVemkPOTpWEeeFrwECxrXXN
yQfMXltFEq7cnnxpijxb5IHEWafaKuUtZG/xx5BE07IqYvLVuiMxGxX1OqMLtEUhoTeokkFew1iQ
1pmUWtxtr9ixGs8TJkBloBzxQgp0Y1kHLRgq1YJLEFJsikKM0hFNWG9CswY9Tqrv4DMOfEJd1ryl
XQ/p4esP+tLdzIvch6E05YJuNoRGEkcJ0WZJtADmTQMj19vXf/8d/vnJgNHO9gSDmcHAqxgw+NT3
1qJwNE9w0GwxP0jeb+FnvIjW/+wEXnzx0vyGP7nYu231w92M8UlS+zobt1Hot1LwAyG/J+a3nL0C
RND93dHSyHp0O1QSFTCwA1D8r2/zwmNUz5atmJLjCdzDuC2PcOLhdiFoEA7VcG0vrczv47M7OxtU
FiyrLDyaMHs8YEqe+fxWr3p3BZTgaYG2ZkO0mI3T3DOXR/tGtCtHdt8kp/ENt31NX1m1f359o/KF
Xf15sIfenRpLDIxxm5If2L+NxUIqlnQ84h/5U33bxQvoJRtVplRuV76whvYQPyQ7QfQr6hCiK9A2
+J0/d+Gylu1o3W6u/KxLb/5sVHYhPolOTUboRmhskh+p+dSgP5o6f/pNeIXThwP+hDdlX/a+dlpP
rRsDvSQ+MYCfFaxqchnr9RR5o7GLkXdp1zaLF87F6tn4KkNRSQi9H7fTgvlAeMGq6+Wu/E1n1/Zf
3vrZCJMtHQZip/PRb2uv2fZ39Q4GHC2xDT7XpbXTv5c3yfLoIUOxAWs/EctqA/W/cuaRL9TX1LNt
AAVE8UhTgQFOGljkNzhaCqy8muqQYa/LPjGhrEkoOGi8ILw+vWXLBMTn4JJSoK5MzHTlrRo/Iylw
MZTUr3g6uJf2yl5BufBhKGe7dU2fonxACbYNAhGPwq45NFqzn8ZNVZM28QhRpCANiQyxqFs03Tr0
9crToMycfDHeKxW27YWZLgbCdNDyK+ua0NijYmdHcZV1uxr9bU68WHNTH/dRhecEStzXr/XSiFfO
DgBHAwsIvbZxWy0G1/QSh6nLhZvu4hJymcPc2iaY3g5csJxOuAKGuNJdP13FzuSc1pwN7MbJrlSP
Lr1k5exc0Em1NmbSkW1PDHRLH3zDfM4nXAe3sbgE4++0yr7CbX7sE+9EMMVItxjHatLICCsB5QzN
Ikx+TC2ry3hcarglIpykms6JAiisctsLhkOwTnVlOj6LTfrXMeIcwE3YZ2H01Tzs2HvgoVhIHJND
d3ot94lLaCRaO0qKx71oPNKxKfE3DOsr721+P5/M1MrZTJ2fyHhsJ0HaFrnbLmW06860llGp4tOO
XHNVUAi0LSd4qr+le3WZ+KxGAMbwFOC6phe6zKdF8l3ahI033CNgvM9v89/BXhduTgkIOskzr3xh
lzZq70Pmw2pJipBkBviu2MAr7uTik1oAaHKUNb/5kLrHdeRp7tdP5VLVSjmbn1Uqs8mx5VrxvlkB
W3Ozh9PWXNO94j/5w9EmXtk21uFNugofoMhvLNe4cu0LK9b7APtwm51wyqZjx6X1tbalEuAOXrKc
dsaV3eal8oNyNv/GZRDhmeHvW5LdPAz3xrL7JvzCtC3tUoEqy9dP8OLbOptnY/oxqDS5DFUOckpz
w+2rJ1Szu2GJb0lGguw2G/aiumrr3tfXfH87n3zL75uAD48OpfOAGyeUtxpxO0QefR+FVZUvRr/9
LZ8cRfI4inoDevN7k1zo5xdOG+ahemTQE3cp290Tjej9Cfk2G9vYHraq4dSmE6YPX/++d+nOZ7/v
bI7MpzYyNIlnMrQ+xLCxdXKvqxeJ4WrzlugES1iw9fvJfEx9nos2fKNac3L6X6hd5GW/KhSmqdtC
PwikYO2P16oYl/ah79Poh+cm9QTOxBAwt1Hni3ADhluZWe9eww3datQjD/F2AFIlenUcOunr109D
ujDzvJ9YPlw1R1QnKLiltv16RJtdyIt60t2Q5MvWU0AeF8pb293E2hFo7CZrobAqN+3qlINyWBRX
NmLvK8Jnr+Rs+ouU9CgMOrdeDEu99I/lGjiVBHMQPbF7Ak7Eadcbhd/yjbjA/wMfNAbnaQN8UiWv
2sF7trrfonyDmAYIWmzd0uYu8/WJUHSwr8QbEyQQLUPSU5FPPl95chd2afK8efjw5BoidMDD8qOV
Q/AIw/VFWo7PACKP++TKULowCb3Pix+uIM/cOIJ5mGtvJfdhsNVDYGdXp/JL1cLZTP3xBoxKGEKQ
rtI2WWG3Grak7/rDolspbr0j/JriHW5Nh/l1Nd5IXjY4+ZWP7n1Z++x9n81+QWX0spVy5RFt8z5+
UhblHbDK9dEflye3Wk2L/CW7AVRqN0/CTr8p/PgRGPyTtQ7saM/X7/aLcEf5blXcX13Z5vf22Y86
mysbIsbglvGjrHuB/GxKK3vdoUjLwvZddIsVy8zh2g7zPX3gk4vNpvSPz14WReJ25/m/poZRubpj
3Z1g2riSl+ziK2vYpZnufcx/+H5AoAl6PnARVD1evrYWslf42QJEsGv6k6u7BCTejatmo7rltnGi
HRzrjXYz+j9A3jz+d8Pkfbf14UfIId6XChLeVlmkS9H7ZfiYnHxhdW2XcGnbdp4g0stii2CaCzSL
0p7vq/Z113wgYMkWXcnBNOUKi5/RlTF5acJ8X2o/3E+YDWJqzW8uCl6xUk71jhIOFnAQPQ57fYow
2boR7iMfZTSeumgnTL515Y1eKoy8rx0fLg5Y6ojtmIuHT8VLfzet+t/D1ljq9+Jb8SD49WJ6au+z
X1+/uktVK+ls/wWiYMTHy9Vkx/T19cPd5OD7su9QeHOckBaH1NEPoWPaspu7tfcUuvi3rzznCyfE
937thztNLLCmVsW1U1v1CDqyG+/aruh9Q//Z4DubfhpCZ0zMofMXU1Fz9TE2UfoQ7dLD0ujld5lb
O+Gi9hA3LJWFZKOcYMjc6Hb1IrvFAmTiARvnhhYZx1ZXvPJy30+Xn/2sswlIhanakJs9D1fRw1S3
bZ9wIK4lm8bDKl7mduKpfpvZqVc/AWa3h9/FNji0i3w7eI2/pAKxkl3DlxfkaHv9ElPZwlhd+RTm
NeGT3yaezVdTllYwMflt1SJcdtvWa/1pSXaKL9IvDFxg9/v4Rv1eOdkOMrdvOvHi6ytrF6pk4tl2
7ZTFkZlUbCdFa99C80mcwIS/6CCGGKCWkvue77CINu1CZvU/WLh6iptet0vKNE9yfx9CrMJ6D5/h
CQy+fDvgKIP7WHpGuegFwa3TRZwv1OQZekNYuyI8Lu1mokNlLYd6iVK01O1w7ov/agMZvAy6lidN
cfP2JmwQhRzCu6IEBoUj0/76jt/XgM+e9dm5WUF4qHUazxp19SI7oEFc0CDy2sfQ+0aVzsdkthAX
0rreXBvpl+oGc4rPx+VolhoYeMGlrUajt7Aj/0niPbceDCUH2r4TLZAL2L8kusG1C4reJufCa9xH
QKC+5JBOYt9fufkL+1FR+/OXnLDSFuN8YpEO07b3dF91TofSkVw4BKvaDZ1+ZdyWN6ddsrtyxUsf
2Lwf+DDTAF8Scvj46MnCiXS3QyKsJ/tGCfyoRoLjhvWLxJdHlKED9EtFpXNlvF/a8Itn06uoQFMd
5vdMDJqX79N14ay0Ww/ml3d/beBeKmWJZ5s8YtQmXTpxEdkXaCDtyP3Q3rJ2gyJ34g1LDKQbYd+t
oMRak1tp9rTs7jpHxScPn/tJWqXZs4JOGPzMDUrsenGEoxDuzf4Gw3XRXPvmL732synZ6MDuSoMp
bac34fv0QGOLKlD1k+PYCwpj9XDK3Wiyx5Vy36/U1/LblXd/6bJnU64ETLWp5ndfufnd+HtySXnz
onmqB4PntixrCQXQ0K2ufWzzZ/zvYxtZ5Z8fG1mhVPwMtEYTq/avQLlvy9uUPmBm32qty9ii3WA3
latGrvVw5SYvXfNsBpW7rE4yhWc73loHDuVAXaOfHT5/u4Vv3tjKj4oZMTXuRn0Xx1eK2JcuejaJ
9YJSBUOtoR0bfkjakxWXnO/Ha5/L/Fl89hjP5qtGSFKjQuG8BVCeE/O5C+9Istqp9+L3isni6esn
9/nXYb7rDT7MDMPQVwUpEwxQjB0cyOHMl5H4/dSItUNUuV+cUH2fhuTK5S7st0z0sX/MRHhCqegl
XK98MlobO+E+eCp3CaAJG2XQQ7WES7GOV/AHftdLeXlaywtaVm7zGLFv//qWL+wwTetsUlLiZJrA
I1EP+K25IFeIuf6e3CRHe/IHCMS/lfXprtpHt/rdf3nBswnKwh4LTI4LhnvrzQoeQCpwIR3skGVr
v+Rv8j2u9yhx9J9wBF3p+evLXqgtwuX681lHRyObYqJSt4fuvrhr5mdcP2YHImJX029rHd6DSufD
2kBumGydk2l5OD0Wy6+vfmlwnE07TSDhF89URIfw5PsOM81TW2tXBseFcz3xin/eGhyHEi8Jn5Hu
y+tmBbrQQd00l5Qp+kcvLy+4o7zJm/eIpytr2Xvj5pMBeW7HI7IyHLuBO+JZbqOELNplFNg5Z/tw
I9/kP7BvUKR1+oP4LfhmrAl4P56e4pV210OSOtoobgibpdynO/Fu+K08ZbV9WpuvJ83tv+lQDjbR
bX7lE7/w8M2zmanA0TSMBj8VAYqXPsRX1pL56X72BM6mJKEliw5oIU9d+x6cFpnxY2juwmcRdk0K
Rsv/+su50Eo1zfmuPsxJoXHMhf595nuL7+S9tFIWsmYnqwSVrHd8UGRbf9B25gG7zKPuZjZLCmWc
fTkXXZtdsRDoryZX2hYXjt7mzI7++GMmqE5qSZrFlgjA5fx9RY7oYKnzA1t3f8EOOkRevCivjJoL
4iHTPJubhDGuzeHE5aCtejEHj2kRLcByLHT3BqiM03lsYlx93bk8il145du+sIV6p3R/vMtsrFXB
GHmz7Xo+aMj44pfkHab7CFv3xrrrNq0vbeRn+UHYxTeCq95Wb/Um+nG65UBGBUBfaGSDfW/W+a46
DF6wAX/x9dcwf7KffXNnk5hadzpk44ZlsPmemZyRkf3IyO0SUaQzds0uql+6zNl01VqVFiaiJG2x
Oq7ECGb9ZAo7PHMeVM9Ax7ydmDtxWGko1xuh9BL02mZDbaR4rrr7RhY8GYmlOe8i2yXGyxXnOehQ
r0YO9bsDFpY1jtTsYZ2RY0bIBris+lZAzKSQsTdFryqIV7Am5E4RnXds3ZLwIEnrlwnB7SppDx40
LZLp5Rdyqu2swwSwTMIncr90RLxID4fxB5CySloHuvh07CU/SnV7aruTDU4sJVUvyb6l8JyAOCgi
53sdDILaUWbWrqXdvpdMPnlTxtmcfALuIbV9zbHmTSXw6eQKryFR0ffNWm79/E0MHPinxZWp6NK4
nGGYH7/YvM0gVAoT21rhdahcaNUeMhdCaqA41t4AyGhY1jvCcARq1uWqBTFBFyZDZ5HIi68/zXna
++yG52/pwzwlNhVsrYCf0FYy4XWsCQtDNpbgIq9c4MIx2TTOJtwB+GxWjzzSatG5o5cuE3aAhLa8
Cp66ekvu5lNp5ssb4QGt39c3daGfZhpns69KfFR1DFt2tf7o1fthI22S+3AdudJaXzQ+XpFxc/S/
vtil6e7c6ATstp9OBtaEXh4ftDFYkYD8ME7xoh8110rmAkSyhxjuS9h44WJ4QwDnUvk5EjmhNMry
1Lfk7KVuU/1QEYfGOuVy7Ctf/7oLPRtSxP58wTps0ex0ZFZMzNVkrTT5t3zEV+ypqYdxXCwm9A6a
3Rch/HPsG6CopqWYrk64J3ubNE7C16rcTattTIVdSxW+xXXRR44y2UFCOqvslgii2nL0ImGL1iNp
nlXlJeex06YqT9+/vg35wm7AOFtT8qNaqu2oUGdkj7RTno2lct8dEnqArpL/0LFG0xx0oPDzqwPN
a+9RFoOEIhLgMUA1jyCxt/Mr43Z+dJ+NmbOtcHlsEhIS+brM8aUyH1qi3L6+ywt7E+NsnYhNwsmG
4MTBYnQCaV3RuZSOT522qq1HLS68vPK+vtA8wXx2B2crBfG0adUM3EEdY9WJMMIqgpcYm2bMCKHa
1cPvr69zaT49tw5NjaATe8bYoFlzKF7Kdf8Y3hpe9mJ+n566H+mVN/LeC/vkhs7tQQjJ6zLXeHKq
X++rbbaKnMw13cmx2G3oyGk4GXW2boub02O2pEjy7dq249Jc874af5hBOzqiuRRx6eqGRDv4YXNR
OPxh3B2Xw1p+U17Mhoyj6zL+C+/u3CMkVfGQaPOtEjd04KTrTe6wJHCOytu4OPmx+2w4oTN419pT
l653NpdabTz2QMRoDFFztOyHxi6316xlF/pr5rm9R4WTqWUif7xBpDLuQ9wjyXLwZPaHX3+Bxudf
un42b0QFRKRTyAeYZT+U/qd2W6560Y26K+WTS5O/fjYXxGoBVnFeaWArrIdldcjX5TpxkwXFug0g
fa9w+4O5xKO1Js+u3yTllTVOmcfqZ5/82WShAfeFZ8eMyFv5ni060dZIPQz8VLMlbTmdloJEYqCd
LQXQ59SrMq8mO/cZ0lPYeuOGcK/SLaEkL8fMFcEnuvFBufn6oV+qTpy7dow+KU9Bz1Mv0awvoGys
gp8xvvc73Gsb61Z2u13n527VXHnLl3ZS574d4sHhRUsi59qnaZv+UFyIUtnC2E1+cI9GxVrR4tP3
jR8/59f2NRee/7mJh2ylOgVUzz16wW26nN92jL4K38Z/OamdG3bKVB7SQOYK2YrCY3/brPK18g1J
kJtuMQgvT8vRrRxtnb0cqRGIvvFwrRx9aVy+d3k+TGpE2PR9OW8LyX63iocCZKbNNgFOarKONtGV
g+mFhfTf3ATpGAhWSXGHbBFnPClO1i+//gIvFTq0+ZIfbiAhlLJJYrY9ReYmzyFZQncKWXGHQHnO
R5+cq6RwwXgGkwMTC3p0SACmdMtJxXiEhCEvg80x27cHXJat4iS3UuNPqhf+rn9FMXs6l4R0tEbr
hJLNkoQLsbr/+ndffPBn8xXMMEhv82xbelS67NBPFvIKva9v3v2XVzibsfIE8jw5OXNR6y3IXVUB
dNqXoN9daHyY3xCTPF21Jl8cmGezVFb2WWoWPe8BH6vXfTcOHOXumtVxka6m2+gpuG/2iElPL8WV
cXlhuTp3Lo1al466mMy1jnItAWbzNEQzv67WQecf/sm0e+5PUoVukkZWFZADfFLfItrMp53oMqnZ
P6+8oQtr1rkPKQlilUQNZvZOgsS8rRKvhjCa6T7B3/aJSqG1le/NkhLCmtV5od5UY0qbdFldGZaX
rj//8w9jR+xSVSylkF4UB4Pf2X23DoioutZamc99nz3A+Z9/+OtSKI7RCYzKdjoMh+ClW/WFk93o
j/1dCIrVlvwBpm0BV87RX79+oBe21erZDibQw0EklVvcdq0DE7phK7guoOg7xc01j8KF48m5cyIB
jhAJJx4Zx/bXbAMS+euffulhnU0H5qhVeVDxdwOys4hwtDthD9iUIKKv//6llfrcw3AiH9g6DSYM
ipgy8PHBvA2p3myt284JtsBd/aOXH4SH4JrS9cKU/+58/vD2iUyX4zG1xG1G2kxN0q5Sur3uNfo+
jkAnEBWwHCQ8n/viIdIeju3t1/d56ZM+O/BI8tSB9+c5om56ZMDsyqvn/wsaYTwRf37Q5FnK+RDw
CMP9+JTcFE8K7UnCsqcXMhv8r3//pXn03DEAOVICspYhZ1oRH/tobMAwrUhiP0FupnwMWi/alAfW
TzO0KZh9fdULc+m5MwAYCZlYIk+tWdF3KR4lP1u2r8a1P3/hpZwL+cegSwZgtKxE/4uz82huXNe2
8C9iFTPIKaNIRcuyHCYs220zAwQJxl//llx30K3bar2601N9TDEA2GHt9dkosQGMiXkd/aMnd379
reTzR9b4+7cmDd1klvOloTq3ABe4gBUCMQL9OSilx4uLcdArXi/uNCxuCAVge/jnh8CMhfMSTiwb
Im2VD2M7YgAfkLooe0hqdORRBd1Amnjnajd2nGvR/SwoGeQO59Al/YOk7E7gdOudqH/egyXDm16R
EuzOJoDe81mCT51xNgzXtu9o6n+08385AK419aweWtjpERwvcQO9ioEZtzwWJ3oga2hoYuOBes0e
AACTOY0rY9rFDHIvg8AMyv6zte783iHRPf3arWbuT3r120eCLpMFV91L1wA6MhrIsRqWKEwmp2bd
b9CScVHYCkSc7czVuOpXkof4z9OhnDJe/73Ibmzx1zr8PDEsoYzIINv5YGLYJr8wU3wwP+4sgxuL
+NoasxkvrmwSQwnG0TbSDiYpjnRIjv/+8Td8WSz18h399vh6NggcIPjrS/WWbzKxnpKQvA38nKhe
hio/pDpwfbvXVrtVbPl5i79dboYTdGtLE1IizPksvvVQAFPQKtFyoTB7OcLL0vJkzFC51RmkvDs3
eTlt//LF/hQlf7uqJEy57C5dUz5+APEdjGowAMoD63tPxbzvqm+fkzek9/++3E9p9m+Xuzr0hUQS
jRHcZLFZoH2cwFg5kgA2RF67HoPJaU5oiqKyZR6m7/R1es/3HVxpzt297P1GvHQtOJ/SicCwccTk
RSCf+3O/S2Nth1alZ/hsU8SouH7CDDwERM+r/seo8Ke+8tsjNjsAacmljnIRtBlrFpOgfGjWOVqU
wpVeAfd+EGHi33nCt17oVTigEm5bzYDNUwnOQ4BYfitOPCyO+db4mDZJxDbZikWQG6L3E6Zusft/
TGbdqBv89El+u1OQX7VFz3GSY0JrpQyonUcLjcBBWBgwBn4N+yQ+/2+R/LWyHCAb1VbgCLnJQOLI
/eExqV4n+6w+//s53jgsfoKV326l4X1Cug4fSjJ6aJPNNlw9jpi5A+vq3xe4tTv/hK2/XQEeU3BI
aw28KE9/WiL1SQaUK0wO2vMlOkUFCQr1GepxzNphXcTF5WWFbxSpw39I1jfnzm8ErD870W+/QDJM
kJrAFtyoegHAB023rBvuHIW3qhTXOvE6MUCPM3B7wGk5RRPRk6wGyIn0CLRDYQeD9ZTwg8nPI/UW
TNM1Pj9as0v5Myg2MGXEaOGLVUQTifuEozUJx1iYgC8g8oLKHI/GZjDgSRBN4Wg7sMBV0UMk9bpp
A2A8bT7c+cpunDA/8ddvj4iZNEf+gzhr2Yv0SRPHGd4keaDBH6W48yHcCrKvdebA2YwawE/KRj5n
J20lUASbkBY71RZxgfvvr+1WkP1z8d9vpDN7wDcEguyePPSa/qlkTyra9caqtt1p/tZteGWOmY+G
xmuX10d4vDqldOhUjDUbbN/Y947VnxLfX46An/LQb7+kp5aRiUvpTy6BnMMolRwM7MT7I5/3ZgIK
UTa55Fnfq5jwygtYrYXtvAQM2J9Qg4Ahgw0WOJq0uhjVCKxMSEjlVbGv9a+mqAJY9QHrIYEYAStB
2/JrBpAxRGvSc287hR7mIKL1wrNxW5Wb6nCZ/ZIxw6rAi1mvtgVAvcmYO5oe03zb8snrUw/TDr6K
IVcLkFX97d/v48Y5dC1mr7rFNpoGnWPZbR/N+GuIaTyERfjvv35jYV8L1md9htlW0mIfNj5l8Zqk
dxb1jXhOvoqI4CSY8jrFq1vqPQrxwEPbbAZH5U7H4VaF8FoDvpiFalAd6eZYREbi1U9DrMWKj4gd
nrH3QoAbB+S1vLsHjlkiA4qEQwDPE6d0mkhZ1VERJAGqdfahurPkbmQx8lXKZDK9V1q9xMMCyMys
Xgn4JkMf/fsN3+oKXiu3bZZ2Mr4ifEBI//YKXCPhUocwql61EVRJa5TPfXzx7YqeoVuOxbkNAX+4
syvemECyriXd8NAVmc4ylD5BA3MRxelnurY2Oeb4L40J283Dxc98yIrtV3InmbhVz5Gv6q2sLDLs
Hfiqq2gIkrALh01xyte1D3BEaAWw4rE+5w35X7+Tq0AKtBRUVSiW6BhPeysut5AU6QfpCE9pV362
D/Px36/y74uVXOuxs5YNRW3ho9dB8NQgmSqM07//8o1NH0SEPzOYSXRCgws2Qoy+35YacK88g/4l
2RMNbmLG5GsdcVkCpBGQwwtayAns9SVMltQdUlSxaXTN14fvO7/m7wvvh8vwez4FxgwHax75FICS
fnfst/X2S+BhAua0GrbZnXD77yc2qAl/3nOZ8YZ1Kl5bq8CdXR3gos78gS/reiq9Vq8j2k13FuGN
DJFcq7NHXQY33sS14HAUY0glhu7H2Ughw4iWceciN+Qh5FqSrTJVsclFYUcj1e/Cy0VSv9yqr7oH
xWGIaaF2jTH6MH2swuKJHKQos50ZKYV95xfc2JbBovjzkUIBBKHD5Tah2cBcGndzCA4wjere25Pt
vyahxFb/vMBsFYPcKqgulW3AwUiUV13pdQH4mZaI++zOqXijiEWuBdftAsdcMuFJgqXhJD+vDDM1
McbZ4D0CV/P9Pd3Urfu52joWaalAp8LmLDofug2QGVGbyA/twz2Zzt+zE3KtrzaSpE5LggsAfO4g
On6YtveE4bf+9NWeIYayNwqGP62RJ00/D0mglZgo3zfZnXr1jQV6LX7mGumJNOECsxL2xwSeKjYU
WRwTbK6Z3Dl7byjziHW1C0wLBYlR4CJ67cNYr2fvGTipqJHGGnXKeacgwehgNwQKHIXvBP9WbQ9u
yLkNW6jg3/vdjVoHudZJq4amLaOC31CiE6u7ot6TagPZI4HfXemM8tnymHRm+egVmKfrXup5ZcJR
oN5awYB2O3KfZgtGo+z9+vcPurVdXWulZ7jo182IH7Q8Dp60ZjvVzx9CJTQMB/MUdwoQNx/91W7R
ZqaUyyNSJjE/Gyxq57XMYDENP8HFfOPWDMD1CpBR5Hdegf5lpsbMWs3Smkwn+Z0CVFve00reGEMg
1tW+IlFwr1QbNQJjVA992gb5a05nF+ib1WAE4BpuC22baw9z4ZgIKooz3P1qJZIFUoltLWMCc53Q
7M43eWthXYUvgIhmdsLxY6QZgBiBcScVNucEc52w4szuhNCX7/u/kytiXe08yFbrgWTY4hqyWha0
u4wjz1DruXMU/D2mhfX9nxt1v5Sw+25wD7THNJLCHQnuuJlxr4N2+UT+8uuvRcOUD5KwLwcNBp/D
ZrM4w1rbDS6mnH3IXFD++PdCuLE9k8sb+i0DlWwoR2sLlxmC/h3O0s5lPEHe3Gto3YjNybUsGNrR
QVcuyZ0KQ65D+ji71b6MTY+81O/Ds/pCYDcDe6d0q4AG72I0uPRSOKzcaw7d+AauFcK50lS0Hy63
B1lIOUWwZbez2muKO+2ZGxv4f4mCC00as/xye5jI5zuEA0Cmo5T575dzK2i9lsN2SyqZQkKYD4o0
QADjmQbWI6zffQuQJ2+JhUtOM0qYxkO1unPJW3d0tU/0S7YwdsmX1dGzsDGslBWTnArTp0CFokej
rtrCM4FNCssD8ELtbr5z5RsaO0xd/vkpqlTIOVNx5ekT83ZgnSoQc6Fb7KcheNuB5BZnuGLgTu0t
sH2wuULo5d8LU25M8hBytVvYeWoD9Xx5k3H6xvA2l0B3E2yQj+kq8ebXMpy3/RbiUg/DO/QoPSyt
AxfsLSicAVv1oNg62dedd3C547+s/Ws5bZrZeqZq2LlGl3pg1K+Xhy7Q3Cbs4numLzfSVnItpW0V
vbQy4MY29c5+oWD05u6wwVI8Jx53YZe8SQLD1wMMGRtQP91ZLjf2zGsRLbhKHRjpi7axcvVbEhDt
WaD60oZ+/vvJ3Vju16LZGRV/cJ/w4Ox9hmHMbnNP6ngrgDEvd/TbPlmO8IEtdCRsdKO+owiOlfEs
PrUA9bJmMxz4Nn/CJ+rnITuwjdquqtytYoCONvOdR3crYrnW0BIOl+AfQXALj4N3uAUDW4HpA+A9
3/PRnb4seM7eK8jfqC+AMvnn7c7dwrPWQOdkgIjWKQa3ger+l3wgnbPEC+pcn3DK7p7HeIzNu3XZ
G9n/tch2IpKczJdPUrzUZ44xDoSjn6aneUkkfHldBnfHai+L+m8L7GqrGRpNWfgExUN/lGCS4pBw
wslKtxzb3J3c+9bNXO0nvTUPypIL9GKtul9Z6riA9s3bO8f2rTz0WglrcRNufAq+x/QdHlGSP7jw
cEvdJ+WeauPWdnwtfAXtZc76nssb8pge0X4tTuO3foaUB5iCHHT6yyyhcphjuh29Cswyj27vMnMu
h81f3s+1JLbUi//ooRYkAXEbLGRfh7ZPYURQBqTwW4/fWVY3doxrBWyngLe26D2ESiiGL3LnzObO
6hVHovfMFG5EWNfqV1KQNp3VS+s8CWDa3UrenMHftoaUR6JuC1vI4uHfu9/Nj+LyLf62Sc2ACS2C
YPsj4+OUe0n73hPdJTDA79NX6UWaXvJ73qY3woRrOqae2EalpxCw0tzTMGnaRKL+1QPuTYKp+w8u
7GZT7tbLuYpF9Brcejnh2iZRMuXdLJraraYCXkDtCHxjU9uDc+fJ3brS9YaQqUmqNP2yydxihB63
BMO0e6kSr4eWsPZg/e1pMPJk3GE00hdQ2V5pm3kQ1d75Abee59V2QSyrq0gxLJshiUGN68GnpvB1
ob6MQUGY/iYtRiRDDshcVCfR/Iltv0+/apC5a/nO5/MjzvvLqrvWvCaC1DZ8+WFX254wJwhMceGN
y6tM/EzbFJO/AKRZWsuub3aleJt5gqBBdxX2UucBWKXuUPGncaKuLmNyk1O3mcmxqFYanJltYNXb
nvs1sN11skKlA+atFVKy0ITZsFKv1abx6+J9RCeKqrAIlH01P3Xk19wHd57wjVd8LbfNZS3nU4kn
LK2TWP2mJ6grYuLOQbVrV8oDO9HSeSye7lztxqrXr/Kq3B5BCxzA/gAAciXDDHX00fcNQIB2TbjX
Ze+o9cLiG67WjvfvS95wDSLXBuZMSSwFACrYJGP6Wz11HSpJlO7VFDaF1VMHWLaSHnQDxlrLiRZG
mJmYTqelX+V0Y5Jlz/kJtiQAFWAJwJDYNP1Ug1ohc+picmGw2c9eozNnUCiICJNDMl/vd7Mw7yyB
n6Prb5/fVYhlkVIsRBvBAEoE7CbQTln0YDFWZUFQiTgBAOt0HdYlSjS9Oodq9quUdg1rf8Ec3Emr
z6V875kSzumXVT1TBQWtaAQCvdVXoniWin0Pd3B4RtuPSRmWqOrncLIwinFdY5Wb8PbuoJwC6ZAr
zyYaObJB9zoLm0ZyJPlBy77gcuI2GYzlMglY+5eprbaDFFY2sKsreJi5ORxxbI1u0XpwSeubGOEd
2Z0W6Q2NI7kWHks54aUwYIYsoxageNJRWVEPBdszjzII1qQ7Tc0bu5B+FfYV5mz23NDnjQUlug4j
aicFBiNlGM2eT/bweudLvSyCv73pq309xwdVjQZ8sQdv3IKbYgfldxtCvAkgZ4izt3PQH1wUy+3D
YkNeBsUH0cogjuqysXHUTYniZXCULuijbjVkbt+hmAkfjWEn4Bhi3fkgbwXB1yLmXlF0sCGwoLAh
l/QDVuxrfb/48sWKqHwhrhAYhMeQiauAbn+482xuhKY/GpLfznAjMYWcToWMknADoXz3oC9oLmDW
z9znz43lpc1+UU5j89l3gfzAE3e2nMl60ZXJ6QR7VjGbiNGvzx5Qeg1dKzkPhnE7z25WeTWKfsa2
yMw7GfutlORaEl2omIeWNISIShfzdAnsAs8E7oSwWVD8Ln21MbUPpXT7KvN7JZEbX+i1QHppBHC8
Mi4JP75jFaSRueoO99LTW1netRK6mGlX0ou+f8BkQojsW90ZDZ5wNHzoJ5TJYYIPB8n1vDZO9gP9
Ho5t5S4HBdbjIVvf63Ldqhr/l2Da1GxWdZfF/mDGxStYQ2GxVSLFK+NhXe3rLSofErzf6l86fsq/
vztD/dlL/rIq/0tHbQH3i9cHCEENZrBsP8jzSyOVH3ToH5hmCgJVSKY4SglV0QKPAqV/AYM6N9K4
zTuv7eiW8dRTsQvShzk5WHnA2oeBPRYGOHq0dDnaDkAnOhqoT+k0HRJ4O+f1/CtL+hgQ511r1CuL
oTtfNKD/FDBeVmHAXXYIgMAK7uwEWF1gKPN2vSQCVZjRT6vUH+HwCQCuBt4ul8VRUuzZaW0T9iMs
sFXF45PugR/gWGpE603V8+1oP3JMSWpyBE2bLygQ09TYK4kvJsuV1HcceZ5IxqC32HufR7IxuApu
17Bei0KHJAfMCSCX+4+aLaVbVa+z3biUfKedvbKmzi0XlXs4bkoRNNOzXAeSQE2dWW3hVilsEcoh
d9T5kOlV7WhKs0vrDGaa8widUz42wSJKX/RTjGDJaoH0LWLdMN+StFqD2/k8FJVnl/TJyKaw0fXX
zK7cqas/smnciymLFDvsG/ieCiqvhLAdTAqoXbFp8hZGSjpW4awWFA5Kek57p2MGNi7N9OkCngMs
rtTXsgxrNS7SX6zrPR0OQLKlO1lhYfelDhkw46oPGOXoG1k88NF86yxtZ7d2EbakN2uf1GbxOdQq
/+gZr2HLwkGIoPaEJwg3LUCdpIl6KeiKkZSC6FHzjjh4irMztAT/clBNf9YHx9CweWFC3gc/GzLm
9iUz2/TFYPS5qN9EJYaNURqhMhkeG0prVenzm9LN1YppRveSZfCktnX6vTAeLmMHf0m/EI9Jth/7
p9bcZ1nnSkBpNMEsYCc5rMASQERPaHbIWrDWbV9Lw1JxiySeaQ1ERA3EomX36NBEbQZg60PJZ8xo
/Up0R80PGuZws3WRRnWxEk08tfsOoXBWJq4GenMCu6fJgWdeNjqy8OBNi083wz5serUUTvCpFvlG
7zfy7Pb6A4zFK32FRBQGcJZ0HKZN1kHSYoZG66KATXyQfDU3Kc/ysgVjox6hkmxlr1VAAJ/Xlcy3
CUxDavRRYIV2sJbsaAPYOGOSgzW7sXxs8N2Sl1kGYoyD4vloWP2GtV81/5qw5vQWUBH1vZnwkWjD
sRNZaJX6M9p1GK0iSEmkycv1AnI/OYPNZ+8iS3czrHGlOVH9sCQnNqosIlTew2xkX7XKtlVbn4Py
Fc0ife4VK0hN1BOXY6nsakyETePbUrI1bmMe0ZuUYNzTnRO+uIMt1rOcwmvCjkctsSNB1Udt1o9g
2monKxm7VQ0UrpR5kjZVa6NAUQKLt6kpgE0URlb4NHQ0sAA3h2l6w2RXr541nnnTXJxgUjrOeOcZ
0LScBIzvhmXhrkXkiGh+PdT+VAK00gb1tDwPHJPdQL0NtoRY1JnSXf9azSYear0fRjB0JfhJZQNK
5YBqM6BhpBSNLOFL+FSMKg+QnmHaEiCd8TQpRdCSxWOG5jLS4SXJPFK4R1VfvgxJwfWFbahEU/iX
biXiDaiqyLCM9kGN8i5/RwcVctpQA5QA1Q6L3LADLndspWVw77DN5pU3+qFR52RTp4/juO/5lyha
B+RhMYclP1l462aOapHwINjH6qhN5pJedjttbUqr3KKJR/vdAgtXK+cbKauiGsX+VC5rt83tUwK4
sDfgNNQk81EVHXgBUhnjAY8hr7aoPNmpDxvKdkOws+1llK7JYRDwMMXIT1Y9yIMjVW8YL7bsRxBX
5OHDtBPDkSDXeKvsUJ5XII9gTLcwXVG5ygf+T75EhXAbAEksRxldBVJGNAQ0Z4Ajv5nvRvCL2EZe
wKI/MuWQw/OK+gIJTMoDS1mL5EFavrMas230U6nhewFmCIFZbdmnT0ObraSiisysehIFhyFtydSw
q+MMjQ7e1aE1ZCTQML5m2CAAT2bY4bzqNRVm96Xb9e3klnDghUWpgSPNwC54sXJcp9oJO3k+A6c0
w7LozUArITXWNvIrnY7wbiCNaxirTF4AgGcNrpAKseWU5B/KY5sHk+EnFYbkTFe9tGeht6xDjZAQ
U1Qw0J6Iq5i5g4/HTzvdlRgUKDkGeNLDaKjeQgSY80Apkm0HQJGVYhNdovq7WmCKgnmJYwOWRQl6
QiTM0hUMjLqCjq961+8nATQEiBQofcw+rTZAyZUq7MpAshv8XokbzZcyn2voGcPVRuC6lu1mYy5g
J4On9p6Xuw52tCXSohHDi1u6RFqJXFL/0mSM6OvezHaF/FQvksNQCRAxMX2lQ4ulfYJ1VGh0m1T3
0gwDdbx/MNiuGfwOll06CgEAo9bAYonH5WGAwKcQR8ww0qQFOY/6gLJYxO9z0AX0p3nGfkSnwMTM
dqf2rpgnAKu9Xn6zil8EZA+BNCbIv3oLmwRGUBn2KQheIJoFDUOJmK25qhooim+3pzZ9MlisXbYK
xxy2jK7RjUrrnTn7Lcy2UaHWHUbcpsE+9ypNj/VyYkha9N4bkkjFMFgfUrGyQf5Eje9lSdfoP+pY
HEv2DvpWYKn2xjb5FlEeuL0jKvlEEX7Pa+xDxXxsZiNK8UabVN7ryEKrJhebArgj2rZoR6E95+p8
8e1ligu4dvip3OGImcu9aaFupGR+YZrv1lvW+jld8NEWrmaqq7Sr1rCiiofLw0dF1xrLoAchlC9A
abBgwEbf4F2gciOmKYbhhavw3qPzrkKXfuDk0ArXFnGVCU+deDj3A3V5yzcG6gAmSNq6xvdcbFTp
MdGqdae+AyBN5wRj7WI4aLl0wMiJy2EQCpfJU09QU5JiUwL+lMNichoVR5/cwiq248Q1bE/UBKOT
teteJcy1lxmRlbJS05eeoGTU6wRBldwh2ENQlqkkmOup/lgGHPgF0byiDiBehhmyzUI9NYNZ7+HC
1Hn9ojk9qv8oWspb0mD9lhEOAaJj+potsT5bgUqRVqpmmPFxP40v6Bc7XO9cGd6BbT16KhiMM9Pd
zNjYlQFdNp3X9sKBJ4YXBw623Hxsxi7ARCL4kaDJohZgSzXwyXL2QhMSSsm7jJIBqm3OYsc2eQDl
NLRTFeDTy8eMQaCE6o710LahUSdxY1vfs5Zq3lBIh5pGSSO/KwX4VTletTHwUG1GPDFU5p8E2k5L
aD1CSG4YlmOTNQTfHFHI0r7N8xTaLfyRhnNtv6nyWSxnfUZY5zfVwwLeiiKCGeAO+LsnUQbPSoQC
rmoWx1HVvgYMRrkyQCjwfeuhSqv3PG+2bLBVR6NSZDb4YqV2RYZAZaFcF5864X5mC1joXtqKbAE8
HnDWlpr+WJmFg7HzCZypdM1pPW5GswNMkIosyuYpHmC47WAK9jgwZWuKOVtp8vDKcIavMLRoh6x9
V5bCp4X9NU1grLLCHcxzYSJ8h2Qfdfb8ALQ7oJxK/VEWSEyGGtDAEVYpA/e6CvKtuY8RzUY8kdZU
KVZZk4STMZxh37fWdSmcR4Q4A82/NRuWyikYfQag9sR6k2eCIA2fnQkKO3ZLqCQY3eFwXmtQF3ft
ZinecvtVNrBV7EhpZ06JBU8HQD2BKCj9BkWmzuh8iWMrGSb406Ddve6WCXhnjGI5ud1nm0lYqzbR
9g1pNwaabmlTr5fJhl0XkoE2Caq08JhC8fgaeaULhkb5Mm+mtA7yJXeN+VnWzbdmQpqm0HWtYEGh
4loYX0X3miFCEnUDnDomAXxuGP7Sd3s1F66sBZn60aHXa2n0UVKODVxH2vEJTNRNrVeHSaSYNLDw
lwBK2vW4gtrNcHuvZgRt2nPXstdZs1esK880G88q6jOTeuD9ZqLZF7gXYIaCGAe22DAnOBfRv6kl
+NI4SXNKQRRV8AU+CrBEsBZKv2x22GEZ89VuXaIJrQSzHdbVo410ALHGZe3qTSxsdaVQMN9w+vMR
X4mFk5f0POI5tl1ueLMEZajyPsonc/b6ApNDuvKlVv2LMf7CR+ghH8P+4SZ17bdZ4SXl5CX80yTA
jWtfbPAXwjczArluzDeKJjuS+DItyVFApaZPmvVQ515N4EiOUjeDf8OEWqpGXzWjONiJAqaTVEYz
xkm4OWOPQwt1ZJ5qvixZFc8We+I51ANdvVJlt5ZhaI0hmsrwiB0TxInaZ5F62FtF+aYTPCQ3xxhG
gSfXr5rc1/NTgrFU+pJpngXnC1naWPKq/kCDsTXcFJbh9HXUXgwrQpSwTGHZoZKhxPkIeFKXxcQO
DI6TGmnK2pj6wzJa2xROE5g3kjvqSWj3CoGQFoapg+kOsIESJTxTEROJX9MCJhboZtpLMocFYA0t
5qzzOvXVYqfzdxPjS9ZQACiJ1G4IZHNbonILE0xw2kQZcBKbbIfds8UJMxQbDb508oMKY8kJ66cR
niWD9ATGo255tvWWwoumBRlbjQz0IJP3+SmDMIFf/IdrNSDLecJIX1e5AkUnUEaUqMGC4rtEC4xk
a9kAFLnIdBpEfELyerITWo29aF0JuN0u9s5CFKyX3FdgpISCcN+WnlL2IBdhy0aU3dVplCLj0uzS
T5EtqCWWtYye2nGmKPoKr5nTLRziwk4go5hELIkssBV4ZuaXQkIOSBT3U/GVgMaaV3PAB4Y9jjl5
Gw5p2BoVnCCfWh3mNGGt+KRKcBPtuqhSjxUaYuPcM+VpPzISGSn67br2S07h4lS3KxztB2nUA6kK
EjgsTi8J5jdaWkWz7GtmzOpvgq1nokg7fAXl0qSIVCgrHQvzzujkRD1/I3o0QFzP5veuOeiY+qAO
+ksCpB/sAJWD6Lsc/Gp26BdIDw5n5rnuIjXbCekFdO9QGsF7szBdDxc2PH1LeODfWvZWqRAZJWsb
R+3AMKRWNAx1Mmbkvy7WkMiWCekfMjaOrwaXp1c94R1KlVavx5LEAm2cwoIKH/UJ7mZZGZigQycC
ma+KWemCfVtYayltYcg+6nHVTvGY5qFqAx1hLodFUTExVQZiHiKqtL8W08y3CIFPtpzSFaQmLqyO
TkJrjrwev9MUiRt6mE6SZCQUGT02FuanEss+yrNtOpOZIXuZE9B/pQemzm4HHDXuy5Pn/sOqhixM
E+VbshSf9cmveTyWfLd0bvOm8U/0CHuMfiDn6T2tcqtPE85cxdD6c38J4IhYs2dJBQcHNm7wdrPC
S7PFQkamb5scA34+kUDL8pTRmamvTIFg7yzHr3d05aR3TtW4mX4ZT4iwYnXm51VsKYHRpW7SBoDK
ocQw1y/wp0QgSCH59YS8VlCxazhg8BF4A7Z9qBmsIb/ND2Wvn7VXaQ4A91ZCpfcU02u6oMof+2Lb
G52LzrFxEDisjdRDsQKTrJ0BI8GwZLsW/7XC7U2otjldte2LiMJ6c3BpEXI4Xtp7rQhNwLMhKqbE
5+C4IQtOYwmBDnsy4caUHAeu+n3tDOVnbgYJVOdKpG81KBHZApvCD1KUTpWg5XnmmFrrVoW2rusm
KswQEHiMuo7iI+s9NY+S4kvK3pPllIrPoVyiRgla2Dg1HlI/ijJh2sIk2AHJt+O+3ewZWbCdQs6W
ogZWxgjkloYFhfVuD8WuMuApbOKfYXkYAB004Azr1J0KfBplVD5qTYoM9MgLH2fJXHgqhXdUkW2h
Jg55l210a2PujWYDx0wLDjSQzTSe/SkNHFm2n5JzjcoE3XdDpCwgwpdo1cNvi5vIw9dtESNMkDDv
LoNzgKFK+6m2o8Z4yRQMIFbj0dQ/CQx6CxSYAKkfsZnRF70FE1MyfZ1vaupl8q9Ohd0v/bChn6u/
m+FgoPuvYbac+XDIVAwUOLZq/Yo6k8j2SRNx45GW29bYMDiFQgJewykU4iZZ8nHozW2kqBECgoX9
oolfgVte1R5B0U74sEN1VNSqiklcxhDhCJ8Nppd940hKgGic9Cfa6dhmg15CoQXs5n6LcKTBlNkn
YjyPNysFXmbPNXOsDxwq3Zl9GTxI+akyIx3+o+DcA6sjMNkBS2Oh2cM+qdkDyK+O1uBhAlQvH+0k
BPgzs55wL4Q90Ec9O6fTHl7D0vLUaohsstwtcrprBPJ4JNVmVkPK1IemjJtbtskzlRaMTIOYZEQ6
TNbKBpWbdWVXIaEFVjy89WxPyQ5SrMNDmsI5fFNzdjZxSlYIwtQMyWx1NtghnR1WPyQCn/zWRDpD
dbwBSAJlHfbP4JXObmod5vLRXhaEfVt01od2D7maQ8hmZgeqPfFkZyCgZeiCVYGWeIO6qqt1jjnr
XkPxsPw/ks5suVEkC8NPRAQ7ya1AgCRbi2VbVt0QXtn3naefTz1XPTFd1VWWIPOcf/XArdJy171U
nIOEM3cqjyx7zbUuPcv8N6z7QgLj9Zt/XRZMGH+tT42KHJlLE9vg/I+fy4r9SabTUfku9QBwc5NX
eyPxSC+hgsS2vOGXt0yyt70ewIBOTCDrObHe6vJ3yD/NpruAt6NC0Lqnunf0jO/ug79rmd5nrd00
LZSh9YJY1Obr62w5iMEi6uoyF/clOa5Ea0QfXRltCu2Shn7JPh5tLPtNn11gN/uYtuBgmq+VO9RZ
jsVJNbKIAQLl9J9YN6U5mMiOsvgwMspyjphO2/G8P6Xc+4PJOq9wpqySCzTESNGWOyYgluWE95Hy
IZ6FcMZRvSGZHdTLxshmeyF3XfSpV99T/tG1jo6niPQW+1RWpUNErwlWohy6ChzFPCFiGEtKjXwr
PbM7lSrXpplvLO1dMFaETrU6MorY7tIQwlhwefxlxlmrzkXumJEfaT+GnbuG+ZpFTp7u4tYf9ACS
g2t4tJyJOof6jdzgNCfvS3peymtHB3l9HNJz3N2MEgD30EnTdsQzkOb/ZnunyX9MdI0UOSZTisoc
Ex+yFQtb5kozGhynaWjF2JQ880wvMvPIJm7Fbgr1a19F8Cf8fCScUGdrbLqfqQp4U+rYTVtfpEHb
Mry8djRvdtFvaB7McL8igo1dK/fHnyZlVCP6CJu+sY3fZ/qLZ1ftTviGmQU7Fjz11QZxf9Kojxas
KIBLMu9ywhXom6AkUrprotzN2/fMpEW+gPA4pANDo7WTus9VWI6Z7AuCArvKka2gROJM04bKdepb
x2ze6ur7+qslN5Uqeonl9xZik+dcNktHLvj26Y9yo9K1OLGKZ6QkkvHTAbe+LroA294UhMa3nKM5
hcK9J2GYpMUJRmD+mfVtfyCNfFGQAAEvvnIDWSHRb2qgmt/Z/NGeKy6WOEgIPGFMC3/N/DahBAbK
yjlqdUfrQxeNzmgyngM7gn9spm63oJY0rHukPXc6UTOZN8V8SPObOh14EvIGjNDRsOM1rt0d5R5p
J2Cvq+q3BPDBOo+zS2ySxh6pvEvw3TpIstSY7jgDiSHGsDZW81uFx4lYaXun303wnJixOVjEqaJX
a9iYgtyB90mqXHSPm3X5eeCBd2S/lvwkz5cZSRGrf135S7etU0+enEpyw27b9Ttiq+Xknxh3WVq6
8wQTJg8XbQw3qyX8KCJnvruUM28Y66dBswEqvVNav0Tjtq2DZtq3bw0loCTM/7F7hkgh9VuEWlFs
w+uAoPxu/Q2ZGytOJZNQH6j2BpePmIJx38MfDFuVO/pXS/fKb6GT3E8KXxTq2yH6J/qPWbnorxox
BOp46T60xa/4G2nbdVmBKl/KSAmYQWgsc9jiw+TfqsmOhmSL8ASjtHZcyeAybAt8Dn72gOw4ek+R
8akknJTbvjgA1tvqbxy5efeV5D5IK83iYn5TpEPXutkchLLPwmf+6ZnltPdU/6mHT0BeqrY36T+V
kfqalYKHrH5oGrTKL0De82M4N7vWfIbH3uTLk86tKw2gsF6tgQ/OVMx+DiQAiIv8V1UvrBK5GehR
tWnmg1FxTc/srTsr+26UH814eeD/JChxsqnF+T9g6fHI6Zv0KYkDomNsx6gC+AFUXDLAULx+melO
psFafsv5yid+84pBOruCN2/gWq3wKl/hTTo6rc3Zb+Y3I7+mPFNxTQo3Ga/Ti77r62Ot+dbihrMH
WoIgjDIA0qsL1I3sMrxdBAP5rbxrFI/nzZr/DVwL0VNvbK3QGSI/rEuXSthquq4xkQcHu7kCFU/f
Q9Q41YeuX/na5c7Nifg2/bH1gKonLA9fq3lIQ2oNqGYm5a9hqJEavrXl3YCeSd476XdtHZUHx1rg
PQ6PIgL9oWNz7KhwtHprK5U7FD+kPVjRNj2v7U3TwVcUbkKi9z8IWZOygCm6XrYjeimJ699vdSQA
dF63X9TX2sYhN/w0C3LFsZldqcgRxHL1vhCc0V7O6sspRN28VATZ4PNqmoUHwi3RzweclHuy/R5/
Lj2begE3pTpjHBjWUUHmpz73TWCr3xP/57obrV2dbUrpFtZv9WephvswfYM5eSw99oBIvyUfq/vo
nnUg/XbWHC2/tOZBGbnMFWzLb3Z4m2NEIZXDl8CspjBor4abQolxEndMziYM+biRx0fYe+JmFdpu
/mmvTFT1qz4Xh9lkadM9YkPVDBvqRno1MTsUv7qm3CsF720OljdDZOCualWNm+OwlG5v1s/W/693
GhsqGqCWaXJiWpqq6lOn/wDninmxGvVDAoDYSMbw4LCrwulaWHuuIQHybBQZKBFtNVH32mrNvlvi
nVpWjjnUQVuHf3Ja/7NH8SWpid9ALW8yM3H0LjCzzCsmfWuJrWqOXCybMvJ0ttkzQiYEpBuhuFX8
o8ZfKmoE9RAKnxWcssFW2yn14QHDxa5s/kHZFz+2pAWJRlo1nr3q1FyHJtoOy98wai4KlI6LC8w5
0Pkvy9pWWbXBn/smdsg980Zj2yreKrwSqsUYkr/Z3KtQJ7MY7qW+ZRlvOkcX03PWEF7cj4el5yUu
wMRU7DWA1GpyrF7s7h4ZspdO5KE1mRdZ2QUIwMuGR32X+jKOj8UeoHamIrduH3OyTC4+V9Dcztuo
4Xit12cwtXAd74q4Jlp6qcJdyq82DOlFl66EcrYZ1wQJ8ec4fubenBZvtZmxnoy/aPqdUFpHIAAb
BnwiKCxX0Q8T0kWNZoCI9gCHo/Yx9MIM9w/0YQH47s9TFJTjfgGJhayCStCii13CX8Dz7AzlsJpA
7uq2zjgF1321ABPt1hU27plbOBkcYXr6fC0Jqm43obmtMGiGtJj4o9ztquVY/VhorjJrPAMug1KM
41ka9tLL2j9RZ4GHcrTuhoj4dN1c9QsrsOsIbcOvSVRKdVKvs7YrMkLvdpTcbTJqGzn1xsFj4dbb
V91+Qe1CDjNyAkm9qjz6zMl8R5PuztEhZcqQGRDIaxFkkEEYRQRJ0cE38gsBr7uv3LoPU2Cpu4Wk
Iuq65p8RTWABgXcaOcv1gWmt2GbQxOFMULcWB914KtJ323xepmMGywrQa+z1Hr0d4G7zKAGcGy8f
EtD+D6JxYE+uDHmMKArBhm/jcmqUa/9n/+SJuRmSrRl+1zMAVpJcZ3O4K9wMC795iG9V/ZmjBLOn
w/hfsfqUeJCiWu9K2Lv60RFPzagwStwzpkfGyNwDv9PmjR3YNFWFpzzz8/Jqj0/tuJXykwy3PGQH
muuFJm7LRwPq+Suza4N7+vVPFf4awslsln60ypns8LnLxnGdXYPPe3aInDWdRWdwdcr3ZKItSSm2
cXKvm2f5S/Brhmw7Fz9h9T4QhapnZ1ZASEjYI11/XqvU7XXuTxyDnbKPqu6gt3CAJBJBMRbybh3Z
JECOgfo83uWe2enZzN+zFTodOcuAOCDvPJ2PN78RfTPry6FhjlNN1+6fVuWUN848kZbsE7Th6YfQ
elSc6tuluc8yPL+ja7/LQ06Bosbesn1oyFYaho3HfpOpDBaoSHKnAvFjZEDpY2P0Te/dq8JqUju9
FszrVnuxz2P73txS2+F5AAQFrFAiyC3pLy//kUpWF559Lxk0lY8WmCVKA7m03aXcRChkC1ezNnUs
u+o5KaHD3cfsdl8WLwwDnECy+GroWz2BnmOxhik62VwHlcKHPvl6v68HNhqb0gz10AxfWHKfLMKy
9dWToDHXr3BELVG+TnfpkQTTP0moNNqaFtveSzg05N3MqlStJOQ9Rxqq2Mc9A6ug1ttweF6jY7bc
m+Qjire2/E+Gokv0m5nZvvE0y9vZhHs85CDwNvQPjRdyYr7Zivw1FNIharhpQhIS3wXYvlR/mCnH
rBvT6E56+PhJ1nycuewaJSpD8bQYRFyZfDkI9fXfOdwXqeTL8NdxuJMnPqD0OoyNZxeZ31hwOBB3
66lGSxdBgCLEHp/qkHMick1e7br6TuNjAjIdRU6LiCRqA9EWzkI7GwtD3H4Z0qtWTIiDJjT52D15
QyKL4R3pYxl76VoyQ4Brm9xSjbm1smm7GOhx8gjgQctOfT5tasV6HmD0CUaWHE29DNGVikm47shG
ILVh3h6tlvU+e4lrEgHG3GjRQIGYqHWQmZTbCLbwIvdidkWYZxCT/ibqT6H4PJcs40CK0vTcVp+5
zTORALgwnYq4OipCdUpxkTr38VGPF70/FfyBUf7Jf81KkTGKS67/hDUx07dURp6vsICrrxI1u7Hh
zWtPzBHLLnNyiCqco6IIlD8V0N6OPZCRZlmRQ4aq7pbmTar5UA41R+H6WdlfXRQ9fsuB5z9FFWNG
rAnPusXcnTiq/jLNMcqv4s6VLRTgRMvcjEi0Cyv715lAqPlMps0NHASbDgIyiIEPuXsq478OHn5h
2x3/Vr1z/xOqnFbjOECtR+xoDWeiLMRHxUiUtB9jnu01gSYrTvcqf/FIWAdqMQ/FrFwHMgmmfam/
htlZR8sYhe9yN3XuaiunoR/Dbas+ps3qHuepXxyk+W4r4NcI3ZyBH2V4T+wXVR29Od93KzxVeCkj
ECXt0kf7SoU5fFGkwBDb1Q5dc/xtq20Mu2JaO8pdmXaNcpdIb4k6Mml/m9WXDsSU9DtDh27ZpC2N
kyXIe0aUavHST/0xLdSXXAerpr4sLvYGMYrFt94il+gXGda5gOlcP6eOizS2r+Q/887N7Zc5J2+S
Ddder4ZXKiP8E8pHra12zcAb3g8G55r1PfQgJdzAyiSJYMjEZxgve3r6XqNhP6tvFrLiCgtB0twM
Kbp0gNotC0ZiSeNzArsPnCZkp0wgdjOGFs/Q5NirVePFMqPkqukIhJqImb5cq51uR9fKovVGRzha
fatRtlUNbSc1qBmL9bbKDwiIIyeSbXT/xzyGyUUIpYcPZSB7o263t8KmSk8S416fRrwA5Kpt9FIN
BjsOnSa1MmeQm9GPe/0raq3IgwlFtbDEzyJEQKJrI92hCtN9eQolr88DXbHxt7n4DiZtepe430Pj
vIyvrJ9terAF3okmcUsUSeWXYequRYPAujFa1qmMFHqBE8Zpo79EetFo92EJxSpja9OFbiNIOAVh
Q6bgMZt7jZrApnrJhXRoFGlyhKRtDXI5VF5U2xX9dTASVymDRfs0BPyX6uc9T4P62c6s+AVqirqE
K4GzFA+CjvjeSnMsgozWujm2cX0zTYXK7REmSt0iZtf3qWKcRoI3gQkWplgBhEXpMWNwkJhwBdpd
j8mojONx13bF0zgNOqxWCNtFMm8s/KaR+TIxzDlVkWVfccSnbNmQI4OaLi60znNXtudCtR3B2SHN
9VHr/tmp2BfEizTjUFF4ZLizjfrU0OofQ3qyqmKXRAOOuCEB1S98OTwZo5dSGmJjxtJof1+kkybI
fyUfoDymGuOyw+xoKQGdDRp3xBw9405KmDWX4m0x91Lrqfa+Mvxovo7ioA8P+dOGd6yv+wsPc+T1
9FtAYukrCH0qgUJqKL8UBFnKNp010H7FeqMXmMu9JJopWf91c7sHVWEHrXqnaF9rSiYidpoTpLZk
HfT4xTS2HQETnWsnoEvQuwn3ycA+ka8Bc7+NLQojqxDbAR+DtkX04FVUdA2L5WoRP269ixqxG5bY
G9AdDCrrZPMeT9tmGIIm13aN3uswbgxKKUpDpM6cuu/NSwWIOohvi9OakbcfP/PeJqZGu9ftD3BZ
2JbHPkqOShXk6vS02r+6AOIu2Etadb8YnbeYfA61tBPxl6bTcSK5mM7IiNrnSlc7dil/yrZP0aPb
1ohe7Db8bMuGvpk0RDqCBm9WdFeqzM/EUlbmHeoAu+HWK3KgpvF1CTMnbAQdd7pjhAn6h0pCfTt2
i9+1FiGfczXYP2Nby9tBXoQrKVGyVYzwV6lQofIqa0NHjWTdIxZOZeoJCkOr+BeQBnHN/b0WMkLO
jgItK7IPCK81F96Pd6IbCi9L02Bo7EM8z/B3dMWgXZqg4as5AhGrjdmJu8oDYKsqHaHZCGgjxjI9
pHMDGhWfG6xsDaDIkJXPEhScNirBiv5wHqr7pNheIrITotxjlqSX8GFL1ECbBob6FbdKgdbGNE15
Kw/l4Jn1Qxd2nI2DrKfiZUXQWU2m7ZUPqS7qdmeKSZUP4505blZRBDYCf4MxSmcnSXEkVWgTtGvP
i95AKoVFy6DWy1tz/BzXf3oTqGybGiKyFn1NzFCCM09yI/OlU4+zZTPh1C591qFqbNSev+JfVxP4
F5pPGbqDlvG4tJjNzc9MathbJNOdi1tZZ2+KWMzTArkNgpCzkD8020qmufl4suqzGb9LLdj0Xi6r
xwtXJqRNFuZXbfKgaR8oWbwhw4QmoxuOteavRsCfOaP4SKLI1xIoigbsLZN121l6saNlh6Kiv44k
mG5msrGvCDfa8TSWP1n4FY+AnLzCYvlFWjAxVxcpLvwebGKRlW1reuvgdXgi5POo+1Z4CZWjFvbx
OcOvqaE9vBrz+pPU47RPu3eR+31u/hpFQivJ6BuIxGjw89DHV9rJnIjZH3PoFLevnax/TUzVMUmF
tSYnR4ObaX3QP/R2xEOjCJltlL5im/Q5wMK5ap6XGJkTmlWhFnD7hWvGbWDG6K+3hNpZC8UHPF2b
iUipxyhbwkrI8HlSYOcSlskPrlzEJgi3WrQfMrt2/S8hz69QOF71bVtOx3XaJeFBFafOSJ2IIyYb
38f2BaoJQnkqoE89uwRvQ2pqY8Z1JMXwRpnLDF4mHrN/oxSfMmZwvT3M0r9hsj0O7UuiN540vema
TuDqhCNBc8tMMi4GE16RI2IYO07a/BKZwgj6diX5g6F/W4UDbKly4b8/qrGDdImxmJe2yvqnhP2r
KNbnSKGLEHRCA/rpxxQydTmJ3HxolxS/kIO8+lwXcj5m3WlX1VGUex9We3vO+TnwvmafloViit/Y
PUBA2EflrxiQvardxgKJ73FoVFqeuEDg62JiNAXfyNe9TWu1urpFHUOLUFVYiGhCTcCym0q/hTDR
jaJpRF6fpH4ceTWpMBWwdZYEY70ItrpdI8bzLC94WsYuqYlShcYuc+hqvWfpbIhBMbsFpEHzxvEv
bizxgh6g2YxxOZyHGByfY3+GzYpiZXFlGXeHDTyVPslD2jhjrb9biE+wdVSmca5LzU9wt+xbvMjY
VaQyEAXthxLj9rAIXtgV6eSshrH7yHH6qGvSfpf1lq2jhGQjUHq55AIEE2mT3lej55nio9rSxaZR
01MpbXNkIUNFrJymsSRaEnyCLPA65m2gjhJC1hnkj/HrMkjRNRpzd5k18dTPy+csgRZqhty6QkUz
XFn2S6PQNGbPL+CsWXtrH/txp0Z/lU0oe6KcNcZPvZ4yp7Kts9rBJecnNXxFm55vs/RfQz/HfBta
Ls26uYbiohFbjYpwkAneF+9z9h2ycrXNLZ7uCodbLF578zYbYLnKmwxUmD50QLdUhyLW+HNcHpuj
PeEYCOOmebIWqKXQyJXASmL1M8SjWkCXRitMXBWGrs1IJY+e9ljpBujycG1s8FNrN7WZ/tmvzXZS
G2zM4eucjIEWWm6RzcqrLH7CQXK4FowmSd4RRlFjYCLDaLXaQgc8SV+tHOE7ST+7rviN1hhs7Fav
3a5Jw3cJUEEeXpMZIDY2kdl0Rp4FsTWrvD5oeSvZLXj8NpxDwrAU5P/Rk24Gufy9xHTyCQ01sfZd
JOIZyGJYhQyJzGyCGQfBG+e4UXFgWn5Z/mmlCa3YE0Q0K8NBnmOFiODvarqZA+4gkHhdt7nvMr9b
isAEu4uGz4ps9CF+xX+FyB3t4cjHzfEwvQ0TglBdLtlRUtcAR1FXOCFLT4Ke4RncHERqevw0aeuV
zQUyNmd/t8W9s+SXqLT/FXXB2AxqaS6FhKLgEemA1NEviva9NxnvgNlSc3wmhjiVPNTiUT/7FjYo
dMs6NIhw25Ydp00f4nQaJTaxBKkBjV1oaF0ME9F3nRrhB3AvB1jza6r118g3i3pDiRGMErGXnYkv
BhyRXqThKGhxcTq2CndpbqQ5omHRIqeYwDbJSB4wcykD5yQrXFEZl4J/Ktm67cd+N8hIP1ZxoBR0
g5l4VpCytMLJ+8RPwoX2YkAZ6bZEfGON8lxbTwCPz+0I3C3MsxJVAaLpIpraj5n22HKocA2hUSPX
2er53yWcByvysvq6hXav5cUyCDSs/6YQ+K6a7Y8hayGcY3ZtCV9zYeqgMXrtYUmYSTY9ImZvdl1u
i2C1G0DXWH8qUzA+ZiHZjSq7edYG9GVCaZEYy/tQZRhOOzdNDXa5iKewk0fmUvwnnYEiPbbhCPXw
Yk4msJFlHCVLXK2scZTwWC3tk8lEr4nY6wQQsXA4xg6ZzbwC7RV1tyZDkjLNQaVrJzr0IOzeYB8X
nBX+NP2qjXUoUnurC75hWC/+vFcw3baYgmhsdgl/LaVDuT++VcrkGek/Dv5gqYpDYltB2PmsxPHw
bLyFKHXqmkZvtCpdpTghiO5qjQ7i630c3sOW05EHBUlNnKxPdWR4PZy2Ps8AsOKtJhiumihxMc8m
Am9M1hDOstOsvzr6rD4cdk35z6a6iNCHx+Q0oYgrf+zhJunXwfpB/RUnn5EMfYJ6bXAT6XMinVs3
bX5UcIyWctxscad6xDqWohmHaQPYz/Szlt7D6cx4WvUgVzVvMVILyfLkXrqqVRvYsea1hMY7y4OB
0eZox27uawLd+1IFo3Sbmsw3ya+1k4M6v9dYkNSRGjRddkTSPcgNU8lbJx8lIMjHSz9xsKfEtAzf
tjHFga6Gu8yw/sXUwY5N7s+WTpk4NrcSu02BDE/NTLRlyBFM5ZAwB+lYNsMueu7G6zQlfr1g+DPr
vYZxACvglhjFh/t90PmkpBGKE7GVpW/YjEdM8xUYGWtSZMz7DI2HATZXxNfW/JKSq2y6uIoQrd0X
9Uutvy3YeKUhy3W4V+WK8zOdvpe5wlFfl3elSs91QnRtp/VnZbbe4lUmtaBYndpeDlJ+qG2C5TrK
4MROAQtL2Sofn0MU89e0MB62fE/YWOQo/kGKxH18ADHm3eL0rKzMjypE5xkE5vNQn+PwyjITV1DB
hyJ6mCW9Zki3vZF+G8Cl03WR3pj3kyY8jwaE1YztX44mJNZhz74BEM/Wv+8z1N/GNF1khKgr+lp7
GYOe5USIJN+oojyqzeKuRrFfYkN9oV4KJazW45RM+nkrBnS3ihJxdueKXxvLtyqsr1L9tPLzKgYn
byVkLWqHEKuwo6Mw5k9061Vmb8cQ6Xg4y2DJ1WM6qsLiTWnB8FmB3Sjt2d/N8sF/PzIdmGzmemHX
JWxDKyGwFnbiOrICWXhKSydhgqa0PFIv4/Vq61i8zSTi60I7ZAWUci/C/ZxpVz2NvczQ3MiesV/4
deorEnpSBO2D7qqtX6ZHSYQvWCD65HuarEu0fBjRDwZfCHy2UNOQXDV+UYxLKmnnDnS9teqjNMuO
qQuvMmXzxZoz9E+xpXksccQ2FZOHAfFfMuG1mshlK0Sqf1phRsbs2NCdmU//H9elHCmpkrGeiEaC
LmswAA8D35Mxe2uM0gib5FzehPhE77dq3zUUgYbQYXRniRmGA6V+F+b6ys60M7l1SgVGxI7k44j1
Seq/5jU7WvlhaeA3ospNyhxDhYVUaAmyefFjER0lFAbNnD4bab1XIwNnzGx4Q62qLq6fbW40YE3y
vglBDZI6fm8zeaujY8NXS1k8OuGq8/piOkZd6ESQKtW6oMZfU1cTlptXE8q5rlE+69U2Y6AVgl2l
W2e1zmBzogb0NgBX71QkbRMdACYeNTePgGZP2nTn4B2Um1h2esiX5mCuZNh/WWNCW9CqvzBg19GV
50O3L6i4RbezWZlD8VqXJhzMdTW9uXrqmSSUBtBA7/1JhFfer1ImRE/6rZDGa3PmtPrAW5LXyBHt
GoFUWkuuooneSaKOD1gpi33eTSTQAe2mqduyuUeJ28DSNNO0t2rzha6q2u2M6tJ11yX2Nc3VE+1Q
gwsr2lvfVIzQEYvAtspDbdM0GNEqT4Zr1cTs5I/MJbYVrTyl84Bd/IaRbWfLpR8pmeqvyvo9my8T
s1m9nm3pp5hvkOCs6A8fKFU4xPEaYnXCKvUgafPFQK0p9g16B9EFcqx8jV2NtLjYzwAxarkX40+k
rYjOk29LzUHAJe4+mzSw975Knmeiv+lvE1/xyrIWautBh7dfmSWG+YTLBRRl2S5c5MtJ4sUeZQMD
grJJhvkDo1Bv/yTan2IGa9edC+MEfwk5vOAylppj3Jauhg8/NdrnfD23eu5TkbptYYy04tKWdyt9
X1ruQRzm4pBPKNhbROLasSWRKmsF0OSDpfAqC8NU4uYP7SGsrMHQivasW63nVvrTCMrNcQubLeaX
hzRpSGoc+WKLbygmja7rA9qFnCKJtxC7CwWDKj5bD8mzagonGke3Wo+6WfKL4eFCaJCEu1VqnJBo
3BwjYpkHS/1UqE8q843s9+uepFjg/M1K+pE1Y2Nd3x90V7St6h2+3CR0QmMHYKTrfj+emsEpgLmi
qx5tm5IhG022/ts8qqQARkT2JqHpQB2BPil+QkK+ybQvwf4Mh4CqShqhW1t8udJxiBGg0BabIcGz
WcpVje8ITiA5wWNKBtcreoomLJykK71pmZ7qDkrjORkO3XJfdDc1DUfNDn166eZnE5mompxqWeLR
jLN7Xeg7Swg+vW+7PrdSuTctuN3WRouJIVL6YuzYsZYD92HPBkfadnnsrr3YV7ZNix52LVbcqofN
no13Wf8zihI1l7lPovUtbT5tZShwq2BwaCbFxZPqLmqP6CHzpRRZrDhEj59o+GJN55tHJQUmjeFv
0MNt2ddv8jg8JZAwg0VcdHuQxghzmLSN2+g1Sh9PRXIx7GTf8EmroeLBtThaO+x67VnIi0EOKiNs
GnWU42WB3HdHLMYMd68iqj6wZ0D7QwN4tJZtU3UXZsQjjwZSkmUt3WX8MgwNuGgAHohqnzQs8NSW
zX8ayCe3HNVedoq8LG4z6QRxlk9VmpPHEjOFlWMPumKO0eyFoqearGHtbebBXysAiKzF0wnyNMzd
W9JWvO1dJFMIZ5Csoveqeo4kxXx7pPXJrsl+70ajMexsBeAgssESdBu1ppgRh2J8wogiLbdmPSHo
zJSPrK2ctSOfABV8A+N8t7ja5+jaQP0Y2CXs1gvT9lPvz62JRWLBBTbNxW/ZYXFeupAZdUDPrzTv
Fg29bTEwfk39d6ypT22j7MUjAaIuzjWJRWYlkqAaLy3AMUzaqmSbCBBMQBdbCtciRpnZMLzG/KHS
iHSjdN6F02+EMdmOWeDi8GKPjEmlWOpT2SJNw1U/snlS12rg6JuUU/jYHmsIEE2+54rxQeCRVA27
Ik/vWoQLtyyWF4sGgSuoacDo2etgXuN5ypE7KXgZth3vWju8CEJ6EOsn8ffS79RE2srqVljDDk7F
r4l3qvPiGpOSxdy0IlAjUZARnT4GNH2L/i/KTkXhRoiy0YImC5qG5ZyQZb5hziY1AMFvLFnnYl0d
bQqdtNvGXfet9rXPu+SOXXwY2Jy0THIMOEcrh7BuQl8FGYrnq74wmJlXAerqduGyOlaRM2KTiSUV
49//SDuP5ciVLE2/SlvtUe1w6LauXoRmkEGRFCk2MCaThNYaTz8f2NXTTCQjYuqO2d3kJQmHO1wc
P+cXyTThgg1mZVvNvAKmU7j3nY6HoV1s8ym8IOtW5D8g+jbdxg7gsOFKZZIjp68QDgq5ATpkZ9Sm
UTHKrBsBci/kfqFGSDibsI7dsu8JJSC6wVr0g3g1pinn+FhdW50yMSHvyO5k4UNRbKDbwsC/DSiB
DtzeHkGJohog6HXvSdhiJBk2XvJgN2t3+KKixKJcsCwhsubOplR+dDVwmnDTGMu+/AHa28MOV3yp
3L3fPQzqRevuIk9Z9cGtG17FIE6dVS/v42IzdL/SZO2kzwG1ePNHYFCSeqqpnQbfffaK7knEawvr
qe4gSXAqKaI0KffZseJ+n9z2CRlzW52gncGVZxHY3ERsGk57ZxqrtL+W7VOq39uteaN4xo+cszO2
r4mBV6K9piBZieax8PeN81UjWM7Jg8etm60rx3Rv7KZbyoqPFsDsaCTULy4rBYYkXWPdOAUShxXY
+iy29EttotIWhY3QJ8XwZYmyeaJWRKLVtWMA6BlDtqgxIceYaDd1CQZLy4Zdo9hUorJq71oZ20Iz
yG0L7GpZQLZSk6+FeInDYVvAIBlyTG3LcUT2pg34JeNy0NwLNSwvyrzYxQocqVjZqkD/bXRgkit/
coHp1/74y7eXthveiKx2SDGb+1wV3DxUMNNkNS8cSv0Vab28++5H+L6nkgDGpLahbjXHum8zonhA
wJelQUA0QMIrkh+ozV35gkt0BhM49O9aK2X7HbY2yjh9sq3NG03eSO3CJiVE3VFYVzFX9Wo42Ia6
MIqi3OuW765C3/hGbQKZEYrbpY9wFOVEny/eqvqLJ+1dCLMrGqljR+DuqXL4rcYS1xamhImFLJYI
fyY2WFef0swg9S3p21wnqLXHfalFh0Sr7gMdoK8SPypecOmCyDAU79qoAm1h51DP6nDn2P5OjtAg
0FXrs2GFwEZLATC9Q/FnoZVPeQiLoVtnypXbIBQ9JMYyn0hHEbXhu4ap2rK5ahM/2YzY6IrCBNNt
ahr9rL+Q3aYgny1cbou+7KEIBFWyaArxTSnc70pIMZjKlGmiceAbv0wO6zJeq8DxneqiDzZmQLji
D29eGF6mDrh16AlEUEZGkm6Y8JzptnGatQV4zVfTtWve+V5wqEHkGIIsxRSfx/BuU9PZqyVSTg/S
QjzOAgEUkdilslYXqxAmPJbfBpzCSnnyZLlyqAzUsQ9M487jjQBzh0axGkcquunwq3AAfyiUZJB6
aQdoUHZyZZE1LIGVNgFAIrCAC416YBKn60ovvrhZemPG/i1uyRd9Yt/mzSHskFJqmlfgM6Gys5Ub
LzJWCG18U13/0k1MsYx8KAlE+ZQhnQU5rEPkgmwKe2DEp0Wo1Eln7jMJqpmAaeSlY2I5HSSbhVj+
HL9Cc15MQol33QKm4BmhxCMi1NpM5C6PwtYQ0gC3p2985SGvv9Tu05kOTHqhn3VgpmxX6L4YYk2q
l0J0+QQLleVhkH4IANGgOqQOefG9iToIsUZpENH71FxfG8+mrKSPPpiDM+9xROxSm+mZRrVMy9YB
kzP215NobgyLnRLgZlyB6oKdJNdFvMRenJqnqxxC8g3iTNPWsSGYKZmWtWaOpsXJ0OvI6aLYZXqu
gIbXr8nlgZG+jzDlpHYDqTZp4stWu+jUC7N57mvkDSommFJsaweGIhyQoP5WxHIdKs4vTrHK37F+
ScyljKa5KMg96NWdNIalHIjUHDpVfPGHrynbcPWsFeouAPUhHKjloWc++90jZyiUJ4iYSxtemZv3
GE40u9BQ9rFeAapH731siGihyzOxNRj4ycL0HvAhsUp0zQpW9rNoIVOmu6Ipd2pU71NfAYGkY81K
VPgr5n4gi73k//UxfDuNKu7pT3rEI9OSs0/a+UnVen6hXfpdpYD/jmtXQ8cyVb4HmYBHHpB5+NVJ
MCJ6a3HNNKUg12ogvqPXMbRCS+9fyiiekvdxfmGi9YgyT1qll3UHGLeIZHnXW0QsMnOrh84xQyrw
nUoOzwGOBQEpoCAYj7BKG7tyzyx47YgSpJzkUz+oHbZ5FGdJKkY8Jf2rm1Wyd2+zbbD4uXqqdlG9
EFtQMmLxVVnCEgT2u9h3i/tmZS/IuC+97Zu3fIFOdRDAutfnhvnI0pkbKfu2IivF8rQrT7Y75LYE
wBWl+IZa/rfSkovc0ci5emvykVNlD4AuANgg7CBbaVw2UKKkJBPXhJz7hhpcSzy9K9Du/xlWXwMu
HAnirMZt4d86aryzAK03HgLyA6WzDi1WYchrELu33YvIH2Pjsn8zhqkBC+2xcZekX0LtSUHwMV8D
zPFuhI8A14R5uJadDVfrawvUMDX3UHf1Zg1y8w7X6bV1T6p99B8HYyNQ+ohQPj0oRGnNyiKupazO
Otl732sVcDvIJniW61GHPr5JO/L4W7QWv0zMUJLPb50FgAcW5RKTGnHQXlDTy2+75lnjsOFAZsYn
0WVMFWvMbygk9zmSBcoebGlp94sOPbZ24SJrlZLUIVXWPVlfqUkb2pXG2UwQ3LQ76jFw96ruwkQC
qYmuJ8GxRHvo0QUGESd/VTkrm4u9C0YCC7UREEj309CBVvvNJkjGa9iWHJu+LxdCmKxe7zYuPehN
+lMs9dsgPHgZQB/nJgFJibZCSN6rWtfDRSV1IKn3trxu3Fd8eer+RuuLtVH8HNNL2FGU359K6GQm
HiU5uw6aUBB8VNJz8j5in1CL+1IPGkTE7XuZt7dlk/6UkbVyuMipxDFJysUVyT1kLobLyHCWXI+C
ct0jesANmrB0YYc/pYsrep9vfArH+F3n3i5xnytxnXI7IBeR6zYyvKh4SYRZQGjtopitVLvmYB4p
OWigiFPeKuq2AGVBGI4hkiw5ka+G35v2dYDXAPksrB7LYd+klxLYRAlsGzhgEcJgD0IOBaN5s9Gf
cwXMTb1bGvLNHElx4PkHHcPqbxv9kCR3CNqo3oVjovYTrIl/O1zdKyh1ESQ/73slg2+27z9F6S4V
Syd/jOq7PJUrtfW+KASzSdvC3sbVLLWXfgNJptL8bZ9FC3DcOWjOJsnuT69n7YieqpwdR40qw1Cg
qnYwGxOlIYu4MttkCEYBAV9ibEySkVSUyH8oIHgMOzsMAfoEw42nBVPOidpUFbymTXKfx8NWB3aV
UOD38dGycUPywM6UZbPrSlJScGy6MicBgSyVFeDwbJ6xmPxcS9o0ZlFRrZSpZwUB+9ybvlauTagZ
+QEY+Bkvgekxf8YspjGLh3SQb55KypqeSxAZP+PqXDT0eThnGrNoyHWqzIyrLD4YcpFdc+ng7of2
QEMo/zY86Fw2jJX71Tvj93RsmGYHpJKhJxgM9CPiWvNUPihfqA5NSqnZX2xgNpV6u+xSHaWNA+ij
EazetfldPoCEH5+NM8rIRwJgcy7BHhWKamshTXjP/Uv6Er3pb9Wd8oUbTa1u7Zf6oJ5rafoGn3z1
uRx6ooaW1MCXH7o3PNk45yglglr+InUEwZfl3n9tzsgEH4m35UwKvUHLNcYHSl65EUnuQOEQZd8G
GZQhEXh6ldufz2HrPWj6EEekYgpSYqW/okwERwn5vxJZOACxiNQaXriwKx1ucrwB7XJIwXDk0ZUS
vLhooivuCJysXyXt9Qg+WXmNCvLgQXThVRSfSmVjp3s/YpdVyU7nIN8rso5JuzISZ6UB2Q0mjkGR
bl1KkNwDUfeLKvuLH7+o6r0ftivydkvO1FI9VIiUaRXJ2ij43qTXGcBxVDycmCND/VHiztn0G0d5
yv0XNRJ35UjpMUxWrQ9GUEUD2gkpGSgNDnpPhX7X4vNdJ9cAPvoc+4X+Rx4gmI4TQ0P5ZnD2igPW
iIj7qktf+vFRlpSN/OS67KHOcBOlUhtSNAvi3Fqe/gTvllp/Tijr3bPzwyfgLG5tZ8ihAaDgBbUR
tV+lfQ4qsiQg3FvIDyZ4EZ/r/hird4p+wxTcFqgNg6Lq/HIBRLLXYKtHZMxj99AV1puiw4lJ6onA
95wzdwRJSbJALRYd/h1kFUR1Ln1IMPDxogbQu1kuwf4XFndh4pDoQq0qiv2HTtnX8UGx922yd0wV
cN5DDF4jBloZV3f5sBvC6ralnBA7FHrzpt7GlP0Whu/fGYHzkrnGMrN/Ve6lC1hUQAlL6nsqiuu8
7u+ivvupue1O74elhuZKHyMxL71rffzRpxdafbDG8UywrB65WcnZOSBqUi6GWVFEqre+gnAhXOtv
iu496h4Epb2boCOMyEF75sbx+X7KbvB7bE7I0Q2AZ8Rl7eXmvVVG1Q2VSGgiSZY5qOunKdIwsbUC
Xhchi2dbxu3pqXRMeF3Ozg2hjIKtadAulaqkiju66SYazHulITBMQQWmVu9BkLwxRE0O9DUpxLpV
KvC8HWmThix3RvLUEYF9bns5EkS8K3V/mNu97rhCRk6GrlRHLQzgzlI8u8+IWYfUGlBYsTWIhfbO
0MhOrcBe5gDCX437/C5on7tHhbsARcOf3TVfDy2g7XipgIlixQNgJ6LA0QQNnp9miaLHzgqfSYqi
XSsXztf6LYqvQLHT3dcY33eyN5xoX0scQggFXogdFWAdw8J8BbekVOtoX6FPAHEaq7stUPU6RX9t
UfyAL12KRXKLBKatr6PqDg2U0fcAIl6Ss0/P2BS8G5R9sge8m419GCc5qEU2ohl1hRb8RttFe+og
V0A3Fz4m1criwcZhTF+ae6xal/7GAXW5ULA4yzcmbk8m97po5S6ILHck8qa/WiVLuJUrVFiWOqmg
Z20Nd24bLyEx3sCWuI63BLtXiCqDxt1SfbyIt82uufTX9gbG1pl1dyyEVGcHmGl7bmlm9Aqz5iXM
/q3cijsYr8hKYyrerVBnWpsXDPOiX+grJFGXr98fvVW0IQ65hExenDlI3xv8bHinK+uH4Q3GJurZ
viW+cJQ5V5BUltMQmQvguUv0AxbBxn88swY/jw8sdTrNP7RVkgGIoqkt96Dcpxe4H9wOL+h4L9P1
X0zEqbP9zKlBnpRysK5cB1R6EV3bEvhf2kfyzJc7cpV/j7I+9KEWbWH3UWddqcrEsGww1CnCDBl2
ZePExVlnmWO7w2y7SjWnRNV9JIlBeTXvmpU+PHL8gHOwNp2JOUJ1aRNWO+einSMb8/v58KFbTda1
hRuDsm8blOoRwFSKfUKmF+06NFq6VS4xNknPTIQj0du719SHxjRKuXocU6IjN7QdxbMGndw8N3RH
wjYx9fDDwz3dzIdI1/Dk8ay7toD5hwbj6Ql8LLUkJgeJD8+2rMTOTL8hBVpmCCNFJSX8yHfMeglh
AzXt3hyNtbBg5ebAeW7UntJyYKBlhUeAv04Mn+AR21i0tDWkCZqiJnOROd6iH0UDIFmiPTKAvsQS
BwV2oQSXZiXFRWz74rJBmGLV1/BlWgjjaFql9nddIgWJoa8Lqi0YHevKTlRkRF0Xpa1YOL8atGyX
cd7DFYj1DHkEFO9Oj8SRuMGce7CmZucaja4mh+EuBA2J/P9rkm8kVYQJ1r8EekXl+nRbn88W8z04
/Djorp83qUJTWeirF3ZabsDuaqt+grKebuHImhazzZjicTkCz8Qco0I3CEFydsQl0gsLaZw5xY5c
wiwx32ZLw4SXRBO+FgXbEoAhEua+sW4t8HqGaol111vVQba5exP4ZbOPE+h4qNGGMMLycRWyTZ+5
+n8+npaY/v+H8fSHhGq9ZfbMwoIwNdjb4MCGoDjzuY4N5mwHVkzNDEXvDVdKccD6QfYb20Hm5pyn
CC/5yXElZgFk1bp61mu4GARxSaId4drq0Eqx/msTYbbrijpI4gIo75VpI3ejC+dHhZarrLqfcRue
WzpHtnYxyynAi/VHOQoaGYj7mxCge5K1+zDRSRD5l7Yz3ozaYC2QZ19JHQzN6b4d2xen1/nw2Qtk
cIrClT2Evccm+Z6FZzIYn7vnmM5sv7UtCsZlwXM9dR+lk94fQHIVOqi/NsfVX3l3bCh/f3czqJsi
zaZ3Vyin25sgSs8s/c9HxXRmS79ENMMqE548CbrV0X0nzthefb4MTGe24BuMThNXUXlwvEILeVBX
gKGR9zs9IJ+vYdOZreGy6jxPkTzdsPwFvhyuRMF+e/rZxz7obAGDI+q9cHpzB1qqgNw00efTL7a+
BOd5uoljgzNbxX7iemMbg77RJYx0jUq3iSbECxft08//PJoxndk6DtJu9NDmzQ4maHZPjO5CtSx5
obfo/mHaZzNR2XudGABAJhEoPd3qNGf+3JtMZ7aw/Rhs2Kin2aEJmp9ZpBnk6bVkG8XoPmRRAy0D
sd/TTR2x5TSd2Wo2myaDHDSGB6hC0bV4HJNFCfb6rn/UFueSuEe+kj1b2XkQ2Dn2qOGh1jKuHGkR
IG5b2D9DC7hqDq3/nDXwkRlnz5Z33AeOqrkV+rDg7qECxcGT1V8qA7y56lvr52eSD0fWuj1b60Wi
xLoOJPXQCjt4LPjwl66TubvTn+TIkrRnC973Qs/x8jI86N6mDR7C9kacc7w/9ujZaqfYXSuuHocH
BfHQxOoR8l0X5ZkT9chaeU9/fjgXOov4VG0ZleQJ+fYU0hcSbCpah8sRBdlz++yxVmYr3tDCFgTp
NPYU3dpt+YuKTIiNhLvoUf94Pf0Jjq0Ke7buB1ut2yGmlRDxrXIVtng1IOuwgKzXKHsXdkNxZgc7
1p/ZWo+COsIvmZbAHgPeJ48Kwdeu1ojRl3hHnOnQsQ8/W+UOdrhulCE4OThf2/h7HFfocrycHqwj
z7Zmq7tODMftgyRBXeG2hZCLYLdfB2eG58iKtmYrGo5YpUmQ7wf9gHp8AweOBPitKNZ6dmYHPLKY
rdli1uumbduUFpr6CYE0KIRnXv3YuEwNflgPQ5rbud8psCrGHsnflwpSaX1mBzoya6zZKkiVsguB
5ESHUK6QxhDIVqAyN3EZVgXSe+ecf4+NzWwZ6HE+pLY1RocMKTdF3mjxxek5c+REeMfnfBgbsGd6
aQZNBBExYbqQeLR0igIgTI1UPp1u48hVybRmk15TyeDYYRAdOi9EYdxM2+FGVdIGcDDbkeqTnRy9
Sd3ZycI1UL1u7YyptiNi+RnVtrJTvbY7szceGcj3nOSH/jqG6zepmceHqr9R9Cusj85MsmP3Z3O2
QCp/iO0iTuJDjs6EQ90A6gDs+kXz4n6rINniV3YOfnKsE7OVko9q49tJER9CUOmF9VRXZ3aQI7PB
nJ14jZqOo2860cEela2OckxJrjxA+986d6YeiajMaY1+GP8m1kslT2mhUTASqBFnuXWVt7pEhFUL
V6fn27FeTMP2oY3BC4AkGVTCQ/jZjX4fuQAYwF5k4zm39mMfYLbqIzMbTLX3KRfJ5CmuaiDGyvfT
L39sgGYr3Q81xSnHKD6ML+2D+jN/c7/Blz397GOvPTviaq1uY0jg8aEeTANpOPm11JUzOYhj7z1b
4zUaMv8NP2iAH+AU+WRu/LvTr33k0cbsXOsFOMUi9FhZOF1QtgQRKXWkbMbQxAkOUWQ3dv7aCBmz
RWzlidl4NSMEPQcfrwZFidN9OHJ8GlPfPszJtMCiDXE8ZkwNvOcy3YhbJ73Mn8+dQ8eeP1u5TlMZ
qe0x57H6VB+o0U/e2yWU5AXlztNdeM+4f3IbMmZrt82zwBcTwqQxFsl19ZzfKl84MLQf2tL7bu+W
7hoM8em2jsxUfTZcoSJMYbsiOigpIDVr7WjKmScf64U+Gym/c+UQT0epr6CAk3n4s1UGtzr05EBB
VgLudoAjRZqQ+O3gzq2U2srXtlk113WV6dssrrM9G6W7Pt3VI19On42qblZZreVqdChwjwWf9s17
NCbw2AKewekWjgXR+mxDrEQHcx0Lw0P6AtcbtGFsL+Kv8sW6c79xJTjdyrFPNtsTnSKzBEYK8cHy
SbOSxc7K8kwHjj1a/r54/Fx0YN55f0GSPbEwMg3dM289jfInc1qfbYki0YYS/g/rZmSapQrMfq3N
e/Qhu2J1emCONTHbGTNhIQ8xttGhRc0LnjySHiYZ/XP3sCOPn9trJ0064KJL3JEklMcuh2Db+WeS
Lkc23rmNdiK0GiNJHt3dIdSNjU656p+T+9PDcixgei/JfNgS+yIwFLsDaoNTY//Q3oJ5mTygb+of
1U37o/p5pplpmD/5wtpsvcdFgPxFRCdwdcMxZpgcIxbImKnbgGIYVs3amVl6ZCHPnbH7wHXcANzq
AewBGlxGjcTgtnMXwUt+7gA/tpK12UqeLKt11O6IDnxMbbFZgfHDVr+2yg1wa5T97XPlwyNrbs5/
KJqkwmyZYStqFKaUXcOmf/qLHJuws9UcCrUf3YKEf6sg5YaZsvI9Qyjr9MOPvfZsPWud0owODOir
OsdOghPQVb+8P/nfX/r/8F6z2/+eMtV//Sf/fsmQVQs8v579878esoT//nP6m//7O7//xX8dgpcy
q7K3ev5bv/0RD/5nw6vn+vm3f8CeDerhrnkthy+vVRPX7w3witNv/r/+8N9e35/yMOSv//jbS9ak
0NO+vHpBlv7tnz+6+PWPv5ks+H//+Ph//uz6OeHP1l6Q1/Nff32u6n/8TTP/bjvSVgWFTEPT5FS8
6V6nn0j97+Sw0aDRNUfTVDEFC2lW1j5/pP7dBClgwKgXquS3+KMqa6YfSfXvDnY5qBGolmmoGi/2
P6/124f53w/1b4Bqb7Mgrat//O33hWhJnWcg+qDr0Fk1acwTCrYyZGqpEx92NlaZvbZLsnifk1kI
0Q7RJ8mA4OHDwPzzDT62+Pus+2eLjqaqtIqcgDmbfXni2345ovQbWRPlHSsHNzhzUL2jiP53H/uf
NkzDELZKdWNOhjBRVmpdBxnHfBVeIK0Sk3h4w/9qFyxu+sUrPV005gskCHTdziQJZtvOe9u2xbA6
fD1d8IF+P4iHWM3jMnUnF7EXv7qZFBR8E30UE41y6KG6uE5wW0mGt9PD+me7tuYwywxh0jhiZLMb
QNCgeBkJ2k1rQHxutlVK9Trz7EsTJVTNW2NMfidxXLDNM9Xd308+Omzr0CU1S9NNi885H2ySD5k3
DBJ1Dz0jsdmW6UIjGozb9iHTtG7iYhpnPvAfs5YmHduWDLFEa3kekQStYaMkQ5NVPvys+r7dW6EN
h7lRbpHneywdxOerBMuZ02P8SbMObTro0hq6qs6JQ6LHujcLQh+LIo/cZ6fKn5HbVGu3jy46kHua
s9c7S3k53eofC8bWadVBLtCQFpaNsw9bqLZSRIMXLmNFrzQURur4K3mUpN+cbmc65H9bNLSDlqwp
TU01+JSz+4TpxWZZFSm6JdAPikzd9DgzgSy+7EBXnG7q92NtmjKGUDXDFJZtQBadTxnTazXLQExv
MvEDw3HdSzabc1mmP8dtasQRumZrYtoGfl+I+RjHWGsgmxTgBh7U2KVUXd+u/0JPDFNKjRqwZswH
DdeKsMTFIlyWfuZulLbPyWJBrAmFv/rXW9J1m5NEtwzdnmPnvNAJJWucaeAjTqWgTp1h2WkrZzr0
2ajphsFRpUvmwZzDYGWhrcscKJQn/QfLKO+LOD/TxOxa+d+fX2cVSQ5FTWjzQVM6Fa2rni/TVlNs
42ryNka9edeW2f2I75SXdrCEBrVpAYY70a50kKaTKWR7WbZo1/e1Ua97d8jOvNgnfWeRMbw2+4r5
xxD3QV6NQmDNF42p5S3qxO02SYbS0r/8JaWpMy+lZWuaOYdCJIqqeZVnh0Cs0WtCzb3CCko/exP8
8xS0DQ5Ym+PdsR1q8bOTtha5WqN+FS01oNWlY/Ub0jYPwsEfV0SGspYie3WszPxugIlZ+JkZlAtZ
oMcXGCK6Krwi2OlhbyCYjGaK1WhvdaOViy7WkE4Rjfh1elT+PEYMDdEX6bCWBDH67Nw0LU+PHUyh
l+NwH/e/LPcaW5m7QXs83cwswf4++TSpG/AtVcsGljPbTlVnbJ2o1/CSac19g4wtrjxJf21nbgiC
tqwwsyorCudQ7vvOpEhRItsu8dpVENsdlCgz1wJRh9Nv9efJQmhoOeoU9NnyD0pqkoN4G5qKMxQb
OvTuPOym2ueI3K9xgViVgu03Fkqn2zT+2O9p03GYg4IY0/ljE1aSlFMF05CCW302KU/6Qbp3s/pM
tnO+qkyCIJaTnE5OVVDT/n0fDlUgG03Ch8XoV8E6A0fGppPVmVbmp9e8lektPtyUxyhzkZ33WbtZ
IVFJ9qwlIiDmpWy1AtuQ8hzQcj568/amn39ozxdOgPoSvUIdSseJp3hS/9V94r0JjcVgGUT7f1CY
zEw0Ze3QhBNfIXCCJhsKe2fTh7PcAgwfYei6MFkPji4NzpffeyKjCHG8FF96w/C6q0pTzG0Moft7
a/nttRBl9VxVlcAVHVR20t9WlA0WY9aM53CI8w3g/T1UIaxpHWh/dBe+h5pWNlR0r/K3bUqCz3YB
+/tYI9YSQc3Qyc7MmRn8+59dJxBhl3Rgds/PVBu1TEOkLex3q+m3ep64d0mD4bNrolk3Bm1471YO
8qaRq68KrV2ZGvJbfYQWturlSxFej2mx06w7VTWLhxrf0X9thb6PiGmzf3M9M5w5ZtEYde5GOtq/
OlJyL4qtRZvMwV5Tui6i0/9/bU3r68N8LhAaMWTItjigPjUI7Zc5OJs+yM50adpdPwaZ8y7NgjJh
Jp3fjUTunefYV16a7yMUx8i94q4TfEHgAZ+UrHm2yixene7gJ9sQarzTzZlYjdh91vIYRLWhaCXT
3ISy3ZdmBL3IPrfZ/bmaOFakI1QuQ9OXm0OEORwFNgGIO0YJJkFBkuwGrn2Imoilgb5qGXqPGa5e
jpvuAZ1jgO6fOUr+uAgSurOmTSEdy7FQPZvthJ6SlP1o48Hbe94vq9avYy2+FxmEgCbxb9SyfhCT
1g8iMXDZLk4P8h+74qzt2a5YZ60jIkSDEHJ+mXx+4DTj4mGfmauqnM+iWTOzyapS5Co60gjLohvW
ltXsLCV4rkmxLEyZ7028U6N2uCji5kKzEJBo0xSKetVuT3f2jw1regvLVm2DC41mzC8YkVVUIqj4
1HUUokPQ7gNFWStqeK/F7trNkn95g6S9aR9AupRlZM6rIDaiGpHWG+XSx0+XLWPb97hVMadMLIXa
7K8MsiUlvXPIXXGR+n1H8JW2xaydb1l0zs7HUd032rsKQaxUL+7U0DnkZplDqLSu8sBFzmGwJaLU
5/boeWQ0zWZLF+i7WJaly/mdOwqsrukmyujop3rzUFeSPWpUKutGiQq9fEq1psvvY11DFbEH2mh8
Of2R/9g2uAjb5NpI3nE/1v8Ar1S9MtY1QWE0dleMsrdoTf9fzKBMl20OIMOwSGiQDpydwFkYJMB8
BfLbffzdMJqll/u3du18MUX2rUZK5S906UNz0+r6sNV3ka/BWMNIPFQmlYWo2Pdtc3+6jT/CsVmX
ZkFfb+s+yQYsRDlZDRj95arDu751WY3sCWc6pBKpzHcELsYawQupL42s23xtuJRJ/DiBy1maBQZ5
1SBxeWhUpXxrRnOIUS9WbGVVmdQz18jYZPcZV08M6s0GpmE+uvmAXGYVGtiy2mF+A1ENmz/fs434
OgjV1NrnQxuCr6sHY7yXo9Vfx52qfBtSge/fKEbctaoCATyz1rObJIfDu3QgLb+VnVq+qZXd7KKy
KG9ta0jy19QO5I0r2jLCq230VDaNBuW+3vlihaG9rizFerRskdx10u/sqwAovr2rC3SfL6uuyu5K
gTmRqlZgq82x7Z8o/bXEIqM93OgiSS56U4OQU0j3LeBE/YbUV36QGQYroWVgoBvV+U6PojfDqEb9
oop6wBN5q6o4q/ujBw8Ets+yLnX4SUPseeZ2kNwNlymBfLF1U2jCQ+lEz3FklxswrHKfkmbGUdsQ
PlnPym+/iXyScK/c9KpwHBQyVSEb96KtA+0WUbJNLGv/sjNcFzuUCInQSK+4eJbmV6FEY7kzBhUv
ZVBXd06faKshHO/NKKuvsZBBcweVYblCXhU1driQRZgiE1c5qKlIsPddl/r1TsncrPuJK8CQLOsm
w0O00etVogXWTdnW8rZ2o7yBmJRom4ZPuVIHZWzuPTeVj0bdV0ivj0EOSs02nOSitdPxUo1ysYgK
iUdpBFkmUxogZuUkBVYJ/7ZLhj1WJ/VyxGSjsAXi9HlkfTOzuHorRa2tMeA5qBX2ohakFoStituk
B2zDlMQ0Ku7fbDMhtPcjynvCTxX0w1F9Noa9FFiYjLFu/sqTAVIMkvKLKBzjlRIgl2eNVl4tJbSg
6yKR0a1qKeKO71Xf9EEgVHwAxp8G6oYLwUdDN8tDmgk3L1zMIeDuNQd/gxaytQjt22xKKGXgLrwQ
ZnaX6dhmFUL/GlXjT0sLzO9hrKXw7zpMCdPpBYMov2gzM78IMmtEx8ZTLmQu33JNLxG163yo3QiY
5EjdNAC9lDh6DLE8WZh5dmG3KPii0PnF9V+docKGR3iD8q03shuqtNgEjREM0EF7GCGNYOg+5GgW
Jy0SIYqyS6yhQ/2Ok14ZXfsy51cNN2/kTeBUA9eSbNKd8jM0oYWKcnR7Y3LELStzUHddwqU+xi0R
LZoxFg+xVmDEwoLDI9eb8l0txpPYZ/xIK6KWykhgIkGi00QZrgv4/QdHVcc9MVOEwYep/er6RqCX
afr63i1/jHF4SUYOJzOnTj3nm4WRd+cmN3E9PibGt9xdd43aPWZMj/RO2n6fre2uSTdpHDQ73BUw
z1CiFCqGMgmPCrWQ9w0qJaOESIG+kOnjYhb730cpnz1ggRhSiHJhKaiN8enrh4ic1mUVVvFj5WJ4
rhbgfkiO+9G+Zk8rWpyuGqXYNIopX6pAMTdBUTkXiceugFsMZPwIq+ccxnNcL2A+xhhEGK9WG1xW
sYEyl4ckb74e64oFFOmQ9sw+WeOniGeWkGO71FSsROw6e8LtJF+ZUpULFWyG2oXlGuVbJL5j3LLG
DksGH9V8IMPp6Fz4gJQnupHRSKxF41XNyRCPwabVU/h+zdfeilYiDGgOfQH1/1B3Zs1yItmW/kWk
MTrw2DEPZ9YZ9YIdKSVmBxwHHH79/UJZ3Td1Mit1q5+6X8qsTCkRQYD79r3XWl+lfx/qFDrmbB9I
qtxqv90KQywSuWOwVR3S2SYbgNuYbNgBiKxuJg1/RngvhPaaDQldr6xjm1hU9niy5/TEKZdkQXv5
LsjOxkFLJl+FULA1400hWBZSAWy+W0pShBy6a18cG2jOKNxbi+fi5Cv/QgT2RLfLC29yiU/ixDSm
Q/+1L7qvURrcL3ZVHSKCZWui1urutvV1gr++cNRWyOiTl/JL94Gf3RbDAkk4mpaFlOykezClhiAT
eWBvm9m171ynqtaYJMsvyxKykM7J71HvEOeUjuLZlml1WDyYwzK50pn1LAP/tSBqvY0I5Uyj6E54
kvF37x3SeenugnLsHjor9FZxbFhepUW2O7GG4L/DdIidY9A5qj6p2fj3hOF3K8ckKltlcUc8W8j+
sFTJi8aYtE6ioai2tewmc2KwL/f4ZveJ4fVOFguNW90O9raY8zl7lFrOdzhezd5C5HWViioR+6WH
mqtlmVmbOSKzm/RI/7ry3ROvXHoVRY0FsYQhHuQlnRXEXpHGSMSH87UfzIs9GsAJTBJg2I9T8jUO
ZwP02djLfgmCu8rDmWlYUTeTaK5tMm4P1LMbyxjYfA7J1fMp8uEhqnarJUyWvMZjOmdE6vTmkIcu
+UQg2kiXV0MELJui46WoZOOf7Eoq/6FPPe+bcjpqG3zKxBSRuavENXRGYkGGfZ/02wXK1YIvtSNC
/yYnyHuAqrAuqqw5Vkg8+/VEw8VdFaJ7UAhsTlWmpoCgw5wErCkqXqMUueypzwyAYj8AHp3V5gIZ
g+bEC80rGiSdSz5qcCxSkjxjrKGnIASiMdgSUWckZRWfTRqQOUVrgnCFwi7WuieRU860cGiQCvCE
yyGb0uUxGoeGL9h2+mlR00izSXG1dR8RlBCnIeS9dCAef3K+prYnv/bNMkIhd9pXVqp3us/EutQa
bmhs4vk+da3psIi6u6mssQgJmLXxO5AN7N1YXgVyDjTvDNwkLqdqo2ak4KaIGtRcTkL2rbGaaxPO
9qbBP/FkEQYNdXAszKGKB/BTdBCIYbUDlR/cLhx68IEEuxdLF33uVDvtTRwsMVtKYMiS7SNCXCZH
OlDj8hiebBU0LzGksKIQrz1R+BuvskIItEgttGsdg7b7ZCKn+ZxjENlX/tLtWmE5sOdBT2x1Pk03
tajnu0wC3sxtQnUL3aELtw5Gkj+8MVlQ78MWbjH/VYoVGi36OmSltjwLAMWY4IB1m6Xd2bJ+6oOC
MUc3QfqZuxjDUU3yTJGmKdH0DQVKkkesoXUH715mBbbc5c2f5xtpYFSSBekdsqhdCzLH2309e3ID
0Zj0Zzcx9wkAgpBIFyfQgA1JTd3MHMtJc/PLQz1k2ZWMpqPObM+hqUjs9VK/qWI4TrJSGQGG9zVQ
AtnK/jZOwpfaysmsk95uCdqeHqAJGG3ThrT8cqxf04XbAPkbCFLLhgByfklu+tIPD/4y3sbwSSIS
yTf1PFAQjiWxetAO6gfPGccc1Dyyn4ZyF8Za5T8UnVutLGHZJ39u1Dlys/61ms1DSsyNl5gXa/b2
ZC7q9FCR1JFUegufAbE/tAKQe9PijdsEel+9Km2nuPNydhedEPfnj3e5bhD/FIGVkNCOm/rLlMnu
RSeRemipdG+7Xur11C/t47C059kaa0WgdPuQ5zF+VK33XqnDTdO05fcls/cDqdNww0i6hptGW7ar
/OcsKCBy2zBFhvwbsDZzdcnEbbdxHiQnFQ7XeeFOe8fwJRrp2ruszJ89D3+7Kod6M12CchJQVeQO
Vec0aILbFDL9PgjKYeWP1N/9nN+ktn2lQb/EC/49su2nTx3Oik2RG1OurDbcFE3+LnDPirENv6tQ
0BbQbXpbD9FJ5OW2hQjPMXQtmFr7Q2PtNXSNbdV5zdXkkK84NmThiyjrYVBEko2X/ObYCkldnXjv
N1YLmVLUUPfE3Wzi1Vi63XVYCWDF8yXtKTC13sclJ9mpJa5s7TLkHc9eMDbAHlWyFwYAYOXo72Ab
aO3as+r6VWNs7IKeBv8Wcgr5OqQhMq1gctcE9k+fVULpE+TpF+GiyhwS4n+brH+I4+az7OZsO9o4
rK46pSaQgPZMLH+SlUc1OMN111JVZZr8wRjl9QYUuml2RQyFSQz2CPq6tFNGYXQGV3GSwXhzxA4j
tDr4OQtoaBTmQnRY8rvrZdZRmRYcTNGB4A7TMNPbwmMZrWPoRGEHetstL1kIC4gIJ++/yJnRpk7y
lzJOCISfKKFwm7Nql9nY7io1+Ac3JKiYkQXkhqY0pHgT/+s31k1qyu+NO6j7Qmj4J94UV7dIin33
oFk3oVIOE4Wno2m4bMTUNSAqOle+L1McdyfOx0l6HhecTVdGujOeftl5sj6UJDA9xMlFjMFxMjWb
wYmwpeUJ1INDPA3KrL2wk124itkk9XVZ65CBVGJi8lHaks82O3EpHhR9Go/w12W8kBDs+GiMV7mn
tvVn+853gLqsrUz202H06+iC+dXWJgsJixqq2ZtfcuW7/joNJj4AabQEu0L9xlcZQdfWEiBKKmyY
Im5TkwPucZwze0KwzXdvCNv3TiQKbF5ZSlhjtSOfimhJa0IE5vmJRn7p7cXcerSQR9m3/FZedhf2
lf4Ui3R4G9wguaRI17j0F0+Ow9uURmkNl15Fz1m9jIB7msp4X/K8je84XTQsvm3hebfUHeH0fAHc
bZM0Jws7ya05eh6tVCa3WTv20SptTZhfFUMv0pvGm/E4sSi1LERgcNh59FXbZM7BqOkB4uZytGQH
8sJX35QuSVsK0G6t2prz1IrZtvJOdSm7+KXhQw5n2s2VXFutF+9L0i4hpEWA6syS6w0NHLly2wDS
M3t0IngG45vZ19M1M/b3iVxzIiT0JpEdgEfcRJos/ngsv04qVU+5A7KjVXPFyQqs5NQPPsAbsHXm
KR+9YBr3bfIIPDSHpJiLhvN2wVoCIgqCC/vHjv2tHbObJkMs5n/LU1I7i52XnETkulecwNMTm+a4
SX0Oq8TP2vdByenXpHZltrXyQJ5nyyYAEH8Jfqus3tkkmavYaQcbZnseXcESiLqdJE11jDxgFtzo
mwpep5cDO7Tns6de/PDzTADeopwc+Mvc3KS58qp7pVyRHIp6DQKedP80uNEZtBt8vZtwueOCzevk
Ou1uGovPhOmTiL0Qj+tcL8kLfHCLMDvfkHw8JJusCOjAFQp4QOF/oa9hradx9gnXgZXR9vlVBkD4
WnN4E2TigC/rxaSHlZOofG0ZPRFRZ+9Hkk6+9UwFBuKWlyRce16kHitK/gCiVwyPJRnV2Qae/EDi
dfdM9vBTe448oa5CHM/skS3/OnDbgmO1pf0r19NtZQMJ7jdpbW9L17kRuD8ki7iIrV2bTBmcWbsk
VUOgMndz4m04mBfQOkjWsL64RKcLaSAf64VY3i9MFwco5e16JmJAOwS7jVKwplftOgcRbk8Ugdyh
0KvAnTOCPAbxAvgpV6LGA9XmMctamndqLUV2PyMYt3a+ajJ9XRMInbnu53iZzdcwrcpN41otkI0J
4N2aB5IzTCjFO3xUeiuyofei6LfLqwivqdpZpspAolC/kEDfIEaq5v4mLbuEvo2XIOjJbD4w9RkQ
qi70H/VszuWQZpA7ZPtmSoKoVQIEJ8fdT8h9yhN/Y80OACEIjR0isnY7hf633vf2ddi/6I7D1qGu
dQZmwQETEDKOJEVYEkjPjrwteU8eKT3TBx23u6ASQHGSDFyO69BpWibbu43mvle7yko7uFekG5pH
XzQ+qLq+W+dOlEybPuzhpulHI2QrvgyOnVwVZRTS6CCb0mM/howYuB4piz3LnNxloUys4xBY5Ir0
zq7J1GlqxpsRJgwNtvg0WG17M0Bnko3tbGYypQnY1cvYppvBChxQM83kYTeoraC8Cj1v0Rt9Cb5v
Fxlctx3Mqoxi4d1JpktONQX1KZS1S9ugRFFHz8BY62ysDPTgklUxyheOW2HzvaqyqriX0WJ/ihPm
PmunX0hUsyvrpSmL7MpYoS1vS2nP1HbaJMch6uCxEsY2dHDCEzUspzHobeyFNT3PJGl6SY2Q8ZRV
6bIpx9IUu5ImRbOKl1I+ZiARjxjvQLxm5Hpe9ZnbWOuorDpwt8Itp1uSQ9JivxCDNZ+cNn2kaJqt
bWxNWNpIN/G/2+VcT5AEOQaOlltsYDi2x1i6+mvii+mxZ6v/vbIJx9hXDaiHAAIGRS4ZFqx6GjRN
IY/SbvVNYWlnR74BJLTOiuxt7BTpIVlGKOdJqRuPFDE0Lscogms4Rw6DBYKCQ9PJHV1pGJ4PrYYP
YSiSljibulUDvMzWb1Pu+RytLN/0BN47fcjqvrKHFH2Ps8uShX+CiWxpWQTOiYR5NeBuTv6BzLM7
aib/iW73ndcv8lDWnnee7T64NTUnHyic1oZNcypOqa4qTPo8UzQenIYsZXuMfA5gdRFs3W6mv34w
ld1OfP9SuUsHiXFCF2PZ/oVQMJoJ1OqKd38+/GfzAh68H1olEdg+iqiP9lfHJbQ/ayYF8ArwC/2t
mdVbxI+J+cU85+M86XIhxnXCEa4dIaf8MDp0Tadjf2QwwbxAr8PCbdfEZ76UmXjhVIrJNuMgEIz+
r3KcPg4oflw3QAnOANqG5HX5XH8aumRIvVOrQsc24kPZ2yotb+q5aX+haPg4krxcBVCuIxAoBfzP
h5ldqi2dZRW3MfPF2pPwkmu32y0hlPpajEc9Qjb+5x/u48T3xxUvU8kQ0zPiuQ+zK52Ns0eMGkt/
fWvN57gnlTD7lQ3i4zTpchFGnnGArjm8SH5/vnlUkhKt3EUEmB/pK3PK2sYjNmx2s3/+Nn93oZiB
JxNPP/C8H2OmP/1KLcHmtXuRWPg0iVMr2ReyVDflILuHPCl+MSz/m4sFSBGYbjoOosqPSrTCWL4b
VZqLjZwGKTqoq/tGrXl7f/Ej/UWVwA0MmBj7Aom/jyzgww204SemiMd5+l7jW5nshHoim75lW5CK
hngOKPkonF8983/zBVnk+IqImND7f/yCuYrT1E44B1V9JjdZ39kvJnGntYRVsAEAaP3ihv7NO4bU
ERsDyd6X9+zDt8zowqpq5jGJy0tS8QI1Y/Cd7T8/In9/EUG8DhpCN/iYtBfYVApTzisWOrQedAfb
xcv8+Re/2N/cutgOEXEgzxMXTdTPT/zA7LSfPG6djG7r8UFOv/vZg6qe//m7/Hhx/izH4bngMqyC
+ExiXCAf9Bq2SOqyLUxHUDCzsKJ87vPpvWIjm0R18oriDrkO2MCKRGRCS0IVHcqCpPpwWNNqenIl
t9nqfUJEm/gunPr//G3kRUQKymA8RET4YW3JdN13A/UC/SanPrSE1W7GuZVHhf4GUFkaH/75dnwU
J11Gx+TfhCEPK+rk4MPq6Uyh17gtb0nUF/s4JUUwim4KFa+8YT5Ms97Nmfqiy+r1ny/719/aRwcd
cS7yHd74j97tnN2/K0PFi9/We3YOAg+zddCLB9hxv3h4//ZSfoB9gbcyxlTw82NlJHSS8dKZqOn7
lox9UJI4inP1L/ahy5v283PFhoDmk40uJsfvL1Zu5llx37KOeh2s82reaNgNEjj7pLLNrGHNd7+y
Qf9F2BtSOHj+DzVOgCjnY1xaBGpLWSE7++CAwpiNs9cZPD8OP8zC7afeKd/6pj+kDC46m5NqSZfO
0w9FwbDyn3/Qv3x7X7DMXqxeWBvEX3aR0XL6ubzoOYKcb+vdN5O9Zha48hQHtOqAhfqfr/eX5/Zy
PZhXIQaRkDLqw3MbMMiyVeMyFthWd/q8rLoNOr4X/R/qnbjBVCkuYlTEmdDRPryOcLZGGrac8uh3
yxUGjnCNJOmhDaxHilAgde64+ecv9pdy5sMV3Z8f11h6Ue0ypVuL6ndV4ReoLAYkTBksvStAl//z
1T4q5xAG+hexD2JbCkTW98vv+qfdHxFSp1Nom+u2GU6OSG4Imd+0nE5pjDQpvIt4l7bWLmv9P678
L9vi3R9vxgeD5If/+z/xS+6/NRe7Yf//gV2SX/LfuyX/lwLGmb//2S/Jf/+HXdIXv7Hge9RfDk42
ijCesj/skr73GzZFRORUuAJJ7MWa8i+7pO/8dqkwkADx0wUOCsz/Y5f0ot8ivBaRDXXW99lK4v/E
Lhn/0Hv9aWVDVymgv7sQo4lhj5F4/vyMKNHr2Qrhl0dKgoDsWzorwqF3vGThmgIMMUEHdnyVh/rJ
m+po79biM94uevQ/4hTE2oTPmN2P6dy+eDP53RkwGMh8JfkuWnmHBt4haHhmrZ7xd8bnyJzK+rm0
oHCWRXss8QH3dZyAiFVi48R59dmrY31jpz1kzuUeFEOycaXnghJ3rskkfXfKHFi8amiUmGFFs7EA
Km++pAkjN98C4mN1LjDArP7UReMhL2DKLkP/bM15uvbbaTp2QeHeZcrpgZosD1oH+5Sj9nXuy+hB
FPVwT75TsbY7XW3N2F/anJ2mIaa2fWI1t0PzqU+aJ9vHF+ijUHHLVBOrVwwrDrHjyiTIj/q8PqKi
pDufQNyWSsRPvd3epkkb7OK6vGkHTx/gMre7hW7zl56CGU9icRzDAWZDzRTQkUm5ZlR1nIr5rcOM
sHa8CoZUjYfadVA/OACbnDLeVfmk9wZk5GpY0uGsQIC3SfTUA+SdwprM8b54MrOrDrU3OvduPwiS
NVJmHZ2BjkaaR/LWjDOp8sSIrcYCFAsC/o0N90gv4Utr9d88F5KhtGIXBBBszK6Vm4kZY2PrPYLz
V1kTQu9ky+ckBFFe00hZmRYlggyGTy4hjvSu+pQwpEY9EWMrV4FFdEsUaqiKwkNT0dtPcXRrR9nN
rJGkl/2rbOMHJcQppolzUCK9Erqnhdn7zFhJXKezx+B3Zj/ypxzmoDXp57GK4htk/YSsLO3n2tHT
F79x+4MEJjmq8MHScbaA3lru6mIGOBctNO2S0WwDP7l36to9pmmEOF8vPho0X68qG/icA1tzPcuR
mI5cgtBI63xXyOzBCqZ63Xb9J1167rFyRw02Dnad6s33eqjlmiq1uIu6EtCi5GBiuZO6brFKA5OY
vZMf2/O245HbqbJ8aKfIWndRld4x1siIuwsDNnRgFwPxzN/yiiciT8xTRLUATkx5N+AazRrDLhrS
yiIbXy7uIaUQAQLF9oX+tQP6i52S9iQn5kSkaBSjvDjHaCK+lm5IKoXjbtGEMVof2YTgZndzfF31
DOU8VT0tHtxUlqd1pf19Fqb6fjFD+yrNhZZOCM9TOEIrzRqHh88pijXmTR6EgER+L603gTU8jCrq
roM0BdgcdvV94M5fYr+criO/qU+j6ZntOuhgrFZ3YFEqXWlEv0sFipNhIXPfsLvOA6Jc68Ttn8BU
Zsjr3exEj0C+lBx37y6IOwLnPaX3ysrhn6eVeW9CaR+q1iPIXRUBmQzNuNzbNp2x3NH5gHRzKWgq
JQ5tvC4cmeEmqPrqZXDNNgnm8mFkoPtUctcP1RTKh9BHz88QLkIoUsYdmpF8SnOQp2N46VunI5nq
I2bsyBIQQHPx7mdugaAjKar33o7640BxwcxklLwtQ4oCJpCk1PL6Ke89Z1bzsnTIIrda286zc2kQ
zUWZHTgmwRAGzYcsSGCbWtEIjbeO6bPneuDLLKh7V6NtW4TSzjOOroRbnxd5cF1E3XRn3JG4Oy8k
xKsyAwj0XH8pOo52pdT4/+ZBxscWZC5Jo3ZOEOXMlHWerRb2Sw25eiVDaaFIqzPm40M8kzwnxmfp
8Bb2aBTQ8i4JPFp/gQBdw2l22sbhIyL12Xiecs5qoMYY+ZpHu8vMvbcY8VBNgX2G7u1+n5IUEtyS
QYodgswcQi/13ys3AXdO7xRBIK8HchExRqzU8VfPKwE5ABa9QTQxMCmK6UUabe1kUMVHOgTlVs0E
u7nIZV/TJKu2tOCnPRxvpqrtFKQ00wu4Um4FLK3r0pnGoF+Nn53kMpZc0mpfzn1xH/UifqnSpNjb
fi6OLfsDzzdj4lvSRpO1MG50osXssHMxgWVXTJgR2b0b3DgTg+eI5gpppHH9JU/8dELwoZEVet38
sJgw3hMDPZ5DXM6ruYziq9Ax5tqhT40CohvghcugFoeunFLE/X12nVEUQ7yfeV6xN26KXlHPkyPF
DpSP4F1ESS+UphLT5mbcIA4Me8Ye5fhYTXVyFfVpv0rqrN7Vl1asU0UcuU0jd8I47YZHlzUnkeOb
LbrmC2667NEwxT0LN09PkdIOgexWX6/iXHUQnmN1VTPI2oo+aT+NU9E+DYoxkynbGJtd1b2EtjOc
0gkRktMWZAPE6Cx64OaaIdTehKhUxzlOV8sQNBc0fIBkBPDdQsz9oU3lmXR2ZKglMPts6KqdSWr7
rQuRV5AWPx9ZZYGt53U4Mk5P3afAEmBy+35nvGnrNPotsS5K3zkGdVHtklGa44CwmEyiR9ambem3
7ZYDXbMJpww6MhtjhlBxreEq+ejuVz4BqWgemnVcF/3GT5k91j8UG/hodiIN9tkoXhFkmVUjxuQ6
LZt1FAyv/czn881ALrAwh6h1q29jv5QP0k2KZ22glw593r8mIvxxsLitZ/FDl+Bdl/Nk76BP5y+R
GeOHudDoo+w42DZiilHsXRJkmsI+sdM/MDxHd0pVlAdMgY3cooYdN6YIb2s/29UKLLrp7E055UTc
ZGJXCetB1IrAgs5/gDz6NtuWvhCu3mrLOFcBmTiHnHIIdaGXuGgH+p2v0+FYRcmm9aJlLeep2ul6
ps+UoYXt0u9WV2+GkkRAz5X3mVUs29pOwlVQOPXb5Gm5IY/w0bbtFrsKDfgAKXo5M3it2wi9a/ct
4nXTE+q/+tMQTgcyEN7iHBGG593YI5M3A6E+XOZd3QX7If4dnPODUsiR8WewoLJOb0bEXZ2abhAG
3QzUQUMeMR23x7uezQ9ab7VLAcOyHe51J7aYkw0ECjfc5LRdz3lV70pcqCu3j5+sBVWvG87fbaK3
4ESBmuxG32zcCkmvbxX0YP3wjR7KHvL4FnRreQqAZjh5/b1LXf5w+oQciCCB0G27G87KuzYw342Y
nwY7WDa+i5Q2dtpVh6k2sIL+SgR1sslHsF9y7IeDKwSj4M6N90Hu4pAOBuvV1k6+Z8Fgc+jT/SLF
vpmDzRLP3spPy+Vg2XDHojw8tz1g855ChTMxoCuNAXavp2CmGzjeJ7nT3KYBMDJWULRwF9xXPvvn
TmmSvzPW4ctkMoTDxOym2Tpd9Yg4M0PB2cyfZlcj1hAD9RTMnwreNJmpyx5C0neN/m6DiFgctSys
1Vw10ToEcycYLE+s+GJ5SWMTrWMPKVBrFwPWC44GnojOsQWtSCOzOwdjLYFrEKnxMilS35HmTsdA
RdWJj74cpnDwjmSGqb1SkqmMcZInGqwNB+M4vEXYpddFVDYnWDDZJnaNtYryEYZS51m4zwhmQ97b
kO2Q3YZ2Y8PHQAzvxNZ4jTd5/KaGAZ41gIZXn11p52p7OVc1y/6K3lV91VhoC9HOzY9JVHXt1h1T
irq4i9dhqS6ygHBcGy/xqW1NfuNPY3SiDeKjcgiDVe/MDI5EWIzfJhkN+2IgFT7plrtu6cCf88YQ
VhLT7wrbtjhNUeKcm8uEFyDcsNaT7b4MLggRtxLFnaQs2jhS65u2DZBvWgWismAu7gkvCFcuir5X
3vfo84Bc4mxmiuw49IdzpLk9k+sRST6X74lnSkR6ljz4YWcd0g5VYaB/r1N5iJiuoQN1ngkCRx2S
b0N3Dxr+pcnFKVq+J1O3xsf+HcTOhCAC1srgtttwqK+UTg5ukV4nLussPLN10ST7aGE4bkWPuh6/
4Qnrj41zGXL605vykxxDoL7NyrvZWQ7OxU81NvO+7hDQrLy5LDYqAXKFIFMitoWUmMQAIHoFzG2c
SsTtOPpwYI1rV3fUeCNWgzReqq1Q6XRA7ZS+NlWuT1O9pKhhmmhbmeBO5YjBQ7+cWUsz6uessR7H
pCqQiEYi/d1G2r8des0MFvVYQ+Fcthwq6nAb2H10xyZVnzt70Ih6QnuTTDpk1eI4f5CKUSnSIXeH
OrL8ppeB4k556OcWZav3xTOkaye+O70Uo0jekxZY5kp6SGqXoInEluIxP01A+Da5yNIbLyBsFz8H
n9NRAZ6vtMmAgMUx0vHMv9Dtl/xGLiSWMVP0UAS6w9EvjcA4ZYtlVQwZSWl+H6Mx5xl49lCivnsD
XHRusZUeCsN8v+Pwuu2x612mnZG9LzwFfrdzvHqHUF8e6AYv216n8SmvOnmlijzHuTm0h84K4uey
KfQ3OY2IeuuuOHRGhruuisFH1UN+bInl/uYsVnqe8BXfeYbRWyNSZ21k4ndXY8AYEH1XgXulAPAF
z/zYTeLVG919ZOc4S2h0hZtggkvbWyraohCdXrFcNA+W7Uy7xQmHdseb6DwQpwHDrh+X9yWNeoWe
MARkW4BVJK9kZi0ux5eetWFnqb6l1BiTXZLMPRrfUY67XKBXsTRVX9Uiuml89PpoGWi6hVn1MtD0
u7yTzpsVufgEmlQwFE9yMLzK9T1OTugGnmo2tdPsV8OJzF379zAZamdl6yE+uezAZ2Iie8SNKrVu
RhvsYKISf96qQiSn2lTXYg7bb25XffMJkl8tKvB2JX+49qBlX+edGE+9ksXW4MbE3VGpcQMCft5J
V1mPMQHx3/MC/48dpsteJlHwBgib5d/S1b2sBvfs2n2+HVJ7eCpcNAGrIRCScpVo9m1Y9wE0ohK+
d4ykOkdqMIi32llQW0eTLO5FQtWATh5yel6OVMNTRNMH2fKpTILp3KDWOnijN31u7ZQFrbHnsqQP
avTnzG2/lRht77rJS/c4k7vrOJ7LLabc4q1YvAoUTuvnaCCy6VpExM/H8/zupsvbGCRIlAzLo9Wc
ddVv5noI/y8ajv82fe2nxLZb7GiftPr2TV+/t//vNB7ff69zuUE1r/Kv+s+NRBdzIFOPf9985Gtn
efr+U7jbv/7SHx1IHuTffAIxiCFwmWKQj0Y38Y8WpBXbvzGrYXLix6QXBT9Gmv+7Bxn9xtDBpuEf
M7EjU4BP8a/INtqTxIHZ9JYxh9MzBOb0H0S2/XCq/3cLEpMjLf5LpxrhBz1N+2NaI4oco7uqd848
QKPu1uzDuTmoAMFkktmoqylw57pBVuRY01NupH80WIFoMfVxG7yH+ShxR852gf2L6lQsaPGlD8Tz
nLodjjScHCWodtmr/hcThJ/HT3xyOrFEGMUhhuIAEdPlz//UYI+oy6pELerspbZ5cLC6rYOpiK/m
MbRvJmtOqj+ec57Qv4+3Y9/ln/zpZnGHaAgz87r09LlnP1/SyiuvtYYmPTPRvWp0SOpQhcpY7Avf
T7uLqc/qDo6y27d46uj4EIY9hv4hFgPLZJBmTnNMwhwlDvoe7oqkNlj2rhbmLpJ56G0bOZi7jLnU
Y+U6Gn9TIptz0SMAJDNQQml3ykQJqnLgV+vADLLcpVSFxdkSo3mosC1sqIWDdy3bBjdaF3GpOEPK
tFVhArUWmyRmqklYfbQW/CLdutb9MOyS3pqvZ5G7j8rxeAgmrwreaUPk+9knHRuvVuvcqKgp8R8Q
9p1upzye0q1z+eQ2+6fadFnqPjqOldMvQ+lLV1kV3ZuVzeYuFRMfwyDCNFtct+2bS7mxrEXjdtmt
yWo+UTwH3nFeqPWeVBdkCxp4cl5IVc6c/uw2fujeLAADrZ0IZ9G+UnbJ7KRVz/OX9tWyttwwGB8W
Jd1HPCGueWG/NNZnzyUle5v3hs8z68Y0R9VGNdRbVfKXErwYkLXbkT9th5JP5xajrBFpd/a4smxm
eXfJiDGWYN1Lb9CfmPKtCw7M78WUJs/DLOLncVD89Rhjbr3pcnGfiYF/2uYYnm45CPArCF/r/jWb
5IhRlkCqest9pG4Mco/bkltVN20M1orlE/JqftbRDVznTMOqyk7L5ScJ/4u8M1uOG8m27K/0DyAN
8/Aac4QoTiIpSi8wasIMhzsmB76+F6isbjGkJG9e64duayuzsrTKkhAAHD6cs/fay8NBPlbw/hpH
UElEdbjJys4I1vMwjO/TZJxv0I6BiMg1Hy9lHSvcSEnhbduqiY+wjCx+pfKDEdvBYJdbNw6STYk3
izrIyCbc7+zukm2IDtZVHuPspPwknhLOyO+nKfEfjCGwLsehKa+pCiVP9uhmB2GULjYruw6e6oRd
QeOYud5ZM0M2HU19PYxDR458PvLEK3ZFOFC171H0FUH0YPiy7W7sbKaG6g0Bw4ZCMY93zCpfXZmd
Zt1uvcRAm1310rFm4orDdHY2OSPS/jpWmneXOY07/pjyqW8+8Y9V/qPRo77NKtO6yzllZmuRMEZa
u7YRJorIuoMsyOspC0P6bDxG3i1Oj7LCXiUaKvE2H1eQ13yURSPGeNeaRtM+trGnb0OmeLU15oAH
nOFO9QklMsU7z+bAjlGsVYeETXFBz8HW167jyUOfolO9cOqeRx+Inqv4Gr8tct7WiLZa5zwXVLpV
zCaC5Fi0+7a6K+bZMB6MPpglHiKFCA9rBL8EuTvT71yNU3Sf4csubuMhVwddYRxex4PjHOcBj8xq
niqeJadPnqU2x4W4GyU8iMas1CEuw1LvqKDx9TQysJ3180AuoKfpnTA4Dmx8+s1swZXL36JHhzm0
ppR/l/VwxtY0ylP/UZchFtmcdFB8YYlViK+BM1qXqR/i7AjLimsaSGaoL8aJyj8rS42I1z0w79+c
OOyKj4oZwsLDEc+euhKcUdEja/RR0Ra1pqHQnaOBpDVr5qdWBrzzroQ+mXds+j+GfSyL715Q2xTa
3UkmMXWRwbavaLDw4a7sPk/8I+Zrer0rQey4eUxtZ1YrhAV0HXAfmZ8zDW4oowZ8WcNLevSGPgbC
aH0IBjR7a6sS/f0kUHsWXZtuGBjtmq1+enTKKN5wjMyKVZUN48pyLCoGaVB5B6Mdyf0Ubi6N7GOS
uhx43YadYb4CeAt4usSp3DSh+dB6jb12KvOzUeNYwpDBWWGqwRamow4PVmEnX8o2Dr7rxCHqzFL1
VVf6F/2o5LQtSqVvfBEknz1nqHGc0w5CtO3chjKuP1suZUe7NpN4HcwVpa0uUNfITgps4oUEz7JE
HGRoPO9t9KPEMLfdjig48lkGrUGVJfN2qMbmaigxwHju0G/7MShvmNabz3nUpx8Gt7weA1Pne3w2
7o4ak16Zuaj3QyayD0nrl/dj5bbJTmGBvIhYwDZlIedTCXRvFzqo3Ac5chItAxj/eALEHYsOjQ2v
ouuZz229CzNTfEx9f3m0FUFZIer9eu1DU7psfO2skmwA5xcH7Y9MBWpT9i62lznHToxE9tJL2sDF
D+/VE2c0tgOblvT2d7KtxJ4SA84EbOfiGKScKRPPusnpWO5NnfYbkpGbx7xQSOOp3/vHeorpwU5V
0F/Kzo0/RE3q7w2qjDvPwHRp5MYc7ij++5dG2sl3TNjTwazr6TgaVkTGRjECvUaB09luv5ZQFg+c
wP27IRvmb6aJtRvC3vxO1Sp6C0v0UuKwbImQbPAfi8kIUcV5CpgUlRPiu4xPumvUoajjErm9wyLk
cujb5CYuvuXQf/hly/u33uCfIbw/r4oKCCwbO12Em8uu6ZeNmBvTraapEJ1kySyauRkTQ9Nhl3xD
mfJSHfrzOjjs0Yuw27NN82z3NQAV7NsoiU9usewwcEIyZ9e6+eTpmAnj9Zv608UCWHY8zgXo5Z7J
Nyy+YSNhE3gKyzHaCpECt0jxpkE5if6Vjmq5r2e9HFxndAfs5882sjKJgsbQpn9yIAtc1j1bbw+b
Fn7ZTrxrAxFuXr+13zfOocU5xGKYoIrwwjOFjxUKPtuy8k6zTuOHn0tQjfkhW3v0DzAVZBOP9/Vr
vlQxPd8jMgxE0shieHnnm/WpStwuUp17Un7N7gq4BJsfJlRW4FrbrIGoClmPjGrgn00jZ/l4/Qcs
g+Pl1h06LALLEPkjDXvz7KYFnCFTlwWUxj4jHXw0nCOlVPGvUo6ebxPaLQJmBAO0is7TjUsEqXWc
tT7a+FQdpqzO9tg+xjce5p/uhQMl4GA4sXx4Z2PT7xxbegb3Esk23PhZANxSN/+NYbKAgk0n5LTD
cfPsiRWykhn1bO9k4z/aZyplUAzTGGgS2jrrckEbzG8c6X6fv5jTmcO4LTSFXPblTFJnQ0wjxHdP
QFf8R6sPk9NsDmxF+lJQqgsnkwJdOzNEXh8cv3/saOkXjDh3u0i1zm41sscM5YJnn4qerzsWzJMd
bdANgTfhG2Gmf7hFBkeAx59PnSO//fIWA/T0XApPDPYUes6VJd7Nbdd8Kl0GTLGc4PQyav79/S0A
OcRGnu+DRn150cFEQEHGtnUqfakOdeU6x5LOxJ6Dzptf+lKaOPvSIqoTYCCfteG/f2lpSPWT+eQ0
qzYKyfWrPFprgVneNlglLgXQAjxqE9tkPbKvG9lrtZcD+QTxzkX/y+FCeE9lYrffLOLR2HXOdZle
h6gFyzcey59+KaUPcKVU+yjQnC0odeaN2WTEjHBU8g7u1az5hJCe9XLIkW2tcsT7b0xD1u/fLhpp
viqWZ9TlWGBevoqkpF4Ss8ad4PWw19Whw/mhwyP7LUQTxXmpiZfxnmfWpexL+WkYvNnaOFmkb2VL
XXMvkx6QALukbN9NaGQ2rw+VPz0TZkrGCihL9Blnn4Ip23QeQr76ag7ZdJte/tlKDOfUwuzJVqOk
uvn6BX/79tC0Ll8DpRyGqHt+QZm1y6Z/wsDlxi7SjRwZ+CRrhqluOI3/+4tRN3JMCjRMNeerQDiD
p0tkNJ10ovU1foyIwPKQU45nNpySXr/Yb6+aO8OygPbQWVY87+yrqwrDaqBVTCc/9jhYJgs2gB5F
yinx9QvZi1j2xeLmM10um4clJWChQb8cVHAiM+03wcgOQqXttckZrl8bYdsV99R95/ZdQ51ebd3E
DS/SEfQHJ5LAUZAGlmVQSH2bZgV1AmPksLRurbn5NKMhP5i4V2kbl46zM8ul+jHKgsPxaCfTNdCW
SLylu/59MHio5T0KppHnIEE++zqyegrhILTtyZ6nEMpbL95hGsj2iTn9612X71mMARcOICU9LAsv
n1mXmHY3aAyQyvTx19k59y+FjNCLafHOrfWb9cNl9frlLS0xDkhDFgQv+y/zt7dUz5VjSeW5J19q
97vv28OJrl308FwQ8YOWqo6cS+9e0PZ64yP7iTZ8cXE+L8dfaPymjeZ10bu+2KSXcQf9NctPlkUl
aQaFFKL220/+3Dv2etRx+MW3isLdDKK12ssoEXyBjkoAo3QT8ay2nU+3Zl9RRZyLpV4jVbAcLHrF
P88B40hVPk6Hnr//OkDWWvM3jZl3iIykgFZSwIS98fJ2flDL8CoNFoP91KFoOeE+bWC2+a2+9kZN
aayNC+p+BYUj2GBI9YJNmIx28d4D6aZQrxXA7Kg2XCq/M/Ya1dC1mCxj3qNBA3owdLTlzEDa5gVl
abNetwFaqlXqquaigyVirYOymceNmOTMAXqmTxiixSLZ2utLpJ2pjOpVT1hSR+3bHEbx5Mx5Lfhm
rJziEb3c0vo2KlrjF7mR871EulmKoVMCy3eYNP8cGHIWR19QotxHChzEwR8KTkWk0vFvEZ79vfkc
ipjKS1Qu+xpJqMentC696QfV8mxcgwVWHNwnpaPimISGvm30XKXXhHKX4qJI5NDdtE7LC7EbLLBb
YQGKuxXwA62N6qFc7hBF69vCtGHj+r4oboPGar/p1uQuRif35u+OX/fueyXRYCIvKHnNGlma3HHr
3pM38nM/NOATkfPYuXsx8DQRLDQ9tTkwF4Xe+Q3CuQ11ECpX3ZxSCA8R3DjbwYn5G3s/ja0v8+jU
R6nz3vigRcalZTGzakVm7VLCSUunta/oe3rdrZUZabspGC7pNedVpPPWFIzN2jAy9zgMqoXg1XeD
sZ6buhkBgzGFexAPm1ONzMNf2cGYBRfuEFvjMdVGGbOuWkN2KVRJTSts+nbe65IzLDaOiCpj0pta
3VnAoct9mHkMsBoWmX1pZIq14XkfQM2e0TcnPqWG1BfUzXD8ONO7mEIIitV5EvpH1M3xdTgP+vpn
Cc4rATeggNbWnZvb3lOGYC3etn07Noefn5VvM7eYyzczBk4ePtVkZ8K0BFV4Z2krpS3MqoiNqnOZ
xpXvMYpk6HMyS0uP52q3S83cydv+y5Rhl4SsTB3+Z2sGb+BT7DnLRiJx2duFInCf8KQulVhFeX7V
5Bx/4L1RgX9e/gKfYNDrlNpVcOHRa53BTGS4pUVII/MdyC4+06ox6DSUk8uDdePBdeCe2El209aS
H2KZ1E52uB3b23q2pP7c64AGOYUeD4FtKCLdv/d0ad35mJ7dNUyybPoews5UWzSTtnszWQ1V4HRi
b4woFuNUxXpMGyAVq5RyBWPFpZtT8AV3TvCRjXmBJN5TnWicVYnKBxhSHM8VtXmj9PJTqVqq9VNJ
UXJHBW0OKUnkLt1h09SU2qiQQ/7ykMUN+fhzxf8/bb34rzVL/18yaLBO/3OTdN/nT/XT/9ipp/pr
3xYvrRr8yb87pR6NTeJInh2EAXWsJTXx706pR7iVyfYQ/yJH3mffxX/cGt5fCI8DtpAsruyozSW5
8j/hVn9Z2LKBwDtLL5VajfVvOqVYk16u34sNmkM9oQNchDPx+SlKdpZdyBodJVXnoTj2xmx3a9oS
DXhWQACYLGxlwtAsGe00MuT4CQWISyRdV4hNGA8xvCM9jdmmmyUE70agE18lziJaCyfL3RHqUID/
6zqgoN48HkRnS3fp4IQRiEzfGNcNBv6nlOJmQYk+Ta5Ua4hs54Q0H4HGdEYPuLRJzRX9EhaBfpqN
Izb49kcUttXD0DwjweIGmQHgP1fTB6uE3FZVH5t7d2qNZg+4ayYICQ6F/tBryz+N7dDqNQ9ffSI9
Dc2Txb7hRgrt3Pg0faoDvvP8W2FMkoUmKj5FS3T0KhlSCXesC/pVq4fcuAzqUR9AWoAFxCE3fSe1
yrQ3NbPT117Y6WPXz+Gt55TVtKlggNoXyEOJ28tmYj/XAqzhPVqYBa1foG6j3WZU3ywb+s4D8As/
fKAHaMkNPGA/3YbW4NzRx4MslgQBsjeEfD0HzgrV45qGJZTifsJPsgo928+uzSqBalFERTWupsrp
eYvpoJ1VyIIl3xdtWsFbVMWs9n2tKEpHaQKu0Q7lN5v4LHAmk5PLnUKorlbk2GI4YWKzp20TzeKy
onIPfSFv2/5E6QFGSt9QXz9leCtIXpx7ieir8g1vH0decVU3Q8vrtP2q2ciqJhtqAQh8SyNtqwva
SEZ85KSqHlGXsmjQhPvmU1muUML504ObG8lHjBMEVRnwh+TWcHN0y3T3WQYw9fSkpDVji5ej4dj3
HqGa+z2pJU57wBguUIiM6rW5GiD13XfsK9xNp1F6U5JDRk5fhWdLwxrfESyTvF5lyOBo0ZVN798G
QYPYjMOCeYwCL7E2NZagfOOnflNtykAm6Z0iCigfVpk1jZqtDt/ZevDwNajaRFOVqER/sUUaxqtp
0Fm7YYlQj5XUSKKRUuoVe8vwRqSZMHbOQMPuxgJEplZ9JEbjiNpg/IFcDpo41OU0ferU1EFMsWIH
uVALHmFVTVZH8ybwWjRBJX13EAaVIfGMDA1On1nX/srrSmxEnKg7BHFwUrq1bMkrQuqKymaPYix7
RA+Rfpd1EBTr2mc3xaYViTO6NMxZvCtHHDSy95tuVq7eOegaGU0F432TodnvNogm3XDb6Dp0Nlk+
DkRKDpH7g24ZuFDWaFbBKA9t9KtDWj8FVkt03ug66kMxYnZapY4CMOEa5SIY7iNXvgdO29G2rhrk
ukZipniIYH2dRqVxY1WVn+wsLMjZQRt1tde51yi2EOZwMwsZPzZpooy1KrvwsshqSdRo0/f3UDPz
CBOXEp8APeK9iawsoEsED+tLSK7SPvNV9hlTgS62/tjxAU2Tnjazg0gSvk867anaGB1d+zy+RyzW
ZafWhia9mgS4tY3lQ+VdY7oZUv44dlpggPl4DRzIclbwRWIXUwSi9JWJIsyGze5FMWNyDKFs2kWP
ryKvg0My+yj50sloNeBVjF8b8Lcxw3wIsY2pbAj+ttD/q5X9v7Zs/1+qcfr6T1mUC9bjn9duBIni
3F3JH/i5ZNvhX6RuUSMyOU8CGFjERT9XbHIlF4QHS+4iobcp7vwve6UX/YUCjSYOThnOpNYv9kov
+IsKvbPY5SkAPK/l/0ba9LL+QvOGZkO4XJ+J3KEYeXbCn+3GRvGVMx31pv0umNvHJvHbvYFC5qKD
r8s0XNXvlkLdPrTKYO+oCWZ2EPDdrtI5QPEo4p6zRZLf//IIr3+eun9tmC1VjP99Fn/+YUulix9G
OA1tn7MfhhTHyEfMXBupG/mu7iARo5Mf+aGFitfYad5SLv3+JFClBxYReWSx4SZfyi6/dujMUaGC
IbgyaFAjmyqk6uEY3cPrt/WyvhFQVVtaHjAFyB1YwgXP6l2zJDwxo/iLSUo7e9r7Dk4+mZEVYjj2
fU7T4mNcQmOm1vZWQsC5X3+p6NnosTxq2+5yp2d3GIfwt0Wgk63D1PA5WYJH27qZV5iCB+yVrMv7
qvPHXYTFFMpEyEFgTnt7X1FPu0R6TwqyU4efXn8g1sty1vJEfN6yg+84NEHg2mdFl6BxkwiCYryJ
NRQzeqjBQQJKwrFq0KVmi5De5nq8ymRPiW4KOOKwtzv4/mB+BN/NALSiG6OviAJYEHdvpXufJ5/8
/HnQOrDf245lP//7X4ZFCMpnTvBIwtGLwl1XRA5lIVc9adGj3pgK66NbscFc+ZmAuccCtY6UlwJl
9gW2iKR7o3nGbPHis+BpweVgzuBbpZv8/I5/+Tn+7AOkxHG19fKQD1EleEU7NEQrYDL+5yok5llX
5lu8g7N+xfNL8gKLmQiCE4X384/DDmSZZ6nMtjY6Q0QCg8POWZc3uoQBuFJqGtcpWCwq8zNYcy8c
9wYHgM0cC2udQ6bYT41XbIVNHcKIU+PeHPVb6ZN/eDIMbw5AaL9CE2rCy+9Xt62HN8rPtjGRFTds
dfRWmQAS3CTWB7pm7TpQVfTG6zifNODe05+waeTYfFNMoi8vaveN0xOwnW8FQp596LQDLOxSXL3+
jfzhKnSK7AhwGV3w3yq+tW+oKCtitMwFxw7MdGi1y96pbl+/zG9PEPltYIeLPCKKIggXL2+mzpg6
CjjN+BCm8j1HDvfILhAzWtF38X7uMzScRuVfv35V/7cpcVH9EkzJWobMllDbl5ft3DrycHoi1Klm
Iz4YqWf8cC2d1juqjzjJRoIc1hNqS3Mz0gRRBCJg61ireYRsFIaGEqSOu9hQLZrnH5CtpeleOGOw
Djl2wV71bCLIlTs1tyrAuLtim6mBkHgAzznfXuVjbt1IykEwLju61Ss5xe1FgscYaHXvEWXS4Cp7
z75b6H3PFLGn/2KLSx6j562GIeUDrJ1mhxoTda/SbOoAbbc9R47U6h7SRvuXplGN9W6AoHdinKDD
wHYJvKdwUwebWFYA3Lb7oPzQhllprkJrcXTVY98Mi3Xbr2/0UCeHhniLcL8IqjKycYbyc+fBtsSs
O5UPOrJJ9Qph1WH+6Fg81h4xX+SAuK0vESO5WIF6eWybKP4wZrF8QHwcrLNKAbR8/XX+aRAxO+HA
5sOwmKtevk0OFzOHThvup10ZG4qZ8d6j7rD1JcxlZy6Hy7QEdPz6RX9bQ5YhZAPbommINeo8ynKM
gaU7CQkinPz87WxX0VbWTbOxDc4sr1/qD/fHFoGLIXkh2ex5pvxlAiagqWAnRUYdtuzsnTUpc0ft
slg3iCtPDPGJtqNR/qyZ/aOq+k8XpddIfYep30cicvZQk2SI9VxAn8CyhUtTX8VpUG5cRM8bk4Lk
2u+U+e+fKaUmIpBpiJBU6JzNp8IFwZxMLjeaZe4OYYC/xq5S7xyZBIfXn+n5Xo+PhsWVHQmtFzri
9tnEw2auH/QgFlbsQh6dBECOpCH2Mx+9y1Kr9o3r/b6cQS6xCCNlRXfZZp83eqi6StEXabCp/I79
ThVGP6K+i5y1D4x654Z1P+5NQRNmUyk532Iq1ejgCtw91NVDsffxgomNnSvzWlJbR/dct9OxrY2w
e+Nz+sPIRvdHI9YDy8UKvCwNvww30hCb0ehEsKEKEV2gy6nWsonNtU9qwn/jUmxNQ1JVfCbjc/nR
QFpDJGtK+Va6GMHQxR9zwwghKlhvCY3+MJ7RcC1fKzoWpvyzzf2UInzLn4MKZi++6OcYMTU7sWYV
QilYjRQZ3uHHGN547X94lphCYFdEIC89/uvlsxRRlOkUdfKmD4p6W6RuhqWKEJs+ebOX+PuI5jDh
QDUiABFp3HmEeKrnAHLu4G8AKkGiceNuK+de7d28NDdW0ZXvX/+Clp/+62mJqchkS0iH24IISZns
5a3FqVNUkV/5G+FLb4dotLuIWFjfGCF/uiu4kOgQlpndt8+mIZl1RhO5rYdfcKL+YWX9HgxDf+n4
EYkdBbqc1++Kv/L3+2JWgGe4vC8wlGd7g7IgMaVEsbuho2EgbKeB04E1c4doZ3WaHmQtnDTetJht
Tq2W8wLz7zAjxq0FMSak7HwbxCGidHI1zHKjfb+6E8SMwv0wHPg1I/p+aqcLxGKQnXOI5m6+YwMv
F/VNU37N8CDv08wZf7QUhumGdaW9kzCixxWCgrHfiZF1ddWGsES2QSGzS9qP6rNGE2JujMCtrkUD
lBGEQlt+krkmRdQ1kx6kuqn67ylhFWoFOLhENeLY45dYsOtaR7EIOk7XObpZWAFfacoiP+bVV/cY
UeQ9cXLFjyJt40t09BGa4QHixQo4gilpBVPGWhcywKcatpZLRICpxRdPEMxwioLSWx5iPF17RhYA
isAAgIK/QMxIYTdVl2hgdbnK0dZbq44eJOfADn+30xeCBEQEId8xvgYc/RO/evKbTlZbyCv2HUeG
4WNZ4INYF2SWJBd9ifsU/pGRPlWiKKHfNpiIV9KfC+Ihx7r7CKSkbnYI1jnSQfOvqg1bIyD/VjrN
xT7ToFR2FJk7vOaGYkLSqqy+zlTgb2Hj5/mG8hw/ZGSfQ41TTb67i8uE/4WdoPcVzkD6A/HAyH0V
WdLvFGSU23IC3La2CQC5Ur7RPLBj66BWxDDCUVvPNeFA8BVo28OUIIChMJYQL2GDacYtQrgmCuzO
WA2dpoJNxI8ZXJSzjvtj74fdPSZIUtzS3q+HFWiN+tTZtZOvijmMbiMHuvxean98Z1olhvMKKfq0
biJ6IqAsWjjO1Ozid7xBba3ZdI5iNc0w6VdTsqSl8G75P1JMzehIxk5/SUROBxLSUMEd3Xuj2WSi
CMP3Y1gJqBR1+s0WdlTscyzdiK1HH2V8Lutj5tQ19jXHTG4Gf7bvuJBZEt6nxMOo6/mWcY05H7bF
8F0KFfX7Qmh+rV2xyK08SptXFDZhf7/+mZ/R9Gg9sXmAIIkMyFwUeMu//2WNy7SHWgDYGAYp09tL
8tI2LMH2+552zpYtBxw/cxwZHqOiSuEeX7/672URLo/chCbY0rdi0/ry8ljzJDlzwiZAgByFlVXN
cqNKe97QcIJV3HnNrneBe5NlCBK/VdFV5IrgyuaFQ6nox4vGIoDp9R/1+1LF57zouNmhsAvzzpaq
zqhC+jdEjgAIA//gWsW1EcpoJdOovHn9UmdqO8726LepSXHzEd078tpf3n9UCDo6QedsBlBg78gk
oHLeyW5nD0p/mHzdPqV4STZDTvfOUplB480jE4x0VD7nOF0H/cREFbr17vUf9vsmwYVl+XzqBTPp
28va8OuwKP2xtahkb0AtdhdmP+Lxd3xwgCJsFg+xXz8Y3TC+MRh/L/hY4OOQAIXMWTaS17NFzox6
NRfD6OPM8JNTkzHhJ6DeDmGGCXAGlbMi0zK4DrIuOJYzMKFVTCjtZ5Jaqse2i99CW1II4z5frO3U
jlEWB/hZkaOH58dyS2ltYHlO2EEM/clNy9nbIfQkVVA6cUN3TU+ZvSfvpr+kCcNRxG4YPiSCmc4p
YQx/G3DPMFnMdXCEUMfZsCoXFKkze665lYr95Tr2sHYcOSkz19VRrE9JE0a4PoBx0AtLHO+h6E3z
YPsFKTG1JYcIWr6lgC+kSQP9C7UNekyLZTS2mSTX4+T5H+EBEGpA78NqN15hOzEfU59dYkRJUY/a
FtGu1aKgWFNB87+icHVZWKy208cqLRtcZp4iv8+V5IvQdyWqDidbcrT6Lnt0GgeYuDMmot1g9Awn
/s+EmX2ViXAJSJt6MzwRZFSyrmVGaNGeDbRVCvrHWWBfeU7T3vuE43VY8Rx51TPvOuu4861k5+aT
CRBB++quRZYutj0ufLIMQ9uYN5ys31cCef71wJxC4xAVh0U4j1k+yD5x1qnGE7unJ0idK21aMGLw
6mGjCuweyZrQlIrEgV5211p03jf4ELWxZ10sq+/VMJndXTbzud4Dqffsg5wEvapkUrm5deom6E8s
3O1xHsk3A1jvDxcyyCN3XTjxXCDl0MI90syUaj+lONt2uD0VOL0i7HdGCjhg0yM5RrxE9RkTA+Sv
Zk1cZnqVDRKaTdPl452ZaI9KIkGyNm8z8SXpBorusMgaWse2GZv2Tjlm+zWN4/GGhTr5GjCIsOoW
mfeFTa+/RNzVUHWEazSP2MkWtmBqtp84S/bUrHLoGpgMMxkfUfxnxGG040CJriqoEkRdltPDbw13
O8q0u2tbf5n69VQi4hUkGI51FdyRQx002JYw6TVZJvK1CJy+B3YVFwVkEiIid4BqinGVtQXalxRz
8RWJeKG9LrwceJCKOyhGZBC0D+waWmIt8ygJsa9m9NVnvj4SH5pEfJaFJaaVq/PuRNdukc+Mo8dO
zxia7xgMRXpo3AbqTVUvOtLMLwD2lL0q1V6WqXeRzziXViYGOvsiqpdLBnTi0Ou6IMAHx6Xgnk1T
TOJLBxykm8eh3zAedXOhkcPepySoJTvq5sYXf8yJ0SSoBziFmluvOAi3IGPW0+PBqCLSxKCOaXMT
WKXzONeT/6nvaN6vuj723bVd0GLYYLVih9gtKaXLAdaQEFkIRWV01frzaFBK3DjEoj7OyDXkOokY
dFAWXbGXSi+bnCR8NIShCTRviwg2Hn1V7qIBjAi3JGnXGePrpGc3x3XYGjdJaw6U7tEdfbH8VMHi
DUrzUyEjuCc6w9rGBtO4qToHLVNGteZDV8m4IzdwKD8VaCceBzvq7zwrL36Mgz+8h2qW23QkmkmD
R2vneztqMAF2SBfI3uv7Csdxh1bDUylcTT65vtpO9ShKgrYsQjWowUmQ2aFHHE/oay3W4DgCb4VP
A9Lj0n7aEupaFBs0ZxaIwb60rkr21/B9M/xi+5oTwOehSosAW6wkx3AYG74Q2FX20TAkRsOeUEX6
U2EWfm1pb4/bcdH+vQtgaQ27mUPmdazl+Kir2od1SBblPakpHtZNaTkgngZyBiVRwO8JrMsdhKAB
2cCyHMNygxyB+CbknIGkWzM53oGFhryxUYx2fYQqaEI+6SHqkMBeZZdVreS4Vh2HwbUTlgRigKec
qw18vPimaYR4sNLU9JEm4F7d2vbQfnMMg6ktTHIDYyOupi1VAHiaHQ8Wa57KIW4aujAfxs7AquDw
gap9NFPixNfspg9mDACI1UXVEdKdZtoLLIpyM5po5AjDFEVxFbhdDQaSVJJpP+O1/eFMsvAPo+iN
j7xpSG7CJj2SRwC6Y+UlpT8QgYIGdzWAhnjsOS6AVEryAjFcTpWgrHJELFHR+/dDXC8huoT2fMus
GSGrYwTFxw4B+400aTVsrB6npZyy2Vk38UwAZdu7Ol53rptmCCe80t3M1azwA4cCRKtvi4HAbK9+
jC3SfFVqxMMhFTULajc4Rb3hZfYX2pWCzlPgUa0lm3gKtjGdhjFQTrYKu2Wj1oveAoq0WAzT2vFJ
PbMrclLzOBvdtVEaNOJ1RfvgZ6Hw/58W/D9jRnAesUP85y785ffxf5y+q/b79IJO8vOP/S2fC5y/
KCP49F2fwcRoWf7TjDcC76+FdEwzx1y2xEv76D+cEVjHi66NbkBkU9VfNHd/q+dgHdMOW/q5kU33
gv7lv1HPoVV7sdWDcUJZIPAY02FoB5ifzupitgSi4OB0P0SDkTk4jp1uO6EyL94BqACtZSo5fEi8
Nj4JM0v745DV3U3aGAN5frmFj1mpgTM70T1AKOLeAfjLTG7DpVrDpXWzm2hozT3VL4zCkcwh9Bkj
8U5W6mysKY7vtF17jxxgn8olm5y/6m6QsQdEVsw3HHzuWBmhedQNZ3hBoGy7OMZbpD35/L4fXdC5
YR5at60vHDhdnfkY4VIHImBk9m1djwVYoaHbiirMqF/yB0c/MLauR7Z7pdnIWYZl3cazbWwr3P8/
WlsJOGPC0YQA84kegQfQ33WBOz5BCu5IN25JInORKz0/qGdjmArSL7x/ssCMlj89WoM6sredQ+QL
NlUq+FPHucjdNbsG/mDrMb0Cb0ajvfKrqIo+DgSbJuu6DM1H4MTze78ZojWnlPlQmXo+dGOrjoPR
c3UrBIwHeW7atVkXIWbkHAWfl+rRys0yu1iNrTMfVM5qhPo8MT71veN9CDuYBjRjHOtChW1k7kdO
vw9TUQbhhixj61FVC5Gk0CZ/W1ml+ipsSoMMTACM2pHxqUh1+s0oWwzftAv3z7+vXX4VI5uIqpz/
Ptplx8uokbitaYbW445qU73v+2lYc3iadxQ1DEpiUwfaa+iBk3WZfZGEFmr0Vd8RXHSB/JrcaJZD
MH8QuJWz4xBYEBA4E6C5yokbpj8vitPsiuOg3A4eQj70uy5L7MfGoEkDd3UC8MVQmQ99VzEWwqY4
5X3bUquwM9SgrZdtF/z4B/p+5YMCSvIBZM70KJu0vQhrJ7rLcVntUscGu43R0jkBbP6f1J1Hc9zY
tqX/yoseN17Am0FP4NIxM+mNJgiSIuG9x6/vD1L1uyJVl7o17AhFRamkItIA5+yz91rfCg9BrUYP
CamDWGNn7UBHEhC+nqRgKjomY0PJm0wWTfA0luqC4ZMFHFerSYbTrQ42YFItT0sxzhtTba0NFDPl
fdQVJPRBk69JuSj5IrCC4Kd8KxG76ER2Cj/L6rPK10tdXmMylYFvGBpHaSReF6btdZBb8zFextRR
AMAwgmNiSG5tjH40HM2N1FmS32SRcp/1ZrphTE8UXUqhTUuyi2GWcyxrb7pSfURg11/kmvhQmNMM
uXioGV6uadWgB4AT5GGwdE5Lz9SPTWSfDFMqpyeTbR8GJN7YcW8252XJystWX/KrVlB0gsTn/FKL
VWkPjI1yR65DL0cngsBV7zzZUpd9pNYp0Dx5VNaOqHKHqlWEtjubMLEanQd1GkGSYih3CplROj6I
ICUnEDq1THwhdW6QYPoYW2FTV0p77BUrOePaS0lDHLXLjtRlb4gGALOi0YrI2UCdEBcjWOpFhoyf
yncSjcdhEeJjIEnhK+Vn8lZ0oGhmvvoFlqtbYNwZ8UmW5PLOCZ4Mjr2i8bxAECI/MGmmgpyJvL6p
LbFKvHGQIq+PBrZjMt6Xu0mbRY9+anQalKrBL1uV0FW0eUOgsSh7yiwQPUmVKQpeAWIHKCBkaVdG
OOqB0dEkHmVtBDuYjaI76Pp8GIOqvOLA0z7QZs8UFP/LlOwIlDRaV0cvsu8DlKnCrK9egdEk7zRf
DQy2WFNTgQJAFkH3s0FZKEe3uhESLzplDUf3Jk8OQ5ekM8JjDgZMmsG/0fVg3m0NJJBBPeNwnT9j
YakR8c3yrgxq41TOvXCbcgbJYSNGi2+NU6JwiayrnMVcmkusOCk5c/h1y5HFHGQyq1Kr98HTj5Wl
Trvg3ZrydJ+VPKEAkiTx51NU6Sxa08Ia1Yw5RmoBjiWH93Jg1ZjZYZpSLzZTyPJcFYQ58TiM8rWk
rRfqooYUeBnaHgSodDmOInQcOxoFqzixbc+ntknh8JflAoOnL5Zjgyfsp0DjHxVEtyVN/fwzSu0D
dO0/ky3+f+Q2YD7zVbF0fE6f+/8S/suJsAv+Wi/9+P9+VksMnHEUkAyB9VRCG6gzfPmpXFz/hLAu
tg5KH9hsa2TEX8WSLCN3VOlX4W+mjEF/+j/FEn+EmYoeLyoPZjow/P5JsfSpbQvainGXQcn1adQV
ppNZ8dRDrB5UL7BOtC/vJuUI+Lyzx8uAVL0xeOgHfyTo/gK51tMvn9Pl77rEHw6Gf7Xj/nXdT+1I
EF4tvI5yOAyzvxAeL92IY3kqwjspMrdiLTtnjpfPQVa5eqi7rYE6rNwLoter13W3zfgLYgZRbHkT
RZIQMgI+Zzow+nnlTY6quTUsGCzpUw9VuQhpw0Jzml6+fu0/VZN/9+I/9bgNqx/yJIyGQxrvJvEt
0V6y+JukeOqKfCmetMmvq9dCeqcUG14lfRuF7jJeisnM0OdkzZejBZ0yOwlP8Qu/ywlQLZctFgRJ
vjh2wr7ObwzA9LT/GgA7yn4gT5q9og29aU8r5T1VZ8ZOdrQrt/RAjsW3lk3NVn3UnT79qm3gEd/r
tl7vTe7iCrZ2wUDGDr3QM11KOSdxU684C/aLYed2660+p4vkQp45xnll8ACiwTFkX85u5fE0Rduk
3gXSk16dsuyumDA1eYZyB2fHHkVvzB4sGhlp29tmAfFcg5HjtMNZrHwz9NG1zdn+G960cp/Wthaf
q8iur7FZGCR0zxz2+OXDMQboeepmy00nm5WwVq7S+VxnbglZSN9mzS0XHEh2bSRXahFOBH7S7IGQ
jvlJ7e7rYp/OW47yUrXVo62kbqfhsu7PoBykeiMOO2X4rrMyyrQ3hm1e+im/ZiYw83U0BrZF0wu+
0pYI0uolctGjKxstvY6Wo3bMNJ8gU9XLOJ5et6NDrkXlTZXT3QvqUW8Hu5tdtSGe2+eXtC85IBO6
Se6CHT+NOv5Aau1n9VV8ZWnvEgfWvq1TBbSJQJ/E5adxw0jXINCCYD2TO/Rtg7P5Qlf6qdi0fLCt
vhOwsdzEj5Pc+bUlPYw6oKrw1Aabub1lwOYsEgaQES8KsQkpX7twpASA8UAX0JlJU8cuFzrNJtNc
PqfImwxX0GzOEYqBMn+LX6EoXOWefGLFAkfn5+6s7eL5vp/ZKdMTsRyddd8Ofu3L/uC1O8XL9tmd
tZX3RJv4mk+UoUuisqhu0pciPn39iHHi+7Vb/6/l4dPRbWI6G3X0zA/CTXYZ7Ou9tI3Oykk7Urae
plOxL47SZf4H+eGnOLn/udrnTLxkahBVpFytuOjvCR+4nG7Kb9ENLikPy+8pf5pvCq85mqc/wVv+
7RU/jUUIec2WMTL7g3QW92RO3y+7ehOd06N+YZ61fXYSL/St/GCelNs/fKIoUP7+MxXX4/IvE6Ah
G3u8nlp/UM517XR8vdxf5Go/WKd4P+30fXY74X8c7PyeBNpdvUX75adbHoF94/d7/pvfuMqu3cPa
elX84aK57M6VHx+KS9KztMzP2m0UHPGyTBLYMypNO3RryVZHX04ditYwJTLZiYFWzg4ZfUy7I9mN
ArvMbPloVXb/suZ4X8WTCxXZ6pEOupDKyaP3dPzeziA6F6fSvzLazZT6/bzTSDp9rC5kvPo8cxfd
cEVGjFj7FUE1+lZq9+HJGg/IDxEEGBxwant+nwuX82B7j5ljfp+w0BAcXdr6u14S9GHnm/xKPIJV
Xw/fz/V1fbIOty2yDJtRpgZRvnTSY7dtS0pau3/E5jNf0hwO/FwgGtvpueSOC5wXTj625SXg6txK
Q6fiCti9WUoy1+i2feib8qbO9339ZrH6ltW79Zi2r1n11Cn3cvEeirvG2JrJdnqVj+NBeEoBjSau
hPZlk+v7Ktz2ot28iS/JUdnF7y1H5MxtXsOX5Yks8iFxIafnL4Ayr+5jGtDlYUq/kVxCWksD8Ejf
8i/4zgkPCLIt3Uv+peo8boj2Hfvc8hqfZi/ehtv6XqmvLHXdRxSmG7a1bQ/zgTH6+KBfi9fiVbaL
bpXH3mMs5Ec8kshct9iHeYg69ztpp67up254JluRLuzI8uhbdBcZmXOvMCBm7YVIt1PczE83xVY7
gv20VWfx5atxtlGjesCsvfRU1g7exQtcx751Ft+jy0PoJnbjxC5flD1y+cRhevhIhMW5v9eBSsS2
5NL5ZfRxZNPb0VD0aSXueYskJtuRM4Mnj1127siuHuazdAq/temms65ChTX5vuU5CG+LKOTWLAkZ
JBPoRXyzDvV19dQ8cRPU/Eo9FTDd4qKnM0lz8Lg9Na/JbUyA76JfFF58lx10QfDNYWcWm+5Wa0In
Okvk3JR3mmHzv/IDOHr10OeuxfnGzHzlSrw0ESgU14QuK9fiTrhqnpOTdlU/Slfz2bwQPFZoT7mQ
PZSuDsEbNgEx9q3uhFvA2o+Gr12sHyaZ106w/9btLP524oMBcEni9tMjGRX2k+Tofn+r+6SLePO2
9p8m53XyAMxdpN8TOIVP3XN8mZ2Cm/6RYNyJt4Rz8DLdQ5Vefxpz6/2yZ89y6ZvDY3hOlU0Xu0nh
RIy1JqclreNFwnHgEu2OQkc/DFZKbofqsfGLtaMulBe2TvoD8zP24NjDoy1ye9mWj0jlwNOmfk8a
u3wULcKkDqYODntN6C6g9Ge27rc31VEPUDZuyCXKXWFTXvAkYhq/yAlFiiY7vdA8Al+uYuG+/Gb4
3QXkw6l3EMWM79DvK2s3c+PLR2HYtHBGsHgpPuHUsulpyIi/qV64VfdYzqmW9J30ID0oW45iO9rd
5iZrd5Lfn5YdqL6Tvs/vhcNyOV4Nr7KGqGbbRk5TuzyRKOE4OTL/wZeevCaVm3NMJM/KpldRwEEy
3TDbMUBqesQybmwRGX/oa3vs3Xa60pRt0x6W7lJWkPI5tdzaZIegUZWXy2A+TbMHV4CY+2lfPRQ3
6SE8dBdtui+re1l6qowXK/2mCw/GY7gQGiliAWHCH4uRI5Z2exvO7wzgIJInd9kV8Tq3bZG9GEXJ
YZN+li2L60o5bpMjYxQKVOK9dNObZzsb7DGz6ZY9DrfDJb29rMqdsq6/Ebx1YVigGWRXSOWcN8MX
jwzpLX8zn4xr+VK8nM84Hmnj23QtgtfuOXzqroer8LEeLzPyzER98Ii2diYya5BKlbLX1/WWmXQQ
fyO1RyvoGVDmgy2KnDK+U5tdlO4yANuUUM11IYROd2O+dd9VgkQYBTZOOlz0p+6sPuk3FDn9/KgK
+s7oSOKY5B2yC3tmjZgMe36O4/MwEAi3s+RtxsD6uvyeBIeh2OqJXd2Y9+LwkrbfZ2lHKsN996he
idxxA45sUCQUtzqJGC9yj9HTZtQx8oiXpEpETjXcL1COCx82qYSpcqL6JNjOGKYL4Jh2qIdHi2ER
zdDUVSvmUnRpnVrZRXdVNnhlrdrdg+oaR41I7xnsrCOwyBIUFm906zqXfORNSndZS36lnHthw8mo
OVA9o2vSL9Rteq5voOSDib/XIvgHbgZ3uSfzxalmd8BeTPxF4kGJw0g+UYiGnjocRJpQxK2o3jSA
feUOQwzxxO7GWwsuVNe6Cl7D72gNtIYfWxWXc/6ki6Ed9XAaaM7sBtXXZmpclypzDDei4qiSrbBA
YLN8w10TtRtNul6sK607kDzCOsd3mrwz20wv5Yvuaubeq7ZR80z6exZc5CohYnbAAVDbteaes53U
3MVN4VR5hx97m3ZOxgCzchFZBCXGpYOSHKbsRaKnpctsz3qOe9iJ0vt8gok8fY+DW7ZNgwKGKIHz
fM/aeIUysOWpF9DknbT+lF6pXnydPmvn6lEpv2WPdFjKh/imPCt3AXJIHAiYucpd64L//nbJmuR1
TnUXI5/zqpqTVpShWuAx2xapV7E7hY6O6oy0IWtrjp1DJz8oRneWHvqkOISSZIvD4Ii7mV1vs3jp
ZQOtdN7OL2F5Jd9olpfjQIfeZI/FbX8T8dM623yQjuJtfSmzmS3OMnucOqbI4XA5XY2vCtoN0uuY
/sXekO0WRLlO73NDpq/0XS8SYqYejFvTby8znEebEqMYxwRiA2+6b3ihY9EX5I1VHQz1tqkOsYr/
yjZyr3fTdptsIU6/qLlNJBy786G/Ka6yN6F0piN3+Dr2pw6L7PIlfk8upieQAQXpenfRRfoQnEqy
uRQbi7wUbi0s0d/rB4uaDC9KtRY2MhINAxUoc1pbwGDii9d8zaboyKLzv2My2cgiSYcDKeajLbAY
ib2yBchzJTzqjnoXmfQb7fRNT0hpciTxlLRHge57sGdeS5F7L0+uRpXjj8I6Cy08oXZFcdxUjYAe
8kmqn/ss88Y+P2YkO3CctqTHsYGVVr7/KL//UQPtP+uOnZ4ZN72Xn/ts65VeQfg2MepNMlj/urL7
3D1/+I1XAEeYr/q3Zr5+a/us+3+21vVv/qd/+F+0hfkpt3P19n/+17+18+pf9sbc509m3vWv/9US
0/4bbyiWXbKc0WNZa0r4z5aY+d/0vGSSh1U0hGvkAOejv1piOHbRuvNnMi4HQECrkO2v+SHMDn4c
Pl6VfFVLldR/RN/4KBqkoQaB0kInh72T9j1SsY/HpbJIhSlhCIE2oEGIU1uxG3RV7c2IGLZfH8o+
nsh+XIperMpVYP0rP0MAfjmZpbHBLL1HVjWHqJvHJDNdc2rKsxCX0gVN6mozNnl2l1SNualwvO++
vvwP88m/+lg/r4+/CsyDRu40n/rHt9qP0RwQlNShPEnD6FKSI5PtGPmFT8ZCUdtwHdgNlXDsj3Mi
NW+hpBOeHEWhdGMog/EaJkZwKatWg6YGslRuJ4yILHuRGqP2gxTppQ81OS82hpSM7/WI1IoRRFRH
5GDysTYCkzknASQw2lFTF+9TUJI6lMuJIWGO7qSbsLNymhhqHbyExjw8gCiU78RWKI7WMAsdWqYs
uvv6Q/kxD/9FKfjXp4KhRVGJ5KXJut4gv3wrcyUyrSG0jVmkJTLJE1X5uRg0BDfYL5k6ComuPohQ
p5+J0pQV1zClmB21JEsF0IZSf4edLoN0jAINzVi2tjHjsHptpamChj2QqgNsQG7WhDUNs3CW98qr
NMmatAm1tLsNOpx2bpRk2YvWR8TlCYPZEEDXVeVjw1yVUUTTdvu+0TEdN2ZENu5cGull0cGKsRPN
6G4TXKW3bWq0RJLyVsaTNPcMbaa2lvfIAyPtHAV9kvpiDgGPAEcNsTVg9pxoHavSewT+ctd46WjR
q2sacKFuxBDOcCyyJZ/FDCY8O+xMxETbY5U+LsBVBLdtFfMbcg8TaRWQ5sqLUM4xJEX7hBkGZAbu
m6XvboCxhiEZqMkkO0FtRs9Gg4J3i9RamzZoifLB0RuD3D6EfwvHQCJAK7tqtbZzxSVWa+hSsZi6
iRabqr2oi0ZKxTKoqNeUwupVhn2TWAO+GVPlYgD1bhzaIIBxFSDTv451K6aPCaVCcuWeGxuNdMaZ
W0u6IPlmpV1kPkqqLOS3aWAa4zEIBSvwx6CvGcVCHx88EszYGoMu7eJDQERr5kLoaWWvq2SrOCdS
Avu9zBO5c0nIyTjj8uCc0SotpUswEOPnUWtXBEgwtMFLv6CfIaBPgZjC1zOT/0ReQE3X2FIBwtN3
Z8dDNTO6Vpo0lacyO/PhWU2xLzIX/lNu+d+tRyarrmRgkpPEdfjx653fJqSjDmLPWZ3ghA3GS5Xh
VlufU4mw0dUTMnnLIJQ+eDZMRlkf/Nwl/61B72PX78eTZzGPEIke1lXGIp86VZ0khDHBAYNTJWHh
dU2pHtAJxXtZzaUNWY/JHwi5n1zzPy+IuRK7LqZHWBGfpiB6TU5KBYDbGdG52Z2qdw4z0OYQN6X5
3Nec6xDigqfRYMzM9SDuADYoL+XIwM2fZkm3ibDICFAVlIMiJOFfcUf/9vP4pKJeXx/wV9xP6FlQ
3GD0+viFyLloTXXNeagWgvKyZFKPdzahvSGmNKLCCZhgEtKqL4bcsOxykiVH6dTFL3Oh27S9IP5h
w1o3hI8bBts1Bm0k5WzduEQ/vp5CaAtRUnrRgd3CKAasGQnTxhpp+4dF+KOEZ33jKz5CZUuysH+B
K/h4IalKtVEEwkwRPA6XRAcLrVcHg/CGcNF4E8iQ5BiXkHVki03USPYyx2zWqh7RrpJ6srTJJZ/H
x1rDgOz3ekOEpiGo2QZLSkATrMw58H/9kn+/d/FyKT/4BnwwlCEfXzGSV82AKc0rHpbqRQKFD70g
yH0MQtEN4SPq5uvrSet3/6/vgpEhPHWcDSJGfXDnPK8fL4hAr+xDgTJ5IB3lvg5gpHAC1seeqAzE
qno90m7IpSw8z0qpPBcdEcHOWLeC//UL+XhPULlQuzClxHciaSJotE8PbbRolVRJtDxVUxivMjRZ
HG7S+fbrq/zmr1gvI60M8tWavPLXPr5dtGXsixCOHKGcyFStcxhbeZ3r13Gfza9TRhSlTi2zgTDG
vUHcL0LySSzIWKSISVM/0msyR/l9dG3EVXb99cv7uHKuH8JqiMRjKssmJlPr00JSmYlMcCevjvF+
sKs1U/DgEEabIh3uwj5NPFMdJJdAkeggzkN788+vjszNXJHbog5m9uNnE+O/DNVer8jj6KTQ6zKM
dQhoBIafUdi6y1QKR2LgxtyVKrH3GmMZv339Cj4+rz/fvyzLmDXxmIBWWD+fX2om0xAjajxugqFI
aNd1YKLgjSX1hHOPxixR2dBdsXJ6X1/20wK5XhcrKspiKB4sFjxiH6+r1EiJmgrZkZooJdAKTCB3
WVg3aF6VMD1SqhkeEjbpTPgyFINiIv3Ej7U4ZcioZQtaJFGL/mQBXm/FX59MXhRj/h/Te0tcDawf
XxSGReRpK/4m7tBB2bOpBo+4kCSvL8urQB3LypFaTnq23CDd/voT+bgM/fhAVkEBm7jFvBbG9Mdr
c3+KSqaA51sC+nYG2dK7Xpz6e8hly2GIGvPh6+v9tgzxZpF0Iuz8cYb4Iev89ZtXSL1tSzR7Tk/0
k7MsseBygJB8IAqal0oIogCsdjd5ZZgYEsJpN5A19M/28R/vmlhhwi04UwJp/PEif7n9RlLvsKA2
g5NVUb7FCBocCV8nu7qXaKBkRrNuhi99Kxm+iirSjmIjvLMAMx/VWbL2BLeku6RRi2dt0Mw/PJwE
7f1+P0jEYLBC4EYDD/npfkDEjHTd0munrcbLsFZMGtR4T+xChApCZd64YII7cnO6gQqPflSOKjt3
tUTYmFG65r0mSXooG5w8QBwBUdkKACnmeEugr9nfnf4K5bCLnTZShdJFXbrOeNGjPuqRZiVe1lJZ
VwFQe56M5RJS0EOCGevCYFMhy1kwI2CoYmxcAn3NOpuKuH/XIos8XWFC+IrvApG7qMHhcVbGXeHD
S59fhSioI6/D0rMbey1HcpAjZXODVA7cptA11jxzrp7UehTPQiWZuZ1H+lATRcTFD+lgLrmjWtKA
M60L4rMsjExl2koiybisrHZHUV2VNkR9FGtmWmk3Y0k8FVOTOiGhXQ1kpBHzTEwwuDA6OxwclGZT
kETW7uHEdT5OYwm4QxSb72Yt4C00J72+16UeAxz6Np76sE3pEBKI1ryh0zSQ+ms5Ic8IReN9kbSU
26SCLW429N3tpCnlY0bgxpsZKjU6M2JeNVcje+4tkjgj7Lg3VXT97UyPGJDy+EJdh6d2oWS6FdUw
B2FM0Fqz5ekciSoQgzT0IfAFKAJKaT4XuCXeenOaXkysBScOz7AlrUiPH2LDmDkjxK16JBqr4NiM
uxmna1yWWBQmJP9OLvRM1IIuJ8VTnsQOXp5R0jvHgaNl9lgtvDK2jto8ZZUSP0bKIp2Mkc6DI7Yz
5qJOjFJ67Mica3eSI2uzIHcl0qyqLHeS0PI5gUQyXNFkBkfOmZ6ZPXLO+z736XKvBqy6mJG1YDfV
WA1Bu8+dhCRhZohUk2PElwjP5N5EXfecDB0qEyURxSeZ6vU7h40ZTxVu0Xc9NcLHKI0IHE/FSZqY
1cwa1iOhUG4bIa2fyn4UicZeQVUoCDN35WHu8zIJKxspdjs7sjVaSOX0ZTp1w1K2jlAps7HjfRmv
OAIxqVi5gYhQhsqx11LyklGMyhzxG9YvwsAqLRwOoTpwfBT0llFtOwlh6JMrlxh2V7NuuwkRUucB
be+A5iUuOZ2m07RLzKjSaOAKqz+sN8UYOn7apG484E9xCrS2Hesx8lBnhRI+63natQ4I5IpuqhRj
lZ4gtErOgMHmXc2m6NksEVgSu7j0JlqO1ByIHusBLYYDDSs+TqIAvbQNe3OPtJNQ4TpNhd0wy5Hg
pFGGCrujJHiBUsrwxVhqvdrz9qvp1M8wM5mezas1DcgafZsKl73bBVIg2cOCNaPDN5Ml7Uat2hyR
gKZVIpnFutq6a2VVbOKWm4Vk6DZUGOaWnIUX5jaPnOrHxDHjQAHxCFTAbsROz7E6DmLnNqCWKg8r
JYn0KkjKW6vPASsbYWqdSr4o01URb6IX5THHWW7F3UWNLLp1Q1T0zIITFfFMkyOKDmMzRWijWVXN
sSvR78cWto+rdz1NJajiyaOqZDjODNxLwi4lJ/VbVXbCOjRs8+/ZbNRXwlC3pdNjNyFqK14zJ2WC
0w7NEka5R6PGuC6xZ0MjNQseqqxTrCdZUMz3zrLYxrViQSWZ9evnOq0PoGK1t/MMAdCR8YQVHmmQ
lobkKWSvwfpIk1kLqcw6JcXJFkSachniP8/9Oom0bivjoTh2oVqZnr7w0XhalRnOWA11zARpUK8t
jexr10DkDkGes2Bkw6YkpH5mo2HyRB2B+ixhvkESEWTUcBnyiziWcFsDqCTvI7FK8aCIJJbjGctu
aH6vOLhsjdtLu0aj15NFYUlnnoawA7xQYSCsVcJW6YohcloEOaeqTJTJp1UUbqVlvfMLiuvvpCuE
mN5R2O+ZMEKQy4nOU48SSZSMdDsosHgnhnUM3unUZG2GwBmNN/GROK7exEVJHvgJ6nsrBP3ILKcu
nsy8GS07wwYZu2CXCJ4OlRgsDAVU6YqRHhawzkXUK2PWxDDcLX05EGAruz2hGMXZlKsOhG8NTAPw
oKVfT0E93yfFNBgMns2JwSXOqv3ccrNs1bYn1RhzpzY4ZkePwG2rOcvglS86rRtVLQG0juPyzhoq
nawk4LBftyYs3X6IwOssiYINrq9EfdePk8HwoakDQirEEjezP7ZlWq0erCqVzz0r7XgRRTqzl4gY
KneRSqxZbZK1RICGZjizIIbabbEsYOVtwLzB4JDzaArOIEHc2lSjLnaHwtTnvWjEvF8Ms6W2TRtU
37YiLwMN5EgzJ8ccqiDwS7EfOketUFQ6QP7aPY+PrriQTYartNR6X0pj/b6WZ+F6KaWl2wGoSI/y
1LIxRnLEuDjBC9pvhCX1srEULgCeVvFWDVK8Lm1zHQdQG2zCElDR1O0xt4r2Lc+y6kFiqtsA2rIp
cRCr5OWfYk6k349ZOogzIC2rLhYa2Vr9/lLnZSXPaNxkI1aSVCIwssNKg5C7qUpH05r0NdYSDLJy
kiznRJ6knFHvWicQfY68ifuKURw6ut6ExaaavHwj6r81VUYmRFcLgF7Ap8SkOIgzMks6O1nv/qFa
Xk9iH48GnNh/6IABJQDf+XRoh0tR5dmkT45Vi2hRTCXZVHNuWW5fSd130ahv1Jg8VAzcabOjCSW+
Vpo63cbKRHN5EAtl+kPbgoPq7y9pZQepGgwdAAafa+cuorov0hSTYhvm6maZoelW8Vi/UtfrHcM2
nUatVcVWhTxLiO+Bu4WYyBtANY5EzMd9jseGzgI07CurKEX0oaFIe5VHmrRNGjmxeW4VKXqDkRXl
rpV1QwPb2sRlEyTygKMUrzMlsCBE36HOJIMXRCPsTrmXaxhwSpW91ARboD0pLEyZsWYIyKD40uxB
ErBVD8OMYiWXhpKJzRzeBtzzhPvAwXQ7eGbvdLHFJ8y3GKxTC3waxQLoO0cc1XJyo0VFWqACtyHo
feS22y6jIcUHPcz1uyyeelgkgdI8RUydbhQpxXmeFwMEY8I8aN2boUzN13VGjQEL3slBKRN1cbWw
h4Wi65hZs2lO3+M2qTGHx1QF9kh5obmqohI9gEdZvwAra3wzh2Z5HpI5gSlcwkq3DUxNgluEWgFe
mekl8exZkQSuNscd9qN+RD8LWBppmVgGXhb29UNvNVLo9ppRKSACaOQiHbayb6HQhxSHGj5eQdYG
aWOSmvyuU7ap26xneN9RSLIoLQoiXYVrV5CP0ypwMn3uzhYxtJVNMym7YDMz0SqIVcUYPI0IT+L8
WR2pWVHIBaWQCvZoRaX1j0+0OgwJOIrg03AIap9aC00omT2+9MGZ8Jb60szkH3cvu0KhodQomj+h
6dbW4qdH1KDzCEoYPh2szk+ntZyCRxsbkwUaG9/B6shZLccu9yW1ZPX/ej34fT3TGL5xDVqcMtyp
T6f1niRc0H5lRwJLm3m804mmyYKqpTKEA43wwpM7UFfgJMWTXnTyH1p3f9MsUOjW8KmqzFUxc35c
TqVZzsSAlqjTRNZ8WqKg2ghzo7p6j/9f1+Nk+/XbXT+6jx8tbDedaAXRUGB+Gp/eLqEy5phi86MP
U4ePJtIwKBj95JuULndWk4zUiMEfySzrmvr5qiZjPG2Fs8D1+rRpMEZibDbordNacYVVahIeEqz1
+9nSaCI3nFXGoEWpGfUBo1ZkGpZgoh+xquYPqua/efuEnREBx8BBt35LZRKK2KQzEfFCykSghd7p
njWOw3ZQ0c8YEZgccU7F3defufI39xi3M0RXHh0TXtynLScF3ZBhWSJaOGuH7wV3A0b4oWHPGeOq
6PxO6NKEsNGmDDaFPqE3C6xofo46OUCVQV2IW7uSm8KbuiX0a0lDjgTOtD9ackFKqWw0HFXUEZmL
n8LweRKVlmJZrrLbZa6QgUbYRIl6gJ1UWsrR0oYS+nRndOCbDGxPjtYOKKhAIk8V9Cy4IwvuuNA1
mXqjKQQjik6JmSPxRsTlMcAThckeCY4JvLIzgj/1z37fDYn4kEUYuAAieSQ/tZnXqPNcalKIFHku
v4tSRBuZ5CP1T0/+74/eSkM2V9cz1RdBnh8fPYz/sqZPEbNOOZI2FhgKL1QTE42iOe+BaYx/qDz+
5npAKDESgYfCZP15ciPislzUJkdZF1rLiV0VndBI8ti54wGMnZyBivCHxe33j5IhnkUnlHQ//il/
WrjBu/Hfq24tuZTGQdaPooB7Cnbs13f47zc4nRVjBSCuRD0esI8fpdTjtWtUFlFjbuNLnrvE70NO
YqHUCI99Tv9Bozje0TocPCUXksuvL/83+4W2BonSg6YW4sD28fKiGESLOCCiGKbO9HEnW5dSX00O
IUDl49eX+psvUaO3yxSETUPWPrMlRbMNM1ZJ3qmxzDdRH8qI6EOj9IBCkDsepe39P78g7rP1y2PU
hMjm43vjaRABA0sdTFwt8U2GG1v4PvltTQzIRQ1T5Q/Xk9cd4ONaDaJQB/W/IrJ5+j5tviXglZbD
DmPYvKCdXMAtfxtNDRXuWMNtbSVr2aRjP99Wuiagmast9V5IEwBFmlGLCfjEJKp8K9P7U0TLVXCN
JFQbx9Sm/jrpBMT0YoVLHMWEVQFCDlvit7/+yP7mbtSsdXxNQ9/AuvfpI8v7CGiiQsMnpEe7b/op
Pec53of/y96ZLMeNpF32Vdp6jzSHY150L2IOBmeJIqkNTNSAeXQM7nj6PqGqzpIolfjXos3+RZfl
qjKlmACH+/3uPVd2nsBSB+HwQs+Ws1V1TjWq1Iv3xu3w61OG2QPEWVogkeWR53/+zRJ0rrEGlUnW
CqxYH1YA8oVpvw2wvjjWJxomDV6KP3/q39zrDDyk8BzcMCBJXy2bbUSKVfW4/LXkmlwYPl04KTyD
//xV8EsxaOVWP6v9rz4aQEdblryKT3PPXc9+ZY2/o30rDnTe9ry6CKmiBlUBA5lV+nsH5g+nTG6r
ALGjmtfICh8Re3sQ9B0yNTv/Ywatce3YVnCLQoukPXRmC9NdXtMDZHaF8EGSgHzoxRu/6m/mLPgy
YC5EnK9wJnny589Ony2n/QI3+0A5zw2cuPYQmrz5MNitgVwsZn8btnEF6iHP8mcuAoIrkpj0n3+B
3wzcyJ4SO2U/Iej3DV790JiMaACd8BRHY+cGq5aJ6IMqKvmuM4nCCx2MmK1F4JJ7EbRLfg37iahj
maX2Z7ayEpcohMXkjXvuN5d8yFwY2tx5o8O2/efvRk0qrAJHYeOw4k+1m5ijo3znQkx62UYZB7UZ
38Ib38T5g766SPCLMM1BWGP25b7aO4cl3Rk6SfHV1kt+TOKk3NhuEa0Qbbs1dm/QFvkkLlN4wJ//
/Bv85tPSIMxj1WEnzTt4tcIkmjU5j6KJ424hboE9Ml+RBsgZ0sbB0Fb3wkmx+fTnF/1Oj/7584YQ
7am7wI7Bc+71vddkVXIWr7j3/KYP15Y3yuGafU1G9JDna4wFnWotoiARMxVYfnrc5kIt9mUnwZQG
WuYcW1s3rddGpBI8dAL2F/fViJkb2XnO0Rlb+xrTGO7WInS/poPH+kW1EkIJmC5vt3QucSvDrtPf
p3MmNc8+Za4quMdvPGd/faTjUuChTizb4V5/LYlYZRm2TYioZ42Tt+/dotyysVIrOgqa45+/119e
6vvpL2BvFgUYV18XrNPKWeVpQ81SJYf3S2fpfdzPHkmC9K32iV8uWJ7iyDvnCfC5rO71TZKFFRXg
M9ITUnu2mW3ocTXSy1rQHbzRyo43ndOqe0fWavfnz/g9TP7TtcPFGgKEZDTrQEP87u34YUHluO54
wOWXdYQN7haMfvK+D/3msJjFvy1rrHsW9WsbhhvOtcpVAxSPIMQ4JMER4Kq6Vs155fjzm/rliUV4
3kHP5vbFPkCp389rhogqp+FTQ4LV/rmXYPRPXlI4F39+FUSD1+sEm3sMzWdHMa284lwa+KNk6RWj
rLqGeJRusOztMjuy0vUQUGK5DRiePg1BSeBJe2dTlQeddxPTUsUg02kSauIQ30jEMUSEDZYikqx6
cBAfI12EL03eEAVK67kOryTn5hpamhDvziS1mypUQ7fzMiquV+yOaJ+NJUZ6BDzhNmu7wyN/dOdO
wsZpkqFfWxiRmQKhAREUJlxMqHkaw6so7+IalRRo+koUKdJelVtCY8/Hu7UJsmJ8VraNVVNWPUYk
N6hG0HCNWb6OHT0XIB3LVJz6dHSbi6QrkMfnflTQLbFNqONc+JMPTqbMzbGNKEen9hbjzKadnVEd
RuaVwT1Myp4ClIRr4ZvTzd5D1Onpixc2S32gLy+PVqxaLQ5BylN47mS6dXYBHXoHRU2EWXnRMr7v
sRXXm2qahpe4jOVHRjyK3jUrIWhQ0ehFmnSqutuhGmIUfVnF+JUDKwHCB9gPMbjLUPL9zv2cda4k
Jjh043PRxO43ZsLytGiJ49Pqizba+k1U17SKlfUVkxk7v1jyAviij4EKF46TDO+YyHkpe1DqotfS
lH3K+8h9wIt0hThYPRWnoyCj+2CjZwe0tHLb/l3tJT0MoAbv8MabhjbbzUO9fKjbWjwAjglz8AJn
P8DCFQFgzWdMR1ty2cWbcxPsTeLq+XMoay22WFfNR0pkM0qAu7Z6sPC1etu0GJg1pH7hdKuCIx3B
P0BdMU62mX7jGX9ueggWKpv3o0zqg8BE1B84wBNcLLrWFuQZBUmzwNIRvoMuxTPQ0a7QsPkc5Dc3
o5sYLFCNIYYHMmkZjeWg5zFg96u69sjyRbNsriKqLqKVz+7GXlVVAfkAgP5Zwq8aqz12Q9vSfAwt
yuD1GUd3E6e1IJIYJ4GzT8tZv7SMYZ3LVMbRToy+Ir9q+i6/bCx/ClZ55vZPPavcbeOnYbMu0268
wjRUP9ISKd+PDNCbrSrhUG9G6yzczrKP7qMKsEwe6chfz0iiL4I534taJuhF9MX6TxWbNZ8OeXvB
+45B9BxBBWu56sLO8zYhs0ASYCq2Nr2NCnu+e+QDvaMtLuKl+8wJYDxWhUPwUVVmKjZpOkafETjP
SWVA6rvaXZB/B8/li5kguo6rfg7CbpcypuUnhrdTrmvUPWzlIWbm1bnUi4l51UVfvMbvnuBqczIa
UgckLIDmlqKNIfpq5ilhQfBT8LNC+WmxacbwTKLMaqJaSLGttXFwFtWbIfQmsVMJXusT9VrFNft/
gAW91Ui5RqpN5Bubql8X5fMAQmIy9fHLBNSo/rRYZkNRldmM9krN6LQpuLb3LUjgt55Hvz4KA1Z+
PJrsYzhNv16ThzhusFYkTG/HmXlmz+XysQTWQwmwBfF21upWluF0al1AjGXadM84AbhmaI5Zl+Js
rgLwedAGT4vEIbNnxPvcNpb10PAzvNmd9euXwoNTgpeOKD7BCvtqv6fQvibGrmI9pG5Q7xJZBw+1
HzI/yBl9nRjG5csq8LW+Z+GJ7zvmvse6K7K7IpctSXSHpWmdWg5VOWYIyOr++RH3mx0Mx1yAe7w9
G8jN+cv+4eHOJrSsCXbMa1nlzsvA0HzdUOTx3DTpG3vQX89AyGXseDEfYw8+TwJ/fin8DQ3MR3gc
KYNYMKM479l2hvlXZBH/ZtRRt29GAx4mqZKrNNPNaWL2+sbx8Lwx+HkzE6CfIU2c9zKURLy6Rj1Q
ejw6mUEiEFr72cRyFXb62fEG93pijPfG2ea3L8c4guGAzSX7+jNrWuHbMECQBP3lXCeiIuDvLsWR
RAERpSiL37g5zlfT64/H7IOuFPZrZHdeafQFjxlLZOhX0mo6jFdV29PyWpurWqQJpKA4OMwxFbqK
ydC2D6Emv7Ex+3XDFLB9QG7if7R+fJ9X/nA9NczD50UTihJN0GyysQounH4JPnnQzEAXzk86db3H
//Qa5jXZnKHYuBLfy6sPLawyraASESjNipyJVtYeNYYN/KRJ8MYS5/3mB7VtyQPe4/QWyDM888f7
JY4MIGmGoGuGTPAzMmwlJKR713+e5ygYT0E6QXqGBpvAj/CQaX2RZZdLHPNs59Z272lTHR8zK5fv
BivBr0NsZBn3k9faD75lg07XmXdNhCm+E4y/ia16FRkkhyYCophLK16W2qG0xccHuC/R2h7qNko/
QaVOME9xUD7NUx1dLdkUpjvpTh5WJ2iLt2GcG6jtWpH0baG67rUXlcT/SycJ4Z/n9ScT0Ci/rSyn
ffEU21yGn7PLiQ3W8GawcjIjmVUJuZ4F7WT7wEmmb4jPIB+kWghQD+CRkqsJb013ByaY+bxZ8qzZ
hQ52mHVHKPAt3eB3PwVXmX+uBOLHeH0uQf8fqBvtzljz8pkSW3kJWhhOzjRjksJ7Ub9xaf/m9Vgz
UDY56TEJ+j6q+eHSph0xW3ANsYOJbJgUxo0tLFMBcXqLlY00ryveWjJ/XZ3J8jDaC/mAUPjPIcyf
r7bMs2zuJ5yxy3KteaJR3+0013hY1CfYchjjG2VvsEDkl31ObTQ8eUXyyH9qI2EOOMrC7ZQL+k6s
Ku/fWNt+++Z40lPNwHH7l34fq5vDqHY5G3W2zh6dlCF8PkwBGpbvL28ctH+zrOCM5d6Gwcas83V+
gObTmWdgwGtF53borusu23ERJ5yg576XhrLJJjVvfED5u1+cozbdRWfZnv6Bn7/+sckpu/b4hBOU
ymndGd+PTzXMSnfXupJmo1HFCZT5uZSPKaUz33QUt4K8OT7FTZplk7nkjuQxZ3IULcLOVfG5DWOn
ZBqXd4+Yp4Z3HiLcsu6V2+ndUnXhDX+nG2xR5sbt5OVFt2/bvPmGfZdB3WhNQ/jGkvarKHjeoNAr
RHbL9emMPO9gfriuJ25cHSPxQRAd+w8ZktQOCbeaVq1dR9sEJOia4bcFCxdPWVo6DO4La3DP9Z7q
su+i/vDn5fzXHdP5/dBBQqOuS+3DqzN3b7dxhMEZRyWQ3YxtLAOaFbOj5I3TPcHi1w/LcyyLvQ9j
HzLLr6d4PRnSqFXzvBaJyQ6jLRpIw/hY7wy4WHvl19grGX/l6acFCWjY2L6eoRHRwvsp1xgKVmXs
pMesjz0adxq/uhfsLYKLzmX/zdFc2d16DIy+QzrSj1lpiX69ZDOVQK5KaXLwZBrjbmLKeCqSYgGJ
TevLFw7B9tdC6kCuEOzre2K4+WVgovS2KHH6UrwxqHgXCoGPOqcH4dFeWsxURWB39Rpbj/+tpI17
2Zm0S7g1ZO69NRn8rqD/tMnAb8cskmc8oyyXxPfPF0wyBCEM79ZbYza2G3CYZFutJXZmLCrLhCcw
sB9R5+R9SCv3wOqkdXXRVqH7IfNiKHGTWyd3bD0UdUWM2cZLK9bVp9qQaN60RYBcEfHux22guqh5
FwR5F2x5omb9P4IH/w9i/f9Nu7r/AAoX57j4n0Dh06cvPI3+gQo4fvlf/5ON0/mP/BMSbtvuX1yt
GEs4AvPAOwvG/wj5W8iPf8f6XfkXNyjDFh5SxK25Zf+O9Tse/wqtmTK9c6yKHf9/RLr8flH966Ij
m0ZIhZeREUcIpNDvG7MfVqmUboOJG9K5CmIVfDCQto+GSQ6D0wWPjeHYjPu9bS6gFnT2qrG7aSuW
hMIMPyxRPlR36cVilE9eusCmChBvTohRDu0QbYdHly2c+eBM7vTEKbbHe0aaN20Na380hVOyohtk
IFmd1tN+nI19Pzqqea6neLphtBNj3rToKqXoinTWqkME3mWVWxyCPq8AuRTTSHGVGaDA8BZXbZoT
C0moacG3Yhx96xrszLtUcy46QEhY8PUWOZywsYRHRB1B8aULrO4mS5C6VvNcUX0ZN7RzUS/MZ6/a
Cp0g11kRHBsMQMtuYWPW7tXZILRxlNfKi5F9+W2Xep05kopgkFpVRlsXIW+wOQHutdhodlXl3Em0
c+hheXKP+jWBczzTZoKSYoq0ClmtQDrtUTiDQxVxcFznbrMkh0wP+rYPR6oBLLfXQ3vlFPIBzWcI
lnYzxyys3YEQAl15FZtyJ9iHHl0RaH2ZQLnUIM2Z8BSYSK6dYEE3Wg9EQ46usmmoJAfRpf6a2H5Y
w2fBhWOV+lG1pauc+4n661VPvJBEs4fzVl8X3eRG8RYloo9WbZMA42zDNsT5i6HTT2hNT/P4JraN
tZvixuY46qnBOVdmjFMAj0lYE+jrjqBecxBqtuOT7NMSed3lHM+FE8D8JLu67OBM0KxWVP5cThfD
MI6tIKlf5YNDQ5dS04yqVFDPq+ynJE6lXJ6xcJu6/8IwfABE4BUwquO773fxf7Sk4WDnn9cIEmLL
fxNI/vd/DWby3w/1+28XPHbJ57P1v1/wHrM+yWCa/I+Pnz6nzZdXdJN//vF/Ln4BsBImdD59rjZ7
A7bffy9+ofyLyfz5dG1/XxV/rEgQfzGSwBfHZhEdheP3v9bC4C84wD5L5XmGICMClv8X7HL7jzUO
Jsy/zZWTbP9p48JeG98f+zXcJKzT59bZVw9g484MCZP0qCqOnDQokbSpZatODhasTekOUK6ifKnu
ncBamyo5l/DobFMKGwBT2lv5NiZVs+vh9L+LQttaRU4ZfcjCodynkZVA2Ruj5tRoryN9jRmVoEAK
zileApCS+Rgv3EXuDLWLXAoUw8LzN8yJi43XVvpAlvmiDosRZc4gpyUsGw82XtZ4NXl9vI78/Anf
3AcskzGYuViZB5JzCx600uyyyWKQgUJ8l8yNfTE09KmvdA2bbogtduB0Y3f3numyS/4Ig69eBBPS
unWXxW2uNim35KEnVnq1zKjoWjnicen76ZQ7wryPW+PsTK/SW8rYid5Fy/mTl3WhtrLyCS3YebnD
cAmzNgUv/i5JPW9HpKJds3vPNoHo7FNkZw8NNny4ScN0FdJ0HIJJX1udaDYJTjiwRZlLATdr5i2r
i0Ng1GHkQibFpVPJjHziMqRpJhrj8/ADerNsJ7aaBm4u77lguR7ctdug4kuLyiN80I9jUbQHO0sv
A9fIvT2mN0m4TMNGGgFAMmBUsna92V3VZbK4l4PVQx4GUgGHyV8gyFXDIaI85sFVJsdymy321iLF
iQ5vkK57RdtFNHvj5RLKw5CL5yynuHrks2yLePgQ10ZcRHP/YAr8npER9ceegP6FnYJDAY6f0mpm
MGsNMITzJLlXbu3Qkxc05VWYV911WfNk5luuUuwGFTiwZFRQCR1CPVYaTM9xH8s70zX5lqCNvjRL
+3WQTmJW5Nb8bcz05naZc3Whyd/0uY+dD13+svSLmHkTOMGxtuI72xmeEtXUa4+T1zH1+zg5zYMo
pzsdJUS2+iRRH8Xcjd+yfLLv/Kr1TjlRzneFf34Ee/V46SnV+euBjg0I2m3VX41SfJw1gU6rpSdC
zuKrW1cfg3kmmUaOqDtOucsALnPEjSkD2t2q3oTPIZ6C94s1UrIxxeXW7/BarpeKeiZIxSMurNhv
6pKs0zx/TJOloQjXjFm7VVanICDmZxgCv/LWCwbiTLWaxN0EVWddiFRcgvwOiMXTUnI3tfJ29uzn
RUXPomeyIOAA94Go2kPkZyjGLlJxv5/YA+xFIv1HLw7fJ3H7VcgxpiCDyOq2x6Nz8MppCm/S8jxj
iOgkyVNfHhLWnHv+BkJejkqvVZeBc4zmI2lCUmWN70JLGxM1yysVqSXZh7FGARr79rnKrHa87wcD
KVOoHR1X8e001vD+uqK9MpMzbdTk690oor2hXftYFMvU3clFhtVhjO0qWoejyU+FI2g6yhQ8/ZUW
jXelmF1sA6dJj2kV29uuPXdZkDrY2K0fPuKNNB4NYif6SK1DMqh0X4RlsqKE3dp5McoXcsjMRIZk
SKLL4onhn9lUeTefUHB2bj1UcP6MDQ9bURNf9Ll3lzYVNDifCYPP3od0TuGucyo4LvLCIc3F834/
uYqyDRu5ep48Rl5jvizvu1J4QG7D/oosp/UBqTsdy9MoioSQFduWFfjDcKstp9rl7ck3+klykt40
vZJHvcTL1uO/OpWeaK5oMyMj5J2DvJALOyk23ohH+8joNWSl6rs7J+qd96EXphg72nCTenY6w2Zb
zD6GOQLzpyyK5yUHy+vqYD4hiZPw7KePJbo70OAR7KYXQMGWyDwrvUzXRC3MtzFdJv5tEFB4kpD8
IkQw7nWsPrtEljd+cJZ6Up+USCPFeIwZma6bJu4vs3L8yIOFuo2hnA7wfwB1Y5CHZDC08+yjuWfD
Z1nztNnCtVeXbsW0b4JHleDnPTjIi6cM0+m6r8N8XwZsStMFOGdLZtrmAbutA9Q3u7amA45mcRRI
lljIivToz64mNRuKkz/MgkLkHlZeK+QlHb7RSddBttWyvI/9Bau2SoL9TEaZesg++zZmhsSOCULC
GC1r70zJ7SZyZHfsIoKtqzwpoM5p57a3mzO9AuC6xy16lbZJdp0JHVL22/KUXQjReTKzL5gwwxwa
u5Ouqo4ziFaM83rqcytwkXCh2svBoeFroWT02C/RC+7P6ph4/ZcuSsbtWMwvBEPGrbANyIGRx43d
p8ewV+CDz0SiKg6vJzu+H1TtXDuVBHmMzeVudrNq11vqOjH5PYkL625O81vN93oRa09yN5bXSVAt
O+3TXofInHhi5U/K33mL6jd4n8jneRP0oN7V5sGlxng1j3yv93gBEp9Z+GDgiCmRNFuKgBj+ykyD
dhqEY5IUWnRDuwidbovYMlttl3e4JiPraVZSmw0h6JA+SU/B/2fHzhGJDs6ydPFQ2DYsWzt5VxT0
yGyWaWEro4qSYUxh91xWnu2sSIRBe2bgXH01ja29lRiX7kbS34NekPfLo9OO+rFqhL4Ihtw+jV2t
9p2xsNpC1tH+mlao6UJQiMjSX9Z8B1M6HEwllq1dsWKGheV/MtSqbUDW5RcT9acO9rugug8X+EWV
qNQGD8wWc++8MzJMvuC9sPZqmL1bBeRwN4cgPR1ysrjia5bXonP4ggpT6B0cuOSDawBiBjmOhb6l
Oo4gs+Mesn5xJ6BY3riiBA7gBk+3BfKH2zqnvh2B4g7AMWy1kmakc44nl9h5imfbKjRpSJYvGM+l
k2VKJtLGcr+EahqPIjXjiWpT62h1HewO+io5QnHUj25sz8IA1gwL6dQz6W3bhDTWbVJn9DcFJ55n
5eWpzWlM5HchRLf7PMpnNpK+YSZIA8aeaKPe9TgLD4ud6gmbgJ5A+Bh4X6ugN8NjiYq6iVVkX1Z5
WOEI4cd/WpzM3fnK2ztEuVGklmEkzV/DzmDKGZOmoOM+yawZiFlGWYKjLfoBjI/3hR1QV64R9sOj
m7niMY7TfJ0AeEspu3PCYkcEBfYZ1jWxzvpheGLxXrYOX9KpiewXNwBnS8UhZDt+USYrZSEoT4z6
M+l0GEFv9qMn1wNd6RBISLfd1GREwSwX6bgdvPSq9WbcyHM1kKEMvCPOgxZSqhN6d6rsx2KrvLrc
u7XfbyN+tItwVIy9y9o1X3Qcph8j9twP0iDvAfmHaZqZKeB8ydZsEyd2El1VyN34SIKnoXLUo4Ep
gIHCc3elRYhIag+euDRLT9Y095+d1p0gKoeU6WVwXHiWyOgK8435KinSWw9dZn9iPc0ustmyt6Zz
aZAEbWbWRV8F8c7qsjTcDFggVslQ9TvqcJ370W6crefPNFmYgEy6m0V7CnDGraen6bQE03xtVDLf
q6DoV3k963VOhy0m0Db9ZLpZkwho6JMFrUapFByhfttJDDlVQwcCVoNui1PJ38lJBF9kLWHoqmy5
DrulfdfOdgDQJWjyb81gq/cRNI2nxBZlsvFMHl0QBYwvaNkWF6KNu13A9XoSXeLfOTR5M4Jqm6Nc
aP+xoHet7MBt6boMbPb+wt96Hl4VzMa0ABdlVe9mH5h7Xlo1rR/sxduonN83fensEGS3Q9vlCCtY
efK8mq6pGZUnFolpww3IzRJMkg0LK59T0BibWl27Larc3xrXrqDKT/SHNpXiXu/d/EREkDBfJTo2
UEP5OS18bzkEZUqBdzf636ahmb/4lSbY25Jjupqk1M5uJvyw+/8iwH8FacoQ408SwLtl/vo5/1n0
PP+Jf5z6pfvXGYMDqc3Hx0kE4O9Dvy3+inCS4zTBJMEsyGcg8U+sqR/9xeQZas334kOPkMXfZ37P
+4u0TsDojpwMNFKIp6/O+H868/9insDxAtgPmwYyLS7p10f+jmhVqXl2bfLI6zraDxxmw1q2EELa
zKMEwbeK+bNsUtgHPmVhxdrNxuKDgCHzlhX1exn6v6TYs3LvcwxGG8EUigXntZm47zLcaUmbbqc5
nW9K9qzJhs1bmsLw5fxwXS86CNegITBaSfAILxBONC2uDMduNBEgKt0MS8qKGjVOHDh0iKQ2ZsZy
loOakMep1LbCbcYSAS9hDpIdLToW7rapoYmbhaW5ydgAwguCzui8MQ577aAQPNhRvb+PXPmqxavh
Rg/Bso4dA0WeYNDeKvHjb/GYRV/mPrfcDdALPpXjd4Lhf0BGaa2jdnhjAmZzFf5k40BdZDCFORxK
HKVu0flN/iB290UF/XpoGDmVUSmOnRx87AytR6Ft3fWhd+0o0mI7HefTxwWvYnXmhDjv8YS2ztHp
GzW8MfsOEa9evaOQ8SBzb+zHkufLK8lJezE7fMawGxZIX7zrOOICIc9BB+2GdmDRHzxgpTt/kbG8
sLLcPNTKCcTFkHmwQuQcxf0V2gM1EsAAAUKYPl2cqxoswgerMibalsOZDRKYRLzUvfHeFXE79WCu
K8oZdJfmePhantqrenJDpuAjhp1Vmob2QzZnYjqEYoDaj01gsd7jUIj8ld2mtN6qhSkffFs8uheW
cob3uOeSTyUJbLpqCxfzQ59BYV0tVYPUzcM6mzdOYTx/JzDo+WtWBpUcZ6cpGYUGOhnXXt1Qp92l
ARATCBTWO02+0NraYtBA9HmajievChHql9Tyo3c8nAtYK44/2Jsh1GX5eTZlUT3Kdomo66hjiomJ
vzbByibNuqzEoioy3IBznn0GZTA8QblMmwihKtkgoyDmAWsxj9U53sEOPgPLLWQPhsYNlgLvubCr
GRtyQ6bAdxJch8GYJNRL2dTm7aaoW+hmClMaVLh6GPLOXQaiyQFy679hLbPxDL66amwyOGcFlX/O
2uhZEv3xOrYiWepqdjilTezSHkmvptNBKWgaa0YhOrmfIdQYdIXKkjdFTCjhso3sERkMuzBdGmqx
6g/tFOrxMCRNRCEW10p3mGe7ZvqYTwFlK23Oid3volpdMGCY5k3BAXdc59lYD+t0rqwAlv04Wzt/
4hd66t1EggEQspDbagxma83NzqZaFh0sf6m8nsKYweUEFiQuBNsBRwXizkjOdm9XWVXssz7snkNv
HhccRk6m7omkUfWX9BmNGEvHzOEwt1k6wPjhb74u4jnpHyxYt9RVpoG7ThUtQniGGkgnDgYKvn3Z
RjiNMbv0j3UgoQ9o11vC06Lcfkbw8Q34CIUfdZNot6IlQ82cU+jGXIqD72Y63ESdk9y3tbLKHe7k
gMxMFs8CF5h3vlnC0vPYkqdMk7phsV9ywEp8f2z8hju7XcSwZc03XKuENhAo2sHzHNpobJntJzNk
y66VSzxt66TwqcRN/PGlDbNx+AQwc0DmHYMyv+9T1kvKxqzpYsasSL9LVJHLLnPNfSXTSrdXtNhn
n1LLxN4GIgDqihXp2BzLzO84k+EZpkJEigWh2FDcC5e+XAiP0OsdbGjxjjFH40iCz8vsq3qvNTEb
iPCsDw85KZIc57ZoFm5726XyqwdCipAXdezgyXrhpcir5pKakZ7yIh4k9WocESlgCPUzjAYrsjFt
owO94JBvbY7z5VjeyzDKuXfnqXyyy2XIYTlUlXeRdiG8Wciu3GKmizFuBH0CmKcewvJBJ9ijN4Q1
WlrRcEzcI5p13b1d06xKZ4iNe2LJg4whxVgV9DlNNR4rHtV0mLVwzNYmJNTYdFE0bso+arx16II4
W9kLhMb9RHzOWfkgh8s1zpfehx1FlGvVF+OYM/RMatoOclMLJC1rPuOXRwHmx+cruLSsoPnGia6d
VgkKjrcV1kzLRjlEGY/vrjKo0k3k3zL/oNGbolvQUZGuW7EVtCb7CDml9ZJEFoA4Oyi6j0SjDXWg
VNk321oOStGRwstBiHO9hgqeZXkykcW3EDlUKqNPyai4DwPFKA4jk/0V6I9VUsDLeHU16qSlghTh
i8eZTvJ3rm5QvqsiLOhAmGAcwBQTl+PiWOowNH0GBTa1Ic6FFVXIO6B0Fn0EIfHMjS/6ktINZZuP
UK8tuk4wAz8FTG4Jbsgye8FX699FBqL1dga2pvg5KkQ6uG1UrJYc2jiJCSI9RPPial1GLgf6rpXN
V/LyKKVpA8iBU32rtn45t4COQ03EtvRoOF3FnAbrtVbo0GvPGeSt9BHSCZNm0T3EIVkSDaJTZA0R
mTlwbcrYBfinHGePFJm3Fz7JYH91XoO87UDQQ94uZdonm1gnpLaqQS7LqtV9fX7TgrhVs6BimSLH
4d6LueQecFK6Nmw8mNYORxKVTTDPuo2tp+4pigxNLVMTkMapTc3+aXKcsbpg/mn5qxiImEAmtb0F
DayS8safIKwtchzgYTH1uuQMltwOKWGRva6wZqyLIQK4R2XsTLdjobP6cZYTQxLcAPQ3GOR9hjeT
WdK1TGJnuhUNpsRLE8FvoNiHalpQRS1dHjLIz4ertGj2KMSC0j0rSo5OWikSEyOxNUbQhUV6RhfD
i2hnGlVxRiE+hcqzWB9x/F1lcVHC2XME05sJIuSEy7Eg0ph7Xq1XGpYBTiK8PNChgrDOdk3fVfdo
9Oqzn0z+1xFOTLjnZbtLwNlRdJIkdfxjPS8DkZAGT+l5al+1jMaYF66cvBYYPK0opRbN8Sn7yeqS
jiJ4pvXHMjSBBcuraXjhiTrYhXyORPwcAUZWbrZ8I5lhuRR02Dy7rbIO77E2ZPa+mc73GTCm+j0p
O83v6NlQHJi4cb4dklZ/0TBHSE3ARKUFo039AN9PehYyS38h1ddZ2TcGGEgzevQMlJyyCXMqCj2+
P1KNAenWZRqdmAuSaA7Aelw1fKuS2EvUJfml4v8ut/gkXD5Wltuw2rRPsy8SKbkfOxlivclt2oCf
ifQl0QPbTdNfFFPafPYqFY7HNM48+pFoZC9uG4/vnFopi1VisLTzQlItHPYZP99Bkqr4pHyBWS4L
x+5mqUT7xcanysgirtKRzNCApq1Bysl14cH6WINfXBC10K2xXqaNuJU4iqhyhBpP0VpD1Bc72Rdm
BUGAW1JRvNP33UK1yTjZNLWrsdDrJamd4KLqnaxZManJ51074iZYZX7u98yTOP1vF2S5Kysb/Quw
YQUFPVOXoMFVEXtqjfEX3pA5j1Cg+rOSdU0pwpU7yfrJydBxHVf38xbNQr+f7Im/1B3s6NrJsERx
+yq/3E5x7yQ7nevpvsxgQrFstelDXGG5Wll6jgnqi3qytwwCEeHr2Frg6/VGv6QMgwagcZbzSWcR
u2InMKQaW7KzIXU4SNQHg94bbYhvi+6yHvr/w9yZbNeprFv6VXJk+3AHEEBAIztrsQot1bIly+ow
ZMumCOqgfvr82Odmnu1lX+v6tO4Yu+UtGwFBFP8/5zfdbs/3NGMtrvqcsEdATwTWuaO772SQfU2r
iHTqVNL42zksrR8xCNjVbkIFaGw6u1hbL41rIW+NA+B0VISr5UCftSV4Ce9WgjUFYRcckNT8agwe
Aa/e0uQf6spaEwZ6Qdel4lRIH5mwg/0wOaQodG2hLnrMeyTP2J7zRdWT+0bnevjazmbDApmSMr71
NSxNao7J9CzE4KVbFlYPsW0GiLJosnbcyKam3s7OxXFO3Rg7IyM+xsvMxt5AZ2201FtBE/bcByg3
vB+ifB1JPThMgkl7ixZPptduZpOTjkVYfxLSoYpd1LZHas5kuB6J0TidtzkbU3odM3o9SruDbigl
Lu18jPs6undaOT17/Mi8n2c3Y6FM2urCyPA5bUvPTl8RgcArL8EnupTHsANtkOZi5Co8XSxXBkzk
2zLtmeUKumPBZiYmh1Q5P4cjR6K2NgDfNe6JuiAbDQQ8aKotviZGao8caSPZJn1EETqJjdHn2Xe7
nST5qGbA5qaxmtjZckQQz8q0SZYgOWF6YUUKiFONE4S0tdcR/ybtjlS8SMlMHmh8s0G0jdm8Ij8+
Iuiuc6xHx0Yqc2iqjv4LQEBB6Go+keutyKqfw27qApvDpwcBF0ZxH9pcbQ5LU0/f9VACyqukSXB3
AzTxyzxTvdtglGGBxjxqPJaiIJ+WEwjw9yVtX2s/CYKNrjyCE9o2Sk5WTWQvHTZ3/ugmBsaZIjH4
gUFS12TPQO6ZW0Tqe12oPtklhpW3sMNX21kAACjCmVzDWRyjob0fF63svVqm/sovtLVbksS+ygaj
YaviJuJoU8Q8mBZohWGxTSzLcrkoVUB+YUCwJN29OgTTWt4uEbmsHGHLraKGuDU7Si/0J0g5HPz6
tuKBb9MhexQ9ZnJqjPrjKOHu1YOpbsslOibZTKAf7d8kdAzf+mpGGAohWjcX+BnHQ9QNAwtKnl7Y
vb4O5vKjYddyay7lUxEYZMRHmUcs4eRclH1ypPlU3bgiy45lUgEucOJ6y9dtHOxyrnfAiuIQFBtd
uiKT14xSI1x6hfwsmDGK5QCS6lIh1k9x3I9lm4VtYz8nqReHet1yoFTd0Y4BXRzzESd9f9ANU3en
6vJQ0Uw8YKAhWnaovkac5bYxEPnTbIn4A3Krazn618kQg0D2E/06TP6EPkHlU+i3PvUU6qOcqev5
VnlwjYeeDEWfsQLT+c12mJbdwvA31TglkPBFekmGoH+AcUr3xW2vKSasJYHlgj3erT/NlKZTzOj4
HoyXnp4r6GV5H2iLskNlNid6AteuQhWy7YHS3VYNnpemxMGhMxHfVWVxcIOmvLDqVF5gKdxXQRA/
OLmZ39I39Y5+Y5ph4jU3utf5xvfpZS+aTUHtk5uFSwC6yqwfNTEfl307lg98g0RHkzW3XSxYAlGb
J98Ihf9gO2mGDrzKj3WT04yyRNgOg7joRNBTGA/UZZSAcOuhA+x1ht7E6AGzLcRF2HFA+7JJyLYz
V429jV2fEAN1cAaHk9s0eHuxOGpvkSU4xGXABjm1ux2lzIJQOImau5a064iXwNk4Pnj+0twAyNip
tGfswgN+zE0STDhBXKleJ3RgaOZHU95ceoM93buuEezIPoYu7MD3vXRbTRbaqLJT1bLBE2Adnki9
EnfSFo9OVgN/YiMD8bXTcziJPmGf1rH8gRwA8aAz8u1SNh8wi+0NMMrg0PeoIjfLlOgdNsUHn/3E
/eS55UU3lOUJn4ne45JOriPgBOisbWY+IyPxtDfYjk3t5wL+AExth4FrBhE2afKfrlXTsrWJ1ZEN
DH1RWqjw/aPPXsPxj84JH5l/j7JbX3qL8W0RvnHTuY0Ihyi6gtd3V/vNKZrV49ThqBFtMOx8lCKi
69BjNuSVuY1vbarSrC5naHtXgAC2iMVBa2VJv9Eja1gi2Q+aPRlnWLeZvjPt4jLVGMUp+8ldzrvb
tm4+HnJrRHYUx+2+TaYKu1ZC54RyLjMXPY3hoPTk75xJ3MIbjB97X0w3BTveZKNiK9+lMLvKPDhF
gK235WC2+2zm+DVai7ubmK+Ub1yuTdE7DtbTLvHciP69jp5md5SHDredRNW7w4QqtzY21/2AreZ5
NDGVeAOhjhm995t8Sg+yGKKd45CsRx2GxlPpF/t4cueDLN0NOv23uiqCXWNYL8AGD47OicRysbw/
l548qsFtTpB1xkNb81kyKQn0GZo2e/41hr68ETCdt0s336QOrfF+nh/HsQuowJAM3lic6nsPiLPJ
FkOuFaRm9ft3HsHm/cJPpXK+jpGMH6fICA7Q4qp9Q61vC/pcbliHx52NH52aQ25uzaIrvrQzbVV8
tl9zg/laRfGwizV0xDztyM91RgDIymOP6GkKL0YwfEpHt3/qR+9pBjhxKEq2PenQXhilStlltyAn
nXoEzkD+zVNuIVTDQY/Wqx7n5QKKLAHupo6DkHFU7xotd+mcfJxdeQntkUsFfDsxRMy5rManqOWb
S5S6MlIqQ0GGSoAEkC9qkDtfORE4s/yLkRYo4NAmqSGKjwqr/SZb1k/YM+zTksARoSpIpbavwgqU
x3Uh/HmbYuLeenmGYqtEHM3cT9Zp4PUHb7TFTWMXH7zUqA4AYpLQHuPp0I2zgaNgvI2ogWNGsD7D
/+Jjck2Db67mN5TOMSYpYGOU9Xhqh/Sm66CXowzOPhEy4V/GgYRXMBffolS+DOBaj9ZY+KjMRmcA
bwmVekq7fabte0Tcrx1NGSz8ASNEz/JDi6Pt0R5zh/DBTFmcinuKGITBHLTLDBY0zDEdBSjCC6vq
kHe1OhnLoG/dyIJET9l2O0djdQTe7l85i2AHFml3T7dhvLZzjNlRahhbjiQ2RfZ+vuzpOgCWJexK
mc4RrAZaqL6xttPYPWQUQDaFHyTH3ikfW8Me9k6ie3SCxag/FSLzkCdI96Gd9QWfCFm1bCchi9ov
wqbDSo+SMFw1UMadA1IVOdBs+twtt7l2OnzSsX0onAZYaZnVgrxtqrJaUNBIfZuo33qJXmHMtjfI
lGGaZF1C1jfSlzt4IW1oc8iiPFFMB3sU/NodVk+v6i8AyeBYt9uP7dKaR0R26TMG8XQ9UkV7FHID
gQVlexGZyXCIslhTXW/Nq6Kjx7RJ3MnZQb0P7sasPPoxurqhb4B659FNWwx3Q27sM1QkoTOnBIVO
xOvlpvokqecQwdimH6xUX8YxI63wWCmZmjGFdW5dX9hWfcdRiy4C27HLJG3xTiqUMxtlWZ+RlB5R
Q7QhBWAkTv5zy47rknZUhGSJSmC2rH3xIPPu+BchdLGLBLkxQ3HqDVQ38kQGAdVchAfEbFM7IVAF
ESSaBcjdHWL8sa8pDjt9fPI0Gu25SHe1FKj6c9kcF19RQKugI2KfXPZlY1z0jrY/SoyrajMFOHGi
Wl2rrv5uLAK1Zq3E3YpE35Sxb++bUYOYml77lNIOrfL6OMZRKGR2EZBDR8/AA35hefdaB2LPeeeE
cPdF1T30dxlnD6zw3cuQl/pKj4JnvyQfzDSZLmtcAFH3DBPaeSHM7LFxEPS2mWrDWjTUtpK0Kz9a
icnhxjN2jSIpGD5xfjuziaVKrsfboMmDa9foQkMkmsMwtf6EtIs9stD7LiGo3dWE6uARjkAS+MzJ
pdtF35e8Mi4tc6yR0cgTYozp1UCREdplQWfOowx6EcAq5++VsXg16EWCo4TmOw/zt256mSLKX27/
Frf6qa/GT6mNeKQMHidz6bf1XGbXKa0Kyrem3wdms6HYP7v7QXSFcRMlRAKdKqNHY1Vjeaq/1Unb
JjegtsfoOGooWinjgRZdze2vVfy5ogCP0NWvlLFc9ymI+hkmalyiG0BcyarUNxhe2UTXsQEYWpj6
NqCcKEJMfInxgTQWZRwyy0iW2xSfsf+ltpXIBMbw0ihfiAiAiMzWKSBfnPq9y7Gkz4TzCWZn4J5a
g/I62l0d2x8dJ6rLGz/CrIseOynMRzxmPcMXUo9z1CatpBt7xBuPR6xr8isf4+KzMfsthYOK08Wh
LS16JJtCEX9xWTPo9TZW0p+OnjUsJQZgn7S+b5L9HUBPXqO8gVOihoeuDmqfk11luCuDfBlN6+hO
yh6vG2oH2b3d1UP5XRgDwQpbNIULU4xDN5uXXspmGB+WxHEVWrqF9TByMp1faj4B61OUZaReFHps
2qNvVdZ4Y/pV5IHD4Sj1RDeGzJDBy5zhUAxIJbNtIDFKMOgLuIaQP/D17PN8qFb7xzA0BGyLxV/e
iAAjOnyWUievpak8BbNltvunsZpG7zEmnaKeqYbQQHgerYQFWCSVsO4sGQOG2CgdETZHovG0zCsY
1R6ohmBTTWpyw8gQ4vdFr3McXLaIH+zJLF32dMjJENDVrvxE7wGp7i7uzIY0Xlj/2v/iNUjuv/SM
BNkdJO4atQedLIqwgs3M1mjJAzT1JpGnxTOG/qx6CxaDHREHG84nU5rm3S26dIsze5fkln3kiB3J
y6ntvemQigGuv6nqxjlgYWme68jp6VQkE5SUqaVmMLVKfi8DnZT3TSKoYncqqa5Nf0ziGLmX77yR
fEbLLjYcP7l0s6p3j4hgYrWPqOniGZ/iOTiy41aaGqSlgoOz9sIurG6I2IpiDueXL9wBO1A6sruc
QWNFl00DfXIzunmDptEvihcqmfa3rgTicZAcQLMbg4THZu+x6p1KJydauW8MiXrJ6zw4u/W+BKAg
OP7P4q7O+tdkJtGaJK3hyeW73i2U3m8tZ8i/KObrZsjEpTsF4hKiL2s3lngi28GTs5+yrqa0+cSB
xL6TsMKL2nulvP+5w3C1w2thf/T6CTaM8hF+Qc1GLMSdByYztkIS3g4edfE2beRFnDjGLfwI464v
VuTMNCcWR3oAK2+q0tG1FScqRrot3C8UMPigy3SRD8RZ2LeRqvOnxKmNKyoStz21yM9kgI57EBn+
l2JCRYaJoSJOlt4YKieEFwNMpJdYzaRNW0762fXm4Qvt3PygVJAd0mqYHtrYYa4GAI2gsALFtEmd
MtubBGNcLr3Nnbrxt0634HUXb1va8872vgyo6PYamHRjzy9oUvA8+6fRafQBQUS8lWZWnahkmse6
4iDolBTZJ+tWtF+9KTh5RsZrR7mHH7zcR1U6CxTPRCZImO+7ZW6xXtExSdndb3WLsLGDHT82lKaa
cXwLLCwOwjyi28pxkPoDuo6AYCHHwwuVgxoyXiuUH1vZ5pTz7aC/X8QSX83kyfOHZa/2rWfN+WYx
sRp/nkpDLPhPctK3c2tCyot1TcYHbXCaxPMQB98KS0aPSrnLRdQYHAS6vpsOCdqt+8ioWiS5uErt
7TorFMesrYtL5nI64Itjl4QvRbF/ExW1rq4J6cCvRVk7yENf1rEIZ51bb1YxmF6YjART7t2K0usu
i9YgioFO533cEOZDTsJCD6EvFk5GasqCTzlPK9mMFLaskH1b7JxqUU+E8rhx9ho0SqZkwihIeAkd
h27XpR6VZdvv1JOKSLbYECEn+6NjpODcXSIgsw01XMM7yFxDDaiHBB156VkuEVGg8k+EZgLCpNwW
V8SmJ7R/sA86z65uku+0ROg3LwsNqW1s5F68t6XhfmT/yymzx3RhbiOGwxR6nTTQSKPxqyn6pezh
MGz2X5M5g9lPw8jKkM0P0glTPi2SPLwG8YIpUbbuMdKY9oltS20eqQwGUYgML3uy1YxPwfQF3ROQ
yt2y79xioG3tLeplIKUm2KJf43ZRUxNlPju2zgkK8NPpZLUVg7qlgbgydxQ9L6PM8tCLqzoKzSIi
6Cv1dXktSUC0mMzzdr6E8Q3JvxzRT1tx1muclKlbfpomQF9HxKhsEV02Szc9/sH16L+wZ2lSW9M+
i0qrO/kK7PdT6dp08unXUpN0R8JPMtNLC77TmEGeTXJJQhV4Wbltlr55JGjFSHeySJMWGLVTH11j
ngHXGZHx1SgE3Q+Kz7N5gSoh6J84CFH1B69Jxwwzg/fdbWhGh0bkdHrHuk20gnR1Eo4L26hPcZe5
8op8IftplMQdmpt/+FNWVuiZh7CS1kjUZ2zA5u8Mg4ZJlLmkKjje+Ow3hfX4D3o6MT5PW3PmS6oL
pxDTsrX8gLxmPc74N7ypev5HLMnHyAq/20UkAd+OSwoLY1a63ERC92//KKlg54sYuh01HwGQStjD
164S9q1cHMkDtAYTs+iYAEz5cwXibz3T/z034mp7/P+mxf8ZsenWqrz7r22GF+1r+XdX9V8//k+B
oSf+Q8Amx07hIgw0/ZUE9U9LtbN6rSUHGXAlWAT/ksn8p8BQBP8h8dpDbGPjuf515GiI0LsEwzYG
65W2TMoqYIz1r/2JwPAMsCFcHNWm7SPu8mjziPPIViioBME2NpoYRWvjNGg7vUwyiGvHyR9E8OJW
VS2PoN078z2ewJlI6K9Lr4gktraOWOMFfhQJlc2SplQ2zJ3Tp7ixymz+SH1Ab/vBTN5juJzfJphw
x4IPz9444JmeIx8GSv8g67yZNaEY94Rev639yP1CzvcnC0odZJVsfCff8JfXBL1q4zLFv+6diaBc
gxNEVcg59B0WYymm5pvRJfEno1bGjWrqB6/1nXeuucrx/ibRRDLIfdqorwAu2+yQzlSMbt9JUzvB
HDo1Ox7Ov5m4VbOw6TGWU/6haOPq/m/j/D9dqv+r7Iu7iu6t/j//+1dXxNpqBSgXLUBfZwLBcYYC
RHFlDt2xUZdkVmWXqBnsvdmI8ck0dH/44+sFOHOhlpg0dmED/DhqNCln/mI1c0g79TJZE1YGkvda
L04vhGmP76hCf/EOAxSvJnQ74Nzo2X68WovPLU3x/oSmamL2I/OtZeTXKbIwMCHuUfjJh9/f3hkE
ZX2BAWMUxSWMuxX+8+MFyUDkWInnMkxt71EPSOLdZS7eeYa/ushf4G9MvogazoW8NshHx2P3GdLV
Ql2oMfGwuFa+/8/l4L90LP/89Ih/YYIjxGP1K59/dTQ3G9MT1hzGY7tAQaCIlN4Kr7LjfW8EMthB
uEnyyyXTBSiG3z/I82szrQIKpIrN7Anz7Xx2AWtXlEAt4dMOlDOHuO4erQQrTQSeZYNlfCGZiAe9
+f1Vz5/selVId8zNq5r8p+9vUUuEfTLB9DSVFEccL/IIUfCt+D0a4k8XYiZj7kZ0u1KpsHP9OE5Q
7rRVIpHhdLDyN2PCCZLc8eb2D29nnS9JLPAFk4lrnlPzyA4ac8NNYE346KrQGxH658aJ5f3hZyYt
7gR6nIXFnhe2Akn+rhcdyDqMaZeQwdR76o32ASUiFAi3plf0lyUryTbzYwqbv7+7c3E9cmYLmSqJ
NoJlmUXo7LJ+H+Wxpo4SevYBxyfcvJ3U08GzxVEbnLSzVXzdH0ya37+/8k+D08HcT7aNT7yst97w
j/fr9LM2DGSiYQNP7WpUgpM/BN4NUYRYw2OnSoewm63u7veXPV9xJaB1+AXocnE0UOZZ5ed/k5dD
2BlGm9kujPwWeYjTkkXbUxmbganlZWWkf0b+RzzBWgslDHYX0iGsDD9er6ja0WwirP1x20Ar86rq
iG0z2//hXbmOBGzqETS1gjbF2V2NZYJOmGp/SG/LPeHy7Z9QOVHEbt3o4c8vxeiEyCZNsA7nODID
z844LRiqoJ5pJEPBhFUaqnm7STtWindGyU/fODfG9o41dd2jmT9hyJyp6FLWwFBLU120Hf3fhbrR
O2TMnwbFehUI0nyAQpA1ZP/4kuqUSEvERjIk2VR+pbVZfaUQiNSQ3DjjnUn519da4UKYYyQ1ux+v
1U1ywrniyXAwcclTPEeMQ6PuRBji/M5Y/+XDw9LhODD7XMyJP14qlmrJyO6VoR1jt6aFprfLelr6
/YA43/3I9eHxPVkeeyBW67M9rFeIRguXAYFb0biMM25jpvUd0owTCNKT/PH31/vlXf3temdj3dZu
gAScxmIhh+ojoDSydOOsfGdInKPfxT9vSzLPrmcM5ycfikEtj6mLoFl81Y+A6NIPY1yJS5XO6A1A
8qBFDuy9r7R5asktDyEdiRDNKJmgyt2b8aDegbb9NGOuD5otGFBEhg4b6h9fJ6oBKsUFI0fqodgb
ltVeFdUa1srnjwa2fzPH1n76/cNe19C/b6b/egoYjdfDFlux89HaF3DvJypVqBlsMN+juxyC3Chw
qPfGUyyqhzjqx+sun+Q7PqBffiYr7sW2IeKxbT272TZCSVqQ8yuaQRytOl92VHUX+tSmfOfAsH5x
P9/jvy51NkX75ULVd+Ee+2Sk1JpYD3afonwrYdtZojj62lw+NKlh7ytRVe+81F+OZoLoPY663up9
+vE+q0ALUnV4qcQjpYcxWMRh1vQXf/8af/00/3WVs1ts4tlLRqAGsNyH6dLpE8LRAx/JVE3G0O8v
9csbWqdsZgSmUvdsV4a/w2jYNPHi7GA4lFJWL1S73jsj/HJcerjw1hM7O8D1t/jbMm5gzKcmyWOb
XK88BWKRpwGzySdA7s5rZbnliaO8e/Abx37nUf76yj7RKRZOQBLxfrxy4pcm1SmunI/KQkbQVNYR
0C2sjb5KThNNp5AAwgVz66C+/v7R/uotcq/sD/kkgMGdPdpZ6pGMugXOa22BUzEqB/6obvfpFPTv
JP796i3+/VJnq9SSmrWBGIi7FKn8sJTkIKT2FP8bU/nfruKcLR1dQay5n/DlIfbRF1mTRXvd9c7m
33hsTOEUIQLQVvLsXkzRmm6X2jIECpB/pVCah5Sr0yecRO85KH+1FqI/+3+XOt+uSMSfFYYhGc4k
T4SWjdZDw+QLLTmgI6GBqd8Zjb96T1SucNvSgFvLDz+OxsaPnX4KWHyHthVfZTvMFy31+3eW+F8N
POLpJIU4Vnke49lVtANR0+WbVg5yR066kOHqoNhXvL3dn78ssJoWwSMBG77z/XmLvSQht9sPm9IH
u1wY1ZvEaQkgJ+nuf3+pXz47qjYAUNe9bHA2+nInA1lYssJ3BPRtzRqDe2G46t95QxwgOVw5FuqM
swneD2jT2W3shx4m1r0l/Jqe0dhf/Dv38q+rnE3wVL45wmBzwlyaMcvHg7FLRVX8W1fxyRfjwM2G
+exemsgHpjYw96EklSiVJntjqSx9Zwj86r0QmLtixjlmMuJ+HG0IuzAMFtyLC19zE9hxwdwu3ivM
nEdyrxu89athe2cTqGOd8+lrC3V37fou5JVZjV+isvGArVp0k+YLFczdyjfQ6IpfdYI8a2cOYmy3
A7oitIx2ZLo+O75ZOg9UNW1MNdj0mn2AgirApYd5bsv/gxm1J5FljKh/moF96Hs/s/98dgv45QFD
87WsG9Ifn5a2XdSrY22FQZYFNZYWAJi7CLEw8CciM99Z3X+eCdZx7Pi4idZ8qfPj7OI6qleRa4U9
dCXoLwHjmd0wtuMLUFW6fGdr9vNQcCGKWx5+cItj7coY+PsyjwvTn01St0KjLSwa/oh5Sch8Lzr1
FzcFo3XdVhM6uGIGfrwK7p11tTXtEFZnjuNN1mik3DYeiIPxlVJ/PL6JORQegWR43IV5nhVCZA9b
I2UjTk9N940aHXS5uaTP+8fvirqKj/iOkx8FOftsuxAjlqq6VnBe6PlmGYjugE5SODBwJlVWD7+f
gc6XPp8SHB8sFVuacaa0z8Yhdwo1Ff4IKirKVrSCDfWZbjJ0+HhFT4QYyVAK//6a5y+Oa3JbkOkF
nBNBleDHF9frOK2AzgQhKDY0l/UoxOo0F0YWqr4s3uugnI9GKBRIqVcghgkB4ic+gouPpAnohVLL
SSSFCNNzPrcIxd+ZZX9+kpAG2EPYhAKufbGzuzJ8DAkA7qEEos7LQi+v5TfgqtBrsCi/kMtlvZex
+/ON+WzV+Y81HpvUeSQgReCRMjHu1qob22NNwudFPeKt+/3boqH204VIpYNsjguITiDl4bPvWbfk
GdIAqnYjOlT1mpuegTzDZ/PykNqLHvewmAi9Qt7QPydZPsKPs9Vt3hb+bTwIDP0I1cSKSghKDOFV
0n1oMhW9LkUBVLw1QNmR71U9Lyq+DGLrYxlXztGyJf5pB/GbYFQG0Q3KCPXVQ8l3x3Y6l5uOystT
sjTdDkpD9sH2Tf1g2BgjNrCe2vgyM5e6vhwxUpBtNXXJce4nenToNuebUrZo2zta7R/drh8PIkqd
CzNn2tilMnM/DfjHDlDJ5xvDbr7V9tr39mnhb7D4WG9Q+ECNWTp7seZAE9Yp8zsQRiyrKECSj5jW
WD9E2YcRv8mGzJI6dNz5i5rKON30ztx9gA2JnywY5tKGXlVaGMiRKUHdHOH9hXPsx/UhVqMXI6wk
W21TLwPUIFICR8p1znL0ECVfNp2BQTsXMgfz45Cw5XbLTUHW9066PRlrg8avQCQVSh5OP/O1GPpq
PzsOyuRORYDihFOY2Q7lO6wuYm6u5xhh8DZQpflZAiZ+AlPg7pUNfEC5GGDHGirf3kgS8Y0oAXvA
xmokAO/6dNy0VV2FQ2x3xyyBLfPUESgfbw0LfPNmLONY3uBdHBPMPsZSbIuYSiRgyQK8p58mrvwk
MLm5mypoTBR1Dnr+ZHRhPBlWgBoEGd9rnoG62qIUiL/nnVVeal5x/xH/FDavTev6fkWTC1ETWGTP
16ABhwTx7LdiIef8Tsf8xVC0tncrZyuITvyzqF/1ojDnJ5Nn13taV3TGMjCA1nUjenvYkZZWH4nZ
dGBEIerEN1IB+SSuzfIuY7PIhpNVJUN92zDpkC5SYDl+G/oiRWMWNPKTEolxau1uSXegrKFnTNmD
lcxwRKpeP9vI8knhMkaJwbb6S0TdLUhrp6EKvi4WZtSZtIg9PiNSDmwrVtcjNvZpg+8Y2KqZd/N9
izpTMpvV3hhS9GywdpZpHE9oUsBZ4dOf5/hoZ97owt3OvAY10R7+SwIHQDlzfeHUS1LsyzQAs1ct
Cv8s+YSQqhpd33SaixEkgLoYw6if5iGUG6i6FUqR+TqrUyWKh4pjDLWWKY7UhH1swiwhxhrYaJaD
JMI93MzJw2C1fba37RF3BxbOOnsAMQURcDNSg4jTEFjjUKH5zWCoxZ3GxrrlcdgE+7qxxlXb+bW7
CZRUyFxKxLlANhosIMS9xC/oMEtxlHGp5B6tr2GcKr/Tt4aHiz+0mJd0sCGc1UzodtZFtE3NlHYJ
VrwFOglhP/7GkN3AP4wBMNpLX2cS3UmM60wwx/OpqSYgusM37b3Dt4qZzSTodF/Ofn3nD3xJANDz
5Y6Ac78k32woaTFNM0ctAffrDdkQjg6DiTvBUBkJaw+fC4q6D2OSpAoCHMqdMBF4hr5p2P4u0Wp5
MmIDL4whglngEslQG435lNymdUYynt+W9auDO/LWnaIxDXuzMeawsrTjbVpwkFeJtaQi9McRx6rS
HmpsqAHPccvqFwLrxJe7zFDX2enGeYDmOxuDULbR8mXMlCm2dekPn9FhK0kSkEV/xQDZ/urpZHTC
oopNOq0JEodNg7uC39dSySevBSS8qqFHiLMSddJ+xlB8GF1J6qSZQvEDgUHQxKZd8MJsYtHMlzM2
YYIfYLv2G/CwCmeHifthiwausKcdTIoJlpE3ZfJCjtboXbO2U6NlDBTWKcMj7x8td9AwLzujH3d9
IKcxdJyJRJO4CdJDJ1JyeCcP5+FmKYf5O0FSWXKB2xG64ZDE3lUAxq/CIlmbIByAIdzZTQ0y0EK+
jNULD873HkXqDf034RxRd7ufPa9bzJPo2oVWF5q77OhgAa62fVWufI8MOkQ9psOyA3ZSf7Ylp5Jt
jxuy2URlnfr7SVrdpyXo/JQJb4GO3LFq3Ks6tVkbqqUPtu2Ctm/jRjKIQONF/hWauurNADKJwd4a
oSVnTaeRRjYEWRysaha4fyCXfmV8dTjYWIKtHZly3EGNkZngDvQG2Mix5WaHXhregxvXHmyQJQVJ
GsU4wq9iiNbdaZ69lsDzocE7QisomLcmmi16ik7GzlPz3l9EMrSrqDEihoxMG9HtklYbcHwd8TLm
KfXeoSjEc+YUyuUBaqIbLbrIR+3KVqDym9axU4ySAMDaDq5AihBfnNZt9K0xnEltpDuCEwpaxyV4
yUs6TbI1W/8NkOv+1rdy2NeyMqhaUKPT1c6ZYVJD9hewTMsknkSoDaxvcF+ID2gLoRTr79j0e9ch
pxEQTF/ceHbSPxLhkfbgVZLxZWUPIXfLTXvjpDXDoSvj4puB3RSncdclwX3ljUu29VMcAxtr1uTf
9TheUaNrgHiwXhJWMuy4vK+gCEb0m4OSxqGao2LYkZHXlAfs5+RJ9X0Ou6ZWM7c4WjEEAQgzZJuC
zPC+usixxWUjYYlu6rKskQoLfwlOiTknzlaNOdmRfEwEd+WT0fvgM5lRt/mweiNaGYsstJVFvNIQ
gTlU1BICNgtpHHBuCNz52M6VCTmiKqwtKNC2h9zLnH4x1MrKEJyOrv0aQS/GXYwckrCAcqErv6kS
giSAOUN9CME3ieZ+adxF9Vj8qyT7Iu00rd66yfAiypkS98OBJc8X+jEpaewvL9VsRa4ZDjOZfOU9
5sLRjvaD27VwkAEvjzUHXsNqKa4oO0dHqHviFI5ubDkZ4Ya5EN73yjM8PvFumYb0Lc1RUj9Lq1w5
LxNpNhYqYnsA5x1NY7aZZFuV+7rw5nmfl6TbhC6UlB5scdHVt5GdZyeBCMZbJ3SiCyPt5N+Ynbt4
Jxu4pWv48eKS+0nRaQNuqoI9m47JN50RVrEhSrf5YBYEj+whHLmHkr5Cvk9oZ2J57/kTRLHSvi5o
4rCEDrzUjWCai7d4N2J53Tp2Fuwh2refHf5tY4d50DiIphsQ8hZdV+EvZgu6KXpX+buomMb7PPu/
7J1Jc9xImm3/SlntkYbBMS16EyMZwSApztQGJpIiZjgABxzDr38HUdldKVmmsmv3Fm1lVWlWaWKI
EQHg8/vde24nvOM45MaLhmChqK72Ka0pqCwetkOZt1a4azKCRGyP4u5eOmXWb3GHZdOaEHKvucSz
+GDGjVVd9rIe50eA8gklW4Gog2dyMuRMa+mn32zl0JFsGp6zHRkAyBs5ojrlfBjOeugRYNfDPAX3
MCTozeBddMmv9CNprHhMyH45dhT04EUqK9sGtg7v4mZqru3ay9yjkRow7GXijTB5s+R1onX0NcNO
Sr3pkuHei2TObpJRcaOCztcd2mmgjYSkPWEigzgeQyLrrVe/GO2SwhOnjXetZcmM95wu+p0p2uC2
wjH9aeXl5K9LpQD5aH92GZYde7DpiPXHu8KvqzduhPYDjv2J4l07auP9TADdX2Gx8FixzgTdKnKX
n4ulQuzL3O4/JnAlJoeWAEEzqqf6Ysq6OqJ9UBSfIWESGur8Fi9/m3f6dhSAu/HKW9F3OD3Ajoba
Y1hv4Ct/px/FGrYS7tGVqWfafXvgDAPntUJxaous9lBVCYOghjxX7woeBDsjR1nZOFbmUFoVOrXY
5hxyBihrU8Tw6NfZgFkW/iDTwIQBW1XvloCckEHB9h2ZHzrKJG/mepi/9HZ/W7YmjCCzr08B2zKm
GdUGMTE0iFS3Cdf6Qz2M6WeUujYsFK+v8KL35CdKEkzcjwKLAGY3q/2E0r9jfbLE6GJoPE4DHaEv
dPMMYvB+5MiDAb1jDlrV+DV9gqG52BOfqTYZpewbk6hDAIDbJvrex565YfLm1KJTD4pRFt2VQ2BO
PEYb6yqIjMuZZt3NMI3WgzDj8WrOWwjbRH9P0MiaHdyv8ClM2oguNWmtlV/RWd2bg/FQpxVBT5FX
90PdG7vUbsVDaw/6iw5KQthRmH4F7o8S6OKgJ4NC9NlePi4CD2R8DgmT/D6F5gKYIPOf40AN9yXA
oHVESdS1cEvabxsM5JLCypXnlg/zWF1YfV3iSunmK1sDBBharmog4NO81hRFrRlyqCEOMvGcNkV6
YUE2eJl5gmyhs8G8H6jAcmlaPHm46iXfSZtaajjo1lrm073yeR4mTS8Ow5R2lwka32rszKtuLo5+
Jfadj7MaI2oHdYWe7YrYzCb0YPbkAwVbeBTsZ5PD9IUvx3wP3Md+neFjopEV2ROxHqg7Xmz6NzPw
9B1wmOM4RdXjZACEgv6QbnIGA0jA4cFgGfI5wRK5HHT6EpYiuXZMwny1MNW6TsGljYVrPCem01xN
rVvBdxfd3US009tpERWcTQfbvBDFRPp/yk7OrJ2dk/uvmoMlYA3zkoWSfG57hM+ZnpCt3UFTmHSj
jhw304kFqxm+pk3mJztB89s6USG9FGUbXMwxIb9pkOklrjzvWIAp+QwCw7nIm4LhObfTTciBeR7M
r17tGXdFmEcXdtwZxyxN0gs6wWhFg5WSraF43crOVbeisNKHNPVUs9Z9fgIZY1yiQIwXXHzcwwgM
9ngydjx7rJVLmfYLylO5rft8SfSp/B36yXyQLBivCld+qxrIa2ngEHiuBWxEPaXHoaTthT5w+YC3
1z5URqu2ZCjgDEyex3scmAU22EaTjJdULkfCoKzbRV/aZRzfV4pLBqaG/jKHbXgUGsF3Leh+W81z
xRe4ygeb3Dxlf4RF/YNZVcahJsGniyG6FJ7Mj33uPonIMW7nwBoJCYn66FLXwPeRtshnj6KMa4wM
dzFJ+O9lJsJd7sUkvvPosxPqGbLS9I2DhmyplSBiNRZhUhDFBDLs5pm6t+eyOzBmtheOOdwWcHW4
briZLuS5DEndc24xXjB2iW54TXWagvHnrDv2UToRveXMsbZyx0rW5GQYeDnSkxrKIUW/WM4EdQ6n
OszrCQqNXtsLZ3RV0UB1UdRUV6xSiFsM5OR0231rKk3C3aj6u6SS3gKit+50DHV9y1/fbddhhX6w
6aOeYLloCnLhTOzqbhxcptagLQArw5ezVvUgnJfaLYn1G7Fnv2G7LneJCKm1y4Uk4DqT9ifvGRLx
QQgqAJ43MYS2hk8LlAq3CDLFBR1KXPB18G5xiwUAGXvufgp7u9gXegR0BfybeStSOQnxpK+oXyR6
hfg6JOg6tNyUIUj1WkCVNQZT7ESZIAm7LSciADdtBoKzdnrrklKqgQYPlzdvZUyjwRM40YCfKOTQ
VN/VhX9rRKkXECkxwNXmZE9fKXedkjXQbtLBhRE7z9KILSowSssjq53ZHdUspjucpGj8aZ1RevHR
SkO9QeTpbgtNppzIkCAFqLlrv1dGGuQbnmmls+vaEBYgrFIIHUHmkw9JPSmogDW4tWGcTPPNAH6Q
BxOzZU2HSUfhQd4NOfwlTkDhRk1Fk20z5an7SktoY8D5Bh/cZN5BpMl9EuuC4YmdY+vDYRu6McIk
27lIX0MFi8+1YvDnHd2np47oKSA51jIRdQLZcB26tWVwT497pCUSRo8+NSDRqppV9Ey6lB4dk577
eCMYwz4pRXOztSx1/U3muikvRwADmLmHyPZPhrMcjyef6sd1Be4Ry7AAYw4weGKc7Bn9+80UNc1r
rQN+h3JCHw01GtGKOy3vnh3XAjagtMtpbY81ALzGyoOTrorgbm40fRclbC8PHQew1sYfOXVvfJEa
kHb1TLt64VDgRkcbxSsTVP9sZ/WaW2Ra4d3fYOsY/X0IubY92EVrlntJ3cIFVMtXx6Vxnv6OmO6S
AcGV5KEupgbccavnCybtrtsW3LefiJtG3+OMJ8968prqjiphlVzZDHPZhjMryWg/LIKPmiUkaAq/
M/kKxkl0JyMd+GuDMrEZeQ9fztaAOU55Esetx0JHaNZ8ATOOfQHojC2eLlmvDCThZjXEuQaf0pEH
5iYwOfkuiEJ9mmXLgSzUCqmoDsoloWhWxsgzg9K0tarNgNMjYXX7QQZGH3+Shs+7bV+QTbq0kNdO
1RTX/b0501uwNySXFKeRBsvrthK8GbsgJUWOFiJ1uQldkweI6WjX3aRz7cn1SN94ANF5AFLis+XO
WNUMa/Kk1FpYBBgp9sMIct3kVfbNGsMluZUm0w21AtwAew+8yioiF91sI+F2133iVyl9BrSMr8ak
tB5078dQTvpJiw1LaZGtitqDwCooZJtWGoT0cGiIbuFMbZKh7oAGk8zl6dPVo3i0XWk3X4LCCYcr
7XUmTMfELoqZ8Q3EzDZwhuizmQoOPnNYypSmpdr06LuCKbdI1/30SKEWiMuKex3KrOdDauAkld1C
YzMZiJtipAMhtIeGusFeDNuQKrno1AAGsVYIoFAiEvg4ag9eReFQxy9v48GisbRvGAHmpYM4o6jr
1qdJmgc4eWcYkTNojtuJtLN1MqeK4Fm4cOe5Z7S9iQru5AA/cFhzFB0a3qfIiUv/ctRhBRoSgdV4
hh6KE7ofmA7JTOI3I05GMsh8GjOKn93dOCL9H8PJz8YDkqXubpWq02nLLd/W964KOFNte9sx+CQp
fMm8vQQ90jxkhSuAqxXGMHyJJseMP1tplsYhwf5VH4LRxcXHjaVp74cQ7tBVUmdJ+CYTp/ZIBhJg
6cGfpcJw9y47oOpSMeVSClVZXl1BISrT5jpF3ZPAv+pEU9ZiluyLaLWp+0Ga626W9QSEz3G9z06J
8c2LOvYndDoX7rQJERVg5/ShZ+bgHSXdrE+IW+bArawkvlmvq5DuG73iIGigihfKUt5jOObOeDNT
eBrepYWdZBsrTQFsgAlJlu4zdnYcBJikrPAggFN4N0jlBTWpiVCU2zRWBr5qlVFikF8bE3NUu4UT
PRt3IKItdSVt5CKCn43B2dEddEjfBwxPj0GvwqdPyZdSI9Ub9DnSEpxIf9qafmv4hyGKjAWONDlU
6W6YAeMSbt449Hu/obIDfgLPcl7FBjOdr0jtGOMjHuMsoemGlpISxsQUgphUkSvDWyoNp+kYSTix
R48TPhVKvSb66LAUSDdNrdsM1BKiTX5hFG1X37GIiuwdDY8ufUKeLdlVA6mtg0MeUfgLzEdVQXVT
d9JvvlW0ugT3UwH8z+V5Nxp1vT9v3P6jSsT/Xd/hLxOL/x9mEQUWpL+OIh6/ld/b/oc04vIH/hVG
tLzfyKX4Fl2FtAiCmGdT/a8wYvAb7doeJjGsAPjbcev8T9uB5fxG4Je9PAwFH7+QzY/7PYxoUYvI
7pRkCKYlE4u/+E/CiD+vtE0Mr6x8SYNwEjEJBv640pY5uUOnLnCH99WFF6n5SIhMb7lQpt0f3pL/
RWrtX6/EC/FuEF4TPy3sO2vIgqgqaG2BtcPh0CWqLsw035W++YZbCvjjr1/wZ+fk8oKLewyzlU/+
8GfDzdxHA6NutiHane7bbgQdnHXj9DkFgDsKlaImsUwXyWZsQ+Pp16/9Z28rq3TcnyFWDrw/P76t
0QDjMIEsV7FKKODKMwrsBcjDamPKPC7+5q39s1cLCJMudi9MJT8n2EYwZpVgj1lbQWU/G9Cn2E8N
TBVoBH2jb3/9u/3Z+0qqdkmaLKaSn10QqTUlg+T40VKztBf2bAA28F84MLiX9KBR31Znzm1u8z+/
ft3lC/JH3zSfJ4d8qC+ut3hhf7bNaM+FhBWwrfXgQs5Ns3bzbimrdd4h/4GgAln0N9+gP3tFnxwI
HlgX/4Br//gp2kimLcSYDVCawQOtB/owLD19pOY3ubfMeUaGG/q/SfDwFf35FxUOPmMkk4XjjyP9
py+P77iS3YK90wv8cjWN7Zyx8obPxcJPOB+Db0cnHiRReEEoneJQq0s8eMC9+WCMZswm1AcfyVbd
m5AyUJ43lRU43y22V4+wnCEZ1ClDMsW/bORWHHPllaPYNOMw6Ku3oWXxtwqlLW6pdmjH/WhTevEo
ityB5FsNrGl4FFJN5gYNXC1vjHDtTn013fDY1XdJJzvQk0FWfen5Rpirvi1cqnriuj4YtmTLl2dF
ZNGSyqJj4Zi603ZsVWSjrDH6ro2UipK1hkQnj6xZSZTsRvquyp3duW4CRbUMc2YLScGm3k816gFT
aGmy0x8zDbGR46cG1zqUH13Rji9Za6TePrXS/I4qOeV90SGuyEG0CHxAnXPBbAYwusA+21D5UOhk
C6wYxJGgVnTYU86qF3Q2ucZVYDTkqPDIzF+1dNNk7RNIRDRlB/4qtWK/mlCc6nL8lvnX2PO4ybRY
8BG2mHsfccyJah8q5QWQni0r34UVBKCtsjWgkRk9/NrF3ygAlQU4Omav+w6FuJtgnofZhyMt7IFN
pLJ5iynXO3hupqOLTAotnhz4S9nCdc+rS9jJLPwRCdX0mkEkgTkzadd6CVm7MKB1UvnltZvH0Gdb
DvyT3GajqpKnHPuFCcUTTlG0Gbs6rr8w3ZrGcWoYJkfkc5WViBkMI82LkccDA2RCF861phou4uBT
oQwM19XYieYmt3XSgt+mdHuXdGVKX2kaAO625OgN3Aer3gw34OSC/M500zSh9m2YxCnhmD9DLQpC
BsvUzWHerRqGpPjKKmvXeAGr0VE1a45Gh1cmKb0AREwwQax9taGOTFeBD/b9amgcNey7DBH3o5Fp
M6C6jbkZs7fyOu1Q4tfyuVxbIkrjd7M3pHUv8Io5OCnSVLAlxdDCbqRMxuEFXoeELRiaEDlttxXR
KxcYAnPew/lB0+5aJAyGq8++EDZVQR04mvVkzQPXIyCcGGitnwOl9wb9wIFv6RyJHcjGThp3CeBD
Mb0kOhwepnHkiK7Y9XMkw96AryWqjHs4XMNL7aTNXY/qVa+xBgCKbEEbqhVk3+hU+C11ZbGK9uWM
Irc2ezkBNzSoSVnWQuIaIDDrhUKOJDDEjGOJzaT0kqs4GDmp0Glm3SeeNT+WEIbfcQJZ3+hsK145
MgzvjR3igGr4O3VbmZnFbYxO+9aqIPzIadn7xm7M1YDP277bjUHDVgu4X0QlZOkZX7wGzPtKkmh4
j3EC2is7qsQ9KF0QSmYS8n6WzKQPqdX1xN6a2bHZCOT5p2MnbGsKEbjf/I6GzDU+cJwZQptT+RV6
sTs5a9+NPLO6pLIle7X6YeYn+r74cBoFPAxnSndQQuf9JkxEHtN1XrqvM9uxZN3Q/RBy3ssilK/R
rJ9qDOETiwL+sUpUElWw1eryKY8ltD2kaKPZ6MauY8I5FC6u4njuoIZS4s6ZkoEfccletJWwtC21
hc8kD0NIpB9YLUosZbcYFyikg8TWptqFZpVbHBITWJubltJQvuxN6N91aQyAPgloc14hvJVfyaCr
cGvmFnYskYHFWtEDanRbLI8gVkoAuPIYZaBOTrQKRngfjQTyWWvF0ylSLBNXeGnjO4Vzdl6V/FqX
YHpqvBiBB5+zbIWBmulzr6G7OC7t6bZu+5YoP2pfe6CSjn6bWYz+cBBsX729AgLs0WUJjGwjNX1X
rEBt7BE2a4GTgyEreqDZWM47WkqheOVZ5eh7DzsmHR7Z7FEk0/JAWiG1EbmFONxOa6PxRniqCWL7
lrRzAO9dmSKJv4c1BrbHuPbj+MpIqiC6EGNht7hYwGEfu6yY65Vdj0XyYQk2cFdtE8Dr9mEST5cW
YKSQ3Ng0NLc5soI4cs/1Uy5ESV2rHfdheUG5tgWWGQFeAVZL6rHZTtQetB+hYZrVcRJ1KU78YvP8
snDRQSnGUQxcnaEk7e7yjNqcGzC/Mfhcm4aDt3YsYXTQbRpQDMBL+5AbwxRRLh7YpL55lQ1enjuB
UDW7YsKyl3rQDsqtVmW6qelTupeBOTsXHKMlyy1tP8Z9qj4TNrt3w5Cmx85npbvQ5owP1fTqwgpK
th8TDq5sn42J8IF+elx6dumihZhVQa7Y9ngpeiddA6ppELfUlkNHAnmU89H6NRI2EKRmVPuOpql2
o+Dlvncpf2Zt+1jSaZ0w9NpwuoSTcguvMvUq2lKMoQ3eFeBU7kCpat6GhKc51TOqQeqmZLG8iM2g
E7uBGP6TV0z0EK1kzKZ1N2QRdHnPGbuVRXfa0cn6YPnEh7m4rM2kVjd0wAAHgPeEvhB5UQBmKWv7
q7CXaj5BxrSsewfvwpOKCZ+sAsS6easSjE9rVssapj7B024zuOkg77ULpeASWwBJixhVfSnPtHw8
/b7Q5UlWlnJXPZbDcumxn70Xbt/UdtJrwGmbHpIAAYBU10eMm/Slmbvwm9t5xnVMDxIfZQfpiCKh
4iWCSzRduGZay/XcOpW3TVxPIhvHcqC9wBu7BstDST8NvQKYICSPpnntYEYtEbQtt8aHM7N9iLmA
kIwK2la5roKRAI/X2HRvUnAOkQzcbspZDACaZv5Be0mMryyq7RPIrQweq5ssaFZq0tFlqNz9IMiA
mJEnpX1qKvyN61wk7D49txspFyjjoH0ejL4zdirFufQ2Etqu9j49QcVF1PDhoODNc7jCwtBwFw3y
MT+MRsCtkxGDrt0kp6RyZ3QigUZFht09NlxJ8oFavKC/alnMJUciG9xokEJ5bG4S1VPAlOE4yddA
07kyOmlwMFrZOLfAjzapeBHcraJVOXZZuHZYUBXMBn6ltgMmn4RZTcUH0u7QErswqd98a2ZtHvv2
xEwaTqd50kG7hbrK/pEq+TzcWWCb4KF2OTdiTGOp1WK9cDDH1bSieh+Dl1qg6HMpcAb5wACiz8yR
ut3b3shFCQw0zZ5LFtg5RlfevuA9TL2s2BZ8xZ4ARMg3I3Qp+YhpNID1bfoyXy8x5W8Yzab5UKnO
TzcZzPtPPRZwegdrfFVNVQJ+JAsw3AEUbuXGNvDerFWVcnpC+18u11gcnTkZgB6HuIaXvrxXXQrz
G04MJHon7qevdhwgNhnsK1/wqrt0bTP/vwxtMuE1cPlLswCu01vChPKjtgP/izd14MqrrMy/heOM
mYbGBMaSfpyM/IoBYbxJWs0wyL0YYOc0ge/a5PXYvSq8JtxrLd3gp+mnvNtrvCqKGGcjMPRKZbNJ
y+bngqBptTYmP/0ImgySAhVMNp/msnQRbejjJ5gb9SVRrf9emE52H4qGfhnfYUTlOVVHFDMV0Xyb
lhWKbqQg6M6mRBpIw5hSYRVZxlvAN+YyYik2r8cBusna4LQfI/Xnxbde9eGtGGzXEGsHRmYDXjQy
kktHLdRrm30c6mTXZJi5Uuqr5iqlqylkhsQxyXmDag/VuR5b+DB5miX3dNgMynmJulg9+zysnqNE
LyFsL6R3jvv5ladn6zVVHEN2TmrlV9yJ46doIMOximEvQM21BUqf5WgpMQrgUaRqeK63oVWbX/tR
aFhnVhocU6DTCbvRFLtEZMvqknILnBkFMQKwoqyeGSviEQzc1E82NXeVm+zqFoPtKskS5wG1EdgQ
SzW3OmbJKMjKJRXH4ZaN67gOE9m6uyixs5uOckXNnq/tr6HIlvD3HCBrK1mWYYrJ0+0eugE8IjRh
CiLMcKLF1ZIg4WnfLborcsRQ+FVEyn5zPs3/n1b4T9CQfxA2Nt+6b//4fu5UvUYm/K9/Xqfx9zb9
9gO6bPkTv6uF4jePoNOSCiLL5HP7+G+10OZfQOwKQ7InqEowe/+oFpJ8pjcVHgfCSLBEb35XC8Vv
sKkpTwtwESBBmvyp/6Ablczdz9oEohpUJo/Xs5iqf44jQ1Zkt8O0Wegsrcf9ZI4o0qC3zfASD+MU
XDO78QXG/JYnJ9BYXbdxOImTto3HIIfc71HPPNpe++D3VapgOw8x6GSKQcC/U84BJjbuGzM41Jjl
M2zQcL4Ktlc2Pt+NpXhmciIxsevmtt9mF/4kMiyKcDq9k6jIK6+nWBqSRWq0KDZQ5UeuvISH+mhY
PCQJ5vHAVIXE89Cr3DnBGDa+zogE+MX7AVKuuzxzhQpj2Dtcm9xUuM9DkSxri4tG8LAWQ54WrJ9j
n4f4+YEu8qGc1xmEwHTtgLChlO48ACRoCN2KK7DBNaI5eG2988CAksDwQONk8RL6uX0tEiGtbRcX
8Q3QphAgK7OHjDvWkpEd0krNkJqucK6icEx9b3kvEW6s8jmGo+auMryi5Wmyi7A8DJqCxFUl7Qi8
wHkQEgWb3HvCUgxIc42hcZv7c6g4Zi5DlKkTzBuZ2wdPUirHundl0lPicZ6+zoOY0xkFU1nKg/xA
F22jbhTtCMWlfR7iGEXyIwsSRjuphvGlOg98UFQTbu96mQQZVDVDYUji4kJFCf4EkJiZs22WGbI9
j5NzE/jvyXnIjM4DZ7TMnsV5DC1hSW7ZmDKc5rXvvqvzyAq7YFB77zzKhuextjqPuFAY22N2Hnyt
8xAcOAy6a+tfw/F5UIa75vgUPS4DNPXlDNPtMlczlhgfiTYYtsdl7rYildwZHbO4JQQGXaoFOCFa
JloR69qao3OQ3rPtQmnlDNRAXrZGHkxzS6GTN9vOs411CeSmMMuJ/JDrcoTXZKp01vOMSJPlJKML
nirc/AdlYzYvx5cR74S5Hpu+emc9mLbrwOnIts0kD740hefyd+NgiRbmSAxrRaXnZfQw2+8J6Y73
CHfODcZv6y0156zYhQE6D/5Mog8rdT6o+IVPy0U9Wv4Wv0jEmJI15XNkRj3R5ylE4OvHav7G4q++
0Y7bk8xoID8j+5BPwAsXueEKSjEqTWKnoHFtdsiKLTa6Hud0haBnRsNkruyUQpaXIo+j93JgE7Cv
S2lXRxdFBHUCXLC6Dxs8l1vAnMOnpjjqtjEcPz5AHzU/mkbb8y7GSE/QRGfBS+bG3pfO68IX6fsA
V/X5XCcLp5OXyVCUN00haQ6ipp0TdEcOqqbeJoi/22pC03I5JJr8y0XnU+fzouvIYaldGYtHqM8o
AogOc/9IYUz82p/PmPg4UwH63Gw9kn2zzjZNG7uvPiUTGbpAE70kTtBwd7Li5hQGWflossWPgYNm
09M8DU5yA/+wZcnteX1+144Cby/OMy/HcTfHF8DQm2HvITl327hdDsPu+WDcN1LgvqkzolPV+fDs
nw/SYVTyUea9D23VCHun3lDQIui7kl1N12kVJwCr4YTzG4Y0S2wMIXXD76zTkzof1qVFMSXNlgFc
2KDlqLCbfEO/Gkyv+A4bQK/DYFBXaTQo2ptuTJ0ZNSeYGEj6uBsRIJR3U6hqeFNB1x7rMeZMEoPq
7/Bu13QdKmTuuyicZmsLZxppYZgRlraYePHuaGYTrIpcbhxTzrXy7P6dCkNGkA1b/6xORImZXLZn
zWJe5Iu0Qe6jOBdnaWU33JIbwWMnmKDBrMq4UeUpmr1KHrsz87iZsrjfCh4+eAhnVktYLkpqTbyo
rL6mZ2kFhAcyS7coLlTiIb64bLu9TdHxoOP7PKavKTkbpBpVmbS8LgoOiznOEPOi69Aah8STY8nh
bCYW6YebKdYCHhk9BQeN7dKZioMS3e0sGxVnCUlmdvmE3wRhCWcJIlNzFpzMRXuyUxmy/T1LUhon
SAIPDKUq6cBmr7uzgBWPaFlzHiFrwfwTH2OYms2Kh3xGKe5ZAxODcofhiUSaacN5TlrrY+jK6ppT
HEgZmyrTS1fRcrGP4Pd/ZqNdXLuj5z4SDJxfi95u3xODO+Eau573YSmAvCuM9xgQZBZOzMat/BSx
m+zH2ZfHwsIin1p2fwqj5QiVRNLBtU9LnNxQ0Zrm6xTz4B0xGesZgXppeeNwFAJ4nn0OzA5+QnZK
812eGvNnbnQE0fyQs3Gbim4/FBk6WaL98EbYZcqung2oi3PEBhFtEuylgBCvwaXbM5Zv+yEnmzNz
0WAG6dFUoItr7yGPDZM9Rhv5mhJVwP/oZ3hmNgLvPmZlNzdPSdEk72qk3ZBiq9oRa7copuBL7MxW
sVap5zi0fyCAU8UXDFhBSDnir1+JXKfOtzykhYw/OHdWfxwgBYy381y6Iyclb+iDqzi0dH7lxQbN
OCvunFH14EGuxiqGkZbvQA6q/qKnNdlEmYlL07qcDLcwv7QTJUcsFNqi3IBigscDxQHnM0m14ojH
m3ZDf86sd39hFX9YBOSaK7m0xG649aLL42TEH0BTVMR+xXPw8BZT4rzFhZGRe0E6VRG3Ivy2m6ZP
UfhnzLjRJYpUTxJq7gyxVayasodu0hWG/SgzswtayWIO6h63d7wc6K7OddjZbBSSWenoay+Ecrbm
UIXiQvYyAG+vQ6qWCJjQg9FUlNe42vze5A1/eYMtl7mn3MIYoEMCqO1IDAWlCK7CtIumzy4czfxa
cYNodx3NmO0pRYNtT5EJABEFL186lnBB9gSmZhMm/Q4PUe8f45xiMcyfsYxxMYsifpOt0YYb8mp0
RY6ZW3brVHCg2xKiiQZai3rhQNkeY0d89GNH/QVerSm/XVAk87pljjb2RBI784B9XtMqNfHdvSga
FMtdY84QtvmaSmftzKgIT4Ca6G2OG58ZmC+yOz4GOkMnJpI+pKwD7KbxX8PBsl6oS1ro+0EffZp9
4Hj7Ks9A4xYg7QkLRSYnP3vmy7zpdImcvqjp3UVVtPl0yXsOUnsydUodSJs13U3GjacAGWz33wHb
Die2F/5Xv0I12VnBlKc7q1XK3juBDqftUKWVvZ59C++apCwW/gR1CwFvmpbXdaAMZzv1lllTZkCn
75XBL0ZRiuFY9G4yY1MuVvvNG/cE8keE14Ck2JaZCnpNsfvedDSeJ0uPokO4iaGj2fc85B3AdnbT
E3oKzM+G/jRG9zClVMPL58bZer3d2FR6JTkNWZZPaUw66a7YMxnQStRQXGBheXeTmvNtGz2KMAU0
waXaPEjBML3rWby465ZomVqTah09ymXS7K5up+QTtw7aTKG9HnPSKKYj+QcseYqJutvIaikLkq3q
OdM23kAAl31ucLCShVre+mbyTHOqX697L87xMTktcY7K7XGTaRpfklunJ7x7WeHVonEac5Y8igGX
52pKIjpgQVFR4hMO4JvZOmSzWOm+z6tTQytnQk1z0NjHPJRTwZvXGskWz5ym+oiqD2NjmHwKgA29
3N2Sq6ORNeeHFRsTpgG5OtHmiFn0ufRIy2ryN0OWDAj9KhzeNfqgtWI1JL/HeNopYYEtkr3VRS2m
dtPEbLi2k0rrGV3Ngd2+mashqPKd1F0/olLSjGXpHceN0C02iNvsAFfV6BjRdpqcjjbdRunw0ePp
iWs4d1LzLmmxYH5hH4ZEQOFizXu5ZhnjqEfqAzKKbuO2Lrt5/X+KQTddfvzXPy0TcMFf24suJHXv
/Pcfxj/o2ammH6SD5Y/+Lh1Y4jcmEv4DJswlR4ZA8C+jkYWdCOKLJYIFxA2/Cbnhd+q5bf/mcm+D
iYpwZjv2wgv6XTrgX2HWgZUBvhv0GH/uP5EOFtPCv90bhs2YD7CDfTf//x/IaeCVSmAP2jxyQFjn
8yGk68D+zyCX//7hP+GoNOFG5MbBPJL4Xnm9eqpTKkdCe/uHt/tPrEs/YiT+/eN/ArVwD57wtivz
GC4If45q+Pl+/ZN/9NL890+GXvzjuxKYNXfvpDePTTyzS1ruJkvrFq3c4wktk2LT779+oT//FWDQ
/vhClWMhx868UBucADj6uPB//YP//HOltfDHHyxZE9opsKNjbxurxbiAor2WhJF+/eP/6u+9QEv+
8LVJeXiRdFreIHZB+NtrBLX/uYL+5CNdLoY/+T664fL7/OEHG1kaTWZdW0dKgndUIB5C2kB0aewG
X164ub6hvZqyM7LwY3wBROPWb5t1gGKK5/6KcrKb2Iq2RhEcg6Y7ZVDzbfPgkU1BNqgvfv13/NF+
9O8vx/Ke/OGvKKFEaZ8n7hFTwMuyUceeiz3mMxTlgQD5/tev8lfv8E/YF6oTLfZ/vMNW9ZUHHdPS
31w1f/XN+OmKj5dUUEGDNn1yT1OOmXrclcHfmKT+6rr56YKPRzl2eNHNY9k7Wxr8aJ5mpfHuJzdm
a19E8m9+Bf+vviU/XflxJ21fFrN5dJ3v3qiOnG7WhkphawwRGUSApEZwcCQVhpIGNdPdxVb/SDvq
dsIAQv5uiwzy/zg7r+XGkSwNPxEi4M0tAXqJorxKN4gqlQreezz9fqjd6FVjRDKGF90xXdOdTKQ5
mXnObxySG9T53XWT5ivBGO8giDslvBFqLSt8k5awZG5DtwMtFXkLFyWcHiZTK2NcngsrGW7mqArr
EmqZ0saOX770w2vO5dDvtb2bT2yABaRMW2v9wyCmdyBZYO+MK5yg7KjpDx2SDTxXqRnuskxexUW0
hA2yNKJyTeCZxO63lZjZFbAdoXlvLSS5y98ZXOB2QpiTu3CN3/0IUgAmDzK+sOofwhGiilLen1+A
J9aJOYuBaRdSNRxDcT+kj0X5robUUi4ZXsj/xtL9s4fMWdwDHVYmE/Z/r8NYAqkPHSPGWLIz7LEK
N/2wHfCS8dRjoPqYFVNaSbWlMpjgP3yyG5TiFe6/sfAEf3dj1s0OD8bdwFnmCB6v5aa9sNCmb/3P
01Gbp9PTyitAXbCeW+xKO/kN/eJFObxLEMqy8m0cTTKIxqWIPW2S735sFlPZlv0oCbW4V0z3Fe48
zldHvSptF6Gd0RK2Q/wphQZbS7sj24bMkCg5nm7slaDGiMxbtDUu7Y346sUxiBh0gECcLeGN73Nk
Dkw0zKI4B5JIKdJS7TbgvSGbcLOQSyVpof7QWFs+xqJSJdta/keikbLtbAlEXBhBDuMKDrJlLeO/
U8Py8sTHTiIrfetCNtLdJzP6RDEEuNUlw4kTAXAuDuVCOe+ahLGXGziOIoQ7939vrCfNGGb6U/+/
+uYRXIrHPhEkptXTbN+P7SaVAa4hPsF3Skv0h2yp5NxPbVF6N4cNkg7AxlRHbiY7RYsM8muP+RXY
No4X6SYM7lOdqq2kL1MZ4Nj5/Xfq+2cHgJ6FSkGuYdgH9bDxVE4z4eN8yycOMHN2AlgBFaI8lTla
/BsqXUtqs4HyOyk2EkIo53/iVPCYHQR554WB1XHI1AIn9kvb/VSEz/NNnxqXWeyPcvS6qoF1YVmL
ot0M2oUD98SozHVheY9hOivRrk4YcZtmIVX9oii3Zu1v1PLxfOdPjIsxi3s6xqYteTxuxO4x0w9h
8aGHF9RZT4zL3AYGVRF9RElK3PuAWpRNrTnnu6yeiEvGLC4VFvUfse3FfT5xZ8Nynbr4aA0x6Hm8
yEJzawQ/yorEQ/kchFsIC7yZ1aeO0iL2c9BkK0eClC8EJJ3LaNO2wcqqtMlnzdHAjnlAO9uxQLSi
s0ECUUbTt0FzrIL+vjUOsgaeOflZqelSINdCLbHOt4G3tMRV7r2qXnjhTndq8Kb5+nKnQ9q4TwYc
5PZGKayUYgXl4MqWp1/80rKeD1UZBMn0SHkIhxsliy/Eh1PrdRYfct+NE7DG4z4Bn4c004piIfTs
+x4RLANU+YXZ//5Q+nsD+9J9MLEjAmERodJfC/K2VC9shFO9nwUI9MxCdhwXgCiQFxgnjuHrCPdj
qg9gG3xd32eRQlWh3QehO+5j76OR9i6aCFc1PBdAzvFf7OSEk7okS0QVLr/Q4RPRYW5h0/U+dQRE
IfZ6la90dB2H1L8TvAsx+cQan4hOX1ciTmcIhwUMBx4aJDJXSvbfycH+c57qswhBMs6lwmeN+8x9
rCphobrcwiknnB/tE0tFn+1NEf9t+Dkll31Ijkb01ItHXyUxx5ktd7/P/8apkZ/t0mBQksbop98o
N7X6bJDOCyDBnm/81MDPdiqipFBgsYvcZyns2qV/6Y1/ql353xMKcCipzYR2G2QMbfXS9ehUs7Ot
mdemEBTIk+w7ceMPSzyIrhuG2XbsrdLry5jugk+kSvtIyfJ8wycmb7IT/Lqw8TfPQdfSsOfdteK9
xBtM+a8E8P9Z2f9hX9AMQddic7FP863QOn72cL7LJ8ZYm+1F2apCIZymzuJdM2407brIpM13YjJa
Xp1P/fXXxkPWLK/r7mwLYuVXlQVSXUTr20Cx23F9XbvT8Hw5XaKCS2KJies+8e575b3oPq9rd7bj
agTw4IsTkGLjZ4/USvjf2Vr8/3qYbTmx7wrcn4mhYKCBAvjRlQMx23MxBmku1blxr+ronDzWlx6w
J2KnNttzftANqVEzEGF+r0f1fVMlZMI8wCLmtk+N61bdRK79Oo2QZVzwJvwKIAHoLbsME6irJlKd
3ZfztkKHAu2F/egvSdb3/XVn4Zztmvjg3xAbZUHHm0yzsTW7rr+z/dcImH8XKu0OPBoau/auu0Wq
sw1I9RsETkS86BL8x1fulY8GdbYBASNIzQhYZZ90jpZu8AU8Pw4nEidzCWkTXRyzyBiH0frZlX9U
pPwQ1kHfonKs8kn1ilVQH8//1IlQOlVIvi6+Sd8BG3tj5J1MKql5ktJf5xuexvabfMzf99CX4JQU
XW7AUxn3Yg4gXhTX8sAxoK3Ot36q27OdGSWuFYsedz3QlrYUq7b/flXDc4+mUBGVPDUY+rYEQ71x
m+s6PLebqVPkWVAU43JqIBcp3wXXdnh2Fg44LUpcZIh9+VFJtk1zwbvrxAjPfVhLZDIQ9mL+Un8f
o4/iD/+d4Pw/p8DcJbFUvUqxpuhhURA3eNg28jH1LkVTaQpu3yw8ZbYpoct3Horp414K36vBP/oW
mnbNCvDHQgIbaGnPGY6dRQSPSYCAbIDJlR5iaT2oKwV9DmkQN0HgXdjJ0rQgv+vN7CwNmiATlJLe
VK1hu0kE97YBRbVratw42Bk1qNrGeOjbSwLxp+ZttqERY+IXkhihjdg/Fnl2V14I+ic2tDI7ZPu2
BLQQ8yVGs57UrTL3zoelc37bnWp8tp/ritJVM622WpHsIkZUSHzEJOzCLMhTH7+ZhUlw4muUi1Gu
KKtS7vdySS4F/aKm8FapDiQre3erwBGsdOHJwk4emj2mohOL0oGa6nQgKurcWGgyfmVSgBKr4ECV
WUSGuANOdKF7J6Zs7i0x6mjAoLU4XQAKUkLbHhzS+WE91fIsOADvKWIuK0SdAYLyNjUuRLMT0yXP
Dmp1zNyqiWg3kHZ9VizUiZfpDxfG46/NxXfTNf3sl7MDzN2Q6lNMgyWFulq8ilA/7ieQdLgw5HHd
h8ofK3wVW2sZtr9S40mV1xryY1qqO2nxO+7UPbDsIX+FMbasqsjRk2idy7oTjpptxco2r1404eH8
GE/f/F1nZ/EGxVFMnbtk2OfgcaPgvupypKFrGwOjK2dxFkMo9zS4QorDPkMVMYz/DPV1Mf5vGfnL
OMealvuAM4e9SG2Ph8mVT+u/2/BLu6OEDMiQk7XrqJMIiFYNenndVf8vheNL00EMwLsPGe0h28MJ
T9sLs3hip/w1OPrSLv7noNsbiQBk6FQWO9sEdnR+gZxqenYLL2LMjtUiG/Y6RU+UVl+va3a2t61W
FSodzan9CBXs6JXL65qdbW2IJPEgQTneo3qoHa5udralrRBR3qhw+337NAYt+K3q43x/T4Qiabb9
ci33arT1SLGWm1D40ZvB0lXi6x4O0mznNXgqaH7XD3shtqkZltddMiey09f41g5cjTP0cfeoVZPA
La7s7fyEhtfH9NGscqM9hP2Vy3d2NONGhSS8yoJI/SMaUO+xkF4q0v19SH8TO8XZuVzqyv/tOrfK
bKn9YXE0a7VdZO5KH7fINC28yrsXQ0C2pYaas7oYwL375mflgnbP8mXkPsLFXaGnYpn3LFwbC41A
forKVzQa+JfbRRUOoL7h+IzFtg8xMgg/ulLYIo2wgYGvNQ91t9PNTW5t3RDiNpnGZSzlk+q9PUD+
FvVlMsHkEUVIxBJ9A8kW/OdSfDu/ek/EhrmMU60ZyOUiz7mH6w5r3y2d8+3+XaHfjewsOkzQ82Lw
xH7vgavRjUfPRyxCEldJ9+YK92LwO44/heSx6F619t3j+nP+d099zyx6+L1YT95vZHiEZZpu1OG/
8jD7580gzsJHFGDygU4CGYefbbYZrjxNJrjh141oILznubhV76M/WrZDpP38KJy4EsxFpDjxpCGe
ZtUNX3Uuc/H4oOtQmK4s7s9hh0oyerqp0O3MfVHQE1UvpIKnxfHdopkFEF3NU10ux57SNkQkEf8j
wBNq+KClkLUvXcZPLZFZPLHiWuEGThJQatdei3DDhSX//UEAifTfc1kYaBEi/8FcJmu81jFSQTkZ
Stb5Kf2+10jb/bv1aDCbRI/odQaAI9t2+fZ8u5Mc3jdj/h+Wg26cgylDWpS5vJE85V4edh7OLu7w
JPrPPmCsUe0csdXQoQ+PgSQtBOkgWcio+1Abq2Kj+eVGU4ddSuFS8aJlASNEzIx7SdAcvHdqJHOy
9LPJN2XwJEqY3kiV3VEAGr3SiaPePv8Z0t+d+J9rB8jtvwdIbaUWK1Je9Uml45kJiyVXHZOac1f8
Dl1ErcgveR5U0SKxfdFcJhro7N53on7bYnUF82Xbc9uvykObd0DS0LxX0d3X403EwV7qSxkOgyt6
oNQQYQW6lcvpjZ7e9JqKxRQBO4ohwz73SOUgKh9iTJELjyrYb01O7rLol1i/QIlfVj0cD09bYGSx
UtJymUJZH9SPPMCrWgDRoq/q7Oj7r3G4MtXiVmpHp4eqZ2rbFKJSO963MZ2sM2RzcRqA9GSazwpa
82X/M47RlBd/xDASqkksuhR5U+L4NSAPb1Q2+ueIuj6P2tHIZNvFzgdd7gUyME4XL0fx2R1QXfUw
FhC1g26+mMpNlFmoFliONVhL9LoE17T9UDwi6W33urAsZQnS7h9R15Z++A5R81gpDS5H1VUxV51D
OkbV9TJ01sjTKBBDbHx1LqyV71/jAKf/vVQoKpux0XHXznPUgG/M39lN6eHAY+P0nEsbL0Jq78L2
OhEU5rCOQPN8EIW8JN1410Kxq/y1XlysTH4fL9U5tqOVhCbDwpEcpyAt9PKnwTVj+BMrN3n8FGdb
q9m6yn0dI5tgfFTeY5Z3u7h6FFCFhO1a+Ibd6qWtFcXCUm95NG3MGFOTptn4EqkHw0dsMEe8/qH0
she/hIUb23qlrxIZ8zEQ1YK1TPJoDQatA17XLOXJD8TqHFXe+eFLYNynHl4EayG/hDs8EQMnXv/X
07JWIXgNgsiCgJDqou3R3p9fEacanv78y+PLjUtklATGEdWQYDiW7dP5dk/M/hwOPZE0kUhj9s3q
JkT+KdwI/QWs7nSqfBfuZl0GHl5oQ8JR2eKB5kW/C69GXFhapH64aonYyHHvOjNwzn/I9xcK1Zq9
Q1wlyobOHfp95B616qmMblW9wmvxwsecan72HjEl+DNtxhnkQv1BVHCZD+9wbW0dG5/zH3Bip1iz
m0XVIKjeTDcWhKjUFPaSuXWrHUtXjy58wzTw303I7Fohp9iOxTUHNE81pVmhjny+5yfanQN5pTiI
lSinXVwXe38F5+66dmdBsEPRWVN0Mp56tO1RZ9Y259s9MZf/AbrN81JKS2/ASaNxjDIFPp3YlXps
yKNdmMwTa9+cHfWlgGyzOZVbu+IlLt5V4VBG3UIREcwnBYZFFoDjSxeLU8M/izmZHjVCGpKi6uvU
lhtzDdDsuqhjTj/5Jeo0Q4FNnF8Ne3OwvWAfXqo2nljr5myzSlGsDP5UFQzq6ha9pm2GgkABAU4W
450oqM75iVam3fnNip8DUbGBrNtYJroZyk2KS0av3FhGgdzmccxqe4izdW79qoejAJbeDDYK2iBi
daehutMV4yJEZKEeVm4pYWJUYPeAjHBg2X0+PuXFcwppGQkkNFE/o+RWMKMFig2rAtEG3Vyd7/+J
LK8KA+tf44+MGKZq+BzCAX6LhwrlUNRI4ZtbOLWl/i9knbjmQKWkyFDk97l7F+v3hvmrzEu74KgL
E1DHY4TTWrEfyasJluW0IRplkxXLvRS9JIOToFZ1vrcnjhJzFl5wmzFLGMKU2eA748ewVsKrkrCq
MVsupi+FAir54G/KX03fOKiTXNinJ/bOHH3o4rQu+sW0QMyPNDsK3Y/zYyGdgICrxmzqxlpESMXi
gVtSLJFLJGnKh6h7T6S7MiVPNnhoxA6YJLzfa4uy0RxD3cX5i+S94zQJIyG0C5IdxiiisIy4xvAH
f5KFGL7FXWHDGgCm9kPqoGrHy6pYh166UAWUKQyMZWptidQdLi3o8XsQS/rh0xVu4hLC8I2YPEj5
rZbs8/RWHG9jbV8PnzUWzOpKEn7o0WMwHoWqClZx/VSJoM9FYbg1Je/BKE1Weim9RmrE+26H7OjQ
3UG/djTzvUaIUXe89hX1wcB2fWs55tUSPyOjflARzKz921HvFr7KA0UF8a7ZBS7himotfKW69WsR
KNyTMTwF+VHunoruYWwap/GOYvo4pjeFuxWFQ5RuvOQmL+6G4jFU97qyGwPT8UfPMfx9CAXX6tCd
9cgeP0fqPld+o1+2wDsoGNx1ELaOWf2O624pqsadWVSvA6QnX3/1O/T2hHu6rja/z8/8qRU12wUt
vOgiE7moQSwJ60MgXLcH5pBQNdFxvuhpt5Mho9wiInK+v39LaN/EyDkmtIAMgghKT8Oiu6IsuhAa
CPTuvZcIC197jvF0i97C1x/uShtvBOOHoGEUhUSoubXMVz341PoE6nV8rwkbrY02vvEoheVK43Wa
eRDsrgNGqXNwqSvWXR5IoDDcHBs0Yy96F7bqdJv47vtnR3WBo1IYwozZ405Brd3xi3XbPyv9rhUd
zHauCzRzjGlQ4AZSVjX394L6OcJ0192R9GkZfjmhTT1NVbTneHBEN6HhxK1zflmcyDvjbfXvhqMY
wdu/ABsMQhb4wywt46ffrmSOlFSInEZ66L0Pxfgohh2kc+jnuAxnuyQdVmW5MXr4slVjG3DBgxbt
iRGppwMpjdhErrLAb1J11PQgVAdFh0G0rJHCE10kYeU/shVuUvxMzXzbpOkBq9VFLO2iXrBRzkEV
qEV45bkq72J3WTe3hnenKQesUhBwv3KmprvElxG1dGGQErQ090XxEEk3BgmM80N6IjLosxMhbHsp
whGTrJ681D+a4MIl4VSzs4CDyYoiJFMOQhRKnArfXDJXV3V4DnsdzDgXUIShWPKBq9ahN8oLoNcT
N4U56DVFqxy7lwHEh5kt8MCh208tSlznuy2duF3Osa9+6iuir6k8BYViUfoGIg2QqSbDXJRdVp7y
aVLAdNO+sjXkyJIo5roiojhZhIc6x37LE1DTCD7RBL4uds9BsyPQ9QSSw7BP9Pq38uojPnL+U0/M
vTa7+nudG6ma1I0g1xeG62D5dF270+992QOeKWPJVtJuw3XWd/zP65qdxZRAoFwVRuBjZP21FHdX
gpJVbbZlMZLVCyGju4m+6M1Vc7H2Me2hb84GbbZlWzFsch+v3H3tAqswxoWlP5uJgsHoTYTEkNf+
SQceFrUTFoKt+vckMu0QDXmzf0jNDz/UoPUO8H3lO5SgUPl9Q1TmsYNGieapwynjJjD6pHVvSgux
zjYVoLf2bZQPY3b0inUcbxppPba81uu7rnrDqm173UTMYkaIKYRS4LS6V9+VfFd014WiOUwXscVw
DEaGS4juvHYtVhf2z4kNPQfposAaSrWkUMdX7zoNUaYIhwALSftANX2ul9ftpjlmF83uAWFqn7Ak
p05r1KvKeLpqvNXZHQMVa03MjWk/9ZsGQ+PrqlzqHLUrZK43ZibtSuJN89Zd4jucGu/Z9sfYu/FG
owXdXj7pcHuRWfPU58ZbZtXjdQMyiwRKhoi16GFu1tbJbVORgm0uXOdOnC1ztK5WDJKlyfRdV34U
6biQlRtknS4cLdMAfBMP5ohdRUtVE8cO7orashlWlXih3VOdnu1HOVe9ugi4g2rhD936E1NOKQ1/
edVYz/G6gZtpfSezSArY2K6tXur0icGY43UN1JxDI5sklvC23aT/ZyZ2kjx9qtlpUX45e3oLhzId
V4e94f70pBvVu65WM0frjkKJo6fcEPMQrBWXTbG+bninOf3SXxMvZbUWI4Ke5MjVQosvgElPjcP0
51/axbN3wFw7JOO8do/t83Wdne27oNFKvGVotL0pl5cEP071dHb8dpZqjbH6vz0l7XO+p39zjN/s
tTmYFn9w3gBS3+87DEFC1LwxVtR/dVJjZ2q1ixO0/909evyrMFbsCBGaAA1eN8Wt1Tzi7ywtEKZf
Z7wwwnsBsFqKDlf6kuRvseptutRzAm10AmxOAMstC0QijBjpBbextRqd8ViRdxWSB1rwbAbHEMZJ
ucViT5FJodxlcrtucs02yleMxLeJQno6/AFCxE7xcthGOAHg7RJLtgg1xu5FA/PdfOtGybbNqh12
ZOjLDPltVR86Od2ZNT4MD31PQmXve5sqltdyhSmK1MtAXTXPIXHp5G5wHLtsHwjLQe82MifKohrQ
Ik7GLfaBWwsZf0wY1ia85bSznpCs1xa57+mbDBPj8zNyYpql2WUo88bAcLuMUhEqphnabNcFv7+4
8C8LvRBZ5b3BayCobyr5DfNOlCeuBCXM4VMWdhp5qrA7c+13Iz8OydP5wTgRseeopCqPxBB/GtgV
w6o1paXavOHu6pxv/MRITxrgX7d+lZTdoMkexww8xtAJ1Au5nlOdnl1DymQo81ZipP12zU18kSSr
6RZ1vtPS1Mo3G3YOQCoDHCkRUOKc6YXFqEhOnSKtK76UfrYY09YuG5S3Jc9JEtlpzD+C/paDe40w
L1Lb9l5VL+mcnBq96c+/rKfQ9KQad3MexOabkL0kV95Z5pAlxGElywPtsJfzl8q8U5rrZnvuayc1
iDOHHeFTWXnPw6/zs3FiEOZwfvTYRcW3AopCK+92uLB+TszwHIWPi41VNK0/7FEQd1Ry2mMNQkbQ
wf5diPrTCv9mDf0thHyZO612laIroGZMEsV4ba9ErXdibvtB9RQPb9eNzWwbBMBK1T5kwONtcXtl
jWKS2Pu66iLJxTh7woAi9PBc8Jd33VX5b4Hhy5AIlajpKnn4fYhbUqI85JArzo/DiXAgzy4D6N2X
PfLFXODKLc4UlJCA5YeXKAqnVqD87wEB3yf3UkO/0wpQzqMIC+26bs/OIdkYB99DgHofGu+FMGIb
3SwQvUoujMqpfs/u4gkS92imsjqK8a4aDvj7nO+29f3SnsPnhSHrI8Glluqarp2DUqMoZOMe5iR4
oGA/5ZRysCwv8b9PoFvVv9yvL8vGa7JRbyuqwoq/HjHGqrN3NHYXmtgjtVyt1aS1kZJc5mVBUpaq
THNEjfX8l54Ywb95uS8/rehZ11UBsSd6oGRzITL8vad/Exr+HjtfWi1DQGbYTbOeTG/vN8saI6/G
1O5SMupujDvyUG5SVVvm3J2GJFuKOHOlwjZXQZ2k6XpABT+RftCC3aXryHxJxLsx20UefOX2JTSb
rQcrxQVB6Ertr679GVWPUbURx21TtKveMO3S+i0Yl6Ql/4Lvv/ucWbwIE2VIFa0c94pErmenghjP
8mTZIYEmNukeFI4abYfoDvZCUkl2Jd0H8sP5+TkRZOd8gNDXoDyHvDYTLDo8BLTHbSW/xta+M6+s
q85ZAYNm6jXrAEjIC3rfq/P9PrWuZhGlLMMqjhWz38eIdyfGssX77XzLmIdMQe+b+ZgDhtUOzE2c
pdxuNZTGG1vOfundjSe+mdVHB7owUTZeexfllp0aP/Erp+i+A0OCJmhpN5GBQdfG927MHK1897Uz
Xk1910lvrNgFzutrU8qcSoDLiNyaJR5xHDeUrcJ/0hxTJNcbDVuecj1mzVoA4JfpG/RdNxViaLW/
s/gr1h961d3lVr6Xyg/DahdBHtm4mWA7h9aK+plp1VY2noTSPGQ1KEr1QIp9aWrmGq35tRygAoFb
ZpsND2MvY/G0q90jlmakHnXHTV1HFFy8gzauwdNKz+F/mwsU+m8zbFERHF5Scrahyjtl+JCQmEjG
HEuW1G697sHPxZUmvKT5Z25IFLT5J2vdWYYdm/FSdh9Tb4eb0d7tglWvIJd+A7DZTgsHudaFIdxm
2a5VJdvv8Pdq/wzCjezjliZtEG5flWrCaHaLLMsQNf4Uu59dby6AYWKAF/7JGSK9RRC5weZdPGDv
J3bhsiyyTSR5EKrKfpGLaHsO4rYfq/Uw+UsJnx2a7QNRt0j/FOIOj7CNYr53E/I2yEjhrjBZ3Ify
a5Lvre4zELdV8CJnIQ73OYlG3xmEQ2+26yrUXir3IQLDX5bJg5ZA/mUDW5SyvW6FHoKDQL2jNX8Q
g3bSOoezKK9F7WiFzSJQDjgMLgTCEo5lK8mzVrEnOppR2grRCPtmnM5q+v0RhbdqLq1lU7HzyekP
nwUzGB3VeCRrRsYIWw9z7Q613aDZbVGnk+V9iSVpG30aRXBQcXLTYHN2ygGV+oVZaTZYzIVi/Yz7
Nfhjpyv19egjO90kSw5S0CCViLPEUl2G6qMmHyvryeuf2vCmjY/tsOr5x3r635qw8oG+B/FqaA5Z
9pxH099T/t4+WetmORYriqeltbQj3wlJnSfY4BgGVpLlQuap3baHFiiKTwlPPyTlvpDf6qEAWEMs
Tv+Y8o8q+lCqd9Nct+6PwcXk80/M/2dI6wj1uwCP6TgWbuNwGca4QLy78ibUgAonttce+/gujw9y
vOVGjb9VaUuWC30ZQKbjdrdJclsGy058wElhoUNmKYSDC5wi9POlONyRyll5QrEpTM+pkjfE3Dli
IEtxwSjfk3CbNmjSxwNahf1KlNNVXYCvgPfiC9bGTPtNot6BCbZr4aC1t51e2zUGlwms6uSnqT1h
xOMYk71d2Tz1qJfJpCUQyrvlqrSspbvEo8PVrhwFO4lex2yLad+q9fZNJju6VywCbVem7UJlnQq4
KvQEHkFyF9ZUmy1WMrHIgO4XGotKjUBlM+R47OFyZJEdAWMy9rYpV05hrhU3wl8WQEaMkwNuceqd
IR7RprdbB0w6ZTGp8ZFP+GmU95Lc33iq/NDHAFEw/RSil5DU6gjYCSlyg6e6mT5GdbCxSsFBQQKr
nmUqUCIGiBs3D0n+u+yjo25quzDOFq4SrhVsQsxkEUflIhPQCaFG0lcKYPNu8rDkSYpva/dkWRjx
VurSKH7oZQS5FQh67jm11z/H5FMabCtD6RFp3oWmdqi4Pzd46Ezbz/Tw6PZ72zAPESNgJT8DDexN
YdhhjgER2pICYh+YJQiKdqMD9s/KZ1UCmlcFmz7ealDPjdaBcgDWKnJK5cXSH135pQnKAwYgCw/K
owWyQ1byFej6ZV69ey2pl7R6K8X+lwSoz7CE277iHEjHeJLPRFg/wSK02WChi/B7vS15NLURNAQx
/5GBgo8RYRfBSTSx5uTmJN8UrdTqacDk2GrcFTLzTjnifJ1qq3DYVnG9z/E/8FbYjWBpvE77x7GF
mRou02YfV2+detcUL7oMh/9eSF/Jogr5TuPOw7/RWxjeCe+pf9+xggrX4gU3qcYmmEgt0Xa/k1gx
cvPoYVVVyt5Kb9d+uTSzu7AjV/USBo+4MWKGW1Ot32FNtac+ZqdW6OjRe5/lO+K1Be1MUHySdCIQ
bBxgxIdWktchh1+rPCvGw1iBt4yduIN8VrxmLnRPvPT0dtt5uHNiI1CoZNb8pSH3T4HynpY7SSBj
6+dOIpCQg2EGUAsRWqF7r/LfmozVH/e+fJtp97n3gUUyO+IGHZ1NWGzq+JdU70K6lHk78FJbHU+Z
FBIDhsRu+IQZtdA2zuC+ACKSMsmxVHmR5yvRAH4VfPTw7KzuXqscbzIseivNVdLfCe2ukYNtXT+Q
7+EUjYfuY1QlnErCpSwI63hkFf3Q058VzylfKsnTGbuWKBvmaCqEGGdBrL5NUwlhhYz7V7nxsmGR
ZKt4OGRNuChSopfvVNIRq9p1iiBsUY0rnIUWkuctA+0IH3Abe4eRJHZcbTrhU0fGENyOiBFlKJH7
xME0mx5HOIs4Hhy/NB3sPLEWU7wZMVN2q/qp4Zyv7pNoNXh3quL00Y0P09II1qKy5jwGPmZHAa5Q
OBBIP0Vx0+NBqD6PzZ2kvkjxUYkbKmT3uN0ufDjMjYqN1V1rmiuJMhRSGDhvLDr/tfacMt1QTULX
4SFonwWOv9JETB2DlVUyluRvJ+cpdB5S787zgFOHwr6sf3qtwMZUF11bbuXGdUKwZZm4bC3uZO3G
yJpbM64WZZ3YqsnVYCzu5NKNWdCHOKEUwcUliSIHhWHbq7eE54OR7xuiU5bnduB5tm9Va6Gb/G47
blsoq6btUoYd3+SPluCtovY2xF/MSnFOlRqsPVZQyY4++Su/IkNL5Tfw/4jDbSTvk+wTtUhBOsb+
rm4e3aRZaMWPenSXXnUMCmJwf5sHLxg32/JYOqayrMlcq8GPKnkN5VXUoTjXrBooNrht4JfLCd+E
KwO5lqzDXSj8g8kdXCU7SAMWkeFUPGNGIkD/allPsbEZ60OhYb8TaOu42WdWcpDy7hB5QLXQBuqF
AEfi1qmB3AsB54veGzyOPiEvr/usesiLws7xgwnGeO23+UfdF5u+WRp8tIvvXOYWN0mHf6t4z/2Q
UGCuANzo8U85yRZBgONMLThVVq0k+QkA0AIbA3s0b1rtlyxtE3caV+VYubiesYeqOtrXDIHOIyMQ
1joOOaa6TsV8lUYfI+dbwgVm5Fqv4DGCEYiNr/2iUHCAjTRHHn4JHHA6gsBNeRi8nxn3aRGRCsPf
jIxyWlS2r413jSYuU1WdNoDlNxuvsm5ruE6K9tsoq1VkmEtPgBjmptt6EBdKadkF6ybMs00svfdp
7uhxzUXAlm6lWlm4mrwsa/xUAn3ZVpsS1/I+hk8oTHIYu6i5jfTmMdT/6OrR1R+i5MgdtK6qdZl1
yzHaW3gna1JhZ+EGnRhbb3A+GBviO4SU5DaWNOyw8UjStVs1i5yq4HqYyZskHxbVmKyzmIOtiNf4
K68UTWJrZLZMeK5VRq2RYVap61b73VnI/eHia7dG/qoYB6V/zoc37gybVuze8YPg55W9J0U21BSC
WweE62PI16KnLUOysaN+6PGPlmRu9DhIG9zM86LFjxU3JPk+7SrH1HI2Rm3/D2fnsdy2EqXhFxpU
IYctATCTEkkla4OSJQs5hwbw9PPxru5wrqwqrVy2ZBAEuk+f8AeJhKo3R3DagppgXCnWc5Rry7kv
9kNh4IEyovBUnxoEK/GhutcNjhzRY7SCQyBmX5lt+WGyi2svoB3hZLjfDrZb5+iEmTpN4XLhzGQ3
jY0Lk+Va8qZuyBZTLpDzUJrWM9LlbI0IS1f3U39XV8WySttDbBVubkdrkOSuhACGzUUtIBpJhVa0
OTPns9d4+e6xa9loPOZZmvdOAYRMN35lBNQGhR2FpGhWPzu4fmZgLZwy37RiY4yZi0v2YsT6tUGL
RjUyX8vHczqLVcHmtMsBHZYeG795gbH4va2Mh7lDf0Mz8I4pPkyrvFPjXVO+tVrg45PL4SU8c2rX
VgtQPzq2JTQne1el0gIdah8xPcpbqG7lCnXjRfA54NAXdE+96axlDJVQMN9pzpbvkSnPEaZc0bR0
Rl/TRj9AeWjQVlNu/0mwlOmdApfH0YtCDyua1tz3oluW07Kz8AfkxiH2FQKset8f6wojXHFW1WnV
0QYqZXuBGN9yjNUTHi77q78ksK8Y15iBSkY1I+Zjjx1VYmg+hVHp1uDjyRyTMPDtsPTj2YKxis25
XX9ayIMvREdos/r2UFUXBFwWpnrqy/h3rkf3E5EGImRRr+I5dkEw5DnSyOO+UAaSOxTBFaJ23I7F
JkdbptPKo2PvDKhiaOwshFlA2yoBKNvroDq3zQG3KqLjS+z8RpsPvyC0PNM44kijCIo7UPxEcWSB
tV45CptWz9yErlKPS0UuvbTRDgKZAUvRPPbWqpofCwiTIQevIS4oKfqVjVp5UD4IY3yQkfDus9Rl
7gO3cdUqq0znA2dpkY7T3pGEPwhriV0EWAG3F4FfR/3CTB6UEH8d1cG4mHqCWlIksyvYgmNQ+P38
ZLWkBLnu5qa5dhKFA93BjAocZE6oTDvk95vx3tE4XRUFIy8jeJqbFGeu6DjrjqfKGzlN75360671
hQ6Hs9VGzLICjgvKqlF3O4qFyW6P+vQwa3eFCHZzp/pqxX40dk5wmqnLo6hbBQ6FcFh7aqe7WM2s
isjCgWLYV6X+qSNMj1B/Xd532tIqjqGyRRYa8+Bfavw0RKcBe3an2xO3ALQ38aHGnbWve8DQSxN1
fVOeHiTs5oJAddMyu2fSRf6Ao7VdrczJOWlJtA4mZ9Ol4UHPxRIzoo+UDNUcor2wnnDkYmBFxuBg
ywQaK260pZPHbgE7tsDoXcfAXHOirQwaqx0manJ6DEi3oQ+tLjQNEZ48XFTUEsx5l2Yg7QITn23C
rcU8WTz01oxFDZW/NWurUDsMJhzcq5x9OS4ys/FVp8S1rMLbCVl2XbmLpeggmBoL2dNhg0lkOnkI
TUn1JGxs88l8He1PJ4t2dYv3Yvy7K+JHBjN3NEbQb1C2RcQJl/XW0dabh7YLViDuqBbu7bK8q6JT
Mp6vhambkwzHneYm4pAVzJgt9WCKybX1jvRspi7ahWZzrAKOgfkNZUTXKrSFWkj+bL8mtBUFu4jW
EZDcLGJKPuDsyJC4eMVAk14KzZzo3DVvCR0bU8c/s8q8OvzEAIPWVui27LUWrfpJexvBRqoMfk3n
PbCiiz2wgqcV1rFrs6dUqbV9hNFXZeJpc2XTNH6UG3iZ482O/L/4LC1zIbXW2qiONB3xZKUADKdV
aK+jwlqY2eA62PqadN/0QafAZ0/gDNDZ0LTHa+DZaGG7RrDI6J4DsyHIfs4Ezg7WZxKEx1wa1iFJ
a4YNQa+kgJATV42zz7FqXdDp+A+crp0RhXNM6N0lUdd2fWTuBhEGdbPiT1y/OW2wi+VupdScO8p0
X0e5b2Wf0rwycmOpBpvM1lZj5LjR3KxkVm2ikX+Oxtoge6A2VrTZj6aZmCdrm9rCf64tvSQP1/hw
3hfOa6HQLKEhZRjaoh/I1UP5OHNrHQzXFjeG2HrJ561sPQ+gdELpTznd09aY7Ivhpb6IPxrV3js0
hlLrOLUOhvEtGW4K0ftVNd7yYCtotjdr0RWrVl+20JGl9JCSyQ3tS1JsSpoYeu8b8iGI8SQGGSui
3wVayklkLio2Ey6My3n+HElYZqrLET1urd2nivBresQJukrY9q1osYHcFne5kJ4btC3xNzsmxOk6
wz8hzzZRDanFmRdKAiKtOhXD6KWxhjnwi5hHL6fSBv69Dwd7b0XaOieFy80Qp7bXvOt3cnBXxTFk
/LsytD2p7j3MkPVWRzgrPiRML2TuN5RNnv6wwdj+TjJqMuPP3B7cLhj8oSb7K1svHQZvCGOsfQI6
lo/BHKwde4Vx6cbE2Ce2sl3ePFVF4DozuVVp7HobVo1MM7e71pHGoY6mLR7JUANwhQOebuaulIEu
aXN3AqrupPq+GgniztVzs/XLcqTVpMB/EG5OVjDWOk07sKh4rtQDC7BWoL5AViZzaso/bV88WeFV
nT65CyfLlw2ihul4Rh14eSX41d6LktqNVLEXmGZD89qH0xHzznNSj/fNWEC2J4gl0lJX4tVQBvQB
oPcXYp0SqhrMAM0Uq1FcK1kuqkwaIsVcjbhhPndQsxRJOdW682Qg7EJ34hGirovc+6Gence0EBu9
VQ44kB6mYFy1oGllmtuqtMkzlPfpQV5/PdHxOVYK3xqxiB2kDcehOjURNSbpWDgcuun3eLY7bdd1
3S9VgEZRqULxYFyGakBXtzSgBEuXqKfF1gBJU2iOGJF6LzeYFc/NzAGPLAP+eGsxNe+yU61ydfZq
GdZerm9zRfK70pBWIn+dA31ngDiYDNxLUl/FORISFPx/OfSm8tfYgouup6MaKF4x7Et0OsZfGr6G
afBghC9h42z7Kt0hb/crmoncjlg18+QaCRvEfLZxFu2Uz3p4rrHo0CPLnyV8dLrAj9LKz1Vx1zbZ
uLDM6ExRAkDAGwoKdecl6uytiIq3UYDeNcvDVBsbJW0QlZCldJFYHVMpRlEUQoJAlCZA4QXrC79G
XXKtei8pYo9J4MKcLuG0t6W7MeGVrdsoj1w5fEwsvzRJ850OpwIbuQq1ND3daPBzmWW3bk4GMm69
lIQkUYY7B8dzHc+flb6qmgo3FYnuW0ud4TTdUlD3R86j3JytpDxJde07qbot2okWdr1sUfbBG9XN
xotDutrWzrapVGozVhj+kmgGVViEvor2ktO4CBx1K3cWnU3sYbvGIGear27ExyTdhLaOPpHOAmjK
taqe9PkYAce3hfBKfBp8LasxDhzORgiTZSje7Cu5Me2XkaMyB+uX17/jF7PUGFfV/NkxJ7j+/UoX
DcrZn0kGhWIvKphqXVxc6x4Ek7hw3iukiBmykvoVkr2RUWzR6n1HwtDO0cnC/FgyInqpxucYlAgM
oUbT5rZrdtBazHsYjV7KZCfdiZwmTEMqPWrNpS2t1SiahWDwHIzyMuzpPzl3Yax5MriXXq7dbuov
uLm8VQ4UhKZw+/w1YOo6fhrNgxW8z/hr25K17IxqVeu0g5H7GKoPq3qorW3uDJy5rd+IwxgVy7aP
fa2/M21pafHr1fyH6tgfjGrbt/2qdXQPvVdoFM6CBGDX9VhJHeomWYXTazFtImOXq9gmF3vHfKrl
1q+Esghn2ZPoGiSyb8vQNRXVjU0Ldv5by9qvaPEqjNlUhzy8pGE8QadQAH4p0SqWmpd4UJ8qYWRs
R7Gi9XXO7a1UrVMr9EW3mYz5TSbtbMYOrSk4kOEG99Wgrte9hLZnIS8j3M1F3y8DxVjKbISJh91H
H2NavMVtzg7LPMkUHLUf9jS65Wg/xRpKk46VXuxEcZUUPL0EBG1O1AOaMMswVcitt4PYcWxsWOCr
rpE3jUIcSIdPkyhVttV6Vh5C3EtM7r/m6U9xT4sxsLzJ1t+6bgAsF5+c0FxoA2e0USCohS3mZp6L
dTHYuWfJujfOJ7yCFNeh3TeOk19o8R7hlhO2MXvRpnvbnNdRrG4CSV7LhU1Vp+8xdTwpYLm6rl0F
1ARDri/rdFjrA+YjjC2U7BBqj+n0XCbvTvKeiLeQI0BB3iTdd9pbKWi1d3ehcRTmaaBmK5ALDulE
0jCRpMxP5/ekfXam57T/HGFcFdNRH9b08EEKyvaSDqoWGb6ZwlQ4XCfYjRLCwrxnpqg0BVe4D9WT
TVfGkTdStx3FKW0OYXXUs4MSHWLlIE/vo3qV9L6wDL2hSpe9JJ3QBS0ITbOcuFkANzkV00sEt7O1
joNxl11PwIc6Ss+TSUFa535WDy4P46Ms3xtjWWkgHFtO3NEfA8cfY5dIZCPiEl1M8l2DJnwRIfOJ
G7pWuTPoFDQCt5ZOAQZdVttq2fFaXk7OfSrdNT3do+IgBdp51pq9wZEW6kwD1yiTM31btQbMYbL/
+d4QmyD/RKcUxMW+l98VKVxrGhtKHJIEE+SnMX5sRldVtrQKCoSjUnGVqml3qrGqNMfLy2lL+Z/Z
1/e96y3tKMX4Rd8ZOuolDHyZp4V0L3ci3Rb4/P5KZlx/02yXla/q6Oy1/qy3I3LMhYwgjfPWl/2d
gdmg5wxvhvzURcqSSmsZOjGmhzhedX7R/Sbmn+bQWeuSdrgq5GT9yY6e8x5se/8oxU8586LuYlde
UtlbPdrapOZr3fqQxMX4VSQbqWn9dtJXrXxU8jvY/Iw13HZlDyBOQz8M0OxptYcpV9yMeCyCmnV7
1LLhFKdHq418NNJXmRr8MqNTRESQMeWeyREZGFD42fGisFbNhnImN3W3ty+9lG0kjfpH5oMqzJke
AEv6ck9XUrpU4Uce5u9OXfrz4OxlLdyZ6rxXK6bPbau5tQW8Fw3WjDzciW3fIHzH9dJk/ogZSkwX
4JJSkmI2uxS4ezed3ftNBHQp0jx1eMQaEKnglrHzTu7e1UYsgU4tVFof2LwvjFz2OkW6jNUHDKy6
pZdR8ZMieexFebH7iyJL/t8BBV9AFeQbjJIehW2DLTkMitaTCkb438iPfXXdG3BSMuYl5x/Xtdtl
7Rwq60fgeO1WGUyOY7k0Jq6bMMjs1/LPMJParSZYgYuZWtmAwCaMnREi+E4P+AuOn3ZrPxrmtTZ2
ucShpJmbJH4dpMFXTIUzlomsqq/GtHbDTF3mzh87GC9Z1C4q+q+h03ghrPfit5mm3wC7/vudaLey
XhD9jSy5fsfaYDTlpT961dqtMs+QCtNOS16JnB8nRlkMwH+yNjXn+j3e385xEbZYEf+PPZvOEOc5
pCHF6xM//g7z89/oUM25Imv+dd1Ya+w0UKE4c9gURo7/+JGyfRFk8zf4ny80qjXnBgAUy2EnDbEk
EDKlXVe7/dytwoocm+H4oGysRF6MEjaEmrahYtzFBl7a6nMwZaShd4XDbGUgDtMZUYLyKDfDXZd/
Q9b48tZuNnw2pLMchYCOc7reOMZCV18jPxBW1T7tP5hBb+p+XXSPAH5081Chom4iZCHVFkoO6SKj
hqASwhhwH+QPqvEzBq/m3IQLXkdJM8FBqTb36DljlvqjJXSr+FPbed+2MmDXjtHspP7pfybNrt3a
doqyKa1m5sL6SuoW2Pj87H6vSLh/LU1LpIouOSaqjaora5Sh3s+ue4Mktho9rUXccLuT6oUAEA3a
ID+79A0+EFM8tZh7yIhFt5OzZTz+LNLfSvpEOAoU4TBNO+V9fi4//n6z2n9DCrX/J+gTq5JlTBbh
WAegBcxjMK6CtLRPxjlmcJ3dxblGChicHOk6s0YbpGG+KLJ9pf9iBCFJez3ZxmQTVYIzlqpvmEQs
U8xy6/mjGFCWFePxOp2PZWc1KC9y8DbUZ0eVV6b0EIUDmKitMpsoELOZcuX896/139IQmn0Tbyw1
iRSVjv8uE5cJuRLRDNgxtOKXVtVvccVXjILxh0v0JoBMqZGbWc1SspK7uVla9tPfv8MXp9OtKo9W
6H2h6DHRPtyXybVW+Pt1v4j2t9KHpt5XyG3ybAapJBBjxCgFNJZsTMC/04j9R4Lw/2MytVsVxCGR
Nbk22AOJGrlzcSrKvaw/lMNrlzl0GQMGyJtB27fl3spei/aOY70snmtJAuuWLuhi0rrO3LJ+z4dX
R7oE1nOs/sJh3Zxo2GKqgRl6e51aSijthLR2ymxZ1n805qSYYZtqxXH+GKdPRuwBZ17YjGwSZ6Wg
v2TVkdtZB7VfWeJepo8o/46Tk6G8O/Mvus/uEN0p4/1sXu3Y7vPGOUrNbkyOcQnsoKwZMr5W9HfM
urkPCw1oJAie8Iyiod3M2OyWl1GXvSp/GoJtDUTb2Yb9N8TvL2Dh2q3aowkvrEt6ZImu8hwUgwCf
GNUgrzmNNPpN8I+Oa4QKphulV1EJ6zTfnTD6kQKddqsG2Y5OKQm4XruxPoTBWnyHpv5ikVs3wVIt
Qz2SwA/s+k/7ofrmTP8qqFnXT/vXqTHFUmkPNYj9Yng2cBgFDUp7zEV4Sw8h/7a04/pmOYaKp0zm
QpZnTKaZSISWV7WbKN1Q7YtuZWQTTUMeNlMNy1APYTm/yHF75+gFaAPzZBeRh7jgSqG5PMbmJpzX
eai5UR7vJ/rJqbbPsWeJte/I3V89q5s0rdMzUcypQk6wRYRA/EyIRrNuYuXQMs1uIi4bH5nGxd+J
plzf4H+FgJuwePUbSPOcFRMYjOU+4E6szeaHZ6F1kx7FreibGvm5XTwjw+DnyTeJ6hc3favVpEg5
pOuK60Zh7joDnQ7AJOJn9onarWCTjGNHLvfolivvTEd/Vm3cyiu1klq02QhdxHoJHszffz8jvlhq
t7adqRm20gBM5ypP0iZe+8OK61ZMyRRtGYjrE5hf5uN3Yh9fHGi3Skp5bzuOHuTkck69ahwg6WCQ
LBmYhN15P3seN1tPTwgoItPGXfnae8Wfn130ZuMlCDLLsc1ia15qy6eL87PL3my8vIktRy7JE0Ex
MuZyvpFn+Oop32w51QgbSagqJZzWry0AwHlYuVarrbTsOw3eLz7iVrYoVZHXtEHiIi3PUOLPYJ4S
vOqd9Bvxoi9S3Vvxol5OIk1SOuLnJPZjOCycTOxs2pmTeg+f52dpunFTsSSZLswxRTxXzYGZr50u
/CY2fbEnb7WI1Fof+qlVoNU/hQ/Szxa2cXP+mnrJwFZmRGAowYamPrT2v6/CLyKpcf0W/zqCzSBE
ffNarcTpOgXkRH5VRoX/94t/9ShutqPq4CqcQ3i8dmvFsJm0Hz6Nmx1ZTYlBZ5xH3LbL6YoXX/z9
fr9aeTdbEhWDWkVCbMIVDlBwh3Z9CmbuVE+JH+jzNx/y1e653aBmaoddwofQFr3iOpgv6KC+tPZn
B82tRpBmYBkStsg6mHUbL0xd8Urghn9/QF+80FudoNCwlbS3eaFGgCAc4g/fZM1fXfdmM9pIiufT
xD2rhifepWT199v9J+39j+TmVhZI74ThpI4YdzK0sAlZwARM2hjuEwRapfFjDgcQj1CLWrgaU+1J
owyLa2OCuZTVhck4KytBc92Zqg0AGJpHHa2SSmPoma/E/KgX03XSv4ts1QUseRUI1aro0cl1357M
VTnTldVWijl4NMxcHRWNoPh9ZUdIqQxU4XWmyMLQYW+i2TfO2U6XO6CalxZod2wyP0dQNrfeGNH7
ClVWSKvPZOQSZcVqzsaN2jV+h8SfXXjSbO6zcNo4CT/u/xgMU7vHWQmXEeSkIb9vkfQP9LOtgkzI
VSipj2jYgS74/ffHbFjXDfJfz/kmPMEWVhRyU4F4dwfd9ikYHw3wRhIAytK+lBPPJ3gVibRSHW0z
Od2yS5vt1JrMMLZWNzGXF+vcOhQB4uXgU3XEy0eHUXm1GOyPa1ciLbeNBZlILVdXFZJR81NgAKG8
BSq4CnUIO/x0mu/q9CNR36A+wHB4KBgcFvp6ZvY89stRB8cyhygceqLOvRicdyzeS6hfqBi5etsu
MsDC1jjCA1rrSrJMmW7MgJIyBvXGB8bRpthp/a8hc1a5LVZGRJMEhPb0u1R/J5iVjGKTgMtQ7rps
KTngbpjZ1orbVJtR/aRN7wqzf0zb4q6Sut2UMlQamFTCU2610m2AlAVgTFINGVjxNLUgpYf7Cch8
mPMkkqPFTA6OGhgphNBilPel/txGNRgwfZ1FujtO0rnswHy+Kcq06Ck2q6hcpnP6NGIBnsVP5Tz6
ZbPTzGUpM6tH0rFXGs/ihyJ/mnFDFoY4SZDIa53/rMYDCFlJ9jQA4/2kLtgGlXlECmsxVmuz6hZN
e8JDwy3i3tf096zeG5PhJWbhakJ5LtoapiKYdO5qiLXfJkruuE2tYwfhdTH0S3nG3BpOSh6157Gu
rugvzWjP09B5NkyKXpU8cBurMb4HN23lhZ+hUW5JiiviYTOAwg+tzMVZcq5wnojmjQTBSj/isedl
wNEdI8Urw3YVbsHgo2uQLEMIFOs6YPRVPfD0oNkoQbschInYqbNVYHs6wQinKvcjq1v3zNq6OPIz
wAppM65q87MbgmUcO+sCeU010t6LEOg0BK2QAa2dy74Zq16RXaZGu6rEuKaEum+THTP1I7buJ6gM
NEld2iFAUx0s9HLXtvpNFxnudKUezgFgopfMqU72jCwTExRjIcFHkKSDk3SHisFvPfq5/qJNuRdp
V4GMol9TCN3TL7uzZ7FXnLMS/RlDCJsKkIQKZLtRuqP+IAuxddIVHSXmosHKAG/BRy/GcMmUznJM
1wGDDizIaXFxOAhFBi5WAMKsfZHND70NIagGNirri4I3phfPzfgssxKBRo0MCYIhcPOgBCqVL9pQ
cpsJGRKcX2bHWmjiGenjNo7cdIRikoNMnfOl0LYyMAezi4CzMbWsQPtmkADeylSDVripE20RWRpW
iSj95TAbm308jUuEoFAf9JP0kuY2wIE/g2YvMKlR2q1UwE+nTzQOvPDBdDUkgzT5bEC8hriDgriK
glZrvLZlvoyYZtjJQz6dWxmAeei4vAwwVjsV0rBTgLd3WMc0I7v0WcobxIk0uBjqOhP2KTScy2Dt
gG/lwJ6reCsQNa/GpdmYh54AbbUvUgYnMIUuGreeXKHXnJBaIbrF2AT0bBalfta9jAb7swemg+nI
oP1BtNFVZQhYk+5VxlsNurUbn7qxWMmxxez1lNooZ9prwEFKl7ph2W+aaYLPm27L+U7hCFPi57YH
FZ+8Oaa+rioTuGGzdiyZ7tywKKFyZsawkGQ2HYSfOzM/lSnLeDQWNrh+2VlPziGwcGxrLUSjS3fo
Hm0F9CYYe69Moz9ykm3D6JIzX2cvXQ9EYQCAsp51URAiC3/uwueAaVcHLDh38oMZvtohUHgWXAd+
TmARs5gADVVsUdl+SkB6FLjolOl8b9byYw4mfsphGI8FcTlxXnOJiBiNabPKRtMzu9FtDHrPRlP+
agZzM8h7QKkRgjHIPMAeRoTULJZavOuG30pziLODKv+yxbhMSk7lkaFke1XNFTtV59j/mLp601ba
Kk3OYA39KSgOVACuznvDEKZJL0aFLDM0wM4BX9sxPArytWI5h0Y9DM3vmol8KNwO/XqzQ8owrPzJ
3hjNuKitx85+pbfkJfHg1eaTkX9q5mVIfmEd5ulQSUKSjr74bcFjmDHfUVvr1CT3VYtjSnhJmqc8
XrKjViLgakYWH8J0uhfYgsXSNhUWWDoiMBhc5FVdJi4Q8Yx6kSYtnGB72xayK3LAA3mb+H1yDspu
NxTwNMDimMC8a7CbJpkJxZTpOL+C6SynBThcACxh9BDOF27DkwEdyfbwWxuCfSOfJP1RxKuOnjBU
qjEWm0zaWgE9YeeQMkKqALFfFVPyyXrvS06c4U8JNy+esmXej/vOgurmsH/rl8BRNmPElLUF2Smx
WDNZhi8TLAyGdFdXWykeSYUFidrZ6L8T0ftC1kLTrjnnvyqcCP/EAEKM2DnTsWsVLyY2tw3k8PpT
F8mqILXqALrETYEPFIx2+AMYAPuhKbkigvsWf85qfk4DDrfg0uS5lxsheZ7qlWzPpKTvaG+6fgB0
Bec97twmktZNX4IKd+BqXpwMZGhRLs0OUBXA4L+nXNABvki5br5W2UV9WkUDnd4BvGIG8R39mvoU
qf26lWovJhjDNF4LbVVX895WfjX2BxjYhZqZnlUOi2iGewkRqwLlMSYGjOw7TEYWM7QIMUMglfxa
73fACuPxlFSZX6E6b6b3fQFpNVF37RVLWJGgMurrdIjxVuVmxUOqnDq0D+ZOeHap+XIwedSqHzkk
VCedl3GIMBVDg+mEZ/qyhMgZbwQ8sbi7N0AxaRM2RPLjgDqjBZkkCQ5Z9A6U1qiGrTDPCedUIgo/
pJa0e+uQpCDS6OYHZFYQ2JgzlClOiQLqdLtFLEhZ5HUMpXzZwLoXTKcbQEGEg7l5nesdsj9kQtCV
rfJZllC/ppV4VaLtpb1Rh+eOwDXBBBjbpVMfHOPYNF4Xn9RyXsvJZuK9t7C5ghBUsVSuNTV0AaeR
F2yDahVkG1W0rmlG3kw4MyzwnJAtbB1wtlL5Okc3QVmu+4XalURxIJ8QibQ3vT+L/BzBP6MLW15b
1fGpAiiHaIbTOMs4JQG1V5IJT02T93F2nKVXjgwQmcLTyJyq4TwlzEnDpRwcZg7Ppr7Ys+2F6koa
F+JstYd6nBfBddYi78L5pBYPlnJvpI2P3/FCZ0ge94feemnhZWabkbBmki4bCiv5iotHTyDlvc/x
q43eRArtv70E4kmWT1H4e2h2cfIcwK2OWQs5608zjlX422ngUnHh5KFs4qvpNbkGAdeGus9IC4uF
ILTvI1g4owVuGS80v4eI2OTyw5idSubqFuYDAG19O1c3jqosbTM448vtp84OLww7bZZVBfxeVfdd
GW0Kqp8AiHiZmSCneD3OxLigfirb1zy4tPGjkjtbSEJoAmoPwdi/SHK1y9jSpfU+m+NpwP4T8wWc
3rwC77OW/lNfPugdEUKGyBCV2wD0pxbzAGBLx1J4AeDlttBEB5lDYDqVeYBb2bgYguOEgWcF0q1+
C5TzoJaLBiKGY6FfoD8aaNTmMWxZOd3r1eOQrfrxJUknr+y3KJZdvUJJW0Fh6QRGRTsUbEWtOmE8
vGCTwYGHx4x7A5v9TUnOPemFzNt3HuF3YT3Sibcm2GlMhdV72iWk+74KkLibD4a+j4dxZduOhwhI
J+8mzo9cf01gOozOk27/UXD1M+PSD4fybOnhYwFZO0ZpBBmUDiV4rw+AxkecQCn1Z4i894p/VDJE
HaZolSvvQTf59kgaACrcbfS1Hq0mUcNk3ykMMTOT2rd9TpMSQnQKbq6H1I4Mw9A+2lK7k0t8Y+qo
o2Y2g/VMel327UuERrbp9HCwopXuIGTAlMiEgzh04Dzzzg9hHbR6/WD2zgZZ/aOA1W9NoFozLzdR
UFMg3imOK3DZSa6luCAVgv3fm/cG5P8oOF5ZNOinBPayGx1mc4TxELYywgL5HC0hNNXUAOKazOGs
50jjMgLuW4SjZ0OasNptLO/V8mmkgaZlE0SR2U0DMnK4HIppn6sZq5Dr+3SmVTGs22FzPYTUrP6M
9WydBJoL5dy1GwgR+mWihZDTbZKgZM1Z6EH4QLJiE/fAoM31OG7bxL6z9BxibXzQNHRyM0CFdedH
4SpBd8Vu83Og6KsOJkzY9MdA17ZIp6304Eqbss+zbm+sXt61GWuRaGSjwyyMXxKUn6AgOLXnEHB/
07wOTbC0crDND1j2VFOwnwrrkqVirdigDtHB+eYo++Igu2kSwlriQcCX3k2QCuFER82fv1/4H+Gv
/+pKqP/35BfKYApdrced3XePBLJjgErPaJKDaohCYBE1kfvbOYBP+w9SDeQfpguxbDdLyl062hu5
nZ8i+zNxwqMTfP79pr7ot+o3LcZmdmqw8yaqYZm+SEmArvBkUZXe3y+vfHX9m+6intrDUGeM8ypZ
87pZfhThtlBxKhKfsXQJe4Wh/EYRoIy7reA87KfkmFnH+lv33X/0z/7jqd+qIaNPXpqsP74hPZQZ
dr065XBBah8U2TYQDoyL/6XuzHojR7Is/VcS/c5omtG4Ad0FjHyVa19CCsULoVBK3Pedg/nv81ER
XSV5aOnMl+kBClWVGSE5nYvx2r3nfIeQyfxsIEYhxOVc855KJW+Y7LgpjpC5DhAVHKn/vT7/PkQ5
wAQWxgzFjwJtI/qvU/hJb1G+k31lPE+1XxSWtpXh3eBddYTx/qAkYpdOHJ7ELbKIKzbOGEOyI4of
kjySRebT2QofygROvVjqU32V8zaZArUsMajxHlgpbNIDnoUkY+t70RV3hq/WptWu1aR2QdGtAu1O
oQ7PDefMzb/1RbcY/XCVpjflZC/6GCdccVjXx954kzXlEriRixtWNGdVFC1SgCIVTebSOzecncNK
ynq2KKxjXH9leRvrLa01uDZkCQ2YyVjZo6wG/4Vso7gDE5J4ONl2TQeQW1+iAGlTm8IRi7zW3AYs
kgNuoyFP5y7CwtPqg5kwULYFFcV9HFAoxoh0gWckDa7QwDlprOFQU6j5Z0rHykmOXX2FgVVNWBXL
0yA/rEdvYdIelPQgBiPdRnC4YrYEeYORXhyqIj6A54Y/NR+/Rk2+rNrg0HYdQFt3tkE40pHsSE+l
6VDuCpps5C2F/v00PGW5f1Rg9SkDFNT4GGG0SGNj9scuzOqccAOGZMfTFJ5WYcj7mMqd92ovIp6Y
dOkPeMB7DI3+xlv7pgA5ZXPBMb8Od5GSJ1n+ZOTlNnHGZdLO/v5dEVyH1XQX95Q/Fs5BS6zYdC6K
kHcORr06u+7iExmfIBUF7+RFa3f8YaRiNerRpd08usGDksGy6CHIpTatj4jdVnxQSX0xZFutuGzs
YjkZxVNfZ9tGm9i13dnqCCk5htfmODWMFUQTtvJqAVfpoLPS8wk7eY/jqOqGdZ97l1mbHGN5e44Z
94PkzkFaECQ5wbnfYlrE7WywhKZoTxGNJPsoFafBdNJQP1aj/9XUbseoOnKzRzvAV2umy8EoVyPO
grZ3T1Vg7Brf+BEa9CCQbrj6o9YZuI/J1qpN2LUFaeu3Ec4tEGNtsXYhbGSpOo9s/ZNJyDvjnOe4
4xcPaBlHHTeO11N3dPQNrwY/WGoOIpIAf9z0mcbhnRX3eXl48SkgWzMJRqg/auKvKVnDZn3sYmz9
eD1/ZzCyz+h2p4xtCrXUUa5vI5/UvGH8bAf59mt3H4pr+yJU9Hb7o6E+absr3gOf/OJ35lv7YFzL
NfI+s+mVtwAiOm+CDQZJjsTjTP/sJffOuGEfk2vaWVLHk8mFxctRxA1BghYNs10EtCSMvgb6Zswc
Vptw4Srnk3H9O5d5H5ybTUK3x/lrVcE9qi9qQ1x9QAA+vs7vnbT537+4iZw4CNKp5Tr7pk4c+dEg
GyyokOj6Pz/+APneJ8zf68UnRF6DltY0eA9a47xeH4ZVeBoX6ofwadOTzxuyvjbiwe4GNrjJaep9
cyo2JXMcHpY7OEvLtgAd5o/buGBPq+c/XCs9bHBcMr5bV51YRVFylFFPf3LE71zl54bOiyPWrdHX
vWJg2IjH0AoYLFj5cZ9cxcFdX3zzhwbOmn83AeVSYD/cGKqPrQE1aw60Hl1Xgbmzxo7k5DpDpftM
e4ggwX98bO89lnsns/YiAV/OoZuI8pCXyEiH8OPf/F5fZ59GXLITFq3iTmiy6Dw1x02Z+iu36Q+l
NW5yjGmaKA7qPFlCr4fzA48jy29cLEKCtrafbZ2oX0TWdxGhpcyNHfOmAy9AlRotcvuHH7Fyx1fl
jCqhsSkExQbBoDoe4R4alF8D1NKBunnxtnaalRHcxd59bBYrHHLbYoxv8nHYxgiOk/DcYJyfkbXa
ut89Ty1qd5OFwB+m4Yca1CXR0fQJjE/Oyns3794eYYzdwC/h8h+JJKcNkiwGqMEkvjHL/aVg//dX
sRj1P/6Df37Ii7EK/aDZ+8d/nIQPVV7nT81/zD/2z7/2+of+cXrfYX3P9//Oqx/hN//65OV9c//q
H3CWhc140T5W4yWO9KR5/vX+Yz7/zf/uH/7x+Pxbrsfi8T//7SFvs2b+bZA0s3/79UeHf+I5mWX+
//7y9//6w9P7lJ+7ZZo4/nF+X90/PLJwho+//ezjfd3wa4T84uqWi24Dp48w5nW3f/z5J+KLcJXp
2LZOXps7381ZXjUBP2R/EVK3Dcd1DGEqORuJ6rx9/iPzi+WaOt4i5QoGjjD+/+sYz3/uJH5eGM7J
r3/+I2vT8zzMmtlI8/ZrXt/H4msepyP2unpnVhE+aHAiXgp3VD+Nc7WcBhsFs/YthqUymDTcKgOp
EmbL0PC3IMXbg94oHrLBA1tobF+cxTeO6Fmp9PsWSNfnZePFygXWTua9PRIuXeg7R6PlFeSFf9C4
aXbkBNDIcqZtXgUT1BibY8eMnINS1Wjwp/bPMpI3COIk9da0E524VzYMTHTf9tKugU2FqZ2uRZZc
226Dja8ZGfFNjI+sPLqUtp9fCsVkwWOwnrThnTKm3TTl11ManXLkN+MEXlAOVb/lFQo4o9JMKCZ5
s4pKDrBV06PpeId+Stk3kQ+a59eBnlyXaXtqpzB4g3l82ZvRN6MPmapq4oE95I1oByiJiX41mjl9
tI7/ahvrbJrqT14F7/Tw8Y+/PqGiKSytKYdu50ao2DpydlpQBAs/cMKV2wtYRAZS32DZIouFTXQ8
FtEdLsfD3I9nVI+/RD27yc1ebhIvR/1rPVbwHRCtt4wnMm04byJTWzpx4q+drE8hJRbxspGzHiqS
3aoaMb31EyTDmNn4giI6OUiURe8UyGBndxdlaX+ihHnG2b9178jXX9UaGr2LNbfbjV5/nsC2qbLo
wgKfxEneNl2mH3SKwLLARGzvGdy/o93fqZABXzf5zYHZlOwzonVYMEzqk43pygcyt7zNVEsKbz/5
RjQU3a/CyC6C0T9vfXKYP77t5Xw13jr0vd5GnLvdGGl6uas8fzvi4k1NGmNy6SIusA3wvMq7dKp1
7M86Cze56yz9xooZQ6QBgKgelFYN1DTm9hUlfKOem5ZRojh2jXrh2vmlP/RXHx+qePuFout7bZIA
NIQZ28y92paheJgt6RSv4s5bshmxlg3Jm5XJ7ePk14kRXU1V3RG76+sYymmN5cVxyqNyMFT231Hh
2e6+O9SKeNBNM612DhCZNmTM2fJkfVZTyPne+e3C8Otn+82L9SgLXIs2SFXt1Fgcl0g16oZom9Ka
GoblzLs6O2sWgQ5xolIC9h13exCE5ILK9MpPa+ClenDm+c0RprQKRGu8McyAvL4kvNOT+ErIeptH
Nq+Vf76D3lg931zOOdj53784WNx61TDmebUbsmSp/EcXjlFMgUJSzyKx7U+WFDFf6bfOyV7FbbL+
hWnYljtBuo+0oC6VKefH33QSgxU0cbuCowQCyjU/C2x428PIV9srG8lOqrMhycpd705XanQYrznI
WxUtkrq3nuIQTjjqCe1rjIgjHKEaWuZ6kNq01Kqm4cZoIlj6Js1LX/8WlbBM66r7QTwRa5kzVgvT
dtLFx1fheV/z1vnZe4dZ5qhZ3ujAMe+7uyJEASRDWOsMBSdcQRNGMdCJlu9+lbJeQ4YEfqzS20oG
INt8AqV4vdDHaL6lrcaExz9tRL9MXfwQygRabR31A+0wiPv9yECbmgM/DsyZOtU/ccK8vRpxsvfe
GZNTl32gjJIc65qZCWaQOqOjZFjX+iRvTSg9hJVtUoWZyK+WY2GtW5uRgKmdFW59MjK2NQzrQoNP
OEnmcrlOTID9wEK79VIKXcNHBvTxuX5uSLx1rvfW/CzTkjH13HIX1ZpaaC0cKjiHPfqAsDt1+8la
+SMVSjC040HXD3DzRIyQo9DPTOEzek9oatidHi5iH9Jriq/K9OB4Zx6WwCau6y0toa9aH90Ynvg6
5sZ3V8wD6pjtXR3e67UIqERAMYUDqD5B89hJ7XZpmerayD4zL4s33w5cj723A4PBxsmVKHaY/hZW
Fh5ZlgfSwH3sTLHNs/Y0rr5xuY5MkFGqwpOZAVFMkAV8fJKfU4DfOsl7S34GnaqV3Jk7uHhoD6Yx
RRpJ0WOJOjgvKClcFfdLkSHw1/T+R4yordDKZhG2NC9sl/QAS6HociBmJCNaGrf9c0ghSw+maIkd
iFCPpAIQb1ExrwwGJIbF1FwURay2MzIutdCTVEegyo6UxtiM/mUPgcMxV65TumugiGQb9PEGPO42
8eT9JDWH0qxjn5MyaRUa1RQOqK+TkxwakAeZYtfMn0sUPZXs111QfTc9dFNgCxlqQWwwcu20wxAd
J2BEjfgOs19AQzY/xvy0JbmMfryF9yJQnxgP5Dsr6r5n2dbr3rE62e70gYK29svrulPATjvYja0B
zm0IZLM2KiNH/YFfB5sUOc0sikvexPHaoRRBiaHuARBSnhcKpZbnByuvaXZVP9DAHiiEP74ZngXL
b9wM+zboLm/8EoNEt/NUcFp1J3Z3ahTZuTKSo7qCxqZaE6S3LZcDdLKKusARKDzdCoYeBUPtJ5uB
8WMeTE9RVjEsupv85MTWHMQW3aJwym0x0JQPLQSCaltBOyQUj+8K05sJV0JyQVW2qzj/7jnuNjWk
WIx2dRlb9lFudBurg4LmiZUmLxLrmLUXsedx2v05SHvtW1CEgmT18Xl495rtvWy9iXUu6LtqZ2ou
I0NiDq7jLLaheFThoXAqm1DwEK2dDtc9t+ipeSzU2kQGgYBABKfIJ0digg6QZsmq1kt7aeBdXwnZ
Mf5XAQa+cZg+O9h3yhhn75WtjY7QfT+FN57GpiRqYfQPQ7IWT7wsABOeOGd+UgK7mh9A3WjthcoZ
5Ppufqws4V/WWZjWB3Bdw3MnjNqrPkVKO02qOnE7prpOxuQ5gx6GAizGnVp/Us9Y7yx8zt5bfxz8
PNRMN9/VJhioiSEOsNHY2sZ1KNadW0z0WYpmVRlRvxxV3i+7FNGI1ZrxQeqXxyT+Xtol4L523JoC
klNhUjMXjDdWw6xS7XTPPAiVctGYRA2EWztZW7ZE3CeRZRV2qgMGAetbi/Cudf3zJoehKX2ptsTM
xyhXSklIA1OSJOAPSgTiKB1G0gGamS81RpemR9E3V41eneTLgMyebmRSUAXnYS82hUrSE56iwxI9
nqNlq8izaRDZLYEPvqHPXTtVH3ojPP6KyeSy1zNmfh2cvLihqLZzKFsOl0kmSb+ye8dYf3Jrv3e3
7BUwooQdzea12Hlaw/mao/DqmknrQZ+i8+0goC58v4TanLePg5IVyMZiIgKkLlZuRuIJIjlzBUX0
VgC1jSfjgmHCsTGh4BOlYZ4NsjtW0EIJGRKfvKLe3pUwr9orWfK+yJSN2GoXx85t0DXfGxAstFp7
f5nL4Byp7q2U9m0qg7MhqZtNkqMbCi0tI/5P4FiR4XmdivsxCi8/PonvHtF8cl8U4wZLbjDYzP6i
UoRnYox0lp9ONleekW0DAGI3JgCzpSxGZNgCr0kYAUlMSm1XqTywNywwwK0nekbYkZm9Vq3nf/Jc
vd334WztFRSyG+2mbvQCXerU88CXcIgNhnNGYpkriqjhMEZCamvWWeOzbZ7chkQSC365nQoQksmg
zoI219da30IRhlLMwh19JtB7b3+xjwUQUxY6RSu6XUbMlJzEps8hfGnOie3gMOFRd1rYxyajcBFc
/L2rtY8MAEGnC0lcws4LxaaJvY0OvBjtsnMUeAxHlQ7Izl2Wpo3SsSOfwftaEw4pQ2R3BVQ2ZonT
uRM0n4SKv60EsN19ugAX3exLIYad3XVfjShBlj2rg/N4OPeigV1dTR/FjLPHVLOPMlYJI8ivMN9G
wC8nc2U0YKFH4T/koUIwWkX3lqN9Ijp5bqe/UQDs2/S5L/Wi1YZ21wbItunh+HSxm+BJjAI1XpfX
W+mX4qCkGA3D7iimG5bU9XfdzI+rkG5AJwx92zldsaZjEO6oLvuLxrfCpSGSS7NjCG1Fd7bNhg7s
6SorP+NTvffG3nf4e4mGXQEq106U3VezcZ0VSWMHQ6MBZqzSOxE333ufF4Qa1U4pMmZYn1FqegE9
heA0tbSTOvRzChwbpt/E/c5JkIugDB/9jKr2kzvRfXt3be+986xCmwLyH9qdZHLO6Dc6gQQeI3bL
/jRmMKCRE3Mwu+yqqTx2VH4scl53tu5wZCmHxwp7PTm8sErv1q4ozgC7aoX8Nb/5S83+6zzlP/td
/Fd9/9uQKI7HP8P7/b/1P7HXP3cS/9lnmWcJr3r9u/vsj5P78fH1fGD+mZ89fs3+4kqHRduGL8Wi
6vyrya+5X3TbFlwW4SCjdq056/dXl9+m/2/p/CBR1IwA9HlQ/avLb+tfHGlbhmULh/vgL3T47dcV
lKlo/CrLEQKkqi5Ak+xVq6Hyixr4yISob8qsRZ1TAEadwGBCpjHGOA8mtN+FOR1bDeVb6ZtteKSD
4UwPOj/yk62mkZp44HsGbd+mNA36XA1ivQNNBZVHgJYb3nbASkCahHb/PRFBaK+DxkMzO0R6iPwd
ii7IcOkzKzVMom4IgUTDLgvjHI/48CTItATkKRIkMFQablsT+DJJYZUHJOhk99HUINbRParPxhyX
jT3CDY7DGpmWMv100wFeP+o1nRQPI9BAYEylLJEzx72xIqEhQAVtRg+ynw4d0wJnEcnBBzyu0ICP
VtHeWMIWuIP8stzUaKvWptRFssnc5tql+E3WCdrTwHemE0YJ9BdKZcOGHvpJJ6VME/eyEi5irNaB
RlrWEiB51HzPWOS2eQ/KxWwwaDzffH/pATwrHrOrpnp8bE7ui/8PnjBbmjo6fEtIR1quoyitP3ri
/vfl6mp1ebNa/p8/bhmWPVbZH3jAwvuXQ7Y3f+XPB9Iwv7gGNzswAGLo5POT9XPoxp+AMxE8FcoU
lsVM7p+Po2F8UVJ3ASrwU4Yy5vX31+NoyC+2UoagAWPyNCv4VH/hkZTPCpR/vUDfPPCXFWLVtEaV
pJVY+Cn7kMo0t76w4OnnxbQNm1BhsgR0nhPXZibaRaS6G48Oe+uLw9qESKUbpLVXbbZJKvMUaPuB
bcTL1q1P47JOCKij7dVpijnAaHnsaFCyd4N1a/AswOaP8t0oGPk41ajO9NgNVxEQZsTcd0qD6TtO
Tn+sJQSxEUi80JP0si9som/QsV+0zUjp3+XqsBBJsXAbwT3fZ9gE3ADatxuSAtGxk7yko2nRzhFE
ErXhgJI57Q8SWwxY6aJ1PtirKmtP6tRRa3aRyJqD4lyFBnxrp0HgF1bXuTLuA7QWWWpdYlPqqOeJ
3ikd1GlRcJqTKDPl4U3jhheRJo4NXT+BbrupzHFapXHdHpudUy3A5VIxRmxQTBkRV2a7G6W3kthI
/cQo0ieWFACfPuBeNUimE9PxOOnD0lBIsNMO9Gyv6491kNzXJDJQ0sOcdki9N5QWL5wBXOzQYFiI
aucwKcx2RQ/QP84Kc1jBBlgEdXxkFEQPeZl7FWNuIOTwjF7atEmbfHis6vKJF8mcD+Sb5M6Nh41I
YJHgiMic+8IbDj38NaiPc7mIymhuDLir3rPPMuIDEK5PRMm0DS1BEmokXfcza8qhPSf4DVGU0FEI
9D6l59LUh3KEIZ9U8K6zikFvp0fVRnEKEaqpauXpwzavhX3Vix92xvCuDepwN4bBVeBL6NVORsak
2VTdcuAas3RHt2E4fU3Zp1ATcZZbiyiRbMjP6Z/lx03V9+eTCYS103pthxTrrq4DzL8Fd5ydPHSZ
Ua4bqNBNIL2VMjt7h2QnorUzZDgEx2Nb08lQ6YavdVOQeET/Uy1kQQwjQOwclGIhExx66RnurWtP
TCv0AssIKWZUPWUtkkWMeZHRbEpe1Ad1C1UvC1ZdgezIB6JPwkM1fi/BH8RtucwhbNVjdtFkArQK
tmlCNkpfwty/o5YlsG2A9Mq8mcioweBiEEJEcggPh3s+OMnGrs71AIE7rRWyuNxTTP4EcgAeN25U
aJ5kQ7jyHN2nDyWQnhO00wC21cl+zLpuU3396++EdxUY/+8qrvs/U+aAIRrY8KF5uXhL3VRUKu/X
XCf3dX3/ELT1I/zpN37yV+VluXPphbDCJqDCFvrMDf250mu28cXULcM0qbDICDHnVfhX5aXkF8ex
DeXMRZH6Wa/9WuqV+CLRXbi67RgWCgvd+itLPa+MF4Myk18tbJ2ykF0bH6a7e60A1xiBfsPV3Do8
tkHuuxvNwdgZOnr/ya7hrU+SvNUo8Cx6n/uKyiRTmZoGwSdJNvapXnwvMmIXei9oFy+uwxszxrc+
ic9wDV3ZUqn91hy0U2+qirjYNn3cLrxWP6u72fRaTjd/+YMc8IZKN/k4nc963Ufp7ES4eTUV27GO
n+IkfvK08Cnif//Ox5iOEjZX/Ldr1FjBVGO2Krae1rvzYGHm71HOxkP4N04d9yr6SdtlrCieO0Yv
OkN+oad0ePhGnZdWx4PexmR7M7hCrvDJl6KM2b/xHEtKV3KdhDUXLK96UHZHn7Zx+2Ib9H1MX3S8
HP3hRmjjTdF1zvLjMziPwv9Vzjzf5Q57Fcuy5+LO3af3kFHA60TkxdYtawfFTVptI6f0iFJlUOZg
EQxVZRyI0Wv++q3oWMowUUPZymLg+fpbWlXekkqZFVss4/kV2DT4+C5psFrE//v4O84n7LfviOmQ
VcHWdZ7q1x81tVE7hnlabLW2rLZpW4yrSOre1cef8saz5VgvPoUl62VhiMFMdVqb8CnuYB7Jarjp
0j7bZdXfO3UvPmnv1PVxGuRdxieRtzsuiSK4n3ItwdX/6eP1rCV7feoo+B2HO8MGO8K29vWXyr3U
dFJi5LfYCuA36h2EoLFohvNJpePK9eb5qVsJ0OEUwno1oKNKDHdllCrbdaVpWQQn2gP2OAb8VZ71
D3ZAcKWNBeyQfbVgBB0/kZVgACkUHfTxmlq0mGYnhJuXB3nBXxkDL13pMza/5Y2Bp71ML8bKlbex
LYk0phD83qUdzJKU5CR68TjoxozAcIo7Bm0DEU547ki2jbOBzLnSVyStQnwCWZCtGmmzVdMitdPd
qX+gpQ+Os7E4dkvwKWQUEWFfd9EisB280aNK9B9RHGgLSH8S75SryEniS8ddU6xz1y/O5sJr2ZjK
tBad4ZFULdoENkppNO7G8qpiDbVhQH3WEkdUFTBRdL7dlLJwpWS4kMrAZMazWVwCP8xWOGpb8rkG
QThJwbimc4WBfbALNxE5KEdCxwviYPoFwAG03050eesHnXkEQjL67jt5cmP1cbgpa6O4K60UdDXf
nRScXhR3RYq0gWPqyKsM7MJtmP/D8jgYLEW0rqaq5IYBp3mESzG9oJHQfPc4NUfkCFGxttGTLrim
bWTJ29QJn4a6964aKtnDfl4aA+iNR2MiSXipEj0mZtclt+w8Cq0B5kKoDlnRG0gaaQinhNgwygCi
9RLZZrvQhwZMvw7/mm8U7llk+dmTpbniVOQRJ5FU42wptX7OLZ1ve4QXakcsnXMcWJyyGAUWYAYy
4SYVsBlA53ftMFzGy2qH8Xd3GnjFlrMNF0lPukyaLmfUN1VWsgkzmBQnou2Ik7QCr/sWeIXmrqTo
argveRwi3NCz6ljLw+mW0Y95PWRx+iRtTLJ8R9qeDSunrjMOVZFwb3JpCRQFELMXZqXD4K4omiFs
BUGXr9shdY+roTCwGksuAV2XGFORLOgGaiQZIVK23Ju6rHjslE6Ed6d4xU0juVONUXSkwiZ9Edw0
meZ3m9bJAGH0Ulu7hB2eALEQeHVdTLZ15w2XfeV238hAwrnKziNZ91olwzVkJ5OUm8iJy4Oq9nsi
BYdY/Jjcov5TTjxbSvNGQa6yWX/t7Ka48yMFM3NMWEOHnIOtWs3YWToRfuj2Q42KnythBn78nVI8
2w2en62qgXiSuIqepBO4x56wjB0HIgipJxxeG9GsLIPUCsjeIHmy9WENRRpXqDV49bUGlzdwKmdp
BpAFoq5q42VA7txjVrjmNout7mC0Ams6VqL9VtRjtzHSHPmU23IjTL2T7XoVPtVeSE6y1oBBoDnk
Vv5j0xLhF9TDVVbKbZN3P9pgDHdpZskV8enkzdWOfRG0PJQi47DoKXUnXUP8PI3mYq2QFx7Iwo5v
HVFA03eHdTpB5/GngTC4tI/xxcchynOjYdgME2cYzoOkGAmCjNwzg6JyXWo89XELaanrAEIYdQTS
tWJ1I9e+24j5vVsovrdMI9JrNOfM6SPzPhlq5wLfuzjN/V5cR8ozdsPcQ4hZUL+3rgfHIiESvsv4
+mY98RilaC2gGLf9Q61VCVo2nA9wKGNC8Kw5wERP7k2ThbKqWD+sQLMvpnDA1l9VgAzsMgNWYbTO
hQeKFXdvy0r2XGm1blVuEp1o9QgF5CKVbb4kQhBjGkK2bYiWfiGF6B8CMzssELUc+G6tcwfrZMWE
yZlRNDlYGsPhIqTFWV3OdXUu86NEMP0HVxUwM04xMcc2Zyf0XKRUVitWz6tuH4R3TeyIR71ntULr
TM6XPonT2GvCU/jR/robZ7FeTyXBBq4xTyPfXNeM7Rc0OOTCNJjLlWzkF91kgWMeOEOT7WXLYd7g
Ka3uCR1pWLkTFIRbvMG41grfw/WRZTtvatOLumXt0XxWj97loY875MOdm7drIzJnT0IXnhroBn6g
OgJHooEXiYllceI62daW3m2iIGdX7fraCXuvM4RI3TctiuqzcQiaEy+abkMdjpATk2/pjHm4UZMw
t5M7M2WDMgWnVTH9j+/ssgLrZQRPuc82VzXhV57nm6rT/a10cg1/dIrARDeKMzXWEr8fYj8W9x+a
maMLt3npxS5vQw15xU2ZsfJWGSuOnjriOtQFhoOJS8owc15kmWkX64lrAEfc6CH7IPfgvU1I8JgM
7TaVpqrI9cReKAIarU3tomAck4TFLGKTB6BFRi65RL4OqKovdffAKWx4BXGVokXrStBvSWGE9Er8
krGl6fVlelCk8itZvemuL410l9vMPhe5g4TRSOoWm2k6ymTplQOW6qOxl0M68fJJULdY+Ly8y1L2
Yb/U6TppGxV2Kd3kyDXAHcjU6wi26dqczoDVGrYBX8KtWouZaWU/1WMUOGSRxeljYdIvFqFvHw6O
XQDjGl2yb4ySoWpZD6zro2PHI1FDyBXPM8smnixSrYtixvFBAxVBhSKfgFgELrWovzuxzqQKl/5V
HxkzsUxY5PJSXGM9LOyR2WkC4yMs9B+KzJQiigBBjEZ6AIIoWOOHIZZb87oL04y0E2FkWkRHPSWy
SUliM41WotCJiEBqE6fZ4pZpVkOJnQXlL0IDSZKdnjvL3C7Ft7SRwyni1hyfvl/py0zJVlu4iTGd
8rj6Dz4dvxbuQo1X3B5mYJSmAUbB0bAmZ5D1TcEvRKxKdcJuCcxHr9zEXBZ84W3c9imsLyRjm48L
bDHXta+KUZd3p0MJj9+Cxuy+l7yeJl+1tZ5sS16gS0v20OeYTNj0Q6kTGkrL09HQoDnIiboidqv8
iAeecBYjReIk3M82avP45bfjoUMgbDoUbHb3N2q+9HkGOJ4qFTetDjA3Zk3t7fA+S9pLb+Q19/EZ
+G1niBFFZ2uolKAed/GPvNpi1KozU78vkm1XUoRlXotOLuN1nGVBfqSpMT/8+PP2XPXsDucPtE26
mbprGMb+UD8jGTJWFqmcPML9TOBgnQ/rrCMaqkrvGy1HRF4H1IOm058/v3b6fCKziqBJsQ5EAmUm
Tsz7fCq7zVDzXv/4+Izf9lwcnymkYVoYcegk7W1PiiHMNUe1zMJSQhzbriaKyyh5pnrauzpzYEWx
nSQJD1IQCZAlFrWmiDniQlBoh3wJSpls58jSWY6SnWcdFlm6SMbWPFIIgI+zKqqOY6t2AX2VIUSR
1qPj77EqoxUBGqJsKCuG0tU9up9pFjdP3cbRhH2Boo0XsAcG/4Y0pOj781sxy5hiLPopJvTz43Ox
J7z4ea1MKkpdR9ThmvsSP59caDI063jbIH4/MLWawMQBlWZvqG9laGtbjbIREFwg12blmgu/aj5R
8/+2z3bJKnKkyUVBViz3baoNhjWrCEW4ddlvb0zNz48K1X+2DPzWseBTaFRIy7CVnOezrx+CNmw7
z8rycGspimfLZ+HKCguIinTZZ1hxbhyMEZuHIKbo/fgcy9dSz/kcU6IYc//HxQ/GtPD1Z4/AcrsK
2uZW1T1xA4nK3WPN86C3tZTGdd6b45mL9u0mU+NN7I7lk1aY/aoZO8T8TZ4RDcx6WwH2TAhzW/lN
QTmp4mpL/e0eR3lW/1l6wmsONa9m4/p89H9p9vjfGP6/24p+JRHYPOazma7+nzO/fLdfPRv1Xlzn
3yQC/6sC0ZG9mk/+/JFffWp6v190OpmMaVjr5270P/vUQqgvjlAWbU6mo3gFeWX96lMb9hdaujrP
ITEj859wDP81khRf8BKypNqGI0wX/dBfmUg+G8xfvIZYMEyOa5Yu6ByPejaRvehMpqVd10Nsgd8J
i2QoLXiqTUrNzZ4aEX9edI5kcl7azdRuYpkmqX7b0CoTIGWLtL6WqWoov1isqM4Tlruij5gUZmXh
XIVWVtQ8W0RJhaJdFD1Q2bUyepbILHPHbaT1vRYsMlPKtDus2iStCSeYGnybxUmW/F/2zms7bmTb
sl+EGkDAv6Zl0ouiEfWCIcog4E3Axtf3hKpuHSpbFPvk2x2j65FFgZkAwu291lxzCitwSAIaMkFd
XlKrmc4roxhMAta8+Wp2oug+tZv6vDS8T0xYA6KxwSdLcgJj5ab1ZVqoZF+kExgX183EPSd8XaIH
7lmMQk5a5J22A801u+EcmZN1gq0lp8Sgs8H9YtaCmFG8lcNVYsqIuHXEDz0oiJ6DfGjHJkqBiSPy
xJDmiBlWycFDgOpfw/5ia6dmk3OCYVRcs5474j8zTt1GvpxJcVGc1RG83FS3JF37RsmFSydFaFkM
0XAjXMgc3QjYb8TIPewrCEucddQQI02aBeLUeNYLCqfdcGQYPuFVnx8jzUaWpmZTT4epCjiGRa3L
F3UiOp+fojxtLkeXE6wSRMc7VjZsvbhGs0Wa+uVYVVa98R1/3NJXocSTZKN78CLlP4bpPF2KbgzV
PoGY1+2kagHiDrzqG8PuZ/ND47E37IyShLWORGailBGADCnsEZwkHO9c6mtssjyHWoTJRLeqUWyf
cWiTG3D1fbAT4ziS0ko8bhGLId7NoqOt18Z17a4tlY8//Cgxv2jMG4SMMxp3WUSau8kk+aWgcS92
YUuye19N9UerbOVFRlLup4oCCInxg4W13Yi7s3zAkLYRrX9TFDPmfAGdrZVsZ0mazn8GkE7WsI2R
RCNRiyeotm14AyySLNyopVLVOPE5ZYQJ9qJdZB/ZCaDUdGWffzOJUThw4hOHDrMpPhA/+sxoaIdV
SRnnJSoGK1nNCvroPu4acR/lSX8Y28LfiXzA9x2WkfoYOMNXc8RVOcyB3kS06AFm5XNyqPyaWHdK
+EMI0zqwLoll4ugl3eCZyjz9fToWHLOVJj0Pdxq0QFEY9kZFzT0ZMe11E5j6JafvuoElNz/2CdVY
AsgZgoZhhiBSDG3TJjU4P0JovIahlnIAq1IKEGJIFq5MFmwsGVUPHmer1Ugw9aEMk/ipa3IODxx1
87vMIYJZ6azeD10BvzTgPfQjVIiuk5kfXNn05OlOdriDLy1GZhYWqYsa+Sj+oa6+aTHzoEky8++l
RTu8CRUmXYkqfZjmEFtO9xU1kbOx53FEJ5A4Z2keEuvkoLgZ5ycXKcS6zOJwSS2lIU5El+3yHMdV
3ci6925HRR+XP5u5NEPav/dN/39VvP+zR/7PLdyLqoyr163b5df/Xg+t4C/6Nss+k50mQh2XNe/v
tq2FKM5hRxZSoOXATFvnP6vhX2gZEdCxcXIssRze/l0NDXdZXQUnmmWlFCHxGv/Fcsi+/5dTWWAu
6yodx0BwSfpaP88Mr5ZDYXiWxyK28zwImXZM1eMqFLNtX06NbsrLoTVA2AVaZfkWW6Kczif84Z8k
NgUIlrYgTSvsOVSs9TzO6WaM+j7dxNrNoWoMlVeRcDnPoPHDqvg4Fy5BNFDwSJ9F3Js8ihwS0DqP
C3KcKzHKYmMjvvlRuhmxL7PVO/fKNyvkG9Lvrzq7Ih1cm7a2z8iKIYXWd6p52DpTB+Yz9XW8UOFp
/bF7D4sDpxtrfgr8Fj6eNXdGuyEoDRFzk1jOmbCqHPKRO0EVrdHVUMLTbfSZopCuNyOTHCq+umip
5ui2yldmUsF5nNwCMpAs3eQqNGYXtq/oQZxqa9aYznsjeyl84X82MTlBYCJooUaqEYSPmuLmpwYR
07yLp7C7zoKSMl0Q5taPqutg2mPuqUb8ZbCXx2ns8MgnVX4rKyuotpBkq2CNvEYkW+0Y1Qze1KLk
k1QJq6erg/o+QSzd8pUS6NCe3aD0dbpMf8SCD0uxLMli0KNbVdux5ctsyAowvK1NxzfYo3FuKePb
3WeVDOiAQ6/0b73Ia6/L3gPo2ChNJ2jqF8lIrpYeuGPWDiwYL0+/tGHb4jKMUUyqpAM6yk6fvpKv
ffuytAd2T6YeYiKJ8U8LZtSgn9Z2uXS/WtNvir1oPItCc+Cl6d3UDp13R18HXnYymIM60IPyAZb1
KVDFwhGZ3BLuGc6Aa+eKpKgQDzlF5aEEmV6rrF17oArQQQ1iqvc0R5x568adNvaGm5jdZZaHfXeJ
GcjANeZ59QR3sTWpFwobu63KhPEJKp6RvgQAUtVW8jmaTW+EeM0Xdaa1bdg/yLOY3Ve6KSYnpsHR
2LqC1d1YFLFt2+wvqYOFC0xscRo0Uz7X26Zup/bMKEaAKv6QQpwd6iGx6MR0TWzcVxV6zV0MW54Y
99lQ6XmbjcZTUjQdBMnEdx2obJzNLpOaosodbmTVE5yAQXJD6Xwen4skLeq1zIcuuc8NOaZXGWsr
CeI0xS+SpBPDdTzl4XjTdgsiphmpiO9qkDiI1/rMjj51HAKdH3xuo9qHcxJYG8ULRPl3RjgHB1hU
9Qd3HMpyHZszPRBgk2h9phnp9gaPYIcJLA1ANreV7BfZ7dzk1wiJfGDBZas1g2Wi52Gz0QSfGKHa
3ctwdn/4bgkB2MHQTDA1qdAU4hE52RS7CwAuzeBJdtvuWMizye7MdB/auazWgS6mFp/IgGsoj/q6
uBacDutdFFud+Fal5YR4z4z67ja0Etdc99NUkqfXmMBhuwg406ox86pEr0a69aEykENs63L5v8Km
W3VmO05TXIl8VOnZaLaquhYWM8/ZxGQhYeeNtJDzrkzcteA9is5bib5gX+qaDLdUuQ3xcr3VRpsM
uLKxcW0pyVZRDk6GvMoT56OT9gjd6sSZ3I2a5uDRCTM+Dk+ff1T6KjiPpnJoNjKo0ueMlf1HM0fu
jzmb2KuWaoZDPC5/vVA2PzDk0EJqMqMlT9UqQMkGTlRHzG8UozeDJ5huZNJlPAmnCbdNFMDQJ02w
Y7fdIVcMde1fy0Gb32rHhUtXzFndMn+noFuhkyTfLcHePpu5r0ujsQLkV7U/OuTS0ZlynPYHRnT3
Rypo+ayyhiTKVWkpmI0FfDg6PYrQExeIzjdUH7w+uVszSCnnIC2kZ9QCXdduwtZYz88hni+A05UH
bprxO6Hrm+I03ySurufFqRcEMOnNkQj6hO3woQ2CtN/pMpoeR9ORzaVVJNk9PRKZ7Ue3HY3D0CYT
4GQsrvXGBnD6yTXdzDbOYlEhrQJ9bxkL9LCvLvs5I8qlK6eejA/UdCacg2J4KDjefU9GdnMLV3a+
G3w6i6toMqG6x+iA7qV0l/OCcJtdXBkR4fCWiq4G4djfONZBQp8tD2Raa3UAltgrT/SHHPjnbKbz
Dhas55ZrxNRkS0kVVNc9HiMLzaXb3ddFQSLFYIuOiAEWnHFtc4C77hOp8cN1bXoTyQpFpjIIMsOU
V0JjLefJXjiDtl1eQCpFMptPprhv+PMoYorSlaQWzCCJ2VWPK2rV1vL1C2hRNDhNquaiKg9hMxGN
kRoJtTbHwhQUhbRmVpFVm58dPep62xF8/lIzZVbrSCANXTlJyUnCGNmyE/Iu40dttuTVyCTImO+0
9Sy8UlzmiRca21AO9gX0qfbJ6GL1VOaG+GQyAbLrNUP56KjO9VZeFQKGnpo+8rdDFA8NWOG2eLC6
JfLBtrIlCQXzudpkkSEPoCurhmbFbJiGs3ZwMBNM4jeLYacWc7ytdeFagIJTQWqJsP1vIioxdGFs
Hj7AtFD3NUFR9Yot0FIJkzXa0zQYgxu2AV1LBrvE9RiXDQtcHeiMfrtpRSbpPr1/3U8V7pRiStq7
TkTVC4pIu9xIbwpYmm0b32A4NJRR66KKUt6sJTemQ4u85CG0X/MySqq10zrJrecgm+OcVCHXH6pk
uvOpjr5QKU8e8iRMkk0ZJA1MyCmB8RmEGh6lHVoVtB47vhpVI9WmFhnG1ahx288B8bwvunfzexFX
7oUlJ/uxCnP6wIBpqm+IZLB7FrRZCaeoJrthCSWiY+eFeUXronWdp4aZuNkEZQxyNaOEfFa1JjT8
PhCq2Ihl6VhDI1FfE99Xci2mipfVpL88EY/DkfcMfVYzbzsPJzl+nW76aCQ5hyU7L9Jhg1J7uG3E
4Dhbiy3Nd9eFj3qez4N8LmmoFyvDN4mox3mVsRWc5wC4eOcRU9WbgfyK9q5C3doazm03TvTEwBmV
4yo0mizbaXvhX1qDg1cU3j35BqS3IerVLEfnVW1ggpzGGtg5Rr5sazV15JxFeZjeVoBKx13eMGjX
5rKgrszSrSe6eeX4nLi5d9Gngh5eG5I/sG71nAb7dmyceiHDp9MuKwbyakHNNT6F4lxkGw7K+ZUR
o4DYWfh17xzwa+S7Zll0W+ShVPhH6cysgspTDfuQBPk6q238yTBi+0eL0LbAyZ8CuRe0ORkNsVE8
sPUbb0o2BgNlkG6+CkGXOatuXnqAArMlB25J12/dDLrMd4pMA3clizkGeNeOxC3kfVMcHGQCoF9z
FeDtCAP/M+Jr55EEDBgcpkzLfJVyR/vNhFaR8VpCkSuguYxrRYMyYDKb5u9p14/XRdr3EajuZL6r
3Fx9tfMQgizn6eGTXykWECe0C7GewwRAN9tmdqqJJxYYQt2Ta+srUKOtMpKvMEHcZytIaXUodg0O
xkNz2WmTmVNvJyQnasXr7wgaU2H7IS6KTDMpNnSbe7ovzjq3G+9DrKT/LOZhYNtlevKbKR0fG2M6
6AfLlNUDTKvR2VAcgitkSoCZKxNl0bcs8fucWvPIMhQOVYZ9J49pQaRzb6Pmp5/8OS38hbcblE7F
6pYg/3bdsriLexY2cn3MwcHAb2bXU2gzjzWmBE0MRxe4bzAXbOkBm0CJmJYGcuxW1K0aRezxnFr1
17FrCT0YcSHTBIUHprctS5y10kY/divVBBgA5qkuynXUItqghmAaT5XTRd6dcpV8aUPwVECU4tsA
q4L+sPh9KMDoccSOEFU80d5cWASO25UfiNSKqk2elPRkpdkCF0crHOFUrHDAit4z8Z7TwN0TGgIV
sbd1228wgcUfbEq57mqMCYhZW+OYfk3qyfwuxYyDKQwRi21yHZPiYfTMKypb8KPRbI9XHYpNbOZ2
pj6m3px8ZZ3gWDJH+fjo1W3/NFlp8yKGiaTolPX5sepbINRm32UfYRdGeh2WDa5Tuxmyp1SXHIkM
TAAo9tmqfnDKUFzPFIufCxrram1D/Xf3oguGZ9+es3E1VQ1gdG3ECFmGhq1L02jchaxSEhoOp4aV
kfSuvY5nqqarwcUGSeE0eTGknb4oFXaf4qxdKIaGFWSE2LjppdXGnAn5cXlXBFn9mQMOAWZlMPY3
buuoTyFWBNAHZcjQ+NQPCaitxOYAt4rcoiWJ3Smyh2wKvQezrIwXMxzsGsx94n7SIiATKac3ijhn
CnS6I0q5v2urDGpPyYbnCktJ8UOP0/Q0DbF+8SeVR1vO9Op7L91m3PFiFed+WYLAaHLKkPSsolYi
XcErTuiEOXzKm7D6bJrC9QlA7qyUdGBJGZIAn2HAkpPn7JsnltutzkrvoRN2O16Hqe/Va8zmYXDe
Fx1hRfPIZnQ0JtAgZmJY3ziJ1cDO4FCnH6RODH8tqsFdJrBi2MlSsyMsEo8flGMQc/gUuXU9yRKu
CgbV6slxe/brtRWF8VaZdvxVZYOFXUPJ7IZtsRDXPaU2tjw98o5tlHUVTCSgV8iVqCqiY/M6use2
QKuxEUzb5ZpKKQNXenWkWN3Y5VywqHrbqNEBbqCewuImaNgqbgtEh9HVAs+Fh5J1TnBnLRtWfmmS
5jNs1ZTdlKF6Ax943OW5Xo8tWvatTUddPCUuqWNxHcxi8TNlXfE3ify/qrD9b/O8/aSev+1wuK9+
rY79/PV/ymN/gSXwaFFamBsoki1psf+4GkzKY5ZJQZv/qFIJz/2PrWGpndmhy/92F2m+tTC0/mkX
eX8BomRi+p96Gx3P/6JARp/0lwKZj9UV/5xAtLAU5Kjf8QFfC5VrE0aBn5LQR2t/X44QwP2UUvxV
37OAU/cNW/0FgPF8bZcLjU6qKc1hu4Ty2hBW8cOXgtaEnXvRLXWu6JHNhPlZjln9AMhSmlshenym
ptvgu6FiL1CxhkP3pTKW9jrGInC8psCySRgDCwxF3aG/qRdjAkhV2fkI/vySo4njVLdkBrQ9SpbW
JG/KaOxna1TO/LWM5tZ6svo0kvtWDaHcw3mV05UXZMkh1E1B+k1KleOhRMUUsp/HofdgGwIkR820
vXOYU5dtA8b8LcJGr0lRd9aWjUqmpl7tV9LoD95sDfU+ZaaxdpNXkjminJpDaRdPchX1hkMUFXCW
q7hOSWRJ/apjsaf274H9Ue2LkRKAQXRLl7JUZlV2U2Gq2Y/4Y5NbHLypjBfkTZuDugX4rndj0g7z
TdurGeO67Xvtumv0EG50z+EDd2rmkkeBNiFaO43f3+eWm0F7FmUQ7sAzmhzKRFUM6huKbSNeW4ZX
P7hqcq8TvEw9hyuZ4MnVxPb0H3zbtr6FcRIRpMTu/QdZL/HFUDAPU95zxm3T1UG+bqBDVbsaTl9B
Jl38jV4dXlnPp52wDVHyJSuzyK1gB7qup6tQpu3HIKO6u3djsIiYwqoIdV6SRdmik9byEEYuvts5
pY3V6UIOOJcXlDX780XBN0fxjz5SMeikrOMtaOc8ogjmYidbeWmYqlVF+fabGgIl9yPyAOgmXYrd
0sdj2K+0qTjWq0aFD2neYn+u5sRg4Shos2lA4t6GVln0SeWUq0CvpM4X3w0uEnL/6j0j0mGnEfXZ
x2ZYYgpU5mQNuomc7Xbm+vl16BrmE5o6NM1ZTr+GQivZ5rDVRv/Bw6qfIQzzBUcWNEjz2m7j4pvX
eGrgfCFmvVF0neq1CFhyOUjU3rVOwA/oJEj9NZCe6oOAzGdvK6WrlzyIx4tYyjDbRqGxFJALt1Nb
6lAlIXqieyHK1UGwLAv/O+2dhMKiDtOXOEzl7ZyVBRkTPsGj6yaziWsS0jBIjKo92ib+0E9LFRi3
JslGXnwYsjhBFmiWaXpBbVWaK4u4aeShWWnciNJ1oF9P6UiIrE2tLdVi2OUxHTdqUlJiBTcmdrno
NTnMUWcwkMZwwCRG2Ms/2zg5nsHQIFmfkgy2N4tq+5KjZQNPWhB/nlIFF9SJCz86CwB0FlsK3Vjc
g0QQG6ctCiarjnDOjzYqV7Ildd29tDoIm63Psdja6TBq9+E0kCbJd/DdfUCBa9mgm5ZaL2ALbN5d
ZzwgyG7INaMP9j03/ZDWoJ3GLZEHJgEIpWV3RLCUU/FB94a8cvLaKAHB5un3CY3sg+Rww3mD9x5Y
DmWMu3hWIRmYNWG3OhVQSQc6qV/6XjafeWMmE5tCFlRnJTNKyFeO6nMMNY5Y2VPsPYgwbUDc0dj1
2MSiNUbhWhoXzhC53xEq2mplxYN3WVk9uzyHPQxcIiVLTv2UHtUZZWgC7SrQIj0TauvgcqdOunGj
zN3jqQiNMw8nT3hCd+z/TRDyv22FtzzkfG+v8Fdf8u86/VUUsvyLfxZ5K/xL+IsCyAQCjUWGdtbf
i3wY0h0z8Rn5GN8WBATypf9hRvyFk4oVHl97QEkDAdG/SzzICLyO7Aw8GmGCf0xT7b9Z439VYrEM
O7T6A8xjvy7tJd3oXGeYa4wOgdRczn6DYNso7vy5J7CBUjV7cEcYT96Ehq9oY0p6bt1kBx0H1odJ
G9W57Xc4HFIbZ/RIL5lWAIs82IhOXEW1hb+5V+OBmqImIzxgkzpbLWhY9P/UzoGgT5tXd/32bxnL
a8r1T9HYf9Qt//kqyy7mVRsvLFTIvEx4T53PiihNyvLflW9FcHxcw8HeS5cxWXuJZ0AptpV7SeW8
wTsDuI5gL9nX3ytAQI+68BoQs82C6EvTjiYLh638Cl+TeB6NILgOKVx/5lnnjCKbGciup+JLQCaK
2kxD0TzPYxdgU+Kw2g+Bc6ll9h4Ed9lv/e4b0kd9/Q3HsVOmdlP3kMmQbCon0N1X4ZSFuU5TYbyk
dpU/uVr7xKjFYQCnIqr99xSUvwoo/3N32W2+/tsT/YpmDAgktG1t3KJ6s57p2kefhqlpjL/nEORg
vweVL6K4332/I9tdZFAo8BTsDh3b01dOsuVLQvP1oz+78gK1DWTpd96V5VP/5i8d72jL1LeTdHDs
Q8Ld++HbMrijGGE+dK3Apj8P/oyYureRdpij8SGfQv8Gu0lUka4amw+sKuaDhY7lBXLDcBY05Ewi
i3DCdN3WYinimWreOlVgfbOMZLyMpjx7LwfjjQH7k6j+6i2vWEmdOBm6vV7SYEJ9zgHiHRzVW5de
1MuvLt23nFDRIHcgHAjVluWZRVDln2/4W5c+kkFmXVs649h3+0g0N5Sk7kwQR6ddenlhX33qkKJf
Ku2GT60ywoaajV0xSf87j/9mRnnrQy8/f3VlH9YxShuunOX0/ejlzWW7Pe3Sx3MVgh7HKapuLwzO
P7ZH0ut7qSBvfeqjSSITk9A+gr49EoJdNqfbIH0Pz/zWpY/mAPolbBtsV+3DxiZHNf3eRs6JN+Ro
6Ks66HRZyW5fBeELtbZN7DXvcI7fmLkWFs3rx1hOY0Bfa3mtDc5qXql9hzi1XN1PTRn/OOl5/qSo
vnpVAITRGCn4Gx39RM5j9Bu/2OFYbE67/NHIzNPB8kZy8fbFHJJbPSE0Gxuremc2fOOxLiKcX25Q
GOSIA7NuXyP+hgizpay0P+2DHw1OlTvoO+u626vJJHU1Jj7XaT6edu3l67y658obWyuf0m7PQepj
UZM+bA670y59NDwBnZa0/BPycyZ/U5kYgo32nZu9PLLfrDzO0fDURjLYqiuYVDKUbFGRWWdRm4WP
+TDocz920ztwrMNJ0X7Ukn69RW06k0yuGVVj0a61BQpzdt75Hm+9NEcD1umtkYptzC2CelKOzh4U
2Glv+3E+4sAAFTW2qT3nSkSkoI3qE698ZIcpaHnRTVVqD03qsaMu7HninSi1ZbD85rkeZx3Cw4Gt
1tVq78vU3dkOsD5S3UtyTJNm7fuZcXbSq3ms3eYQmQxUYpmD5xmXHcX1Ve8b02lP9VgKJ8vRKxyq
y0iT5L0XfR9L4/a0z300WqlxB3oWSIobgWgjiqYnLPjvodPfeBmPc+xqOEk0BrkpOX3uOq2BSfun
TQX20XiVISVKq24UvCmzXQHdDjcJOSIn3u+jAYq4xp5D31N7TwcXWT3tc+OfA/mbm+m37snRAJ0q
CIVuvrwoLsZ5z6vO26p77zTwxsWPI+zkiBOZHGIGUjjgc+03c9yftgs99gSpWJJePvRq71rFY9g4
LzUFwZPewZ9JDq9WjEa5otTTpPbCpU4XBGu48JvTLn20htJiq5yo5EFmhrGtxXMwe6e9gIsr5PUy
VwEvkBgB1D4o7YNnQjOd7975zMu095s565i5YxSBPZUV7/Zg+/amCiI2Ruxz1+Mo8w/mbIeXypNN
CM+4waiaydS5sVSTnvldDKwe93yGh8GK3U99MAXPuPLNVV549iYLLf+2wucGwS2p/S8ymo27JAu9
M2Py0gdTUeULE7XK3azZTFY4HLTdGZvYtd1d2yyhC0MjIfAnI1IS0yq+tQLWvcrm+WwU/ryZDI2W
3cZ9tbJHJKOWSvvvSe4GhLQFCCapWQr/nhp8RUk0N++M2au6lQkk5050Pf1BVXnjaTscYf/6eIgi
Ai0ysFh1sbuOcjI0Wu/E1/Vo6gFUXbR2xEiow+Auqsw7MxInXvpo3rE1XZVxeV2j5JDhifYQOrzz
Ur3xTh1NO14eR11tcmVda9wSSf8iffO0e/0zxvrV+KU3U3iZn6t9miG5s1RGCz7qP570wX8yml9d
HI7KpFFGqD0i64vKSc4rEZ22Zv/kc7+6tK7pUxRlyTvSj0sMe5BuMtAXpx2dju2NUpcBmiRGsa/F
Fq3BhVbRaa/JT7fvqw+uWJUombOp0cD1PMNai3g6bVpb5P2vpzXyNiZiRoTa93GwnSZvM2Lf+POT
PDK4/lur+hmw8upjGwPKMzCRaj+Fs/wS6bzHZYs0XOoovM+ZC9ANERxybeWpOi9STlO2GTUn3rOj
UTupNiWnNGW+ltZ4gVY/2GLJz09bHa2jgZuqBYBPfZNtd7hxp0u83acN3J8389VNY82Vc9VZPBCo
ExWmuTB+L2lgeaa/WWcWKvLrZ53Q70I0xGtkOcm9WVo5xPXxtBty7HAnxg8qSsaabjnGTZKY+4JE
5j+/R2997OUI9+qOZLPXTmlUqX0p2tscZjLI5PcygN+69tF+oVBTS0OWjz0NOABiWOXfT/vQR9uF
wLe07tyR+4E7qhMF0QLvjau3PvPy81f3A6sB0vqeS6v0qokXRKt6ZwpbvvXvXhD71ytblmEsyQ7d
wY78gY5ngHh8VhgVfHu6qe08Pu08bB6NTc+0NNY0nmggEb4QifkhSPV7j/SIOvHvtGMejU1hlHWf
NzFjUxNIlfnkupRhEFHfQ6Jo1h25m/VsAk0hFW8apnbXY9dbza5n/nDCxjttsTGPFuB6sgGt2cXP
AXElTSSNUfLud/z9K2Aex/Aldl2T88VKpnPvdiq629qS7xygf5/Bh9pl2aW+er3iDJONY7GOgZos
5IoiYH5dkYi0Rpwc7RK6Z0RUeHWzxbtP52gcsm0z1cYhSFT4sfGG9nnGfXze1KHaLCGttz4WJfay
3IomntDW2cS2aycWl5XhjheFD9D8lDHHpX/95LokOazsh3Zv1aSKutqKMAcrf3Pa1Y/uC9pHReJf
3+w9gx3mkK3d0XxnEV4mhf973NGE/PWDw2cS4VwHzd40quCjM6nuXJae/aWJB+O0T38cVjgHKSaK
gqfasM1kq7/qT34Zj+bQvErznkYY460LtnP4mTbAaQ/0OIYQIHLWeS4LVtGRI0ZmJ4SYrnunHv3W
GFp+/uo9t2KD2+BnHBWVd2Xq8iPontMO/SBYfr22A1vGBjtFtWLOU1pS5d5T3reT3sNj/mYeNyJ1
ZkYTS8D5EI2YviTKptMufjR3Oi5CTrCsIAEaInW7Cd8B3r3xnTnx90ErzC1Hk2Izo0qlH9fjNO6d
bQCCe7ErPs/86k4J4kmsiRpalGbmRV8IdZPYbrU2K2TCPS6iC/pL/QHxUHBmTaZ1Mdij2JSRl57N
qW2dtG80j8PhOCePQePO/WGuW3tv8gqSWGBa79zfZUT/ZqQfs14gD0SY/rTYz9qfzofWLQ6pgRG7
w129MXAFATjAQ/bOev7WXzuaV8hXxNxKEtK+DVV/PSJsvAxhOF7NVqCuJAIoWqSjP70TVfPGgDpO
PZtlAuAspX/h+FVwLnpEcH3EE/rzm/nGHHlMQI5ouHqDa9mHPMwhA5ideYgHc2GQyfHlz3/irS+w
/PzVjIAe3QCRFAAm1+DguiL7lgzlabNNcDQjuCP4S0NyrHXl/CNO6k+Q+U5q6pqB+PVjGzXRbBhb
1d7Id4H5Xcwn3o6jucAN54reaMC7Whaf2QFm10FSByfej6OZoNPdVM6w4vekkq27DvcMCrzTdsjI
w369I0kBzif0OJ1BwMU8BpkBq8xJ78hxVBQWgLYeXIlQp+ywp5kU/T8OiXtaow4t0q+fPBRT5HVk
nyPGFNcjh6pNg2jtnSH081D/m9nnmILU5l1UG2Zq77HJpAff47AdkGa57SthnWc5ySmF7JKvKbvi
j03jJfuyDYyLsKwNrGojobejH52zVOJ6Oe1uLoP91YizlYnbCnrdHlm/u/IG8m9j2R3+fPE3Zgz/
aDjHhWDlEKk6yLbChiAhnnzwe20+BqSQP/z5b7wxw/4MAnr9BQigxzsStgcItPm+cZv8btnf3jkg
M7bO4MXIT0T78c9/7I35yT8a6K5FhF/YxfZ+buOHVI/7CJfKny/9+5Of6R+N9RLcCo1cT+wZ4eG+
9lJnJcz02tJJvCVXJ3znDXzrGxyNeltggsuVQ7q97fzAb31Ga/G0WdA72oVGotNz00nEpcFQHUyY
EdvRwvT15/vz++TjwPSO3tTMGXMtMt3sMSt67mU6eMZDUeX5OpAGeiSZivYxjBL7liNfcmkMOkCy
C/R5hcHOvm3BzBIMTpbvFWQV9cOKelJfori97mVh3rAGlztqh8UhYDeEs0juiqCO1rSmm3WeIord
9cTwwvGc7cs+9eer0gurnQMC70mRobsGtCSezMwyd36YoRf/85d+42kdixJrtzAaiGztvimhOWHQ
v4ikOE1pAtvo16Fftm6iJenDe+QmYP+QuWMfhOP654/++8xFntfRWIHmIQkal+CB4GCdZyhCtzCU
sou5zeU+B4UM/UdapV65sY5wyelIfMApqbeqbNRFVMWEdwm2luUlclCowdJGn4xRp9ylHkF573zM
N+7wcbE7dZIEPIfZ7Q3THy5DuWgX1azfWavemACP693OqNUIM2XcN5Zh7ft2KLd5KapdBUrlxFfk
aN7QYy5mcl8bSOXL+pBjT3UVKJI/P8U3bo93NF10SVqPktCaPbCL5E4aYX9hGdl7Vag35u5j8aHE
adUZcK/2PnaCnVa1fSsVU7mHcf0Dekr/wZ5U+fTnr/LGszjWCxIhQosWbM0h56V6GkJ7vMjnZro1
0Vi+87iXQsRvVnd3+Z6v1iKzSmSd5JY+pJnhXHSj7zwWYkrvFZL5AwQ4DueDaNfSitN3Xt+37uDR
nOunhQD4YZkHBaIc22k2qhgDX21vF03qOc5TfW/7aBjeex+WB/+7r3g0C6e9wko6ePrguhhFSAfC
eoyBIAEoMoTphnZitLVyEZ8nNi3AfjB9LNxDtK79INgXjnYufOx72wTi9qYacwgcVvp9bGqJpR7Q
MDaAoniOx9IiRkNDHfVrbI2mo9TlhE/p0YlG70YMyseIXOTt7cJ+uQFIna/bKA92bK6yq5kMV0h6
bRTh6vTGtdcZ5poAaLhmSfK5641qY4+9+384O4/duJEoAH4RAeZw5ZATNcrB1oWwLZmhmZqxya/f
Gp8WwsoC9rrw2jPDZvfrF6rORQl66+9r67NrtXN5f/715BstS3SbxqVD6fP2bVZ4mr87bXV0ZjYy
7ZW3KD3UncF0VT6a77Yl8rM7r8ND1gZ4O2B/3mbkm0I3sYcN3J8lRmAYXBCwWfZ7GGGN/f1zfvI6
X3CM//6YRdtwvXK5WruXyy/FzzMO+/SLaO+TCOYCt/r3X54BVOHqNo2HC2ztzAy+dU4te3ht7ZrU
rymc6P99iQ87XrdMugYuEI6c6soI37WKFvI9XzzKz36iDzueA4qvH1U5HlLDZnglAXmOebZbiv+3
R3xswgQmjZ9j7MdDY2gm0Jbe1q+HthN32bLC8GisJlbAjUgpmUw9//0Xu9y6/uOl/diU2c4DZN96
HA+15omfFn56SBcN88wKN1NUQSL4JfpZZ9xMVslpqVtmyf7+L3/ya9ofdsSE9tKk4bQ+tHrwCmDz
jEdm+eLv/lPq+6+v9WHzC6pKKgVI+wAKPwGnrRfTaUhk+ctux2qbVumoLpPvSaRDxt6JynXO69DO
PwBt0WTx/77gh/0QZNJsQ9qod7yp3ya2qIiy3pdm6Mur81/f8PKz/mtbCRJ/guruDQcw7iR2LXEq
vLQzo9Y3qKR0vV3u3S7vTslUdBG1rhrUUEPTVw1wgnH3Yf7imPksmLsg7f79QYh4M0hoRr2rqkGL
mT8w9j40NcJuekmihTmYfd3AadCpkV8pB2feZC0Ns5MNlMbRBx4xpzClNT4mRf8hqvrs4kZc0i+K
n58c7h+bSS2aDus2n+sdbj5m861BRDWKjHA2S/uLJ/2naP5fD+PDvjOg5jOXOp8OgO3MFz/pzSEq
a4cfwamlQ0EFMr610OdRLP6i4nkquGJkU7YynpjxUMbJeugUHUJfTUB8+gJ82KtK0SIYyagWTjJf
3zsXdg5zVAz1j52CqZU29xmZo0hAyNrUZtEiU54rBwQBTNGvJkg+iXk+9qjWvSAb02XLoRu+MWMM
n3TZ2Bg7fO+nOXh4AusvSpafhDrWh+oPNhZAWZZt7AUoN30dx23ZCv1gMI+JhCbLY6/J0y826U+W
08ce1nT1QAf4vbE3xTJspb/Ox3LVOL3HYfpiOX1yWn5sX13Xivyb3el7xUg7ICljDQfTf64cOjGo
kCbx/9qfPvaxruAEu2Ftql3BsKmnABGnX+2/l03oP94H68Pm5JWdcrWJv3rKtSgw8Dz8z0vZxy5W
f7yoPme73Nl+0x3QRQgkIav1xWb22UK6bLb/2lTpFJZooJZy5xsXs7GAeASut+vsaxLyyx6Rjh7E
lde+/f0JfLZv/NHi/uvfy+yutapCIklaC3cH2sJ7S9TcPbsukYsqRLIL9L7c5HNOPwh/sjuUyip2
sIT7aMqqPAlFIL/aMz5b2R+2jBU1Tuq43bzTEGfAtWaXKCOVfFXv+KTjSP/YDzv3S7VmSV/udN3S
ENVcwm7LhzQdqirtIGwCr9rpY53catzixbbFsfo7kw7cvL//3H96Nv9jWX5smy0XmihImM67ElNV
DWkkHBdISZ5OdI13zb0pmSXvZH1jzcuBJsmY0tU2ECuNFklkeulv0qGbrtBOgx57MuXCzvhn0p89
243Mwj06UnyRgf9kIX7swkXNkJYuQMEdpAA9Eo7RMKuZQ4NzZnQJK7CJa99NvyzOf3ZcmB/iJdgp
k2jXDpGTXfp9NDqjjiDcan5pazpwg2TYAKpc4PxyAm99M2bDSMI2K1R/hPLVfbGN//l2//V8Livz
X69D6dtZVegoThbA72booHs5lmVdRMnkFD+59qQ7VxTGgX67aA1GaIgr1AKqz1kt070nxraOhrL/
424pYjnPXeiO+ZKGdlrIbW211hNajssEHFdRocYkA3DVyudBU4iwFp1coK6Md6cZlPxiL//kDPzY
eNixnrFPZ6R50r66gcPpba1R0tfbr+t6NY2jc4SxhBvDnecvSn2fvMcfGxI1DS/d4GoMtIB9pW/K
NfpwYjL1lNa5vP/7q/TJv/GxK7qF5KI17TLuJI7VjUfAFwMIsyMDoPf+7//EJ6fgx6ZhqZm220E8
37lyyqPMMccDvGBx5UHfudb8Nv9iE76cSf+16D7s+eXk6LVACrsTqfNjWOz0O/Iq/+n/fYkPgaFY
B3xwnTft9MrKj+lQrzJ0vGbcMThV3tr9Mnzx0D/7Fh82b1UlvQVZgRfY67euDzpUFPHfv8Mnf/XH
juKgrro1KdJql+suMBZOQeeLDfmTR/yxv5VduFZCS4ZdiSpsv5alc86dJtVDXTnaXlSe+1Vp/7PD
52O7a29g8+pHRoK7qccgbmkjpuw6Vyebe0m8JKjrxrrZU6M4+u1Ltsr/mZL40wj3rz0twVSRBF5X
0a2g9EO+1P2+Bkv/P5/Nh/WV2LAdydfUPHZ5vcryR6EvP/7fY/+womqQyK5bT/VuTnuLE1Ppx7Ho
vnognyyqj+2u6Bigfgcal2PHaGFCA7Kfy+zl7x/9k93pY78rVvRkzjOufHk6eefVzvUNnDPnAXyL
8fr3fwKl73/vG/rlv//rwXoaPpDE5d5bAJZFcmYVQC8bcGfbtnDFIQuM9DkpoSOBpK2vW6MtTiId
ZTiaDGpEBi6lF8gRY4hg7lh4JCUt7aYRKPowQMBh88Ww9URQmejcwLNaOYilctaH9yBzxrvCXI0x
kq5uCUwVwfrOjAWVrrxgHcQWt+86xDfKaIhVwviTAH/ecAoqLCPO9CIyS92ZqaaRPTWLqM+Kfg9n
ENV92mBnzADc7dLRFA9j73GC9OW670nY9fIlWRI9BA6b3fiqG0nx1ssSisHJ99KWkxGSrVyv69U2
WIeP07pAWjUqk4o0rTzdS45BcgyNZBGnscPTGs5OoevcbVJtj0OivObGAMhwdMVT2TTJtbaWyCT1
GpI4LNAavOdixxn9uoCw5kl/MHsYmD6tjODy0mw3VVQ7NoAsx3PgZ13smqY7x01mFzdVlhZnB/jF
Pul7CEpaH9Sby3XYpw4J6gKiR2+e1s7p+tBpNGsfzGty4ELuRUEN8zktMrVs6rRf3kuRmUcA1Haz
gWMzQoks8tnH2FcF7p0jgyqc1VBRbllreVsui/0rgaN7qvRLHFkx5nBWs92kGyGn7MmxqrKADcob
TAncdDlO4e9FLmI4cLtZFYD/MwCFFL0MvmneH8qojRlGoWcyHWduQ3FB9odQMYc4AF4cjXMGKgeg
LxA7a34sDCnqrXJaUu8Vs1FOTp1DMqJXyxMuWqvdBXOpJuqHbVuHeZ2syLWMAV+eM455tUWq2MyP
42DYcwi+n9e/N0COrgjamo2V9cvjpTh4b5Ij9E5zPxrLnccXeU/w4/yoIH+3Ye1pzoH74HRdQpXi
X4UrsgNLXRqxQ28JZEWPW+6otFRu0szpjI30BNYOTPL5aynSsgw9r2yfNIjjZ99Y7X29uO3jqi7u
S7RZG0NNzab1J7BnJLHdLW30tMa67jjYO2D28w/DTHoQj8UygPvooFY1gNXBVXceUnNvrXVn4+Q+
kM4OImo48WJUlAsqZ+8r2W+43RunYbW6CQhmmzpASoeuupqZkdo0reKG0LVkvaJcwUr93ZpVnZGD
aP94X1W2z9ZFRElvj/t2sJJ5U6R1tw00qETUnCeFT0SO+bRdSnDlfTG329b11XUxlqi4AplFrRiD
beWq+TiM1uIfbKrXflRKzUBJNBVaGxqln99AMvfOgS2tsA3cPgQV1cNCQ6nLfBHG2r1ygvI0ZmoF
hI6BEGtuJwBu6kMCxb9lmvpGFdr0M0/VWu+8oq+HePbFr5JB3WMpofyfkSjU3QlVmtSf+yH4rVcF
IK2aEwImDj7cLOr13L1RzVLs+6YT3wdaWB472y1uHNOEMem4SGQRR6yAxExtMcICJhMlSabIn4tB
dDekwuQdH797m1IfY6tGuf4Bs0r56CwlIA/Xn8F185bHA8sAD4GxGIemcMtLhUkeIUWCeuTWIkMP
RjtUqNwwApaXyq5S7MIg7xbjkdK9f4O+qY9x5ar7CcCkTkZSeAhZUAOkeWpqURmILGoaN7hxxozq
bC/bqJeqO5ZG3m08EPvEbp48MyZdRrVS00PeGdlmtlf9jiSmF0MgB48N+Aq30aS5kbbwDFyacffM
HUhsZuh2dVlqW9/v3PfSdrxf9IsQYqVZ9dNoPPYA3C7YUkFjb6bM4q4JhvNG1o29Tdy0QVFapsGW
N8VnSjNdp7jW2u7YGU0d89DVCdO9uNMB0cUuHsdtRx8W/GDHNlSIH+naItXjOfLS0eiJ9mqmpcTF
3N2J4uAXXLuYVq+tuIboZYKOm4DA2v70FkwZiqAGEOgsnTRC1qYD0EXWFw4AwOZY+U3G3oqlO9XV
dNPrF85g09YPTWGZBL5s/0OYKdvaNkVTqU3LOM1OR0tksRWsmH+B3j3KfKC6EXiNvrEaP3PCdM3q
p6wdYOCP7IhhnibZ7VAyGhXSh13EvFBLBEymi9d+za+VUvLixki9J2eGjj9NpDKo8NImqq0JnnK3
dULTyTnpaKbXHmxwqDne6tL7YY49eMWl18ShEfUK3FkLziCQratmaPPnwa8UJ9ekSaTpc/Okd7DI
/MV32kg3155tcaxstWkaU5bhONJ1xG4JmzUcQc/dOqa4eE5y7F4bJ9PUrZ3NlKdWB2UpY5sVDlBh
b+rZ7K9RbnlnveMTZ4rzc5OWdn3GI8SpXjh9ddusFrMTiRHcKkObDhmAqBY2pF8QBoC8Q0jRnXty
CCF63lGF3dTC1q9hAu40t/Bf6VyhW8Rzul+INsUZRoH6lqfFeNRGkf4IksTaBUFhPMoVb8rspLPP
CGHBHIMnQeyuxWy+652XHhczM98zWzV7m+DifpjdPLJLaUcBinJS+JOFGddrh23pN/UT5bNu5yaD
tU+EJrc22NtdXRf+CWYzxjGvJ05RubUZCNzILWCGMcyyma8bWUv/LghWZ4rsxmZtuEgIy73vXmCN
rvBn7c2lee6P1WXYFZeeL9yueJ5z4rA7lQbiyfKT9oeizxMI4DQ8SPInT2ypIPQSw6hV1AZBJS9m
VrbfMhdIVd6FY2E7mDh9Jr0fwmAwi6tisIbIwlFcR16QulcCVp/F1EqiHlyRddbG7tncy86WxxxS
+B1OsnKLhyNN4jpV/vtoCCsedTfxkebO1aluCMxCNimZgqVt8G3w/4L8DaB13A05YkTK9q5+IwD7
/dTaXvs29NK7H3qv2RrKdA/QsRkOrjXzNCbMyIdzvlCqo+2xe7Zhe/nk1wLiLAsk9ysUJuoRa6A8
semcenotTJi6ystAWtfQ3F3AgVaLp6dhxebYIG7TchmSuJlGZ9e1wcIEdCdP+pws+7wT4gbwtqzh
ENvabjW1Dl0tpWw8I02idqPniqPbTc9j41vRpVIKr115zVUNJNUK86F2fuoGfXhMFTb225DK1NoU
Se9clHQ4n3WcxvCHZ/+sEck/VTbjVCPU0ydpa9W47exUa7dCApNKE4zH+bjABJAZ48yhSlr84H1L
7wZA/pZR676HL7ZRNjLsKBuTwj8q17GKt5FIG7yxIsHUQLY/za5WXWC9erGEDUPdgM7tdWdaCFl3
kK8RsZkWqPXdoFnBxkUnW8VjYBBzloBSzxBeFRJqe2CBFujpkOFNzpHmvfoXzhnSZ26r/cwtpWVR
WmaEsxrW4TPIJw1JhyemDYFnjt5cM/A6gzuJKscv+7ikXa3H1l1yiWEYTs6cbk7vUtfOppg5X7oy
B0xtT+lqO29gU3lXB3+4tGrK+RZpE+hOuZhVNCio+PS3LcASbZ3xbjKrR3thL18H8KTYRqq9V3oX
mObk1lemZlgv+jKMkcdeRyf6oJ+Bjyo/1IcMynshrLLdUOK8+NzoW9qMkxDeNjUXeuss0KZ7TILG
TV1i2xhXf5v6vXgvu1nu5kUl+JAlb1JXjLEjlneIfyq4p/kaM4DV9p21b9Pe/bFgb0GR1irD3A2F
rVeQwzTpb9a1MPj59FxcF3kLp9uiQD3zSjqeDlKaifqGa/c+UIyPZVqd0l2Stz1o1N5eTaK1zNCu
1ThU6XVaGmgWIVjFC/HTHAeBvEgwmGwetj2acbNCB75j3m795Tgu6Nm/Xx4N609bxX9knfQPCVdf
DabkJcn2i9T4YsvalCfY8dV13uXjNje8JR4Hczw6Zua/jnPRWxvZjNOBMsSwtUBTRn7Pa+95q9I3
UvbtTusvU/2GM1IfKLOqCWVhECcsHjzwjVgQq8ejwCG1NVatPPODzPre1BK32mAloP4n0L1cMZw3
aKFXlhX1BguQAtaKZtjSHF/c5qJpfwrNgondzuidcDgSKGT9RfHRJCY9Rtawjo9IQsRzlqhURKXm
d6ixWxo9egXjk7zHfKiFrOiO9O1vSWXrd7x441XdczcApk/7z2ComZdwMv2rUbliBYVIimgDlT+F
H7egSzlm86qxuRuCgxHvSiQKq7yjeSB4Kjt3ftTYYR5nN8n2nuatkHd9uJ/kKHEyREbisLg8Vx4q
s8vOFPsvEWhbSRd9cMZvLC5/tiGR/026rVWjFa/U7650gt9QHuckZKbPvTJzhG3nhHmKUzNjIGc4
xlw2edDYh8Uxl/sxM9l8UklAC//eURcmeDP9sKC97ssm17+jlim/BQ7d1N3smdm2zUX9pLreeDUn
kztr7uVby0nkjc1Gl0eTYPzpsjPMgsZIiW2l9I+d9J00xL1VdBSqhvm59pvgbnCs5Zl78nMyM6Mc
pZ4QvwI5OQfpD9ZT5Y/2ddEvZbTm1sIjRDkEA3ixXcr1XZs8zouLU9dnPz6rstCpgCAlpP2/0TuC
3dk+yBTL0sakb6MMm7UlE1vpw8lvDPWgu1YXKebYziV3lD7MHKNwAC5z148a27pkNiZd5WElUlff
zsFUn2gPo7hCUPDdGbLiZfGrwkC74HqvSWkN1mYhC/JGZqDhNpyTqDuQyKcLpgpK7dnTBqcMeWge
3bqtfrnyYRUpTqaNosAi6bpE46gnT9pgEiMB7RsRVTfODPY5sAm04IVwXW50AzFZVlQjzWCW+pbo
Tnknc2GcmrLqjkrwx0IVOPJGY0LnNPoGd3cz770q9tATv0pUymjhWORm6KVaep0NmuDZFyo5OZjx
Donm2LeWrYSzQXU604gH0/OGBp7uYcAcsO8MU12lhuXdwOrKn+gQ9kcOlIYXrNWM5QB22NsC6c/v
upzYMJq43X4HylZeey4cT0HsR+Ki938CKG4e9GJONua0lK9ebY1dCO6rfmTcoo0hq3bR4ObWiEiC
OYOwoi6Au63tiyREPWankaGl7Z1PB+IvRnmSE0XovIi6pO6vUMgbx2mRFaEpovSu95YN9W//V5AE
yaMjsSptrHYN4jFbrIPAEGZsRFsZj2q0xxuMNuszWyq0ZACg3wAOeN84nftn07JXGV1qCbdBjZyZ
Os1sXmtBUXOVz/S2h2m+DtHkBfZe4zZnxiPHbsDYa539rPQR8LCBWomd3JgjAyawFlZpbf620n56
pr/QsSIpDf9ZYexKMMAxbAzidfrpFKWjhZjHqrjqi6UCACyXF+WhVqG5ihSNltnBC8xz9e5Lgwv+
RNCGujA1rgcTiZjS8fEuQ8bUeOn6U70dqCxaHNhc9T2VBE+5nTu/cMmVJ3AtyAPhW9WPjSnspwaA
NDGT6q69dgwe7Haa+SRw4H86vdNEXefnx24dvC2DfYTABeoTzB91mbw7upArcLJ52DZ0k5eHqeBM
jVuntrHqAKW6ZwaTUAEMnvqtMs3dt0Y/clcQdixJf5810ZVPhcq9LjKXIX+2ybIXMdvgcqUBykqI
NS2SI0lRMm4/WLnkTqGNPYL6xlScgnqLO2KGA89UuKC2Bp598c9Fhod913L16uOJTMFTFyhzX2SX
GER0lrXxzZqrloPwIyeMyIsrMzXW90HazrPoJeYlH29qGGB2e7B77MNhhiqRP2ok6ikDu37u5bCe
lY1yLPTw5R0mqwIlSu1kYeCU2CPiJ2pvSNjkVyamvCKEn4PEwUVL78bwT6zHqlQccHOVg9hvnKEy
omJuUoAXF2VbaNP+dTbdad3mTZYcGU2qf3qjcDeGXuvdic0Qenw+uJYRJaQvdgDBm2Yj+tTa+7U2
PNRSNOC7ncLfz26gsJKsjXUrbHvd0k1j39S1Vx3Ktic/1TSZ7oY6oP1viCyHOoR4Qj4Lp3m4MIK2
YSYh2eObkQcrs8x7UO7iCpR5D1tPrw6iWmpqO1l+hUXT3S9Zgo+zFiU947o4LODjT9hh2ptu0o19
hgVdkMy0vR+lpOTNO1AuMVmAhWaDgSbawZdc7tWKt0IyT8p249N+jgCjitI88I6rbfqbWbO7CDUQ
2RBZrw+GW7VPylg5NIXj46hx8+y1cEcTRdjFHj2OCKVu8MWQXsiQvTBQ7hr5treknx+ApNTXHGoM
NhrENyTgqMoWsZOpAPY/TqQfbjBUR6n79hGW0nj0RmaglL2m5Yb0ufWtRnd93STaxddEJBs5Evfh
hoemqi10BOLoypqjdFqr6xoFEAlez3zKwZaQIG1NdHcsxeAgWZvfKicgymiodV9rQmo2aHsptoL2
2ncI+e59PnA30ldjvesz0ztwKctZzgYyu03grMuBTlB16ame6MsQs+3R7MZoH9c2ed21Rh2P85pu
pdYbbxOSyNtC8+fj4pbkq9shnW4E7+h3XMbBZk1p6vFovUJNNdYHuyrHhZ2KOUelr0CeOp/7O1PF
B7wAFoZTS98PwJW57OpDPMjBIcKdGNKznHk7LjLfgUsIXkY+00PX+P0DMoMk9Ezd/FZTc9kDfJEx
NhwR+6L74RfCfyql3oCiLlsZ0QlhJ5tCz/T7vpP6dROsmIBavztyYnOq9YFJ8CFLe2wiuzXni3xa
u+3ydsnjksmeGC9EElEVyfNNpvLg++TRyYKMNbV9Qlw7iV2SgFXkTbM07/FsDuPjMnUj149EX714
WTzvkDjFskRa62RmmOlDioyAXkdCxsaWxc53lOGFXj2qw9jV2MeMqjGso40o6Ufj2Vr74Ckv32Vj
V/2q/jz6aq5TN1Kouzjn6kzhfrENLinTMmkPY6oP/YaSY2M/BZpljbEaKTfHODIu9qMh3/fOMMa+
kdgPTUb2y1gzuYa6HeRXwg/q7eRT1AjdWSDxcQHQq2ilJSwkF998x+wzbRNz0s5EAsaDqn1ns5Bi
i3tfqpjwDH0SuYBz5WX61YLxccPlMPg2eqmHomyZ9nlF3trrCrW3SUaSIsirXwxYY/Oo6+oeWRcC
TX+QO2OtxMvCPbEnXuvap2UU/S3azOHFM8n3aLAgdhV+8xd8uA8acfzW7DPn0GKaa0KDs+RoKzn9
kJI42pPFNaIE89Uc2HLIVmkXk1v2isqO0o6cl622Tsu3zqWobbdkGcOUXfPGy/0VQ2LvU2IZJ/Ng
d2b6RIEmeDKGtt72DEftGC5j8MtrF/tM1YAWJhf6ax7aFG7uMJjbb+lgy2+O73ZNqA3ZyukNFBkP
T5E/rTPTe/gLmncS75xVahkdtLcjhYK8G50bt76si44kiBaikpJNNIAVucHRlpxRuedO3AxBe7d0
g++T/dPkEeOKTgaHhhM2wdRQx1UzzSPX6vGaqcDsKuhpiqE1SSG/0gOtg4cyi1sj1/37izjtVDHG
xK0pNfz7Rs3BwXaAv5eGyF5q3Mff1zXp4x5HFuk5Y9xOCF2qDbw49cTsJlYCpKPPjdbJ48UfFHME
0d3f9vaxIsXzxn/rI/Ig1W3pVsHZvfj77C5D+lmuxVuaOgnJEbeIvNRnyH5M00PGut0NFvbMjMIq
Ose8dY7WNGYnqVdoztrEK8NS5eu5rdhANtkStNeY6ZCQccwJcqs8krilrlbFCh4CI/6rtW60icRE
r7fVjzzJ9GPbDWpfd4F7VS+tcVV0OaManT8dfJDYD7mTQ1LxMooInJdUANo29ShEiqQ9jL3LvB/l
hpniBAHFHbU2qJy1lwOO7WYbBWLRc5GhkLAlleD9cDptjNe58W4VLX8B7VqioCWold0MSLGo3/Je
86gHsa1nWVJ/nymQ7jWabqOMzBl+EkOCGFk8dGbhXEwazrTUDF7Jv7jn1MPfPEyKUjwOkTEsZtnQ
A9bry47UiHhpArR2oOMlplPPLSDDVt5OE8L6BkWPRYHLgn4XlrCxZS3mdKpVpEFsmjbLDeGzekbb
Sw0xS1ftGGQ6wZM9L/2dz69307ZaHkttWXazPWY/uHQXT6OViW++GvNfhpOwNZEon6M6o8RIklvV
Z7swJYunXKcowPV6xtpaxGudmwByh+RhmRQjwS1hd5iSgdwNS2vH9rLwgtHnEHEg5ftAaO5vlmB9
qNaarqkxYGiQ9XBKSYvGs+VfhB6iNjd2siyPMjCHqz4z8NclHTWDTb4G3Y4w9JVb53QB9awZkaOn
H1cz97ixkc5K/WYh2EOZ2pOMPFfFwKs5GEmzz4xKCO6ohn/dDbMhw6YajTNXrnK3DlWwpbHROEKo
WV6X3g5ePVMNvElulUOixlWPm9Na1HcrWAM31vhyN7kHO4iLUx1buTVfdzPmo63Vm+VBcF74cZVW
w52fEoToxjjGWeoE92iNzMNsW5wVOBCwkvBqQM3sztiO1VGorHqSjuJugfAYjKPpbk3jcmJAKAo7
HL0bXWWg6wVGzqWTFPnNddmZy5zuTL/Un1OOXWr5jsGIAUCeAI0n6fyQ0sL8GpB9eROAMmAutgUl
QK9O9/5iqENFVluGtUZQNvoIWEjFG7dThqeR4KmODI6nI2PF2V7xZW6DssZ0C1Ey3y1jYp0K7o90
sJVckSpVBkenYy+jIp8eFhJgtxqtb2aoyRUPnRD6XYpE/Ajr2DhgKB3OCQ76G8cpureybubiCgHL
REeCO9j7wercZ4HP7buNROvn3BX9dnBS5mexCL4gJRLWaTSC3NhWS6/jlCna6czmTubEtjmYC7oS
FM8DSRpchV2fOAbPg0/bbR0a5d+npQcsN+bYZJXkzSkD54LsRkH9iNa2ivpaBfVeA7NJmqea7tfM
842Q1FwXZfYEjdF1/NMgRuPQ2Y0WJxC/j1Sh5u+Wl5TbVmP8Fh+0Ik9ga9tkoEsxgQH3C0UCxfPO
CLqYclgTua2Z/FZOEsSgJfL3ZvVJItuF1pBlm/wtskfD3Kh+GvHbTPYv25rqvTWU49mup5TYum2s
V4zGZlxTZr01ZrdmOKvrzOuaRM1e90ztKhsndc2tACuua5PtzrpguKFtEmOGj3vreYSgwypffG3f
5Zq7G410xoA1FWU4G7W1WfOL5IomzDHOffxoISwSmgIoO+MhqqqmaXE7D9MYDvnFvl61VvPC9sfU
MkfYoXLLtdskLSkMOILNA60XRuSsZovDIde4Mkvf2nDOu08BzXtumIKOJKO1UI5Y+PQPSWBX9w75
2GtZtXqMKdW5s3AYUnco0yMBYH6kJJfFPD3x5IIPHLaGY94vtuhZAGW13LP59Qfi0ID0pCHe1hE1
kE2fxWak9siI01oa9xpTRvfCafK3tK7sk2Rg4ZcYL1lvR63Ow1DDtm1IUW59e/Fxv67JG4CKn6nX
DbHUJ+LeaqSARxgRD1mfkF2vrMvLi1meeWJKcNT3u3wSW1Y1GcCi6qPcaM0td2TubUVRL4RydfrM
CG7gb5Q/UMtPivkRXrK6BVrL2HHp0PeCsVnfQ99CJOhD89B4iejaoHq/E948RIGoyutOc9OrwvPF
vYJMShbetQvqhmo6TdlgPOTAwJNNVtnORhrk7/PCzx/zqpqvS929tN225OMV28e9aypyNnW6xpkS
lb/vdBK4aGNaNk442u+G63uHCdVRF2srLKbTEogkbNj/VwbO2z6qsdVP0SzIvxjGRZELd2vYs9ll
Otc2vQLfmWjTuUKrFGz62U11RrxMzFtUC59oLUmuuRdg2ZWZ9pJow7y1klrbk+yb91aSWVjIVlkc
C9KRHBxNoJ5VMIuXjMaEA9a37h/Szqs3bixd139lY+45INdiBPaci4pKpaqSHGTdELItM+fMX38e
anqfUbEE1WlsoIFut2yTXPELb9jFyFbgh2kZ93YKqWwZizpee6bnKgt67KAJ06gKokVuBtEzh6pZ
PYjGTYIVVs/OVhVcxhjFy1T+TEuvXMVqRoM0RRO3HkVFQaxFwWmZxHmnrso6+2mHRasvItoNW0OO
7hezw3NuXysQM7S2C6ovEk0AZ+MTvmEPqlJh2rb5YPBnNClM75Fn9H8s6v4rTBDSFlgDX7eqbcfj
xh2D74JT2NsQKte/NAA5e6zgqLpkbE/EHiz81snrePi3Gr28HeKZeHrrCs6fcB4XEFUtvNKJsQBQ
F9c9SM1bky4ZM60Zkha/3u2U0vCXNY63xroQppNcjS4eb7cEqz3GuihlWK53PU1YrOCHBg6TLhkZ
NDkNQgRRgacx9BdvVxiWmz5oMsi+ukUe+yur9B3MtwYJ9cbPwjJeOEgZ/CbWarAh9cuhxDOdQgH9
yogSc2u5JK8ysSS/vewIggbfHJTlSEzf4AIEg0uEifu1S4egA6djGt3WVPu0u/GKyMPsFiU55Tmj
PnNVClra3MPtb3A8uvUjxe9sXPhOrhD2JYERcuN5Tb1knHR9SwvC+oXjnq2u0cbFnDUSWTxuNQHE
fSz9Rl8FYyn2I20hqiiRrw4LM/f0dY3F/G1vROaLMCqaQqlipziDjZhYuCCKjtHgml+qJANh4gNq
kobWr6yuGW4SG3Kx7kzYj4zq4dLmCCPa1ysDb16qdymJJcpgsadqW9U2Y5pMWB8nFLXddqNiF7fJ
od+Bs8H+mQmzN2VTyhucp71tAeT6ZzfUcNkkJbN71+p094pwFyuzRG+LH1RP61fqvOmPwDONR0OV
pViE4KpuaemAjYsqTu1cMcZV2XgE6GDDjfg+Dvr+T6H3zlVGUYbaOFoXPwN1JNivhDd5Ngp1B++p
WlUU6biUbc/ZhizsZwe1y2LZOoq+Ct28eYauFu19IF2PLGX/vooj9YdoMxvX+b7fCdcY9prsTawF
uqFc4UdFLlIM5qOtVMqSm8P8E9feuNGxVefuzdQvYzY2G/Z/v8TgWNzphLevej1VlixbTb5jgtqw
qOhaM7RUVy0vtW8w9Gp/KVFAM7rya7rMlAisOqKj7GZ5dgVopnhpgeHcKlVY3+q2/4ceFG6NqD5o
C9qc3hPcHMzVoyTEV7EOInwQ1NAyXnLjoEdXSopqgDBwGaF5Wi78zkz4CC2/pUbg3JTChgaatB3B
i29n+Mq1hufdQvsYf3e2P9CF1KCoUFJ/rDDsukuAn/82GiX5odNqRJQ7yMt22QKBX2h0aG5LlsiG
IDpYt4riHNmAzkOWx+6+aPRq2RDgbfpBS1dxOVC+RpM7dsB8eGTf6DFYX5wwDw+5kqUvnRJTAR3d
jP6PW2fHmPxEX3Zwy+S/YfV/yz/2S5bwz39Pf+YXaP0SdFH9ZpD2n19tX7P7l+S1mv+mkz9T/Z+3
H2NctXqpX05+sU5r8DrH5rUcHl4ruof/Y8A2/c7/3x/+1+vb3/JlyF//9Y9fWZPW09/mUUfEOu7t
R9e///WPSVvr/1kWTX/9Xz+b3v9f/zhkZHqT+dx/bcqX9FdTReCgT//wv13oaGzr/6RTZOKEJgFe
qRMr6y+vWUwr/2mpqi3JVfCBUyflkr986BTrn1jWCc4JHMWRxJsUHv6ymlWE9c+pQ2LZ0MMk/0Zg
4n+GgdcacEtnBJmEj52/ZvQYwyaGMnSHyBv3WpqwcyJVHfYa6hvdsEMxwN2Q+FUISoTNPgU8z+KK
rN2QOela02ob6KQcb0C2p2uhRvEKh+ICDFHer2RcudSxfHVjw/tZIkSuH8ATY77uBw0xiamswnT8
Biv1azEELx0qNl/cqNG3KrAxsAupf4EEoE2A8v+0wvksbE4NzdFty9SklPYMUN3RWsxyK+05xEb7
unBa9TmnEwE+J7qqzVJs6NCD4w78Q5mH/rWbFZcEaeTE9Th5Bd6ADpABUtMxTGvOZcb3zgnZ+upu
9NvNk10M6SHF5I7jKFKQWip7YDeI3a08XXhPGh2JfNnabv2dSnF2DDv8bgGODGBla0qnV/iO0yux
cN59ajIj/GVbFhQgGTU3+FJa2gLgaXjdo5MI1HcMr02j0u/KSdtxEWdORTWtIVOgw4tKJVAox1ho
tYK5aWSPi3c74a8V9t4O8I1oMftu27Sk7qi6ZEU4MxpBWfjNoBVlv6MuLh9inLPHhaU5SrPI9Kr4
owXkwwuwUN0GUDWHbt+5+k1vaHtfFJRg0bJBVWNIwh8WAmbtpbeTZ7NigoFiyRtCSgc9R37+Dmkf
RsDa404Tu9CQzgth1gQJriBHcivpP2SEoNyaVpO3D728v4m56IolvUAsbmn5ZUv8CGPQEF3kXiDn
nXIXWLAWOFLBKlF1OpCmMWNIVGjqmhFd8V0ZhM915Dgshv6iD8fZtqAzy0HD9wP9tuy5dgZGpl5J
vXLc0Y3qge2Sani6wt41/MeoKOob8sLxVfOFsvZH1WwXSayUm4SaFH2vzAMil9Ux+iFVG0IcHFzc
TXURLdxEKojCju2XWsKeI5KxwnuzComAtaFeW35qHxNNKdOlZjgvg0Fpn6NhoHFcEc+hg2ujO5iU
z4GB0wvyKQmuw27lr/A9pmoG6jECtFSHgqYCTe8xMovfLLxoBeUAaZe/vX45NhzOXvDe9Micaabe
rRBA3iIDoq/uZJPVT3Smcb0whhQ+e6VJZQn4twI2226AkeUmkO/GegTflURL+viBs+q+pPgLh/Hv
C681LczTbcU1wOowbWFappDzBVIRaHUg53Zp3lZLzLjFDsH0ZOUK2VwnYB+WaHp312BDum/jmNHO
Dg3raoij5OnCm5xvIYdrw8QcHR91nRvodICAS1MyRV5wp/RZsardGPiuPkomKQSavnIqaW5CLwuD
pZapw7OgBi8WWcUARr2R5evIZC/BlsWD4PM3O6V+GbZgaVsGnTjdcXQsuKcXfzdztSSUBLzZHq0o
fckFw2QbgPVUw5TLqBcX9Ge0U0bQ2+Mk7nuWxmbi75jDrpQGDQjdsNtjIoonbgF1W5Y7PyyHpZa2
0QpjcqiGUfNbbfT8SqpPhfMTS5ka8/CRikZZOYtEsf+esdHbS4Ho1GyHw42WpDObHKU3+lLvTPVY
9bL4ofcxCnNhmV7gUZ7dr0K1VEdoRCe2RLxyctd9P9R4VhsR+jvaEWNz0vcqhqRSJP7t6Ko2Sq0h
aItEPueWS0LhOMFzSOds+/lsfzD+TLTtoFtgg3zQ50oNo0M0VKUNAWPv9FurSvNNp6vV2hLsDap8
961DUb9CNdhy4bVAXXB3VFPuE9XSAZk5VrGgKzMuXZ30+cK7zXerQOtFtw3bsk3Hcpy5/O8YVkaD
Jk18dKjfLSms28uAys0i0qtg0sADmuxaAC782niIKM3CwBHGXUUctb7wJvMj/+1NWAu2aXLv8bec
zpTuQSkAZhEftUSLURuFRoXaGUiJ1T1E6BKsAWQyY8KaG9K9ZBwz44BPy5FxePf0GTRRF2kjRajG
xx5HvAV4THXdq5Jud5IWlBW6AXRwri2CLNTWrtIVSxx+N3boeJcW7NnZIKTNQrX0KXYW5lzWsY80
Wiq0RI9WDpvCJVZf5X1a02CU2TEN02zl+VW0BDkEur35AbLjR5Uam740669dNVoHCCZyZ479uMGs
qbxwcp3vJ15Pm1azoZvcy2/j+O7oahRHsiDC4Ci9xkcowSqPnRyvjN70brUQ7nkF+/see2Tn1gRD
vdFAWV54B5uF8P6CwY2Z213HEtsiuSAhOF0odpCi5551AUwP6nVgWB90b8jWKnXw66rWtEUGx/3e
Lqz88PkS/WhqTEn2Li1DUPOc3WyC/+0lo8uDC6OC0c7y8BPg+I5i+Rv8jeILa0HMI/O3L6W2Shgy
lVPmsisotSe1XobhER5TtWypz14XyHUAskzM66AuhgW4YbGGoNiiEG0H205FP1JQQtzkAASWRRhS
xkfbYW20XbqkWFasVFB2qy53h+cKXy6cYupvJs2yjWdK7wIt+8PxIoIlcxQ4kp8FcUGgjQB7g6OA
VrcGIUhnIw6fwDErFJqAI34+PVOqdLYuqABztWrTFTtLpexedRvYk+Gx8K0vLroi2zyx/Y06+j8p
dtxlk2bC5088P9kF21Q1pCB3c2DsTQJj73YDXIwx9lUnOIZGCR7NFU9qWbnXoPcXBck4ZCyr3pRR
9qCMgss2lEsvVE268s22hKi5BqOjMPafv9X5sJOjk6hQTJqydWf6+buXSj2rpcjPCaJVvb3UM+ub
EO1xrH1tRY3lkhLmm5jD6bDrqq0RYGFi72hEGKePG8Fr1Q3QumOKvh9KIdCq5FJBLZrmQT+Wv/VU
OyB2uMHglMArFiWUS1/BTFut/HHSygGXL4yr1huMrzaMpBcG3LiknPP2FrO31IQlWYXoAJjOXFiB
bCApgm4Mj4IcYN8C5/paQ+mFsQyiZJnmEoKeDjAYuBGdTTa26wId7+EAsmbd5NkJm/5Oc+L4l+0V
Dd11rQ0W+DRQpBVVKndpbRR3nqkMxzQ2xNPnM/om1zV7e2lSY6GdpDsUmGdTatmYDWlB6h3jlC6/
W9jFOhYwlLH5xg6hAYZJfiGWtITEyouirTt08nYALPhkQpi6GjqhL5osuiqLHrJgE/or+jj+Mlf7
lelb1kLYUXcjpmutV+plVWnjMuA0xdjcXenoaC2yFtAZ+firl3YKPdcHOhHRI4SDfKXrUb+C1ffo
pWm9A+qD/0/U51fUY+1NkcI2HWpHXAtUg7c2oP4Le3AK4OZD41gUTigNaYS38wBviFSPdrVyGHLA
jSKp8lVqjMEFDee3S+XsMSxvA2sbgE7zYoHjVRpw78Q7VqBmV7qRW9cixRsv4iaiYq15izwq6nWl
aONjSAFrWRVBA+Wy+wJOY9wJYWc3KFUAPNHzF2ElX5vIgWdt6F9M2vxuR0Nx9JD7rApUU0TtTn7o
GSghpqQok+LCFfrBoHFwTQm8bZOsGbPigq2CLmFFKQdZRQq9BhEfnNEPf32+bD8IFjiHTCkM2yC/
UOfHowuejWPKTA5BwMZy8Ta5T7yelF2me72iJ+z61qZDqW5lJ+rOwHviwg000+cjrCMH1fhA0yRc
EQS4p4eTWttC7wcjORSt9QWlJTpzigsL9Geo++uittaVFd1q49oB4lUO/Z0snG3XN7vc/+OJYNmH
zoXyyUwR9a83oloqbZ04ypgnY8hVuIqn9skBjSFJV5GSGMhfsRlDcDT0yxJ4BQE6AkWRPHYGwJa0
Nsel6rYZso31sAaDXK1qxcjpKzfdIY0ydZ2DvyHSiuy/vUyme4S0RUhNpeY6y1MtejiFFunJoRXS
WA9d1cH3iC7dIGfpKXMkVA42HkCF+UygCuRlPSAKcLD9Fu+bpvOWsSarFeQF+8JhcX41mmzfKd00
Hcl/zpaD32Idk3VOeBiDxJsA4bT/3SRZBEAGl5FUL032B5/2n+dRQ5/djUIPw7Kl2XsIY/s6sFu2
v6xvq8i5Ao65zqW/A957gyLBUknMRaBcFZP0iBwguRc3Fx0Vp687PcOo608XCNV9iKLqFG6+Cwzo
S9Zlj9z4IUf6ZwGGfqnpob/tsta/EiatWh0yEnwm11iGiENdSvA+erw+FSCoe0gO6tlqMoAaxKCN
4FSBEt+aVlk+ukNh7SzZ3fhKqAJ/F3LX6UojFrrWOFcwJe+TVPHu0raKRsgw6XAzRKV25anUJFJX
9FdKPng7BwOeO0BXXz4/vs7zDEslMKF44OiSEvBs8rLcdKWkqHeoxkESudjJ0mxDY5XqJtIqcTpu
Kgv1Eju7VP384NykaEHJxpHWVDWQ0/H9bqIsiA2sDwjfFBSHDXDRh9bWx69tK36rtjd+rzVgL7JU
YY86yOFR2EouxNLnC5c3mFaKNkV1Yh5wiKIXwIFG/+BU1UOal+JApxUGfJqmF0Z5JgM4HYg8ihFm
R3KNw808/dghBIiYNxmPglMNh6Gjdh3JHbLU1a2VVLAmHfPeb5sVGMJFkwN1KRGko4Fw3wyZdeG7
P5hzjX67II3QSLreMrJ3Iy9APuJoOgQHOToT6CCqkJyLjKOwx6egrK5KM00eQaWHFxR1phmdbU1N
o/AxxXgGd9UswINmURSWqMIDXD0Dwro0lo64aHJxfvwxm1NdgXqYQTtvmvV3X5dVujtGMvUPYdm3
1w7qBZDyo3w9mvpjpQ0XFO0+WEOc7DoFR+qvlJZmT9MLM4LtkYUHpcBcNS2jDTYy+YIKQnf9+U49
z/zIj23dJrRXNYMY7fS7SlEA8Yni8NB22u+sHuRac3G/8Oz4F2xu9Tc0Vmv9+SM/+jgeqjGa9tQ/
m0VQWREkApZacNBCqdyZ8Lo8x1SuYlN9/fxBH8wZFX7bIZBiG7I/Tr/Nz3pAYdzN+yIQLUT92rwy
g/61EV1+O6jKpbPng0RpKpazNohOGNG5U5FGA58ik9D2CFBYO0MAX4R8M97T7aLSYUCes8MWlxRr
vKNrZ98U9K6enCZflUFhXZe+K65KzxjpraCW8Kupa3jxef9Hguh6CCHeLZMxCi44Q34w/xxV0yIj
hICROJsM4Re2a+qZ3Jelpa/yNg+PSqbf1RZxZoqFFsQR6ESfz8uHA2VRlaEHRjXIPjMXc9ETqpsC
OGmUbgfVu6mrL1HzRyrilYAKUTUgnmD29QQQc+vUi9BDYDS70d1tBaQmMtqv9gj00q1N4MfaVdg1
F86U81HhMKEcYtADseAtzUYlcW0pQ67Pg8jUQ9M4D5CfATXCMdbVMnno0ssuCGen2JSish2mvIJi
6uwoz/NqVIrC9Q5U0MIF7Xh7Hcdas/185M9rteLkMfOKQ0qwj7m75R3MYiPKeoUwxk1rIItA9/IJ
9OfTaNfbxFPQb+l/Wuzi1f/yBWYjawyBJ4PW8Q6sjo3SSRM7c4DO5IObBowlCJ6dEjtPiXuDbA2A
3LG5sPjODwXCEla7PdVCTMovp4dC50LZbmXG6VNIJChCnjU0fzRPz1AS//75175VGU/vJu5oqjuU
8ejWnDX0YmRugkCo3gHPkwdVIwiLc0jYKGmDlBQS15+gG54z4pj7qQr9Q1MLgMq6mV5BV5TrSMPL
gjDHuasGT/0T1rmJ9kaMKAvku+I1r1yK681YfKO0AE9CgWyIKr9rLUBVJ7eK4/tIScVwGy3qzmuU
iswlwO9hF9q+sxGwT+8Rp0EapNDMn1IBjl3ng/sEOdW9s5mkC0fNR4uPHWVPhzGjQln2dOhdDB+d
KA+CQyMc58ZMxld7Ita4QtnIdtIuQDdh040BRS3Ly9Y0srWvucwvlIbP4xS6q2TUZNfAII15a7NW
dcq9qC8dDJbhsgujPxB3g21bdtEdWU6x0urmdxLX6p/PF8MHzyWAwELcciTgyjlcRQBOxkyk9Q5e
bg6LkED/mAFpfHAHcVAJ4q77xIRgEtbWBSH7D0qtNPCoNJK3EVLQ0z0ddwQTGjCGOWeLoGln2Paf
2k3CVSIFkhyFF0BIiTv3BqjlN7WvneMgBrHVOIz2uFWB1q4gili5vg9t6/j5mHwQwVJS5HylCqrr
lpwHjYECWpfykLMPHfGSUwZZ5t9RX/OfTEr0NHSjR7OO7hqTbLMTyU1jRa9VpBW7AU2ACwnueRxJ
L28CjZhC4x6ftxqzsvJK2MDOHrGa/sWBB71QrTG6sArOgx+ewtVC8EPhW5s3gQCdUe8dkRRLsmbf
xn5/V4VQZbq2NIMLH/TBJYa6Mtkq1VsOujcpkXchq0hHGZiic/cJlbZ15LThBtkcQMCW2a4KmbXL
GJbrhYd+UDZigzN68i1S1uczmhYiMEtcz/Zqgv7HQi/BrlcZmgeApX9EQ2ktktbEtasZOH7DVLgr
pBOPcrR9sPJFES3q0gJgXufKjaZazdLObfVP1ejfLqy86ZyfHc0g9qjNsBM1qpOzw2jslKId1cTe
e0A9rzKBokc0jCF4VdF85wB5STWZ3/U15uK8lX1tF2q5RLLz14X3mJ5z+h4O4AKdTgixI12A6b56
N0vwrBStLtz80Ixp/t004viaBDIkFHsjrkEQNUnWroSJMgWMkHVLHL9qB8TQlD5dJfmwxhbKuOuU
AWGfMQ42fe4jdAbz+DaOfeXv3p5UH4gWBVGbpPc9r+VqBgVzND85SgoMAGCqUfSvw68ghp0lXjN/
ewnzOEl6KwC9EZvOc+mIVMHtXOmRQjch8MUx2fSKXaxsqGUb00+rFZdufOG8PDsIpoea0znNpa3D
FDqdkZIlbAHp9A4dlZglZekYBYxkuHANvTXlTyZeqtOunAoFpqNac9cG8lYzU9Xc2UdVuKVMQkU7
BaqO40Zz7QTWyvZQiPBg3r3G7W2mXPeRum/bryJD3KTPbxWcDJBz+dUH3TYrQohSX10nWuhBy7/1
Cy97BvgjdGFPE/VyeCFpOzdvK1NLHYskU/Y1PQOUTNoHayzD7ZQHfQE/F13FAbqx8C4frKEybtpk
EgmLXdpWag8xrWxU6ypwbPP6wu45O+PQFGK6mC3yZZMS2elckZFHHRpV3qGhjb5B4B7tVZKk67It
F6pvRld6ThuYlMG7t9Uw3Doau0rvUO/GyQIUW23DYnBg+3yth+DVoxV5BAZ2ybNv2sMnU61zv3Hk
T4DJqWAzrbh3e9xNvTYXiioeujpwNkZ7GJMbLZr4V5GWXIqw5fxh5FQEGmxQ+l46BaLTh+nRiE80
wl7HXLHNfZnpcK37DnWnlrDRy60b30S7dop3Me8OYZZo6oIewk8Ed3CQptW4+XyOzrM9g+RhajFx
EQGVnff+7bFxCEGEcwDb7mz7BnW1FUkfRUpQQw/N2AW7snV+2MBjtp1tl7ivFGhqam0MhN/WvqNU
DKIV8ZzwKtDt5Cdek9TTVLdGRF42HqoSjv0HtPJFr6SzaePFCb1pvxDFa2dpqo7DwajBVT2Mfrce
EUJZKiI70pvjuqD38/kwffQwIJv04ghCpgeeThtALCihpaEf4L4Od6aBAqOb0misTbZO5fjiwvPO
Tjk+juKLbhiAd6CxTu/zbk3WKVzzpGv4uNSvF7lw8D9r1Uun3IdPYRWaQE7AuM9hGEli5oVdmvpB
wExatnkB8saRxYVb6a1KdbLBOAGoAHKNqsZUopsdA+CkwzhWeuuQaKK9U5W6+ZpFXrdqqs54sGWK
RZFMyDBCa1QWVQVFqgZraa07BUjMutEgp0KFNttDRnCCZKU/uH+serCe7KFyH7umRLPBS1EeXUwB
6zL2Kd+QxakoT7Z9ieqZlXn3VpREXx23A85tWo19i1RLmCxg0FSb1E1RwVKHDM4QUQk+8ZNOByKz
sOWBcOYvjt9e5Spl3KXjlvg6wj1HC6wwWw05hTYWKxokLhcg2MsoN9khmlKv86jXNq4+ye/kXtAj
UWHF7krh2vIu7OGzxclNJTjBJtAsN+I8NiZrGf0md9SDHqQBKgUpgj+ID/BWMSQpGg0XFueb1dPJ
hAKoFwD8CY0IlpFunq3OxIhaJFvHvdaqN7b1Q2vlc93Yd4Efg08u0cu6KeznzB8eujhaaAC8izC+
kqiFuc6SgulayPpKdM1SsWCZ/In1V/rBtIkFLeFgkRfxpqahHLhI94qjpEcRhdC7aSSlFO0S5avd
DvWSdsyxKZ1NBsdNjZVV3V1ojZ8lA9NX0v+zwahTOJwTMxqC907t8nGPrQyZvigxPPOK+HcAyvrz
0+XDJ8GR+HdjhK7u6Xh2nvRb29fHfYsI03f627es7PR6rCFZfv6k82yTj6KgTJIr4EaY2uwgAwqo
uShRj/vM6B+CSv9VxfHRNkEAZm11FbSZXED8/ROU7tY3oEaF8aHjUo78bpXbFPDVS1aF5zCb6Y24
FIkjxRRwTZn5u6MuEiJQB9Uf935l1cuoEfo1TFXUoWp94lU7Wr4uBfy1JNZszKBRZE/NmyqBroD6
A9KtGtWS1szte0vmYrIaLS/02s9OSZt6hAXAVaUqOrX8T18QsTwzsDJL2ysjVu6GXRABoshyYWLO
ChA8hbh2mhn6JPpEf3o/DG2HJi1CDcjDkvdtNNHBHBuc2LjuiEURBXXtH03mHCTs0SsT9uDSRYhn
AVeXjmPgo6ZV5421a333d+dPYKgg8JnKCNHZVtGTC8voDXxyegLYdA6hPnElAkS2Z2FMFOq5piOY
v7dMbkEMYYOtBc9yk2ijQCaqr+Ibx1CGXeChSJjrlbolg/cPfVr631xPlofY0dVtAoebUwogHQIq
EcpoiAcvtBLNJD+vnOtRa5JlS4Md/WfLw14QBciF9FI+KdMpm6lIqjU6vmSOHDcYm1S/IlHprBm1
ca8Lw/VWaT3U2xSlBfquHTygASVGygjimnXeYT6AS2E/iOCG5uNrgqPfts0lyidDZ2+UwD+i6oCY
lYXixnPXqzCQ8yzb0NDv11gY3XNr31USfjNMwu7CETsztaJ5aNuwUQya2VPySYR2uhzyqAzQaEJh
xMzQo0SBqPaQfIgWqHSPIP4LdXKv/lZpoXtP993aB7o+3IIdDDBAR0hI5mSdTYJ2EjK61XaUTnZb
NyguYBvc3+dAS24HN7JeUb1F0DfI1UWBIjG6Inp7YWGfZdB8yBT88w+gH8odpx/SmmglDr7f7Uuj
09Z+RyLC8gXWmWrqK6vrV1EHLpLjQ1uj2FVql5AK076ZrVQdOL6GgK9hAK6drdSkoMdRqaitizC0
vmlKBeDZ6hEN7ohICUCGrRYGxdcG3djnSiFLQXd+VWlut/AaePaf7/I3C7jZ28DIAm1lceCBuJ0d
doMnRdvktbWHvhde51JNHt0kjq5zbRJQjzLEC+Oy6njFOkAJtZUAnmXxgieA/jDWcfaLrkMF/d01
FwkR4i4sVedYREV2O8jUuleqJNn7uhNt4IclCxshzRUN6nBTj2GLUpgnNokzoNKUoxiFAIFeGtcC
MbznwSr8xzTPka/4/IvPYpMJrQkGnRCdgtpZ/zeTHnXP0m72UsvRGESgcQ/wJtyC/9WWZdGVF8oD
57kwuCviTc0BSw34Zm4p2AGvz9GSsfeaq1QbK0/HZ7IIbxc4ebVvolJdYXvTbNgCKF71Y4Fbjd7+
bnwrewGFV645VsUSQc9LrLyzW4QqAl1wmtOAgc7TlaGVoZ56FDDzgk5nG2XmNZIb3oXhnu6ik/VF
62TKuGkYk6voc2CTBIqrCuR99kj+7NpMKN9q0d3AZNR+fj6vHz+IdFEnS3GseTc1hEMdtz6WCknb
pDvTKrKl5frVNq/EJQPl8xSVjwLMN7Xc3yrl09C+ixBMOGKDLWJ7r+DL8huVeXkkEVV/mGVS7Z1w
9O/iIXiSSox6epFNUWLiPHrqYCycMame0RIMQebmaCwmqINqpRI+mZnSXnVk4igBUFeEB2Q4r5+P
0NmF/kYPpr8tHBY+p+DpW6MAicZ4W9t7NcWMpVe1ChkvKSa6ZdvdRfbg7BQjHb6OReRfuJ7P6i48
egJtsxAoarAVTh/dZoZPthc5e7sZw7XaPaCih6cpEo9ljeICMgqXSlAffazFVp8qPbbJ154+sTS8
QEaRYu/ZndFqhO+/Qh/Su2daG+pgSeTf2TSYatT++0tlpvP8ks+lkA5/GqiNylucPrwv0S2Jssre
o5WjPaop4vXSb+rVWNrZLmobbRNUOMAPKHblCFvZiBTHWrZMZeVtcIcjdvCK9q4zSvp1qFY8wx2C
JBOYuLsNY5OQSxb4HJcjfMgmqtW70VDKBRLW7QpNKUQk3EHBlNk3zPUIjfOqRkr2jZPgrVkEiKz6
Q7xpq3LYK3WPKY6mogAaKnW7yPIyXbcJgpV5gCXCApRkgDZMENwglpQvDaQxY912r920yK9Dr613
Ibowy6zodLmgyhEsExsnI7NR5ZfPF+85mpOtDeYdrqMNkZntdzqmYYm4StxEErkiaeBE0MJkLJJq
FySjJRdGLaJlzdDeEth/LWqE10PUiFe5AfyGgPExwGBh7cPCg8XaABZwkw5jTVcP1qomLiEWzs8i
3hWgAgBIqmva3Htca81GqYKYFlhcaS+ujebJCKPbG4OHz0fl/DKjE6FRKpx6RPznbJX3Y5AD/qnl
XhsPRKzuzdBZ1lUt8i+DqV2Im87vCx4woUe5M0GszQ9YK+szX8aG3AOZQ16rqo1lghfG6m9/EZcz
k0Q9HRzOHO1j9kKnlaDIfYGrwALpKXUdJ/5PdLlyhDqBH3z+uA8+Ciw7/X2OcmA4jjhdVYWWNOi3
06wcFUTwF0jC0ldD2/zCPJ3jDGFP8V0OXRAuJ13Mgs4hK7vGJEnYq573jOkPAPrB1YJFpaLlo5r5
bTD04Wbs43IdVol+FH70+PmXvsUZpzcxjb0JK0IYD7hpbigX9/XYacUo91jhROilxN0VGn/2oTbc
I5iK4Qd8PK4Eo8zib1puFkuT0n3vwPtGEVPuSuF/D4yh28FgaG6Loes3Sq3aW2mj9+nkbnVAbwS5
E8zIr13s/JZtW90Osb6oPWzjqwqHV6T9bkOUuO5jANvZ2gJMsyjhL69KL/BvEF7JLsVe00E7+2ap
mzQjuKdJmeeZMtrTRek4jb4PkgYPPcvq7+KMEEtGsdh7ll18LxXnQFmKE492AeZVmtX++Hzgz/IN
ogHYe4RaZNJwU2cHl4E8oCwTKfc29KTrxjBQOoJceZuhlr9K0vqlNup0A2R5bxaomH7+8A9OInT2
puYbyTzoldkBkWmIm3ZWLvexb9yJthbI6qfartFLcMmfP+qDrUT67ZgAtWiCgeg83UqaFQyDEma4
X3VD8NNz0mcs6NQLq/ijjcQ0EkdywVKdsKYT8V3opZi5qigYN+3lYEKwiVGFVlBPRTFEm/pIVXhn
KW2G63JqbY3EfS0ieDuff+h5aKFRGYJPIXVBqGnMErgoVKTdyMTZd551J/ThHimq5GhSul4ORZbc
ORhrL5O8vRBDfTC+kBimog/xNJTI2REy1lWgU3J09hltoE3ueNray5VL8fqHTzE04JbkKw5A4dPx
RVUOE67GdfYKtNMDrjB3Uuvj4+cj+EFOBD2M/T2R86emyWwIjcZzKihf9j6P5YFWobfQIPDcSD/P
73JTLx4kTkw73Wq/hV6vYp2GgLVbYT2LU1WHKYFX3zRGfeGCO9+ogroqPGCEMAzLmmN2Cw0LDkgi
9r7Vh2elrerbsIA+6DpZGy5DhFuX0uwgh4ccQTeKq9sX7qLzdcXt+n85O4/duLEsDD8RAeawLVZW
SZQsWZa9IWy3zZwzn34+aqUihSI8wPT0wt19izee8AeL4RXI88z/bGuXpuhNYsmmo7r1cO5STMSr
GkFsJXoqqm0ppOmWyuUavmla0OsrEqIAgdXUdEEiYf4yxX4gmkMhGY4xZm9x1II5Q80Cxc4v9G9/
KkLbrlxJ7xXd2YgSuTDdVwtiM7vseotFbSR5VSmMDrFZcxhKDX1/awwmDGd5L+ne3jBL6U4Ng2wL
YSHZmQ0q/h1gBpvufbNWjvnk++GokCdwb0E5m2dFopB3JKhcz7h7azsxnPRnTWRBf0S0V+4qhIid
OjWl/0TLE1AvwDBojLZ4/4A3gj6uvKoiAjuyi9dDoYr+Y64o1JMU3vV/vl5lqOr8PgIVLr45xTcM
klIsZGJKSQ30R91K7+Om8VeOwBJzZ8kEklzg06MFCHq2NiCPm1CiZebgATjGG9+vfDsM6h4l1vrO
j5J0i5PesEsbUd5bSvNcjegb56pr/V25IT5ZFp5LEcwdDSTCwVnG6ApDQxgrSE6HQc/JC8fslKsa
CRAlpBDzKyFXf7j+0G71tImQ/jaGx0ApTg30we+Vl5uYCCFjQ85XktYMaZGcPDlJzlazllUvbw1C
CxGOGWVyCqPzWF+n61sJoaQ7mJSNf7wK9aSslbapq24GxTj6ffg1lqrxB6q9a3CX9+LJ9UlibIqI
NNumrvMcXoPJtBJ2Vq87+OlhaWhc6kLBs9VCT0s4j+PvMvmvaPvfGa5doNROqd6c8RwF7jMS58Fp
scxTH94bNa4e5l2oIylQI2iqtX8ESzvdXtBlIMLeRWoBHC0KXNRNrg+972cABD1fffBN9W/aBvlD
Env51lJbf2WkZU40ZQ9w4KdwB97lLA5ByLQSkrxT8EQe1H2hoNbaxUa2q0Bd7KbEfSUcWHawGAtd
KwA4RJkW9IHrT0PGn64IJpMIRbsmtf5EPQhxAKc3iPXfWEJoZ73Acaab4n0tMvk/199RElFfYt0X
fngYeu7LtghsvEbXgoaF5Bi1Hoji1CLYIBNuaFqXj/ESt3s2KLXueO4DyIC8zHfZ4P/21TcBn5IA
1aU20u/aNL1kWtzbqPGgjfmr1sYn3asQjDzqJoJHLwKkYyHvN5b4UMr3gfmkt8BufWSEA2VbWjTI
0YDqgeIiel5nh1bANe/2Bvok8uNLiKINxZAJGd4bFB++hOR+THX+R4HNf/VLLdoKY1kiDt3kT55r
Rsg6C+5bg+0QhgsQUKtcWKHZLO8kMglEsugavOeKs52FBBiWhqEuY6UUSJc8Fp4Sxdo1nXovtQWQ
v6D7evub33OD+QFnV4F+pumCvsAsJPCkWi/93iMb1pIzppO7lm6Fj5FPhBdD1HwxgfyrArh0MdiP
Q2o3PvhIPTslRfbqibpdjF96M7dF7ey7FxR5Nxj6OkO/qyMfFy7cwhQk4Gv0Euovt3/5Jw8JcwV5
imtEBjBpTZnZh9VC3NdI/UiRHdLq/gG/uOiLhx2xY+SVZPOW8cAbrbfTVEE8VJWq7dwAAYBqBI1+
+5eon1zQFHg4BhxQct/5k9bLQWq2aCIjJodRK4lXaAp2nsg4WODIF32RwqekCbem4B+LoT5xiIAL
DDtBK3bUjB4tfy/7wmObv/bCGfikVr6GwqHE/bQ1MTh+0BDVyx+VKHvRveJYICzeGfIr2uO6KPCP
eI4RVjvkjt0WYbU68CbnxE1dR79dWTsU8vgEp/45TgsKeDV9kFEwXtPGup+UA0hd1jj8y34PtV+C
rknRhQoLjOPrddERK9GkvBWdEmkmVeDaH92NHn0T+s5uCH0C43EIXyj4VXQcUwzeA6eVLn7/d1S+
9Ypk4y5DNa3vMJVDkFeFSZ2l4qkxlR8I9Ok4p8RPXRA5I6ZV9dcMZSFRO95e0E+SB8QloEeQYnK1
KcZsa6Eag6Rc2YyO6mvjxcdW4wT+VH9McjfZA/aKD2GVdffYb4YHUShdEOlYG20gVTdbQRPjO6ON
m5PvteYaY2GZPIFiIJLkpkUATFdnv6xrcRLIgQU7fR2cw6rGORRt3aNkxuZmVAyB4m5S/yAQHWBy
6O3vOh2DvTYiq29Z2UvmJv1bW1Yrl8hnFyedXwi2QBloXLwfkA9HsetlVw1jeG3EQtK5UuXvhLf+
KaRV/9QmfnDQ9VLYKaUMUI1KM84lyprG4vL1p/SBnuFER2Zq9Nnr3+K5pmUKIA9PiY64xUJq6aBt
3Y0+PjEr2+OT805ABH5QpO6BKsH05x8+V3O1zGprd3Aqc2jPiG1dRqwDJqfL4t6LkMcrOrgyZSr6
3z0QtTVQoIQN2/rjnegJONLlgextaF/X99Smqp99hf+JXHr6kziMxr0SuOLKu/JZHEcOTL2TAEmT
UfK7/sn49gZmUVi904jJGW5F7wQ13W/8iWTqgYG2ibmhN3pvqE+YiPh3Il6Qd64V9Oe6jbwz6ojB
Rjb94aFCBdpBGN586DRj1+RGfSHp8beoJ9bb2LTwF0Jky9MRZVm5Zj+LulTwiKiJEeCBGLn+hKQZ
1aCvGuUhLDGhwg9uC47HaXGdsq1cXRlsec6IuMiR6WGBeTLmQQ3YPYy7sRN66IVGsgtBMbZFVf65
vZGWexbaD61i7hMyHh6z6y+K8JzOwaLGjqv6qVOY1ZchwNkDn+x/zvungWiPUtPSeDBnNTqo726r
ylXsYPCYHnHT/A+rinOIl53dSRi0Efdvyij5ZxEn8OoajUDYK2Bl2XnX39dmbmSFYoKfGmbTr8qo
fZcH/0XFE27TWmZzjNCQ39+e0uW6TUNCBFCgzZALzB4fF1q2kYx15gieqV8Mr5AvtbaGjlpGaRME
kNyVTAPCqCFff5fYKW2CwgdxDtiPXVgPJvXWLNwZeoIfnSz32JK20coRXl46OhVW1HHgq5EIzhGP
BgYPbjAauZMOaNbz/ApfqlxtHsrQ/GmV6oXWOA5BhjJcMpfyxsp5WJIDWMuPw8/uvMAIhTGMqtwZ
xXLTJk9ufI+f6LFrrZ3SNVsKii9u0h5V8O5Z8yszWwpp6AaV6XOBjHyufS2I26P6MBaXFocrSuo/
zLx8tNDIthvpCyL/h3/fCeRa6LjRsIdBNe2UD5e0JaYpsu1BQbEY7ejateSdaSE1f3uUz7YC3RZy
H54/LtbZyRJFONKaj2Whihr6KQ58JidKX/GBxXkgbMpHY1TXYoBPxkS2CPo4V7nJx82WQi4GvRp1
LXGm1r4O/FXVqi+akGxxxN2FhWuXqDo37S/UJR7C/Dmx8Pdqsf0TzbPcJY+q4h/Sbu1MLG9nMAkT
3IitCZJvXtXtx2xo8khKnTDrvtW6kVENEfXTqCbIahT5akq8nAQgeNzOhEL0X7jYrpc3l8si4Jsb
J27V9FsUx94eZ6fxFccgMFcy7tB2rIbdQ1TJ7qlWrS941+lf06AgEjJQGCxdQGYbS/eUL9gkBKcw
N8afCY7GL7c3yCdpyoSg5+IlNkI4aRJc/7gP8aIHCVbmjQOIxTpWhuxe6k7RK1vVI5xk60fsafdl
RnlvgycH/vAYKtkZucbKG7BcIJJaXk6iWUBp1CGvf0eILW4XV8AXxRJdUkXohH1TWcUhyzU6hRLW
V7c/fFlrZjwCjumqpD89b0oBOSywV+gbJ5ishuSkyHdabYb3Sanu8ZORLhkOk5sm6MPt7YGXFM4J
f0IzFBDe1D1RZ2dSNkZFMFujcaJA1HZBWsmHdtCEs1tB8UjqTnjyvR7OUF4jjwan93vAn4KPCDRn
BBu/7RJrTS/nk91KbggICkAUm+A9Z/pwGUVK2YsJDRsnqWX9SBTrnjWtSLd06LLvoG0tnGf777fn
YfkU8laAh5mKzhpyWbPXtx48TOGCvqUITjpqSpFhYyk3rMz2MoYBpfTOEkHolN7j9OcfviwsNAFT
lrJwUMuoABAm1cGUcvFp9K1gpdf62QdNBCLouYADWOProfI6LgbTdHOnD4gbXPAs1IPKceWdfe8i
XldEJu4v0AouV+ZtLmEFIZRUJhVdbMbpQOtDjAW2olzSRNNtuQqKXZ5pv4QqSp8iz6q/pL14wjoF
1oFBhh2XEfQNugg7IU4qW9fGnz3R0b6T3WADj15BUCBGozrXk90g4Ml1e82Xq8HeIi2BNQwAlJrh
9RSVem0MACjch9ZvqNNEkPcyPa0OXUn59vZQnyR9BCJTUCmy/lz7s+WoEgR9gcMUDnyPnzVZ3peg
bN1dF3nePglMaxNzex8VET6/ZY6TFmNdrWy+aYiPS6VIUx8NFwkEFCgqzD+37hujTLW6xpTXF/ad
GXi7wBrM19aMg2MXZcGx1arKaX3lkrWxt6ZAtqAWK8g5TbcMEsecL3WOwgoGbO5zszMeGhSf7zpT
Lk5B4e0xSELqTQx3GM1ZCOSpmDkq0feg0d2T0MIBrMk5vuRCK9tRXPj7wZffejftjlkgNbvbyzS/
eZAzBQ1H222qZvAwT4fqw/m0PA/iyKAGj61V/Od3nUbNxSxPIvaujlICmFWCtHm7Peai/zYNSiGV
OJWgk7/NBvVSlNghloePiaJ6z51nQTLSQmRkYlqeZg8BG0FV/ygoco09nZBeEFBP7Egfcw1/onwt
KZg/fe8/R56gclOEQsZ1PQcNUAIgeWbw2AnWr1Cu3xJFO8QmJzItsnZlT07fdrUnp2//MNjsCJIz
B5TrjeBRbQLzzkWFG6QAarm3p3j5SbAXp1YuAS6B+eJ1lVpPHvo2eJRrK3kxY5c8hFW2y77XjxJZ
5cppn18slDkkgIuEMpw05Hlm17xMPSdw8Tp97Dzt14hFy0mL6hwTVmHtqfx0pKl/Q5rK6zW/5TNV
IIdreiyn+8rUNikCXpu4b5URUywtXAlS3nvP16vFdxH5Av2bnhVx9l1dVPQJ1zwUAqm2cyXc4yNK
9ypAR7DrcULHN+wLGHVscqsKOo6x07zhKCbjPk+i+wEDQFWiKB6TxBDcbNBW2XuKd0FS5hx40Urg
P4+opjWYWOfqBMjjTZ/9VrT0DDfUreDRzwcZFkhqgo/HQjRvEaPIRBxXs0Fzd2rer+Wen60JjS4N
PUcyWvqA1wcojcyyTDtGDhINwznsMe8Q0nU3nqim/8g8mj6SzvD0nSBReOavhxJGfdCwduQjAyOx
O/wabMHqupV1Xx7S6ZQCyWObESnO25quHwl12HrhYw65kWZBRCgGnXD/74eUp4EUja2Fisl0iD/c
vTpKh/AUu+DRtdyH2HNbB+ux9lwIXf8QIKZ2+n+Gm8i6yF1g6zJ7kAHuYHmSc0bheiBEqv8lzCx2
lmD+kmO5390ebPmuMIPUx+mTYThANHb9bcitynnYi1xzfatt+tD/U4gFel1N2B3ixHwM5er37RGX
m1BBb4GJfK8wg3q9HrEd5RwbvY42uKqDK477co/+J5Z/StGt3K6LagcBmgR7h4IHF+wEs74eK2o1
WFWprAHZwImzcvc9VdBtb1Zwkrv6LHS1sDV985eWPcuefOyD+1h9zPqvfvJYIShSqmcJDLPsJxvs
7/aB0Mt2aaRf8VxwMRuq92asICeVrfzsRa7Jz6bGR71y0uoD4DNt+w8brssDvbdIMZ0Im5xNmCjd
1tIy4lc/NLdRoeXfQmQDN3pd6w+S2LbnFivZQ2hY9crO/2StSHTg5pJ+aIQCs7XSyhqn0ghxbrzV
pLupNX/shQBiK+DtlY+evun6Bjcm/wBgClxOpCKzih8i/lphJULvpL6HbBPSgfteLNNvtzff8r29
HmX2QZmX53rpegOlTBNsuiJj32BKh0ihqYWz6+H2aO8dw/lHGbxz8NMNFBPeY+8PCykJqO+YZTU4
Xirthcp9yU0Zn8wKZqGPLcC56L4LoXdppEsaPurdOSy+BOHrEDqae5H7357paOGjjKFgMthN0dq5
/ghMzonzn1X0qyrPSYdVvWePWOKiuyX/Z46/xuaS1T+K0NpRdtk07vcOeXFsiS0TUZca8e+3On/0
+ktg/eosZdPpJbTrY4hbtiU9K9qTML6I4o7sVuieagvRsPCgFX+t9tRJrwjnt5Qksd7AXP2vYNmZ
lmza8KhPYkO/Uu9bJ0SbNPxNPz3yobBUP43gT5r+TaDJm65KmHEeqrMkf8utB7MBATV5xuOkC37b
iE+4nmxuz/8ityFYBjU2SRlTm6eEMDv/KCIEvU8uBXqwoUXZWNIrMvzab4znvbsCs27k4RPpBF1C
vWTA+jaI7xprfi7vYfJsF5BWTGhBIncUvqdT9mEXJFFvQuZyO6cuc+wHxHOYHwet/omBBMUiP/5D
EzDejrH2WzJDW5R+hgPVvnTTAMQp0k2knNtgvMQVzuz/jdIfSzrGJnwO4aFRfwogK7Ixv4+yu77e
h5nxTc3kJy35afR0j5HHsCndrdwKywAGiDC5KQ0PntwF35c2kW90eqw4cgAJW/FfBKqndgBJZ6+m
WnqHZv9GsQptZdhFO1d5b9OBB52s4QA5zEJyqUjROdP6wWlUFik0quLQjyhgYopcH9QQRB4CxK30
FijuoU7S+DlqFO0+yOL8McLW875uGtfWgcb+84NNaQazQERHwTQvgJFZFGl+HHqiU6FKm6FgvVfb
1MTpA7O3CYh2e1MvL0osXrhLKP0p1oQAvd5Nopl44hBkjIbu7X7ImxQWbL8GhngH1l5v2qkzwtU/
6Wiiejw7OgYcXVnCW97xE+HkciPXJ6DMmzh+bpOEPdj6tNM025MEzw490Jmj9Ct00996liubtKye
ERw9lFFstz3Ee2U0ypXIZXmVT8w6XnXqFiRO82wQx2oNJQ00DvJc69D5UoQXzRIC28XO6Jk2i/L3
9rwv30L+g0w9eqYgkYF1X8871jqFTnlcdGQBenZt+dW+9bJ+p+hrsfMn5wuqPg+VRjNxordcjzQm
6ugLHrAFA82zrRcAa4T722xcf7zgr0thzf3dac3X29+3rIJQVybmAEUE2BoA2DThH64pJcnAFvnx
6HRQxF8TQIp3tL8yBPelwUkpajt+WnRY3pDjq4LwO6sFBKyCIbdrxQNKQZ53aGGknnRo8BsxLlsc
o7rox+2fuQxYTd5TbgJqIROufxYnBLh7hEOlI+ChuBnErkp6SotKf8jVMbA77Jx3StusdUA/WXuK
ICCQwV2TzcyRAil6bqXbSawIGfPYSyYVb/wggAK0K7tsgRHkkoNuDgIS6g3p01zNcRAGYFqmBWZF
DnW0ikT9MS7Hr/gpjyAurVr9M1QIdVl5/EQXYKNjlvk9t7T+oCKu+L3soxfFa8t9WyvKP0do8FJ0
cjl+HtWKOYVMjpPSr/q8dGhveAgkacIm7/Nk5Xr7bBtO3b73t2Va59k2jIsc4IxWlE5QjaCKYn+4
M1Hx20hQB+9rRVD3YV/sRLkO9gQi+jYwOvTA09JBMELZAcpK91kjfod2Ntrx5MAyRP2qydD01Fzf
jshgkbvTMWQmqMtdnxWzbsBg603m1M1bgOrXWXbL8qzGWveWpkBmUs+CBOkO2mXEjOexxn1lJ+JG
/taI3blL/tl3Upl088A3UFWgi0Z2f/17jFpGL1wrc8eHlvZV1br8YTTDt6QPrDd8q43ndgC3LwTm
RSj92DF1H6NyREOxH+y+hUFJ36QQ439/qiZVHyCJ9EzIz+dPVVNjftNUdFVjz89fgirz920ajbvb
N8LyQaQ1wvMLHh3xB/Ce19/egOGuC2D2jmEm/qUZA6R/9WHNd2PadvMVx/0VsAAVAPRDZvdOHIN0
EIusgIhPPgSZstgVJs7ouuADsu/Df2ySTAvKWNSiCRwVgKzXH9VpZj72uZw5eIvVd2IjEgB2xkov
cXmtcc/Q6CVumaxY5kdNrkWPzFvPUerwPIjl1VPWS/FvCxnG20u06OXxOZSdpjYWT/akfXb9ObI0
+kYsWJXDQ4aSRyO5R9kID3pYDYcMTYj/8lI+BnU9/Gj7IbCBuTZ2IysRctHKS2ikayJlC7zs9IOm
4tQU3qAGZc7Cm7wGhxHiKutUfndsVG1jhjlaXTgNu5CZk0i0s6RTnn0O8jazxJ1Yd9Z2FJvmG7aL
E/NTtTIa9lm3sXzEaywkeC/8uyY28HW7CztUcXkbtfaHmYTNBn3J4aWtLfFUZUFpi3FdjhtfCYDP
xYny6/ZkT+HB1U6lm0N4MsG56ZuyuNdznTf9iOTnIDpiBYRF9ccgnXycz42EWEiSmMGpBY35kkl5
cApEYbRvD79ca1qkaKbRLFcn4tu8KGfGfmmNYSw5cZ9EL65pHfNw7I9urOxBWoJ2byv3gObXjzQP
I1vLWn1r4Okgj30NZaZLVxqBi03Oz5kYS7Ta8SNYWNl4kl7TXEokhwZ+fI5lz78M0P9+Fom7lm8u
bqJpKHqOkO7YX2jgXM+82/j1oFmZRHUhGx8FzajsXqZPfnuCF+Eho5iYtFKTgSkBk+R6FKgFsY/G
vehM5GA7luvkqGQSwivu0DscrfK50LR2V6C6vvI2LzgCNIIo6pLBUleDJjAvXQMWL1rTqisHP2ds
5ZKoehOwCtn2SSffFbU0HA1f+5aKABHDzAM7idmfMzS++TwYOMrSUG7xD/Hc5xjF8WPeYvablcUP
MOuPZOniBu3K+jxYfeIIfsU7TlnmrxpPfBNUEuVjjnbWXukxZe1yYZ+DktjGqSZ8p20i7wccW1e2
8iLW5HOpwkJW5S+aJbNAPM4Cq8Xyms5jUaKNSv1qa4y4fYaDhFuAYjWIWxnRWtFoutqvzy+jTi0a
4IRYAy28NI3RjJJWrZyqKg8gO4zqVaMCKOQtEOldQ2xdqJEtZ4ekfEEXZ9N15xoyhpC+eSHY8OTJ
q6rtdM3mqkqt88ntEIyQ80kE7SiEeFlZP/NO3kd1uI2zh9oXsEHYo+HsN3Q/pOSYuwpGlgjtBLVt
qtHOk5l+H/HDezjnXqTZQp1t/bbbh0a4h4l3NOJuBw93iyReAkTBL9H9TP1jr6a7Koy3U6AYo4wY
86+52i7qj7XqAfoEsgK+2NwpWrlPTdyw+bvXiXhAm3s1DraucAK9fYgNyY68XyK/plcPjSwfKnc4
JNRIUJEqWz/kYYQaf/uMLdNfChz0xwzyyqluPG9Jp3ol0qsqRcdtxk0ujLjvYjKIgJt1EZTBcwZm
69ATi21lPS7hvlQjKpRRcR5046+gFNkp1lJj69KisHGr9nYCjINtVZrKPenbmrLwQvMCNDnaX5S6
2DNc/XO3DSsyXUmIZUpMWp0d0zwoLki1ShQNO+FOHT3pwRfjYOMD6ZY6U92JZe3uqliR7jC+/g7E
wUkNWuSTmExhj1HY7V3FSh+VZFx7eZd3JBgDWvyUeek60Ie8vr30Ua2VagAvlVMt2A5J7+0H2Sie
bq/fZ6NMpAWaNQSetK6vR7FyUWshBjZQ/Uz8xLIu2eoiMm23R/nkqSOaAbWGNNJUEpsHhWWT+q6o
VM0jXkjGmU7YdxlDhE2ZyH96ET6foib4PrYH6nJ2VFYI2BjhiHW3FwV3zK+0Xfk90+RdXx1AwmiT
k6SB1EW64fqzs6TUSk+I8sfSShVbyaLOMVOku9PA0/ZB4f/EobjddYD87DQj9BLQX7aDqH6+/TuW
sz/BOJgPlK6hn8+nRQu8PsT8JX0cLeOnpWLPnHtitvIMLgZRMTvAAgMZJ3rMiyZJaoG2V4JQcEaU
Ny/wEan+VX22chsvgqlpFLQN2fwQlEgArmc0DNimijQIjqBm466O23zX6Fl7tHJwEKbph/sm6PST
MJjGAYygsBKhL1BMgCJBP3MJTTUPuOazjazIY6qEWqc9aF2AIjv2rBupx7KmyHxvS+apwtCiTrix
Air45oB6WpD8N1itsgmi+FGpkCqr5GiwEcT5FrYtQCJPaLFXLA35sbdC42jSdr6LqrbbDPi9725v
hMUDSvYHpwthL4xnJjHg69nL+iSp61qLnCgppC3VpxQ+VUjBqKsPpRSc9KAR187k4vlEcIa3ehKU
ZclYuesxS7UvmUZaPAlWSnaNp8ljFyIdYvSZ+tsIlODUZ9SmpXHU7jHFwOfS1fNTNQbmYUDj0b49
A4vok9okh4AfQ1RI/3hWzbAGL3XzYMzhWphYrmiB8q1AVfivMAjqyulfHggaZzI2ujTqwEvOT53f
a6obCcAVCiGN9kY7wZXQUlwZZRF9MmtsSlgo06rSVrme3gaOw0CtIHRco0n3oY8PaoR82R6tc++1
SLrgW5S5/r6k7bUy8rItiiAYxqFYb8FznLLI66GjvnPVRq9zp+lqbdv7YnOPDUOICWG4z9Q+2nvw
Ojdl7GcnA6ODFsVGO0zV9tftJV1eCZO4EQ8uABqK8HO0mGt0Kr2aKnE0DZwIkiL1odYMWwqH7ikP
hwEtdBo8mdqhs+xW8sosLI8USRU6+QAo30U+ZjFpJ2MVMYpd4kCv8TcphKmD2mjtlhP4JWwjc5dK
4Zqx2rImB/iB+wcTPhCbsLNmg6KJOiLyZcoPPFzqjgA13xHp5cm2jlTvuyeIydEXJ4J/hu7phrKP
v8n6Bk12T4/u0zyS7awec5qPivhDyxsOfZRHyp0Si9a/nreJWY0kBuxqGq5Ay6/3SDimrZn3vfig
CvJXuuQtFScV7R63XXl+FusAPoMkCHgLZVo43dNp/FAtFxLwEnnGQKPgGEny3cB7Ms2QnijL6NVN
3LVe8vTfu3rap/HoPEwFqEmCf7b5x1JNS1r94gPU03rjG31g614cr3zV4rqaRkE3mlyH8jPV1+uv
SqPYRSyuEx8EIUEMG4O4k8yNvaHMPq5UuJbBE2Op0FneuWxcJLOrMe8DKUnGSnzwdflZmYC1OLxE
tgoi6o/a9O2hrcR7N5efA73ayGDti01UetbBS+iWpr353+1j/S5VPZ9hFZwDIQXNBULH629XGrMM
eqsQH0wvH7ap7rs7pEDCs5QpzSYWXesQin50HF0x/Jvr2GNu4CT7Pyx5VJBvrxNrh6tWdSg9o95g
PZ7uXVoVB92MiyNKk//1euwfgU8KBzHS/rhRlG+LUh64pgTlTuui5CEYM/9nobvDW4mA+zHOZO2u
CVTdKdJasrnP8WBV2+LCQ2a9SGmzarEz3d3XM0ATE3AO8QYsNvzjr2fAMLIwbOQcdqHU6Fu9gzre
tdJTFMq2lXXaljH1bdWV6PYppmcXpVCsBAzLXjllBQybiLpABk3l1uuf4OpGKHspfBA5Fc6KJlwa
xat2RWn0dwlafefKj392YxvepSIagrhM5nAPQgXDjSgJLnHMhCreKB2wp23/6nWsbt2q3Cl9DP0+
zL1jSZBzCHmydwXRz66TevFSmUl+LgKltkUB/X17HGBUjoOi36duoG7MLBEukiIVmC6m3PUGmk1B
+nh7931yxSIMQp180vNBuX1+nxS9kIdNEcGyGRRhryJH7+pKhdBGIBVcl0HdXBLBKrdlNB7jbnyu
i3gbK/jfim2lnZKQHixBYO0+0/+0thQ1nMbslJXbdXnp8SPhgZBWEWPwEFyvjumBoyrNSgArrhbn
avCRTIxhL4UmGJWgDPtN1Sriyou3vPmo1NJ0ouRl8fDNlfdC/IjyiZPhFJ43PqMZVt6LfrjW4pv2
9tXenwhICpjMSQ8EAbTZE4eIc8FHIKAgsv/lQe12Wd9Fu7oLCwClq0YEy9uPogICXYRR1PeBNExf
/eH9MHVuWi0eJCeMckS+80qnJtL01VvWqcKucEvsCZTgYagk+RQqvmZHGeLxstBXWzmM+2dgb2uh
3WJ1p5+EmBexBRcbDZXrn5RWQiAaA0o6yM+98Vdix0me/E4yYCqeKgZfB3dNjX2xtu9DgmhHvIc8
510/98Ms4BLd60PmSs4QaJ5dI3u6Dfus+9cSMCpI9CwnkVeaRBTFrz9MFNGujmiIOmopeXtzjM23
Bv32YyJkyvPtc7wIDonMGIZOFBMIW2x2QsK8C5EdRkZPLKPmIYjuGqvEDdCyhNhGXEgRbVrsOxnJ
9zNE4ZXBlwgZnL7exSOpBtFumWMixghTs0CvE6dD/u6A9KJ7jDSjpCAhSZA38bgSd10hvoimn+/a
KpawKsjaXUJRfJN3mmt7nj6sXOnLsH36UcCOmZeJVjjnrJtRK/Cw+4kTKGp1oqgtbrMssw6RV2qb
iKbRqRXlL77W25EYotoUREdXjtfKqkssGD+D6sgkb0MaQSJxvQkUIJVmlXaxkxbS/SAG3j1am8qO
KBsgk1Rk2xhOx9ZqxGjbpzh8x1G6ElwtzxdRBakDyQPVhIVXRjJ6EU9LC0+8UZ9VVfBOdYhqluDn
9RYtr12sFGtH+pOvBqcFQBqOjohTjjoFfB8OWIxcZ10lWewMeVoiw5pbP0pfwJKujihddqYIvIPK
QUjFjE1aFbuqtygS3D4Uy1N+/SNmcUVCjSgqyyZ2hCgQ9oUuhLs4C72v/zwKBH96PDRoIeLP4WFJ
bUlClIS+I3c+GDtRErZdConp9ijvjNTrh4IyDC1DqNuIAFJzvZ7RYBDVoh5S3/GsbstjjtfWa6wE
W7hK+157s+THUDvXyqvapbYRqhtAtBsrbraDgN9w82C4A3rMAWaF4qYOfspj9KCkZ03903gqrvHP
sv/V7bGWiIBeNp1tVkBNivhIZL430+4rRKiL6bWvefkjwyhtV+a/UDv+9/WCBMgbCLaBh2DOTIb0
03gN2hYOxip3ZiLIGEZUqxHPolgJdsIERIiU4EQSmMfbaMz2RCiF70QI1x9zbTBsF5becbCyvS8Y
3g6fjtLuzNCyDbB0xzSWpQ24i2plRT/ZnRPrC3wz2FmSudnrUCHqYTXoizhdGyo0N3AcFKcK6e19
szz8cMvYN9MNgFzt/BbMG6v1AiP1nHQsXzpxtJ6LyqhfBC4qrFACgxSHDfzlnwclnAalQlwPeGse
0PsVICrfRFpoFKv4NOIWcQewHBMWt9/HkdBuiUTX7E6XH0pKzESSquKpDcH9+nxUau/TFa5TVFXA
B2p6qL2K5lhvzbSXtmwj7y4okvhw+0PfvTiuTyWjAk4CaAJiDqWK61GthD5aMZSpU1vOmLm25GNy
qMUojuFLAcNg7PYNPO30pQeDK3YvsUA2p+7c7pS7x5xalR491M0J4ZaNYT61wQ+1sGx9GI7RcJQU
LGqgf8HNSrK90vmbUHmWknvFfzAsysCeVj3po7QfRDDrVYzGY7UJeFatINm7dXKokMpspXpbI5dp
VNHPBODzbojBzJolgEW/xjKoK7vj7SmZMqWPM0JJggodlrPGhLwBIHk9I8bI2Ra7oPuS8jgcCxFz
tAJHyKPwP+bOa7luZEvTr3Ki7lENbyb6nIgGsA2daCWydIOQIRPeJGzi6eeDqrqPuKURp+ZqbipK
QXJjI5HIzPWv3zS6RW8OH4XBm7wd8XdvLZHfTm2vLo3XLWQkDu1bngNQwutL+0GVrmxK5R1GmWY4
YEB7P5bOjTQHcUaICy00wVgnfpXsrJzX2x1n+5gPMMkrV2GXNVUm0bxudt5AGojqogr2HUumR4Lr
/VqRvbUkH349WD/0+7CXoPL3N9tBZtEPeY/LIorUlq52S+l9xEilPW+gS123adnvtNaRR23s49LR
21ibOcCoRfd3ia0ZN7mfBcdlIOZ4BFJ3lUnm+GRY98qfZDw0oripzNx8Y7r/cNDbGDuI8gknYQWl
+XHykjVa0I3eJK1bb2z187VQ/R4hQfMEw/yjloy4kGFkEOlm0lyJ1XfCzg3GCPfhZN+RVRWRqzRF
RIjnf3MLhrZHZ28rYzcFB0jx6wdfNKvWBM1i3iaNSHe5q/XxKNLkDeTodMH+dhUkMmScocOnS/v6
KktbpvW8blEaKmv3ZPDx2nXdcPbrKfFNHPD9LAZkg3gFtdv6Vjmc7gtTZZTGUGrObeoZVGS++6Ek
HKFO+ypaPI9+tq9/wiXgfC6sYlf45YO7+XWoftzVU97u1IL5b+APctdUS3EM6sA4x3jlUfZ6FY7p
fZpmKZbJ/vvc0Zd4surmHLzdZZWgEsJlpYtMzs07LcjayyCpnGOatnVkrFqxB6R1IluvPBw8B9zf
CK2O6s62H/zCLSO78LpdrvvlGzvYD681A8Jo0FlgkeU8+m1SfneWzNp5DQYyA2858+ycPb7vkYqm
s2wH3H+xRM0V9lHRfN1+HJ6z++SNrWybOidPY2PZQ+DZYEmqxdcPHcPlwUzlYN5C/Dyi5rSlF7v2
waBs+PVz/0E09u02YV9gToUgHcb36yuRw+hXrALmbXvpH9xD8W7Zt2fGHsV1KHZGqO+ryDq0H6ad
d+scvHM9rg8iTkNt/+vvcbqPnn4N8/XXWNxxzCa9M29xCw4dLOFK56PVHqTpwi59a67zWa8Gd5Pp
etsZjBMKtiInt2xbG6qS4rq2GLVz5fniQ18HwRtV+Olry8Gci8ChBt5jgz71v+Vg1cmkrCBRZ0Qr
Nlme7WCzZm/cyrbRv74VWH3biRKJIfEQ7sni4Mwplq5rW1+7oyDKGc01ttCN2BT6SYxxxkdaBNVN
B3cu0or1rcnz4z1unMI/UR3g7VPlHiCxQo/K1Tu9cFFRqmartN5KsTy5CqSvjW1AGO/WZgfKs15P
jaoEAaowoLgGya3GcIXueywprG9/PQO/WWR8N5Z/XgcsHD8QMDHe+dfX8SQ2GXD8Kkwa4SGVgz8e
5qa9NWvnq746Bu6UbqbCVGEchaYuidXsTldOm7U7QpXcI56FfdwZ6Rzqk5GxRA4xVoIQO2cr3dt6
eaAI3Fd5FuuELUeB8B4Mr7jK9SKIg27YKwvIvQk0543q5uRg9Odd0SOin7WRtE+tFBQK8mSouasu
ELfKBvqVPCsHUWiIq08W2gK/ytbQ/b/3Qn+7rk23iFWc0xWt2tejGfhiGbtAVtcCKO990M71eTJW
z25ZJeGsLfTNsvGNl+EnEwV2CmxlwDVu95S9UNhsJnOXldeDZ6fHRK1+VFrIpL7Nk//4svwv8dzc
/Dkj+n/9J//+0rSKRm46nPzzX9ftc30/yOfn4epT+5/bn/7Pr/7r9T/5y78+Of40fHr1j12NjlTd
js9S3T33BAx9uybfYfvN/9sf/uP526c8qPb5n799acZ62D4N/7H6t79+dPb1n7+xbPzH95/+14/e
far4q/+qRVN+Ovn150/98M/fTPv3TerFSoltA7XVJgWZn7efGMbvlHVUzJsogN/ZgIG6kUP6z980
+/dNzENTEo06KD9tw9/+0Tfjt58Z/u8svGCGnOJ4Qhs+9t9f7NXQ//tR/KMeq5smq4f+n799Y/r/
+51lZcDRGokSAg0OYmQLnax/TaoPkAq9PX2UQT9IGrdVGVYtRPzy4NNwvalQ99yrPoMZkC/rcLZg
4a1FZheor0Jzsa2vU7/6RMCI5YXYeyxPkpTqawWf6uOQ2WYDapTOjzL3OjLsB6y5bIK5/ItyHCS6
oGBycRZg//wy0RyTEKrzYAnHiugz9GK0HUOZq7KNymIM7nNnGSUvna8vkW83atrBLnWsQzL7InjU
M632QpI07YfGKXS5t4s0eRGFLqq4ENWidkY5zpxy+zL7oFTeNTsMB7gCZi75g+fUsxexeuCB3JQl
eZtLMuLeO0mIWfHiFL4dQaVqushvO32KstoYwGygLp23hFlVu773SJnvROMEQ+gt8yyutEKWB0+v
p2aJZwVDH3cJjdyUHRVdXr98N+X+erLfP8nX7y4PEoNM4CVcULEH4R3efv7daWtu29VUrgtFu/YQ
gnvzY5IsqEp+fZVtCf9+ulAGQBXDNwNw1GBDYdJ+fxW/a0dLdeZ117ZpQbzl6lfnshn79DhmaeHf
//pqf8q4v7seNALmJrOSC26S8tM2dl2tRZJk42eElLKMO6son+rAqz5lgI/Ncc20Jj0Pmtrsdl7v
mnVkumnQhYtaJaGnS9ZeNGKx6nAd0vmPXPp2Gqc8tK5/LklxNponIRQWhG1piJulGBsYumLw9YM/
qMS/sJQxkKHd92oJTTdh7lGMSiu0OqskWxPTlXMcvmqDzK8yzcO6Eu1VYKTacGMNRvPo2yqzQh9p
1RyvMPB26yrgV5VatwQxcfOIoQV+3/5DMluth4eUbVW71Vst8AdMEmOcZPo1XFqKtGMprVmde/hI
UFG2lcX5Mm/Gr3qVek+KuQUxXvr5GtYK3/tjn+nucVylao+bXZ5/cJzSeR7wNj2fnXZOsYgaizXM
Cy2bgmHX9cu6qJjm6NJOY4QkNa+jPDWca0l/JwN/NBeybYu1+lx062qHgiTTKuwXF0jIttrFOwR6
5ZB5W/fBeUb2H7F0K0MQ5mlRfB7EJOq9O7kZvVLTK/SY6jrpIodA2y5MOLp8MlIBFQKpjDIiV5N0
UftUw3S5VEVt3q2rYQcRQgFvZjia8V1vVb1zSeNi6ulnUkv3ROAGYQprLbiQZumb0RrY42NqBRXZ
whI5ddTA8/DOabWseeTw9l+uc1puAeja+NA0LWTPjr8392tZWI/rZPZ+mMhRU5GZ++6wS6ve43Bm
V+l2V34hQ0ouPCEGktuxY3SC5b4ViQk8I1orC/Vx0LechtpfDgvBGgTLTXnSR53fzXhhSyW8c6su
PMT3JdkXqUXC81k6kP4di5UT0SHvtvIQq3M9i6DM61s6PJLlEG8340Mhpu55Fqp4Tm2CD8k9Zu+I
tWZ1u/NWyOpMmtpIC9DvWzdm6VuPA0qbSz/I4O3BUi6jfnXegTPU9XlLH9bY+1ZenK/dYutRr1bn
0fLX5f2s+e15pc8kvINYPC+eOT5mjKIZe7aElgfoQJSKmK3CDEuAlipqwUr6XWlO8sb1CwxS53Kt
691cq9zEQAa79Hggd/p6MFb7i8sYP+a619wRZSXX42QaMo9MaRR+pJSatMMqaD6ETjcSCZdkRGCE
pZn5XqxnDbCcNOv5Xul9RcYpne2UDGiCjaNMkGeT6OMsKblVVuyHGfOGAdH+S8kqUyM1qGcj7gZH
vl99bTF2+DrIByMtlmeHs6YZbj6NZ86CVPkACCSdSLEpPvMoCxja+Ov1YVDQhdlhA93YMb6cyW1T
plZ+zNcWbC6oVo2oAEVsfCjcbJDxZDb+Z98cMU9VajEuxrX1X1Lk8DTG3fk5XYlH3Gmd5dSxLjEh
5gWTWRqWc1mvcCes4n26jvLKa9flZaxY+cJFq5Kntpq6HGf0NPNjYbSsVasxm/eB3bd3qlX8Gm8S
XAdzDDIVA35410IvTBGXYpbevhw8rd77qhVfamG3j1ZaKJBLbyWQSGpmiYDJt4Y5cqaESchKnx17
a52MfaM3wR3hgwATeEPpDNi0QOEqla135JPo3fuEPbIItcJOnt0VTDfcOHq4FQWlTrpNOfmXg0nW
1vilJg17iLQOq+wwYc7yO3Nf+Zep6Ta3OvJRSOjd0sljUFb6aIW09O3mYDV1Ya4XibkOfkT+ZdOE
5FFqeOyMBtKGUjM7FIr4t4EmVpPnhXYVeBdFqVYtXG1JSaI4TkcWa8EE0Gxm16tHURSRlSquljwT
3g6NrPuxEHrlHzW6DM8ZlqHO3hWpei87jVBiw9cQi6aQgI5D3fd1aLlFjp+QyE1fHureat8FCpp3
7PZ1hl29VMo4lIVowTyodtrz1OJAEEP4b0Q84/FL4yb19Q9zPxjPMun8r05Fnl+IoWN6TZtUe1qm
nExVO9Gyl1woaw0Tt+zG84z4LjdqGUiUHn5fIYcj2GiMDGuSPHsONzZrgDM1u9VNMcMTOlmxyFFS
UvigZfQjqUQZvhHTmpDegv3HkodG6dpmSPYy3aeJZjR+82qtH9JWaF/IILX/CNZhuObzvMdGSv1L
nSRJh7Stbzn7oL5VvKh+ncWkVM6kQEh9cmI43Z2iXzvXfeTJJH/MPU2zIzcQThbb04TsxNLzRA/N
piIiAZ9063PqVriWOqaaOcgpsws7TR+uExbhOhLlwEnLhtqhXzhV45BLMWT3AxNe0hhyiltZmKz+
LVSsa9MWfokFhO1QdaYZzyktyvmPVkxOGY3amjYUo8maxjYMhnNn4fUK/SBFd8JWWEAI7ke2HjpN
DvT3dLgxVk6UMUTe8ktl1S1R7hyWXjoCgp/wfkq++oWOZ4ubC//Jn0aevlFruhunSSVIN/Ea9yux
eUB2/tIqG/OLoTZ3ZbG4D6ss3U+DGMUf1cBbB0V9YGfSi54C19EhlIWmWNMlyjRNh7ONY2YaT1M9
PVV14gLnsnbviYgNPG1FRNMt5UUxz+3chFkmGg4Jk968VIbaNDJ2b75beM0+Nq1nfXEwOEJjyK47
hZ67whbHR6grYiK7vemy9b1SsrPPqbzp/SB/migFYKFkRX6s6zRN0QkXiYq8Ka2LaOmmktZFMhYl
ORiEtuO3Wnj1LiVMpcUzuyvH0ITlbFw61rJ6Bw/YdLgI1r5tH8kNx/kF1yBtulvSOpgiMc/1vaNZ
iflu1vqlO5LwNTAja9uEuh2OzZrYhEI69mBsjjfSMT7XSScm4i9NoZwaB2SoryxBnaqd8VB0OZnX
W2MwsFu+hi7Wx4JI3/Ico6QK/yR8CQD3w1rMDk2gmkiHmZ4tPdjPm6evfVSitEAvkSY6lwRwu+bM
yc/0aOxw0EmqG81Vc6uwL7PBjMg1dVL0lCWenHNUcXbVrIhUeFO7IXB3LS79McAfIlr0fk2/mlB8
tH1V4ypzU8jUcb9SrXI/flJnEGlLxdJ4pvuTjtuLAdlSx64FiREp3oHfZPs2MWUb477LXTiZT2Rr
VGQouQ+9N3bZ+z5YibKO887Pxw8rud/N+2xMK3Nf9oWePIx5has7CwOK6D0HElMeCdPLuxGNmPTN
2yzdjCBCPOqke5etlCAiytKFE3g45x7bKDly7HVLsRZpG7JENv17JYcx6KI+dXUWSKGt3s7Qhd1f
aWmT1peEk0zzVe910EpQTfkFYph0ofw9S2zZoVjsbKeIKnrrUKXbKTHvzb71XcyERYlQ31LTh0Bb
dV6/IrFd0p4rDjn+vFaRkeS29Tini3rpDQkErxdy8in1SDo7Qtuan3qjHUnwWILponNV5od9kcwc
UizJdlhDWnsgc3Jc8CfSV3eXJVVucMwbTHGZu16vs1CqFdVvUMyHChDainAENZ9oZLVdLPvRNo5d
apfrzm9Wpz3DYTowz425S/WoSzNJSKnF4DO/Epc1avB6Sldb0bVaq6UZrwkatlLsy6Fo75TkYB5n
hCe357lViWwH/UK8NHDFzDD1azxem7qXd7pTZetR9U5l7uxE54CvjHK4WfCpmM3mIp8qYbN3ewk3
omERFNYw0ymzk7SywLPs8m42nPGLmQfW15XqVzxpepc9la0Ut6KpkwJh1FQQFwHPcInWaZm/mvpE
kk3S2CzY5GB4XcgUHxW33oy7ykUyHGKU2z9LpkSK0fWSHX2JxQHMXN+hpNBVSf3tO3I5m1JvfL/Y
1vCBFjQHXbV2NRaQU0aWa5P1863fNH0e2gu2sIe0t0o/0qh5MyKKaucaEnvhx0TpiQddutUfK+cl
NwzYIbR4yVurpJGloX4pU4HnlZfjyNEuKQ4GTZ+AJkz6ktlnppP7X7rEE7e4IixJTEwDe6pLRALV
GYJhNqW88hJeEQPzpG+l7t8Cxa6yL7Lpm5fhNQL2Gkn7/xU6+/QVFmuc9YPMvgzfY2Hwyjbs8v8M
n+3LRqqvr/Czv/7mTwxN83UgL2gQBmnUNjrLLd7hTxBN873fQUYpr3D+hjzzTb3+F4pmGb8DkgGH
WHyBDfUGEfkLRAOVAzfDkoTuLYguGNzfwdBOAGLwFsvZZF+44PO/CCpfYyJiXnQUDs14NM1RDEBV
QQWyZabBpT1aAdnPjqwvC3dk+IJ0esto4jUiQ4tks/fdyPdgiABAp77VXSfWYEILf5hHkx4TWUk7
IzPLWHlZdfzusfwEYvrppTZf8c1Bk6E76dNLK58Mo3KGg23I7AC9hjK/pw4ioaeL//6lNjgS8Nvg
oZ9aTazGUnAysodDuSzZYbFWFlWyraJh8d4CvTfI6t8Q058DiDcLPLuNbAgZ7PXjW6aBc4rDAAZZ
EoSTwuNPju7LArsPMVYeeY2locxJiqjV7eYNPG1D5X68+KbQYRZDKXBfX3xY0iSxcKQ/aA0bmJEv
KYIcu3ujlfbjg4OkDK2D4AQKLfDo11fphW/1U5eMBxnYrmRucqwMnaXzsJ5oq7p646ZOWpFMSbj4
vFsgdwCSNOVeX87pJtNKDRJuhXLRnhTy2bPMF5/kTwqL6sJN8rc8834cRlp4aNkcohZhxJ8KWSmi
8tm3mhGSjuNENXHuPCwcN349Kbdhev2wuAoOFdB0gVkBWV/flz0mRl10xXiwOFWRpaBdCsT+CqdZ
zm/VW32nn43i91c7eWj4AYtOOOV48KcZiLHJQjFVQ4gJRkshTekjwdZ+fYMmC+kPd0grAgDZd+k5
nS5lKi1cf5557YzUBZxo7JKqakzO3Gb1j7RFi3js7rwJYKcr7f6rOxAu0jrWcRSSbEY4a7tx4Tws
Z6/9siyWdqbgpUBwGrp70Miw9FIRGWCIbyxMp/yWbcZZOCVulC6fjurpjIP16JoN0tFDNo92EWKJ
VXjhsmBrQaa3Hma9ASvfb+YYmKvdmeVif9RXb7kZDb995w2rFWHAElzjUSLeeBecn0xN5AHG1mAB
oEeJ+HrS5EHpFqtTDodlSHdmkjpxJingug1U7DvRv18yCxfH2Q1KGg9rfb5gH3/Zk6pD8bWQMTtx
dKZYA/pTW2ye0SZxUvvQhqhuLsRoynemu2pna0GsczcRxzV7Tht1gww+jHOmfRgmP4kCK+siaWve
noN9hnmu9HdjQ8wXMnOaEuUYDQmtkKV0LlK7eD/Ofv+usJUFhLkWe2mNWTxrw3UTeCuQssfR0i4t
WiRlcqmnSn/UZIdsvS40yjv1UijrbvCHgswVge29mw7XfPLf5Efz0Em12hrbgIqYdp56Hi29cEZn
3h56n77TijGNMl8/M7LlYSTQYzeO1VuKpx9fyS1Hi8UaKy9MkE+lJYFcaDitxBlJfGmMnuOkIb4E
NUGNVm1HReA+/fp9/HHdRsPNaoOLShBw9DkhsRBcMtU8m+Gw9cBCc7LnM7wJrJ1vShX/+lI/TlNM
sUwXIRftwI2O9XqaCjSh+Tw17IL+5Fw0Wmec4fX0lk3kT69ChhHHFMhSP0RoVXqikcTCAGqupGzr
vEA7jp3w31JH/biOcTd0R7f8MWz+t/7p920qaOOr4bZBf1gWg36e0ed7d6nEhsWRLUngO0cKJj70
E3Eu/UdpikNjF9lby5L1w3KK9RdK2i1ShDbuqZ9s1zW4DE5ef7AXPOTnLij3yZzj9zkP9EIIiLDP
jHoJdlJvnstm9u4wWZkPwtGnq2pdrXPSGpLw18/5G3H49Sa22ZHBq0EVGmys29dDI7Bi1JLU6g+1
GOszXTpEF4NwrPXQvUv6doyow9o/SodXuew0zFPbDP0eKG+MJTDB6XX5XBrL9K7A0nld549jrplR
lw3tvapHXGCgEBwdkc7ntSrfgda9dbj4+Q0gyaChTJcc9uDrG0gMOLrKnxnUVN0Jejt76KDifcoq
FrWdl6PgM/So8tyBHUtW5ypdP/mZ99BLNzgb2ySJFl9OuxQQ+7ZZvebBt9fn1Unqc8tPg/3cCkV/
LNfYK4ZyL7PurR7qqcji28JFwfI/d3AyO+eh5As3qj8oSJjnyRrU54Oz1HGu6dD5JIv86Kowz/Uz
iyZ31Lf2W66J35wUfpgFEBIg3BJpifjr9SDSubBn5Yz9IdfSAU1k6TufOVbdeDZINiqQr005LY+E
zaRfehkN44Rra2PCHbRAsybR7029b2KJ6pygZoOWFr0hciG44GFx8jyyc2E8q9owWCq9ew/GI+hl
g/td8Nj6uTwak6Nfao5RHtem+eRN+r2ruBD90TFq56B33tiGfzy6kdSm43PACWGTYJ8MOWJ1r0hy
FoQuLx/r5OBNOA0BHSE8Xx3rjXPiT5ZtQAgIH5zr+eDT3IS+LPCXZNE5tKJ+CTI/YdcGjrSXNXjj
SlttcvIYuRJ8qwAfR5itJy8zyedj6yUOM0mKh8KwxGNergkEDkU14Sjy0ULd1XxM5430jYXkJ3sh
Yjwc5y3o+Thbbl/tO77BIIDSklzvD6On/kgG/2bxujvdTl5Kb/i8YYTxrxeub2fPH+6Vpg2yPwpu
OHuvLxhMgL8Z/pAHyvD6DkHeO1MlVoy0Bm7ytD7rSfXQZOUSC9VyuLH9LJp6IWOd08qvv8pPJxPN
zS1ABs766bacjcPkpBPv7+w3Q6y3nksbIoHSmUEcdNL85deX+8mmiUoQGiuS1s1W7OQhoymn2YDU
86CUXA7YNCXROvrpGzXiT8cX8hfxp9vwQvJ/Pb55b4jGsNv+QI0sI39a6CzUG9s+8bWzubd4Oyeb
oGPVlcROiyoCDSh3y6RdrKv71hr5Y1HuE9nJaRmVLfjf6fs6q9FZ077gy0yDvkuFJ/a9XK/UpEQk
KoOc7b6qD6k3mGFTjPobr9Wpq+62QrMubtmOnNshop7MtQ3IN61alwdl2Onn1pOwCmcphmvk1dA2
SEJ33agZ+YBQU1t7bHK70on1HO+KsOo8XLxmTc1XRFAR/WAOA2myjnD6r7+eGT9ZaPDwgrq6WY/h
m3QyM1K4BzQ43O7gLoncj/Y67ey+C8CNneyNIfnJpQLWz80rBxiO0Xk9O7Lc6Ftk9d1hWJPqxbaU
d7vWKaYPmqv/P9wWZ1D4sKhS4dKfrmpt3a5D69vdwTEzeYtRKLZ/yksucjl8+vUA/mQR40rAIhwR
kZ+c1o3mmghAfq6UWbqIoXmSmyk6c8futob6Utmh3aTqjeXjp0NJfY3bG7nxuK+9Hkoh9Bo7cKc7
4Jg+RZWz4MWYV2YsdbN/41Kw3fiwk1WTkwZELdRkEI1PiyS/sBHnwWM+uLbUuz0SpUHStrHnNXaq
pC4jV+I543ImL6POmoiHpHIcl926eFZ1W/kOL1eGRUJwlvSq/GCiR01jSTTQGLdlibPpkOAThtuD
dlUgB+j3Ii1FTvaVAYEBCxLTijy38f04mJzZ2M+wENWFo6XBIYOXs+4aW9Kbo+FmPLijuRpxaS+O
uc+NanF3VtCm5lMwGxm81xywBNSeCia9WFJpJbHMaJK978vGUGdlDbp2SPEIsXea3hrn1UoX99CP
xdS/cypyI67sYVTJrdsbZb3n39q8r2YJY5FMpYAkoLqYbHHle7XjxaNjwTUe6VTeT1rgJueyRudj
kPKXhEpIHA6DNPtQ9fgzhMtok+njCTxcI6jjTbFXRaYEJD/8oS7ziXIyo8vdzuWh7+cAufDkqCVu
JpXoFxUpHzq4Q9WacVttrcIpg4f8yesT8BIvGWi0QHWU962TaViGDX2ububEm+7rzJYDYYJd4N3p
BEqK3agmMZ5xiF32nb8EGekKwm1DuxUrHdg+Dw41+rFmVxI9OoS6ZgbwFXsHRUnaldFSVo0V9XY6
GWHets6x8sdbcN79iHHNI74q5RPp2PrdULszhLd8gReRlzurC67HUu0xVd8vqVffJR4gqp2KXbHW
2cG0izkugqLai3E6tyZYXmbbf8oLaJ/OaCbxmC/WvrKsrzbZpLupVj3fQXoHF1eZXUCY/cEOVigd
tKrCvA7ERW+3y2dvIPzHHhWkO2/6tHauc5xoJYe4AdP5LD/gkrxzNbe7cYJK0nKss5vCmtdo1DMD
hWqZXlkzz4NqIcMxI/mw0M48OJpxm2X0LlO1JGdJgGvmkhewwzIkUKQaOjEcz/W2KJezbrAHXHqV
w39wKwNdWmZbnuMcbuL6W3S7ZZDwDdJkigqvqC5gsMcZT/Ym8e27SkuXHbaK6X5d5Roh9IUPjxv7
AaaMfpeIsv1I/1G/rFPPj9XQufGiD/LF1boauSkEQB/A+uA1jXMmywABYp0sZ5aemWe9gmUISHFu
Gss+c1pjXzjqCeJM91RnydFz7PtsVE8OqYO7WQ8A6sbkqXI1AbOxoLUMXaXeT9qmfHC0hyLwYdYl
aJVd0fg7Pbcx5py7NbTzYI1T6oY7nMCnm05I/w4vCvZFq7+EOUm3bKExp7T6GY5ce4RFlB2zvqqO
deVPL3Y/ED2bYctSxMWUDSthNU1XrxalualLkewwUh0eisbHvc5k8jxWyA2WmDaxRaTswCKBewns
Dcb+XTczy3KV1KFfGGf6KNROa4Zm7xqrf8H/NLuFF2KXwJ5VSKHVLOb+D5VKryfmxkzsuYjX3pR/
aIa11+FriBDy0NwePM1svizeWrRHuAHmGFe+9KZQNYaHKbrmYiFakLctYD1NW8hsk+k9IG2XHeHD
IOMeipqMFr+aHlJQ/RuzzE2SsusiO5vxp905Qda9g6zl7xs4ebA8O8C4NOv1z66ecJ4E30UVserl
Rcsm+2WAk+DS/xcNZEBM4S6XpXfv7alIXgLA/THiFFBRfCeTHq/KX97TZ6peZCtd8qir3vhYL56M
KdGc6wBv1z+yoJ7jPsXSceDE8uArO/9j6vkcRcDWrhnM7nxtqKezpaYtalv9IygcbRD8B9b9QGCC
hh110D3BJ+q+dK1d7ItF6548AiiOuUyG8sxahmKP+L1/dJpOUR828xxjTl4NUF97Xo7SRO5b6HYR
C9d1opwD19nYOUXsASHvqEoDuafROlXHqm34/SET04cumQUtdQfWbBgIWFNRg7w+iCpag2dtDaGT
OajN5yLI03vIsYTdeBJSJ0EIrfahhmw/Rl5bBOmFMFe+qltMHyZzGecrkSTiOvM7P270dr1qBt+/
tFObT7Xa7ICbiXs/QV1cQ04i3bnbov/O5779CHRn7gDOnGsheVV3dUNK4DriLjc3C3aenueJ67Js
Jw9yZOpc8xLhhJPwdAHhu3O0qva1h1Tvs5yEvLVXaTz0GeOd5YU6rKpWBx+i4FGTtrrQmJq3iEvb
z85WYUa1u7YTAV95dmBks6OzVHysNi43hsRvpzXy4HKd+vYzuSfyaUoZ19Xzui+NIWQXrmPKsHZ1
lZyjYFGHMRj6r8HcO9f2SlZdODWBIHPXyVrOu1WlviKhtP2FHXi27DK0ZiNRlwbbchvPyJrxpfC7
LhR1CrvKJzqnh6uqGw+toZzrzGmS9y30s3euMzYfXXze4gFjOuhM2gofYfI5RDojOmcx+JjiSj2J
hTZOF1ijZkckhst7X8tZFwVB81bLX7e6Jq7hlriQlnxnowMhBry2ra48g4mERGYIAHHirIAdnFYb
XyhB4wp/cC6RFa0tVO+V9xwYq+4flQK09r2p/+oJUkoTfAXODDlss3xMsalrc9O5z6p0+mA3w+hF
c8OXRN1b3PmDbD9Zeerea8HalWFbzzhYuxWkcJLk5FPZrcuN7/bjB518xrtse9ymTPxLJzeSu86e
uFChqf0myTFDDhkpkfKMmp+n6kYXmnrBWyA7aMtGXAW0T/43c2eyJLmRZdlf6R9ACuZhC8AmN/N5
iogNxJ0RjlmhgEIxfX0fI7urSVZJZmX3pjdMCjPCYW4AVJ++d++5T3ZbuafeRD3jOzM/sdvqJ0r2
5RVmgfq5zfgobraBlvjOaIv1K5C0+RJQ4xnIZ8+CECV8A+2jb3SBYCXfWgMxmZ89uQVHrlhq1a+n
dppgzxaaJ2kzSAxJaSDxpLFmFfdNXXUWmpytezCciibuhDWdVqoKoTv5iDoRXKnxqwsNzkyT2SIw
aef+y+gq683N5ZxOs7J++VOldcKr1z+yWmxfnV3JIUHBv6I9rTz9Cw3j5nHPAp59KflafHZydTDn
2hria+Lry2Y3xlM0mqxmgT/9WmTYP46ZoPHf2/JunFb5Haxs/2iNAA0yvy8PY6RDFAyhc2Idi4bd
GvJ+C8zl731ZCvNxMELFGt/VrXfq1o4vD5LfLWfibI9WaGARQwBF33QE8NZnTvhjU+F4l7UyJ8im
mY6u33Jr2DYvzuDW6KaCvHzwUePupXDV64CCCS198TXmHf8JtZtMs0k6nyipvL0rmy2R7ophxlkE
Sj3HP1h8XzETTTetkV3IeHTa9Qm3zPJAEYLszK2yN7vJXTwF3fMYubdTwJK4mCY07HG4BidE1V1P
/8fUxXRTtXLgsrV/Dw8SwnPQsm6g9jqQ52jcIuaX94Ik0Wc/s7tTtJQaRVvZApAVDBt7AqZOXjne
TOvapCXv5q2Jivgi8kDc5IUgwcd2KAEjxn+0UD8QPPUnRH/LE1lazk+CfkCmmRZLGvl5mwM5RiAP
SpbRPS9L5b5Tb5vxai7dZzRf50zduC/oLJ/6rAuYlhUUpFPVre/hMudPpijmfbDIo981fRrNRpnH
Zd8dkX590P9rv6PY2QL2HL4k23BzFnpOOEmwrm6RVHWtTvVVPjllhglq1pV7pbV3BvC/pG5jt4/8
S0BTPjNedG/4LHVR/qQVF9FeFjzoq/yOxvQacyh1P6Iy8t98NTbHsgzelspsD7RLC+pASrm4LdcO
/dJc3JYhjZsOPFfmbNZnYWYz6XiGeRhJu0jDUjvpPPEyKgIj4rmmVZivq3+muHDfYUQdhLd0e14n
FuCu4nSa+310iJoo+ppqbb8v0rXuojbaroJ/90UWS5Us1LD4RMACtplq3kj6DR7XibvkTego9wF1
YUxkY77Ll0X+2hg12YnMx/Kur3gMStHkZWwsQrKsSZThblsRUCCrIWGAEKMAthMd+BT0bl6RQbfU
N/ksjmPdN1XsuaD4tsV5qLLwYyyNds+ruC8RXFOoeR4FWaDvWuS4rw2RUeUCeLNmCaxiwlnKp9Ac
tpTclPCs1pLVyyx2KBdrhFeDd99Kr+uSYo4shhbNdlrXbrr1yaMnsDA0al44H1cDSOn7BhAamWrV
1vDeDQR4oAyH0Hzle0+3UTYSeGO7/gHUg2DLWTp2rE3S0tAkdz5EmQMUnWY2p7pgwtqlBywS0Vya
T1ANbjC0kVExjckUqvq24S6foUUFrPpdw3B0humIkvtC3xcFGRgNC9/ct4iZKeecj6ETOmkLb0t6
6U8JgSXQqKdptL4tqzucOjv4tDb/VzZ0/Q8q1uYHyX8di5YyXoPGI1xt0jk4Dt0+rj4VS7PimYjd
iASjfMmwjbTmcpzsdipvDKzabjoFpgqOAfAs9hjX7+6NOUdWLNaAwBga+WiuQ3AQjAEaFqHO8qof
bVuJR7sP20c8u3WD/psFtCrm8WejbPNTqKr42WfmJsEO8AN7VAA33lB1zytU4/nbQMXDfSs55LQF
xHssKr5zamTIjhIt8ju7Jb2zrbEIbslpSJ66rLRfqI85mdZt4d7k9aJ+tnU3/lRa0UQg0Kz9ql1B
V0FtY/bDVJX1WRcDO33nrsuD6pfshw3wUyZuVpI1KbdM/TQ8iZLb3qYo2G21J56bHsEx5qJl7vZB
Pk7d3o1mOhp6KXg8CltT4HSi6Z4LX9dEUuZd9gN2DX8nkkszpEEV1V7qElkhrxnVY51Oik+5A8rg
hylGEn4rdMlctCpdoc7l5sEeVngArSKZJX7BPcUrP3kzwqU7uTPtRyxp0WocjPVaAoxMSLOYw1R0
qQpyllN/aClaG+S0ZmxsbHVJs+jsx0SUQRGDXcIumeVe+2VrzVV1j2ktnV0n+vHHl4kPM9cxFBwL
C4cyUaYF1rZ0MecJfBQR7Ain9xUi29+bAgS7o7VGPyYO5LjT7kFZUHLArCFSSIsu0L3dY4zZj97m
nRH3ds/ejKKCW8i8NZmznt+vDjz6IYM06+qsUDFMh3ZF+HEbTeP0Nfn0RhFfe7K49Q2reKnXyT4I
LcR7iw3wsQ6iPkukDM2XuZBqPS604bN7V/NLH+3J5PGgKudTl0Q3cspbF2Ew/+uQ8XNPeHfp/Rdr
Sl+Gb3EyRv78Jmz1s+T0UsZ82Oiyqkn9KiuiJg6RHnoGGFFbVlBWS3tJMAvQAJi5ndtR0P+7mUtl
wNPsRio6r3BldTL9gSYKUYXNNbCxvPK6kKJb/F2D/StptYlSVoQaWRUZNVtzX0xg/FCde88AQewx
btAGvmLmsnd905k3zKSH49xq57HNw+WClql82/DQvs421JXf+53/lsr0pWMO0v5Tiel/T4h6+NVd
/c/q7z/q+mn+w839/4d9m9bgnxrDV3v4Xwzc7+Wvpv74H3hwxg9R0kP+wxN+NX7//jf/0KFa/8Ct
zfAcFgC8OIKKaOz+bxnqP3w8+tcuKyI+XLjXEKP/JUP1zX8wykB7B8wQ/gLqkf+QoboR/xdU8BD5
yh/a1X/Dyf3XKdHvgswInDtXd66i1t8bwX+ax7VWjeNw9C18pBxhzaM/5P9CzvBfXoFQJOZ9TIng
PPy1b61U3Q+65go9hMgtOJp59f94hWvn/E+/QyT17LSSK7R9UvI7BKP6v7nCNaMHYAc4B+86EPjT
FawtV37FOSjGmGV4cK6YRf/pyXn4o7X+Zx/279O//9NxZ5rO4IIgVA+xmEdX6e/TwVyaRe9U2RwT
YOMutwXEpecN48Z7ifbCOpuo+QW/GUphm8PnrXDLbGfLoLm1mBD1KVLNyt/3i27fl56BTKLIb92+
DUQ7tsd+EYN14KxvLgTsmFWbWk0t7X9rWM5vwNPDYou7/kq1AY/21y+p7+ql9/vAosazLub4M4zq
G7czd5QS/+JKfx2F/HElG//NVbzHW2D+7YYbrqUImjGsGEMe0V9DdZ7osDJX2tJ/flf+6wuhzwZz
i9Xw7yFnW3Ptj4kCIjZI6pZMNWfu3spo/vbPL3Md3fzl3oN08PDeM4zj3v+nl3Dxmy5crdVm6t6k
DmarpBHh90Vc47Hrf3Gtv86urt8dIh5wVtd/MPf5XeLxp0e5DOqRtpRwYmqWk6j21/zgRW6Jrc5F
sP/nv9ffoKy/X4xfCtA5Qkb+9++TRtpNit5PwbSjdZLGfzOdNA/OkcEOGCLfeBrym7C9gOv7FwMs
9Pp/XXZ+vzQ0WI8WA0J9dHd/expnV1LUicGJe9vTLwEVtY+lO2oCLN0aPuIcLc7VbRv8pCHQ3OSj
2J4cOnK7kUOOmzJfKrtjgxf/vkJjbSe1T6MwKUidKDD0aOObnOELMuQw2bBtQ5wrS8vXNbJ5Wjxd
jS/ZWlrf8UZGP7LQvw4MwrZHjef1WZlafsMhymh1LhiT+fOa0uMYDACppnPBPzKeaIjwp3t/nj4b
vI8+Zac9v/pUwkEy9BZdXU+FT55uZ/WUw13B2Ni723KDVs50zjQAzE/4HNFtbjeWG2OD63Uy+8Z2
g+5A4R0so/LJ0fmvSW/hxjwHcdsVUyDpda2j5GQJmvt5Vn5pn3Uobf+GLPP+ud/moTstNBP3qzSo
j9Z8fPAEURitXYhjG+TNzh1bq4+LasUdqeRkDyh8fefWcWc10dS5ImCZUFCWhlNHOsmIRNPcL+QE
flalQXoU/jZZpeNat8u93HqV4k/rW8xb6/SRMSk793nvpFa2GQ9ybTqaltBCusD1L+GWwbkFGOAy
7NdVlTqe2d3bUTe1e45Jpn7OEdSVcdX3yo79WnXLrTJUPp9zX1HwYv9Si59UmCf1Qdl0tnDwBQGs
96qbn6UI8iJRZVhjY41uAIHUR69bsj1mXudxclX0PAvWcNov2b6BsJCY2oh9vLv+cRa115KDBHCI
klnnFyyQYr7hbtJk7oOFALVsukEpTcubUcaSM36rxMvMa4PBu/aXvSCPy73oqJ662MYy5V1GepKH
LfSNN8lJRcaR1mo3+RWxxN3qD8VDvZpB0mPFC/d+5cuKtkw33KJC2XbKMKqavtBQEryQFd2THldT
7pdsjfS55bu8j2jLnuYMQANOTVARLzUPj3OY+XF+HhdWW2tK0t4Lo5fRLZudxmB6HpjypYuS83r0
iA+OkFBjYd/naxdxHGjKea9GgI03/TwV1QHB/9wgxDAqpgM4eH039bTfM1K4RiTtsiUbDRLso2Z+
9k2v+lDwCLuzs2QBY9tNMBGNugY4XBt5L34tiGcaHYF7Hdd662Ge9/KfTp/TWGDkp6IsndjcD26w
9ksyotEjZtwaAuPEtNnXaddZw7uoI3IUS1uh+M6ccS/cNXou3LbeewAycOaa9vhhNy5cKUPPTDLn
4WGBh/q9cF35hbEFvqSJM5K8qJCBxqA/wt6cd15eqhVdeRNOqeU24PVxTiOeLHU2HdUaGq8qq2zO
2HPLOZAhVfGz01H4lGVTaSS0Xbf3wXFmwFE0+z6iorKJ0MtIIA7mybtRtsQEvrD47om8HL/5ThF+
rGtvCXgy2kEzO44Pk674HIaHfc8e+hZP7mAZjIsLhxADVRo7nRvMmIWbLU0q7SU3djgJijkpWOum
Q7016uJu63snZPHRDq24WKLafqtKZD6HuW0xTVDL9rj028KcDwu8miIZZAbNvRxyJ26VMRxQDhgI
q1jLy53ZmO3XPNKGqCWNsqeJutg/mAROe2dTi8W+LwL09zuLOcqa1hyXtovnoifFy52vCDWxYPZH
oxw2M/YzsTxmhjv3t4NVNfqtReBN7BtZw25foo2ULvAv9POcIG1jn3FCxgq92MsLnxtPdzYEebyN
k+d8G4M2SnTrsoQwsC58plbVapwdei3usTAoyqCcV9MBuvd8sAnrJjgxqLqfPp4HBu+VPdy0/WAA
JVmNbRc0EUwSjp/GU2GSSLmnBVi+ooTxXoVevB0ucXkTSTAmKXKLPO0ByLyF0vG3iwWMBezDtuiX
foC+kNBqFg8j78pBI3H9nPEglLG+Kh32OAWkszO7InReGxphiVhyeW6GfAiO3Yj3hXaoNYOKgGJi
7sBRTNMvptByfhZDVW03jVmW9DXGzXYfgtFV7TfUGXO/d0tbl4+IzNodADjzBqtvZ/1odGExqim9
3n2YKSYvvdVMj3k1b+7R6mebzN2ZPmY+2fkdfQH/SUhtuwlirxUUrZVNWRWXo8HO16+Ln39glPSG
u4CxvKCTtC7hvtKblR+XuV/tt7HupDwM/rycA2Zdx07JCKb6hGiRRuU0nFabJnYrp4jOCvro5nyV
94NnQKf7ALDCjnYLRFJ5sy5tkydsiUz/LazybUJvXvVMX9mszTjKIj6q4cFxQcfQZU9TxItynGp8
gEd2h4ExmerauyHq1KE0c++9ze2Cfg29BGIMrWk8gppu33Nj3r5tvPvBPndLsVdGuFYpy+106hvf
4gXxPVXEtV1Yh9wc9MN4lXpfCO1erMRFp8bwXS3M2bo1cp7ccRN8nct8oO9ffNBkReabrVn57NTK
5FCQkUVe2dkOZV9LY5m64hAQWllePWEUJPHgobVhgMjiFWxWdyi2rVygrgTOaQCXZ11wH8yjiq0u
E08YdwK5qzWy2tWoux4r7tVoq8whCu488iifDI4pAq3z5r6Csn7yO5sIOEjMqjh7dPT9d5OcDvu2
NRoMcEr0d7003PACg8WEcTE0gz53DHCtve1XrRFf+XgrDI5hZTvFxQlBrDKSlfyhg4VQL+02iqsF
jVH7w1iahjduCmf4OGoGESCckhazVS8uahL4bJ8G7oNdO28QE3JHmkcXF1R9aZHOe8cydIw6BRRj
ATXo88jAah5Bcn4oLE8hTMk+xNXeT600V2/zaJUw+t3OXo7aF+34NCxhJJJt7M0uho0GdDYz+RHD
tHnftrZt39ZerMcJGiCKZZgG1jEH3+Gd8k3X4kbh4k/DfsbJA4Gozp8oXvSUYiqoYTls7ZC2hsj3
2Pw2Sii5vpAgoKbnqyfNKsvqhkjQIRVqBfiRO8fe9Iq7wt1qAGZRsc/Hpk8yy8/JJVvyNu41BKEG
FdNxISFgh0KbpniX++GlthpTffXGFMT2pPp0pgt1UI1hAEP36goER0bj7XFi7lbvsgkJxVF7wXhX
RML83vaLhD/babkjpnQ99/ZWHLtgsvWeVsVCkoGv3ObbLKugYILboklT3WpdOqsxeNxrI3ogI6Cz
b6PaZdZDbFfzWbGrUhcYUX4SNRgURmizf16m2af/v7UPC43m8GMGjZG/RaaQqa22qGIv84PvWY50
8cpCgfE/z9QShvmdcWcYgjGJ1OPi2KKOW6RWZ7u1QpoOYdXtomhmVNIDYrL3YQZSoUDlv5w4M8Fe
AYQTtSd3M7LP1gZ1a7WEA33nGKW3xC3lajwD61mcmOBp5B589evHWGX1+tNGSdN/Wki3UT0FraFT
QlCH9tmrCxaQsZddogeEXyd7aYO0q0OrTRmPRztYNquOFZLZZLGV86JXMJW8A+Z6s65GdjKsEu9j
CLolvLBTTElTRLSbA1Lhv4RbX/NvwZMgNjqtNREgZKKJVTjuTkR+oVJgZsapXntC+khxPFZRlTGX
N5sXqfYjpbwKSRUoiclmVrg4pHnQc1YTL1QEnZwycttSZ8szjhv1FjySCNc78czo8i7sK7HjlOHd
aXPlDOW2+qspveaVFy48oJNg/hJJe89Y1Piyct6rhNV4PSEdyuYbLyt680zqvEPRuIr8N2bE+gAf
TBqv2qmdBdBSCLScwS+9U0pUkxDFEuXbalXe9CYjWGhFF4GXrJex2Q0EJ1cxxywyizxPvpDUJ6td
EITCSsa+s7HnWrULBbwXajd6RoDqeyydI+uLeWhn0U/Apqa5Ohn+HNinoeqJWA8bv3NiTw3yWzlg
XUnoI8t5N266w5INg+3cFbaznlgZixMnq6xJGoWUaofavlsS4eT2O9gzgF7EB9o3eX89fKFkSiwl
xmLvN1NwrHIYSYhGfHUk5LOYn8LFDeiQ+ZARUMj1n32gptsrOfqQBbBKsy4CK2H3ddZdtFHO30wa
42ANxTJrOyUyazRYKqsQYHxPGfVp6CovX0YRbhT+3M5glw/L+joKdNkxJQiclKlxHoGcqx8h1pcF
8J2/nXPIjkwPG/djIa/laq1oTXG7zTNgJhsoFYt+ZsJkqiQQLxwnBvqSCQrbDn7wclcHozi6IFCW
w3TNroNI5SN2k9PwmxSlvjeIglUnmo71p5u7/cgsNR09Ecn9tlpZfev1xfbds6jLU3vEOM45lf77
tiqwP6Nlc+/Yc5ukrrLhR4NdcIlRFfFjCECMUsxhQ4rEuk+n3l6fRIWk9ORUM8GpFUC3/ag8KoVI
Y3KHq7Ifo2jal/UEAnapgMhbxCdXmXRvGyHajxlhyCGaivxHRX/tJQL30CUZgKXjYgsnHSzOqwLN
3r1HI2rXLL4yYzoG2XdYKgHdOas/h3Y53AHp4oKLzHu5c4t5eo98WX41HeFasb1EywEUz3rnYwtA
/OUj1MenjEtPAAC7XzvXPtQEIKhXUBnrTaGKErhwaG/7towYufnKRj879boi7NcUj5Sf3Xc9WS7J
APy2Mbl31Dmug9+DpSGXKxNiEX6ZS1PeIKT2Dv60qEtNhuuF55cBUOdWez5w/wiy0nqZ3eY5E9QF
Hg0N0ghKchRzt7EUysJ+w67ZWzcWZ5Ip8QVWNpYRlEcxAk7xrgYtC8xxlXtXFw4hdC3SuZjDq/Nb
aAb1bh7Irp63wJoTIdWMdpTItDQDafs97Fvj2DEwRnmyKOyZjjLYJhon25YdgFkpqd86kL+sAW+G
UUd7e67zb7hF3e4kUBA+F0zFX0pboh4m/gpdKbqhR6MMl+/GkLdPfm/htzDy5czopbnMQ9bxoKGT
v+tCvz1Oq1M/IUYLdmYf4goPmu5+VOD3/TqayjjkuB4rznZkPY8+RjbtEVAZ2Mo/Vsht6ORYvaf3
W+2Uw55diD2fPcQA/MIHSCBmZa+9v4SHzbINpnSZ9cUeQpXd29UZJd92JA6ROdgSaUaUkTOmYp7U
Dc6c5SXy1uqxwL6IXA0xJniZEm1G3HrGlk603ok/mP3DxpReJIs/tQKD3VofOzujSdG5JDNkWoFK
09a8t2Zm2nFAKlaJKEVfXcNwDBPU3gSkzGsEeA9uCr+vwLb3aNhhwZG4H2BTTIRsSFTGWbGWB4y0
kN6sVYK3tK9/SUGxeGvWyq4PNWvGGltek+8duUbpzBcRIuu2pwuq60ElE5SiX7liDsrmLn5oTyUY
HKsnnHjOdCs3zciUavmVwOHgudUdEGqrC3T92xZGIJ8G4gUYizpudE+BGWAqkVCLYmvpiP7VIfjX
EZnSPSNxv2KIep3x9tUCphO8bLAeS8r+FSGK5X10JWiKeKAVmg4Ox4d9WRrDTKJHY+/MtTYhRVuI
fsmcz2qIMBM70NhPvwE604iN/QfXqnJwRZLzErSaebroiVcnMEw7gU/mPijhhb/8lWYU1TFxeaNd
bN8ikbnfUMfPT/S9ODZGlSfOIW+XRYdS6TAW5PQNaaFtZwAEOvq7ueThzqKtwlldBrvIIjhwLxki
VVcHNufNgVgA0KFB0XuJUVrBxZsC5JghcKJHf1gbF50E8i+QeSnNUBEv03O2DbF8My6U71V7MC1p
nhTBj/a+JmtPq4vZyHIXtcbPcdXZFg+cvX9lmhnsDtCmlQhrLvYeaZ7neQg6EY8kmBe0uwb1Ebit
ewDTCOpQd+V6XEeLS8/KQdlimNPwaBvSwuDNahfVpt7BP5lTsy1nSiBrzO5c5LyQ23rEvYkpIE/e
ylK9dFJ/IKCdbreQNd6dovKyre7G2mqRiH6Dlh+l9VodV/RhI9Z1KvADLEb9bStFAEZ/bBfW2K7v
0H44KxUhWbLxQjIZ6rXCDRPmWADDyEDa2fW8TMccfvRPSQkJ+SIK23T6XVVqzaaGALiJFBmiO9Il
QRE6UvV+Np3PLRh8jom7enSKJi3CDiEUVpzNuhVhJ6LjMFSljgu56CmmyOxvizlk4ZVoeBP6qGZi
m6PM4orV9DVqrcJKS8YJ90sxRbAZtcPq0btjl8dV1E8BqUlNtw8nYFAJmKC6j4X05k8bFz+0FRhe
J5t4keiQUeJ/1LryD4Wc6g8DVaZMg9m2sJJWi7nnzLDOhxJhPu/mY11EPmJdMAxeuXjZKRq0CyNO
laQICurjaB9QAt3KGrRVnGcyAnuUD99kObnJoFQ0xE3UZu8DJ50osXU4I5Dgvr35NF9RRWyVcp6c
LoCMOSFM9BF4j3tzRsSQDhU0wsSrMm9IpsEuFG15f7gF/R7+pIP5q7sqrZh2e7FaQhtkdNlZewbf
WbPLA6KtnNHVh3Kwyy+HEkFSG2SUmqGBK0cEnUTruwLmvKxVXaEUNCA70f722NORNqwfuQxbkxRE
vby5WSAAzYYIEixHQOjEpgX6tbGj3DzoDS1bgp94aHdui+oDO4ge612Tt0O1xx671ruB5Nk+GU1j
yl6WRg0jihrmBZz2rOoy2TP0ROaA2S0Y6qDGUCAxrqH/di5GOdoOQNB8jY5FS1v/rrD8iMjnAfoK
g4S1/M2iJ45LwCCOtHIFiW6Zm6/B0YFQbRwYQ/vkl+aQdiQVE2fZHCCI7MRWP+ZWH75IvwVGrXnE
LzrQ0BrRe5r1Ce2rYSSDRzslj9tCEmpug54LUlr1mo4/3xsWHcT5H22hZvzbTt9/gNArt58j56vm
YaLSPQnWweUoApsoMiVt+xGHINLbrBbWi3Gtb4+561jqGHVOlowjoFfM5e39kPnqWSNyCd6M3rR+
bSX8/kWggCLQXLS03hcHnzk+nurS8OXvF2fw6Ttb5p76pLx1pzHbDg2uhEeV2/qIugM6aDhE2/2V
ifhALTffCUdNBVqWRdJFMAP+FB64n2LVJvK0yqudhBFtruJBQA0/YJCZ3TN8VSMtfJW9CSc0iUZ1
rfI24IMhhxnpvT9pmzc8KXmG31qSoeEzb4VBeWDl7dug13rd1b0m9X6bDFKddE6/NNZGXr2VA00A
1mffuLL+sE+g+rzkI5jQNaj7jr03ZPDTLR+T09XZzjTC/tnYjOGVxEyPgRq71i/kddVD01bIiFgq
xsPkh+Gu8X0wGm2oivbc0R18HtfNJUumqx37Uno6+mpGDqyxmWlUhEWGw+jgmNtK0DhSZhRNkGYp
3seoOQIIRefTLUFxEm2NtnkATE6qYt1/b73VuyUGSJ7MaJyfwWmh2q2aqYmzX5GUxiM2pWFfRT/L
IF4jb7BS5psuniFvyXGQCbNjPlJb5i9wn+D+pqUivF4AT3LOddEW7xWimmEHUp7DmDnwPDNKjl7p
/91PRfOSWXAOUocA5T6ecyW5i922G8dFc8CQ1RkZ83hUnR/cugEysPMqaH9czMyN8j3KqX644cQ/
ypOuABCmLrcaxnwvpp3QE0jsKKsnOx7szcjPgK0YDLZiGy8uXHGx546XNM04RjT35pWqIgXzoFTn
eHf4kEVOQx4UOIs8xOGjyajwqb9uvMjUefJwddVYZXm7fzDfs6pECXuAlx1t7q4crIUiU2z2i0JL
dz8FgmqwptnIV8Wpbb/QBa0PVdCwLYg+5Fg2w4UmP9qagm9WbZdnY27Vej8gOUd7tDi9DWvfunob
5jJt5663yfkt+0/sR6LcD8PWzO9SMqOI+2guysMgr/GhQxnQLxkmyira4d1H33PULaJqqR/xWfb8
ZuGYNw+6oQ8TF2jInENTrZ2RtiIwXjclzXsT6m4fmy3dIq/uW3MnzA026Wb7NtVO5C+3rdyCdwf3
TY5sf/TtnSMa/8LDlO0ppsx9tI4ass1ouZ+UnXxFBMLJ4ciI67VTGhyt1Tgjujwg29vBbsNr9EcO
Sfelpx6zEkBTFoc2iJlcTxuIrHi3fcYCPqRZPzRYtBt/Mt66DDxoFbClortt1k/unHVbBqqqf9Ry
nmK7Bbz5zDC0YZoy1cXGCh44z/MYGtdWY6bS2lL0ALxqmKvrsGk6jW0EwmbLpRwOufK2l8orJ6KU
52V5HVe8URJi6WWlM/3I9Lz6AUZjOBIu0Q6noMVccywG4XxaeBp3dcPDGrfZGgw7t1HVs7DWPkQt
TQ7WlQfPhKpabCpcPzeJX3WXcnoeO3CESRs2G0I2/lK3w34SPKhOiGbXDCqilSjyxqRECfwvA91L
cxpnOTKoaVkrEydq1KnQlBOfkgHO+mr4wiqewAvVkO2j3CFmdnVp5OP5nl+nqWqRji+leFUzUu6d
qULa6AzYDSMWJX3zPVJKo0BnP6JML8tafXfyvD1JkyaiW3RXCxcEgrdSOe7Xopb6uZShtk82Hbk7
iHyEoNPkMPu46stlQEw8S/MyzrlV3tWYQs2nolh52CuesoBGtAxPGE+s8qZizmzd9M6IesOQbv7d
qjGicaCM/MfSZjWGqTy2D2EeqGeHE797JVzK8iYbffmY59aiL7NtC0IMu/y7TzWksApmNBorE0S/
itT60dehDBKdqxLk7MAWg7C1HJezseVAxS03J0m5W3T54MB/3U6Nl/Xde78RaNGUvsmxPK+bd2Ei
P4hNS40vo+cPL6sPYSZ2fWnQ5y+7m3Dj7Uu3yLDbOHKuCtN14zSRtH1t00SSur3QzWse+eyGlUKz
GN3f6lUP5+l/knZeS5Ijx5p+oYUZtLgFkLK0ru4bWEtorfH0+6Fpu52FSktYk7ThkDwzZzwjEMLD
/ReZVt1LYEE3slpOr0U5Bjc5qhauQr/dlaakO+pUTQBQazQN0H6ohNHfjbpGajKilVllNrBsY3iM
ooZ+pyFW8kOUtfJPVSwsTBFCBQB2Upvyl5BEkMLnCCjCpuFo7FGUppymRe01nTbjq1S0OCOYqnar
SzCKXSsrvXjXV6AveRKGylZWI/Gho6Gww8YXSgwIePUF/DnnbNdyLMHdbAMUw2DltT7ctL3cqjy3
QlgG5WbqfWuj0Zf4zcUluc1UYPHsaVHyrW6r6iZJaYfnQ6xFdu8JaPno1P1yNxMirAEyrSnax1Iu
5fs6bMNtmHbDrWiJ8jtcHulaHyRtUxb8o0o6956ThSilbqANZG4i98UWvfSRVaJmqd31ot5tlE6I
zCNdn+Gtou2xJX0WJ6Q1iuaqUgL/hhTQeBVbHXuQSm5vC9gW+9CH++ui7wvke5R8iveVMVBvbVGJ
emcXeZuuqK37qALALSYeP8jXla2P5e0derBoCBfYJrkpZ8pbK5LhiyzNTeVpwJIbL5DT355PBngd
9qaXH31TrgPXQ6un3JOpJzGoeERjkt5Ln+Dr91+VDDF8GPp9TWrvY11xH4ReUe8B8WXHqFH1/WCR
8tpaAhYZPpOQPo5gG+hhRmX0CzvA6YtcA5q1RSsKqz1lyvGlnMRGvIEiC/MqVdPCO/RKq3qb3gqV
XwrbcOehAlK5SgNdH0ZTnDz6vkn9oSkK6bGngkk+RdUNvV25y7ZoGCi8jRqoB36omC/p5OXaRoeJ
ircwjoM81NIU9mWkTNmhmhq8oxDLktoteQWMoYSeIE6v/pQ8j+E0APlN+2uZ7M6yx5jzbZtLjXYF
6K9FfH1Ks3vNJNUZPXxdqbhKtc8bB56Hrc8fbov+UZ7dUeU0/a+KrFh74AV02SaRFgK0is6/wZJD
yFxlzJruFYHjfmf5Yw0CuxS04QB/XaXabFJSY4uXvCmRoXINDkhoHbWOWC993Clpuo0+FjvOi/je
G4w4PMaAGx4DQNDXFFmGK00zphd67H59C2XGi6gfKv6efqf/XODYsZP7Nrr1od5RFzIkHzQJ2Xq0
NTJh5kmOLftiYsIwviSHdgcoXKyeRC9/5qGCjKWeN91XDYhzy+8OUi6TxhrcmN5W4vRRlm9MWhIo
rBD1UR2z9MrjGLvlIaPftc1QPUjhGEa2jAvXYezSemt5Aq8Ws4k7dEkKjCPn5HAb5bVqbAJZS/et
yTkMi0IUH2maUfYt+Wfl+KCq3mHkmumOja63d33ZAW5Mykrxt5Vmot0+UGPALcPTYxm8RZvfK5Eq
3wD5DpQrgHX5cGgQWFWcmdX7LDRZ/GRkHVuF9j7myqhLQ8pUNfZGn+0ispwryUMMyqvi/qmaNTJs
OGb9dYWdb70pUt+zHM0gzdoWFghPW6IgeqBuLb/q5N9vuCuOs7ydQrtBLaVvbe5NCXdH4uX3A+S+
DVrVSExrUDjweAwr6y0ZRAhS2jTEdsBnUbaVmpapUzVCUdpGG9HyEpP4LuqYoC25gmRSZcpqlEVA
A2UPQw8J8An4QFK9k/tUNTizMthrVRD/rkXRFHappXTBPe95s9u1JDX45SY6WtcdjEm7UnMz3cwd
3NnP0xyo0QO+eeQYiEEtiTn3x1ikO/aU/GJISD54lLg2zLj4BVxfwSkI3Qs+O+8Z0n4u7Z6n7KRR
k6BdmnAspzia0ByqaedaOf6mUH5xCi8brv6Ykt91FMrqNR7tZeSkoOJelMJXX1VFNNzYkIOfpsxP
2VfqUNS0H3Iz4s2IYPT8i4fgajTr4Q2tPbTIFaM1qOJoEUlIx2Xov1lmZf70x0mOD1mPgNMN0MQq
w98JnoKjFbl0M1o4DNiS2Y/vDTS57+GQKd9Ks6sFkGCZ+TUA1dRAfYDuQyPfN38GNC8sjngEZimm
9kaJ3V8jcnQJFe2hIErvogb69UYCjNGjazgW054mDRJiaQv2Q/bN8KlLKxFGqSf2Pdsw0niaqn3R
3aVqMB0DqRt+iNyrv5S8DDDCjGXOHQp0ye9KnOSfciGpT2MpSMhAViFs/TkvQ3cAqwNrS2EbRbBe
zqg3RLqSySgwmJLohrLVvFc8Ka9Qjo1hDtWdh3oF5/SICKYIBZ0XzED/wO8oIaSNb4kklqUfQ9pS
tBhHIo8ieIyM6avSDur3ICPJd5Qk4JgIuFmbIz6auX6gaz48NLHQ5rv/0wwTfI0KmYg6jBUU4RpJ
eFZr1FHtgFL0Y9xm5k7S2wj2lN9/k6MG7V5FFL9chqR+RvQa2E8C85B0kihRXcBC817q6qBFoVKu
H8cQqAL7FnXKw+UoZ0C29CFn/0QNRUFVXSgwikXkCWMDnz+RA0cUHkML5lt+Sx+3UFdEC8/gXC18
l5Hlow2DANFiQICyCmhelHYnCocigvyI/z1cHs2ZObMM/AotRLs0E8uwj8BuTSmEAe0IUKPFQ2E8
Z9OGav7lEJ8R0CZKyuD6VFwVTPWPet8JKjkO0DOgbK3SkO7dUsCjIt7NPMMpUFagweYnrLUpairS
+rMlmQQJ6+NgMtQgLC/MQZHMJVYKfFDz7NHc68OP1DyicLASbyHbNwORmTIZATKT0jFUkMUHylGD
r0Qfv46ajl1HGVGUjlm1C62bKLzx/U1Hl1dfAV5//mIz5BnKnIyG5KxH9XGQMmpfgwUgzs67RxmJ
8S5rtkq7ufzN/kDFP8LWLVEHlsPnQmiU3tzHKIMh5GBISKGh8jv1Rt917uAKtmBLdriBa+l6Ljpg
/JuOrNNsBqd3JYdJt6mXOIJLH2JjuJrbrrADPu8IfhYSldIsM4ci2WLwhZm0YaXzsyTrbmhfG3NF
8kyBBLSA6xOAmZVlCcoOdIeP4xYSn0q1iQ5KuZnH3bk43DuyQ0HIRujh/4/bcEKHVqkDNsb9z6gB
WDroRTkUVJ1iZQdJH7XPWGcz0F5VkekWUUz6Qxj6wFHpi8QzU2mwzfEQAozycaVHecPRn+qtdOvt
BSS07ZYv8BLYTz/XJl3+tIMX4ed9d7KDOzHqci8iPHAfD6DCg2k42eHrXe40tk9ZNbPDA4T4/Q9g
LDYeMPbtaP/u7ciJVj6/pCw/D/uagwoyioqMOCf9x19SU4A3hkpHXa9unRJRzy5/izTdqbDwsWWo
3EIh2Er3Ta5fa2oq1KUPYWTcXN4cn44ZiCmweLhjZPw2ZXnJGMpTmAAWBNBR0e7yoHBbsXkcI71G
4U26l8vIpRV1eznmHzrFhw05BzVF9MHEWcd2dg09/QY6sj5JHUj0VyLrtirfip4cslb7h1rIr0fM
gtpev6WhS31bq8DEqs1s8+HUSoynyrSvff8GBvTjyq868z34VRi7QDqZyS3zXz9ZGVU90vWE+WV7
zfe8UK9EMnctUkukQm5MHSLvYNpC1r6Q09wJ6FVkqfJdVqUV3svZD4KYhY6CLb/DXHwQA5/S0R/A
V6Mr4bSa4FpWYvel73amtI+p3gEY+3F55J+ygPlznIRcbAnUloF9ZISsWPi4VUFIt3uatW3V7/Ng
5cj/dOotgi2+/aD5oOF7gmGNStML7xHIRv+mQTefMSYJnmZouEcoMh/z46cENjtGbaYYtjhqGxpO
u1m4sOQFcXniPp8lWHIYuHJwfmMdqi92sG8ITSM0isdbz7wfM/G3bmpU1NL6ZUJ59/VysPk3f9w0
Fn7JoDYJpMLwXYwJV8xSaDT8WYQQ2Ckptq90r6zilTzt8/ojjKVgKaIouFMs1Qnzxpe7ZrI825Be
GwypwVpkIExAsrfvRrEmXPt56ZF/SvCuZpYXhK/FoHqhQwmp9Cm/EtVWsXzuvG4TD+lDbE3opU3O
5Uk888XIqbCm4ujhP5e7K0StNo0l2UP48HunS7fJ0Dyi5GyjJXf1j5FYhawJBmUxidZSUVKYO5wZ
Xkp2UBsP/J353u8qWriRAiO+EVdW4qdLlUsetdY5L4WHC6vx44IXq6FqAW+yhVsE5p4k7XcPdSgT
aR8bm7R7z7p+c3l8n5bjHFE1WCIWl7i23GJtmab4BxIxj7AODqtNq/3yxnglKz0ThVeJxnpnK0Nv
XIyL4uQoA3gHqTDcoqugVR6VnJUr8NOaMGViwGnFTMckvV+c+zRBC1P1DXJ54dqk9IPSnZG8je3K
/l0o0LIcyHJVkh66cBYCrNrisdU1CuIwiczzpBaka5QiG7c0yuGQDEp0hSLsb09BVwO5OcstumyP
WyV9PTp/GznyhpXV+WnfzaY6OhV2kwIx+ed8Sp/cdX1dJtZggIWLZLUHeAJUw0xV5VmZJZumRqZ8
pbbZSkLK/lqeYYSFPy7PwrMi63Qx1SVAv04pYTi6rnvlujfu1Q3/bTv/sd3a28PBtvmPm+12y3+z
D/ausQ+7nf2440//7186BIrv9qO94y8f+M9H/j7+3s381/mTM//h8C93/pPj2K7z8ODu+eNqTyx3
/hP/dvhj/lvmv3X+H+7Pq9eH16ufV4Vb8L+urvjj59X8/8LvvFrZrZ9XnKKKEONxP4BtBHX+4+yr
LcVQuoUAVxoLr7Afsjhtvfja058v79HPX1nBW4i9A5kWAO6Sf4w9YDlVzexMyqrrig5mHWI5AJeK
0Cms35eDnRsUmxRZW9VQibsYVKp0SKVb1NLipLiH93yALgxotgdBIuwvh/q8jBSs5nUZzyxdh4g+
j/tk9ca+EnWTjx069o1u7r3WZelS8gKUVG+y5ged9cvxPp9CSEbztXRNpxXLxvkYL5BipUAFDUWX
Tq2uUOJOXFrv+XEQ0m7lWP18kBPKsjTRIinXyMo+hgprHYm2GnuXqDPjg0T53MaNJ3WHUceJkH6e
fvSNsbsCXvJqgC5ZOW/nff8hySD/ZaXMx6Ehq59WzNCNMUif1uDdYdFkhOVZHi/P5ec6wyLEYjIL
yWwNiYY9nTMp2+edMLramLeHCvSkU+I5vFGk7GcsdKXTZ8md0oqlc/knnFmp887jBWLKZAF/nogn
yydNPC9QO36BRJfFSTvYH3pOmjO+J8aa09e5WEBxFJ2ikcbzapEiAq4fqYST7iZYWEvCUbRu0pR0
o/73IwUO6984cy3gZEwIlcLxlYhD09jtpRsPaAhacBgZrdyW51YIoo8oV/NimGuHHwOVHkThVgLN
UObSQ4m5Mj63K2M5s91gqHLfY3WFP9qnpDBAhzhMeB5i5V3YtdI52uzQjqb0ymqX5tlfLPcPkRZr
cYASbgZ4RtqtCl8tvJ9YeMGvRlCBA6cOqpRwX7/VYLh1YS30mTOM0BoXAMVd/ss8CScfLELKtQGb
xsNbeg7R5syPqrgv6/te3on0ptXwOu+O4rAr4HZWj0F1DWKmtbZabE/5t8v74U8t8fM0/P0ti2lQ
aQN64bx4+C1jvvOb21z86qHxoWjXMHd1bRcOT4l3hV8nGIONjgb0uJIbnFlWpEa6DFKTkhWCTR+n
Q+rQVtQrpqOoRImGScGFBRDp8kDPbEYkybkxUKyh7LIsdrSgrdESoAUySzbKubYFCP8rH6cNbvT/
HmrWvVE4ZmSS/1mg5/Tzln5fqkWs6LZgVG9dOD4UtXYFaPKHFxftSqzP+4UUGUF/Cvgapdtlr0Do
Zax4xHkVK8KuLM0fSixD0re+/OvsEYYXoYwvhiGBzfw4pLEDbTfi4GAbTXcdDCkADqD9+bjhGb5S
Ifpzg39ckfPRghqPOHuX/Ec142R3WKpQl5jNU3CJesN8KGiaHXxZEfq3pCnKaIvRGU8ODLDNN1Vp
hoh++cRtJSCIOjpUscMD5Gb9NdF5v994VdH/QvrKmq7h7SBagGR7nbr4cJPtNxP9uC3N6OT36EEL
dPUp1F4RSS7vMau3jiyZoSEh7ztUBysoYIOiZ9TsiizZqUqELLSE4e0LptI+0rZN9IVeYHOIsqH9
5RlRc4DxM0QrB+TnzULijnoZSiwGNEFx8SVkrepqLYotO8u/KOpVtGZGcu6fz8N1NlLS5uLgYjMW
FvxSP4e6Nk759wZww9Qbr/+8mNDg+Rti/gknH1iIhA6OCyFEqFU0pW2+s2O0bgN54nKkc2tJFufK
Ce9UZX6UfwyFmUkGkyild23n9tf/1L6Vu8bluNuQXe26LUIRbur86rcwAJWN9wTVfNdf9XZrvxau
aP/+aTr+1nDH49pNd2ai6UlQ5lPma06RF5fABKEiMurcZOfWgAnQ7VHWhv/5zJvbHn9DLM72Zur6
Hv6giSSekLhpPMxWR2K/x47Z2qCNODxfnu4zlwlNblkii2VxGnTJPk430L0pbrFtRuRbt3WlOBZx
bFPyQ/EEQBMSUcCqnmuaz2o0OIiXw7/NrnKY+Ab0F0mOHi7/ns9vIJ2GI+IBBoQty9AWCZhVTVES
GoKHzqv6qGJ5j5c0GgT1PpqCd3OSVp4Kn6/1Pz07lMp4dZFAL6ZbK5JRKUNwj2n5PbToGpg/y7B2
pvI2wkVBXknGPg9urmbh/cRMc838ybVPdhFvS2xc1IZj0pz2iuI9gEqxJcRrVZJMZfL+OXHGFGj+
tnTrqNstPXQwNAFpVqMzHdQSYNqNpqBTOyFHk60EWr6CKBFwOJAZUcada/KLA0g1UinsRTx5tFG5
a1HLCdV6EyXqtaD7R0szwdCpbt6v+YksL9Jl2MWhBGZBG9SSsDF6TDUo00KieqavLJG1wS02vRJS
Y+0solRA6hnG8KKEW0V5H71vSXzl0Qq5vAOWJ8ByVIslKUJqKANjjqduAs/VAyez3sTx8b+IolFZ
NalcUa9bfLIsCcR0BD8Fq/iatFUDudveKGvdkU+ny5/BnIRZfKJxMg0pncOoN9O7gfTn9wjh0Nvw
2Lzph+aheNR9W/q1dk5/eij8CWtIvIvJfyhwLCoOIchbtiBzGOavlSrb4bH6beiuId9xqBkQZ7tv
Y76/PKPLzb2MuThI/aZWwOEQE7eLOPo9aK3dj29IXjdIKF8OtTy15lCABvGZwCyI5/9ieHmAnkxV
q+w386bKbtrgplLvmuJVmRCMci/HOrccT2MthtUiiT+2+OI4aoIIu77B8FXNkbnoV7bZ2pjmbXhy
NoYSxG89IE7QJpuc3l2Z/wx1vHeyBlyt4uitufmfRrYs8ALubcvKn2exuMv9X0b3EkJqB5N0Ocy5
dUENCrQEva25dftxYBX8kF4wYJ1psLHM5Fbvj5PW0bW8kovd5VDnDsTTUItvNaggZ1tOfZjsBy//
JhoHzf/1v4VYfKaMTmtJh6FyejRm5fBeKH6UpOiXg5xdc3+nzFhU1axajVMIkKy5sFU3kZhVrlQj
kxkieXcnQZpfub/Orj0qr6C3DJKPZdtCx9+rkkGsO+ogv04R9hGTPrhVP16J8BLHWnnDn3ol5tkx
0iEEu4M1o6ksEx2YpWD3vMpJ84omCRdJ44wBhlNP/8Vc0l3V59c66fTig+GiV1F0NirHyvoDoGzY
NI6FKF0xriy++R90+gb8cyiB1iCPmjuEy4Zn2KtRXU9MYtl9q4srS4S7ne9AonbAr4FDDivx5n1z
Kd7inkyLDBmmgXjytM+pfYCJbr4YkGGLr5dn8BME5s/I/iD7ZNJkKq6LHSyHPSc7U9jfWLe4VUhv
6E/vw5vqmLxIDiBO/+DfexvYae0+/i5sV8LPK+HTQE/CL3Y1Kkg1yhuE77b5bYtJCj5T35MrYRe6
9T7I/3ldzs8BSZYYNa3yTxgvWKRJgyA1wuu7Gpvg5sab3FE+XB7U59U/d6xpsZkYBtLsWKz+VI01
eQRVArFvP2jXuv+Cr4dgvV6O8gff93HqZiymqJLez0DDP1/25FIZe9TFUzwGHN6CgMdk/lzvpCvl
Vj5a28a3810NB3AbISx5NA6hq9bOVeiW/9i9m3OsOevHPJBuIsXDj+uHymmUSi3/bMSQYXkhMJsW
KCfcF9XKSv18/n8MtNgSvemDcNcY7qD8oEmfdq5Rf1+Z0rUYi82gd6LZCDGDER+a69LRD+ZW2XVM
a+hgcbz1d4GD2NduhmIJbrTRDuLO3Kg38kr+eiazVCg2ibzZOK/p0S5+hzpOXi8OZu34r9UPfQPd
frrTdxhm/TI22T56026k41rV8xMGbP6Sp0EXWzHUMCKR56DNjxGoHR2mfXUd2uqh3gpfq9txf3my
z831abjF2S2ZsRgIWDpwaF/X0m+9+5EnK9nJ2jwus6C2kOWynojxWhzMG2qtDwAtqa5fv1nH8Km5
kW4e/qdBLV/4KJDA6ZoDyuMh0rCK2wlrmd3nq+jDZ9LkjxtuTHPD8xJCGE/KG+mjW9jhc7YzVorg
8pyHLI+Xk++zrIIP4tRELdwABy5tbkvXXexI22SrPrMXNvlh3Lb7F3OT2f4O7nK4NVeOavlz3vJx
nIvXla/7nopaAeC/jecE1+pts42+wCI7NlfDY7dv2IMGe1E8hIfb39i+3eEHuAm/eyzUVaDm2lws
DrlczCIF4+V5P7YbxQ2uo22GzMvW2sTX0ff6HTWQXXT7FNz0TrRbe3tJn5OBjzOxOPmQsNG0eP4S
41HfeDv0y6yrcSPtJfvXtWybP+IvwoO5X4OXz/O7/P6GqM23i0YbZPnMLIRyFJEmqRwDjFfSpFeV
n6+UjM4dAachFicOrfNZ/ogQYK/2haeRkXoOuoQrbd5z88flRIvQNOiZL1eyoSRNkzdko5GS/pqU
Gd+ZGsNNHmiPPYTkbabJKxfJuT0K8GCmTdBv4XL+uEdV2NBy6c3vPczAE/92sgB6d5tgOgSA8xv0
h+KVg+dcznESUVm8KrxSE8e2m19H+auPDOVQhl+7zLuedLQbLp9x5zamQVseCNSMKVteTgiTxPDE
yE2pu17Bp3vUU5ABQqk/D7332Iqdm+vjy+WYZ/fAadDFUqlFyPQo/bIa/em+w9sM+ZMfZjQ5lvF1
NAwn9sPtWLE18lF4oKVyi73yTjReWFGoUnZHrGa3BTKSl3/W2QV8MhWL74wYQO0BG2UqGlAzbXU7
9IWTB+XK6M/OOCmWPntYUEJepgNYVrXmwD5Jh696g1My1tzoRuji/TTsa2OtH3x2vxjz4w2BfV6q
i/y1wRJKjExGlaRfkIfemlL5kE6/s065KrS1c/7s2E6CLa6z0tJ9o+wIhpDmxsziPZZhaKbhPFw3
BwkJrf/ii52EUz7uTChl2MhUTOXkeXYPEhFypjOEwkpWvDaqxeXVCvqsYMMeGUBVCco3ROgE8ZsU
vXXmlSH8vDyms3v/ZEzzKj15CHSDVVkY51ZOjjQ4OZxbNj/9ITskZWr/b5EWNxGE3CoU52ewnv3O
400roItRP2fwQC/HObuvOFnm1jjtiyU2jz6jakTonaGWo8IAFG+bIaHQH+8vhzl7xZ2EWXwl5EV4
IxZcDEUTi6hFhtIefquyuRzl/Fr4O5jF58E9Gm2HlsHouOKKxlYx3rv+UDQ7HV1V88vlYOfXggmN
Y7bBUpZ7Vxsy8NIC6xuhDQdMFp0sOJ8l0N9sreFzdlzQwWj1wxnhpftx2ZWw/BVPZ/ZkWteV/qiU
bwbCQ1P+iGqRIxUra+LcqUStlvYSHX8wTMtpVCZgcQFv96zSACreVm1g5wUue++VutLyPzeJdJXg
rkugYw1xcaxn6GqbUcYDPkfpbk9zmORSxvoVQi762PhUXP5m55YhiD64BTDQRHyNPk4kMu7owTZ+
7ShVtEFB9BbSxfZyiDOTR9+VwcgarbJPddpcwzh6imj+WcJD2N1ECkyHwtWpPJvhynI/05+gxws3
m97EbGGyrJVVOTdZXvChgshzELy3CsGVugKg57gNqUAbCGnYItgIDFUfMy1aiU/hj/laZK4SaG8d
8gAodE1ezCdauCnizHHtoCaKeG4UBV8MH20xqelRlUjkOH7OPCzQRcXPD0KopD8aVCydTvHypw5T
s2evIYnwR9Rv40xotmYUahRyTOG6V6rutm2kPgOUlbMiCiUufwxmWr9jE6o4Wi0V70BFTdSJpQIK
O8T57yL2rI91aRq3YDhQqyvTYC91/vArbPVUubVQ0Tlgw9Fh+Y0O9299mJU6IQbLh2IahA02zMCg
RTxE3QZHPO9KjVHzKlFBpL1qtaVoa10jj+4ILNNwRUHNejvWcwsZX12eaS0TpOhNJBVKZteiUfOM
6IMePjy6G7wkMYprBwtEmxEFoWNFraU4Xo8CxCgpAwYtAjopSdo/m0hivdZC+QJXA5VpvdsPeYZu
9ShOE2BewwLyimpGAnFHVrY4bSdfW6MxnQlu/2NLfxR5bwtnvFGGzpkNUo5MQR5WKLzqcd/hSCHi
P68lsza7GB2kBOYVpCtjoysDEoSGLmyyrqoPQtWVR63rzAO2MXJHz2EINk0ntM2PGGEu/6gmU+Lw
qwvzWDU69nElHvfKsceS2UknptxmJ3gcjZlYOmlSxbPX61g8qVUYPcpZlznKVHfPiISOdiNAVB86
L4/t0kC8w1Rr8esAjaFFdR/DEBddrKF2pMhDEkJR8a8EKOQ/oXHQmE8JPnpwz7VMfkNkP92jMlRI
jj6hqttL0vhTNHwERCupKODhxx02OHwzF31K3AKnUiWmXGnBmyrEpXlU/dJ6JvNOkYTEpHFm+ejh
SzFoaAMBLNXNfSa1zfWAuxXa6bQXVHfk/77JsC/GFBV7ec1WsmbEcjeDuo3vJo64Bs5M3RYtDPU1
TP3Yc2pkfI9Cih1Y4cXVHlMszTErrGVsTCbR20BHBCfj2PeetQ7p224Qm5sWyNM24NA+1kFW7j2h
sa7x3QhlYvtouBti4++bpI8esVSeDkpPQ9WehlDa5F6D3feAEUdVWB1KfZrW+26RGN2hq2IBPdZw
kNxyUqTfStj5kV13IZkUTsaereO+eY3IS/KEWmb/y5raEII1Un1jnzd736+GZwnXQLZhZE5g3SLP
TX1NeShrCRNmxByYDsa81coOTXD0yqqvfmqFsm1gMfxFjiJ6WQWCSv09Yr7psfISgf6W2CQPao9p
Da7t/n2qZOOXfqxHYyvGirWb8HHI9pMh1NeBlBjc9Vrob9Im1hEZShC/7E0hka4bgKSPGhIaV9h5
Rr+VKDJ05BMCxDVUte43pp+14J1js+ufGlDHThSVzVGf8NTRsArdxJpkjCtn5icWJLU/UHQST1aL
giP44I9XUG8ZqYaEJGcD+8IVptwZhtQZDVRcdWPDBf+ilb/UBG2jgNOztePjdyQa3Cy/0cTh++W7
6hM5ZfljFmlZLYpFjWQL12+CohN7MUvdyPg6DIo7tf7vvPxR+to1CnzPWdOALF574J69wU5nY5Fq
JJKQmBnqk07ZR0e0m9wWhZmslp0KQUzBk/aq2mx0vExT2rmA495WJmC+oJYXGB+DagUyBTML9OPX
wJQhQr2AC0yvMF5V4RMEW2x6vrbJGyCpHlEQLLf03HeTAo2EYg02dSb9kaRZuoDslyfgsqQP0UrB
86kkfFPeaV77na1y7LJjRsd6ZaRnCmsfQs0/5eTpkgvtZDQtusbotLihtUHCZEN9E7Q1lhavOobZ
wbGVV9L+M4mrhDssD2nEb2CbLqY3xuLGo51HJsk9qE39qyYjFjSJpm1lhlNU8aMwfrs80HP5FxwG
GCkQ4iBMLlKSwBeEKWkJGdah08PjxQgFzaADHNom2l2OdSadlBCipXYr8YBRlrzCLgtqtVBG8i/l
B4ZXQGTdywHOrY/TAPP8nnw0jkG5xHyvdtqmDB1fUNPbrPfekygeeRhiE3453LzblrsBABtWHqST
9OwWn0vVIq5wbeJzdU9V/xpEb76+UiE8O2V/Q+iL6lkwCliz9YQYlMHVkZ+rq5WPsjKIZY6feWiJ
6jIR2uq72e1b4+W/6FEr0kzht+hw0qb+U0I7+SzKJGh4Wkg8I8IAEVf4ODlWPYIkvWdycQ259QH/
Gbso+zVEw7n9hMgJ/U5wrUAAFx8oVhKM0EQZcXKgeF76XUw35GxCgGda8jyIK6WVs9cD9xTi7PN7
BoLSx+WHR8IoyA1NOv1r5jayndxVb9ItWdQh/1k29rgS79xqh0hmKYhFQHf+A+k9mdasLdtama/G
WHou800yfReMKzzoLi/yc1E0kQ8I1R6k/rKo2ga8bUUyTwf90rpyRuQgSoUU4t8BeIp0Gmexd7UC
1dkwFhlNiqpKjubglFznJKpJJq40bM9tKpilgInhOFC3XHynATl4LQpYFqQb14k5XcPn2l+etXO7
Sqc1AU+MygBv549LYexElVSBpSC0hg+LPzPccggRHEQsYiXUn1fj8hgCCcO+ApOmfoJu89xAeS61
yEo2wzsPHxy+rppducGm66rYhmiGeFtjY7zQf7eRa6+O2b93S5Cn+PsDFvPZoyaWJMb8AxK8KoZj
lv2K18xbz9XZT4KAVf84o1Zf0h+ZCCLsSfvLzU26ab7XjrdLtvoh/+E9wwp6q77+swDJnPPpYKug
24DOQC7hY1yEedoqw/3GqSv767Q30KL7GkiOf3jigSvv09hZhZ7M/8jPH/RvyMVWUPxp6mOPoaJ2
csB9qnX1+66xrY3kCF/0vfoYHeVb4V7cr3Vwz2bbs0gDZcw/7MpFti1rxRgojVc76m64ll+olkVu
uPP24Ap2sA9KO3yqAP2/Xt4sZ/fjSdT5r58cZKOEf6oVCXza4T4W0XGX7y4HmBfg5wn9O6xF2jyZ
HW9jBM4cpPgCu7uKfmevqGPjPfLzcqCzV8DpBM6n6clQskyv41BlArGhj2+b9+w63AgAK7fazjo2
u/jtcryzx8zJzC0Wpx/4YdeMhPMB6yGjZKslntP98+Uo0toHWixI3seFIXWEadz0FmsYp9y8o4wu
Hrwncfut3ocrw/pEf/3Ppvv7wRYniqqje9zhYOYoPwD0pjcTNgowTd7rZx8jq7Xhncv1qaXyrlCh
SoOQ+vjRVC2XIqNkeYxwsd/rnfwFOMuNeacdtbX1ce42NZD04dYmwecR8zFUHdWlNaX4fgcH/1F5
6lyQjs119G4eAngXm/bK3Dbfop21ckec3dincRfrMkQdApV34ko/4k3wmrlImlJUGB7BZ2uOfKt+
jQRb3AU36UqScnbtIDUHZZH6G8oOiyWqo04e5DFSSW0kIlGbxdTltWYcXSGIhEOQ9wx/Kul5FYqG
B4mPecbTVIq4JPWG5GJLMuxzdF9viqoQ883lhX1uXZ/+tsW6biY0kQ1qGw4y+I7sD4dc6LeXQ5xd
yhR74YvzsgNAvljKpRiFSm9i5xFPKjVA5Ukqv/RysI9xfCgy0AXpr6JALFkLVqoV5wf3/wMvSfIs
d7MORyYeIa9tbwTbTEp2K4M7u5z/Dm6pzhXoVP5w3QYKcyyupZ+YQh25JsUXpP/9X9fCzfQt+S3a
ylof+Nx5fjKn1lxnPzllmykPpELHYWjKxNemkPe+V+8mAwycofp2XPqOWer3daF+uTzec8ftadzF
QZEoFcgfkSlNhfsy+V4KR6N4uRzi7IyqELslJBRQPltslwwbVdPwmFFESQ3ql9qdDp5cfL8c5eza
OImyWPhtKKhxPs7fLfxp4pqwBok/B9mT6F+ikQSilSbcYtVjoNCLoU/WpNwxCKdE6/ZWvC9d/Ue5
tQ7tHuOE/2JEPDHJ62eZwD+Vs5MlMekZaXjOjdHJr0KP5OzKPj776dFHhG+FXBkcyY9LroJLYAwy
A2qrHPDxYI/lQzeJK6M4HwWPdPQsgekai2nr+/9L2pf1xs0DW/4iAdQuvWrt1e3dTl4Ex06ofd9/
/Rz5znzpZgtN5E4A58WAS0UWi8VazgnhCQdoMTWPBWj4pvs64TjkVRGofeFdgswFYQ2MikbbtwMu
uwqwyniL3wWYDYqH5n9jx2diGAsDESr+7nKDV/FWVUBfEmwU7ZVknKfH6nE5E8MsmJkSpOaX+3Sa
Nll5SPRtJzgJ7xGwfCwbPy71wv+7Zgrz9gCseT6nFFIk3Z7jAwFfoQ4I8q0xuiIPlW39wsSzEVCj
QBi7QvsSUrUH+XXY2iAc79yqd8cd8BbByLGLHMPtYwvE40sxiOPb1o/smdxlqc9OkAj6aJALLHJ3
ADs6CY94zx2Lzm6Prdva7Y9uc/vErm4dBqnwD83iGF64lKcANX+UMQxux+IhmlUQbiTbuAamSckp
mq8G5cC6+3+S2O1TUd4BdTuwnqXJ7krP0PZq+SZOb2G+TYCTToptGz9kANHAfO1tHdfjrjPRTHpV
rsVBJx2UND9RFTXfwifxMTsm1Mo3QFBdOJ/s8Ej2hQPEgNuiV232TDJzR4IwEMciT1o7Ce1ieMza
g9y9jt1dFh/GijdttdbPDGw6YLgRtBai3WHxOmfGQ2JQSNUV9Gx0pzmSHYZdxx2ghe91v9yg5HiU
Sys7SY+3dVyth+gm8qPAFsSUF2tDcgFaPXWGzYKN6w2+3wqe6PZHeDQ38z1H1Op6/hXFGlE8GCYN
ZmhYvndAx63u1F/J7+I4ncbamjzFU+8Tj/ykP0KLmw9Y7pYr93MmmjWiaZCLbtGyd0TLtDI/3et3
+ebHS2AXoDPiGM66zZ6JYyxH7Oc2rb8X1TMtcXPf29Gxt3RbfkwtauuH9Jj94jUyL2HNLRWZ6zUF
MIeWY8ISU7enWtgn5L4eQFqB1if39j6uXn9LJhODqMD8MhlDxfs4zuIA2wjOVadRRGswf/Xh9raQ
1fDqTAjjShOtbjsTLCu2oGKkfnxElfK2gLXlWhqcQP1GltE5xiKSEoQYBsXhnlGtaafQnml6LEbT
pmXj53rNqUKsuepzcYxF0FbGqB7YAfGGC6xUoV5XH4XSy3jj0atJvnNBjBlI9QieY6DF26Mnb8EZ
W21Ua3TGPThl6z36CNWf3V7YgOblYeSdb96SLnt65sHK0UyRUYdoxVc/0SMA/gwncU1XOdWlbT4o
XurT7ewGbs57zfAkMyZJjLqVuwyraxqg4tul+vOUovlhAzqP21azZvvnq8uYpdkN6tC2EKSiExOk
QEUIGpGY5z7WpACqFGDaS3/H9RR4k3VGu8SwVe5SAbR66Z6mb7WyTQOri/ckfARy1FgCreAQS89J
bgchJ923tqDnX7C48rOtJMEQ6sOSxQQPejo9oYPAQi8Liq6AUo446q5qC1RRSV8KP1cohTpJstkY
ERpG00kSvqoMqDv+v28bWob+E8FYplA3AAdcREwAE8tjJMA0UIX0pX1bzOplei6HscOkz7OyyyGn
NX0z/egEt5ZcWvyR1SOarR2A6WbAYO85YeDKvQozkSUCcA6EEOxg0jwOKeJuSBXryhLFX33XgLfM
UsSnMUAnXsc5Ayuu7EIc48r6IkL3jYjnj0zr+yrPHQX4vT2GZfG44yzoyi1wIYpxZjNei8agLS+t
PnPrNtnRRnNv7xlPG8Y06h7UdVMLEX12msW3SXwy5qf8f/FkhCKAyDRQCMFWMZF6NQDDq1gCgnF4
QhOOGm3BQHBbkbU02bkMdkxEFNogb0vcy5OROpiUBstpZmG29EerF5ZEK7eNZmeOxg1YsB84stc3
6j/92KHwSQJ3uzpANlHe49Idkl1aborodQb9VPhC1U0rg5VlO5SOQh6AVnZb/Iq3utCcschEDhWl
GrG6GVXskHzVoBdJQmoFBXktSh50Jk8aa5RmGqbJ8urqzHtR/q30MdD8exA77tHReVuxtXcXcp4I
3RQM+SsYOL70w3JcSr0RQDN1QrhcCQeC0u7Q0vsK/W/AGvhR5Gg4bcVHVLtOBmjhjeT99ieseOeL
L2BugiIzBFNMoG08ojPJMAYRDW61CM5YkOzeFrW6sGfKModEk0nWkRzKdoCPDQXqlYq6k83eSqTU
DrOv29LWFUPzCW5YwJCz6SgCPOY0F6GYWm2V0ZkLNC36t0WsK/RXBONb0qivAmGECBF9oYADLJMZ
+dZD0vtx8npb1FrOA/v0V9ai7tmNLUohQAVEBF/TDoWz4Ch6zdH4QiXmPk8tdads0gferSqtnvql
FxvouACtYU+9KY6J2IM33m6fOzd2CqvdoA1WoFZko8zryj7wZN3MK61wp93hFwfY7l6+B40eR/nF
Mpi3D5T/+yGMAwDp5CAOKT5EPaX2a7IH4kum2VLrgGAI3CrT5iNxQBYmPOcv8jbkhPar1++ZcMYf
EHT8RjVIvlD72tSDTeR9G9iK5Eb5Y6lxoUTXzfavqoxNFWOdmMPCutV6pQOAA/+9Ge1+Ezvmo/jY
uiFot3weHte6cYEmAiMGJrrv2SIFVhe0ZQQE8iNoRBpMVhXa0g89W/HUH1O1sVRM5UkadUEAaKei
BCDoxOnUTwwscN6Fq0fq7EuYnQ5DcWzmfnlHYVxuOCpmDmwrTErXzsBjkFiBz0BMdSaL2djIKJNS
nKC1sssPx6a2+vv4vt1oz3hIJZZmyXbkdV+C8xBjdve2RfPUZHaZSIPZaiFECzq6FjSM3LSJU9cd
4Jp/h4PCOz8r5dsLTRnnUcZ5ZABSDiYsvI2hanXVFhyLoE60ROXZ1O4Bq2FFFUfH1cgLNBOioS7l
BnaWRADxcVfUEBqAeHhCut4AyyzQJcSCxzm1embOJC1fcuYbVbUC5pQCSRSFpwgQFpjHIDrHDawL
0YG9ryLKA6T2pZDIaNpEJVlrDy1CYaP04sbwQvKvAMyo62Or/hPDRnlJMwpzAk5ke0y9WHDy4D5p
nMHklDjW9+avFCY7YgCfLhzTHCuWbNTpTwuu1dyh5swxPJ4Y5jQbmGiYRMC22Ahz2i1pok+hz6u3
PIl/i70ccgzuu7n58ppAyxqQeRdgQQkNhssWntnBpOrtpI1DC3gFzQcJ4adwChJLsekdmJAmsHE5
KXp1yBZE5TOY/96pP++MT/IZvhpe5Nw+4dKi2/XHoLESJAXfo/iXH9NGOtXmsEDI7Kte4Qf+NrM1
0dJBTlXZTWxRV3Gag/xb3FIQRPmxr71onLT+tcku6/H3ExgvM87BhJFZ7HIX70BTLQEThdcbe73D
ELGA+crAO1nwmi61zJAfrEixaFl+dfUfjGtb0fyk9X9ur+a1v7wUw0SpyViVIakgJjVxP/0iA2DE
joWEGiPhYditZNgWWWDKQycnCowyY0XJnIxzGEAWHWM/7b5mRdu30kdLVVsb0BClDTbofACrkfzG
kJIDFP2jqTbOXCtHMCF7Qno/0uT5tv4rj7/Lj1r24cy0lSbDuBepWgDL6m6XNK6Q2ea0nSKkOt7n
amOQO7njCF3M48qCkaECsRjiAmRuLmWS2gS3rdTg2WWQhyTTnkCNzXEQ17EV1DoTwaglh4kwTlWN
ulMuuzVI3UWfJOAup9tJ2IU5D8R29UCciWOstenMVggbiJNBgjggPxSiHXNGS//t3Vq11jMxjLUO
GugIuwALpyXoTWy8IiaOKBM07wEAmhMwrapkLn20AFGTUA693CQ69GHclzAMsakstQKiNJgHdfe2
Qqvm901+KIPlBSETs3Bajnt8zKBRLf4JZadJU0tWPHTrCkAMzGI71CyJ1yC8Zn4owOMIorMa/QTM
HaXPo1YZQIq1y6y021q+S4ea4yDXvNe5COZ+EirQqgBWF2FYFNtCeEqBYEYR+PFaVtYM4lwOs0lR
lWBVS8jJF6jF5oTp1HnEPBZGgQSOPfBELat65igqqRCTRoGoREJC0gAOPijDBbApH9Lo87ZVrLwP
wS9ytkOMg6jzRMPsZ4vl23SYuASezbHdKq5pS6dyP9qZk1oAHnJnf2ecwseX2H6h4L+8/RFrHuT8
GxgPktXd0JF2scwud7PcHebCA8W8pYp7pMgEHl4Db3mZg1D1YzQVCAVtdLI9C9JsG7ES4b/Gm+PE
VfXIv63eqoUisb0QxmCl2YEgccAMpdB1eKNU3iyDTvdo0I+ZZzSri3gmhXFYphmlmdT1SNFn/mD0
G0w9A9NyPwLWozTuKS/DvPLyguGcyWNi6byqSj3ooVUxWcYftP9n77KDxOGbmlm0t0pqC6+TQzbS
XeW1XnCkT7dXdc1pwlVibh80Z2DrYgy3l1VhDCfoK8TIPtEIlRYgPHBi7FX/dSaEsUw6aaHwvagA
p3CI9BaB3/e2GivpQ6wjgFWX9CFqAyzA/pygCj0GWMdcOFXFfU5/1NTXx89I+ar7k4Z3a3mkgp+Q
59uCV9fvTC7jZAJJnJNwOfjNTIGAGlqA4rDE7PG2lMUK2PjjXDtmlzAunvVzAClVfqcUv5XpIHWZ
pSkWLTHJ3ACNV+OMvayetjO9mC0bi7Iy83Kxi2Znxj+i/kibHyrvyl6RIhL0L6LdDowtVxwlPQau
QI0GKWUg2LEue+lQWIlx6sWIcxmsNJ1AxJkoZqMwiSsNOkbYAWlgmU9iD1zA6Dj7wlG5r4FktaX2
tDd/iJxK8Yo7WQi1FoAp1EPQuHR5B5WN0Ml0WHJY5dHANBSyNzMQPxSxsAfqdsU/v8y/+bv+E8co
2WJkXR8SiCulQyY8ivFGFDimKPJUYmxx1MrhfxqkagCPYQyjdrL+2IG/K0d1NnLF/k+reLWxJ8ZD
3e/V/L6JTg11Oji2kLO6ay9LLC+aiACuA0AptpNIbIgqYPwF+jr0Drj22NniQ7Efo0N/aDfhY+dl
ghVsQHJ7p1m78KXhNfutXIIXH8AcEwBwlClAOmBVgReMXhk6ofmjN+/KULdvuwCursx9W1ckSiMV
omTqYC4Moy8YK/8Kvd/J4TP24rdCdCKA3KLf4dABS7H0PwaOk+Upy9yNBmBAdMze4BGdOWALUCjY
hAFlSH/K8ettZXmSmFsx1YupzTXoqgB7IthX6W5KH5vpKYh4F8dyIhjPer6B7MwsiC6AeFFDUi0d
auVnm3Di6pVCOZAMFBD3YKoUMypssgxDzFKgLBm5acQU+gkYJUhnVbI35/tpdKCcTNGRo6icvboi
hkTOB1DSOBQyqhUaIHYvPU9Im6ZMRwWNIq3s1PBv4wi0NT8GkpcE3BQDvOSJTU0NnbB72h+FcF8h
h6DuNfluUN+14SECNqQEiLaB+kngxEXvzo01kH0ye0PhgKSiFmVrUraxEey7YLIiNLiCRMduc8Fu
xtc+LN22/ZA6P0WBQs8m1IT2U33SW+KNoW3i3USB+s/zgCuWg3Z4ZNtBAwbIQhYlEXmZohBmFXEA
PCAFmJh5TBLbJG6l1s5tI11xhBeiGGdbDAp636RFVHSINAcADjIaZCLBMaijlRzPvipMQu0X7Hq4
L9lWNDoPXZrJEJaCRnDMZo8ImtWK72hfL7q7uOTV2Fdu5kXQf/IYx9Y1ExLlIuQlwisBh58sPaMj
wZs793+xiGdyGK8mGoFcNtqiF7rfsibzDOmzUH15Dv1SN4AolHIOxspCyuBJMnT04OB8mMyNLEih
EYC4vUMLiUtouY3mn1N7FPLqBDAXXjlpZRVBlo2ZBuRhl8w/IyzL9Wo2qdnZkhrYU/kyBTMSBN7A
wwZdiUIv5DCmWIroC2iI3i0dkWNyTEGA13Nc8oqjvBDBXPvyLJuRXGHd2kCxJXmwNYUToq0qARR8
5BnhrjSWS06aZY3mIRZLCbu3Np+dvgwf85gTM6zqcSaFucR60RC0iEBKAv8mt5lV8JBueXowl1cs
hKZUzpBQYVqrcuUJKS9kS2+fG44QtjiCMUSZ4oB09gj+wlbdDoYCz8tBT+asFVv1NrKq15UCmpBO
PQGyyAFkmnNbj7UcM8i6/tv1bxi0syxNXSdVC27Rzp7y+RhpB6A/2APqYu0kO2WUH7IWNYFwwGOc
gFlOdysR3eKh6IR9bqkD8QPgCyW8csGyRUxUcPFRzLnNe1CamAJWN+tejOKpmu4o3afNvqdHEWwJ
HaepaNVNnK3Bsg9naxAHpM9jabHJaPD7CFib0Vsq+UHC6XXk7SdzhrseU36luZzhJL7v6mqf5c+3
t5Mngbk2ioqaxkggYVDeg9yXWpFj92v514utYS4MLUrnPKmxVqlKno04xojLPIDuzZzux15wzcTw
xgj9Gc2jSXmwE1zhjPMI6Yw+6yHAgSDPWVCDsQtAz6dsvm+03RibQIDe50ATvb2mq8aIrBeufpQe
rooPTW2AwVgIezuDxwpyN1Jia6gw8NdZ6Yf2SNrft+WtWSNGiUBUqAM4Ek25l9ZojEqDBmfI68z+
T1YXzyNyYZ2YO0TmLqi0ctDOZTELCtxqKauSqLfFA/gja8xjHsoP8Es+vUiP9WfByUOtTCuoy5TU
f6oxrtkIFPRz5hDXf5K76FV/Su6m35VplXt9smXXUbev6gN1bq/nqtWcSWXx+0tdSkGGCal4nbrD
HwzDq0dlGwIL1gI75m1hnM1jO2QNsQTMOwbibdQ7HUxWogsLVEOPhuLflrN2/5zrtGzsmcsK1ThN
2hhyMtncaqmyDwdAQk28BBFPDOOIOzGs5axdxADg2Bh2MbJrvOT9dxTGevtzXRandqbLZEz61C1C
hA1qEn79Hj/nB9EBh+K78hRrVsRxw6t33rlAxg+DpZX0ybJJTf5KP3RL+9k6wDhywZxptyr4Mcq9
9NzXlvmQvv7/bRvjn+E30zqqIVmWPwfjVZIbqyIvt2Vw1WMcCBjPRQGT7L2tHWX0vIAgtN1HOzV3
ugEqFe/zDtAdjlpakm/wntsch6IyDgW3thYCNb5fyuMAjhZPCurxllZaBXV/EHQX8BgmVjrGNACi
SUCOUkCwiJ6YS+sJpiwyyxaAVUoZ4W1/ytJdErup7EhZ40QxmoGPebDpOr8CjAFIKxPOSVzJMCwf
gNZEsAijPs2+aGZgT2IcBcAE5gAckR6UpKVqT5ikb6wJ0LXxdgIn3By4WenyNnpZzcuTcymaOTmF
QY0IfQPAK9D2VEdpMrN1Y5MM2yg5CuYpKw519V7Ifq2/mqrVSwDYBxk9+S2KHxreKEAHGZMHIAJZ
JiWu3LrRcDSqYIO2N1svn5ElkYT3hXzLBIpPUwKgtf45hsRu2xOdczAGb2QJMKx02yuNVyN90Rya
OUGh5qcxC67QKvY4eaIEYlK3zLZqtSuE3K2GbS74QbzV8tlqs+1s+Nrk1/1TMh4D+aRSkIHE1Mny
LxrtaRaBYdU1s8Ix5/s0PuWSA/zACWDb5WbMT3G2jSePtIhX89fMsEmwifWNYaIZ+0FukRHI9+n0
kE6WLiaOUW/06slovSwBEWZ/ULVdTAHzfxD6l1B/M1H3nw9JvS/k1K6SrV48ZmDpaT6C4Rl1k9x8
0vtNoS1tj4l8ynF+SE8tLfps0ArenobZ63X0YgaWkr2T5kehozcVIKMIihLtGBq2Ir7k8ZNQfABV
zzHBRY6ApUUnY2lMqKkpu0ZwzOgTJN62Qn+QCcOfJ6GMMMNOfamPN5nhwfxAdfsSVGiY8+b2T1vZ
sXkgwQlprL55MZJfAybxwurQY2AI0KDq7ObmaCfgA1bchgD3tqsOLZ18VTql8mCRwvDRxo2mIS+L
XKBS8e7769BJU9FzRwjYDVAWYtG2M5UGQJ/tlp4cW9zq29prnQ4UxemhsVpikXv5qL/ULizsiVCL
O529Ih44OiK4rUAisUxoX7qGKlWLrpYgPj6kjmQPdmLnpxrMPdbbk3YAce7uE4Wjt8bl0VmtsGqh
6nAmmTmYGmB99RqX2neXUABWrcqa32hlZQhd7UcAfB1LtzlMm3CrO6UT+8AoIA51eDfBin+4+AzG
N4Z9A2bWAZ8h2Z1dQDTIUn0448Er3l9yCzecox8S6938uu2ZrqOgS/WZa64vE2MiOuplI3XC7Gcp
uU1ZWp3M02/5fsb/XejH3HSY5xoqHcDVdmZld4ot70MvgZ6V0/utG+ybTWfzUkorhaxL3ZgbLgsx
c9MaWNPsFZxo29yrFKt2kX90PtrjXeqr9sA5RjwtmagZSCYpYGMhUTd3suoH450sbG5v2NoteraS
AO+9PCrhVBpaUkNGrNFfRN3MJN8Cfd1qhg9UnBwzHT/aAcDGSZhYAYgBJnGwhqh/AFQk57kl3TYe
FO0uP8U0UwlIzvgUBIMPmK+RvXwbO8ld4PxKfIxPPOJWs1BmsRrPsHp78NAI6wCg3Xq6vSZX32HK
ioIOWDD/AsEOOK+X3zEI4ZQSKUAYNdWeZFR2Befa6EeJN0l7tb8QBHAPtFYswHwAc7sUZAJrvNSU
aEDiTcIcNfDbBFfmQUNe7zAjhTmTUi/P6dhASo3ZndqaEZ9ZReznm+Cp2Mp2PloFilc8SCmebswJ
zcsh02kVgyu9eGjj51IFbLl9e5+WP3HhBBjFmAOJjKXQALYBImJCwN9ZZW+SIGuxOxZTcdS7OP0j
dDFvBnnNOkCOASgDTVPRt8FYaRKjTaafQQIvU580AKaQXod6L8nvt5W7fjJ/a/dXDvPQmxWpj8oJ
C2girnNAnAwGvx1AzzA+fjCeMPixV4/JVgWWA+ccXj/LFsmAaUDLJYZ9dBYMjOqzCTCVZLDTLU7d
VifWGwYTMGvTbGMXURoPVoArkNnIjlZdVHcQqB3bQ4TMsG/a6oP+c/BGP9wZd9x0xOLUriznTEPG
sQLpNgfWFgRWqjc6BSApJMyuI1Lzcps/OrR8/g1p32mKs2dul6dFPxFIGx3xZPgLU6HVTK5kL++z
2ddODQIjIAR8wJqmDe/eWj2IeAsA2wwgpwAiuHQyk1gUuTRnAxqr0Nnab8BFaw0qbz5y3VxlkIpj
vloCRwhz3rXW0EsTy4pgq/vT+cTWXOFQ7cpfwb3u1kiH3GX31GsHjg9Ytx0ZpkqUJdRjL43OAKa7
ZkAuCkufygP6673ASX9Jz7Ot2tWp+8U5lsuxu9rMM3nMsVQFKW1DAOLZOngINgCQRxuqHfmNQ5yB
WB1ef5zjeN1/sBzHM4lMMKt3QaplAjQ0ftLJqpCn9nJP6K3Y0xwAGzWnydF9YRv71ebPaOs/y51w
iDkITkvYeqU1+MMAAQQ4KkDLXxoR+Bsao5AXZ5QeFPGP0f2+vazrSp4JYFwAOssGIOHAl7ejhmZv
gEoosR0T4zHv0KXalSb6XVDKr1PMgylIQYcWSKE/pCHc0DK2AWxtSVpgmXN1GsphmxhgqBnqJ0MF
W0gpRLwHxnWYv+zJ2ecyDqRPjKQi0nK7aVvt5/AxW4XmhU/l5hEARRvjM/PmwYl38m60Rc0Z7cl5
+ucOmMtPYJEDZUEZ61TFimXztiI/he7BAAGL8ZaDxev25qxuPhIsxpLlwGOO2fy4VytMZ8F/zah1
5XN5N47Evy1i3X3oCxwFAP0xO8MY+ZjreJ4uHnnu0DeLoL6789S9nFnTj9aizypgWWv0SHq1d1vw
6m1+Jpd5r8VBnchRC7lg79gq5XxAldqmxeSG4edtSeur+FdDxg/38aTOLYUkw3yLoleFR5y0dsug
ywUtL8ugusLGJXpThnSgFUySqn6DpEdwb46PQ+6LeXqX8do91rQ5l8a4wUwr57BJIW0y3zrqFS2v
54kngDEITY/UUVwEaMaTIn61PESLxWhZj4Z8L0BeF5xAYFpcejRRmmRZ6zFM2+u/4FHl3mkiD0Mt
JrVv7/tq/H0myWBeWMUIlgU9gaRIJj1II0JknJP4mNEvGiQelWQ0l6atk/fm2xDlsk3y9pX0GGpQ
jeIuSBuOxV937MJxgJxDMUXc1ohimZWdqFLJfY7vSf6IoIByWjQVNVZxuEOTEhIiLQ9xf+2ImQYa
gMDpBTxTk3EfSgQyiLBqBpsGnTPph1LOMGTjgqXq9kKzFiOiGxGtR8D6ljCJAnqcyx2lSamh2ZkI
VqVFwSFu9D/D3M6cPPfyR87NRsSkGYaUVdDBLvxu7LBZn7dBQXtTALHMR1RgJinUPUEunm+rwhrn
t5TldWGgiUUHwuilKkmZy9EYhdQuG/GzLXM/KKfnUdBNCxabY87G4PjfNbVkzNCBkZUQLCTzqJm7
fOoFMQFwWPGcly2GFXVcXDnvKLCmgO4w9OQBmxMDPEjas8DKqTTWWSEg1t2/Z1aCPspHy/98s137
gZM5uTp0Sx8aetIxuYMuVRmyLlcwVGUxUHMztCW/do6e5/uHBrMgtsNR6XtlLg3iUtBilWfB/SBL
YzJFAaAyrMwqHbyy8QNyVReZZkeGkssPslTW/v3dOZru8eRZ23FR3L//VKyDYlWO6pau6n5a94rV
WgoiyjfffbI3D19fe17hd2UHLtaFOSSSESa0plgXQQeoSNTloCVE6dKVaPKoq4PIaWS5sitkcSQg
X6BMA84D/epaH5SujbUisutYqlxNLZINKZrIpUNicqKUK8ZxEbKWdArCUw0OgB2aDGO81ftm4Yij
3ixSUFaCwGx+DdJ+0ySvXTo6MT30urAP0x5VBrC3PU+jr2UxmH0JMuR3dfBbB4zvsL19mK9mlL4/
DDzOGipFADdgT/NcT0NSKRqqAjnQuJw+jgG8aOaNXFhU1AA0ORWRZmtandR2JGhduykKSb0PU0lw
CR7GwSaLDBruauzsZMlyIDtqUkkPA1pLe6fup5J4ojAKe4NEuQIkkLQVgCY5jBSVuEp+7/TIpF6s
VHHHcbkr2wuGbyRCQKq57C5ziUpBaNZDO6JxqDmoNeqKM4gWIs4Ru/LrmPoTFV1CZAjPIbPIEFVS
lUTOB1Smum6jCoIFr7m5vUUrekAFXFCLY0dYz3iLbqadnNbQAzyKr2FIvEYT70iqc7zSshzXvgKk
M4g7JBFjspe+Ig0AtYAyW2gjyLTk4L2bMzdphs3cjRsZB0JTU9HSQt582pp2QFGES0QHhqSxkWE1
tnkXIwRBscp0xG6HMNTSjYljC1eeBdt0LoWJCEGfJ859DCn9VFu1EgI+A6CHAphC/xV/GecJCVNc
vkC0AgwCa3UlycTJKKPU1rVkK5ijo8yxt7AB3jYKNqD+HzFoCUCJV1JMltROrtE/3rZhaoOJHeSF
HXJSoCmczGWyDwuJgVen6/7clnl98S+3yV8LYZ7Bo4je8kGEhcQdAIXr3BvbFvhExcM4tt6Q/WuB
ASahmhjaheGjWidLjLiyk/I86kDc2Y7drqkIZpqmYV9KAqf388oCwXz0TSC7TAnjMmbCCyVQm0pc
bCI2EkuVa6cjhyR9v712V/vFCGEMcKHcnNJKA2ljBGchosW4a1IbhIs25hf9NPgTjvXTbZFXLQBY
QOM73kSoAbpatusdGdohmboxgmlED4BH8kA8bY81+RRF+jAmyz1D3kQR6QwKgjol4bjGK3NZrldE
1XCPKiDc2ZPQdejm70NMfw6kr6x20D9BQad+VHIHOBcBjR9plU8vt3W+Wubv06cTWQO5O+AOmb1s
gzqYqI5jYUaTG/WHDGTU4kNdwKNlIIbh3OorXkWGeeKkA3kKd8CVy5T6USAYyy/nTD5UlTE75RCU
Npl7shEjqm1ua7cqT1kgedDqjwwxo11Sz73YaFVsm2G6k9ofADr1aO4RhZNQuzoR8CfYNQQqcC6m
yKZLozTpJRphLKoE6hoM5bMNKp8KxvO/q4OLEy4FmJEgnmIuaEQUc4ioLrbT+KeofvW9p8lfZcg5
eWuLhrGXhXMSDGcGWzCLIiKGHRBhbUq27fw1Y0SSjvdR/3VbmbU1U4CIAb4CPL8ktlwWpy0u0MCM
QHIWdb4Qqdkuq5QosswoLjjvvCu+Lnh/AA/rAMoGDMd1NIlsTYVGDoDUA/WMvI6ZDpC4PIzFh3Ei
gJ2dhCqXLCJI5FeDWoIHctzuJY3ojPMASP37ekzLzO5nPOJ8pFMJqBVIE3w1Aahl55Cmn7reqJuq
k0huS0mJXmoa5P+L9QIZHIGHwBwEUL8vw42qQ8Q3kACdJMrkBAArVMxiYwbmv1/8eNv/FcMcmVwK
Eow5Q0waFt40bmhLbIzmOXPwenv/18wMfDxIvC4kalcMhaZSob1fQXzZZTpZWKAV5U1EIvZRngP5
c9ZChNi3JV77dwzILokSTLCa31fY5RLWakCSKccgU1xvUPhzRIyMaVvsWT97OtANqq60zNoNc86a
rpg65H5Pr2GOTGGd7FyF3xOOGBTDfSInqlOgSYjqontbvzUrV1W8SESDgMsE81uX+mkNMDUzgCjY
fYrHCOhghejBNF6U2k1mt14mHCK3CnYodfbFq5Dao/EEbtWw/yjLvQKsRsUdu9OYcbRXIPUiTsaq
A04WKXY8GgHow4TjWtJXSGyXiZ0AtEgBvDnu8NuKX7UG43hfiFg+4ezZ3o0VnHIDEeVnrNhKDjZ5
q99N78Ov8UfK8fUrt/TSCgX7kTRJxuvkUhaKEmOVFpBlwDFO3WFoTq2kWEiANQlH1JrdIMxHlWZJ
Uoks2SnVNY1GZoWHDC03bTA7NFG3RkE4y7cuBklm2A5mSNjbawZnomyMEEOL2dY6pCoTzTJkTrvu
yrrhlOOpRJYZrqsAvDFjGW50jFFzSHo3Jz2oikL6a8ybFjOUBEAbdKg4CYsVHwMwbAl5KkzGoOrE
ODMhMIDIohixnQ3yIUb6OUNCcQJxejBknKCYJ4oxC2OWYyyhGcPKX0twMTXI7GnFOwibb9v6ymZd
qMScpoiQVpVzyCnUycF0qqu30aablX+3iWVIAik3ZAQQjDKRGolIrdRisKyc4XRifRcUJSY0eQWb
Fd+Atj4TvRfG0nt7BVfb10Ucdw26veK3Qavxmnj65+VCoVwFezby40vV/PK0lkGZhFrRJbYWDn+i
NvNQ97TiQOKc1BXjBiUA+e4yAhsSG2gStTFCQaPIaqTFYUZHbtSQXZd/qU1iRdHE2ZwVaRooMhHV
Li8+jOdeKhUj2NAKOUlt4AruCdJdWa87Wgf9KqvXe++flxDScG2BuhVQnqxuVWAMmaRmqU1nY0cW
dgVDdaWGE6KtnB9teXQBIg1J5SuQtE4dEsEUwHBPCs1f3ssx2GGGDOWVfOBs1soRuhC1fMrZbREp
6DAywU1ty7X5nNalnFqlOk9OjQ4xDv7Hin1DFHQCRzHuZbaKEQH7HEpDFKCYtxiQOE0ir6OAJ4LR
ZlLDnpYBRNQYN3qcaR3j2U/p420jWN+ev4ow/iCcNEOcTUgxBsGa4boVT58fZcCg35azatpLbdoE
UaOosCRmQ62TOZ/K1I4q5anvdav/P6R9aXMbN9PtL5qq2ZevmI2kSEnULn2Zsi1r9n2fX/8eKHkS
EpxLlHMd20kqFfc00Gg0uk+ftgBklyPM5UoPimDy3txr71/q5f6WZzBR9WwqURYGJd6/VTuRtolK
uxxCA0319XsQmF4Yhz5mKXrXtVyVCj4TmjrEa5gNicYs1NowrjN7KbOdBU6t7LcsTaRS73NFsnuT
I24tPqLwhn/kURs6sXh5LIxWqCEvHGTALmYitBqRVNEO58dRu8uRwNRm10rc62peFCdp0u1ULuOo
VKkKRTGCXClYfCXy1Po4K0+j6nfQdi79sp3tJS68vt3qvGh41ZJOdGbOhR4IeR/mkI0qGSxHp10S
wv2cofdUG8mi5Zz4ZtWrnMhjTog6WfBWJdVV3odSTuo28nQwGVxf0tVzeCKFWtbJTi5VEvYNtZzZ
stxJ6z7Gtiew2IRUIOu/LusCxvG9fRiyJ4IShl7QjEpZl4UDqN8ydFMJ4OTuGwyMN34VtNQSB0/J
puwJOJQKIFEVcStqfpT8CHTdHsK3oeT4n9XVxYhk+ARkJvCMP9d7kKXO6KsOb5a4/Z2b8Q5RQ0gy
M+TcDavreyKHsRrFrFGXsKCyIEvOuMi20MmIWD/i/1QIgekhZYRMGAbXK+cahTUi02rqYZ/CbBGl
tNBWYJUcd7q2bDQ3ZQFyhtw6m9FELm7KxWjMkL4XwAuRHqREu+k78+W6paytGvKHlmLJKjbnG2B1
YpVGNQiR1A8ZeiT14kkX52zbBGG/j9Bm9aLl6et1cWsPeWCsQeIIU6BzwplEWDTEyA/Hc2ZnQuqA
CBjJqnJ415Hcn3e9kJHaOGSj0wbedbkXFR+4MzzHaOyFPQM653zLyrHQhz4UcTkJ8d7sKtVPW3SI
iaXW3pvdLsow7K1siFH+uC6X3UU8UfB+pQlxBOPoXmbUXSpLT0XBytA1BOpm+dhjwhsKsNeFXJId
QwoG5qLsQ1+3WN5z7fR+CqMc6HIbww5nVz1EjrxV0L45e5ljOiAmdCJg30hZgFjAKXznx842XQ4/
yyWRH/MRzE0VG5XWqLAfe0YQiJFU0k/rJsB4u3hbbq2DSerP9PdeJuld5ZgcF8MGUnSVT/VnXIy0
mBHNsCJW02cyiQpRxg1niekSnqZCWBGsd6kbczDBEG/DkaUZUT8+APt8/6WBznLZtEQ/AjD9kR/L
p+52+anHJET91w041kSt9NpHMFZsLGEE7fARaDOsk/sE5WZlk+f7cuZdVhe4DVZf5rYKM7FQdBmi
DJK916DAR4zzM3/eDy/Cl7lRH7rUNTjv8NVdVJGCxx2BcgabA0uLqUAnMs5oBNCAgTJfxYP+fedD
LhbwRAS7i8iQF8ICEWUGCHhN0NffOQIx7p5AZ/xLJNGX/gSMPbD9jZv7tTNWBAmB3ot/6rf9DYZ+
X7cq1vnSRUYmCoUrWUZNgKWoSkd0cyt4xKAzcSePu0J1Z/Or1HKOmG+KrXO1aZUWd4mIZC3+YryQ
luX9DMqXzG7nsvTqPl02QLk1CzEKTQ8dw4rMQ4xxM7cApPSl05R5fTuOWfYYL0q8Ax9ojvxfIwkJ
qZHMBnl4kD3Kglnv5WSaZiKrU72Zwsmo92VVWb5U1hVtXBpbcGyViRBjVkQ8y7ZSxdpjZglJY2ct
GMiTtq2x2Jkk8NK2rLunZWIJCVsLyUvKes44xGBO0ffYQGGkbEV3HgtM6WhbYTt2VGDdAfQvI5bV
5n5E42vNm2V16fUhHiV+mjUF5Ia9bXJjHOO0CnM7lmWwlhpp+GbOCrIwASrJ101oVRQuN5A5YZgo
boBz1z9ZiZQUSZTbWT/QJtsi3kaVbpJmmHhI0DVRyDTCUpHZRHKJsaKkUoRyzNrcRq9ae1OaenXE
8EHzp1kBJMczWfnC1dHUEkBEWEY8vtnMJibp9GNb1bix7OLJuis3k6NJTp+RmIAwP92ju9BL96Fv
ArSVufBJr4XPe5+vKHz2DYwPlNK+o5lNFBmSvaa9RMZ7WvyHRT2TwSzqnIphX5qQsRR3QX/XRF4S
P143kUu/eraULFNSMy1tJywQoS5oBpeyzRz9KeQT5w3hFa2U4BeyaHQlT6PIUS1qNYAIITG8WDfu
xyLlaHHZYMLIYHz30KEJs0O1z67dLHKT+/zZ3ItbOXSlneVHRKrIwtuctZU7VYu5b9vYiDATFSKz
BZ266IQfOEmmS6YIRinGxEJR1UuBSmj2xiNAkg1GVGgPqqOT3EMY7Ay2eWfsClvk5OwuSUwZwYzd
CRmwaFPUYKTOMbvHpFzEju/ajXwPAuut4WYQb71IL8MhsHkoKKoScxmBrVRG/gTpEyBdGVvR0S3c
xTUkA45I1OIpeSvBhK5Njr7gnf/zuu2vXAQ6rljQTsIRIwZnhMG9WFnfdIVdSnfzMBAJ/dBiiNlG
gOX7c6D7YmNfl7jmNHAYTA3YWpDssST8fRKVVlVi5HiBKFCcdnnyo+el2i7jBkg4kUHt9uS4NUoj
gP0RMoSCxF9D+yqGThLxDhxNoDEbZQDDaQK2gEwQwEnnUlqtw4wodQKp7bO4qx51ahayV5sEIf4f
AvLgP85EMQoBsBNMjYC6S67dCHpC8uhRb2Y7QslRv2nQP7b8YXmJBgh4VtPkCMASqCuf64ap8Zbe
Dn0OFou7WhlJima8YfbVSuCYw8pWAWGN/DuaC4DSEZlzFsp6bRTpkNtqUJE5BvXyEt9i4KrbqvXD
dctb8Vanotj2xqBSS5BJQ9Ss12Rqi7u5r96vi1gxblgEHYSCl7R18Zyt1RwxHcYpYxg7CEIC5T5V
gO9NZ/+6mDVfj+Qq4EZA/aG2yTJw9bEljGE25/Yyev3yEGc3QvISyltNdcw4QQR3s2AgfHK7RNtw
/rwu/KIWT23DpC3nKKoi+cJidXSw8aVRoOY2kL0zKcm0N7du6qd+S6IZ08uto4AnLRKRPXkGjwrH
YNZ2EQk7OuKONmqwryBRACA8TrXclvIQ7Hs4EvF/CBnRBgKgGmr64ORlfKLWa2Wg45WB8VgvWrlb
5CM3VFx5PmINUQPAAwdDFy/m1KrxMOs5MNVo7L1B17RFCm8g0xGE40fQGdaC90Pe1BvOxq2dNQCH
AXwCFRGgQsyhXiqt7LQaiuWkJf3urXW7hGQxwYinHsD/u8GRfTBTb5TbYNPMrokpTCj7gUbaDj3e
x6xdsBTF/M/H0AD3xEenS95UWYuP0Xo092CYG0E/mwMgx33i4WUpvhkPMTpxSBLbtzwLXgmez2Qz
nrs3i1hKC8ge3tKveedIoVsT9b5//2V+Lv60waznzbjXDZIcDb/E+CLQh1/fi28zZS6Ps0+gZn6i
fo+20aqhe1G61qPyNpDaVg6aD6OzJ1c4HOVjxcn/XpRKcG4pny2e1DBtBaVcRiQu+zFsUBCSOh9D
3me3PSAFdodCe3o/cYStOEL6YEfC1ITUi36KOUzLZmmALBvRSAGK9QVk+phcen0RV1wBkMworsML
IrRmL2BTK+u4MiWY0IzSUuoCp8ORsLZN6MBBxxEOKsZxs03pQVBEbVEaud3etn70qo4kwGQFIj7e
p2+RGyYb5CZacl2ttaNxJpSe4xPbkIUoL8wcQke79cONREzEv5v2vXoFt8dGvgOTSONFh/xGgvfj
RBoraUpk1OHbkRYAPTbiv3PhhrVMVZCbud05gV8fkq25CzFh/ad8j7DwWLzE4ECM39PX+DHxO871
ueKgMC0QTY5ohoJ/ZFuFc2CvlSiIEBsWhyC6jeuDYX2NvCaKFbNBbRJQHXhe5Hu+77eT5TXTuOjS
AqPix/pFUt90HoxqxfaRZ1CQ1gay6TLlULR9N6cqhh1UmGIypo5c3Ck9Jz6ju8C4D7wPwNyOxIai
4C483yU5C1R9BImWXUu+lD+Npl8aryoQf9pDoGXgaGk4RnmhlCYCmYnGDIDvgTZm4SyiGIgLQjMU
CLqUSLNTSQXhTvDhCWFee3UlWV0wQYgWdAQNjEQp/Ja3PRfbD02ATEDnJUUsIhF1vnSiNE76NAFi
ksgIWBRnDCuO17gw428JkIF6CibNsGnLrq+qeJAzVPRqyylqx8Q82syyxZ/X/cTKasHviXhkyOhN
Adz0XJGgbCpEzwAUtDXYHUDOP86v4R8HQ6CQAbgNUQp2HWEXs1pCW0ZaY6D+VUTKUekHRyskXw45
7/w1VU6l0Av75EjOGShzk4BKUdItwEi+FPd3itFy4uZVMQrWC0llFclH5tQME1KR+jJlQJFq+24C
t5sBRpW8/w9iwPGBuacgIqC4XEabRZD1RtOwMejHgRs3agWd1M713b9IE2BjdJxFQPPRFg4/cy5E
LusCeUwUBvGK80CD45bL7I8haL6y5GESRieKePm+C6fDiGTSPYmJGvnUGRlCbtUuRTeufoRB54Co
lKiZpza+FnNuI/onnrk55MqQtsXlqwAYDqTouZLGguHKWoeSkmm2CCUQkI3oQE0rX1/MhyHIORHy
RfUV7CwGwjKFImAV1EEYa48CpQ/6HEXlEV0OfeZW+i63/BI1WOM5TV8k6RhFb1bIKQ2uaYnaMjg6
kTrGfB5GKu6SMc4bpJiUZodZH+XUkTa+AeQZ8AdOXmvFNaG8gegCrc06Ksys1RRpttQlROHq3+ZK
sO+ztMd78QvjHo/XDXRNlIxrEM37uDWAgDzfO7Uo21EbYC2aPoiklar+YEZzt6/aWiAg0fgPngqj
VS2UNIBVpAn/c3mjbLYSBjeg+CfrLuDAxDRQj+E9P9f2ClZCRzYgjXsR2FpWOsN6UDnB7EDDSQ0A
qpasOMZSBqB0gb6Coni7vo7rElGVByYS83rZCkZtNEPW1CbKqmX33LXmIZpnkmqogqFJDQ2gvAnR
PHn0/jzxxe3UdqURQV7dlu+LprttMe2mAN5MqI86Opyuq7fikzFb+V/1mCM+I7qusxQLCm4krxKe
wLrilTzOkVUhtKlZA7EDAkvlXKeinC3MJoIOUypva+XYDZqrSzzE3arFn0hhVi7M+yZNKJhhimRP
bNA329UHZfkVxg2nFLymD0pMcIq4X0xUnM71UZY5SZZkhiceHrIRTGvoNo54znflhkFODoVm/ECd
kL361USdmwA0UqA3wjQF8VWMXwPUloqgPdbxj9zg+ItVcQaMHDAUALPYpuMZvL2iWtFbc6l2RrrP
lM9mRC/+72oEfy8PPb0SBaJPz0AQgMAGq8j43EYce7EdEHGklvVLyExXKWLOG3jNHBCegRELJBKi
wWaqcIjQHNbC1+LxuhV7ym49fyCTS4Dq5tyTa/ZAG43+mlqD///cHmKplubCQN0e3MIY5kgycdPK
vME4l0kr3I6nUpjLAwyQeWHVUKjL1PwTQ5T0XTApzX0pD/OzJCzGBjnlyjfA1/wpGLV0k1SoEJKi
Saw72RqHRz135ZHHAL+2k1hiIOExiQCjMhnd+6xaiixSkdawgnslru6n+vm6i1rdSAVcT3AgaIVk
oWZyCIKOuaESMJ023g3o6078SZHqiCSVFvzoooGXH1oTiXQD0OKU6x0mdL6hQQf2hFaDE8a00bdR
fF1S5Vihimgjuexd127NdlCMQXKEYrlF9n4x6qEIwoTeLzX6qCpN/bK6fIckd83x9GsbhfI41s9A
wfqCkibulKJcJjRnAW3xXtaUOHU2OMpcJrkYG2U8I3p9tSDScRKEehNko6/3rr7YIXjY9MQpawUU
pn7LCwrWXBcwKog7gHYExzrjTCQhbIxFA06larptrCvbJe73QTZtZvjloOl3qfrHs8WoniciGQMZ
Sn0OihAimwYN1apOJhOtuQ4Q3y4wdEX8H5wzHsvgLKIvZmTGz+1xmOdBDQU45w5ELL0hvhVitSsr
lNUM+dBhtLqQ8wZprx0BleZRTMT96EBhFjWql0lLLMSPBmoo6iJ6c16glw+pclPjZFNW4344D3oZ
QCB+nasnG0kKJm6cgQDZdyUdiYpYwQAXSfprMoig3NbBo0Gb5smfnz1kLhGMUw5wpGfP5UYAPy6p
SgFOYEeVivy+6VIv6GOOmLWQ7kTMNyPNaUhnzqHcU/sUm9ANuxcBeee69KJ5IUPCuYrWtk2TEYHj
RWOiM5lRKdQEKZEzGiBPwUDawPy06tEA2HiKyGxxZxtcFGFxDk4dJWMloTWYwNxgt/ReuY2bh9I0
MCC2HP1MCz15yd6nRXtr8rtEj/7D9Y6hbYgmdWCL8A3ne4dGnnwE4AI5C5DdjCAzRL8XrnqZ5Drn
fbjq1PDWR4oHJw9MaIwosxTmZVwAYtK7zpR2s56N/WEJJAz4GSsjLDfRkLQm0Uc5vVU7LXqQI7m/
Mfsm4uRpLjcXzzkcRtrbTEHKzIdoyqiNFaIAkN1Z7qhjfETphBhIUhQP1w/GpcVCkImcuwrILjgj
GEHKMGq9YiG/GbT7Qv+YciDiiw2eqsDRcA4H/aPOcwznoqjOJ4dDk6xKmVSIksAH01quVSKM4oUQ
PCHMtTRoWltLFACUB27Y/rRAi4qG1+trtiYDCA44EuRLwDvDOLHYHBpxCgESSKvG0cEmlRuZpwi8
JMmKGGBPcQkAK46ogU09zxJu2EpCa3nRGj+AIvCNAEcurEKOI+HIYfuXFAG7OCqYTqRjNGhUCV4r
TG6gSf4frxpNbwILidQBmp4ZByJYwyy0NSjk0hlM6qJZmsTS6Xi5PvjzY4wuYQSqtFMYPFHsCyes
QXKRZxZ6uDHhIDdd00BXwcHE6A6z+dCryDMl8A/zQLSXwQktcuAlBy2BfWf7XfW4jZIghlQzy56q
pnmRK1xsIirzYtESTUjtPLTc64u64idAkIpoCFqC7Ji1kUEJk6xf4tIODNEblJ/ZPPoLwpNZG73r
kuh1wpzeU0mslQRxGbYT5rnZnfmM8bq4dVwh0Nxl+tBk3OZuzSsf8AQy9pJ1ZQDsLARGLbgyRsQE
t8no6ZhZb5huK7wZOidsXl1LOgARnLNAJbAXam+ovTa1aQmeQ6ArouMkz46IqS28OUVrdgIY2N9y
kGQ/94NNWYlVoEOxRFKQ031VrcVGl7SgveXWqymUHLd7Ae2TkKkDsgh9HygsobzAuMTaWuYuVnrA
C1oL5BRLZ+yFaHoTWkV2U3DKYRSJ+Sokw/LajdXsdJRPuU3jh1BRPkYpfFHMJr0V9Hnx00FMSBiC
Me+6bbEPFnwh+DRQB0VlXAXxBPOFmSC2AtJJYD5UnrrqdeRl9tgVZ/98+t9Pbp4ibyM1jyQkDiUf
U3QN+WnKjlnua6ZThTzyetadssKYuExNCnWpkGEhQQaEX0QyJfRw0fN8nMycRyoGc2VQXkO9HCOn
mDWT224A4FtWAXpXiWq8aOmHojwLGN5Qa/tUfq7Hm3bwxOAgowB7fbsu8hOQTTmYZEoZ+01XxKyn
MZRZrSAckaV3TFPKAiBpBtdQvwzNjnq3AbWrpo2uNT4HaesFaLrhMUF8l3ZO3dFfnwC8AKIXEA2y
JiPopW5OA4zamCtXqpw0qEkd7zrVjeTYroS7HuNJhgQNXDqqg5KNjPEkuxiaLCzOqN7Lld1GmxrN
znNAUhks44k/GE/F9Dg2jiJGtgh3XWuRR6e5zkGAmPNRbTYYxYz3X0MwCkotAKIRDl31kau/2+bR
Mu9Uy09m0Q9BmgoCoCx/7IGYLXgJtYsglVWdseY4NgIkYqB6HaZOpGdkAllAiKtbvZt6R+krZ04e
tP5P396sWMau0WAhCAiHMTxs9nqMLgCtqfoINj4YW7gH2R7HbbHunxHHgsWXcUzNNoS4cqYjaGci
YprbNJFusGUJSYb5UzR5yaCVo0sfpf8zKha3FVfdoAvFoAEErNthtRBZyEm8hBzVLrjt/9INWBfc
2AgXWBLUYAbgN+0hZwZ6MLNy0gSPRfbb0nZSfzQMgaSWs6RONb+OTerokicrn0BBEDqlQc5HIqgY
lKkcxslvxZQIAm+c3AWbPfuB1GGfOMwgDzHWWMLi0xlsnblLADsv1BzicOYN0FP+zmbMx8hk1wjv
l/ijrG7SIiedWDjFZNlzXCD3euyVloj1nYnZaI1xK7f6D44fWt2v78Q8EmroCGF8IHgqxHlusY7h
IjuCYVvpcxxta8DXQWWbWKGjGg8myJjAdGXVr2Bm6qdPtTQ5MRjvK5jzKNfBZKQBvkLsDOQzPutW
IkWf85zuisMHQRytQvylLHP+EDBjfk0wamRsLOWhWCSRcjNqN5O2YAaeZXWkL9F5mAYysIRFHrk9
Sqwk6RNAfJXY5LSqrzR24w4ArMcCfglBNlsZGURrqQpp0gCIOOayFzVbRcUcVQxrMSynt96M8l3E
/oMTAb9+aFPpitb72IDl8em6FXy7+our4ORLmPUvwWOiKC2+pB0WktSbvlVJkdY3pryzAnRfN46E
jIwg34ntgyh64XI7zc+qEDhAlfWgLEoSdI71uwbEWq3p5homX8UKmdSO5BmizBgsA5V//Zsv8mDf
Bwz0v7SlmqIK6GafHDAhzUbDGmeNRO1bIPuG8S4oEWla1Z9A2BsMi92ByNcgvdRxnM+qtWLLkIAG
D+BFP1NoDno5xItG+mwsSd+1pZMLw6dKEyzXlWTj6b90/FcSsy+hGQSq0kASoKnoUM9tIfI6bdrq
PW/WDE8SczTkHJsWpJAUKqIT4OZeCpBPZvdqz3kEffOfXtraPzqxtxK6i0xjjuAF4zpwTJUsMv4x
21X94uTxsRcSV4arDCW8Lm8l0ZeVHUZXqhaiopfMelOqF8Nc8C8f43wAXxVp+rvCypEFcUv5BZHv
bB2v78EFrvJ7E2i9AdkkdF99H+MTQ9OVLACxID5YF4LbKeocozGOoYRsL2A5Xiqr3iQibT8bTm5Z
H2nwq2kEsMwHsb9Yg1N2A8dZrlv+yQcxPnuJ1HpCHQ+pLH3xyhnTIMWORNa+jWTbEipwedy04v3Y
Ybpm7FxfjBXTpxh+oC6xHpfdp+geFYD/gKMoughMJcIBQCi3y6o/TXJjzSHHABcxZai+IOsX2hR1
VwMXwqQJeNeFEQZ8zlHl5DMgfSg3CR7+38APAkqI1OCGzdMZXJKDmXEUXgvUNdBdUN4NijNl0+2Z
EsxoyYSbSZr2xxQqTmlJL0qnO/JU2lapPQbhuDXFdG9hEEVWaA/Rku5jVfW0IeUAYtY2HkZImZnw
aFDAaHzu8kqM+86qDIc0SeX2Tk5mBNhl90uxKkxPr7IUlLh5/BKGSXGDfHlsC6N4Z0ZotLxuBBct
Hdgd9KfCDmjwhaYOxgCNvpQCNZI00k1V7kamVTuy0oh7KSgjMmihhQToiAl8VvIYZTlSwUgI22ms
ydi6HnOMjeCB80U0k8E4lbNdYqKtHqAMAB1hlz0lCtH8odmK+qFcDAzjvVMwQEDMd4a273OOc1g9
DyfWQf/7iW8IaqW1igTWEXfJNkOKJV4Kt+z+nLwRx0GmZkincYGq5FxMBvY0KabqpclOl0Lb6jjJ
8jXTOpPA3DTSoKKrvIAiuXUbGq+Tsm1zzMh7VaYj5tyAUF+V9yCc4GwbWxH5PuYnejG3DkhOw0g1
oZdmPEvLayAEfibuhOK+ib+yDnS0nggi5utCV7cMqHFwbICeAGm/87XUOqQX9Bmaqjo8RqBucqED
HMriZBfogl1Y5IkYZkEbsYkwiR1iphCdaaMfpW5QuMr0UCqoRfSc9M/akQSj7r9aMSuJ55DcCRVc
Q1reS7knJAe0p8fh7wx9d7Xi5gViBrssPoHaIvno//8sqcGm47Ikz6Quw4WktJErm8J9VeTbITP/
y2H7R0eUQM93bslSJKyp+6u0h7ZDmext4TkS6if+37sGpPK5iDIWI7GfsGspctviWNuDwHFV180P
2KFzCQDGiRrYvuGposhXJmQBpnBnla17fUuoFbOKgN4b4FDgFzC7h7HysJ6EHLBARPSN4sZ1gjmz
B6nuwEWLpkwedena++HsYmLcYKialdYm2Jla2g3zlxbJm6Lb1OVk60mC0OROXHq7xtC5xgDg3/BF
wKXN6dHqN732aam3ovJZGp+C4qjyvdUVTluWjjreCMYPU2/stONNX1tZnbPvZVYHqTe8e0t8b1Qj
NSLrGJ+d1P2wTXPw9oEUtSJhl/Aa6+kRZLbkTCjjEcJcNmM078PFYpI4UmtjMZMmLoARTu0+UYmo
PJsGDyG55tjh5fDMpFk+gO8Zx6BiVFahTzAEbUTJcJdkJmwaTOyOeZsZd8XcfKl6/tDowva6Aa6w
ztEg4R/B7IiucFCyDKtMX7dP/fguyV+hJTqV+VQ22y7BTJPlWBk3dT+RXuP43pUzdhafMCuNgnKL
xCZE6wAP5MP7iBEqA6/se9FbykZB7Mrqej0EM6Qk8OhD2vrx/FICpjAjg2j+aEwiRQVB7tQoO9iU
vaSRsxQJknGPVQIkeowBb2+yhQxqhpazN87qrwREWAKUAhCoo47H5uHaoqjyakaIVvbP03yTKVsl
Q3WrcaZlgzbbNrjJVTstOJu+lpY7E8v4z3TBWAirwItutJBkTN0UAWGcxW4HcFHTOqZk2mXwY0h8
KWpImYEfDHCLuiBz6GfCQy47smEDIJEgPdmZNy3v++jGXxxBTOXAzS9S78iee0xsqSMBq6KrGCU5
xyTtBmL194GxbdP3eeH4+ovuuG8TOZHHGKJQhlkZt1iOJJ42SKZI8UgiyauqbSbs4up5MB817dCN
m2gCsl09zGBPSMLfyeTE0lGvasKxCrr81/RnTFZf0Mg7JHR7tLeiX7ZNtngSXF4fP8uCnfYvMzAh
ffZUz/gizo20lnSndFD/W3y2/AmEGKYPouMF2dYOV/g+CypPDw4BCmI5nkvVpxX9AuUIR+WVEBNS
LRFJNsqa++0fTyJ0AZdQY3SYZQp8jZWJRCveQpB+GfWzbm7rqbUN41FQBY6yrKGBYQE9NYCe4KUG
5BsLwxzE0RxrwQSDqbjVktkewUap7RXppRkeSt7cyIs3KnhTMVQdoAAdDEV4MjPXLyX3HxahjOw3
76e3/X3/y719DB1eVe7CmqkYk7p0UKVKFOkC6zpZylColD5a8th+0QjGvxGyx8A1YrsbTjBrscko
KggwBzzxabsYOs/PBcmBnJVyWMW2c8CcubfDXz887+AdCMTiJ364f//CP/hkS/ATQ+D+/m/EdYlb
kP3edjbH4+bruHFuji/Hl8+XDce86Ik5PVH4VKDNQadPf2LmBHOi8rrT1KDsMS3Gbm3P82L7+8cm
4hzdb9zbhSAFjW3oBwVun23UEscyT/MZi+/cOI7neFDaJZyn0doOA9GOFDlGgqFXi30bNYqV53Vc
xxi8d3PzcuMcPjz/9ZdKXl3OFl+EJd/rdiKJ8YxiEUqBFUHSzeGAbcO4wv+wMSiwAvZDeydNNgCO
S6tM2hhJkJuD47wdvN/EhznYG84T9rtzkd2XUzmMItKQl1FaQs7h4+Pn09NTSBbyhFmEmF5sL/hn
/BtEu3vX3jx+Vfbj1+NI6F9fAEiQiP6N80q6ZIiDSaIEBz5OE5hseNXz09Ogpwqd4JjZ59Djsr3b
YnnpkEZ7s7Ftjvrff9il+v8KY1JSo1GIk1ZTYQ6sn3gPPk4mJDkbhyPqYiokNRlJBQccbblGqwLj
fsSpDefOaqmoAz0B3pYee+oIoB70c+jP61a0vpYnMumFeuryrHTq0bIKmTlRCH4D6hy/v0DbFPQH
v/1X/35/v9+7nE28SDqzyjLPxL4e5EhMIRgesCSe9+S/27c8p7J63k+XVD1XzwglGQyuVD3ngFQZ
vOe9D0t95pnJxWOAVYexST3OGkn8FvTmeFuf3PIkfOdhLwxRV1WEu4D7oRvhXBUlKQshBUqH7tSN
Qd4Gr3cdD/NAK/fXt6u0N/QMcF4a68f/RCxz/FMlyPNFglhqHyl56+23l9YdcR3MYCVo3cFxDJwK
gpuSDiKlo+2J/wrAgd25KFwTnRT4C+vPuZi++QeurQdzMZlFBN5k9a+tpdeoc/j+DQeHHh56o+Ia
pYeV/obf8WOPv38fJhwn/HDoMb5+nnQ2AP22g3+XS2OAW0Id1L149lXf3+Y5f93e9Cvot+AnbgT6
g/cFCjVpdl3AwwHcD3hJEccw61KWyBSrDQAuVDAiiu8fcJEP5BXa39o76iado8cLai5iGuTm0NFn
oPcHsdrFJFWlaSNlMCF36IHd7YGPk62eWKnmKhlvTMD3KKMzJRlhjFfukkJIIlPB5VeSu5CEBM9g
eyC/8U8LmfB7SCM3F/oSqO3v7+2H7YO/dV2o//V1/MSybD16kF6ON5ujc3x5uTluevIVOiP55I3P
ZZMxND6mi4JACgOKMLjr/ORq6ZgXKDWltlyIQWOXc1rW7iIpRYuUUYAOkcVY4m3YFBnHya5siY75
gqB9AcUQuCkYp2QGQj0vKuYaTkAzEjxcegf1/zdt1pJdWjQSJ4SjroDZFOBaDTxxgLRAlzGzKVaq
KGkzQE+lQ/6lsjvVH01wFqHpvnENi1MsughMkd8+lcasamkV6LttRCi33I9oErFudX0/FX4MoFe3
Q3n1+sm+gEhiF8/kMY6wBrV/0guQV1hkeQu+WqJslp/ZzxD8WslDRRo/fZqd8SePgpBuEruqwN2j
kQmQWQvja86tR1fqrAlKC0OnqmM8/ggTlCV56UKOjO+X7UkU0MuplI8DZNQpOiJRgZT7zYhCz/Ul
XDPHE03Yl6qMwv6o15CSZ8qTPCpu3zniMILCROFE32uS8IqDH6bsImjoOV+zpi/RqL1gNO8gfKjo
DBRKVxVrW+LBer5L4+zmwMli9COKhEBbMicsHGNRCaggqcGkC93u5cmOi4gsgLspXiS8hcFzi4Gs
xats+ACMzfJjJrim7l9f2csHMjXOk+9gjl6XTpbYB/gOPQmIKQdeZnlGfo8kkFodwIIYFHsDV7jk
1sVAzHhvCZzTuHr2Tz6AOY3tIlTZjKnmYIfGBPrRDAm6FkihYUJaIaZujla4RtY4BkX/0GurzxzJ
QKl6LRkhFP1MblLtmiknWeQJw0aY3q+v8Koo5BuBlAVZm8xyT7WB1cuY/pYCf1CiXA9ifDdrYkce
nIDXmrB2GNH8JoNPBje4zhqvmZaGGjZAaE3W3dJh6NLrwquGrovAMFbkU4CqZgtNiagORU3nbkdz
bc+TM0tfWfh2fcUuQ+Jvh/mvEOZpETVRsDQ6Svhia4gtUG9i6wpK2L/lg5W5upmomzBdxMdiyhIv
q6pxL1lzXrrG2Ba7NIt5fdnrhwQ0gv/Tmnly1JG8VLEKDx7JjiHaTQT8NSiZgxtjeAyioxVva8uL
e8vRjUOs2Y3E8UoXNUz2CmHcktyl6mLk+AAjAaudZOcCaNJAsXPQWsxZi0kpOFYDYDDQyL9UXkfS
RXqSlc7shzCrszbXMOFS9CMw/xsBkeOfGOk9jq+i6WWN1zYcjdft7N+IgFlxCyPsh4Le0UrwkaUP
c3XI1a/rZrZ6ME+CDuaFV9bi8n+kXdmO3LqS/CIB2kW9aqml9317EdpuN7VL1C59/QQ9mOMqllCE
PcA998VAZ5FKJpOZkRFazU0AYqo2PyHZUpDbYQFSW6YqLFsM//eDS9IsKpXkYBrxjXS+qfoPxVU3
ulTEcy2QogUMtLoJUgkM9h1bAZjXbNwY+DTgZWmzKbTbZH7rkx5NpMsx2p7fvLUlHRoTNk/LLXsa
NBgbozG06T1YJoJm+HHeyNplfGhE2LcIfoe7GEYcBBt9uC7sTY55BDXan7dzWlJAwMHEMFfUtiCG
Jr58SFfSZW4ROGtgoKuf0zB6s1WAij1smB6S+DEH9E+r8EQo/b4JZuM2nj6bXvIzVpf751f8rnMe
uAkGAoZEqfEryhSyvp+TdWHkj5Eie2iuXH0oyOI9Ael3FOMFNwH1zaLaGaYju+XGzAKX3ChTQGR9
7zX/QFLDO0nAoJ6MO9n1ELdj0YIGhE6QSHtvIXozphKY8GmJDd+NoJcARBvE605ejjOkplWXW9FU
YOH6nIG+x8grsst0BvwpTl0GAMuSNyHNCIiLyFKHajrO1fVkO20DecKcsF+jwnmGhrSiru4vadwH
hOb6L7XNOUVjRDHaUVmlyjbtDLBuaJKi666GwZjUbV5YE+6DxqzNwDRKqv7DxwKRlYlXMUp7UEA9
PtN5qWtKn4A5i2l6UEZhoQE6TLx+lqAK+XEV8yH0n/D0AmEu8iseKw9cr641gykONpI1tN/UqfOd
g0JC8spbNYJpMbSaYAmyUsdGot6MFagzIdWs2ssOdGOOlGls7Qhh3Bg0LZhE49jnYxP2EPds+V9+
Qz0Lpumj0RqIukCJdGKz5NusLQcsRAC/go8IfSxhzyL0Hdg8Izplc+GR6n7I786HpVUDqNiBVACg
0hOKQ+IOlpLnCai3+DBUv0+7n/9iAOg5lUtrIGU83i2XphN1zRgqf6PzhQ6gT4DMknz0328z0bUw
8wg8JMi2rBPalarRC9akKeiU2giEgKGr4x1RBIodGNYLTceAKVclUT1XNjG7vn1/DPN/P/DpoabD
3ORgiHRY+QmlRt+kuuTYrLnb4dqE46m1OYF6GdZG9XcwogYGxlaJtZktyW3LX+one2jinYZJPHDa
iVk3EKUOSRcAehtHi/yY/ZwaPJXG12ZI79yJ2lCUzq9U6Haf94/V5QHYDQZMk4vUCv5RoP3YRQPM
zoMd+xrDQGnq/Mgr46VUvs6bWr0vDFvH5Cqf0hQDEItNvZpbBDqFuTdjovsaBJE7moXnzaytCGXw
/8wI7768NfuqsxHn5sgYPGOc/AJT7wmQsGmf7/5/tvhHPfA/MwNMWRlgayjfSX5ZZtd5fdPLpk9X
k3NeMsOoJOZ+T1BMtEjm1sBd5aPK9KtvU5+pvefk0HOyTSgMNHdZmYMy50cCLYrzC1w/2rjb0VSw
ORevEAFVFPhLmytKDrXh29GVU93O9k2c7HXjV8V2lnWv6E/OINlX/ldPDgPSNaQV6MbipSvsa1JB
o5bL/dpNfKcDaV5+McyqkWxrysbSV0OI/ZsYBLUg4IuPTVXmEDtMhynWoTLZas0OHEsyzLjMiPC6
SlWnhO/DSDJmL2OkPjmFzMTqluGuAj8Uzy9P2BFmx50WBTfJrPS/GE329Tj7mPPbkfGDNTI95rWH
iHtgTViQoeJpNVaIir0GrZpZ7UMUujw6fkKC+jUa3BvNepV44uoeug6GHgFcxri34BMgHVWKRIHJ
Kq7vxwWyAnXy7JDqpVTB6oJZafDdBl1Z115kvBnuHOi9GfSkDp1GNhG/vtd/fooQYqIBhH45w7Xj
WqMPjszEvelY2FtdmMvko1Y2GlBfCI7yuQcUeQX3bBt9YcXvOY8Js+btNnWC2NrZThFQ8qGMkuMu
syZ81qQn3bAUUFi2Ueq1l2dG3yaqo0+DJ5N7YZe78990JVSDNBZQC0BIwDQmkk+0dWMt+gj5USB4
t6i29MqX1T2QhQXn7azcrSCLRWsU1wJAASLq2IQiS9IUnEIQwK/myR53lgKNup2Wt16j4/VcSxqj
a/uooUIHnUysDPfqcVAhRY/pxghRM19AcufH5XSph/s+DYeulZAbrfgiiB9RdwQBnQumWCHjVkEg
TlUuStv25HJCXuFNPaa6LfDwRJlzBypAiY+sXOMw6AAFBRkYAMuEtS0UdFGZgssoHfVtrxBwmo3B
iHN2/put+caBGZFhvmn12uq4mQjPorS9rls/qnXM4G/O21m74cD4CAgZJnpAnP373w/ucOZafVcv
YBJe6gYTZFTJIW1R6uxyzs17ZWqTe5LMxs+I2R04YyHDHad2H3tmbJcy3r21ix5tWWg84QXFefeE
j6nERC/AG4Xfkl7VBJwvY+cvEc/dPcPYKCoCGqrYLvs8vwer7npglofegy3AjFQxDTH4QzGif88q
HMTYfqlislXc5Y6BnHcsZcMva0fycKVCXFOVQnPmESaT6SNRQba5yRc+znhhQRDcbb1E1qKTrVEI
bUsbsaSyYbCaFYA8X9nyXETU00EZPRYfWiwJbWvl3KNPyY/RwZ5a0RQZbWmAaVD/NdXhNGx1c0/d
K8fdO+at2z33xYZBAMBK92MkqayuxgROcQj4M5g2RDRIP3ZLRTl3dKdSyKzvOsfYDMRXMUc/tpLe
zvpCUVMApydBqBNvqIyCPU7hkiGGXato6yYAgIwzQM+FWWD8OPpp0rQGT8yoX+iq9qhEIK0Znc72
0bt0cYnHxf68N6+tHiADrriASgcRK33uWLPUKkECWkckdKz60ky3abshSrZlxbI9b+wE843CuXNg
TazoValBO6iBoj5V3vaQWlAYaB777h7By48rMxiLNCgb/ZrFm1oLdN/Z28lTnV4hSCvFgwqi9Lsp
UALwlJ7/YSvpEn4Xb7qhfIb5OTGUGK2Ckhp2YUI3KmP1La4GyUavhWhM14AjBvUFArrVYxd3syhu
lI5HqyxxsmAeMsDaZ2fc683Ckk0yud3j+UWtWQT4FqBGcLagJCNEjYGhT0FKQOSXpElvewoqvR68
jNds0JIgop1M4GXNHtrq4NkApxOfJjhe4YxmVD8xXK51ica+RpWPJV8uEk2/zePIO7+21eB/uJ38
xxxEDLPvMmgFgBC1d0Fjzz6H/tlewlFDp/h10q+LGPn8+3mbq07ChcFweLnopfAFC1WhWcr57EFN
7UVFezVGsmmUtS2EOjDecUAIcwbG41VpkZYtwLeAqL+9UvNLZ3pQoF013p9fyOqZxzcC2SHniBNl
O0llNMyu+JmnJaTclAsWs8eZJCHt+5uYNpKEcnXfoJoEwQ2Ds0YL+6Z2dOwKTOP5Rs/ay9au3Cvo
HLycXxP/I8IjGAW7P0YEf6hT1ALiAUYsSEq6GfOUNAuYLrn7192OgB0LzV5HhyMcf6AcOWWZZmDj
H8zivhk18J7U+2SMd6WlB42ibvravRytX477T+kOqp4OAhWcDwTKx6ZtIHVdEN4h/++NoEveNcX2
4kbfDHHkT32xLayPsZq2AEtLguPa1qKOAkgasE/g0BAMo2xiKZhQQLGtVYKo3y+4ieJf5z/famJ5
aIQ70eF5hlqtOsYwMiiu60116k9UCXMLS01HCEZM2wUV0jJ17yfHTbwl+fp//gDBSyv03ZS8wA+g
SrExy62zvNPoxpy3XUvDvrnX1SdifKNRed7u2uE4XLfgt23TGQSCFfDbtNooxpbYU3DewlouBx0C
FBJRC1Dxyjre2YZq1GjbGccPHJqGFmrDc6psTWXXZ6mfg3vlvDn+g8WDiEIUZEr5DI0q1kitJUKA
ixHCNA0ohNFPO/DbpR8V5MDPG1rbuUNDQo7a1lZJAYcAyXBdPvZL+WSUi2Qta56P7icfTkRecEo9
Crpkg0DyyI+7N4J+A7sr/6WIcGiCr/LA7y21y1nxO7Ufn3F7OeBywvvV76nfsTumSeLX6sc5WJDg
5G7mqiyJ8HHm7EJrBl9xam8kqTfJEiqZIcGtJyXV+yHDzqXRhUaeh/y6aR+cWJJTrX0ftBHQI8PY
MqfdON68KV3IYkfgt6Y5qbxBea9rthtpKbkv1zzNBuYU80V8xkh89Eaxai2mg9BAstS8VCOtx8yv
lj6f9+c1UA00gYBUAEOPDqk14eOoXeqU/Yh6UtIrHz0ztroCgaVE9WcQ2I9TfDW2P4yRBGxuNm4P
xmscKVJTSMATid+vRmPo5HHZGQiTqCJ0wqjtEfX1AiF/6UDvlAyTl03o/ZoVZlIrf1TASJowUE1x
WfbFrxYZx9Aa5AkNecjCAKbPN13YjBgNQC0FBzZY9WnYYBZ2BJumzXKvB+9hruxNI9O9EpAAilns
SNd8i8i04U53AbykkKdBLoviOhJ3TXCvJWuVfkFDcxrcoBnVnaICC6hWyDGsjdIbz0syQk218TT9
Cd21v+12cutIp/kvAPhcnM0pMV63FBEwnhb9McbEA6Ob5DOfHFJY4OVvtIYhMoFPfby+fKATM4Yo
80kUmmBy0y6nMvyHhoxgRgjUrg2sr9JgG9UXvK7os/FDfUfB2b42qSeTED6JCIItIVeZyljrLApb
g7NvJgriqFtXClXlf+ToivttBI8AyKpxZn3BN9tmSZampaBIt6ZNloPpjlJX851OQ7bgZhnAmtBH
zKuMBlPaTTfoGDFv0Ebroi36+6Fb5vB86DhJ6PkPwrMSVzwXHRJTQyOJRuiuotrf6N+544CE+SZS
lbveHSHzKssnVo8FzgPCrYnZAfjnsdsYaOG1qQXYQq1FBhgS2ys3MpwwZhV7HxI7xbC6etvRBSSE
hnqdEsUJ0iWTnI413wWMBnVI0GyhmCJkNWMeF3UyNXiM9a43mPuk/kjJmy2bCV7bWc4Lz/UucVZE
DbOxaoy+6BmSDDKG+pTvbRf14tYEz+w7nUz//Hdc895Da8JJWQYwKaYNrHWLhscLgLHOHZskPfrf
7nnivqCwVoEQQlATH5mRReJpiIBymBDmO58MhYEyol2YTwrw8EGX9Q0YHKesjC8bxhAbkjRD6qiV
2rJ3nLR5moysX7xOccxPsE2iCa4YS+8xs8guVJBkxCEYUdzUa9FYfqrcRAvqqI4bvy27OaSYK38G
i4YVml2lPamdqXxHTeXsQLGqPltRxHZ5NxfQtTeXqzgxixelj6LYowXJ73raTLUkCK7vOUpyYMvS
UaAXDrMeZxPFiwK7UYw/x8me7ogzPFdpV8lqfzycivsOCnsXYiMcsiA2T9Ou65vRBNCsiqA8X/xo
Z8+NLhfXo5NPzFB3Loai9Wptc96p+Ek4MesiSYIiFF5wYt+ImJ0T2QWcKiWfSfI41Rc0verAeqo8
q81OSySvxdObG8EI9FNA00H/A/U0ISnrq74udIqTaXbPxRBMhq9mQYQSZ+Y56RtqvBRW7RsiY3k8
ydIEu0L5KQWAVBkJ1knabps4024Eaer5rVyLBpZuoooB+VPDEStqTTd2el7iC4LLsm73bNzNDDLN
tl/Zf/304Ks5MCWEgqyiNtq1MEVo50P/ckdQ/laLXOIcshUJsZymM1uaGGYi8HXX092UvbkF+O3n
r7iXNYJPHqJ8SSDGcw1A8oHcEU6a1cdaW46oD07GznEf3NT1XOseZLy92vh2GZz/VvqaP3DBRBdC
KuD+FBE0GlMG1hj8lsYQSachWX3Uwb2YhtD7a6MXFw0b87qnn8hnC7Izsu+2vonxHkJxmQyXqvnV
KMwr6sd82ZV2kJTFw/kfuLb1h79P8FebtUZmUYThRLtIVc7zDK5Io/3RJZKr8oR9Bm4EWgcoFgAR
gxqcmOcZDSQkYws70egxkvltPt8BDsNQf+6ye2bPQaxhILUrw7zCuGH+URuXVeTn7KdlgAT6pSQT
IIO+at9PVHLhnfZDhJ8muHmv14Y18U1gxeWsgu8PXd/Mb9LAcJ/SYgNxqyHbAcyf0yIoZd3MNYdE
WIT4GfzRsUXAYjahaKIPeHARnYJV17krrZ8dNM8yYCR7Ymym6uv8J19NnfjYC9wSaQselMepUzqA
TKZ3cNz6OXTJvUGDsn8tnad4+Ozd+0QPTGTFrYwBe/WK4/QYBPMDfL7q2CpEfGbLAemjP8bdbtIi
z2yzW7sxJYnFmhlMhCCpAPxJPyETYCyNIzIA6LHEql9BXT0y/VE2OrB2mx0a4XnhQb0ka2u3pBmM
jNp713lWt3WKjRE/jdauiMBzKXHQtTTz0JzwwRibLZrMMAcwmU9szzRuJqOClMo/3CyoXwPWAREV
NAaFp1g/KzjBHDlmZFBrSffN8hCzLDS1z1xGU7ri9cg+gDnmxB0o0gne4ERmCqFjmErSR5s2XuGA
Qre6pZqXGX4lEw9d+V5H1oTvNaY6zZUJ1rJ0D4lePOPB8oRxIRtCGOYHxBrG7h/c/cik8M1S1EFL
a4BJHXx2atcHY3WtyhxjJXofGRGi9zKmaQSNOqQCY+Gx/AJ8uthWjzTBwCTn6oQGGfHbRuEWLLeQ
GMQwhrCgokzN3Jz5HuaPybQfk5uuNPyuCiwamuVTkpp+PHy15VdiX0XLzgF112janqFuSO8nyb6j
mwaQLw1aEaPuT3nvxcMGCVoGiY74dnT/Pqc4+rnC1uC66Us9wd9vhtJ3AczVmq3DfowKGsyygLrq
zAdbIzwDGzL27sKTvoj9qKygVV4TY2OAnT2L9+ocNsmmNq5cLdSruw6i13PpM/3Btd7yIt7Wsht9
7TY7WDka3cfBqVXBGK+q+DWYm+ADnPTaGnwrg0z0sLdLYIzGt76ZtpZ1VxbBOMmaoivBCubRpuFV
M+TgwmYoeKq3E8/0I3Y3uU86hnP06mKKJfnESpw/NCM28ZUlUkCtAjNl+5Y0Y0DrXQletvNXpcyI
EBAtE6I5Jo8brvLRuhS0Y6GUi3ItNgErCH1CUOqjXyGcK62fRtDlosIW2z/yCH2tAJK8oJ0Mpuyy
ql6nl79fEoSj8ARE0QiT1MLnUTu17k2KRkw2hwrZWeRxkWU0a7t2YEL8NLU+gim7homGXef0ndmh
UkpO97oJoGUsKNgBySC8GObKWDpDQWE2WXaz+aqmV42MLnHVBKqSqLlzJSURRh0PutYsDlYxTJCn
3M8gzB4k9/ppI/c34uWPDSFIzZbG6O+umNu8LR8mZhRaaEL90pOPfrjPcS1aUk2J9WXh2WhzNbuT
siGru96sZgArrWZP6XeCEojxed7F1sIhoIb/meAR4iA7isDsWVgVTLRROCo7vGmsIC1vFjfUZVAm
2WqEw+POFOrEPUy5JAcF/25MPqxFMs+2dskeLkf4SFk/j62mwgZLZnBDehBemgkgfdqloUscYi12
HpoSDqfmsCbSapgaq5+acpG33/WEd/f2/PdZK44g9Yd6DDQ8kCSLb+AlHUFa1cO1Z2R3UBDwFkfz
on64dJjtR3qDh3F9Az7/LdQIr2OH3sfs4/xPWAt6h79AcJF6yut2IPgFBtkP8y97eNINf3YuGP1R
kU2iyla8UvUCyzP6KNC9hNy6OOQ2uEs8jRqAGX2T+ICC5sChV2EeXUwm+GXcV8h66x2e4pL743c0
FcpegDEDyIwyJ6gGRNSJUyiQea9sNJC89qX/LELjhxHEX2he1V6ybzKPfsVe9dpdk0vZiNfK0YBp
gLR1XufTRdqBrOlYBOGH3yGSkKDotoOMIXPlKwJXDOgOqvBotYuY6bpw6oklaEna4MXryMbGILrh
EdX2rCRAkpfKqpcr5+PQ4O94ehBZbB0kN/UUwW3M1MvTGgiM/dJfpTK+kbW9O1jY7xf0gZ1BpZSY
hYs3OYQxiIMS8OS1/5BcHC1GqDo4ILsoS6TEfgwklxv5hvs6NhJU+0rsAlIaFWXIAEK8TZzKyWxl
KQyOFNJc86qteiA408tuTMKqoD6V6hOvRP4jc0KoTBSUuhQVPpfrXxlLvETXPPCjMHKB9jj5W3Uy
vEiOrAnRsrF6ZCElrOl20KSf6QCId7ObssDS77P++3zEWnn/cNEeRD0OPgIbL9/qA59wrNxlHWbf
/Mv6CsJxm/yp2s4Xzb4Nyd71lefEN2/pVemlN8oHqILDepteBQg4XhtSSVXx1D2Pf4qwzaoa2WXv
YLbaaRmKYlDAgzBAtTm/4NOzBiOYvQB1AahNT6asrKVA23nCevUWd16PgdAEr/QHR8a7fRpEYAdg
A5SGwJSoi+/KFNMJap3AjqZ9Z06IatTCXnX02gf7vgB3RmxJXg4GP1jHQfnYorB9qP+mWhTBonH7
kfjGWxs+pnsor4dPPzkVVPLws2jDBPSoQ+LVnWcGyVXt5RfVI90soRGiQreVdXNPz+nxTxJcOcdk
ljYXfLPBq1PuBvei7d5dKyg7ieuspJyHlkDfJLixq9ZQ1oalBcgLvGiiKNk4XUSvNSNNN4lbWHiS
NtUXhiXoQ6yReGv3bvZ03rdOeZbM418hPKzUWaPjaONXQOkE5Zgw9t2w+wG247s5qD0WgB+jvVR2
jmT1q9sMoA6G0TAYaYs1yKhxG6NQExAMsWswjge5fk+c98kKmIwpZdWrDyzx03UQLQorVZvSgaVs
rAMXWT2zPRVShpW5i8fXwbw3O0lnb/W8HlgU4hMxIxMTmLBoONtqDBfd8abpNqr/ofOOb4fyMbq2
eOEjmTpemjlhNmrOYUh1ILbsW1rrDXxMQcUsyHdkPqjJ04RpwvSfvt1/Zk3BcSOqptQu+fq0IM1d
r1HubDcs3VAdJaWu1fD6Z4Ei4kajjd0WFSwpZmjl1+Nyp81vkgPAf+1JDDqwIVz+GgQcHQhqZH5r
DZ5WhQWart3ShgDXetbwPKSeMu8HVTJlIluZ8GxWE0cdZg0rG/QlUMYIHvIRLTIZT5kV89hBIrcs
rJo7SGJcxuljP4K2fv7rlxKcEFeGa+N+AgZE8Pa6KapocWGDQdprST0ChrJe82JUQM9/qdWQcWBI
uCwyt+wijR/kCW0rU/lJ2bVrhEvjMdmA7krIsDW0WwGT1UCS4QgfR4n63F0cioR9DK3ydkiCznkc
qhtgWbIqcIq/93Iwo1uY10ZTDj05YQfT2KADyRIU0NIrR7vLIUX999knOp4HJoS9SyCECloX9NWy
8q7T75rhmYFjer7Ve8mVvtJmPbYkxKSJoYQDkAdKTm/Zp+k3JWhrhxewMWzolXHjMWh7efHnBfLf
2/bCSL3vb/VDpn14yldk8gYvwiJyJgBoRETWTFAUnSDYiUzGM3rP3JIL9RNgweyl2oJpIPaXi+l7
ajcytscVFz2yK9w1rEdj1Rlgl0R3ufqYMp8Q38Tlns6784dhLXs4MiU4jTmgu1eDHBl699+d8mb/
ikcQW81e20Os50VLryn0R8/bXLnXjkwKTpQrplkSzlSCns2ovS3qtnGvShk+hf8VIR4fWREcaJiz
dsHwCaxoX/PwaWDGwH1g8UOe7KK/5ifhfgKwMC9e8kalcNDVfmxjSB0Dm4Jq/IBGa9ICO3xl9JKv
tRKHj+wIcTgbB93IOtihy61uBVH9NMjyVv4nxG2Dw3PpA6zEEpP3siNxpUd85FcHKFf9NmS15HUD
EH4inA4Hw8vHd4lBUClylhxr0IzQzvTHxZKpUayaQAmZo2kw1CKyE2XQBRyxaB6lvqr6wab/4sG8
Rv1/BoS7Pu40fVpK4Jit4l7FPaVnt07+AF3O8wdl7XMfmhHcqkkZqP0TrCNu90v54jAvjSQetRZp
Dk3wrTzIamPa0njKsBJwOCjJu1uFBNIo2ZxBM0ly765+FRvDoJzKiUOwj02RzBy1VgVIwUquzA7S
7YVMXEZmQVhMhsS1qjgSrsOVgJpgbUky8tUPcrAE/u8Hu9V0NTpYLpAdSvycmE/GPGEAX/JFVm0A
NMiZC9BZE0u5FLLwLJuAqqimW0UJSHVlFN/n/WotLwGY4j8TwvWSN7TNzBom6vmmw/SmG5gAEoOG
FsM7NQtKx5VE/LVYjBkzHVymLjpF4j0KwArn3kLXLZ43zG4DvcLzewY31RXiMxtTiblVpz4wJ6yv
s9zYGXm/lDRXo7ZLnBfHCOZmV2d/n31Df/nPuoTLcxwIgwozDPXTh51uGXoVpsTlVtcC9Iumc86V
U5glcwtXddD1NuqnsebK6CYFBvwxTSUZl8SQqI3E+rGH8goCvzrvhuIJL5i89gcga20JWcaqg/9Z
kciGRnUCRDvna7LjVyWvvKYBWdlfj4vhRtZdNMQg3gsORtHj1FrP02TgLm6AeBzS9SRQ+xdwu58/
SasR58CM4Glal0InjMKMrt4ryhuTkUiupmcYBcAn5tLPSOyPI06V2mkZcXAjW4qQKfElwfypkeg7
LR4v1fFmKkvgX/WSeaXbStpkK7gDVIwsNPcwHIrSgNgwTUsjcUi3IBTdaJfFFuX/QFUgIGFtjcmL
QjzSJonJ351kMf04NMkjyUGERaToWdrCpL4t98nDU7mnrae9uj4L6m9UkrbxjXavfRi+grFYT8aO
xj/XiXWkPS6IFPj/hN3ujMI1lhKHbSK3FSS6rHQ3KoDx7c97zdoJAHaU5w+o0hNRSCnuBmNpCU5A
pW316Ncw385/r7qI5hReY/8ZEXUummLuWcGpJvvaB+w30Ml15Lybzta1fA2gqfIhdbdtLjncawfi
0KpQBqSzAWQUt9qWl0lXebX5en7vVj8RhL/wjcC0D8zvsYM0+rDUC6fa6SYFerImiJq3BqRnmc+c
zO58C6w/Mu3jtdAIkDvAbTgDPG09ttkB5Aq57QlPCWBunO6mgSgreQLKfYhkw2FrrvEb446msQYY
Hf/3A/+3MzInRjEC7GgNYVaPIeuRXuov5zdxzQp4O/9vE8XKG1BfbUb4JrLqs3D2jLz3/ea8ifXI
dWBD8AQ2DhGrF9jQ7D20oLyxAWF3epd3dwvaD20UVEqo6uF5q2uZDej+OFkX5tgwXHO8fZOxYL7e
htGoM6FtiumadPDaWmG+k3Rka426DgKvOrlWuggV+bnQtud/wKqrIFSjD2/jNShif/NcIUaf4weY
yA1zIwRBmRdBXlPJX/S/Zu7iJ5y3v9G+QgtLFXxFLYx+cN0e5SXw3C9pGdZjlXksa0GvbDmSnGrV
ZQ6M8XN54JhLVebRxABkUOu72Qy68TkjEpdZ3TsX3IqYTgQ1rjh7pdDYycscvq+xcssyxXPIJyoF
GISogLuzJAtadZU/1kRuK2azDshZLGhOzMeYvC/NG3WX+6JUL9WSIPnBvB2Uqs+7x/r9dmBVOBVN
SZiZ/ya6ulVjnz6Ug8/rSTduuNwkPjRmntwt2Qwg8wriMLqp9rKn62qAPvgB+vF3zClTdKphkwvM
L/A8fJCV9VcgEvDLAxPCIXQUtVCmFDs7bbSN9Rg/xXEwBOYF29aXkIFeYt+58Om7+tZ4mH/9JyeC
bCPmFfHcEEv9RVFDCzeGcTP9NhbFAzMilDfd8tmSTXitu+sfS8JOoi8+xS0/Eb2KAczWs13fSO6H
AcCJ9/Nec+KqqIcfjk0L71rbZXnhlJwREMlf2W8y57JEuxoc6rRQw75Cv631z5vkx/koExJMCrHF
isaU1hRPabeZNkn3o03QgjKCpftx3s4pckkwJMQVq3TnxNGwttkCU3UJge56dALbaS5oR1MPCpGB
0/0wlmw7jmWY6glGJGW4jdP5CeFH8E99ENzMbNDJyDe4LSIv10FwWuDu+LVYP5n9Y46vu6kHqnnb
9hIwx8m7+LddsINBmoZTjwu7TIw5zkBnjnexlu4wLui5VXSlp48dCVL7RzoE5zf7xGMFc8Jeswrc
LgoojH0aL6/lzMLBtC/qHvyLnKlQc7/Pm1v1IbT3QMEGjh6MSx3vKrT2Upe0eBxlPQlmFlT1DWq9
6Vz/y7JAfYX2EWDKeKgc24mTperNBHZY8cgPxcC2k0YDwq6JDJ24uoMuSJoN/IemjhC+0aSKbZTl
0JVQNV+lO1SVi2ozR5+JIXmOr7kGJ/xF+8gGOl9MJJKZTB1k2nAZdmFnBbZ2P2S3qj36jnbVdpLT
fnK5wzEOjQmvLvQPa1y+MFYObbkdUk31FAx47vXe+OuapmCKx7qDo5ZlCwZ6NV7PGG+c+Weu3IE7
TOIQa44HIDHqJSiaQOhM+EpaC7bwKuWP/555WV/5GCvyal3x3H9azYEl4Q6Apra7uBUsUQwNKQYG
zaKbYfiH8H+4HMG/UQU21aqEEctMPGY8tMBhadZW056KmXntdMtY+Pcn95ByTYiHuGxoX87IYqf4
xqw2tbpP8ifpENSKi4OLA/VAFY9tVRNdfKpB619zLg7H/NadcGiC2toPmBVUnZ+DVI9j5ehywmJo
Q4FCTgVY+tjx9Haq2oXz+hQYnpgTZeMS8mTa0w56UZcFtWWpHr+UhRuUM4zw5z04mqEVc2xv0Zqp
NwzsIWRAwtEmIYguz3+llVPLRTkwhAnaLlSHhK9Utm0+NwYSkFj5qOlNMU9emv9thZML3RzYECKD
mSeqU/AkZxlBK9gZO3e2Qo1Mm/NLWTmxR2aEjzMmmWXQGq7QpJVntBgS3SfGo9bJXjHn7aBbJ3wU
ihkAbcFyoK+F7tYtONT7tEYrShZQ+dcVvz6ovVBEwv+5wBgeG9JBTMyMZsa+NQDben0z4z0Rm5ob
RNqUxJCDqWJgRHrmhhFoNPfxOI37dHTcq4lwuHg+xlmACaRxu8RxuoGN/hdk2tTEa2JW3pHOjYow
a1Kw+SXTQsHNMWdQCOpw2JxdD8pTiExUrRFmea17lrJMr9G4qO8p+j1XblLPHxPNnQigSt14N/vZ
CapYweDuqDp0S3LN/oqSbLlzcr3QgzgbrdBRHJAz2BMdU3+Zmj7aNlHnDFdukylsY7SZFm81SuPX
xhrGV6VhhuGXVRW/1zPREk+hUVH6pNOHHRiEy82YNqkrCftr8QS6F9BxAa0WGgpC2F9q3AaFZuLx
D5BdZ20bZHG1uZvYVW2GBXk477Jrp+/QmhD6adonc6rDmsNGr68hYdjFHgEz2Xkzax57aEZwpDZb
4DQzzGjGl1bcZ9HD0P9kMibgtQyYQOwezQykagAX89UeXMtNZMWuEdvIgNnP2gj0YmuYt1mcou1w
qaRbKA647M62788vTmqWr/7A7NjFNEdajJEc42sYLK8qHvI28+whtICiUs3bVgkhIKzIJKBOkR1c
gBfTRoiaKJ7YIoyfsKVToLpR+L2T/DSrj2WYNtBRoMNzn7UXNp1DgryYZtZ+ghBbZt2DSmq/xNXF
DDDe+U1YuZiOfoqwB11DchC44qegP4rpSowbKlYdmEZH/b7K9nolK2fyYCrEJiycz+yjwqg6jhBs
IzsqQYAyFn5e2Y9VjpYvqUEHVUQ3vVJ9g6xz187tY22Sr/MLPdX65jJYQFoTGzNeAFwLvuxQy2kn
FwNQ9oznuLqJteLFHUuUIPJH939Iu64dyXEl+0UC5M2rbJrK8lVd3S9CuxIpbyiJ0tfvUV/snUym
NoWeHTTmYTDoSFI0wYhjOoixwB4rlwZP6aB9RfgjBQiRGfSFqS96n55i5ZVbtSdpW8Z7118AaSJI
HUvdH21RR7jkDKOn5WjJpScpddTx71IBGKtthpQUKNzxjR29Gg0KJgBq4QNc6bVAxDclWauUqGBX
/lRasP2Fe8FU+WoCv5etnf0He3L5tZEGo2itoHS9sOiFrw2tr0q3aVF4YfpSnGr4nu+OT0f/0/F3
40ZCsuYTdr6ybOF6NQolGyVlgNFzNe9jOYdar11YHpN0dpLNgY/Q8M3SYzp3VnXIiBQfQS2gMKSu
O/IZo3cgeSwzIXnVF8OjrE7pLi1spQJKL8tVd+pj9pVkBn8fEsiWu6lOmgMZB+MwyXL+KKdItMqk
2niIrZ1RyL7RogZZANWeP0fJ2RmVJnPHyMDhdSENgxfD30y2OwPHvv4VVPgsaNvsFXp5j0YezU2m
uQrfYipc3QGQaoMhEWxAAZoB6UM4nOM5mQuLWJJLIOMYJ6Ez9i7M5Bp9f3uDXqWsf+IAyA0o9cIQ
WFbu2UhBPO6IShGnrV9zrfDaeoMkdnVnCgGEjWZmbJqLagnAX7AuFOWJbDGYtsYgLHdmTFqaMYSw
SRIafezO+pZWxEYIsXJcKSkOz2WaOgLlhuRddja+w/o0AXgHLS3QJ3ThRoi5aqKwj1PBTjvXGsO2
fVbNv09f4FQBrOjibAJCrHAWw+lqljQqF3g8FCDLkcjprHdT2XLEuVq6uGfRhwc6H5U6KHiLOdmY
ctMAjMmbRmSPUBWGkWpPogLonNtrd+VyWaQ0wYuD24cMOWMhUqeM6N/ZUwEm/leO4oz+MVR+q/jF
fBjkN70PgWMkZKc13M3hlShrDzndk2Qna56K/3b711x9QST4hoLKF+jySEhNYaHLeTpLOJMWfY8C
Xjm7HgoBmxfJynGLL4fEA9oNNuCH5rJQz/arlDt48xE0y/3w9PC6/PMcua538F4md0fc3W7jMXj9
MSHqCP4/VKohOA9hwMt4PRksjcMvAfBDyMlSnxvf0JrkbOOUuNpfSBPOwwjLHw8qrekqhCl47476
/eRkG59n5QpGBJQCAM+GOL940Bn5RJXCQIRK64NJfitnH+5dUT4Hcbmxl9cGo+HMhnIZsh5s58s5
M805xlJAzpM5KXtkJYW+OyuKjQGtXFLoTaMLCKAGVLBgUnQZBnr8mt7KUA1LSqBdGo2pHrXmB0iw
unFFgnqWgR3+wYcizDvYqBgvt9f7dbcX3+w8vvDN0kQyBpO1BXg4Tjg0g9tM0uRqCrmf48+2o+Ek
QZZzaXzxrTLz2seEMDRSWeRTuJ+FGa4qmFnMZYesEhQzOpzUwl8eLjE/ztmWfNraDjiLJQoh0FGz
dEIRC2oFsN2yAdI7avRob9UPVscE3U1wB6CICe3Ny8+ZERPtFxNvAligugDCw2gu7Kf7nH0rpWjj
0y0H42WCiE93Fks4Rfigd31mIRbqSXgv/5YVvJd3ZlwBXPFjRg+G6mEF7xL+ejvwyhhRHIHPDrYh
pFZEiBYorrSz9KqE9ctnUkou1HVQCXTl9GA5afAvYqHyh+WBQjf+uZxPaWyhdtPX0I1RASfSI1WN
5NoArrZ32V9Dz7DXQflAtrjwdK8Y4jWbGjWZGsTqIlM5zZmDGq3izv3G/K0IO18GEvZcrU2tmXME
6otjRk5zHXHtl2oHAKqUVu8O5RFtQVl9r6q93QV99nR7Tpd9JawbHc9IBTAmoN4x4ss5LQ0nT/BQ
LL3YGGGjAr90cMfGRWjceim72lO1X9mWQefK/ruIKdyrGk5TtdARc9bz0ElDpYihS3QwgGL9/w1O
OFTqhhlpzWHlqIFbAu1BDGpy++ynYsQ+yLkelUNqf70dc/nxNyZUROUgl5hsW8XgSgtl8APr/Fn/
Nne6L9keT9v930c7f/QKn2/i8gBbUzxD7YoGGoy/s/ZOQvE9a3gIMCi8EragB/9RlLoc4fIWxUsK
FVEDHAPh880ZI7PSK+CGqrAaJ65ZtZYdjlPege5cS44UQRPNObZS0lV+1hLlXSlgYmNLtb7P5dii
9/OY2J9lpag/+laKDxI1k/2UT1boDJoyfJ/nmUdW2dSPsmSbR3NS9Y9ybNqocmo9g6xbHcdeZUzy
N8oZ/WYqqUWh3CCZX1CpL2Pf1ktVdplasj4YaqgGuA21By0yR0l/GbO0dx7AH6tS3DCLCU2i4X/a
O0lhKmGRQShY7W2p9CuUOdugz6e5D824cH7XVQy/O5YYSRXEsaRrgTPJCo/aTE4tb+pQG/dapUOD
uxyaugmTpuDGHkK4g/2sOqSjbkwVzvd6XFigaA7dIokL5XhMV580sDfSeARlW4c9xDRP2N7Mm2TH
HHNCCIcXXwm8uR/GOat1j1adZYSlnXferNpT7Ne2hKZ6UU/wfTfsGE5cc5JnXl7k3IoKTY8D6IcQ
4pVjYt2lVWNVQHQpFi7yeEBCb+D6yDwHkLJfbJYNtM9rE7689VBZ7SMZY4Xtp1Rmo68DVt66VJry
l2p0zAdVrTkNOMzcTuokxdw1SM6VUG0caXBNqpdfB82g9aF16tHwpnlWQgjraD9QKTPtp9wZIVfP
SIofbHQdC/QZYglhCt51CflJUj9Ys172r3PFoZFQOHXZBI5VON2e1Uz+ISv9FMkxKcHNnNIEpeo2
tcZjm7b2V6InVgaDgWSM5Lmb0OSFFsgb+jm0gRZbxZ6GsYYUWl/BQ8phVqsAfyuVP8faGH8NxGw+
qmmUTzoKG7vGSKxjL2UF3M6SwbL80RkgNENkc947eS29Zk5XPDt8aKAmBxyErxWkOep9koJClFvq
S50XbRg36jQHbKpgk96NCchnSts8tpWWm8CWjd3OTgcbYmAweU5BnRzi70ZB+c+qkTobMjrdHAEi
IseuZsF/0U+5Y8InM7UagoY5bI5taSq/F3Oa7cxU0t4bpQdNPbfj6jeqwp3u1allDi6pihkO7KP1
PSEGBE81Ja6eaGvUUWsbahOAsGY9NE6pTi7aFIAGD9RB5aaXEysJQJUZUc3U4vS7DTmxPmp7LE2s
bpzbmdmXYzgaZDECUGh5ygsGIWM8M0bmznKCnqCJx8BJ4tkkhyU26w9zUrIEUseDUm/U5q6OYBQo
INms4S2Ft+oV3Doe1XHoe0WCHYEndZ5CSpeYwD3LJzt9QlH09hF89TZYooFOAvlknIVXWR6hRtnl
MaJJzvcO8h2jvvGSuoabCRGE3C4mOmuqFJ1vM5p/0l2+D+fdby2SDvU79X4MLjziXdlHKTIkG0Dg
q+zgT6nnn5qVepkdDDhmoOWGIkmJQxRd0IHdd9V7OqVwfOBu0e3qv9fwFEIKSXNejCgGqiibJNO3
HHgauXQrbIgcnm/fB9vwnHjjCr165QsBhdlV+5kNZYYxcn5vq6EGxty27vXyqy/uzCXIousEF0H4
g4uditEkpmQOCGK+qdHH4Gfv+X4cIyXK9mXU7Zrd7TWpXKVYQjwhq2xKIKjVGvGGUHlRPoYP1XvO
vBiknce78U69s3w52lJxuEaBCUGFZERnc0aA50XFK8n8pAFSuPVn5zj0Xqpbrmk9EAn87B60886X
m+j2kNe2IWzR8DIAphyS/EJwJcnMDLpKwJvGp6Z4sLu/LZv8Gdw/f7+Q9STDMKR9gb9fmuAgrw3B
ZLvyfMq3bOS3xrFsybNyUAP1D2NalmPV5m6h7GJ5Cyf0fyyO/w5FJAm1ei+lyAMkF6UtK/G/0af5
btj9BN6ffJbH3DXDIqzfmo0J3AwrPN9o7NCZjwgLAczp+an4lD2kLEjCj+PXL5Nf7N8cv9gCCF/j
WJfvhj+LMS2uBPHR2MswGEFrHRhSx20Oxk81miL71Hwy//UR7uTTA8FeSPzWTd/ko7nxYr2uqAjR
hQO0cTogpWJsickAZDao3pnLWpfHgRSpX8jGFvijEH11yoCbh8towbWJSMSqoApyRIw1vWs+m3fV
Q3fwaO6ViD9XH/zQukDXHcF+2Fqzq8NcPOCsxdoeu1AsXKUzn2GPgDM0q1zTADrfTdL7VvO0aV9D
ZTC+b7ZAIKuDtSAnrUOwboHOCzG7LB76WsJgiyLoAzko4TIRlUfjOXfHuym0Q+dp3CGjDrbUfdfO
1vPAwtlqdg1rBiTubgazctmdlFcdHkyNsXGGrx0E52GEAw3fEsmnijCy+tUal3b679sn5mpecR5B
ONIkK47VGN5VLorPjase6lB/ZK6b3HWJb7q2+9btyuhJ2xuPW/tiZQrhYQn4jI7GNSj3wthUXhNj
bmEf3HRv4CjajT/pe+683x7gsgKE7YAouAwWwJiJFO3yKNXSxViyBXw814MSrUYCYb++JRvZ5sp3
Qp0IlGHohYLfKULS5Li1tL7k2HTOm2M9yWSDO/oH7H4xDBSd4YwARciFxQeK7eUwBqUxOiTuxDty
3/aSnfMAMb8o9eOwcVlIj1nAjsWT7iUB92By/f44Rsa9iaywdIvH7gFnzREWTvf3c1R61V51E/9t
S2PjaqaFn7jM0dmlRWzKJJiTEU+X7rPxmJmBtsVxv5pmhMA3RGPfgeKAI9LthkRRnHaEWgccf+X8
Wdc2ttuy5MRZhs7ZIgFhQIVTnGUJZQJajBXxmPaptC8jO4wEDxWf0I1AV2t/GchZIGGuEgdCrHpS
E8gvz+4YH6j1Tc8DuFzcXvwrwniy+ScXAvEUZkziHstnVIK1qseAfPOdu1ZQ32WBdv+t9oEz85KI
3dHD4BV7Amk84yl/dvaFjwwgkl6rYAubsfLxoPMJUpAByPVCC7pcHxr4OEVbjsRT1E9G/X7Ywmmu
TOpFAOEoK1iqmBOsVj3DepjjEE7YNXDqWzCulTWCRivWHoSHdMAxhNwsi/HSNtgSBQrKceeW6o4N
FURX0ETzb3++lR11HsoUQBgKdypN4QjF50e9ivruMNgbCdnaaPBy1VD7hZ4gGpyXHyWviD72TMNH
0X/qtWuXx7iDNS6QO9nGkl/7/OeRlq93djyUqomikolIlQGYELQY9U1F1yWRErYvKpL/DEZYYU4J
rZKq1jFfoaVCucVVA1TFgi6JJtWFAIM3/7r9gVZ41ZDbP4soLLnE4Z2Sc0RspZC+S46re41XHpO7
BqmW/tOwvS2KxHWvAIKu5yGF9cekGVeEjpD9oZRONbrk3m/Hg/vKB4XT0OQqBfzP/941Dzq5oGKi
N4hjET2ey4/HxnHI9M4gXoFqSvamm0HabqBz/vRPha+HGFC01LAU4XgnxNAkcx5KbhJv8Jv7xLVc
+2A9FM/cRV03TD9NP3ErD4omd+X9pxaM7j2wv659X7jfRzf5sfFhl1m89WOE1Wq3RWewyiLe5KEs
6TrE1yeX+fMdnBR+sCAOS5c3XuXHnoratxtv3PcrR9nFXAgrGV6zsc1izEWu/bZ1F6Uzt0mfK+gR
3R7nNfBAXz7sP5MuLOA0q9SmmxFoCjQXQsj3bQhTuVc4Hj2znbKbo7fB08Pc1QIwRe+dyDn0O/TD
NvTOVoerQfZ+QUeh5CxkN7Y9OpVVO8SDTEqqeSlST/th3rKfXzmBABAAnxgNC/j2iNpOPdVUas49
9QwGBNgrLd5uT+b1awSTeR5g+QFnR1ybAHdFGQKwnx0OOcfN9/SYQIOW/Jjv5QcjSryCBIGzV/Yb
kZe9IS7X88hXe4c2ajMgchdUUFf70D/7aH7oXALb05P0rbnrKO71rQx+a0KFTTKofUkKBVHrLOyK
R1Z/3h7W9bIAUg9oTkwrwB1X6R6F+LLWtQmg96nKdk7M7pemSDjEdexC3GiLtXw9iagYL1BiLEAH
KCfhqTAUaevYDdg5cfk4A0fSPPVbgLPrSgTqw4u7EzJ57Q/v7HKJWKyR0IxClcX8xh/AkGigVowU
ftglkeV46BMGwehPbuoV/nbT7mqRIDbeQoCOwgVUFR8pttlyhdqo4Ga7tHf5SxnCpt0bgw7u1Z4E
XQ7n92x68ykJ+QyJ134jGf2DXLlcpBfxxZKTnNJa0zni9178ZO3NFrel7cMcOBqD/QzvKV/xXm6v
oJUteRlT+KaUo2BH9KWqVbkQEnazg/UhVe4PiFP+5Bg8uNk8iL/Up60CwXUhdAF74ECzNdiHQeJb
OMJrFTaH9gQZ3Yp+sWJPpvtm2PEkMqAyVkmPQ5/5DXNLU0YlNLo96utHPVYZbmsHNgLAZ8NN4nKV
ydOABtAMccf0TvPTfRGMgRPgAkNB3dWi9DN5tU6D7U2u5fOfvdezrWvl+vq8/AHCyUAdE5b1Fn5A
4WqhtIOMqXJnf7K7j192OB24nxz5EVSxAHyayi2P2asOELAnH+7Z7DWxC0TOxi9aPUrOZkT4GniK
8dlJF42qKTC7yrPakCJjT6SNRb78PeIaB3QLYHAbyTQ65Jcz3+VzH/c9HJMpf1BIBxJGONaPvdqF
9fj99ldem2OcU/ADw4sYphDCpZk1BmDT+mLOXMEaLitl/jTm3XGesnZXDR311Gn8oXUTP2boId6O
fX3y4wzB0xJ+ZJYJMLqwwMZE41K7SDIacBiIrTLotozol8RDnEiIRyw1hUVnTBNGl6SNmZdmCmCf
0YOyhBTMYsespl+YNXkDMFsWOr7/YlBo32HjIgHF0C6/Xar1lEBKBSoczWNq1y7b4oes7sulQfi/
EYRtkedzncERBaeRhnMXJFPMHvPH77Nr+6wIwMsLU/c9e0VNOvF+yUBubAxxbc0AqoUkaLkB4AF1
OUTd5lIGkg6aeBTZ7JJOQxj/cXQ3q9CrC+QskDDSRk/zXF0ED42X/A4QgxkWaG59pPvC+6L+VEPb
cbcsB1bvl/PBCXsvK8rZ6EzEBFnsVT7Inv61x3z+th+oB0KcW/woN3b72nSilCGDe+QgtxNXzGCp
RfpH8sBoDFdPg5L43HkE5UhOAR0Z0dP3by/R6wcnVNCghQF/YNgEg1K+/KKzFBMd4D6HuFvllVPI
9YdxSTNR854Hb8hcuT9BEqq3P+22dXEn+YqxJcy4LJCLbbnERx3SXmhHCvDgl/FjqYS101LvKNTD
CL5V80SSXxtjVG/GuJLBnywjNswWMTpHf1LV3i163ePyz9SAz1Oq7jRafmPJ9DXtATXslX2dbXXH
rg6fi1FqotkiOivMzG38gsVf14ENW9fd14QdTcZ9A9CMiW7BGlc/LHJPEKghenTtmd7ki2W2olee
VMMBO5KMsf3o5wQFJnka2TMxhvqpkSWjCFVjEXqIDStJ7pREz3ZWXQ1a2Oe6fIBMw7jFjL+6OjEZ
UF9FU3V5KQKmfvnJ7dzWO9jolOCVyUdF/ik3za7joASlhhT8i0+PyhpUZ2CABkybEEuVNJRvrGwx
3L2PxzduzK5MdgpQTEX1IFVvZn/sjUMxvBFz48W99snPIwsP4aFUW0ravIJo4slqTkq5VxXJM7R7
i7wp825jnEvaKW4jAzbfUAMEkBz6vJdzios7KSa5qrwa3i96pT5Pw6sz1EGSgKOfoj+ojSdZzu5s
yT50Svz1dvi1sRpouix6FLA//pO6nh0itGdG3wCv5cHy430yFvUgDRhM2yMtpHyoemSJvnVwrY7Y
RuFKBbwbUpvCfS7xSSNxghFTXj/LxngnTYrPFQYXBjO5M5XRnTLnINeaZ8S/ChSYbg/5umyGVWxi
roEd+w9A4HLGtZgo1sBMdD+6u+Vu7/Y2MLWNjbfWuLOdwEZtIw5zzS9SjxtQdd/65EuxVvzkCxZp
aS5oBggllz+gdWjc9bIBkHS6VwqglQ0KNtwnoSggSbt8AiTwBFrd7WGvfeml5Q0pfrg649K/DDrT
NmnIcpChhZreZYD1uxzQyROkSF9QCbm30vj7kDlsQw1n7chAfRzxwD9GzV8Yq6K1JdqWDLjzBqKd
fela5vRA+ejKSrJROlpGIEwrROIsgLT/SO+IdIm4BlnCquTKG4yfTtdHSJR9VnUQCGn3FvxLbs/n
dZMbl94CkUYDCkFBhrqc0D5Hdp8tBui4Yl84Sti2ClqQnAWK3URj9zg4sjf0cZgoW1K4K3N6EVn4
lFJlps0oIXIXP47ASrKyRfqYhPD629qrKxcwQgE8B8ELgCbEpoA0zQAXFDgf2KwddArtprq6I1Li
a3UbZIUOjCkJK/sZdcPjPJpRJ2/RelYHu9gdL17w2LTCaVHOqGeREoOdpW/MOHVSB7ef5y7dSuBW
9geSVGAHFh8lsLyEfLi3i7jDnkQ6pfSH1gZZHZxVs1F+SiXbSQXfQyov2lhCqysWrnMoRMIgQ/6T
CZydvnptWSWwxZWX0b1R7ahxUJKozXc64Av2jsx+YX0xpLvSCdX0TYL2IRt36Gj1W4q0q2MHRdrG
gbyg0oRUrtccTgAYrbyU+EUW6dqrZZzsNvYycnRyI7w97NUv+k80UcR04FND0wbnf1kNHpO/NB1y
Za5DI2zjyFubXhVUFEysjixCbPjH8DIf+36uPCRxXi1RL3X651Kpj0TLnrnTPt0e13WdBycCDh/0
RKBJA8iZcNZ1MpcpuBXAUjsTbC5rt+7CDIVDvT6VhZfWQUyf4/Kd2hQ1oNfbwfWVw+889rKRz5ZS
NoyK3BYqYpeJN8fpnULYxnJdSfgh9o12jLlo8EHc5zLE0NU1sWO7Ap3fDuy09wx5QhZI97dHsnY/
Q0BIXQAUwA6hE3AZx+h14M+BjPa61qkimhAdfN8ieSrsxPEHg+cR6asTAMwIDh+yboLLIEkmJIaJ
8SbhsgHRopg2TsKVtYQPC64f/oWPK25VGGHqxQRmE1zPu94EIy4tdnPJ6t4jKc5P12q17GhIcbrV
5VtGK9xqEAhHigZzW7ANxVKpSYGlriCe6bVJoLb3o9n4KmqzFsg4uf296Hw2bH2AlUP/IqTwoWlf
OuOwcJAsG4T0+s1pZU/mRQDG/iMMw2EEvqiiaAZIt6oc5Y7jjbG60Y3+kxgI48Y+wh8g9VD7ER/U
xYQkLe2xmVqNukMOrVnAwxvj16Cxow6Kc5zhwtO/O9SEJUAb6X0L6nm5o8Vja5u7zGCgV6DQa9Jj
bJsRAVya15sag2u7DhU34HhVyOGBIXa5VIeuT5PJwa4rUUMd00OffaSxC2H6uEveUr3e6/RD6eBa
ao6vapGHadq6rbxlfrS2MbEdUc53UBG4wvlhA0DsbUbiQzWJeVRX+A7if6A5de3G02g9EtpLwPRB
/0hETypW1+T98jRNdXVnK2TXDXlg5lvVsbUbwrKBW4SMEtov4gnAZU1KjbaoPZtA463b0ewXrapQ
32TYrqz0BbcBhDAq8w7CXX6/cqJGytKm9qoG4LeAgDsfGnLLkLhJsPeyJ+sLqE3KriBWfddZHUrX
Zqsc9bKGxKviJBs3yNpeh7wdioJoEoDyLmy8itWKOWdDuajom/mjHX+qfE+7YM4fSfGyifhbmWbU
/v4JJ9wZKaMqXPYQjsQnG5ppFQyz3vXNYtzKcwc51YJVQ5UK2YUwyZVUgxAbQ7G8a0EguYurX730
qbLA0j8MNYIsMFwjbl8h19XVpSB1FnIZ+dltSNO+GqwMISdP8dsviSs9/8ggG3gHY4wjcUv38UB+
S4+9Z/nFxsG1MqkXoZeL5Cz0ROq2c9Kh9tLyawPpGzV32+lh1LYaKysX0kWcJac7ixMXsVx1PeJI
ah5KjQQuOvck3u176P9qEtmY0rUU8XxGhUt51GCuS0fMaM4+5pa7c/0y0mdZ8qsYlkJOePsDglSL
ny8e/3g3Qi99Ib6DVng5vDlFObXUkCSacJ4B2avlvI26Bgr7Ac4g89AytdGCBNXYcCpY+y7Xrfoo
Gc6kHZhVoKY91goPzUxbQJ6TNSWhPk/TkzpV8EPUZk3LH3GcQ714LHVrR+OMf88UXsEocUq0gMwJ
7pUExIVj1zgguoEtp4OsYA7g3XNDag+5DKlzupwDWqnGklf0svLLYXK3U7sxm3y5cCTqDyQtLa/j
sX1vSE1quIpi149aosuvjarkH4ZcQB5JUmwgHJxOTlCopkoMaGrF0n1fjBoeXlBK8BWLtPgNdn8/
WDGkj3NZSr6DvAZJKdVsX7RGg38lvAFGcMCYDIt6DYenLlOzQjMhIWZokEY9JGPFC5fVi/VE0YGd
FXWFBGgcDrLZ1ZVc92GvJe+cRgWNh+W9OrtOzSF0nvKywVmPZuJhzIjTe02S2r8qBdJiU285n1lS
K/tCc2iEMtfkO3lMzAMaovDDY9OAeaswyW7SgSnkN1bfe3LGzNjrZb343dRTfzIhuAlmVpbGfUjj
nvRu26bGZ4FG/3eFssn2sqRrf8JCrXypaDXHrtFMtj+0EDlx5wx30rNVWcl9q3A59ZIprzSITACi
w2YI4rZZusf1iVt6dOxoKGOVe2jv7AvWp4cZEsT7fmrUvcy4/b3hNYwQVaAZqrDtsMSklmvlATRe
rTiVRmUHqjRQEATyvjxq1RCfQKyR2t1UKuBOZKosnYoei9edKrX6UNsphroPhCvhdjfNDWidluFU
TzVPydFsJw0gsXpuZmgkNw08P8CwMgKeQeUmJWN3Lxmz8qK3nKJn0gxz4apapSqPtTGUddCPSp9A
877V7viodoGGZ9yPwZmaCJ3C0gDrXzWLjRfV6hPHQS0QMog4zuHccbkt25Zh+RQ1EgB58aCPSHNS
x68ZvdegrJ7utOqznf1JuzPtLZWGtdB4l6NKaTu4sSHudRm6GpjTdBlyLUaNu24Y7o3kV6YWrpHV
kYpw0ziElToem4K6HSxoGEROb59KK2cgIKvwpAXhWUd5XjgDSzBHIBUM6dleUlzVi4y7ftSxLWUP
Gk4bsVaOd1BQ0U61DBXaKGKRVJFyo1OYVHmQSzHN+7owPdrtpvg11ujGR10bFspzQKyraFRfyYzU
04hzs0lq8MF045U3enVQZN7nLlyQDGhmy7T350TJSsgdmOOWvtjKfYnyvrKAUFAlvKpLov48tOkM
Un5Opw+awzZIak9MkiFvYLq3v99WKOHKhAqdCmghQjW82dkNNPnwLRnPvOSvhZ5RYUVnFU1xG4R5
R3y8aHxyWnsaSy8dyiCGz6qvStWLxMcgtYoA2oAB59VGbr7yFrmIuYz+LCGwkhQS+Sli5iD6l62G
Z8jL7flbyf7P80URNRTXDtX/iEPUoIRDchysz9aN7Q1+68pyPI8iPnhLkvbDPPaQg+gdXODSOwWx
hpamJ0EvxUr0aEi25FJWBgbGBlQCsa/1a9MNpk0dhQgBrkwj9Tq5R1IT73Oq/H1qCGqIA9tY1DfQ
+xcSYYa+il2TGqkh9L9bYwd2P7K3V7in3/5Oa29nIAvwGMRuRpIoHlSTyWutTmjtldivHw3PLHQW
phlaLGzIpdqFpzd+BUmzCfpdIwhp7oSE5xsYVEMDIa0EwNpEsY6kG5wdSUwSOMiMjmo7agGkWAdU
YDszi/2MjdUjz00bbKF2gEvy7WGsLuiz54l2uaCpgRq3tiyE1kI9bUxR5smItvFNVs7Zi9W2/Iiz
XVOhGqmMDoLoEOVR+U7pf7X6k0F/mkZwezirpw8Yh6jioKoFZfvLSH3aM0up8NqCiymuTwbHrx0E
qp34/Xac1f1zFkcYUdo5PVokGJG27BfIm9i17I0K7Ilz56sR64c6yzYA22u9EKxrVKigjbMceEJM
Z6ClIfdt7UEnwoUeiEvyMsjnbwS2Dgr5BllSNfcLXfFvD3Vt356HFTZU1pWFCnmH2uuNMaiLV22a
orzfCLL8duElAvt0HSxtwDoAQxKCsBzAqUFGjWBAezTRyEOWbBkjb4UQjm6lapEGJAhRFBn2Ykye
VEY3roeVuULxFvhuVKbRB7SF2kLbyPDF6WDRacv1c9lJ35M4D4u4/hcljPMwQk2hp3lrMhthAJ6t
84cKElSEnlIAoJ1AG74UZnR7CaztXxl0uD9yhJBCFb5O0aBpVRgohrKJ+FXFHtLZChjXDyqL4cY9
hf8inI2/00IpFnVdIVw6m43ZK3h1x2jyKXMeGI3pq3WLNj051dJGJXZtKwNi899owrpoBs6ldEK0
VnqYR5BY1F9ddmJGSAAMKLeujbXqE1QJTHihWQ4IQMIK0TOqzmScEc38rVtQVon4+Jmnr84Y+03/
i8NP9O8nE+A6Ey0FxUb5VAyocbRrk6zxKOWBUcU1mKc6hyJT6k0E2L7e7H/cjri2CYCsgesbWtF4
xAifryC8WugFaP1X8Ebh5kOSGJGKN+2/GBnedNoi4L+wB4U49jRZFHsNqk9dMMzHDpZyDg9Iixfd
FtVtbQOc9QfEpEyLUUCfcyS1VvtRybJb0bfJhE1uvJu22oTLcrs4CQUcs5A/1wwgDaoBx6xafM+V
ANLWAR+e5y2Y0TUCSggkPLRQl1Tickag+k771YbzR3HQ99qpBf8m0EOokW15cF8XDC8jiklnyjrA
FLEWPXny9G/Vjvvpw3RKnocdVBdO3AN5wiufoA/2pgAqfag3TrEVcPoFRFys/JapEqNag/hkLz04
Lwn0QJp3KFLd2a9TEsw7C89rr3lV70Ff/sstIYxcvUxLlJyNnClI3mYbUg/ZF1LWIdtKsK+OFiGI
kPu0MR3TReXImxXVLYFZ69T6uXO4WzH5PVGYW7Sj243ORgZ5rTEhxF0u3rPsjmNcWbysWDka7uR0
B80Hj/6eHBdPJPVh9PlBPUIZwNde/8WkLsxQnGswChH7QvXYQS5Jx6TGOZwe06it3uO/ls1bxgYl
YaA/8cC89j5pkkEalhiNYw670XB+Z7PywKSp3gH1u3HvXR2cl8HE/TE4WgbKJoIR7bchBzMQ13iJ
3Z606yxSCCLcBxYxoCehIYgu3cW6P5h3qTVAZ0oLWxXYt+B/SPuyJTl1YNsvIgKQQPDKUFNXz5O7
XxTuts08iZmvvwufe7er1Jwi7BvhJ3vvSiSlUqnUyrWm8lNXvl02uhjT/swik9w/jCd71Dhs2pGe
o6oXXxvdSMHlgPJuQfQ1ta61eZQ2QqbyHIdeDIck9yG/qzrIAawgrtZMSD4f2nE4sSDCUlkfFnVA
o+qwYHd51pY3FmAAKjiZZ90T6YAzJmrQ3sA4DPta0dypui6o06CViOx4ujeiJ6YEbqA6JNhUxi1N
IX3m6M1KSvv7ufHLgXTyFVJ+ZOekHFmPrxjEXsUrazjgIuqz5Hs43GatgXZ6b768dmu9W4tOc2J3
PpNPwkqIF2atrGF3jB9109WT3VRGHqjjVmb5y8sZNgTM2KCMBQ0u2h/O7dRTGxs5hx2FgiaJYhya
KXacQ1aAQxgonImxVc1TanIIxcqd7kte8ds2uCnnx17ABqUzuIq4MWo6bCeVdQAriJcCRNMP5N0s
2D5YO4AXl3Lumfwfc3jvPx/qwKyqGPUEHIVolWE/y0HzAhSZ6ofSAoVcLryw2GR5v0dr2OVJXlrL
U8NS0DEjtR71AIbzuPYqYu6DSKBnHJIswVpW+LWEPc/pXOqcn7WQF0p+k7b10OYRbFlghnMgGO1Y
0N/JjdQbzc4xysGf/17U5CbRZhSYBrWgFQq35Yk++QYpiQMLaAM9VnyDAsTnExiy+qvMzNFsOwGN
laul5vVKMG2DwRoPZaSL2wwPbw36clfQmv/LZEDn6n/48uRcXAvTDPwQ+BDVBLFz43XtLmafSrNJ
jE1AncIcvB6ThPe7YS18zSFQjhugXmO46YAvHNXnc2erSByZRC0QIoPxhigVFJXWXr0X3QqAVwNt
wJAtlivA+mjbGbA6mObo3Uq2CflhK35qrCQ4S7EeOms2+M6BOjNkPbJYGYhSlGLOM4xDaxa7sI2d
fvy4vEUW83EATBCEGCiBUQU5ny+WlpFmxUij9A4hFq+ZLzlT8PLSoLIUNq35MgLqjStx/zGUxbe6
ZvdgubJdLSPP0GxeK64v5gm4XaGECuQtrnHSNkIJE4eSgJ5LUmc+J/wBrOg7vPS56EfxEh7d0zbz
DQCWgnQlW1jM03HbQscL3HZmtD+fCT3J+o4oaEJIyjthDttI0I90TJyseZi0xtOC8KcFzitw/3TQ
8+jKtwZVeb8X+r42EiRpqMPab5dXZ96wsjNjTSwUfE38saXFGYHJqYCWm/sM40PS3WcERTADFPF8
uCkgKctxwb5sccm3Ty1KOVPZ2ek4TrBYxlPlEKRqtZq+ReilN1albpY8/NSWlDBpSjMNOiSw3QSZ
tI2nWVa+lP1KOrN01p0akVImYSgQM7dhZET4jePKiYKtYh843vo7//LcLd2ETk1JDlSkTRsWIaSZ
arD517mP13WGynsSeDrueGPQOmW7EvKXTQKiBi0NRCJZLCjuS4B8TIxO5RUsxa5I9P1oq05r2jfc
rB0ju02U6fbyQMlS8gJiaLTAojttJl493yqAx5uApiA20W30StFhjCvssbgmYJ27UvzR5Xvo4nkU
XY9QMPImhz99q1zQfh2iJ/6t+kFX1ngp5gN7NEuv6pDJktn3lUwYY6ghIKPx3AHC8yYKVvO1RWfF
ox9oUQgaA2SOpSLPJghQgDqZ39MHbVMcAr+zvcEFo/I22CRe2TvuGtfWku/OiwqJt7nDWwbKFOWM
8qjRPJObbCzvsrHroZWAqGl4UQpIdRw0xkNdg7nZubzAS4NF758Bq4BYAzx3vr6izJBKqB1gt+Nt
QjYNpMf7fzlF0XuAM9SmQBzLQhtAZPQ53oESt22/K9NNED5H9rP592wPOjocQHuENwwLeYEUQSc2
jCmOUmwQK3ps2+4lFsC39pN/ecIWMx6wAgPhYcFDcHM6nzHIO/JAHfD6k9rXRuibyVWfb0axFe2d
aviF5hNcksyj1j1dNry4Uid2pXgdDlob9uE0x1AQPQAMQ6qHIlM2l60snUOno5MidRxEU5D1mMWQ
UdSQCfs5G93hzTh39TJnm6hsNa/K8799L0ZSjf2MWxLIZHEmSxcVo88rUoNr1p3AehRl1lXHTG+c
lFt0qDq5pmxM89flkS6FkhOLMqc/b7KoIxDudEkRuFZ8Y7drchOLKc6pCclVcLujlRnAhGVxKB5j
Z/lhcBf0r6XpgmZMz2ukzCsbeumc+C0DNHeHQQ1bmkhulEY9obPWTTpwMBpvPRpChqT3CGieIzEc
Gpod1X7cX57MFavyZAKhNSRQicRIh9upvI3bOz18EcpdTXeicqs19uylvXAySPnNAT1GbQKxQWgB
xpBJRCcIeCfCf9gJpzak/VYMojADHTZoUjsKdQyKvkr094vRGxsfnPeXZ3BtSNLGGzMrGSsV5lj4
PYVcTj74ol1ZpaUrgIktNtNmIv1FGe48dpEkaKoaiYTbjmkabTS9C94AKDI/I2ihbOwCwLyhsJIb
NjRickcRKLdg+QObFGD7/bEFzPpQBzlR3b8eO45zaKrhdRaYChkmZeXQvW1wfUcFas+DQ80Gx+r4
ysZY2o1g2wTbmgk0FjJsaWeIdAIx/wxw6PvKOCpWpd8FmXGVDj3urMLejp3ee8jhrsExMzphXEz/
MEwDPCLI3zQEObn8KhjaPbIUd2VuPVr0rrB22trr31etNeABT21IIQeqF1Nuo14OfF3sQtLdp03h
TN1jWaYHDqEgHcLNYWc6kQZZEWK7oOp31FxzkngA+hEMKkR3gD1lKAdeXmMTriVdcM4+TNpOFksq
Xs81U3TA2OSlb7GFDsEaU85CUIdv4xnSnJ8+cZk+d3ATj+NoR8GlUhe/EvEUiud/GMWcYkAidSZd
ktKl2lBrPtZIhzPbr8DUCjrvsfKsfI12ZiEaQFoYDd04FfH0J/dL9nqMXZrggkH4QVd+Vh2kn1cu
FGsm5qk8KX+qxljF/QATrfUI6AdIdD11XCkPrdmY//3ERpGIzqIWLi1W8atK/KS4RbP4v6zIn5ma
/e7EhNCgBlz2GEYJEHFlvFrFO8/cXqwlyouedbIi0spHmg4MlQE7eXswyHPcrSRAS78PXCrgkzpI
3FFgPB8HhDTAosDguRN24Aw6RCZ5eaYWAyDR7JnWeGYakXP9YKp4YwQYAmBgdrMban9uA2RvNFSh
hgicAEqFK8Csr22AiEenNud883R5QjTgdnYOR360NWfcAjzv0Ldia99M6NR/qY+2R1ceFJacDh1+
zIZ2GRTaZHRHapIMqOG5DqAcUzBvoBoA1fHLc7mQ74B84I+NL16ngsK/mYdVeRp4fQJvyq559Kwy
J9Gddu1usxjW8UyIVkp0qaM9TDq4Yx4yrR5w723Bpqk+D2imc/C25kKuYBMdrVsVHHPKVbNJt2vI
3sXZJKDtA6R4Lj1Ifl9DZsds0X/hRtqBhodyeLeilSLDYlqC1t7/bEhOUuQJOAUC3LihX+FEO7RI
vvFju7G30KF6CDxt5VFkeUhQWJ2LoexLo3RW0SgMJwzJ0pBufPbZ9dismPgfDL183s2FmhmEgzqC
jMNp4kGMSaTE6LONqmf0jRsfhpp0L9TKyl1bcv09rXN7z6NYuWE5EqusAml6NvXljhdquA9i0bzR
gavfq7jgOxAtTJtYAb7MQaWAbIsu4Jsh0NsDFIs69NayfHpLxoa6ZjCkcI+BqqWjVJbwsjFur5so
hY/UZgkAeqtf1yNTbkXFh8ZRrXHaVloVfNdjLb02s7a852U9HGkcNXepIlqUO0OghiHrYw+bqAWR
fKDqH9aUtGBIojU6XXTkb09tG0VIN7ropgD0N/OGPJg7tkHgIJw8ZLXlTMVYvzRmQreYuP4BuUqw
B6WR5tscl0ynbS26C8thbn2aKnGMCJm/jMf7Dt0Enl61ee6MNIy93C76TWUaYqOiGyTDf5QNG0C1
1SNEvaLAVaeQPAfpZB16swa8WR1yEvmcpmPp0EylR71U+S7obSgblbVa106LSdz0GfhCDJDLvw2a
mSm7rk0jt2VGZ29is4u22WSb37ImBJBFVZWnGMnT+8QtfosTiPqKFpIWyheUAHQPVjPqkTSg0BRR
E+2VTDpqSMFgXqVZq31vU6H/pEWk3vUsjf0C8kooVkBBL/XAJJC+AkHYV25gF+mPnBvDISZK9hJr
Xbcvcm1yRT9m1/jf2+vQApFPkzJyzUHAgld9Eu6tQY+v9cioPFFMUemgK7J4RT+Qed/ngR07disI
2tqplfYbngVBum3LUN8Xet3cJzGpNkCz2Y0bEzIewADfv7MuVH1YgwCeEfF820NSFWSPkYHuRigN
3qS8ikv0j835sz0EjwGoux6KfELjUgyoNJrZquotoGZoO6Lh4VtchObgaG2Nu1uklfZzDG2UTTyl
5YG3KnnK25LwPe2TaNcm+nSv9SSHittouApX2L3BKr5vNCRj244CGOJXbcU1x8zx6OdS4KG7bVrX
w31admPnDKnNj72hZBDOVNodj0r0fbChKj6gOxk+EcwLEodQKI+BZtS5lwNh+VTEdHjUg0Z7t0sb
vUgpyAecuIzzp5x01XcjRUkb/UUASTphElavXV/Vj0ZrRDbU8gjZtgrNrqx+AOqn7YZNWtRoHa5G
XTiBIopfQ9cPvgYYzZNuRtBnTC0gFRw0/g+ln0V2+EgSNP9nkRH2Dkkb/qhFMfY8b5HjqIWaQvuK
D/0LEUG/5xAig9XeNK/6Uuc3AWmwgQsVjd1kggJDmJXdVd8n6tsI9nFHTyqKT4eeXOaNkIK7yQQq
qg440Id9xSMFocMUybiNykkcqECz+BhPIHW0Iem+TxiamiBDBB5uYwox2UPVXw1qaf4Et3r/XDK7
3WdWaoNDEC9QtznqYzkEN0OvFIX4Hlg8vEE0bD1FZOMHy/RqM1GioDaRD6FTsxIEqujvC66iLkLZ
wB5NvgXzXPYIKWVs9bjWOweGgj00A6sNioHJNS2L+EHhY7gzQ2JgOyQlNpIZNn5A8uEKQn/oJ5rM
5A0Cc5AR6qbWR1MH2/UA0g6OGRidJ8TI8Oqk6eB2ZC2wDnRk1m1H0YcXxTn1iy4x+m1pmsJ2rYyC
wgpq17Xt9EVUNZ4e1mmIgpgAJsoAFYjudJTkfsuihkCIhyW+qSXpkxUT1OjzelDQ40QNMbpTTYHS
tNU6+RWaszTwUFTNS1XY3B+JKN8Y5c2uC9NkM9K0fiOB0uwqsEABRtqi8YCJ0iPzpIe5Mr3yLDU+
i0IPNgxsW/cgMmXHoLHrK2ZZ016DIz63mQLO1Mtp0NJJenpNkQ5upUII5RSpVpX5FdhBa+NFs17+
/2xI1/Y40UmXlsham/oQt6/Cfkz4/WUTS7n3yTB+J84nSarNc1DKCJiAJmWYVrgK/T2aB+mGPXNQ
opqCRTrPgke1hUJehvQt0w5AySpoblP5Wqo954ByxnFqRFqMjqQ9UxsYMe+z72Bcv5l2imt67abv
nNYtv6u7y7O2mNufGpRWJklBfavPo+pdDRHobtrddVdAXd2RLVSf1ONaKjrP0pcBwnWhtQaeBgBz
z2dRhRwm2niRt43ozBT9naXct8Z1AGZxc6VYsWZpdpgTh6gQO8IcyjLuqG5puAuE5VDzfkogVrpy
kVi8lOFlDbQTFIcznmDOTcVpZphdBlP8Pr5lmm8ALXEA/4Pukx985a68uF3/2JL9XNdKXuUxbHWa
Z9GbiW66/l+2EpRz8HaGQiOa586HIwZTTzWOp3WQkqFH1mmylTEs1pH+GJB5h9K8KUwrnCs83TPU
KcFYVfCtuSYcszhTwEtBHh6ktVia82EwNcqrup3vd2zbB+jMT0Art+Jk+tJQTq8I+rkRQtNB9Amu
CGjzPQIe+a3Z3/Z+YLnmNr4zPeaGUL361hxMx96Wv3IXp8Uz1Zxdj+qdv7KX5/KCvLdOv0XaWyHU
XxMya8x25GGKNioQTRp70+1XFahU7C/0myXjhnaby3aXIi/4tOEpIK0CJEUyK0A4jwZ01GSVeluh
rT0Va5I5s8N9GdiJBWkrB22pB/YMR7Xb8b3UfqRAUtqQXDUJXlWjTzsFhUAzrJyLi7sajTpQTwPi
xtDkUksd16TW4t9Lq7spUGGoQewskAS6wW30cXkOV41Jgb+qWdwOCowls2gNSMi6TYsTxjI2Ubgb
oldOf8TVrxWjs3PK83o6QmmjFyLGA1MGo2HkkJ34kR3wdOHST9WL/WGbP6+Ym8fw1RzuHQaaqPCW
LJ2gFCSlAVdm8NK9AAd6uv+I3OC6cVgGORH9jm/qPR66rJvgdu1FdMmBAC38z7I0u7aYwgDKHShc
Q650n/4KjuqneIm3bKVW+rXfE6WyU0PSjOZ2EnHIOePBCeTYj8XLZtpCShEM79Qxf2TXxgNUJ1xx
E+SOeSOerZVotASKMudHWNQewSONagxW4OTMq5kidFpiQa+Lh+bWuqNQD9pWKEC7thu48XtxN171
exNyjq//srYnlqU4aNhhYYezKzXfLMO5RYasbU2PMKf4tEJQaEOb2quvoo8YrA/uqtTGoiOfWJdC
UKQQBYc9rFcvPa5nu1uNOelL75UHZRtt1kQTljKLmWcK2kxAD6Cgdj7LUR2mujkj1Qt+E4HfxNw0
JXgmr/na8+XSCXZqSIp73ShGu5sB5Ip4asU3EuzbtWe7peB9akI6JOMK7hrNoXVi+yEDOEYj/5A3
A8qBN0vonVngjDifrQJUt1SfobZ2f9WPUNTwbWOlWrx0CJ88mMmdV1qd1arW4V1Kmaxjb6WHJgJT
SxG5JNa9y46+ZMo0IY04gxzsL+ClopysMOiBHAkhXp0BSoQ227TwtVXu6SWXPjUkrb2qxIJmzWwI
7WtHlO2SQ46ykc+aur6Dni53RddCpMSEaImq1Z45GZvUjIjb0mjtKFxyeDzGzZoGaLa0fke9k7CS
NmQqJh2XBJZsVFC2aOFDoF41UPAYtJU68pI/npqS4khe6hXiOEzN/ToRue/DNSTTsgVwmQHTPPP+
SqcQSdOMxXMxvKm3ZXFDupXsedFD8D79/35fPmty29LEgN+v8h9xG3tBjnqUzXwCjqDLvrjUK4fX
BGRcAIkAoyJLNMERgdgQMGV1poeeHSQKysYIQLWPqmAzMSC5maMHkR8kxRH9SDej1e+nukXtsXNi
SB2QSXWi3t612k3LIcuar8zF0rl7+oGSE4OTvp3aeS5a5dUy78BFBK2lsHCr5lCVO7KGr1yc+pP5
kIIZqro4hyK8QSSAe9RR45jlCDXHXYAS3OWpX4rMpwObv+RkR+Q2eNbTEQOL0Q9BnhvlRlX9yyYW
/RTcjQyZEh7BZD/tldzAKxLghLF+DBMNb+6r2Kbl+fpjQnLV0SwoysyYrxa9JW6Yue1Nvgl85lee
edvuFS//FT21j9ZKuF4sOoAt7L+hSUdCN7FQKed1QvNadNPczZSQh9j5oR516ORpuCStcRcvRrA/
Fm2pqSXKU7sAOBOAvwhMcPVTzTZ5+i2tj0q21li2+M53MjoZxMh73oCaC76R7qcjuSIeqqA3tlv6
0b7+VD91hx3HnYHM7GFaebFacRlbCp5gtxJ9pcNlwqjcFXF0NGm6u+yVy47/39LJuU9N9HGIOSbS
NtttQXrUh3MnZemK86+tlxQ4qi4RVOOYwxH6vSr65vLOqRKPdo99nHqXh/T17oUiAdhtQUuMbhwU
CiR3jNSwBv9QKdxwSqFsmIJTtce7sxVFP5MwvR5ZWHpAmeU+HqoC0Kb14tflL/gyqXNXF0piM78q
lMhkxexiHPQybfABWtUF4HMF/yOHThBX6jXQ+7yjz65gvy3h9qWiawKa69Lhh1p/ETe0Eq5N+Wue
dp1r49nHbwC+G6CVjSehygEFxhoN5JfllMxKgSYuyoITDWYrwdA950fMo0nqhDl3gr8uR0i2pNXM
haiNWMFkRjUuATkWtPzbPXBu4fexfBL8S1EqYD1HlSOybvBK4fT9lUg+LrvEl9As2ZBuclar2hNv
MGMBYrBQnAj8q6BouIXC+Uo0/nJGz5Y0cMha8IhZgu78KFPNKAQXTY21iQ89HphL81jFaIDQ3GHO
EMpN2GSby4NbdIcTk5IXqiGK3CAvwttTp3tloaEW1j4meeWphuI2Rbq9bG5xLk/MSd4XtUAwWTbM
pZBixaOk2d1X9Qi6yId/sAOZmLnNDKmyzIvXj3jXHUfQH5t2cRVy5hpd5islFOLztcafxRk8MSUN
KTMTuzO6BhGjdnPruzmAmXfAUx4omsy1W+iyLTCaIfEGFlmG/re61ZdZDlc0SGuBTfE7NOQOla6D
oR5bS9BhZXt9bYycPRKojv9r8Hc/y8n+MpjS5h1oRF30O+/Vkh7MqL6qA3Wft9+asLqFjiO4jOCm
meqwNt1fXsXFYExmCCvIxWdFifP9UA1pwdMKqwh+Li+u0L41fXCDrxw6iz55YkVawALvxG0Tw4oa
RmC/6/ZqGG9aNKylxlob+uL5BtQPGsHR/8O+0ApaQDaIIIMtpfH1LkVPSuTgFNUDPOlCLCMApgGK
IMXKEb44j7gw4pKFI/XLqaq3ZpWlfY+4MgLlYvalo5HYM5Vmpea2GL/+2JEfE8ZQ6XmmdAJ88Dak
ed/RytXn6PiztjHvXEN8GjZdGdq8OF9O0ROTUnAeLD03FAKTKRYMMsQ4ObsMsoLvsZY7qrlSQFmz
JmV1kwVaWOxBREtQZfDHQHkw7euQPoa5H9AVQOnaZEqlrd7MTZqrsGV2lT9BszrHPRJpwUsOmm10
gicQ2rq83dYsSpleAiQH8HKwqI3xpsFTfmwHfj+h6Rw7mw/ZcwrVRrMtf1w2O//spSWcvfckxmi5
FnVWAbOBAAVvlXohKraXTXy9CMxxDEnd3GtuzroX5zb0HDUCFo3IE5Rj2L2I6ltTX0EnQdN3AEmI
fJfRzTSlDo/vLRUwOdUdjCvW7gmadoI1btHF7XjyMdI8C0BUujHFgDvzIWtHv0yuQCnhXh7y4qye
GJFmNSV9bPQVRpwkByIGvxrXQJuLcRPNjOiMAcEdUubzOWVYqrTpJsQyTKHW/agpn+8HVrVGUbo4
XyeG5g85cZCEEl7GFQz1ZeMUHfBD5EUzV2LXVyMAmakqXiih9QTeVymQiFTTU2bPgYT2LtiMt0VL
N6iY/vWynJuRIojCooAkBGuPQgNoXCwV8JSoWbtHfV2acyuSuysG05uuwWCsSYdi14sAhLHiH72x
grJetsM0BlpwZAkyhMAaSiNOTeQ+tDG3aCPcCZsBbdg3297Uu5Wp+xqeMCh95g8DYheeLa2QbiVT
OdBBuC3cIBwfSexazAvnXqLYxy0Au3YlbHzdQ+cWpcXKQmImQariPDOnG1aD0G5V3WDR7aAQS8Cd
h0ZcW/Ltjg1oQh0xKIWkH3ne09eEMr7lCWBylwPC19wRAF00jELICeoOAOqe76K0VKZBG6lwIWp/
0MNd15AbWutO9aYHK/P2lQnHgi3AFSAlT2bwgrRUQCLqiZWZSBuhNfBtoz6Cg+Yean5XpmcnDgi/
vwVu+wExoMtD/N2Nd36UnNuVFkyro8QagWN1mfNkHdLjdAediNtuc6+hxZg5rZNvW/w1Q9e88wRS
cbd7rbeKb3mGL/xmF79A3cpRPdstjiCJ9/tX8uPyF+rzF1z6QmlnWkUhgMacv/A23IZP5SvzQ6h8
2z6+4KqEuHnjTAfL0R9y5xBuidOtsWN8TWHOp0g6fCYVQIx2wAcAgC7Eq2Y+afGeZncjwUlxf3m0
C+nuuTHpiIhUPSiUCcbAdKrRa2L4ARCRqrXpxIaXj4KDvmolJC26+YnrSRsKhOdxHkVwPQM4AUgW
A8qNpuLC6fiOrZ2AS3NJoGXNwJjC5i7A8y0VqBbvCoVhSxXOoBBnsLkzdpU7BZ3XiqvVl93592Tn
ObUnuXceoYk4ZrCXJ88NheDBTVa+4/bn2sW1MjoDQNstVGG9y6u4FHdRlcNLNm4OeGmTAsdQDkoI
Lhh4zHAL8LgCUG4a+BrQx0m509Vni+4vG1yKiRT983MNkDBN7iy0o3pC8yYMNsmmF++seBn4yj78
2iOBCHViQy4cVYZe6o1QcHIJ8Tjlk4dm+i6J3qGpBWkS7U4r6VUJDiLV6rdoOvaT6ZWpZCUkf21+
l75CcqA4haI2OFmR2fQghzU+Kp7fZ0OxAdMjIGsvoN/GVeaoKNEWL4zONKQrT3xLm+V0FiSHSgrN
yOwcs2B2aMArwTVKXyftaMR3bFgpiC950akpKfCBdKWsGDg/XRV1R1ECGsA80v4g9QbJdlLv2Nrj
32LwObUoRbrCIDGrJ1hMxqe42g6ZGxSQFGel13TPNQt89GkJ9e9rnueOJYW8QSAhmWarA3suqO3Q
tZxrbSKlAGeBIKquSxio8wncyxTd1HhCrPPo2JHCJ4S/5OjxB6/5w+VduRTsTqdTCgNKzcsSlBQI
diYH0OKKJoALNcwtw59xvI/+viozzyNqJAy91cDQSP4yQUyuhqILboXZLyhqoxjj5ADLaM+XR7Uc
a/6YkZxEr3insXkHNFO84/V4TRvqq3q1crtYSpRPRyN5hRE1gVoTmFHrhxyEPRMjm7x0WWzuLo/n
fwkpfwYkuQep+BgHCiyJsHSHtPGN6NWcQKSzBUIPwIT5Cm+4U+gRw3ZWbC+dTxSsJxBBA+cKXn/P
z0NrqLViokHt9qnR/8wSOmzNZIr3eckA1msz3j0oJa1f0RxUeZ0AyyM1yt4X8SrvxmJg03QgXTRq
4CVpduaTKyNJzTZiAqx5WUe9MH4qk8nFLYFSn61xiP/mZJNPZRDY/Wdr3rAntvhgdFFSY9RMtF7U
T7AJY1P8XCWmK+w3cE95GOZVYyTbSjffGFoqVLV2u6E/qt0vxco2cP99qn7aWugCB7wlg7KNI/5Q
iRjQDjSV2vo/HLEmVhh+Ml8JZB4iGAlAA9fUaJh4ySPhR6oJWspuxRnXVkHawwoonRILIkWuov4c
8n0vNqVyVaBUrK7dONYsSdvYBro9DjNYsuzALZifl0+F+g3izn6BPoTLbr4YgE/WW9rLAcpkFB1e
qPanm0Y8KlB+oiOYhkonMyJXaV+16OWyxeWj7MSktKmRIylsMrGpDbaNjb3S+ip1lBhqQwLAknt7
RBWrXdvN8+pc8msp4NtoX2obhjkl5T1r4bMgd6hf00nzaw1tS6Jx2rkweT9ajrAPgDOvDHoxNGum
auAxGGS+cuNxRUbO6iaqXUM74lh1e7N10D0wxTcIJqV4t4IafZkP2uCa/VNvH0z1laGz6vJX6Mue
9ecrpKmnydiWvY6vYLe35tvohlvhxfsaipUOaLqQIzq9p+4L97N0QucXngdVcFopm9S3vent8rcs
nsAnEyItiFZNnUBcq91BMRNH799RKgFaOB+9Vq32Bq29oTXY2gToi27wZwKkUArlExtEcLAqPObk
mzB0fr5De8bhP0JcVtE6hwkAvMcR4LbdwDd3w9q1fs0RpAAbgYCiSAEmchPhkAqOAFGDcg1YR1bG
KeNSCpTZ49SAFRUKcH670wEXNvcfaPj9MBzyY3QDv3zlimN50T4/dH7jDG7/Rh4+NTfaFPvU7b3E
W9+Es3993YX/Tb9c9Wrrhljd/FnBoKHZVJSmAfbCUHOLQAzPSmdpD1qIrlKX9SHoZNoorJ04i9qf
VIspuof4aH+o1I6vulqzr9UmsxonyG063k8Db97QjVcdMxCsvOOpodylLDCaDcj/ba+wZ9GIaFAA
sy9Lu3XCsOKBj37E6hDERrPLWEeuCjSPOmqlaPeD2pqPqG5AYBZN93THw9J6haIePyQiGAOn6HkL
OT5o7AjSTzc5s9NtLJixtaop8itF0Z3eavNjFtfMQ/FaeGMmmue0GPsDN+3QHfSqSB0dzdDXdlnn
dwUV7DtQwRbE5SbQQdWAS8aeCpFLc8MNmh+AkDH8tLKNDZT2bAeIPIoSck3eoiZp7wo4deahvxYy
GcWUe1OThU9KDDKXNMysuybtRrAPAKyCiszIybYpLQOkXc1ofqqYuquwCvIGFchWDdzeLkG1XNnh
sLNsPGsDkcZ6BGiA61rbFi/W1I1PYEWt7qxhCG8hapgcrC7R9hXI6/y079RfUaV396gOqW9do9v7
Lg/xi9wS2QZ0zhX6G0et2Qs8dh2ChKr3Ku8D4uH1y3ru1K65DqvRLL2qUvMffEL3L8QGW+4GgJ/s
oAVSZjhyU0EPbTxq4FMLGzvfoFRGoSnIOfTMdJ60g4PnJn10rFjXHsahDu4p19GVWpQpv6lBD3GH
QkBIHLOysncmAl47RRyUEJZjQrGcpGL2TqU5vVN50hzCjCjXttmk6FlXrdgXJh9/mbVJ3WKK8zUZ
7t8VxUvbZN7dJ0kYnVCJTFRsE/06ekCu+R57d8mBe5+5E23122Ifea/9FduPm9BB883lwPwV/Tnf
4/9EZhmKlYV1YXdzjLS2H+A963bhIyhHpvvc0d8m3/Lje0Dt2ZHdcpATIGKuYeoWUxJbA08P6G4p
uHTORz+m2NA0SDD6ZqYcH6trk06Wz9v+exZbn4lojyzHohnFGlPZVwAhhn6aSUrn49DYSW8WHYau
fILrvGLHELdei88twGjUIY5gjya4cGJfD9+DanCMgq28yi6FyNNPkM7FgYRpGof4BFZlnhoam4Q+
jHS4E+395XVegENgnW1UtWchsa9iZVFFWFYOc4e5Vm84AfausOzv6FinG0E6HICmggxeQY1bTavI
UTRU5YoiX6naLI339CukKWeNKCx17nPHA98NV4YtVfYTWBvi3rs83sXc52S40sR2YOtW8FJZu23V
tg4Z0+/lkPwyVOWtjSynm9b20WKea0DZcQbfgdVLvkCCQ9g2BhrXbtNfEZyrkDOF+2g4h5oA10Sv
GyBx7//9IIHZttAthAwb5YbzvUObUW/TETZV8ZEzZDPGqykMkJC/Gv+HtO/qjVzXmv1FApSo8Cqp
k93OceZF8ARTOedf/xXn3nNGTRMi9j5vBhpwieTiIrlClawqSTw+RDUtiEpCO4sPatAIHcVtgwm1
1Gc6+cZ0TbIbnLCBgxI8GyoudRBrsmZE0fUJBHWagbw3Kk74xM/gxrQaOpAj4pTzSJ9cR128qxDq
2J5HIYwBdiJTR+MtEoKX80j7Oa+HEM+Fcjk2qetZyo3efW5jsGcc7+XJCoN75iGOgB5THRjUBmOB
1nTDqU5pKLEI0f5ao7CRrs6ScJ6NvtaAMqCDqYJE9ghC11EPmolKnpJig/hDus6IiJBHuISKraJK
FAVQZGx2y4jHBM5LXIj8ui1PpO4sr0DMEtoKgVmBZGR7NkUrZmHCXJiFgzAAd69OGictCEsFlcoZ
/B5peFPQ0zaEaMFWEDZX7E37oi77HhB1AQ5AhF5H8AFsQ4jOPngM9F38vynkvOGiuSk0nvEcTxVI
G8+BMafvaA1/SZTsuxbCiWSmV3WybKp45cD5iOQmqJOxvy5XjqR4c1UW3EYF8QnDS7UDaG1M3V90
31omrwYpSp5LhipaMNQ6oY1axSFv/XmrrgzT7Gel0PEa813jkcAe8xl9t5IVE2KguNCymPYtCiIu
xzXlNWSnK4wrs+h1rR/0oTpW1e/tNRMepGhg+i8Kt5GTzmmgsQSUuMxQbhThlEwfwZ9015qOj2rz
AeLmDWrMx2BsyLPbQIth+wtER9v6A9g0rKYyrDRLK3Pc2Lp0foc0qD8t8U/FgEwQOrkakDxuwwld
ymq8nJGSXBvGIcR4i+jQDa/x9NbFrxB32EYRlDkhyGyxyCsiXqphc0YZ5lGulT3ugUuf/lpU51eu
zzsCDnWjpefB/DnUaP7sUTjWG/GVCZ1oJ09jD735o+daEcibpl+Vo93EaKU0O9m1RRS+WH2cw/kC
kIJ0MQ0x5SOUu+PrxTlAadglLXQ/kwBabdtzIbZjJs3gQh37i7Ko7nZtSNlUFM7sVYUWNEp5MotC
EtgXeh/rLwxnyJOpjSBiBkwyvHXVXb8kwWzunczx5/KYLIjwt7v/bWCc5c6dFtbRAEQ1X/zOoZnn
oEC87CaZY5XNIGezNLIqU2vZDNovKbmd6OhViazxSTh/KIRlTRCMkpGzWNNOIaOBplE0GeIhmb6N
yS2dk6ANP5b4gAPQA8eaZOsL96KjovfPsUA6yF8ys6rvrVAv4XvI3qkdtAsfTPdm7v8xBTFeRuj/
diBUjvJpHFCXLibFxRJ6EMAhqHBfwByFyGmvpBJzEDqyFQq3SrmDKEiyYAJrUp2Lds72tFO+2R3E
33W9fyihgC1BFNnF+kznLsy5Fo5Kxq4NJFG9Ji0DOl9H0e9tKxeer2igR3cv6+z+clVWqZbFigOU
LI2+4e+D1jjHxq52SbjcFMRAhdlDoSOYkUUy0fAvAwRzwLprjP2+OhvmStXnwULvlt6ZgVW+oMTf
sxyZr5ahcAsH6T+zVcEN5qev7tl8mAJ3H0LPcfzWXYf77Gp4nD1ZU9qXzcYNjHvPhaoW226LVytN
jio0hJr2Zh5vagthRSsotINr7LdXUQwIaQ+0Z1uazjdOar0VTyTr0dL+Pt6CIfmc3i9Xhh+/bcN8
TXqygeHRiLp6ndX5citWJXM6miZw7Pgc51e4R2RO4unamzUee1B6mp6p+aDr9rBVJSe7cBmZhghI
+nDw8tQ2xbSkILIDdNReFX3kqwjSRslBMsAvu/zPAP+icMYyJHZKoAEPhZQdmJ6fiLfs46vqrah2
FDnG6/lUPyUvyuhBYeO0DS0bH2czg1nMisV6X11U8duHJofibiepDWGH5MWzjhsdl2Koi3ghCwHG
lFMk0tCC+o/1qjkE7pihY1XFigIELKMXKqUvrav78779OgioiNuGDT4tPqWah66+FN0E1lV/PMSP
WUD2qAQ7Wq973HL84cZ6j/cRWmudfXt+mb32KLnwfC26/DPGvx/A2chEYgcU+/iAKbgJA/dnfN2c
fqdn65TcGp4SWKgolDWWCPc3GFn/M2bOOEpcfawyhxRJ4STPCTqxvTwf2/MSlZZvGzMYvbP5EZSW
H5BEkdildLic0Rh6PHVWDWzrJhqg5hi4d8neOsQPxRu5sSNfwanuabt4b0vuD0Jvwx7rBrs9oBCZ
M6Y6HdvEYSsdE/qQO4Zfu89jW4PesDoPre0Xk/rQTD+W7hU6fTtTySQuhy0kb2kohweVFmIt4L3n
nmijko96o2HkeaKlyV61Z/VoDgr55WYVxHGdUlYkI9qfCJChbBiKOgiUce7VcpfCql0MuJ4KT5nO
Q/nrnzsZ9P3BkND4iIc8B5DqZj2peLj7drgcGCt4pah7Cuqufw4DDAuhFgTrUeBwebBP8ah10YBx
uJGnpRWaAe8WOktWR+Sq1yDcNgT2FFcmQCLjZ2yDq/SYocO8b57b/nV7OEI7WA2H233TVM906DFr
1dT5/YjEAh4cOq6CRvdtG0l0CKzHxO01NJdbGaINIOpwPyiF8PKTLQvDfg0JwH3ZrPEbun0uUxy6
XBwT5KGtwtxXbQfL2dxZQX5WfpOr8bm/jg7b42H/68sOMhywLSJ3gaseh6Xrdd2iUgd+K/yw431q
g8cZ1Y+16o3uh6Hsa/pjG1A8gf8F5AVdnKyHLBzKWkGBYeysCRTnVrdHz6bE9sSu6e/AeNr7dIJK
+FwznCvEUJ7bJNB/NY4/HEaPdp6Gd/Z+e2BiG/w7MP1y1aqSaI1eMBtM91aBAqugyJ4MU+JyRQ4I
ChT/WS8+bk4Kvcz7GihG856Dt6qSNF7L/j/7fXXjt2OE7Giugupm8pOOemMiuyYKLY5dT5HU0AzC
t0YOKGZ0oE2BC5z91HSzn0yvDWp4XBMMxqd4Bi9gLLEFoR9C+zPihSw8yfdg0K60wSULRFc7x2i/
LJJ9gSf82GvgY5FYgXD+VlicFehOphDSYP4iSJYrIEw1XrfN7GuakXmHFQJ35iGIU5jNBIQaOlbJ
VdU8lfSxMf2iPvSgdgYnS3KFqqQRZNQa1KBk0STxxkLLro78vc5ayi8tJBxzS+tDWKASaYifofZh
fjFjBVTRTeKUQdmhYnswpvoxs638DqL1aekz9vAbDbLQjQeW5X+z89ZnJtuZK5tVjcxB6xBmRLeh
WqhDJiHf98mT+S+0gK01DnfKaKU2Dj3Y6f0Q9hqDVDIFHa4GWUsZS6xoi6yBuEMmdkL0li6Y4lJX
IRb6AcY8M3vqzLveDooyPraOJG8sdMrQSkXyD5Fuwt86bJ2CZjw0sKbDU6Lv2vGqc3fbdiuD4BbJ
yN25RgICj4LEvk37wguL5LZoZIkB0dSBC/u/I+HWCMfz4MQLYNoh666JPZZ45GhXyRRbASg4rhw3
izwzoddmXcr4l4QX8TU4t24oG9Jm3cY0PmauR+5AZv6t9briqF4bD3nQ7PRHHD9HWSxD6N5WQ+aO
8LHrYzJUbMhG6an6vkmfyuhQRhC9ktwahc7tLxLfKpIk7eDQBkhRR7zGVL1Ol7hPiZXwrto2SjT1
lEDIUM2vV3sdGgtmLsnPyobB+Wh30iooBmCZBu3VdoDxtG3qwgVxDITcEA1HJyMb5MofFUlSTAR0
JUi4UdSK+vkUJNmNEt5DCmsb6WvzDg4DPNQRccGJgHpzbihppiWZwcRbK8T2Q+N6GD6zEMVItwo6
yLtyNxpHO/82hzcVuYcwlwRdNFAQ7zG1E5AvIRLKDdRMoyUuwYs3PiDjdygfl2MJvp5TtzvPgQ3y
Ye+MHlUUPUtSDWJc1GsjrgweXJX9vprg0FKKRAkrLGDSfqDNZG9N3yEkcjeRZyOVZRlEHgW68xBQ
hgaoCVa7S7CyRKTLYaIuuole+OU6T35MhoPiHT8qroc0aLvf29MqBEQiFS2+qML4Uu2rVLjkVaDr
AutueT2331oHtFzTbeSgayGkz0s+BxQyvdugoo2Ha5ejwpqQJ+IJMW1E7uxCQ3Y/NR1PTU/6cD0P
squfEAREKGBkhlbgl8II15l6kBwi6tqY7b4Nl1MdocSUysLywgcUmvTQqYdMOBgVubh8M+qpldos
LBCDKau5W2YQyTXtLZKwO0g47aM6ukf5yyOrdXGzj38xkxBqQK4NWRWDz+NUY++CsAqbApWN8/Ku
WketkXR2iubR1VToxIE7BU0d3PgUI0GkWkEM1E0S3552RQ6PLMtHibzkGoRzLaxdxYwKgOSWc69a
qK2XFQHJEIzLnWUYRV7OOWyuJoOnTXckk1xrhHdVUIATpg+sweI4B5Wqc0zHBi/p1nlTSyixXs86
2hRekuhBK/zoRrlBFFxavMWuMvybeoXKv3Ai3LAywuIeI3ptQue1Q59f5QSFcti2NHad2MLhzIA2
6jgVKnC02ioOsT4/DNNbs7j31vIzh1qyZ8sIwISG93c+CW8TRWogj4eLaUqg7NbmvtE/pvVue1iy
6ePMItdbnTYhhjW4hyWNvMVCLaVnRJKXrgyGWefqECntdjQmGzAVXmrZNHu59aMbj5Uqk89g2fyt
ZWKTugIyZy2z9RFABDF9On8sIRbsJqwem6n3aFr5OtFxfv8LSlmkm9A6jGwQSjT5SIGbUMjaMCeY
DepVV9i3Q/+8vVCi7cUyWqAJRDgU7o4/h0k5otGbQdj1bc2e09UCUrjey5Edn8caYaQr2yiCkbxP
9F2vqOT6I1hCsNVYjgU5PlRt/elHW82sNfRaHut4kKng7BzLQwKVFfU7iSX7TGD1FzDsM9YwpkbN
1AZM10HmqZvuOrP+7Ao12J5OwXa+gOFms+uXeoiZUnXWJjdmn3g2lNEeJtu9acrQg5aM5MgX3DNs
VtkEmkkNyWV+9RJNUdFZimdzYtWvpl7uov4zCulBGZ9gUlAN+uHGo2QqhWNcYbLfV1OpmMqIUgad
uaygWZ6a9MEDmx+YvzpJZbBwzVgHJhRdwPPBt+pXbZPTmAGBAO/QO9F+WPKreqGSm6gMhhuPMTXU
HlXATB2a4++Tdp9Fx22zYMvOuQ9bdQhBlgPcmMgMXE5ZF9ZVkToW3OEILZwYKlOI9qDdK/c6WXJV
OBqwoqF0HoEOpAYuocBGii3FoKZoDHrraEy9n8leyWIQwrhNTQRk+CLcNjcghEYcxBrQGJDpL7MB
fSsqOflFdgYiJg2c6Lhnog33ciSUTrpCUWIC1TbtEKIryEvMNEB3YuAOLmTtJgQc41KyUqKRMV4w
kNjg6vdFHzQZLTyHKprhMuaovtvkdQAepXEfG4tkeCLHt0biPNKy2BakxzC8yDWh/26ei8E90SIK
cNKcts1PNCgdpMhQC0Y+4svzZ8iUMHNTBE+rydqNanJoUEYzN67kNBZZuW7h9QFbt3B35xastns3
K2M8/N0UfSrzwcQsOteW7YGAbXtAorlbI3HnfqTkSzhPGFCh7JcJEpT2D1A+DMbTNgz7N/y2XcOw
eV15Ok3RVbCiMBiy3NmjeyjLyt+GEI/ExmMNW4l8kS7J8sxGShRxjLz4nCeE7ND1uRvJvzEA9Df8
B4VzcXGqodOQxQb76r7sT3O0mybJqfCHzpWfLEPFEMCcZWHxucmqpiFP1YRgJBAUy35V5/hxvnpW
/Ox6OpJ9cx2f7Cvkc+90r7iFaNL1A5OllZHKiCx9/RHcporz3EVBKD6im28n8qr0MTgKJEsmw2Db
YGUVzTQ2OHGB4Zh7k76P2gSZR2/bLES+Dwl519bBxWOCXvMSY8r0dEIDIMJPyfKjyiOwYeTXqZHs
syzzSe14jobOyG1M0V2CKWmwmAxBWweHSaDaM3YU44qHKtDU2wTHRp2XXoteWKva9eholEUsRB5j
Dckt11DpGa1UeIw6t2/By+3rY/5zqLRd7oJVyc4lzl02Qm7lWG2hEVqY1Rm80X5nTh8hGJdPYAx+
Lwf1m+pS8GPH7m2ODhvJ5IoX9O/kcjtQgcjflFWY3AUZ9YNaIWhCHHUIclv5mMrwm1pqNxGRhZVF
3gXxLp1VckEFl9cZpgsqpiuFeWQocSLfOKXeEvtN+LltOaJgjY1OPRs9e5CvQXncpbky9u8JIuXY
+7p1o4IoYs7Ajaa7h1pJrvP0W+fkJwK9U0LnIyX9z214oRWxOgtE7yyEa4xLdGsYhgbq2HhClD+7
NIfhxHudDjhYPyAcJFlI4ZSuwLijB8y7cdi2NkJDevhYWa/pkp7cFr3iyr+52zMi3/8Mi5tUAsXP
xGowrDmCcLPqXNuFjdupfeyn8i7p1KABRbizSAViZCNkv6/8W4FPcpwRuFECRqwMFDmk90gNSRgX
7V0zSANS7Z6iBVRP1GPYd095Zd3Z8dh5Spcd6rQHfaYqmXXhEoNTEE0HjKKTT1hCtTdrxp5tH0RN
s2jv0sAyAyjWe/OPbWMSbtQVEjf60W7cEhzQuHVO303Dy7NjhgwAag1Cpq01SEyXreGXQ3OFxnmk
ckYjrsHGFYMoX53fQ2Q+NSqzWRkK53yiMSUKyZglEaiy7KAw6+FOKFkioXNdDYX9vjIboyN9pM1s
ifru3XC7c9RbwRC+QgdqZ1rxLo4+CijWbK+WKJMOvcf/GobFtWEkQ5TUFUNFZe7eiOOTZum+NhS7
we6OuMMjtJ8ESx0+DoOxhzjIzqEfqkLvs+i0/SWSOba4d1dXKxZIhfEhoaoHZqT7ThsfKqWTXD5E
V1K0DDKOTbTF2DyBgp21FXFBQ8Oa4fcjCJcgjH34NyP5C6FfLuTQNPFEFXi4dqBXiR1B7CN6DZdF
AiN0M6uRcF67NLrS6WaMxJzpqWmrG2141AoHRSsyxl1Rhg1lrOjkNEHBhyopbm1MdM8oRuTiVkh7
8Ap6C3nMWnRzv9rm+7Ts+/COjF5hQgm337UylnspOjefEe7LrYnuRF9HhKs0H6zoKnJA3XCtN7us
/wHlZ+zHKvMHHTVv4257MYXubDV0bpZbewTjPHupl3GDZ5+/WAca9wHNXwqwuSkS6/za54BwwHqm
udOR0qiKcrw1oXhyS4YdWgo9MhwWcDKF8aOhPGZ6MCWSVLDQkFiRMtsQIMFgO3PleBQ3G1W3BGYV
RqeiGTwL+cPCUQ49hrg9m8JjCHz3UDgBTTSafC6hhpnkc6jjzU6iATV22k7pzUOGF8ZivuPYkrgU
0cCYlJGr2ir6F/kU2FxSkygmWgrxRgBFT5r96mp38HVqgXJNJy/bYxNGgiEUA4ExqGjqKh+koqXr
tCoBHCr5zEObVueurcuAdHQ6DclsHXrL+NnFdetNTl8GxuRQrwqXp9yqiMQ3iJwpnDpy4ia+BqGs
y3nW886YcMvK/CRzr8y+9s3avsmkryyBuSL/xh7FLPMNsmzuzOoSOuiOMSCUGT86xUcFzpIpGOfB
R9UVWPBbRWFpi+15/rqqwPyjQoGdgrQ/b66OHsVlCMwkh8jGU+w0XmmdwCfzP+Kw71htC1vvEwpd
IRz6tt/1TyDct5e7xnz730bDdswKpUpGYkUgf/lDUBs5kC7UnkwVWdnnbZyvFsFmDeaJimPVtXnj
rOOo7NSOjSZ7GoeHQr2rTYnRsU+9vItdQnC+KyLV4roMYrJ/UPukNQEtkUr/ROve9li+nuFQXlN1
Gzl6aD0SvvShazuizKxwe6oeaOM+qk4viZwLERw8HBDtw0bmizoMLYnCOERaoAcVZPJmGv/Y5WIE
iI/aEJeCPCA/gj6q5nb6kwKwX1pjb4QlqJnuCgjjbc+UaK+scbiLqz6hQVwdEYCz8oBmGVhWXyha
7muZOoVovpAAQwoK0StwsXN+ve9wcassxMca904vf2ejLjkY/0S/OONCgSQIh0FXbuBuxXk0C0St
6jTgCl6d0ddx+g6Wcjuod+H39jDvwGfkvd7oV8ae7NA1t3hvOSqdhysKKjIHxEsIvHgf4Y4i2z0f
ZNe9P7ozXz4Ni2hqEGnCecM5pAY9XsVc4Obak8prp2e1D0FukHsoYfea8sZ1P00reeiMfp8mD+rQ
HpEBeu51I1A1UO3SEu6rlr1YBHuRoJgdNB84jsDFz01X02dha+u4g4ZWdh0u/XUTawejJvsZ23Je
ZOldEZyG/KOD0w/nDn+FKMssTUcbdta0S/VttsPU8fLFsXW/zLI288AzBR2FpK/JsVBydN6Z5mCD
wdger2hNh53bLxk4oywINXld76DgTU2G9iVEfOuelINJgu19IfpeJJLAakAYIShfnRYuQ4hAO6Zn
xlPHC1M1AB3+lROX50npfhWxTJhYdFASpGAIdBGwS5CRvnTzUKqzJ+qwO6zSoJu+VYPR6M+QBQzs
ZQ6a2kWEKd8r9XhAaaFsdfQvjhkqJypoZuDJkCm2uZMsjiDJoTdj5ivH8Kb8UHABeTSbXXoeAwIK
MmSqJbv1q9thgBYMELFkgqb7y9GWKoFajTbj4mV/JMbnNENYNLxrZfo7X1cRMBpagiEFj/QmH53r
236kTTRlPlXOPT2p+m02XuvlQ29Jao0E8blLJDbDq1NazUnZRx2QXK06LI17nXRuB65FA0G6qg+0
AfTrZX3Q3TSY2vZXRd637VU4oRihaoODA9uGm9C+cZalc9mEok7DVcyA1rvO8Qn93Mb5ektg4/yL
w50XjqJkhpmomFHnOiHXZrJXWsnWE7jLSwzuzphr8zK22pL56oP1oJ3Qrac/tL9zdAcerafODpSX
kHqLD/GtwNltD4/960tPfQHN65elk1UZUYxpnIa32W28ejomKHqhxuccIuQ536rGcRtRuHDQjSS4
dFlwANy+t51ZH7UQE5qXv0zwwlraZ4TSRV0mIiTcCqizc3CXULHnOJx8jns9ITDQFHRLyUcVPyvj
rq3uiIzGQDggXLkMjIeg4pYDynragkRAx07IlJPVfDru8NPNkCVq6n+c38VirZC4PddkYTyHDZBG
/QHZDDN/M1g3JZVRJvzh5vliFSsg7qxU6wwNOqGGIdXOzTKUngG9iKFIXqrWfGzS/hyrIISJnvUK
5MjRPQRpPCVedqPzzcxKb65A1WTFYJuDcMYgi4rJpptdvFaOp89IbZk1vg21Iq27q8wbNQJ3yeO2
lbJt/WUGoFyBjnIoOqBU5BKF1u6oawPJfGf6nvWfEB8FTbdaX82VP/7ahvrzPNvC4pY1QiUlQhHA
QozhXT8Ud9GwB11gQLuAPrtgBvTDxC9/yE5gNlFfYRHvU1HADB4ObpHNOdFGBykkP53uSu0OTwhv
e2DClcKF/j8A3EqlhlLNKTQK0ZKUBYlxhsBWVhv7QaYyInTRKxzutmnr5ZBbPXBI/D3OF49oD5qs
xFHoTVYYbKwrq8P9lM4Zw5j73EvS96mifgo28qR/dBrJ7UQ4b+CHN1ER7Zi4ql5ijXRA7nIGVgPK
ZEC1YEP3J1kBotDCVyjcwYbC5xEvPXj+CFvWSnZd6NnlrlfvnXBvOs/bpiA8ZlZg3AkHbtXR0HqA
xepN6OzsdteMe1d7jqDf0Rzr+Ns2nGQG+VLbwlZUncx/LgfvfXmYqkNkPFNZZZ743HY1HGOQtkGl
ITcqs5qNJTLYuZ1f2/vhXd2hsSNBn4U33xdee08O1lMffIAxVnKbFFr8X2CeNU6rSrRKlQBuFeew
aChhsrqbsLNP29Mo9BArGM4Jkhj55RDZAD8C51ccgaz1bRtA8AjAibZC4FxfbRgQQcBLB6xwn2av
enVzHN1X03zU67dIx6miXTkyTgbZsvGOb4oG1TJTgJIKp1lRe7iNB2kcecR2AsP+hcapfVQ89taw
S91vUwyqhP6tVIvnAczdNaSMEnN82Z4IocGu5oFzlQo4kklF8UlDMnq281RV+yZ7bGSl4aIFBXEj
Ej0oAGYPr0vPklddPpSdhR4gPYgRk8yXRWKZgpAvOHb/QnzZeiSmThnZuC/fprsJmgleuI9flgOe
+r+Q4JV2qEgBOSO1SoqKqgKAybn/LE7h1XCNBmW8l5dP1UNMRNn/86VaD5AzWZemVpPHDuZweJvU
YLIfNPsdyZ7/DYU7nMME5mDUGNWc/Z4gd0ZTr5u+d+7nNozIkSAWTtBThGoOl/dg1li2yVRjMHnt
Q6/SI1D5/OcUZnCNKxDeWzl6pUZ6A5A6j72cPrl14EJGtPHa5Lotk6ACM/H2sERn2xqRswmoqrlj
hqZr36pRT+X3Ova47s3FefwF6W4JmGQObc4gHLcf9HkEmFI+p30wDS+G5DgTdJBiBkFfDbo0V0cB
LmcNXaeYzdx37LHbPttW3R6nWd/b9fKOyoLUS0eIcE1tMwcxsg9XjpW9j2VdQyV958ZMU/hM8nFv
TEsnuamIbkWsyh7V9qybgKcGdvXejMAnj1vyoCDbGYPfOfSU7COxvE7GfyGa5jUWN80NLVUFurCZ
X9UjCPRBJNr8NEdJ4bbID69BuInGlYg6cw+QApSbI9WCMhtucwU1Toasp1Xki/9wlOIprCMLwca7
ulHi2udELZ1w9GkBQRVVVHxsbwLh4jAS1P8PwMa6AlATh7p2DgCqld6oG+jKgSjF8FqaO62QNViL
RoOcMOv2QP7J4FNQvWPOajyhPLecvlfjz3qUeF3R6q//PzeYOupNm4YGXqRLBHnbNojs5w6KZf98
ytYo3M27QCFYmCdsFMlpIIdQ3Zna4GcOXrhP20jC8RAWMmCnMToSLhcnG/MSPEQ4iWczAZfx3ujD
vW5L/IZwUf6C/Ll9rSygIOGgg0Iv88MassP2IYI08PYwRPvFJjjwdUYTg/TT5TAK9JqVU4JjyqiP
C7omC6+YHpN/s1VWKF+JUQnVRh3j0Ok+1z6nMJKctoKaH1ZgjAMQ2RQoShBuHIyBmZYzECyE5gvz
hNiC1d/F0wFxcCc8Vc0bdmjaHSqKjiLsV7wy/81E/vcDvhQdKQrYplkMgElcNY4XWi9l+z4Np20Y
sdn9heEORqrGoKtoMU5NizwHZ0P25MquLiK/g4JNVNWxOgO0qFzaRDgbrT4kCNAU+itpnkh8UotT
2e4SWexSdMqvgXifoJczTSKEwxBF1MebcXyZlaPZvTf50SyO2xP3VZcWl5g1GOcazNLtG7cGGDQc
lr395HoxmhA8K/Luz97b2+J7u/NuZ3lHQ8ZZJNzFq/nkHupjmRTZbAM5cTNvyaESHEuOcV0GwZl/
ko9Qsp8AYdz1edA+Kr5yq/j1gd7YuzqoT5W/86YdfRqD4sU800D2nhU+yVazy5t/4TRoklFgM853
7Ynelq9aUHVe8vRb+d7eaw9XfdB4zY2sI1xiQHyBXalPZjs7QNXzCNy6KDQ9O/257gIz/Z5ZEg5H
ERgo4tADhHQForjc1WKhrpn1zBlPabmPdd3vbXLql+YI2SFoDU9e11SSnL3QrTHGCVbFDHZRvt/J
6MI4DjNcTcvYDw0VXP2eYcRep9yF0MNyvDj8jbuyl9S3qX6206CTtXAIH/jrL2CWtzqCFKeB7MuA
L6DlrT4FCw3IuK+ym4jeNLCv5DHEg3d7q4oxETdjCTCUjvPve+JGXRejccjPQ4SZTPTB3MfVvdJc
RxZolK3cq0FHgQ4ECSxbQD6e+qeYBA0r4JSyOA+ROU6RFxZg3cJQfkFQsUUqBVXy/aTkp6JNamgh
obKytqsJrNcJ+tuQCcEj1VlUfFnnHIZ+lCU6Rf6eJQNR48yIOPgkSJ+AYLnRaQ4dvMfWeMsaA2v+
j7nbWehrBcLdzPVimbs8jHLfhFJ4dGU5d7guJaNkfkU+ao3C7Z9sXuxBUTEUvDM8uzY8O5T4eNFl
Zo3A2SrYf3O10IBA0ocxR9QQGKDIjJJg21JEB6SL0lGUxLGNyV82Ukct6wqanr5Cm9fEdu8bTQEJ
xXTtWP2h1TvJsIQT9xeO961pHidkCeMclK79YdKmhwWOZ3tEQjNDjQOaAVFArPLME5YWkoHmgGir
n4YCUbVoN9Jv2xhfNaRQucd6ulFuremwZ25/5WBYHNS6zn0QnuzBCO3TK/q7OUZv9KH6gZCP8QhG
FP2XjnQJsqWFXxan9G37GwQWcvEJzMevvFlvtZTUSpWjA2wOTW8OVfW+UIvsl443ee+NExknibEI
pxbtCTgz8Pqw+YdCjaB54S4KogsQ0ZjD29r5rKS1MUIT+QvCPxQmJIDN0Q1x/LY9WFhU9MdKdu9X
5QXmJDTUqBkmS9nzoYKSjuh2CDGOKEYLmJd/Knfx9XRd7YtrPE3js70bcdAvO+s2upKZp7BYAfWR
6FeC4iOYqLn7jYYwl1O32NmgvxpcD9eLc3pTj0/pKQ2SQ08lJ5Bwg/91iHyYlaTQk6EdtsMMVrGS
/uyV2kvdX0V1X8tyRULz+AvFh1s1c3bGOMbIJpoF6Ow7x1MU6NMoyTyLoqyOBrZiRumA6iA+yQ0y
vdCAKDF8fJ54iYITjJzDIvJ6eweqimpJoQcVHbXs3mi6PTqJJDMquDxdwHNHjDroCbh7GjgYc68g
PzUh4hS4We0b6p2qSK7DogvEBRp31LRtXqZpDDTDeOwQc1i6XdOiui567Q2c7ojCncPuX5xvF6Bs
j658C5lRTNbpmOGouqvAQ7lI35iiN8wFBDOmFQQ1nDJXwFPrK8pDSPatszMiGpjqDQnfU2UXF4rX
/DKgNZ1Euyh+A5+6P8w7hHZ8O/NIfD1C2ZF+m+tnZ5BJSonn3CJoxfpDG0I4727EaV7HE76tr17z
9LMdPsiyHyvnkDfP5hLA+AIHldTb/lyUekdzKtqhNZZhd/g+PyNGcXrkYNLnK/W3+Y11pB3rgPjp
M/H7a8hPorfdk45V4B/wlkeHEYqOkeDlQ39RonSFouMYmfbzTv8Iv+u75afr5eWe/i5urX1+58Ky
T8mDzAsLvAWAoR6HMnFWmMk9/9XZDGuNEfSEk5cYr1Z5k3T77SkVjg3vG81lHFTgAL+0sUxRjcmw
e+xU3TjY008928+Q75qKwyTjpRCcxqwz/L9Q3I6pI4T4rRJQkRZkSqD2R7c4zLZkQIKz8QKF2zTV
VHcuDvfcd9LDpN+1KEjfnjHhoqyGwYa52pXoLS/1KgZAAmUs+hIP+0gmwS46AF2IxyAnArEQyJpz
uyuKGhRZDmj0tmN1N8zw1miITn+kIeT0ztC9L9N9FqMbG5Kq24MT7esLZO7KpBhZZRADyFH9APKa
EgKUyQ9ECFHjGVdBg0ydLMYlhLTQ4wquDWhefHmIQQU4zIwB2RKEarL2uaQ3Wq8gegfdzx7Sv72n
QI1cxsAsWEV3DcqPExKuc1oBtFjuS+te1T6t6ef2XAoOwQsI7hbThHQx6gkQ4H1XZ+iGQn6Znh0P
+uLbQH+KJ7mn7BqJz9i1Q0dGTQWSUY3PpK+vknD2EpSMt9WMiTSCzvhssndLe1JLr7bO+RTtNAfF
N4wkEAoOJDrFg7WHPnFArRc9VNHF/TPWbVCsqt5AivtpJHeJImN0FjiEi8/m3Vs8RBpp8dkDghp6
uR+1VxdFk8Vue3qE64CmMBQWorcJpYWXG5aaUQh1SLQSzdZivsaum3+nMMPGy00jwm2WwLN3hdWA
djWNoHayjf7VH/0faVfaGynPbH8REjv4K9BbOp2tk0ySLyiZBQwYzGrg199DrvRON81ta947Gs3z
aEZKUXa5XK46dQoDQKdpruiMd0HKO7MCzAdkeRNRwLayY6Hu80yi3aUh4+cDuv+/A2Mvet9Yx2kV
Jvj5Naq1pIwwfSxdE/XtuhYLEEOIAXoXyXYU66DO+SJOqA8L7f2Zn9GnqgEn3lo1Nj16sKPIq9E9
OQYlhlaQ28Yvny2M7PV98AHx9ShzjUvqggsInEBQGXRXM5tpYq4lgw51y+J3kdq3zaBshlaXwaUv
r0U0H+DXxGOD6tg81dhkuVZmTYlM3OBZz+qmC9RXzOG5dQ4W+mk858B+5T7bZzeyYRwLY1cgGQxi
Kmj8bYLy8flCj6raKlyFA0Z1geh+zJrqYSj0bhrB2zR3VVOOaDwsjBqNalkOvMSg9IpXx5Gx0ygt
HjTkp+4B4KopBl2T2g4MEeorUVcdYPJ2yzDwApQbhdeUafwcOm39LMYCe2eoqbvVw+Tf7+MJmIrw
AmxU0+GbnT4WFrqO+dxwtBhjTswwKCtJK9LSXp1KmF3IQ4liPk8hoS8eu3A/iqOa7Elae0TGBnTp
SaALZiOB/gC5Ofxxvjdt2IGMQRdI7Y93QF6rJYbCr3LhWS4YESTneqFp+EwYmfW1l7g/qlyDsKoM
mH4Qw4aVKzddadHWNte9ERT1PaNBEW5dQ0Y+MylyfqHACIHSR38XMtHOPDdatiyzzaRCFsOMkFXj
YCTKSKb5juK6Xqmz26HK8K7KknCL4FgGRP3OP12Ix6N16o3DlIR5EkUDVxUQFFPz507/CD8Nj98q
qC4Q39yFQfHWobiwFejX9m7YvXkX//53zBDU/yv/O2I5CfEUrSfoiYL8IvsT2fuQbrrwh8U2133q
ois7kTJzZeg36xKrgxS3fkrTQKsyTPV6uS5j8WyAwhqwPRPkUnNsals7Sc2NDrl1ZDP01jqAMXtj
hyPiqsJzlVDyQFu67EBYpE6zfFyQjc1eE3VpKJHWQqUKbfyk0j09/ryukC45g/MG7FBhmERt4liU
d/Wj2nvKC/GHldj8yg5WcGhiLw6czQ9t60U7jjEFXsb9wct9tNujyU7aP7y0hycegejnHgGNZIB9
TR5BLW8rlDXJNpKxByydxVMRszXlMQlDbYSINgvafqcD9zgGokF5ca24fi2jv1soQk1+B3c8Uqdw
c/PUUZ+nqZkDSupHfF03D+r4pidbt74fYt9pfrvGLjM/OEazDTkoBdTP2pLkrpZsCOeeoA8RQ/Yu
gDZhaUdJa0BfRmrfQX2/0yUHb1GCM6GAMYMD7UjTpp4cb3XkPNXtCSdr1J7GDio1JUHfQv4NhwCr
OJGqT10Js5uiKsHKiaY8tH5YwAbs2fCkka2SHqJmVdhBRFKvxND0Er8lNcSl43EieH5rpE4XNV0H
wehYI8pGM76S5k4bXmp+o/07kP9MyflRTAZcknxSkkfFuh4++ajfKDGV+BSZRvMjVuaZPUwdXbFh
ePZ4n+V7vERC+0tttkA7S6QtHejT9ZudthbYvTpVJ50AwHI+6uYmEe/XXdiSTyaYeY36LjgrLl4E
nFtVVTYt/H5oArdS0d+00xUw347DKu6jcVXZtaz7eGkRkQqe+sEBfccQnXOT75XYoGRC47H02DQ+
c31FfSk0byA3In2+rt/CEmrobUcvLfpTwcgxs32z7bRCsSGrIUj86qb9zBt7XGcOlY0mW3CNGvpf
UQScSCu0eeI+UkH/JFy4KgpeFW2gd1HxgI6mO0XjN9y4i1Vj7VqIka/rt1AbQTPcX7EXSfy+xeVn
wX/QnmyLPPNI7wQRfTUGfaso9k3Nn6so3ndxHSDg9UMAu/2hNr1kRG+w82Im8dZsTd/UJAmHC8Oa
+k8A4AE8GIhn4E7PN7miTsExyAKkEpnqueLZyBs/sp4U0/BHQ8L0efF2hyzg6wFWsEwH7KzTt5z4
UBqyDt2cJqp77tEO/yhawMaHtn+9vtRLUmxMLseTE7BXe97lPFhC1LSwUMCL+sfE+DKL/sBzF/0T
MkDXZbgNhaZSCRC7qHYh8XauUGlGNssdiKrqMujbm87YhumWFOh132sWRkasbIBl4QwSZ8/+meUA
wpFZBoXzBM0jc+AHAR5T4x3LQYGNgRTOxnF3uFk8CiTr9QW9uPomQehxR2wP+pqLLm7XoBknAwQN
Y+sPSYsp2ObjfyMCIw3QH4Gc9RzOoRdqFZsWJlZhmt+O18hCgU1SYulLdgGsmuYAlwNB89pyFLfU
NUOe+6P15faP3HmvUGRVhUTMhSfDamFLkGnAlgDIPTPyqE1SgUQRVsvcFyU5MNMJtFpWLJNJmXz3
yVEiokOzFYWUiucTUdJtYpm/WM4kgKbFNcPIYqwbIrsLt9xQKyFFBzERJrfmXz0mzJR1UMvY8y5z
19Oi/UcOwqtzdbjdFFYiICfL60ApN2P/YRQ3Y6x74NTzLHJXVB5A/Zksj3xxxc3kzryfXpIs6sJJ
rtmsXNCugU3ZSzJ31YEm2jSe1FzGdbWwohN4wgLAAbwZADmca5r3IW36JsVDGPzNUV94tBEY3/Ma
9v8Kc8dQoFNB06k+sRCbYkgbponmmA2VsaNDDX2H3BjGylT8I3Xiyr9+ghdWEk2gU/PClFi05jWh
FvwWrWbASdQ8fVXLIQBpWuupSB0lan4wmOOFpixAWVpLDVcX4iFLQwFntnupoykuTdocDKW2L7rO
6+KA5JiGJGvKXjht8PDANaB0iW2zZ5tGO1GVrgPXYSnkxmWoidsA8xWGIwMpL2mkA/aCkbrgL9Hn
b2EyqLwT6PvzB0y/oPpzRx6NbEUrQ7JbC7c+akQazBAUVmgLmp230Gy1TMnQqxXFsW+GH8Iowb9U
BI2ubQsuW75FadPVoWKPwMU5C+5oX/aKcAHXIVBE5cVeNb8o/R11gPhnsqFNC7fVBAPB+J3v5MV8
CTWlVsu6g2oGzR8UZtw65ed1U1+0hhMJs5NVqkMVMQIJToKJklHnjVrzZKbZ+rqYRUVQX0XrNmYK
XQSqDc0xIUcFU37tRo+q0x8NGSZ4KX4BLwvoE5BkxX/n8UtB8dessHLUisOnsBi9vHh22Bhg6qB7
zPOV3j065sH5rcbcz1mzua7gkrGDKsXBB+BSxpv33EPlZl2G6ODN/cS9B2Wtn4uftF2Fqqxfcck1
GRZwuVATM8vm75gKjVGaTjH1JzGcw+jyoC9sD2MsPUKyTYcxQJTJnO8l2BneF90SyEhgYSfaiHPd
slHkuTDNHBl544cJKjybsvbDyYw9b6xD3tY2yP/iZ7tynqjoBUY9jhhgqdh1MGaO2IUM2F2zMta8
AZAq0oyX60t/8QjC5wHAikjomxZ3zpRXcUsT4JlA4Co0z0BWofaics3Z79AC5J08t7KE1NJeTzOx
nMnf6NiK8/WIstaidhXlaBhAt2j75TjrnIPuJJU4tkXFTuTM4iK3dGLFLRSgH7qXpn/o8p1q9QGz
tpwcNL7mMtDUki/AmxycjtMRQrnrXC8KC1ZCESNwdRPfFBPsRnh1pUnUkomZlvfkMjebJqk1F8tn
kwfhoBADkLVLnq8bxdI5Aashtmky2gv+IpfWEw8+zX2tvwvjA6tMz3W2RF03+SoeJBm7RY1OhM02
KlaromZZAtdjoiW83Ot0UyPtel2jpYvnVKPZKUzrqK4VOFJ/qNaK0/q5Bq7U4rahL3on8daLBv5X
H3N2o3ajqYosgqhIe+fuNk+fc/6r5LvrCsmkzFymTUTa1xakEHdH+I+B36Mps5ON6lk8RBNbIrIC
qgXO4Jm1RVmXUIbQMTKigLToH6A+pDl14XGFrjEsxHcHWZCw7DK/aTUnplT0m55LTbPCFaWBy6gE
V6gVG56wTVBnVxUwt6jpFOHaEmblKSVoxTFhU8t/Mis/pD1Zd2Bs6dAxWlp/rLKU3FJLi4HAGLNP
kda+5InFvRyKJMbTNAdLU8MLeOM/Ka83hfaSj+gHPnAWXN/kpaOBSRjobkC32mUXCXcU1GtRTQb7
DUu2pZqZfmrE/aEwQI//X4j6nh4KwJiGEO18zU2c+TAnUK6oxgMZQiy1+mw74nhdzGV9ADJAEqOj
SQH5vYuCroF4l6nT+27MrY2Txi9dQw9193sIfxlC7NwYNRirVX3LFEeN9itLr3iAOSoAkmC22PWP
WVpedMHDL0z1WOACz3WmYIVjGOmQg0czXgFf6iVVtHKdx+tSvpPmZ/VIqHwqZgrvTlx2o5VJq4Aj
0VcAoXtpUwzq3YY1bZJVZznD0Qx7LVxj8mhueZoOMF3ANdJ9wv5FMBAt4r7jgm3dT2NNK55cXWle
kUKkiaeENQEHpFLBpw2xKPakKpwvNozkqbOrjOOdrLnHJEzIY28Ddt2xsH4v8VOA6cU817esdPtN
ExdRuo4Us2s8tO4DLxU3KC0+VgJ5oACGUGMGfFIWrq+jxr8WcW/kKyEEhneiumJ7YhyNoK4c/sDD
cmQeTTJUIlveOBhKCQhH2TCfRY2ClitzSnb2ccuJh6p7eUeqRhs92+7zX0rr0LehzNCzTGk5Uo9H
phLUvQm0Ql6XUQuMOtftm7RzjEB3IvUoyg5E0K052A9azEi/ajouopWDvrb7VAdDtc6NyPZi084w
RwisgB6KKuErJsT2ziFmugMEnjCce61i1S6OKmfdJx2ig8Hkiboxc9LYPhkS50UkZdSA2LvLNlrV
FGtmujxfJ6AEL3ydmmLfRTXmgKgTflb0IIiPLZ1nktO55O1PTWiy5BMTqkYxVl0CP8x0zFMJ79rw
yUFKxJUl3y/RdJOtAqGAsal43QJxdC6oTlQTqCq4gaG/z4tt7KwSdT2UL6Bu9HiyD52doWyvn4/F
U3gictL9RLfe7WoHpJhIYKGpiOtljMc7eG35+H5dzuIaoiCIXD/K5jjz53JIDehLnkFO06P+H2NU
cZm8JIb9xFsh2a7lZfwraw4B6IdcUG1KlI6Y/Op+qcNjA76Ewf00+WocV3X6mFStxJtd8ka4SLvg
wWtPHdqYFTe/NtU2qmhdIoVFDlH5UIhD1f+M4k/U8hIQn+LAghUPJPVautLRb1mAFSZ9a7Kv68t8
eUuef4V+vsxCq9ywifEVXdp5anishjTAgFI/jAPBf8TUp7UEwX9pQJCIwhRqRmDkwyjsc4lgnsVk
97gB3YxlgS9CWZvU3YlQJmYhNQk5uP2nAY0gWpiTfYeis3k2Fgi5hH00SfcIBGK1bWJyYxu08Jie
ClQZ8dJraLXDSGzgbUBmKTGty0AWBWFcnsgKuZgJegHwclPC6ZSnpHV9QHwUb0LmtgGAbI1HxgG5
SivWn/99S9FKgAHjSK8hkzi/J0cbzY5UmXLy950r1ipqVs2D5d4ayU706M9zKoktXz5AQCOHFlbA
9aEuXs/nW+raUa/VGS383v0cNZ8qDwwVsBpt7E4fRHXsX1dwYVGxtRNmDqVHpFlmrkEvC86GpoRD
b91yXw6me5MoVSy83kzoysBFtWkat5YxrC+4icmiJqpYrK0GTc/VDLU+Y1qKzWQlkKW/03jwjAon
RHlX2Gc33A367TDKqkWLx+VEqHkuVGVhFlUmDmhvjdtEs9+auF0XlYwNfVm5qfCBzLqDWt9MORXI
lrAwayRb0MnO2F1FnhmeC+zerX2w77L6wEIZuv7Sx2NBATvDcqLwdzHxgGF4EDr34Qpq9nuaMZ4U
dyHAzLny+7rBLK7hiZyZkwsJKYbMgW5VfVNkXw1baUISNk7bcB41nqsyW74qIa2lMajSVI8jgNf9
IKMakC3WzBBcvXasOIcSKU+wRGyXUvfRyfau3soKh4uXwsl6zc4z426Cwg6Uyd17xfml1DbIr3cG
nhmhdguCWK9udIkLWdIOJwpM6RNYAoC8czMnRtn2wkUCXW/MIGb3qO/nHQUv0j+nLxAr/5UzR8+L
uDYGNYacWMv3tpavwLiG1F0U/LvFnYqZXXJg9ulAmQcxrdLhAnJXMeD2nNUSbS57pBBEwBMBWYI6
HyDnMzmiFJyqLlLanIoxSPqufObdAL6nWlEFUNpRZuys1tV6BP3wjaneIjXplsodVWm3Mqoh/3AF
6/Z6nYN7QFRDL9nXpaOHmR6Az6IREmXomSnxjnBC1axAIbLPvIpltR+VIly1XPv9Xyz5yVLMDrlj
VCZeY1gKN+yORaj9qh0zcIrjdSlLR+N0wWfnXMvBGD+E2FhH/CANQIeFBgafR0AuYnVEhI8BQ6vr
EpdWcBr2jIscVOwX3BQRpymPdZQTKAX7Z1Kq1k2BGSYosGYyLO6SE9OmNCIS39N1Pl28J7F9U2dN
VEyi2ta4rcLigea2f12bxXsGJbnJbMEAYcwz2HGYJs2ooqZUTqPUK98Ytrq6bbq10aw08qCDtKWR
zcdYci5YvqmvD2Z4gVRVFKIOvEchAUMJPUdr/Gwcdsw0V3beSHZrKRSCnQPagUl+GDExW0InJWU1
Uj1HWZN5oxKMHabJ2e+VfsjFTV69XF/NRcVOpM2SsQ4TzcgYpMXIzrv5xlAb5Elrr6ASpOElxhGO
Bhc0HizoMYa7mflnZayyOp/0GiywLlnN2iAsoG3tYdaWnzhaIIYf4PXzh7I/hJmzDpNBYjlLuuID
kK03wAMF6zk3TsYKHvUC91+MZEbIfmJCeMDUcqcSKtnDpTOOHkzEJKitgTlvOpEnx0DJXc0mCsh8
SGJ0byoI4CsvFJoDrt/adD8Le6jvQaUJWK6CGi1e3QgZJZ+wcBI1UApMA2ExYxPh2Pkn2H1X9MX0
OLESa6OM7hqNP5L1XBSBGNpAJggAPnumZWezdHAGB5Y6RrtSR8YIZd1/Nk8N3awYRDyZzGVM2Q4l
GVsLtxNjW71E/0p/W6GVkcSytt0F48BsJRRENYAZgOuar1eRZCkGZcFJgtskEVFQkBureIx0yb4s
virB1mKrAGk4aE6eXbgWWueiPsWqFXkIvh6xodqxJF6ff1jDPU3vuXlv25uxlLXuTrsxjy/RmjG9
ruC/QExybhCa67RmJKBgo3wqpr7PkcTKI8nTfCHdi4ccnnJ4wtnTJLL5MlYh0y2Gh5wD5Hk1YAD2
Q5882gypz42o72p7r6M7lJq+QGimvTMZa7Nx4T5RQlBhKQ5mjqJ/aE5VWEVJVzg5ELmoBQJQ1Ebp
TWwVqo4kCU1e0aw4vrskIztqtGKbmEhWVG2D7hCuN5iR2IyAOY1p/COvOMg/Qj0JA1U0VoYEbtqa
XiH65ibvDTyCQShnBNCS/0Jyvs+DnuQp9bI8MX/HYUXXtdkjFhLU1r+crrJ2uRjS/RC5LVIjUTU+
taTSAHVV0/ewLukOgz3qNShUa3ar5C05pGpXSCBdS0sD/KWFdDxGY+GBf24BUauaHZvo4ZxBoRvF
HvWVXZId51W1Mwz07g6uG3pDYXayIHPa9TPbw6agEj7Rx6BDCJXnc8mUcYAAHJAn6Y/tK1rhV6BH
igN1N94U6wJZo+d6e91vXLimmcBZKIfeQ7BcfLM11Y8GsH6OjFzswl3MBMzsvDGjxlVgSL5mIGPq
FQr3Qqr6yb83HmPl0AoH9KyN/5nfWUrZlS2dWItcu1y1bXqXG63XdpXsdr7wDtOxQQkOL3e0azpz
jh9uompgFmAonLLaK/C2bAtke3y+D7cR3O3GQnVhA/K2H9f3aWkZT8XO9ilLGs2MOcRq9Q1S/4rx
aygOWSh7+V5WGKEeaikwwUk5OPlzA0Svb9eUsQn2LkAaVT+O4+6Acy7+0Fapt6rZYjShnfL+y83N
9i7vBdih1C7lq7RP6xvh9NVTlhZgCWmUkb1U1EwfykxpvzhRRskpXTBd8FXAc06kFUjMz+K/nHVl
IlLgCVpXBID0BlXvX1/06SfMTiNa5aYwHdykiBBmfkDEmE3VAcjk64NfaSsds29b3avzzqs0Gdxs
YYPxsLRsgKQJAQ3C7Jx0qsmz7psYqPC6/KPq75tilaSSNVva3zMx06KeBFydEGWfDKA4GjbkGGUe
5nA9OfvsPnygfvMHmH64Zn2NElpQSm68BdoVpN4BkwUhHcrm7pyEzTTSJkxTUB9pR+to3pgrZZV8
mY9f1h0C985Pd6CUaLcD83y6M/xhm2yErMVgwWTOPmF2ilKLUN0dJval/N12D4kU7T4djwuLOdFx
tosJnvoWJRBg/ZwIBkOwY3aeGSAQU+MVJtJKugWWWibOFJptZ0wzkNnGsNB41x4A2cqD8HbcmODm
vMk97RE93D/A9eC/Gs/N+/WzcRnAgOjsdDtnh2MaCJWZOlSt3pJdvqNu0P0wwSnoaZMh+c1Tuv73
u+pM4nSETmw3HrqxyyaSJ7fPPVVZRb1sMLzMPmYuJVGRjGOTTrme7uwuAdBTosPyMf97CKbQ40SH
ksdZOQ7QocyjNTG4X/c/bFBy/Ps0JuwOsHUoTgBBjTDvXI7VaTzuGOQwsIlZvRe5n41xRxJZgWDh
OjyTMzNAG/3gKMWjPhkpD0N3qMUPpZVZ2uKhOtFlZmmpHep130HGGD0lISYAsFXuJF4kts140KtH
CgQb+Rz+i8jlTLWZueGlRRTqTs7CxADH2m9L1Qcw15BtlWwJ50YXF0NDWqgXukeL31cRxkWkwfXT
KpMxM7uhGPHcaCCjip5Gd1sIH5T13nUZyx4BeRiMGkOHqz6vTbWuTiOzxoKVBMMGrIDQLUoMU0e7
o74Mg2fS1yo7Ak2D3HbhtRlqrhI1L1Nek1OaGvIA1QEtwrx1oKhLcOMXMPu2XBvOY8fWYLJc96Uf
MuKp4HhW+9usWEsUX1pdgN/xtIeVIg8x28HGiu1qoIhxq6APQJP9BbhHWnrEx1zVe1ReD+oTuCS4
TNnpDM8vm1Oxs01NFCPBKoBU1t5g7M62X0eeV+17v30rj+Xe+ddmCSztqbRZUsix03GoNAfdeWyL
aWNhhf76oOpW19dy+uYrOs1ZOivCAHSapFjVW84Dczy4HffSGn4Smai368IWQ5ITneZ0JJpS9mOp
QxqwvRvUT7Flyb1zhxAo8dgG0bX+FgU8iJ+Oxk3lZ0kgMP9NxmSzeImffsUsKil6gILCGOYz3n9Q
Lz2M29qPj2T1W98h/eZVG1567X7fS/zqstWiIgg0y1S8n1ntyLW0cFWEglkVVIAQTsAk2fy4S/j8
t9X8FTKzUTFqbloN0K1Zd4G1be8A//1kmC8aet1GbFtZhHeZNZoJnJlpW6F7rtYgUN9o2Trc9M/R
Y4FSAQaPe+Cw869b0OIagsoTSSE0rl7kqARyAKSc4j2aI3i+bZKtkL04l0XgRYB+UGRq5rMFClEl
gvZwaRPlZDzxZoMZqJPoMV3TF8fO+I+QebNL78ZOMo4Q0vDnEPyHVEp9IlFjntkQeMMNCcMNpJTc
A9ua3d6Est2YLPZCCxOU+yAY+maFwr+fBFdsQHqUCDAKN9qt2gdt9945ayPdDeL1+rZ/Z4AuJaHN
HGQHQJ18P7NOJLVG4kRDiLPT+v3PBi6Cec4aLt/Tj3Q3+vyx96Uom8U9Mv/KnB0lN9cbZERha/3a
/JPuxcoNxk1xm92VO/Qjr63dP9emp6N0InB2lDKrqWyQTYOEYxM9sRd6m+76FffVp+uLuejy/4r5
Jjw+WUuL09gWFcR0a2cNbrx6bUGdTuLtZFJmiY0kjwfNKKfV+zkG0WN4C7ygEhi767pMS3LFLr4v
nBNd3EgPm0xASnIbbtBy/KMOuhVdy+7ixTjnZGvmcU6rmU2U9JBjPmq4+pt9tUJC8i3byMAWi8f2
ZHMmozxRaAQcFJBvCLLV7RgGUbUL9Zfra7bkshE0ofEakzIcdAPN7Kwtmk5tRvAEa9k7V26Q9A2K
bjXYT6Gzdskm1f846rpwJPRWCy8xSDWmog/OL1qqzzWz4ja0QciIsJt0wKs2YITflsg+F5K8x/+h
HobvoloCxrp5HUPL2qzWWQoqULtdFUbphS7G6GE0VQ/udm0FEllAgBVQngsWRGP6dX11F7zGFJH+
R/osuOjSVEUHKKQXtPdy906T5XUW1xFzrzBiCdxOFyDDzOnqBkxhUA/hdar86fsnJT7EstB+wRAh
4K+YmR5NbAA8SCDGiG6j5LaLt1YoieMXl+pExOzNPOqKW0YpAx+tDiYg9KPz6Pn6ZsiUmJ0mpYoq
JP2hBAovXkH+xMCWW/zjupClmAuFY6TBkQgH48+8fDHWbqpwHVKSyPQ4RcI9xjQfw8vzO6R0Ia+3
grFe8eKlb19CWdv9ggs8kz7Zy4nHSBWjSxQVBse6ZAMc/lHtyj2Knximba9APgboDIMh1pvrWi/c
/WdiZ9EszZIIeVUoPRpPdXibWYdeezeqD0PWKnm5h0gJOybK8yYBQcccPsVqUdq16iQgC1RjL23L
O2YrXqbGEv90uY4TT5QOygyIAl3bzBqtpi2bfLBTUIzVntkeeA9o/+ALY6c2m855AMjh+gouKYZ2
+Am5YeIUzLGePcdoAc6d1AdJoqK9pPGTUr//v0TMWZSs1s5JWEAExwyGynwzWhtMCcF1IQt5iG/C
WwM9lMQAg8Ck6IkFhhrQQnHnphgpB4J9l/vsD/H4vjYwW8ZzPpSDfUwDGb/XpfM4Fzoz+0HhjhA9
hJaOWNlJHQhZjL7wWoUIFwMGkUFHZXpeeiqbJorRTQkRKwxhXYN0aJ1s8h25zXaADRZ+vjXyV2fD
/UfhkdtkQ25lEwQuff35F8ycMDMVO1cpvsDp0Oa2s/RVZ3R4jbxe38EFMSCenKp4QMlOp/p8A3G8
wILTUijYvlhkb/RrR31uZQ2jC9yrmPYNCyFoIEfX/fe7/MRO1FonJcsYcg0ee0pftc6LVonmI2Hv
0Ru6CYMMc1v95NCtMG/tKGWw/fbD58HiufxZ3FNmo16TiRO6vRnX4O5em+/a3bDWvezFPfxyNp+/
ri/rwsVwJnAeabfqWLHEhcDww9LAcu2nr91e88jKOrT9WvuTeMKTiLx0yyiUgm51QnFPVa2ZF0vU
QamsHhZTBcoxeSjvumPiBPatzVEYGTfkQ/Mxtjn0DUv6rliyIowLAXQdXYkT1O7ciixlsLU0jGBF
WYiJYWX4lKntnRiVeqepoaxZZ0nRU2nT15wYU+pYyagYSurntEw9k3/2efasR+/uqG+H5s/1ZV1w
1VOX/sRshH6WC1KlJOFxWJbYSFJEGIn+2YPR2+bH60IWPBpwRPA0tgomFmte/cSInKZwCPjUekw0
sTzE6M7jRLIkscolMbaBaAXNtAYqrfNtoi5LHEUgeYoSLhgDuStLCyzcpC5IjXGFTh1OF++LISZM
KycidCdcp+NbXIFLgGKYYVBoa3Tio9wqGwMK/DG2e3a24alRNwbsC51H8zo6prgxEkf5RB3u1qOn
muGAOVxq+ICpALAPJ0ZtwYstbk49jG1ABHoqSs1F6gXFAMxJUVCGQjeAUFADpWMtdkIo5iv6FBHF
UxV9kgk30jHoDAQiKrObeNOKzNCCDkHJbV2J9hbl/equ1Iao3XOHmg/2aMNjj8O41psh3ts6Uz/0
oXD3PXXrXQsDpr6mMcQ05mhqoFBErbbyyojYf5ha9OvRdIcvqgzWY1GH7BiDz+8HT912b5K0X1uQ
8chdsLryPNcBF+xJd2Nmtv3WlXG50dMh1ry+Fc0QaJGS3xUUk0tGNasjNJ6r3Sfi1aRe65jRumvt
ERFPJRz2IPKqGfegghHhA8FIhXtMEnM7XwDa3gAIFhc7APWHV95WMXq4OhJ5hYaZ3oAF2JuYGmiX
DN2CD0HUDpivNuqxcp/pufqWlmP4WDQ1BYucY5U71ilJYLJKA8lckrceCnRxvs95WtxgG40InS7p
8Fsv9QJIU5GyZ9rqaNYEhFhd53VN/9TgtNbRP1/lSIs7TpuiABG1bxEaRL90Z+R/uthNvrSoMlZV
1Jogxskz49aMa5QZGztUJG53yT84eG7iTW2g522enqKEwn4mBkmsJLpCXwmrYWzBdf+wKARgGISK
kAVWwnOPZzoZ5cIFJEVxH7t6nbWBZUhELLhwJFb/ipjFGwQU73aYAIhV9x+pZQdJi1kJuQD85Z87
nkHeeCppdk+pRVtwoUCZethq1U2NYFtGxbRwQ4BeBZM68Cec0Bz/QLtB7xB74z5K8zWz0DC7sY/x
yFZmqG2ub81lsgu1XyC/UYpDowJoN863hkJMrJTFNNFx9M0edQyl2Yxo36UNB+0H+50ossT7wvBM
yEQwhWZDEGNAw3OZHSvLOJroN5UjKjb57RugjaPHDubzc3TX7alvH627FHM02wf2Fa9cRK9AUssG
bSzdJhPBFvqcJkDxvAZphZFjgoYHfjdd2+DYbntpuWbJKE9FzG568L73hdtABAHdQuvph8H/QmHV
8fQHkgfGY7mjt5VHdrI8qUy1yb5OIgyeZ07RCMiNDKQus8ET+e662cgkzDLMzaChbfz7ooR7reld
rz9eF7AUgSISQzgGqDcwjvNUX4Pm4yJvBoTcha58OJ3jvOdxhKpa6eaAQZCxztYsJBEuIWZ3o9fE
IdWDJtXZryoyEtgvmmTRgNOVEk+zpPppFDI7/1kU9iKa6K9F+6LgJWDHEuDgktWcCpg+4GT33KpJ
C70Ep2op9NdUzzclaJitgd/kukSSzM/MnGZfqICbKyhqhpxuRbTLMxQHmqBRD3G8vb6fMlGzVes1
J+rSEBXoog+DxqbBYAZZ8WqqZZArsn6WJafmwMUg54JORrR9nK9gGRVdW4OPyhccPb5gQoh9w9yC
L82z+p1IZDfC0oadipttWK2l5pArEDcwwLi6YFD/hKDPy16vL+FC9RftPygjATiAvAvA4OdqdcRC
Py0HrW+7alfgEjr+BjjoJ1xnBRAB9YyNuhV7suVvggSyCs/SFY4YH1lbMOldgmbttm+tzILsGE3S
wHa7AABqY7G6rqJEyvzZOeSRatMBNwM4Yjw3frDNJ7tdX5extFsnmsxzI2ysxjIdoInFLXsjjLQC
8kM7jBoiBUxlTY7/P3GzM0YHs8zqDOIM42fm/MwR6HMME4uTH9flLOUIwJ31nx2aF3qSkrmaMj3C
6Cd5VpFq9MZb5MxwCWBUJJAKnefeuWv6JRE7UTHNny+gaJ0YuwF7xYyfc6Os4EKqEASIGBPZeMzy
ifXU6kdtQBaXBnGxbgY5ZG3pfE+46omvAA2M844IEmuxiArzf0i70t62eaX7iwRoX75qsWzHibOn
zRehydNqoRZqX379exjgbW1aMNHeT73Ac5ExqeFwOHPmHOxpVTItRe2m6vunfqSYIW7uBqCHJEcA
h12LX2D3g+Y9MiJQ33HLREIPppMRgt/SqPeBpN0bpI8gCF/KO4xufgPdrwgktWrxS/taNnUHd+H5
xpp9B0o/gjyTjUkD6KWky5aAEuNdJZGUeLVeR3lYTH0haAqs3G/g8gZ7NUZX8TriL1584pKYIxrW
ZWLsqv7WikQkUCunHANBaOFhZB8gMH7aUELb09Z7dPFkQorAWOQEHOztBLS/9fOvvZNNRzgAXGA6
QdH5Am9aYO7WHGaATLtwDDDr9MMZfLCouhji8gW2Lpd1bosFnpN7W1pIpiYY3kVdxy3uilv7v2Rj
+v1G3ahHD6oYt/KHLPhWKwXsc5ucWypVDUlsHDavChKIJIHYBkMgxEs97Ta569w9MPj/4yq5zE+S
lWnIeoyKWoAOf8qvJPY6d97NLqjWg+hJ8fJ9v7MEe3t5Fs6XydU/x1at9IqRW1bO0yLd6NQbTU/r
0B2aRYqPK4nnmS2NBbyTz1gVg2F2YJ/xpNJtA8jGQQPD05/Km8y/tx7ap1iwtlW3YdNr6NKjJ6pz
j2NbH0q0d2TwIPSztyDCZPpzPYm+28Wth+ISOCRUzCqxTh9fXS3yznZIVHReRH6Zc+Ckz2a7R7p3
3TsuYgezguiBkWiQziFAn++dYbW2k8wZZnnjRAt0akIsdU7/Gm7LWeEOGjj/k4HmpPPS2faL3g4x
AVtEkmcURLCei4vmy5KuoHuHAHwB16zyItWUAZZMi3pgXJZ6wEN/QL4hdo7/oLPBWeOO1qL3CYJy
3nlT0920Q/0ztxrDpYPSbVCwnF1zNBFZwJshONOrvgE+p/9fJXe6eqKj+RFjlc38RAswuPaOWy5h
Dr6z6+5xUV7FAlGiATsWCtHosXLRSreGvitTaCKUGIozOyuoKhCkqlJAlNmVl9YvbAdty3x73eza
V1RkoL10KGlD0427SetUjwk4yjqwVt1BmyFpnmJlF6O0AG3GJrMEi7xE3Hyt8o85dkhOA0jZqYM8
wJyVyAEx7qwSKp7yNkLOML6k6aYAdaYItS1aInfwBuqYOhAqcMwOxRR9V4JAbjLuzDiQrQe7Ca9v
6CVQ5WuJDL6NwUMo+HDmpgliiLZRdZ6TvhgyInHYSjuCJ0GmHRS18BzdnWzfgjKhwPC6B/0xzB/9
sY5MicLwEJUHuXnPMPlNX2oUwKV88e0a50OTdnNH3N6kIZQD/Ar946HQwjapQFHcbyKa+XKpbUxJ
F3z4i0DObQrn3R300ktNgncvaBuo0WNpfsv+es6M2UC/EwkaEjFkoue+BfCtGSHFwJB7gg717KAL
0CYjHptm3gdzX95hsHwUwLkv352cUS4uDYW1yFNMO2+2qpdsGkMr6X0K1T2oHW7QdfIGaKxk9Xcq
pzeZ8QvdhlvIqOWy5GoWsi1j9nVtAXVF+U9ueLIbXOCSzbifBhm7oU0NgFFvar8dhjCfP3UQL5fI
9+itVeyHfnfdC1c/NOZ98RDG2+NC0q3M6inJFLYfU7k1rG6r2vG2LaloeRdPq699RwEM0R3dNb6M
gSn9AkpCONQDhM0iPCEXYwg6y/KMzoGwmvqsJ5U/WORhXhKB7bWLHG3u36a5GKaPrCLHYlhvDvu0
rneQJP6X43Jigosh5aiSnhJ8PKebNhO4s1porVBdVJy57N1zu8iFDIzny2o2Yyk1gOs+2bZh/yvd
Sl5xaLblFip59+qT7QKRhrrKdn78F1f5s4/ceaUQnh3zCItMCdh+nCzIzTYY50KAHFwNiyd7yZ1Q
K2p7q2UXq52icbexq0cHVw85ZL3fyNueCIqz6wfgz6r4c9c5WlOxLc0Vvx1vTTTpp/+ub5zAAfnp
jiyLRocqyIWk6nnSjsIccvXvM4pxKDVBR4nvQWitjlx1YUsoj10Dtojt9d+/eiFDPQ+jRZArtfhU
xyxAmZC3iBFgIzigyYj3e4aZrWdTp9vGzG+Gqf24bpG50lkhhvn5iUXOB+rClGtHhUVz3pmVN0v3
tbQ1qv+iTuBsq1//xBD39UdHjkk1w1BiH/vW8DBDmk6t4KZfXQ044CH1Ct4evN/PLzoC8EWmazUC
0IjrrcinnTznlZvIoH6pPZAVCb7XWg4MDBFKEuA5A90GF430voqiqoCucmJvW/3NVnzT2XR/r5CD
b8TAenAI1nPitk6qoiK2TWxdDIKzBlo1GRiTB7P1IClbJqDjFg2crW7jH4M8jC7pKpoWIwzWVWir
d00TdNVP2X5WzN0/eN+JIe4VGzNA7FSzlQGSYHb+3LiEfKiK5yyCpsXXU5V3dDSGjK+xPbBicZtY
WHMcz0mHlA/88568N/cmBh3M2U23bIaa7IzbcXOX7b/fR76DEben9qb38xsjrDclYEtgYIBu9PXV
XwLucPhOfhNPWE9Bx91oZttiMOsbxo33GoD21UP+pt3Sm+Uue8OoR/BAZNe4r29if46RnAuu08tS
EPsJaKaaUCpz8L7ivgCBdpUGxYHWg0yovoc0uM/YYjEu3wWZS+41Vw1FwNOvevzFpzixqZ6f0jln
esw2bH7EGJs6TG/y/Xwvf6v976gP+bOnuI2f7PUb7PpWhDBc4eo9X7B2bhzQjsxxygEL3ldbUBEH
AM6QUPLGzXhvhHjGYuDF3tiifWbudW3NXGoE4XonogRmpS0k1wPDrfYE6ide+3mon/WjjVkR89by
ZV8Na0GQuuycc9+Yi1IdOL/lWcN+a0dls7iv1nHafDyabo9Co7KX7+Wj42mh7s8ueXvqN8jQheWx
tYvt1M24dGoou2Y0I/wE9RYgosTvgsfFnTaS93X0AFf4RkNrrwWOf/2IreZxwOjiDY/aNPiIuM89
DfrcxgP23XIzuFYbJG7vDt+0TedbmxS0KhlISt2sBlog8kArct38Wr5wap3/6m3u1MBftUxL0tWH
QHVEUpprFsDUizOMyT0w+3Dro1Kewp2nFqDqzFso6oDq5voaVrcQMzhMchdQnwt2MaXMxyyVYaJt
XMWvtwjS3Qc85+azfKXuz3gXP88u+CG8/FVYOF67YE9tc36jt4q2KBFsO2Tw4tGLSz9B6QACL/+0
SHiILX8JOXL7yDQuANqCIbD6LJ8OyrfGsfgBuhLPeMhdo0FxfPCq7yiQQEE5FEaltexIV/6Y5xxl
rNO0MCe2x7NrfE7fyG3WuGBviMHJ5Noe+aHhoVEc/xOseu2tCDkgNlgDNjKoKp8Hw6wbsqgeIT7k
KK9WDs7Ln6Z1GMgzUV8zw0/IfhApLK/eeacmuYQTIngjKEVgssEo8sOwVVzrWPrlDd2RLUSXTc1V
7gyCCwj6k0/TaxbEuK9fdBEX80o8BkUM+GkZchdPZe7ei5q2SKa6oACfvlSgByxA9xaipmjbCBA1
mJIFDrbygVHYBjqLtTvR9uTsqeoMAIpSN55cF0M4YdDIBdPTgIdQngkO7EpIAAIMQFcmrGEAMnX+
UYGaSwddbhsP+L2NTecfiy4LsqnV1ZyY4D5imQ5ItQ2YUNra7arF78bjMIfXvXPl7KM1zVRdkV0z
jdXzdZh1n2kphZFFQyk0JkGP5RDAd75ft7NWeoUhFMYshuRG6encUKwUGubjusYblf2E9NCBEIIe
apEbg31X2dn5LU2erttc+0Y2KJIxaaFaUPfh1gaoEc3I0Ddea4NCIqI7FO0FbrBWbsWy/tjg0qwF
rBFlTmCD0MYr5ADPb1AdUrfTNk3nL7MbL37SbZL4b+d8YBTQcUD1wO2JBwsXSqlT0tSxgbnSZnCA
/0ynp6r/dX37Vl1DB/0rvhlGHvnavDxVczkPQ8PGyWtHwejXp5VnuGFfr9tZ83NQzf62w4XlpEyN
ouhgp6Ie0e7ASAbG2esmVuhYsV1QtGcgV+C5ea1kyUrzKZKZ9xXVw5JFkKgh1WuzaL0Hhdt4O8fL
EjYyLQ+VkuwaR/vujHPul5imf7z+U/TVbTXAlQqyVEapwH05RS+1SCETOCjyCdxdGK5rX8cqie+t
fKKfs15OKhg5qVW4YEgh/tBi3jMhCZqqvURqiFhm5RZ/vApLYoEiukZecpjsdrTcxjFj6Kwuy33s
xC0EkukUplVXHygwnS9gLTMbNx/pKLtybKT39Ri3D4lkkifbWbqgm9VuJ0+zBa7+UQFfhp72DxgT
UuDFjTupU+YlnZodq57VrSI6265ag3K8InP1a0wkvJwAkZKDGIj6e6Ws8XyulV7dq31vp4JA/4UE
4jJ9jCsABoFRJh0AL+6hOUrdMttQBvJKUwL35Qv2OaimYrM44N2A0qE2a3skVB+x8Uuuuyd7BgOj
mr3h1oBGXu4mReKWzTsoUF29Hbe0UtBSGwTF+RW/xuQfBoZRI4bT8R3XXHFQ9jHwodUuvYGkkFtV
036y3q7708ode2aFudtJSytd7LI3ZFhxWjre6YneAM9gEw3ku2a67OSyJY9EdsLYggoinUYB+GbF
mx0wu+KSR9EEJFVc/NMhtwTtYMS+jvFCzoOnj0+aHcytwA67T/kPfmqHOzVSZGvzVOBqtyFiZS2b
yiH+gkfe+DQMtsC7Vj4cggVmTFAMgnwk35DHnFkVgyQeaQTKp7nShLJUHqI4/of7nU3ige4So1UY
YTv/cuDWLkyaLY2X9NaRygAnOjnUwfREUAFZu3odJufLBsgx3cSvZ6mVcbAKrAcaUPHGUupoM8xm
7dfWUD81MbLhBTTmnporo2vaLeRQ+1I0NC3yEy7Il0AFDB1psKdF6vYOUHbUy4ugFhFsrNpRZMc0
ER3RWObu/D52Ok1t4Sdal/hV6TfGLdVtkJgL3vtr/ggcBegOQAfAHhXnHy+JJppn7Ng1YHQttKeM
EmibbobxZYrnzfUjvramU1v8GYsSPLBn2IIos9OERtLdyvEht6TddTsrfg/GUHTHcU2CS4FfUzaA
5XiJ4SdpotoPkZJXxzqWupfFNMqX66ZWUjNgvtAsxZWAi+cLMXkStcqJpEvBLkGniAErGB+LUVT4
W13NiQm2qycmhk6vndnBFTFC+SYD4ZujQKx7aP8hykNQEAMTyMLAL8o5QpzaSjWzU6w3Hw0ksabo
KRPpsVwCn6C8emqE84AiTow2Yx5QW199JJm4E/kGgKOivGh5aNgTsCje2N31TuiI3GKlrATjeMPJ
GO4DJpBb4ZJIeUlyrHCBeq6lb8e28Mb4jqC4m/jtIAJXrl1oEDsHbz1qIbjcuasdhLBSNzfM2yn0
gTM9VKbpHRiRmyoeDkxpWF70naGJ2IDWPBKaB7qpg3sd4FXugqFRLBGzxSqzqQ07tbrTjH940OGq
/mOCi4EQGy00k7mKIacPg1w8ZskINa3Fv3621hwfX0tBYEJ+CUqWc8dHLY4sVo8ZNqVx/KXCqCBd
dk4xC8x89cn4KxkvOiQ2TJdM43estlBhVvWq8fpEAWNo7uCDuU1kjD4DHhubITHMjT3U05Pd0+GO
5jnxc7WO8H+S8CMxAZkCgWzJSau62dTVlgvpusqXjUYCU28C2lwD9KS3Egq6AaasaUjbMQYPhgz6
v2iwlr2eRcXbtKhZ7NZOVL91kVMEdgJZIbczu/Qwts3y4OgjfW4hO70fBi2BbiIEEAP0L/oKPft4
2uPdUxhujCrNp2bk8RBUalVtpVJx/HhKont7BMDYg1LZuMl1cJVi2nMItXrCJLna2uhTJ8l9M2jp
Rsa9upPKaEcqSd1ZkhEsllJttMyO/GWkDuB2znwEhRyoXQ1JPxhQc0KRL+/HNABCoQSacSztz2LS
te28tMvr3JhK4Y5WRu8xBFnXbj4lIKOdszIPbCMZnqd8UsK+Lsh3KU4Vb+5TE+AppEr/oOSlfXEW
sO6FgYyIcylwaLYYXEKWxzj+D2lU07t+bLod2M70V4DXosxtyn7yqTSBnMbus9IFQfEgSJjW7kHI
S7DnNh70Kj8eUA9zVneUPeJQTBr6X02FGW0jmKJf1w+QyA4XbZuqLKhmIVdR1HzjmPVBNqLXLLf3
o7OIqFdFtriwExf13EJqCzHBiT5MvJ3cGOihtsltd6ysx+sLW4txjHri/z8jt7AcnTs6GviMWMgB
qgyPpOzD6ybWordtqqj3oc2lXdCHjngntjrqvMARKt7SJygq0RgPErqR8uqjkisvyuwdBRHVdbtr
+RiUblGPY+K7oNc/D3qOM0qDxvK+UjlAxbnCaKSKomaWb9EAdK/bWvtmp7a4wlzRg/zGGrCN1IJG
c9/nxUYy5ecur5vH1pG0/9HtuWtjBk1+3aKJifSP+EXsNiYJqPocYdj8+rrWvt3p+WIXy0nGVKkz
yXsdhgioma1+CgarAd/q66Khp5OS+6Kh7tyK9LAvriuUlwCZwwMF+QUTkDm3aqS0tx0JnIKk6V6m
CMK+0KHwS42Oggvr8h0ES5hKwTQ/mCzwP7n1ZYaS5HaNmTpgx/aajWuDxHUQtcl7NIz/LY76mhSa
p1blvaLXgr29OHpgcDIBzIIq9BfEloug1pKMkOEFlLyGJgi07jQhAPNyH1EQYZPCCM8sSHInYKrz
CuA/KJ5QVGHcWR6zgHQgzK0tWgbXHWVtMQ5m+AByhLbQJesa2K+kXIWoS4772DDuZ2tz3cBl9xrb
hfIIsk5QL+CFzH0qlJgIZpccpuLYli6NjBurgIiSNGfHRJaOkMs09pE6HhRJ2tt2s5PU6qWul1uq
xrEvlfJmaJP7UiN6iMm4faV22wgqMG4sa4Pgp16WFtlPRbOBFaIAveGFd8cGzyabJBWoL8wNVYqt
DH7P2ZR9OjheOmEcKIs8GVK1i+FnSsw0Gbzru7Xy5UESBqIkGbkYZmo432pphOblDAHTStnHgwWV
sEdUagSBfd0Iim5AVqKYxR9TUOygkTPHoEPE4YlaOTRZ8awUhPGvEY6zpBLYETYMhHchxJwAYD6P
Bm2uL5nqMGnUjbGR7j4mv/gBHgnf9urWDefP5u1x8OxjeXMgR1QzX5+k52RP34FoEKx3JVqwXwL6
aTwIWE+bd8GsLhWNYMHVRIKyf7HmZnGtbtouNaPa7f05ah4V2tiu0YpC1epm64zBC011XDWcbVPV
ay01YFvPwIk+YeyAKjd5sgjerivnmM15/TbDLrqTgG+UDVi4e5hBldiF3Pldl6Tfr/vmxZ2C78ko
ITGiAVKyizENu6YLKSR8T7N51KO7ofwGUtpuerTbb7qOMrKo1sV8nfefU3vc3dzNnR3NaYbkvvar
5o4AegTuG8it4bkgvTtgDxtfpEHgtZcAH7ZKZB+sHagy6Y/zjSQA+de0gWqjswVHg/0gBxDb/d6h
0+rrfrEbQvL53/V9XfOQU4vcOvEgqAoKsJ9HC/k4a9V+io1jKn37eyvQkAMTA0o0yKu4yAK9JKaD
AWU3I5+Dppt3ddP6SpkK/HAthsJBmMSBAwiExvt754xksidk9csxOUybYdd6xFPeq4P+mbmySG+D
pbm8j5xa49weWosR5vJgrQNARdqaYRoqNw3AYLlLJyBXru/h2iHTHEgaARyjgNGC28Mxs5PaxgMZ
I1Glq7U/icjA5XgxvO/UAlvvyTG2LGr0cgELGJPOd9031QNXkeR2rqn45DDsF+8HRo9FcKM1DwTg
B+8wVsUDz9u5VTVTFhv4SMQo+Vkx9poajLnIL5gX81+KdW+/JpNY9nZuIzIaNWqmEax4u+xo3z6b
/6k7527Zy+D+82zMNYIbx5NS//oXW10ZK9MA7sOmtrmVRaA5qiINBQITIrRlYzLSS1eY41yC5PDZ
MPj02wxznJPPhol6K2nogKBxrGZ38JERVp79rPYuCa3b6tC8mtv6xtktgtDxpeR+uat/DHO3i0Gl
saQF1qeG7xMML8fyMCJqbbSnyiU/6aHGpOoA9aeteszc+k3aQ4vLy3/MAK8ZOxFy7hL6xO0DdxxN
KTPBLYCf07WBsbWeWm+4MX0aqE+08tvNBLyavq0P6ZG8eeSvISrMOEOsAv2AIMfzH8WmjU5SBQ9L
zZseQ9ugNlXGB5L4ZfSzGf2iEvTtVzwaQoGM+QLDMaAW4/Y+x9MYVFsg8NGgn4Y3lquODx2EY9Ei
zbPUrSXBhbjiy+AqUhl2GlKu6DSdO5k0D0bdoJXvkZIxsdifQ4xUVVNFb8eVKIfck1Xz2bMAvcBz
O6Wm0ChJ8bzv7EbaL6PagTrWEM1YrfkKJvwB5QAfIF5SfM0xS6zYLEDY75kv9rt1AL4QIDLQiqUu
YJYQzfCXvaq40q29weP/elRYC7NntrnzWmfNXPc1bKte+6t4bQ75vXZT1K4NJ3Wot3ha7dIX+e26
2bWNPV0x5zA2qeEwOay2xc00vKJPd/3vryRoqHebJrwf1X0g+s8/nNpbEJBI8PelJqAyOH3RxwII
vT0kJFDjcG4F9tZypTOD3G1FCQGzK2UGb8ywOygH62a5cQLpZ+vPfqq48o1IHnF1ibioMMeNNO2i
NpSPqEl3MnzTQgMevccQSqCu6fzSrA+8M6FjY4XQ1hBUbVa/G+ri0HtwZLzJuO82DmU9EjxLkcJ3
Wyse7wqxUM7a4cayABsFwSreKty303stqSD+CLFwlIXALJinu1S+7TI2DN0ML+rs2su9igdh+iPH
qCWSK1Hmu7bK01/AfUxiTMNUlzrORLRIe83q1aNeG5/XXfQyZgKfBroNNMnxhkD4PHfRQgIh2NS2
1OvJk1y6ZrbvpptOP0ryXtd/XrfFMorzu/HcFvfZyJhJVcHi89z/sPQQorXZdFDSWyfzrxsSLYq7
9ZolKXq9gqEuxmz1XRa9OJE3Zo9VeZhUwaWz8pYFwwA6amDIBc7A0NmPOUk1HDnSC1KDkCVJ7V2V
vKGO6mXF7JkWOiKlEc7TpxznT5Hz14TveBCd+geXSjUaUXAG4KEZkQMJ/7ZDt7PA0399M9lmnX81
VLwwuIO2ITBBGGM/X98MvXJQD7DbB2/ljtqeMhFfSY91JZraWTtyJ5a+dvpkJw2IladJoVReri3b
QgcXKSYHl9F8/PsFOQhV6CvpOvhOuX3LiVJn/RzhZDfF0XLij6lJb2UUmMAhIcgQ1vJQTHIB7qKB
bt4E5d755oH4osi1GLbUjN70fXy/zNCiAnEVijQbQrqtDDyXRdy8hjTqdKcqT6bZHOLWcGvtoyFE
sPRLSCVLxv78Hn6LuzpKq7bH71mM6K0alEBvlL1By31Gkvu2sIMcjXwLRRnDgvzZVP51tIF5YDpQ
q1Dx9uA7CeOAMvjYxdQrW2j3KrtJYSqxOZoKBaZgRQqMK/6EqTYUnCFWDT1uPm9azLiZC9D7e+Uy
uR1OYv5jEfXNRDa4IG1EFcmdCICbJi3dJQrLOfbrWUSpuHIGz1bCuWxc00lWWqxEJ6HdfZfSuyT3
kyz464NxZoW7CxLqgHypx1rM2YNWU67tUGVV7efrVtZ3DJUI8NQZ6BZwR8JWlsyCGwKipCQY5946
OcgwnM11I+sb9tuIweYGTkJJAiJdcHmzTy/dlvqxsLbZ7E29QIHg8p6BO6NMD3VwDMRDB/vcSl1a
UTZZ2DCp1ZCXdzuq1YceOrVgwVMBxo5CdRQp26xtH+tzAB2FxwDYnc5t5plFoAGH68a2M4/MzkEu
ytDplJfrG8i+NRf1MegM+BxCPgxd9INJnSkzreELJvg7Fyusoo/rFi6zAVbMQ96IhjM0u22u/pCM
ba82Gl5Plp0WEAMA9R1JRlCZteX7OGc94qIQIHzpFuyuthGIERIg1sfZNMzW6Bc80L00lXeT5NzU
jvaQNebtkCSirtTl+tArRVoAIBZGa0FlcP6hFqRWnaMjF+9Sf3C+61oQ9ftRf+9l7283EoZQ0kd1
z0Jw5e+YNFIwGgdkhUf7b5P5PWp2cf/aqPulFByqS584M8RfHm0FCux8xP2sNN8sguthCq+v5PIx
oaKQB8w/inmgHuL5VdDcXqquwxR3Nt0s3b1ZhlLy1sTberyh6k3cCoqVa1/o1BzzlpMgUcVl1jc9
zOV09mZoyM9NGKXv0rTtsty9vrRVW5iTUDUgbcHtyh3bYQH+D6caF6/82tnZVjeWh0prAqnpXapN
grzjMkiowM/KqPgC/op/2a85WZkhdVlcsVtpHKG7Zm1G+yWiwfUVrZ0lpDS4XtFD1HUeJl4B0jhX
I8HLofppzI91dkhmPxOFuzWfMy3UCS0koUBdcfumKHVRahazojyYERSjx4fry7iM4XiUIIDjFfkV
hbit6uWalrTOKCZLfJO+qNFnrB+1bFfMxCWiuu6aF5wa494KqCMngDTgWrIXSGhgZNt6MAwKnNYO
M9TX17XmApiLwxMBZIYo73LXLBSnxtJIsHF1nbl5E0KH2DUAGfkHK0z8HfcfU0Lgdi9pKgMd4Zx6
jvQwO6DRdh4lSySYtOZpSBd+G+F2za5HCZEWRhYczmrXpp8Lpn4VEdfr6scBgpuNE+omKLrPD01J
aWuRFGZsYtwUsiRtUcGAslA8vVu9eavGUSE4QqsWDXRAEe5kGdRg5xYTIykNOcJ1FBX/seu8tbxa
2kkj9bsqvP6hVvfwtylANM5NDXrZtVmFKaB63oJTv8aIvIMByUxgZtXrTsxwx9WMjLrvR5iJ8sAc
vvfJI01fr69kddPQk4EADpoWylcF/iS2QaFbb9Icg4+q+jBkm87Yy07kVplnpoLQsLoYBB9Q+2GA
ChSC53uW6BEdtQKLGdt0Q2fNy/Li26TPgpO6+mlOzLD/frKgvBhtM2NmSF+gUO1NaTArJqYSBR2f
tVCKtOf3ctjGnthJTStXoWiLp4qR7LTefsUE1r98/hMT3ElFoRpcYBAK8Ib40UiPqXNcJkG9Zf3z
/1kFd2Za3elrgzky+Kcx+nfTk7CGLGuiV+4gfL4zdz3PgnE5/FkP/4yAnN7Y1jqM9WVCXGNsUb9d
Qsl4N3vb76wiGBbdr80+87Jq2JLF+d/2k88aTCuLBtB6f4XXXn3GUGfUiroLAi83uBesmg8psSls
5IA0W8lRBsuWJZqaFvg4z2JQm9UIDgAYUWLf6YLB3hjq3hIVkFZ9w0KZCgh3xvfJ/vuJh2vynCTK
BCsj/YSIej0HQ/6QR7FnEVE+t9KxgGuc2OJcPVGgOWwNsAUZ5U2/T++qu+oFHbUtiMlBA4jk4b7f
Ws/XY9/qtwIBm43NwgXFX1EJ2JtQg6QIr/KzVgd58dMSRXD2uy9c/sQEiyIne5jFeafZEdZllq92
+TEpP4jjDfYTsNoQ6RH490o9iu3inwVxITZKulzJayyIVq4CVfHv5Q0U6G6lMPWdUPvv+u6tu8cf
Y1ygZUq91ajjTdtImqulvZ9ME+hn3dH4qIzX67Yupyjx9DtdGeeLpJtao01gTJ63RSB76avuYbru
btg3W7JzXiSoioHWbi+FWtg8pj4VpWaiD8k5aBvHg1xX2NqkMbYAMAzTmzGPoaJ9V+ntoP7Di+N0
uVxYBtSQNLEOa2qpf+TWnLoAWm3mRtld31eRx/A8xZYWU4AXsa9dHDTRs1H6FlBPS7ader8yt1WK
OzTZRrIlyHTZAq6cCx6mvyhTYlATdqMGonBOtnOmZyNiNntXcjJPQWuobgQZiOAbalxsrqKlTWIC
o5gI2BTqA61Hr3BCtf2OWWu3GD+vb64gvPCwE3khNZFZeCn7BKAMaLZ09DGXLMGqRFvJhRhI7RjL
UMCMXH0a4KXq9hZI5Wdni5GdGcwloveDaFlckIlzmkiTBnvRfGt1d1X1rNZP13eO/eRr3sGFlqHO
KUpJMLGMT9P8oc2CrGe1y3Ryvi4QyHYUm9kAA/bUvS6z9KhgSIYqyUMM9NhsGjdpeaR57GeFiOJM
aJoLJI2t1nKWwrSpV69a0R+yPL6xrHmf6+m+cWRvoSVkxczAmGTB/bDu/8jyMV0L8tevYHByGZVR
X/QayNy8DLS1ufwpZ0mYFNCChNJ20WS3S2UKakKrvsIYEzB7itIu37LXFqJPecZOnAGV0noMSkV3
RwjXX/eX1avoxAx3sPXebpxsxp526bApbNtrxvQ4QMmn0H4mjkj6d6UNhcvopMvL8tyTfTTx8kv1
Ag3R6F1K3PS9eDB39W2zBTuPusMNtM8mV/me7UTogNXvd2KXW6bZdNogJ7CrdExlhHhOH3YVyDkX
V63eyPBPu/qnmc294HUoTLZQBcQyq1cJ2GH7ra38pcWcmMDQWgQ7rSNzR0KRyrKSS/jlpJIwif2x
euiXLSotgSO5cYL8rxUNzq95zKlJ9pNOPqFexLTOU9QK2vxXYd9I/a+pgwRxBGUakajc2ldjD14M
ggGZit7ZuammH7op71kwIxsrcpP0XbUP0QzSY9W3Y6GABCs98LHz1BznJEVlabRvYa5GlgIS7zxR
XSjm2UAZLc7BrgJa/OxN079+AtdeJKdWeV9J8s6iGvuEQDRN4YB5NwLAiqlur9tZCyindrjLTqus
jHSoLXnV+E5kT07uySzIvdYuH1Yzx0QYGmqgVzj/Xmif9LFZI2ZVdnU30OgRd/ju+ipEJrj7rawk
alddgyubRhjZU0EuIHq8rW4UtLxlkNOCIIIvhqHQU6dQPQd6D+xZSvK9lSc3E9FFrh7c30ZQdDvf
KhSnoOU5ISBZ8/y+dM+pk+xSFGGnjxbqu6nyYJPS+4etAyAU7U4mFsSP25QAG9hRi69D5vfGudfp
vzjyyd/nPs0kg0hIYklbappb20mPCUEvPa4kEEOK6hGrhwaNTnTvgUWEmMH59pnJkEKKB2tBTzR3
LbW9n8d+2+hpWCeitta6P/y2xXOL9iDgUYkBWzJFpk/fHKg1ZqJ7WLAg/rqXkc6AvghGjBwy3SCQ
g0RO/5IKaUJW/Q7yI6hNAHVi8UB1tINVewAi2ZsfjMSNHvzps9qbmRttil35FofTvgxnn+wiN9+L
QMCr4fzENhdfS6ntZlvDGmc2UBPniZcUKWbLptRbQBZCSb4d8Yi57vUr1xVGYZkiig3ifrQHzj0l
L40swYgbQNd5AG04fXgA/BAT6JLzet3Q2oMQIHYdbNaQi8FkLBf9yFyWZmE6AAMafaDPRQhJhE1E
YjQ9lm2n/0TH/M5AXSubzUNmiCAAa+sElghwYzBt2Pj3fJ3mIo/lmAFQo/d172sQzw2UkThuT6DW
gHNU+nJST4LNXTkabDJQw9wPMBTY4XOjZRLZULrH3YV17cq4P0Qlihm9SCBFZIZzHFMp56WykHIA
Zdmo4PvrYxesaILvt7aDp4vhPGUhzhJDsBOLORZ3+bHbOG4a3JebqQN1jgtsFLlvP4bbpnaNv9ZC
NUAZgXlVNIHRvVJ4HKla9uUcKej95VGfQ1vzY5xBnSdY38rViQEO1kOw0PpFzn/+sQbQDJpFj0ac
Oev3YApCfSLquxuwTJR7aYYuuTRJ9yi7WTcKUjlPXbIfmZoDJWYOxE1j4/9I+44dyXkmyCcSIG+u
lCvX3vdFaDMj772efoOz+39dxRKKmFmgbw1UKslkMpkmIicJD+BubckxfEE5HFDpktk6ezXLYj4B
wc8etC+tfkjD1EmrENY7k0C3OBu8ZkXHwpj7qUeVW6x0CJvCCf1Rgjbbsg6CHyGaPy8v9YqTxUqj
UIyHG9aZ9TlFjVyMBbgHEPoMqZ1FeN1kcSw40ixs6znWvCYD1F47tb+6qXy8LHvFyZ4cSWoFR+F5
Mei1HtNKgTbfSsC0GO669l5OD1GzLXiFHJ4sxqKyoZYA9ApZ4TQeil4Hmw+Y0IHkMSTRbTJYfiUP
nE1cuSdPlpZRryvmvpw61EaFRbcxaW3ITtWB6orHhLlumT9byKg2J0jNthWKe+HcXhuIyevCV4AG
IJjAxSk5ofmavYC5EVPQoBpEnw4jLOqWRs4mKNW37WDXihwTNJ1PzyDg1ZDrLr7jLJ39shmSJ7Hp
c06mYW1J0UUJQAeMqkhAVT21mA4wTYD1ENCGulQNAXRNd6t1be3EWgE89WXqOfLWlhYD5UCTw8lA
VYu5qZYuGEI1hbZ1jomo/tlqd32wkcKrmIsIufKiw3zvf6IMJspeyhxMNCpcnjppAZG0wZ7L6FXr
gLNYaK/oKgPqm/41V/J2FnlP87V0FU4iAGRNWcF8O9v40NRdOde0gIGWrGCbzUru4eJ6NfJwm4Be
mIhKoqL9dXwuLWsn1nPl/b0nOFaevZxbDYl35BzRBJ7cDlJJQk26EQDlkw6YgVwMgwyacHtZ5pot
wY6gLni9gVTAyDST2gT0JLVk/OmAlw6epDgF4D7Hw655nmM5TESA6n4L6GPIMYPRuSoAAoeZ+/pW
SD1Tdi+rtCoKEQ56tP+AsTIqGUKf9ooGZ14CEzyMc4AskhokzY200dS9yRuHXBVHA3OsIa4Qtoku
0Kpc+1M67MUw3tSLLtlCjS6wOS9nsKdZkpPFwVWVjSEnPqDHnMl+SDoGL2QdBxOFPXpsjy4OpcYU
ZjwjOq/yGzgKImUbkcc8uqrckQz6/yMZSQpYVHGEjCkxPrsh3QdxbONV+oAIfotBSaIIhvP322dY
QMOQUKbUML59KnLIx9oERA1KsdKjINhW+GYs23Z8zFFG5Cas1hz5sTDmdip7OYgMpKhR5wWQ6vCt
Jgm6yyMc9Y8M+c5g3McaZwRpbdvQyo5IAy3A2DvGPKsoHsSEihSkxZukbrd0sdePOseZrExvgzkF
MH4YdMJCguPidB0XDMW1NY2e5LEHtvhDCBh304tmDCs4cviF0heyY4LpaDlvHnBtUYFeTRtKcRw0
dj44EROMhFQ46yKqpIIZu3n8JBrPvb4LjftCidFy83jZZta8GEDPgItgUcQ/tjMcaAlh0gpYUymS
H3oAbvS57EYYdGzA93ZZ1OotcSSL7ewwJ+A+FinWVU2/I7Ce5kEA/DFNf2rC2I2Lcit3U03Eyrox
xfD5svC1mxigg7R1koK3s1V8FNeGthdxPVoZ8DaCewuBB5roiCWEdlFxun54wpizsSyYFE0kCBuU
Lyv05S5zsuSlrt0JI5WX9aI/xbqyY72YiKZZWgDL0F7NQXqWsw/g//zD76N8jw5hDKthcuf0LIRi
F5qVhd9vrfxBioZPORecfxFhob3IREQIRplTEZXYKFaJYp49Ak9PL2AAPFCyFfgdnGgwO/0/ESzZ
e1GJuZilCHGNmxL8HYdpm/rzbf2qevqDTj6q35IbuKXbuqYPlghle1nBVb+FVmPk9gFohCjtVMEl
6IYxQT7aNsTO1gpgTllOwZtcXLtvaD/z/4QwYUIzZIrZ0DZ7xXqqjW2eOfJiYjBasfPpJv+6rNGq
1R0JY26acgrmWisgTJ4EIiFJqEocu1tdMwO4PLIOnKmz+WsUe2JDbpBhnUP05QFyKLbD7ElK2n+S
A9AHOAXwhLN7k48tDivtngOHw+iLeAe4KcYiHElqeem51R2ykI2Ao0XQyD4GBDFJs1aD+7NEcGPp
uyR2tO6XVqVELB6V4P7vtwiuDpgPChpBzvCNgOwXKYUBk6/mlw5ZVoGXhVvboR8BGFI8teq5Xsw8
MyFAHz8MKFEbu4h3ZfBkMCcnQvW7LRLImHXPSu4U0MzyUt5rF+CxGsy5qcReRCUMIsbhECW22m6r
3lH/mskDWa9jKcyB0cC7LfcKpDRK6+V16s3o+Mu7hmPNaxfPUV6Pfd8agmx1I3UCcu11JomspxRN
x6n+VVi/L5vX6s78pEMNuqzH4a3VzwitIakKgMtSB3au+1nLCfhWZuuxbEdSmEC9xujiXI1YtiFe
7jRTIOC8IUUExjw1fQJZtRNZHTZuxmwRkImWbiBFGXtgNbpu6on3MbzFZSL6TMzaQqVJ034n3FgP
893gSCRViWQQyxe3wWZ2Cjd5Ml9M+/JarwZOx8vA3JCzqrUyYFLxljCt5xETtPFSelmNlFAZ7SZV
BVFB5AOjwonyf2hNPN4BkznlALoce5U2kYbx1TR91gAbHF2AwM2AWZEeLuu54iDxdsHjBVckJrvZ
9+BgBpFSov3JDssIh+NrLE1srq2NvjrsEp5vWVtViFN1TKUhFY1axqkJZ/WYWHqC17sZCdeqhLBU
65CYie0OdC4pEBTnSHdnEcQDM48mfOX0nIhmTk+mNh0gUaFpLl0llZvVz0WwubyYK9YKEWhaVWix
ArNCp9oVehXEE+3LSOo7cLMKqgs492DYdwqnTWpVF1nSMPKClNoZu8Awp5IWG1jGQd/I8y4qn5Px
8R90ORJBw5EjZ5MJepgGMUQUsZv0VzXQLIXJXaaNxWPNXLkNMG/3owyzaqDTtqa0wsZ04AyKd3P1
PoWYePi8rA89r0zQDlo0hNN4jeiaxD5ks1wYWjldcOdkRBpA6Fd8KG5/kEnA8xz09mIloUdB1IBc
jMlVdnAjRX06KyNq21fzLryfr2NgDgrbcJtDWs/piVhz1wA9+0/aWZ9oaVViJIio7RwiPzlUh8iL
r8yD6IX+4mt+4/OmzVfiUFSTUOoUKVrlWf+CkRZNBFRqhFRaQgbUH7uRc4zWrPtHwlnzQirH1iT1
kCAKt8N0MNttHjiXrWEt33CkBWqap+ZtCosxBgNkzHeLM19ngAT5btzZC16id8H7h+eWDOg7YCjB
+VHQoVNpAPyTh4WWpsNcnNC7aIEjDhD45LJSawfpSAqbjjaqXhGrEfF7r752qp3L+yJ56Rb/spS1
G+NYCrNyapD3QhRDl8QiWQFGmmkPZjQhebGU62K5uyxszRQohAUSzZT5iz1LZg8MCaAXobl7bmSk
vMAeMC5VBPYWU+Os3ppdI5OOthxIQh8mo5fQ48GDpDqt341Ou3T7GYw3l7VZWzpU7fCsN1Q8r9jE
j2ZGQy4DndiOagVB3GSXc+nLyGglpXWnRp+mknOewWs3EuB86ZwIZugVtoLeIQAeQ/rUqgHH3A01
kYV7INQTbRZIrHFgAnjCqGM8ujJqBW1HmUQj4cItgfY2T7t2SbxZcnseuO+aNz/Wi4ntaZuWmdKJ
wmG6FgGF3MolCRI3z502AMlzcysgFL+8eWumeCySuRCbMR3moUNcjJ7IXVpYrx0QAxQ14hXS14wE
NoLkPKVEQHPJ6SoOYC1vQgGneEIvqZw+18azhdZcYyvFmyDiBNjr6/ifMDZJU3b5XBrgM7CrMNqM
WYHZ5n5jdcE2VgsiGMsvWZ96Ygp/j38OKNAjLVnchUhMRj2hHf+lZoLHEYw3MlniqyLg1R0kznqy
7FJ9gCH3gao4ytVHJKmAIwerORjHDkY1ubmoOIkY3Uzmm6gHTmk+4S71k1YG/cN4I1eP4aSi1BQT
sR84d9CqQYEyEQVZxIpndK2FAmaKysDZnPRw07Zw2HH3u14ajtNZPZXIv5oaWiBgToxfk1o0JisC
XCjg5dvgoVNumsJfvsP55R/OBwgV0KOE3PbZBPto1YNQL/CfKeqOM56FloFJX17vw6o2CDrAlkSB
vdkwrs5AB1qrkCLq6R2+xU6z5D4AUlOelbtO4l0Ka11XaDf9kcf4NFCfLHBlCIPxuJVJI34v0TtI
4myxVz1Ug64WaX4MxCfKvqBnNSeUXLvQj4UzXi6dhCFLwwEOVcz2pvaQi8FDGi2egZX9h807UpNx
bpUiLZJiYlnLdIOenDl573nTMKvKWHSSGTgrCkAgTv0aaOMGtQWHF5ihvhvFMQsvboF7wYPxWt+x
HzlsFBTiuMsj2rqBletKXui24Kd9Em+1wM1c4VDx2l5XT/GROOZ4VWmcaw3Am22xxXhWBdBxOrr0
L67iSAhjhVZnDXLc0MfY+FCPm6y9T8LtP1jAkQjG1oQyC80Ykze2pEGB0pvlCNBu/3CHWiIq9xRt
RwRox6kNhHnaB0oJIWV9yA23qQ+R4V7WYzXFgMoaHB5FnQam8amMuELVwZhEBFnmVz8/hpFBJkxf
Rep1D780gXIneTABuXlZLD0g7KPvWCr1W0exDx64s2VEkIoqftmJto4BicsSVs4PFEKjBzrERRS5
qSEeSajRPQBfAD+uTvJTquDxFSvhZz9p6KnpeC2RK24WjYLgpAPZFN4tbNw4zvqidy38gSB9A57A
0ecUvESzY2otUZKvy5qtHKETYYx1G1MoydEIYXm266cGsQ4ZR055cHX1jhRizDurlkWRBqRmFnQi
LfKTnN2nGDGPhO/LuqwEVCe6MI50bAWxrfBnx/L0hAl+z+gwF2vVTmNaV3OvPIVj4erc/m7eEjLG
oS+yNYx08ElAjVVHP0deAtGd4yJWbPxEN+ZkmWYfSlUD3UKgk+RmTcaO17zF04M5Rj1aC6cshB7J
pOwxnoMBIwuKZJzrbiUmPNGE/v/oLEWFhbCXjkcA8EvvDmbnTY1MzxPRutwuOTaxvm4ArAUoIZ5h
7M3X5VKuWS28NxBrHaXd1zEv5/SnlM64Hyj0nwj20ssqkGtNAkRonrLBdKmr2hMp9sLTtXgzvoUH
9Ns+ov3lqvIDN21I+pn/TnkfsXbznnwEcxVqbWPSKRBkhkDNPhJLOkyaDSgoA+wrAAroJRuVUZ0n
dt1V/ajOeI/IGoROKiE1qzXSKnd5/lZNhyGaSDhxnAhnIw3GiShTnLY1TbvqekXG2TcFXvSy7j5+
lKFfcGSYpQCkhdaiEvCgNUcyhe6Y+HmK7roKzC/+yCNL4a0e4zhiVBGnJYdAcF1g2HRZbuMxtfvY
GZX3y55x/Wj/qMZ4j7Gw8iYXIQm8L3OPrJ4EznZeNpSWRi6dA8Z/1GrRdn1Mo7EZLbyOHr80xXuH
0dZBfC8SZ5bJwANz4xkF40uAwofOexV6KdJzH7xzU5W8dWNiJqkeQG004fc7K/oQ5nEDIMSXrtK8
y9uzFjcdn1626tTpVTSA85GmAlTMJXoAb2tDQNQCzzu60gunkHcaD2lvLXt9IpRxGXGjT3mvwxHD
0M1t7IoVkTbFPt7Cf6iyXd8Ij/AhRedcVnY1GgBaOQD0NXQkszN4RorIJ5Ah1hxDJ87FrYJ8mCGA
m57XBrNqHf9JOstlN1Is5n0PSXODocumJFX7L+fqSAKzhKVh9L1I77IGsOvG8KWFXsgDWVu9L49k
sD7WrNukUWAbWvamWw9LeI3OgCkDdL7ykvacy3nVJVHOIgOt+KDFYlySJIxGjYl0nGH5TpFQrTEd
0NP38U0l+JfNYPVoHUliXJJoJX2fqtRbtPei5miia1U8j7RuAD/aMB5JCeW4XEZoMwoImAZXUDq3
kF2p6kgt2WUzkhzDagq6HZ/T/K0EA2/POdm8L2AcFNBNEVt30LItv3XlCyNUl1dx9c46WkXGQS2Z
tQT5RDUsnsPx3pLcVrgNehxcJ29BIFfx+u45BmIx9XFtKQK1iKBQCHxJQ7SDBVzCgDOM7IFXiuKJ
Yg6XPjby0kvUFpGfFOh+vcbz65DuNF5ZjSeJOWIK5uhGo6WSRgF9yvtYiGypJfr0NfF6G1a9HxD/
0a4MeF3kmU+DjHqZgY9NMySi+SJ0YLTTPzvttuV1Y6+eriMx7OmS46wNaUJwMT4wbTWMBz3gpK9X
TftIBHO4OnOQeoO+HEfzIep+z+r2smnzVGCOjpbUOlDNsVJyAQ6pNHTE3ld4VLE8Icz5mdXaHAe6
TvKgg7MyB1aGr4Sv/1+asLd73jRJhzwB3qW4hxLZXQSNGDEPWpKjCps2aAbMnLQ0WyoZT5H6Hod+
xsPF+5OvPwvxfvbcZA4KQPzrLKWaGBKxNsB91W7e5VtQO91K17WTvABj1Mk6ojrt4SnsSFGTei9w
XOrqYT36BuYhUJtoADZpzAdsZVsbnuOhtpvykMYHCZPGl3durVQNUf8dV5MegqM3gRDLUQqSWLi7
6iOQZyfoRmepfgfTYxo1npgoTj+KbmdZTl3nnqbnb5c/gLvidNePPiAKykLCTYkI1JMOEmaOCfjA
3fF3biejo28XvzwE+8YtnkXvLvxsd8+X5a8GH0f6M36k6yQ9W+jzORzf1epJAGnC0OheJkkoaeom
KdI05qw5/clLNsb4lTIagtGk8U5XgU4pIlbgAj2QCLxxQ955YfyLoReNNFHV5HlrgqZyfOESvPBE
MN6laxZVxPUPU7U8Y7ovsk/ukMEfOPELy8VeyDOg+kprgRrJobVLX7qPCRrWbhGPNosTXml+IdnV
i+wF98mL/iKScSNf97blPCl+7uS8hABHY7bgVRemMPfhn817zPpbq71XY869sy4Csxu0sI5nBGMf
XaaMtUhPxLz0JEo2afCEufHLZr/uY35kMLbR63IwgQYdHjubn2Lw0ceT6qVTQKqqfCtUXovK6ilD
bwoAFwGHj1TV6SGvG/Dk5QriDwMDRcCxJFbvDU3s1NUuSrYir6KxnixCq4WKRmmMX7EDP7letPmU
z0j63rfP6JWGicQHjNhpJL9Vr1teGXj1RB+JY26NJsD8/WxAvVh8U+edWW+j0s5NTrywBkAFVrEf
rZiLwdSUwhxLaCVszLvZFa/inVI62Uv13hBpm/jJLr3V7MC9bCqr5ngklbkhtDRDza2A1E45oLVR
nF4igaMZdRNnRxzzexJqAYB3Zx9lY5PJeh6ivpFhnFbcSKnbAsVXnpw29FVjIkv68g86HQlkvH7T
y0KqCNApM2f5oCM6toNeQ2lSnHlwWitRJFD4UbamkNgga2FcpBTkQqNIbW73wzQQMdFbv6vK9u97
NtFk+7OCjM9YzCpNpgUNiL2V3i1FZMehsc8mzvTzqp0fSWG8hgwH0YY9pOiZbyrgYbjNxWuNN/iy
hgp7ogyzZJ0OPpjJot2US+hgjjsTG6JH13XlTuUz6CjNeI8xujjYD+39nADqyLP+6fFu0JlLIBdT
jOxThzWqAMgedVpxQylMmQ7a/K7zfPCq1R/JYFZTQQuOqqHoQRMEkeLk+afRfXSLKwXfterWvEH9
1c07EsesaiuEndgEUElVX7X5S5IfdWvPzfStmLuCUgGmOQ0VNT4WPdicM60s6N6182QP9WcUcGxw
1R0dCWBWbVQjNa4MCGg6P813gPrjEimubQzyUcA+phckju7p5mMmX4jMEO5cmcvivoq6naWhz2zp
E20nV+m8lfPC8KbSepDVNt9cdk1r24TmURONicCmAXX7qXB5KibNKia4Jv3eMO7Q+jjJ+5SXtllb
RQU8IQqwS9BEzPaBgf1SqOpIoUdMdgLwuITaAlp6xb+szIo1oLkSA9kwCeTa2JpGC5coxKaW2SIm
3gHbFogEGJ88DrezJcOtAe5E1K5R9KfD56dLJmKwzDDLpMY0Rf5iIhu1kWOzcY1R1+4ayOQodbZ2
VBxSP1g+RGcASTgVB0SU2KyttLbFZDGJGASCM5tlRqYOSaLL67emGQh4dR09/yiXs6FgnIWDFYlN
bUtK5UdN4RbDsJ1iY9P17d+Wn6AV+FcttD5RmggWYa0fR2NoW4gyAVSUG5MfGa1zWZu1hdOAYmUi
U432KhZgIUAnOVIeRQ0opEwiQ9h+G5HQY6zR+HVZ0Hm5gcYRBjrxDRETqCC4PN2iGqn5qmrG2l6G
AvTP/X7IkH4dgm0lgkqzA+26XO8wz+tJgfnNkU1j2ZNgBrINEYgLaELB1rFU4dJQ9mCBXWowTs5u
Fyxu2WVbKR88vW6uRj3aWmFLcozv5zneLnPE422k5ncmH04LyTdNBmYQo3vTF51SK2IN9rElIVEF
4CxlHK7DqYlcNRFyIhr9Xw93Up1/ZLKD4L0wwCgHqbajyLF64x39c6TI5L+Os6kYaESb5jTljCUy
NwbgKAdyjekwDGiN01ctaRttaTZo5fP+YRvRRYTYDdSqIloCT00oBm2BumhKDchJGV25FlEH1QkL
HayNnZOKETH72smH5zQU7WHgcUCcv2Cg6rF45pozp1wJQzQ9220/GWg9LgOixqM3VirammJhhkdV
bqZQmDFKG34aWnIIzOaTswZnBU/6EWCBRn/3H2g25tkWA/zNsEYNphQlt7qWjGRsJs8K6g9plndJ
oPh9mh76yAKk2WhwSk9rvg/N7Bh0UYEOgW6r0w0ozGYGvq9RI17Rr8Z2uq/C5V4Ixdd6sd4uK7rm
mI5E/XEnRzmoea6AWAmnbqP3E2Dkc5HfJIOOFrVG5c2GnN2IdEkt3IW43C0NgMKnWslzZyphC1EA
jHAxtPE2qjw22vN+Dciw0JILXCTQCeNRcCoj77R4mVMZrRLmFpetWO+X+btH72WmkKJ9jTp9r4dP
c7UNpoda+k4sdPBnV0Ll5cvGKHxws2iLW4W+Vnkjr83nfFdlEHfhVY7HHrq02eJoO2mhWg4xkri1
I0sL6fPQnuWvxLq/vKWrcnRMylkAp0OvLLMGkzUoQ/OHkSoLMJAAllxAf2TKTi30v76joRFUgtPX
QNTOts5FAqD0R8p4NC9IGS73hvo6BzdT/nFZoXPDAeIBglE8/ymLOSvGmjR1NAPgNnRjpoPhCDhQ
QRCk/6AMTgLFSLGQrWHxStpeQKNNhITeUE3Z3hLB/Fg2su7IY/QczmPLGeo4P3gYBwYnEO5qNFMC
KfnUUqVA7KYlQKN+A4jkqet9rTdsvTT8v187VOIRGQJw1VLZ/EIElLU0K9BbNhmbPPiWs9fLv0+d
8emVCzUMkwJW4amIPMypGqDxG2Y9R80w1xylIkEOmMdoL8nonlS3as+JbtYs4Vga/f+Rt5KkIFYy
2hQcj5q7iOFBz3jAQ9S3nimEnn6MEaGd9qyFASj8c7iUeISIvXItZKYrlW/WdG/Iz6hYoijSf8ZB
zeOvvyz0rJtBycxa1zo8u0Zh0/ZeBK5Z0Ram3I91AC31Mfn79mq8skAliLtNwePhjJUZ+DWJNYDU
wK7aGsiVnrCITsqlZ1kxcjQK0yeQigfx2YxEMCFnF/YIezMtd/RyAlenALy6BHn55GVO9MehfNaE
zEmDOzC0fc1itUdDW2MpTi1zGXdoKpLZ2ZOPYVKV7QjY04DG4JZ1Jyxw850bhrGDqXyTdOZL0Zf7
Ia1daxHcbMSA+MxxYyuLAd5QoFfg8tMw5MkcFXlK1Cgpp9rOQ/MR77bQlvuhtdM240Vw53EwEGUx
dU4xR0DsyZYLy0oCbKUaNpiDU4H3JHQwoEW8rY3wS9P7G7B0GJx2jPNaFph4EfhrFBLEomC6zMm0
GiRoja6xi4P8vhDTid2vt8RBdt1N7chrXJkUbr95GolG7nijXeezSJQHGP3byLv8Sb4woYVqCpEG
gKsGqRfSNiS8Lm4XiHU0N7wabOVZwRPVj67zxw2KTbxwecWutD/ZfUAzwxOy92046pOglBhUka+q
g0LMnblN7ZfytdymHi8jfV60BJgXchc4sTJ94v0JgI484KQEvRp3WGfhASiPG8vO/cnOt4tb2OUm
4dxRXGmMv40yI1x0C6rVLmC7dgKJbjInRif0zZuKIVjn8l2y8nY9VY4xIsPKakkaoNx81zjVQGoy
ESNzDB9A15zbXqKnjfEGJwtJo6ijhdSlBEe1h6xx17uf0z71+9f6VSciDGS64cV+54ldZt8YC5XU
Hsllqlr32rvzh7EfyLAr8UInFQkfOr95ust5Z/L8DXO6nMxDCgAfJth2IdO8yzeR05LGme3oYBFP
yUntdK7qTf5b5Ipe4T9ztnJ1eUETicQ/HlAGm0gcM0to5waypS/rO/3wgivZ7kjv4WJdduWWu50r
Lk9DwuM/eYylajEFRKPbqV7hnX8z2gB7x1rXNsb1QyLfjE5nZ1emXfiXFV25uU/kMibbjbOVCzXk
9naF1k7yea/5osg313X9FA3ZI2A94kY9NddMkqtIsgZ4uJ3s97/yK8WJHIHktmU37vARbz+iXb+f
eYn680ZSarcYPPyfXMaGrEJB60kC1O7mNf1AaiMkwaH5bFzJntwiI093vC5FulFn5xLke2A0BQwC
0sGnimodQDtlajijsBx0Q9x3BQ8H7g/t1SUZjLGATFnWixjXxWyrtnVo3RtpO9s396+BE3iTA9Tw
a3l7FT/90sn8NjoRCT0/2seOem09PvG6xlbCAk20MLmlYDAZbZnUwo4c0RhrsZnIMk5K+VjN9xmA
/HmnY+VFiLQfoj3QYqBRnH15LpqZ1kGqNXamTg4G1iU5t9XgKhx4V+GqIOCBI2eLnJjGZlKFMpHK
tFAbOweqzi7egKbnTSXanR6RciStUx9EYjjLbc9Dvlq9OhBi4nmtAGYAsk9XMVLrvm5nsbEnbzA3
1W2IsMPVb0AEKHKUXNXxSBL9/9F+oe84lvIJkmp3UG2U5EjBgzxfFYFhTiQyAeOms2cg7rMhHDPs
Vz08RQB2DJRNHW9NXuSyKsYQwYULBBdgZTBHrSmQsB5mWF4oHPTiXq43S2zPvEmIc8BCuBCksXCa
JVkHqjKzYKmZq21g6Lj6viZntA2S+oYbEn1rHqKMLOAwjMj1SMpNcGVsZU4Is3a68O6QQWGNlBCw
Gk53y5qjaqoNWKRh9rezbm76zvLiUbUvXwPrSv7IYeFi8kXK636CnHkn584AGAr0tdqSDx95P/qW
u2iYiXOhpRvJJLGt2ZWdgYdd/We6n3VskgXyaSQwMBrJPjH6Io7A0AvD0a/aD/M+xKPrELumM38Z
XrOJPpSFKO+NGz6Km8yuvmLP4nVerdoUXhyYxrI0MKgyNpWGai5HM74gX7bjdGcENdE11+R28fDk
MC58zmuwx0eQE+SKF/UtgYU99UkOJrmZUx5au+JpMvh/KjGuJU41JTF7iJqF5kqXAm/ULKcE15Qs
Dc+N/pU1lVdxJ27oQp1v5Y9U5tQIXaEsA5qHUMcB4VlKLPnXLJG6xnuxJGC5KiMXtYyuk21T3so8
KMmVW9iAGQFSGpDWmNJnslMNYv4iKQIYEkbic8DitQG5fGJWNtAA/DG4y5EaoK0vpwczR/kJ7yYB
D0b0Rc06WYy3JHuIF+eymLU4H+kvUVPoxSAq7MVQySF6QPu4xRAskbzqRt0GnnYlfoNE2MUs85XM
7cBaCbtPJDI7Z8gzZZGAxNbNHFjJ7YheOdJjDTfNXzOQmCh1HWnHhIWDnPZVSWXFdUdSwx6RTLy8
gCsO9EQCEwDKAyB78hASKmurUezN1uGODa2UfE7VYLx0Xk1631hRa4u+fhc5vZs4QuaOzsPsG9+X
9VmLFAyguwEXDeB8sAvG8Ja8RVNNCcYL6Qu7IpAlJ7iIJtL4+tXyxhG2khtAVAcgOYgSMa/G+I4p
1usq1LIWLM/Wjegu+8Cz7Ap0DR8JSXwEEZflrR3bY3GM6dVKpYxaTvuGBsVpk8HGjM9lCWuplhON
GItLMSKyKHLe2kbtjHeqH5Uk8RqDSL7p9BbpXOWOPkkqUh7i39ojRzpPQcYaASFV60sB6b1d0tTS
9efgYVDl1nTEh/K7saNflwWuPLtOtGUMU5gwAlZXWNDRuo2Bc1EQWSFJGpBC4TT3rEnSkZJF7wvA
9JBDO/WHyjTB24tla8/5vulQPUcK9LuMnY4HpvinwYW5WYxjSYxNyoJcL4IMSfoVgCjHne5r7s3t
jViRaoPhXj8jO1B19yRwwdd0eTlXD/qxbMZAl6Yx5M6C7PJuIJgzsIOb1B/c3z3IGTaXZVFTuKQm
Y6h1GsrZGFVgtnkH/NJNtxGuhDseQSlv1xh77Po8ipsS+li4xUaJ5Dkqm07bOePCm1dYC+6wbwaI
wsCgh0oOo1BndHIspTVVaPFa8FcjV6WS1J22zeYt8spX60p+jO7nPeCBdulnOnOcy1oO6+QDGGWj
umgba8QHgL2DhM1rXV7rAplBwgy0WIzXjF+q+rW016gcK1oD7LDn3uQYkLy+qz+LwBzIJl/6yRLp
Ilwl2/lO96W96U97fSt+59uBNG7kDWRyA0/aNST2DL+wI3+6scizsdXdyxa25oyONkRn5uXqvOnF
eca3LFZHBv1OLTnt8H+yOmc2DLId9HHjeYbGwlOnkDZxvcRi09oD0hIIYfyc9NcRYpgwQlZU3cRO
v1luRZ93dtYSvwZAxP8TzGx1IUia0U4QvGT2shXx1hXtBce1pj4e5H+Rf3kp16LBY3nMtgpiWaRN
DnmdJJMRlYsmILLU4GnN2TP6QxdWlAV0wAhD26cYu6WD7IZkt8EeJNS0QI7iuKZ6SvR1WbG1BNrx
SrJ1XrR6JclQQrP3cIdS2y/cIDi1i42g1xEJMOB4foKnIQ1JjvITZSlIA+hccUUmm6JyGhV1Hy/X
bEkA1cdvtJRfVpDeFpcWlAmnTE1MNa2jltKTTnSm5jPsbi+LWA3ZjqzDYO5GbarzXpMgIzmIdv8r
eMz2wntC9Gvlr1GnEE8fS2LuxrZTWrWTsHhdb2vTcy5dZwPHAs9nGRgZzB2Y6WoX/t8V86JtZMu7
wsl99BF1sIh023oA6tnIL+r95UX8k8053ygVbgRdQ5ilYDZKw3RfpxtQzXrQd8ZeeQFou92S2wG5
GJWIXmW/wHPaGVK74kZ0pLd/SDdhbX8+gNnFsU7AWBZjFyXgL9aHPnQjxZ8SzvKuOmXUAZG0Rrsl
mulPzb/tSkNYkAsEV5FI8HQhAHm8vJKrT8o/ZLzQhkKAMisZWVMmgoAdAZSPupidfAOrUrqObwUn
czN/3IYORyB9bZ9tHRqy6fJRgczK9YmZBJEFgRjiyck8kpc3mbQP86bcjBzl1s3kSBZ7Amqk8poA
skpXDFzd7V1wOgD0Rt12qNgTneQRuQ1uv6r70O1QvEqBgSPy4sSVTaQEbLQRHZ3NaDc+3URMgQYZ
APNrW0fxmqDs6oCF5q/BFyjXNWBj0etBMxFsskw1MO2aWCpKRHXjCLrfpK9oyV2GnFT9DWgzLm/i
mkroyEJB3kRn7ll7UZ2p+tJE6H7TM3F50Lv6acaW/n22Ey1MP0KYa7vvhqIsMzQOjjHmov4PZ9ex
KzkOJL9IAOWlq0y5500/0xeiLeW9//oNNnZnVCxtET0Y9GUKeKkkk8lkmghDO3WWgeeKdbiuy0YQ
5gLPF+CXKLih6ibc1gD0VZMCdMR+g2Tfrh5ssB+mbuUBwfWhblznmRp1/QpeZFMieONuQ0Mb4iA0
NqC7wRSMsxsi2jtK3mDa7MicsHcfG0SAyV2dfm07P02fruu5Ed2fiRN8icGgvm1AXDPjIJAwVaow
qcHE1wYqdvK6sA0DcVX0u2PqhjduiNMPzHCrPucVvqU+Djn4RzNZB8xGkHUmQVDHzjITEx0T1KlU
Ty1Sv02ejfyubCeJrW+t21oVIWyNRngxDGUhe0ie2rH0ClaFS32jlrnXZbISpUwrweYrq5mnkqBC
2S9K/ZBH6RT2Ss2eqsV9IkWnSXTjJib4Yhww3oGNgSJ+yZy7pjnvjWo2IW5wn4r82MQ/pTn0reVD
8hVeAjjwaM0Slm+oUwxwagtqveVjbHpgSAebVD6/DIUkJtgKRXi14B9JwtpNNFKzpYKkeU/3+e9l
1918X1C3sEPz2Xhhj9XeYEiMXTf0Le+xFiqsINUoGM5TCAUSUg73RB5tEHz3wRw9R4PkBbV1qP6V
hRzc+W45/ZAUUQlZ3fQSjxhPlUQbW29i9IjzSxnNqWAlEBLlrLAXqqY6Tu0DGD5ImN+N+wmxnIkH
Be7GETG+GyDGryXNHVtmuJarnSs2s2hCzhRyYwbgZfs9oVlAFImQrXQNtOMw1qDTw/iysFVjF9UL
8mPwGCygUwCQ4IBZXkvetO6jy0Jnui2qp+Wv+XjQs7aSKr7R8iUdtJbr5pQ/q8x81xotdNri47oZ
bq/gP7qJD7OxzNwqH6Ebnpv7tEIQDqRj3fnr+W+ujMVhom10pGMw53yjqFsMLTOgjE1+lxlwNZ4X
0BIPjbegIE6+X9dp80CvpQkuXosMtUtjSMMkifV17lPzJrUzpUN7LtB8MKWmhxOO3mOnMhP0bW15
C7jG+YhZoTYkShb7Uza0xyjJrWBsOifs0urn9U/cqpSiQ98BRSPnBEB1+3xB4lIv5tyacWJSLRy6
9x6P7z7SggScLmP9Q7Ndrx56f6ow+kWGu06fgdJeI+PVfy7OYwZCbEU1TqgaPZiEBpXbSCLgzTVc
f6BwtKamxGC9iw+07qZd8jju2SHDC83ofHowXvJjcYrgtfZoBr6+Mlu+ai1XeFaMka3VNEFNoEzf
O+MulyV1tvzu+u9z+evEgJEYqWHAF2pwGWBEAMVUYEenJHmkABXPJVXTreO1libYfVENSqJhQMmv
569zw/Pmb6b7dn3Ftq7+tQzB2q3eWcYanIu+ku2S9FVH/iYNtPn5upSt9AMmHMBGiJk2MEyIL2cG
1q4pz6DKor2NzAZk+bFRO69ERtHcW+3JQDtBLUt6bOm2FirsVuvqtUNNWOE4fMnSVzPDa5nDBUp0
29omTs9qgcJc5w3v50ZhoJclnhcVHj7AwVuCh3Yf2yF2K6zuaOgg5wfAwGdZ2XJTKp+TxiMCTyHx
1oztHoQdDlZ0rNIwrlGBa4e3pbAkNZUti7dXYoST7OQOJWkN+4i6/VIGONPesCx+bc8eIaln6JJo
Y9tSVgKFI6w0VjuSPwY5d/6UYnIO02l4Kd3mehKMJbGB+xg9lBlQQOpBElbJ1lQwGC2iOtMJ1pSS
p7j/TPt9I8OI2gpM1+spGIui2eVCUhhLPGXPg6N5s1PsW7t5baIhRCeRZPu2cqfuWp5wvtEg0Dk0
gzz9JTBO2c7+0N2AvrS7xZ+PqC/u2llyHvgiidG9rRM+sOBggFW8rVEYM+OWQqKVKb/mZPxeZLKR
7a2kPkY5/5UhaFUuKkldBVZJ9u0zWOHC4UZFAaPwjAO9Hfw+IAG5QSeUxI1t2gcIeAwQxIEEV2xT
HxkFqbaOeCeunfeY5ge1tO6cyJSs4FZ2DOr9K0c4dKpZOnUDVjg/AlJFW3+Je/dozVkA2j+gCrxP
i7LXhv6ljceQja1XgaQO0Alfrvu1LWUxi8BnNxG8og/p3K3pcWZ0o4ueMyN/HNP7zH4lRLKem/u4
lsG9z+o+1fFMa4cCMmzNn24wVP2s+HFoHcfEW57643DKd9l++lR//jUOBA8pHTTnqH/Yh0TlBgeU
AmmOIM9cWtDgAaWrbCsPDNR/nU0CmxIBqxtYcwgwQ4WdpBVNGPJwKPU7tY0mwcUJm3icvGiQMRxt
PDQ4cZOFsUg8NRy0JJ6vZa6OSmzryDrmnXUXs59u1p80gAKSKA2T9DeGfH3FcD1b648lkRHlXR56
CEeWkSdfgDKkC8biqIkO3CkIr+ZkFyfmczoskpfUpT2eixBsRUuQjS6XFkUZK93ZVD2QDL1BURVe
N/uNC+hcjvBg0wvsUtZDTpLd6tGXEZnpyXpqtSCtTxYoYTPyATAU77rUy1CFC8WR1yy8tQFDcb55
Re3mbtt2yIf3sW/ldFck/d4u0QDpyHiVZKIEkwRQ0TwzA6IixwoxouUlyIY3g/uAdKGk6nQZPHCt
gJULoGkwzIkTTWmGQVpmYikVkMolb12xw0sObYZfmvy76cgy3tuK/StNuBQalrZGlkAxqt5ZTuNV
ydGNYi81JWhJl1f4uVaCrYNWkdjZDK1mhsmhaEQx97dL2tMUvQ/AYf0vhvGvUoLVl1GJMb4SSild
GGfuXWp/7+j40MrMnlv1+a19rpRg9VoRdyA37FEmn2OgNTIgKdK8e+rs8YNp430/j2Dcno3lJrMS
JLSuK7kpHIGsjeZ9PBBMQfiAOUui5hCOGZRAqYJp+qG0RzfnXvklq36zZHdd4Kap/CtQbDuomD6i
pxkCS+DW19/6LnDT9xzx7HUxG31CWNWVHOFYM9OtKWlH1ELRjOezEDRpQW/xUpBn7r8pd3PQPiwh
MkIvaB+XOLJNf7mSLZzzwR2S2S65bC3dm+BBtDX3mGOMT6KjTI5w7yymOuRFDznpNwMjblpoOEh9
ViCsLJ5rtDngstuTG2mMJNtCfiOtQgc2AvwBbMQQ+1aGGQZ5DjQ07sY341e+Lw5z5s+93/xOWs+U
OLVNfeGl4anRAYkGyHPBaMONS0oh2NHuXLxhaR3MdiMLAfnuXJzHlRRh9xSti4H7BilJszfbB5PN
fo7e1KUNCOb6WBmyeV+D5hIXkju8Xt/SzaVdyRZ2tABSSlwpkM0642bOIITUt5US75tYVgbb9KUr
UcIu5llBkgoxrF8o417Jlz2mmr06d/zSytCibX65rpls7/jvK6OZKlr1WQFxqvtZqU/lnKJTRnIg
ZKvHf1/JMDO8kSOAHfisiXE1POXdgdknpAH+gyo2cq8EcEuIzoVbCG0WXeSkBLdQcZMpQVP9AI3U
dRHboRCANgDyhbkqTCafq1IDmT13NF40796B93kCVnyDtrzPRWnvSFbtyyH7UqivaVG+XJe8GTis
BAu3XtwW+Js8cIj1XesCRWeBI+moN4KD0QKMZGKZklzbpiGuJApXUG46MUZbeKhCKtObNHuXOJ8T
HZ7UWvFzg0iWltv1xfH+V5x4AUUFiaKBxypJp/hVz74NHK71+iLKZAiOqmiazM0TqGRg1/AyoGAu
J7NEyKa1rxTRzk1kzjrT6FsIAeRsEA8ECKKaE4KEGeFXKQuGNh7GuE8dWDugF2D6YkBZtzWgg2Ys
W50cymUfl48J/aTtrcFeO93w6Pyumcc+eayiYxt9Xl/O7QfWSrhwsMexw5hAD+FGFqIoYGh3zHo3
k8M8eVn2EtW3quk5g+S22QyNUBNDpwHmkTBkdr6+S13ZbRlDaKHk71OEFvEEBDiaFlam4bWt5VWY
LiG5rNFoW9mVXEHZqY2cCcim6EmLb5cZANOWhblVZ+YgmjbwSNX5rYjQQe68mSkJ/stKr4QLfqdv
M91e+GuoSwdPMe7K4t4GtEWSBLF96u19TQPWHKj9dF3upi2vxApeR2ELc6MBYhUN1IzOU91bnknr
nWq/XRe0eQ2tBAnOhpiotXcRBEV2dJzxmHSUYmcg13ldjESfP+59dRMlnZlMlcnFTC716hHYu5he
UzBPpoIC+bqsS5VMoqLRCJPVDrIdYhIceU2NjIaOnrH53kKtIp93bPp1XYbMKP/8vlIoSg1WpTUU
SrTfKvBcdZ+yI2WIGIB1P487guH41htwDiWCt1fSxAQkRyc1RUToMs9ZZzO8FzqQorCB+unEAsDh
Acc29/SmPGjZjP/fHA2ShAY2ExzuLxlwWDL3bdZ/VXl/lHwRd94XFwhKvP/3RYLfrZpcWeYG2CdD
9QSiynF4GDK/qKOTCcppW98rreFZXeiyw3XBf6YwrwkWgsM2qwyzcLAUS/3ZMH3fWZqHOvqDNWOS
F8SZlcI8NXkCe/NpcCagXJKjGeVHnbzoWQQoVPpaW99H57NoNeADaTDF6DTYaeKNWrTvSvVXm2G6
kqVeXarEG1qwW2Bi2R9r+/m6Jps3/moFhdATo4qpOZtQJBseh+7Ikh+1pnoGCdg0S3Zr24n/u1mC
E29oNbjgpse1pd102ktLpz2pntTuwcC7RbHRnfd6XbfL04h7cqUbt+fVQWENQYvsCOuoDCD/pe6h
JapvTVN4Xcz/cyD/VUx01IVR6sPAz0X+4Nhh7fgMDUrANBybY5r6oJcKhgVDHeNeIphb2bkVoqsH
DSMmhqJtEzB15wpWbpt1cDhQML5tabynxsmCxeOJ1CffUbexp8QfitspD5p+8OgoceAbPSuQr1ro
0MJsJ+A6BcUVa9Bbnb8+Wd15GE1M5l1K0AcPONzaCXITnfHlY0P8Jiv8pX02AdiZRQ9klrGUXRrx
+XcIV5amdE0f1fiOqFuqHRI4o5dMEQmMonmgZRJ7hWbPu+uLf2lckIk+B+QDUXsEbuf52gPzN2UY
6EXI595nxoHVr6kMbZp/9sX2YkCHg4hhi0WQ3GFpVWeaLaTyLCDjAR+TmGXYOwYo2NDm4NLbNpLi
dFyGy+c3mHBmJstlGmMGHlSR7yjYUlCV/v3Cre9IwWjiuc7oxBcO0A4DcvTzfS3DkuMfKS7cWoRg
Dz0yA66iQIRdPCg2MAvRf8xuu1ZSpZWJEQKYEbe9yo+AP9V3+vSzHN9p/uTokuLJ9o78GedD0zZA
/s4NLZ+tkc0ZdqTXRq9ju7T7dX1DttX4R4DYJUXj2ZlJCgHV/NI0+9x+i+iLNsjmfy/dPyxL4xhu
qgMURiIcGGbHGFbkq0UHppee7hhwiktFzZ9W0hfvzFTSn4tRda8LTSIQhWYplbwitM2lBB4fQa6A
d0QKprcklubMC+v8Zlfe13t6ZF9N5rUmcK/C7A00hr51f7P81F/sYPxwPBQF/OZ2UiQHYKMajZUA
hCIQObjvdoQnKZCFF4tVcYcnVKCdpiD+an32u+pAvfwWRKJF6L4qlUTotur/ytTOrchRBiOq3ajj
V4U1vGqaf92IttzhWidhd5tOSVTMFnR+pN821cFyv7gyVC+ZCK7i6jrPY3dUDAciLOdeMdG2jcaL
VlJe2zwLgLpDswDGW4Ctei5jcOKFWAlk5DXQTIpveF5OZeK1zu76cm3J0RBGg3yUIIcqxvAk7SdY
edr5/cB5INCo+JJRJxr9qMI706NAvpBl5LYuSeRqdWTKMA5xMfuBJ32qd42CsR10jaj9b2YRLylh
9vbgmcb0fl3BLXszeF8zmoIB3/OnJrDaLBTE6lHv4VSMqdznjoUniQzrclMhoKyipIamUjQCnu+V
vYBZK7dwPapgOSmscDaB+IjJWf2H0b1c1+bPvos3CgD5kHkAnwBASoUjS9oqybK2g3kf3UP3oQE1
ayq96WO8T30aedoP5zjulnvL+1LcWQ/z4/zwiV7og3uwPd3rMAJz/Xu2Vnf9OcJprseFLEBk7Xy+
iRMtkdN6uy5hY0gY0JIrjYUDHZe5rtEOIvSdeU/vyj15BJvowb7PT/2nEgyn6s7ysv0ALfPbAmPm
kifW1glZyxdOe6e1NephkG+gyzXLbp34npZKUOIVdF3TjRFVrikgym1k0/j+nttRkqES3Y5D5+PU
fCgIVdO5CKzJOMUW3We5dTD6LvG0mIR19gsp7YCUwOC4/hFb2qoASgfAEdCagFh2/g1FYoykNHBc
NBb5fX3MidfaqZf/NV8iLl40JvDJb0wdAEjpXM5k1/ncLjZy2dFXZxg8dEUBM+XpujJbB3MtRLBO
K7IBZMeFGHBt8eMyvmTDG94qXt+3knXbOghrUYKVloxi7sCAKIfeWm4WFn0uMY/NsGW1YoIdUm2y
KmWAhNH4yOPDFD8gYlWrLy3sIvkoR8kFtBXz41oA+ingo1GLFBTqphaQIiCj97PytdABMqrpXhP9
jKofhv01Lo7Xd2pz+VbSROWom43IGqHhYj7U2XelktQTNhcPvaDw0CjR2GLpJNVTNrIBd445vHcg
uSf3aYWMjPtpGx/J7Nfjj+v6bIcI/wZ4wlEuBjLnDg/wkgHsP0i/w2+HuS57b8rE8NO8utwaO3fz
sYKYzDwaGLiFT/Hav+/iBhjsKkQQTtFS60xhedL5xfg+VCfifrm+VlsuZ/33BUtbUrXKBw1/X20P
1fB71GPPnfdDLivAbHkDDQkCyLIAvS52ZM2qmhCLwAbIFKhj5JnaYSBHBx17mezO2NqXtSjBnJUI
TZa0xr5UOhKgSxro0XvtxMH1hZNJ4b+vdl8ZrI4lHaQ45JSrg4+mCUspJY5tWwgGEy2g4evoZjsX
svSaa3UuV0X7SWvfNoB6Gslg3jZNgPPi/K8Q4Z3cMLTKsQhC4g74eXocWBo6hVLVi/rX62u2KclG
syrhhVo0v5+rA8xRfUlUxLu2AeZX+pBMB0pCEMtcF7NRq8XDEq9L8GcBwBnR7rmcKZ1jLUbVxB9s
tNKb9lti2GjPXhrPtVpvweU+gzEGBdSd1Sof14Vz6xJjxLVswfqcudPLEY0u4CJefMC8PS6uKskF
bPlTHd6UY8rj+SqGvCxaogL2wpuuGFxOX2DerWUYeeld9DWWpn3sGorJBad5L4yxl5Rrt2wSb1YY
DGBcDbyQzhd3sDFwt8S4LewEkQMr0XTvgDLl7wcWsIfIcxg6yAzQOMcXYXW++kxxDdy6uJRoqGF2
lQG3rmOADat31zdsU59/BYmUy/VcAtaHPyB00qqjpza0eynyagQ0hJbjRFyXtm2bK3FC7IUkfjnn
JSIJK568NAaNV0IOzoRLHoPWXhIXfucCjWV66KtFFidthRVIVaLNF6lKcGAJW6cXKlWn2EHyBZla
w32uqmin96DBSbXAUH92VIbmseX1169NQSAQsSejK7jXx4irR7qI+cyMi4NWgwp6QA23lpy+zeUF
Ji2ieKTJOH7rudlkVF1qo0VWJUn7EzXjYw7q4aTpd702e1PGvGF+TKI8UKOf1zd2y4zWggUvimp8
jRwPBE9g0evjQ6HUXjdJIrUtBwqGFBOjf4ikQGp7rh3BeFpqWbitFXu/0D1J9o713Vxki8i3RfRh
aCsAwqEK4lewpZ2LSfvRMHrCgwL2aKULcP+JH6fZYVDb45B2h9icX6zqk49uLKwAAY160opI0lq6
qSvYHgBOj8k+lKDOP0JRNE1B93Hnj13moz03KZmXAwlOdv1tHQoAE/2fHDHxORWkddBiA4spkmc9
TsJarb4ulAQDWLeq+uccy/r1tvw3sCMJoA4wwYni1LlmxpJngzpVGACMMceDeyk/NCWeYMlEH3W9
vJvGATgupUIBCaqVkmXdOpLoiAepGoo2HMbyXPg85W3SzCVe9Ob3ZHwc8l/L6E/tbholnm5rXYFU
CC4aG23AuviYjdVJYamGp7vlvFftMUk+2/hHWn325Ad9vn72NmpvGCowgAWDqVgdUZCgVDIWPR+i
x4oip9wPuxkFp3GHmU7V3DnqztEiRFDvgKmWyN267Ndyhct+SsF9SwZgRRBj93Pyn0C30uycr8/K
G1gT4zZs3iReZnP3TKBVuMgO4D/BvVlLhnKM1iPqzBbfMW8N4unqN5J8iWTDWVvHD0PG/0gS/Flm
jqUTc0kIsYAW61Xk25hymG/JEm75mrUc4TCwydYnh8spOrTKqofBA8n0SX/qkJIP6sea+jLUR4lm
f66QVWRBx+R/1zBGMqKjD035XqaYq89lVrm5WXjtYK4GIzbg7jw/aktrl4NRTkhe7S1fPaivu9I3
wOjxoH5lL4uf7OvHCu86TwYTunUVITv5j1ztXG6XUaUrnRFW2X5nw3Fgd8zdXd+2DYIWnLiVDOHE
DSTTy1SBjGGXaZ72Vp9oMB2dY4uBuvJVHYPCB5CPZwbsW+bfYADB/y8vyvUXCGcvS2xFVzKs7qJp
j+kCxKl88S10W2Cse6ib43WFL/bSRH5+xb8qSBvc2p7AuZH5ijk/VlXuRzUGCJ34pXVKoBrLstoX
WwhxICsAsA/mhB08mc63MOqyzHAmO/PtPgoB9/ZD7ybfUogkM7MpRjeAO4KXhHPB7MPhlEk+OZk/
JNVHMQC+U20e3UiSzbosdXFtwB+E/A8GdCHqXBvU/HLTiND1T50C6N11mjwTK/pYUpaEsd7f5rS6
TxPrvQSNH17s1h1luY5wcQFjC63dY9qapsR1b+0nEHvRN4l4Cux23EmsnEBugtRoqaPcH3QgbeJN
nS73JgKe9JS7r9dN58LfQHsIUjVM8nLYXkH7IomrqE2T3K/GXr1LekZ9WoAnXZ1TCrb0VulkeeSL
qxcSgbeNVzaIE+B7BOtJSQ9KYtCL+SYLFgDka+jJylHm2dWobcq4aC5dgSBNOBrA+QCpJRtyHyBR
dQhxtWd7w+cHKj7g97B+lnvbBi0iKFSU28U/mT/ngyo5nVzEWcDKP4HnF/EeBhuWOGfbJ7REbwY+
oVnSyOs1oCH3yfv1bdw6K2sZgsWwXJkGw4QMiknzPYG7B0569N3O23Z/XdKWbSItj9kfkG2BUVrY
vmHQ6nbgtumCMn10y8UrOkv17KJRfWoieZZY/0kkqDQxmQlQOHSynB+HaLJZXah57k9gJeUPpwb/
vs6m5leJRLvLJxo2C/Nv/8gSricjtobEMiBrpgztH4cCxAVt7JPlvlsCXX+aUepplPD6mv6hhRBN
ZC1VWFQLrZFApspyf8zTbPDayU7uNLVsv1J08t45GDF5UKll/qLj5FQ71vWoVGYWQXcAUYencc6K
YFk0tQbvwkSOrjo0g9824B/1Kr1XCx/5CvVH1DIrRJe8g27gkraNl2k6KvppzL5EhYGpZbBNRruY
DqaE4vXiAKAxCG962AyQ55AU5Ca1cmdqWVVxjn4zfyT6uz23Ty3ujusruCUChSmgOwEyDWh6gggy
jYDKTWfcfBXGtvRawyuUyTIUf8ps4jZhdhbAwC6A2cAxea7IMieDqfcsR8FRMXx6VAF5j+p7+EMN
WKju+icW6icALiiZp+Fhf0qO6HgNcx42HqebOSz2gH8JX7Tb+qWQhhxbfnX1ceJTUVfLUQEWWO4v
ZuzV+gtG0fGRkbEf7btikETGW/5mLUw4kiODf1D4SgBMRAOKrdKQX+pYO8+9Emef1/f2QhZaB5Fd
Rl+yBVh57c8FvjKfiCiGNcRIxC7U3scqqATtPEjbRRI1bswsnMvh37GSA4AwS3XyvvDpUgQpMgv6
uGvt0Jr9ygKLuDdVEQhZgxb9L/1yE+t/G+5wNXVMqoEcjdP5CsZVuGW96CrUdBMtVJU01GYjxBNb
FvhfHBV4uPXWCR4Ogaht5dxOrCdQhas3wJsKgMSAEc4dJgHvaUiC33+5gYJEwbvNsZKWgCjHsWHP
nXGs1L2U0PYSaUmQwbVebZ5hllbVjpBhv3zE4XIcgvSr5kcPt6r/uBwe0bcUeQZQNPSQyexGtqCC
3ZgL0EprDaL73/br8jE8fJ84Q4Bnnh45YWEq65O6OA9/VEXA77hIlaCCcK6qViGtYfa4gTPz91Q8
av1NLIvRNkUgQ4kmNGBQgYbtXETvoiN1bBATE3PepyPxYLZhWslgIC/7GrgqAJgCRgfhLXeCZWhZ
n2r9H8uIS2+eje+s+JH32a3WwlHO2c9GtX3VSHwzTw9LhTx7Gksa7i5PPf+EVawt7F6akU5tdG6c
3eiEdtq8E1cZd6Y7Augzw+QANY0X0jgZYHTim8mMlU87yZ5ztcdlOiuK5CLjgdrFFQOkRYxXA3IU
D6zzlSdOMaIkjXg80X91ajjqzKuXgyWbApGJEZwA7ZN6VCuISct7mgQVvesT7IApaT/d3mD+GLeA
fqajo+NcnX7M0rit09xnqZ3shgoEGm5ym8zzq9u/oxZ612Q9IFHcL469gD9qOZrax3Xnc0niwTd4
9QlCrgi13YjlBj7BZkH06lReEnnZ7zmswwdN8d5HzHSrYFI9uscBPdmSe5Lrd7GdvKEUCHCAZhE7
SoGIniMuRzjZGT8d5w3GhmY9jOf+zEfJ9SGTJDhAXRvbuOKBa9OZGJL/QNneR47nhE7zYwUgguur
uunzQHsHLlrwKmO09XxfFTYPjc4DVjQoTl6eTjP69w0Zl9+WGzL4MwNcxkAcuDgMc2x0hHC6hTpI
0i8TUmJESppENrYICWfU/tFfqG7AIHW2UStImhDmj+VpmsHksGuWW4dMXpn4qh3Y0pTwVqy2lsmP
5+q2YjEtTQWQjL6GF2GZBircTPVt0O91uqu1YLEeoprPSZnKR635GVADSxJ0+dEqj24pS+ds3p0G
ED3BGoVUALKq51/jFi0BUC++ZixvmItOy190ekIpQ8Ecr/ZiUW9BdIt+s+bBTG/0MqCOF9Wnvg+r
8TOLw/KvQR9wYtFb5FicMx70H4JLdqcSqZiMZwjIr6X9qCzbB2+1j2YkT2LFW24QZMo2aLmAnmSK
SVDbpSxqLEj6Q191MPYIHXZqkN0OmjcczN0HSq47+wFtJ/eK1+4xoQLONR80srqfgwxxulHD9Fjc
O8A789BzOSPAALbbnnpPVUDvovDt+vdunQfecQPGHBVlNvGV06dtO5nGiNANjzxYzhI/OjJ2yW0Z
DoYedTyEEW6fG0MbO2Uf1zCGYjYPtlnf2aV6UNRW4hh5NCs6RmwzcngA6UcBTXAgY5qVLHM72Fxb
uDEAQlXyMBRjcmpInQd605Gnodf6Uz53xEJHRFS8X1/LS0griDdRwMfTFB+BzN+5omRpaVPO+IIq
2mvkNIBOxb0rMENe71kWOHW2b8jJqsDtYvygThgZn4DjpP0jquKSL9lci9WXCPaeJixmyQQrTN/A
W7wEzfc6qP3F/9XvUwALHaNb8zEKAQF+sO5nSfpz6wQgm2Pzhj50TIjdliZ/c5gOZCtJ5avmoSqD
mL25iyQFsGVVCGg4jjQyYOqFixmzelbLGJabq/tmQtWrjcKZ6qFkKbecOR/1Qu8H6NFB/XC+qcy0
hnZsuCubXbBZ5GNk/laGpk+9mWoJCMninoa0rbvnDAlPTCuWSmx4BUCwq+C/fApv2AVDPOp/Yl4Z
QZzSIJOLlT3Qr0rvTd8nKzCbnbIDs5YuCWO31nedVBXiOTXpepumyP8t487Vvxa5R/6+34sfGJ37
Y+BYojYrXBN5oceL1ePAKPWRDZ8EKNoyh7x1L65FCLFaXekzMvQQUeO5ptDbxQrBksgG4ieT4zWy
HvWtVVu7AMHXAdVOb52Gixs0oOe5d9FkhnO8PF83hU2tVudb2Jy+rq26q3HGluRbWwZ2A64f5d1q
X13lWNmyI8D/2oVnXUkTPKvGYm1BYxXi3czvso+F2V6Uf0HEHVXvQDkuS+I5v0h9RI3Ku67nVgi6
TkILBkLL1FZYgespe21Bl9U9TMsdSR7il+titpZzLUYwktwZ67YiUJCmL6w1vKz0WwPjuYfF2CPW
lii15ZyB0gdsRQARuoYrhGrGMBUaGybE1R85CJAxSPGZnOjzDJAFyc5tWaONJz2KMYhILhrsG7Oz
ukyFJGLeOMk+056At3h96ba8/UqEWF3WZr2px5rv0Pi+jD81cDuAvVYGer/1OFhLEY6VFmup3o9Q
pCOgBEVD/TxInOvWUgGqDvzKIFnmGd9zN2+mFcoQpoogRb81QfKdL4Gl76+v1dbG/6mp8gZn5HuF
c+ROyES2moXYEKDO5n7JK9QDek+rGDKB+65Ig2SUWMBm9WEtU4hJrCJVLdxhcLFs8YzitgN6dTfc
kHw3zn7L7kHFAFyD63punFqeecQMFKauLLDUnq+lgk7hJipcvEW00kPpHL0GvxJApSzNd13W/fyn
nCg4Jwjj1D4gQTUQ3Z8Li7OU9XFDUV4BG/3wMmISHCQ/tTe+xTfdUd/lp8Uvnt0M3XBe/ege3X1f
gFTA8oDWADQJSRC6Vftdf46I7mOVNC0aBboXtw7aIIpXUKnf0YOn3EU3+il+keKobhyNM4HCYrNx
rqsygf6x5TnH2HMC9tQdbIia3qifHav9z+u7u5XfOpPIr4vVU3MZc6oPKSSOfhd7ipf60ynZPS6o
VBRgak0lJ3PrMXkmTzg2UT+OTl5DXhd0t/rtguZzL/UwMvpg+ORbec+8d6sJ7rHFke21cKc7icKy
Jea/rxQuoqa02vLPB7R3rbaDjVm7H+z0jpIMtVG4BxGdjDxiw64xqYQMF2eQhksSgz2TZX1hDzUa
ScwKe0sDyxm8OQ0H29p15k8nQa3U/KiQaHIxPWWoO9SqvNT9rSfLXY7cZ98ejOnWtV86crRAZt4X
odJkgd3uchkV1OV555/qos0Ofo2D0J6vD4nduVpyfGrWhvH4rOafSHwMhM+T/bq+FRc7gYE1ywLU
OoYsOdePYOytqyxWG1mZ35clyvsL+upTULBInObFXcCluCavyuHmvPBfpuZWVhGjTcQGYeapLdsv
k6ste6Wwvvy9Ohi61fiAANqTxWT1oHc0dRe8YUjEvuXIAy8ak9zPF6ENdMHMNR73yO6DaUXYm6JT
9AzZQpTVqs9Zf+nQRgcSQ5Uxr4jfzL8HnuT1WBOJFtBbYZ5YcMZ6Uc3pYjYomsbNm6myWydq3lwm
m7C6VEo1gDYE3hjOX3DBCmIXo5ksC+pqvGG9oUEUPbczTK70U/NHNMjGUi5iHIeLQwUfsQEe92IX
4sxaJ9PssfATpnjZcF8Bo3qIn8xUNk9+cZC4IG53eBWhhiFenAsFCjzJIajN3s38DrwMDSC+wOJZ
j7Hkjt5cwpUowYkX1eTakw5Rs3JLkBPQ8j7MshPTsIbprSmbUbk8uOeaCT5cj/WIuA1fQlLv0oje
sHE8XD9Ml2l5YfUEN41R+Tw2esiY3G81+ipUvwQCqTOfOuSAll06Yrbif0i7st26dWX5RQQkSpTE
Vw1r8Ow4nvIixHaieZ719bdknLOjRessIvsC8VOA1eLUbHZXV9lpeWjjA1BtaEh4HPg3o72bjMRu
yHfJ1ywTeBKXCF+zOJnVpRFTuChFx9cAONHVl4DS2OgPAKsRUNbGJfdrmyq7qrkMc68LZTfW4ge/
GIccDbBQyMGgBe3UODFQHLWaCYVni74m2qIYOdyQLrQtNdlPvLDnvIbY6I+cp5Fdgs1eMvhN+xaw
X3g1UgPZ9lP7PVNAGkxmQBJU46hpUBYGgCHvHhWjt/VMOxA9tPvM/6kb9YuuSDIXX2MwTD1ycCoe
WUgPIW1zar3QOvALWBh9PzwPueH6tHYnCwUwUgF6Uykg6AFZFSi6rGn0Apa8DEPu+UZ7VWfSVPiW
71h/i3DOmM9Q1GgxEzm3yyD0FP5LC6+VSkbO9TkoccnXhoQpb61MKaMBhioTF3HypFnIQZZ2U3w3
ejAr5/sK/NtxeaeFstLu1zfG53yjvKgjAlDYl1ScAq6+imO+PylOSo8ZH5pyn6lejORHEt+G001G
JXf0lquE2X9sLv5tdbxmHUerq2BTJwxkk6j0pHsV4puJa8TZsK/TaHzteTl8O7+zt9zm2qxwwYVz
hP5RFWaZ/hGTS1TiCYgIwhHdVNdx+vdEr8tG/u8gAXA8HaSvVlNMS6ypmaPsVqBltfHhRX6dH9P5
qUSq89RKP9ddqi9jmkbguPzqoHbA90QPGccwZ5lGyNcC7udugXAogh4dQlbCFKagDyo61ODQjY+q
z+woyj3TU5BZfkdzTzygB3yyI/2l8G+7XOKXtg/jP6aZMJ/NSFgC2h/0nFXjbqC7haQsQz08SmTe
f/mlL6cRz/lF4xMwYBHuYNYjmWsKS1kBYqFdPYHj4BqsZbaqXaSxa87O3EsGt+0BVjaFI2HO6PRU
C9g0UMhJzF2q6A4ynla8I+zSqNBB5RnEjdSf57fP1/fgsqAru8KCRr1FulSF3TzrnZof6/aGGXDx
TjtcobFaIa3rp7uwQE+a7RuyM7K5pqgyot18qTSKRBZqE08Jz3QgEov6sRvi+2gYnCF8SonsVl1u
7C9rurK0fMnK5bRjnwIVCEtoXnLLMHS1PtqVJJd4tq0BcRWaCWjRQslSRG0Vaj+SiH5CLAs8QeI4
QNspnGmu6z8SVdbeumkN7XVIDi4EGeJGhdhMphKF5CA+ReDkazZvQycj1b2vyxAiW/PHV6aE/amV
NA3Q3p87ITRoXfDyMDu1YsMtoQMm2ZIyU8KWNFke9n0GU0V+2dAflN8Z5c3S+Vm+JwDdzj8U9Un1
D7RHK8w3dbzhMtTvlk9djfUzp7HaK/lYGU0Lalc8VD+y7EKxrhbQkUXvskiWbVumTdyWa1Oi+658
veEBGpNBcfI7CZ+SHMA7o3cXNk4LHa89CEnOT+/m7CJ/uWh2gg1QjK9IbJCk6X0sZM6OvOkeuzJ0
q16Wvd7cmiszQuikWWEaqTrMIJa8bAt9N8NENLIDdJMlabuNOUT7NcpQoMRBjU8sUQNh+p/lMvmA
wr2vc3dQFuXiwLwDTbeCKtsY2mbf1JJ4YuNdtIifQnSSwj6SDqc+JQe2OMyysHBYEZFvKBhwt6Nw
K+cXbNnuwhZhQL3gVbnIOQELdmoFrBo+mI3wPM6qJwMKWdHVNNuN/8PiE1iGMjSBS8A8G6Rz6AJD
2gGJK+Rp0KhwarEqemLUFZL1EeBRWh/YKZAO3QzYRcccPrADEipeRHVItJCj1gHtbwYea6N9O8d2
HQw3UT64vjF4s2F+VwrVtqx0n/JkF/PELXPuJFSWZ9zYbvhkNBqC7h70ZGKhdxpRUR5LtXDypgF8
DdFIjGb1DyihnF+Mrb3GAPXGH1RPvmBjzD4nUYJGOWds9wxQJz88BsN3CrprHXlbnOP/nznB6xZq
PSvmvJgLHgse2iq/ifvb0H/Mh97O/s1bAN1FKG8AAKlqAHyeLnxWVtHYKEbhBIObosDKWyioq25D
nyILpIPHubguZCSLWysHxTTkTBaX9IVaMKAdG8N0KJy+dlsNXMjpr3z6PkAj7vxUbjh1trYjOKQg
44NRqThGzDr0/MIARTjRbXV20lJWI9wKqhbPujQfgJPvC+xgCsa61iPYMtW7Ub8jo0PxjKaR07Vg
ruM7E50C5a62fMA691b/6/xIt5502JwwjX5t/BNxQZlhxkYGZfBlk7bKe1L9MNmO9oeSo5aY2XO3
T0fJudhyhWuTwkaFxsOYNwZW0WjQZz/zh0wjEm+7uYCrUQl+MDS0aWA9TJAqvKoW5ERQ7fo6umZJ
+tyHk6T3fCsiX88iF94b1Eib0moxi2Y1fNThrZmC/yIMbpEJu0AbzQMJrB1HurLVXxqpSsjWQ+vE
uhAY8IK3U8kx2rA5JpVXxaM9lN9I9+EHT1Z4VZQPKiTptO+lVDxkyTWI981qKblwUCJwGeSTBct1
FbuQ9bTnFogjI76tjeKxKdPdNHybtHBPAoDq44dJe1L71JVs4WV45z5CSIgkmgGqkxKTn1QfqX/f
VYPbcmiR3fYVeL+P+Yy32HMjA5hu+iJ08wB/DsoBVbxqoa+mjDnoH51QdfP2wWzu/GEXy6Tnt+6Q
pWfoP1Z0YWMlsd8VhMEK03Gng+u3283qgbIfFHCvQfKY3YgeFvwTFAwhdAscpXBqInPKdWhJFw63
Hkme7I3yaeLkoVZymxTGVcyonTJZE63EqPhU1wH5Qrs1jIIHp+gfmX8Z40EJilyqXJlBZEu1fJeL
SdguaAYygUSykLb80hJoWCpIoGtELJl6X7bUpvVx6kP7/Kbc2B0nRoSDwTLo+7UajMzjXYtXesoh
8IwYTNbuKxuMsPcjYqmFWS52rLewHgA48CESLBnMhjcF/FwBC6nJATEQt3peARCXmAiY0Caup0+8
gOAx+EjRjAo5+H8xb5oOemT0hiM8F8bDaeQnhQJTpX8797+q4cEMHlj7968ADOiPleWGWj3a5gR1
pZTACuhmqh5wAcsDG1PVvQZa5Qy+ZExbdywEJdCdpYMCUwME99RcbaGwRBdzZnZbB2+DBtACfTLY
vTkf1MEbuj2R7YutJUMhxgTFFMjzkTE5NQlxWUsHdWSBRp8WqEzw15teEdzU1lWlyxjjtk7wglVk
yA5Z6hfhDMAxC+pbsFUAeVck6CF9DIsXaxxt1r7PmlfDA//9LsH2ACYUARMEUYUJnSojDeIBFpkJ
kGvrQ/Q0uFJn36Wp+v8zJb7vUXlIWJUspsgARZDkQOizxkDtXVh35welbvkM1IZNQMWAc0Er3+ma
genML8eAFc7U1ulH7gfFm1Wq5GWgTfnQgJ4MAMMiDS4HFqZX6TybV8YEJq89CsLhMenMorCtEW0P
d32OFiOgH8OqdxUt6yXx28adhC58qnKGQvbC9X36nSUbx6aD7CAi1BQbGVxzd6xAn2oCqsgCpAP1
6/mJ2drLC7fXQrmDbSsGGYHRlX2JfhToH1R2Ungafx0RjhvKnRWFkrO6OTYUf3W0jKJUL1Y4iF4X
nbaMba5q9Xmk4eRRs7yug3KGKFp5E/VNvx+M4Pf5IW65CNAHQoINDGbozRMloPwSjF9D0pZOWbxS
/Zry1GXGfUnv0SPjggOn0T1U8c4b3Rjric1lP668oG7Oda9bTQnlVtQJ09nNpp9Lwo6Bla6F1k2L
Cvh5i1sFuxOTwhYfpwG8OPpisvaUYlfoe8gBLmVL1TyUagspvSMPrpGUaatdXt6X/On8B2wPmeO9
ClQJYmZh6+KeL9M+7UrUIq4BV2/ab1YLsv7ZQ/k2D2S6aVvJkYW3CQEVyJu+euEw1aoIad3SYbXh
P1m5Mn0zA119mCMgBB2tT9vXwdCSA9Uz9rtiHf/JR0jEN32nxfaIct5Rzxv2Aj+ObzPazPpmxQlL
9qTQh8E1qj4Mvbo3kmeG5n03M7TGBXJc/R3MGrJYqhqo/+a5ihX8ZwbFcC2JqqT0VWzUWAkdjR4K
fjP1x65ySAawzpgh8f9UKgeUsjLjY6x1iTv+Hwflj33hrVMoFs+sACsYzMcYvE3Rcxk7geJM0WOo
HUYApSAVdX7TbMRYJ0Omp+dkiBD9o920BMrxPux/gc9B7yTnf9l3Qkx6YkK4rsu+T+dRwayGoY4r
lNqKumOg/OLZAfjUetms3vlBbThVoIQseFWQVAFRKcwjGVQ+zNpcOjO/mCxX6S2b12+Rvzela7Zl
CtkUNAXpuq6hXep0/nid6f4UDKUzkh9F7rIZWI3E02hmj7MMWLP4LGEiLWRTUIvTEBZ8yRDpLQQp
aDOWECtCxS+/QqTvxfF7Xx3OT9/WPgTDDl5mcNcIe0RpTrVXDL9P1dLROwa0fG7qXWrrKcSehqYF
s8nUKBSi4lzJrwxitYObxehohejymElSsJvTu/qSxeet3DhEknSl1xRgB8Pxvpnfi+ilRc1xSlB1
mWWtKZvzyzU0+5iGrkAB5tQYqGmDOu4w7HRuCmAiie4aav5ScBPc8sAjnJ/lrZOnop9vIVdGXluc
5D4I0c03obsorPKbIiiu0lyDQKGMI39jBjEe1VjU+nAziI8OEINYrTonJeqpmDJIaNIH1E958qYN
ktBp65yDbUsDeA7vWrAHnk5fn+dhoUeAg4Nexc+fSgjhQlS8HlGIG/dZER7h/c9P4VZqCo8ANCqC
5x9ssyLxiEXquqzAo4KOyN9Kske0DnmMyEb/bT8mu4S/FsVToD3FuaSp+GuTHHr/V4ZFUpGx7BIF
nME4IQTt8J07N8SN+R3zf1Lw1FQD6GIueLVn8yHi6MK4q82XKHidi5tGtmk3w471pwi7dmynrO8M
fAohtcNwLgcVSKnMZcrPGIy1Wn2g2VUwuzkE/ojDSvBYyRhjt7YyUio68OsIPTgTPsHUfC3QQQMG
oBb3YnYbhoatFK+Sxd5AI+AlhiODvgZEjCKDMjVbmvkGrPQotAxgsPvpZ3tr2cj1Lp4u6rgHp5uM
sG5ji326AlSA0LqB999yvlYeiJGxzkw06zsEyKPJdFh7p5gQiu3crnHDwgWweWe2T1Hw9/jdU8OC
66NdpRCWhZCm6/Y0vhzTX2OoSW7/ryHjqQ3h9mq1qVCzCjbAFTnML0N2RMhq+blXm3Q3G5JT89VB
nFgTn5tsqqOuH2EtszyCNxxqePkH8ePjTKFFwi9Hsj+/ZT499umNeWpR2JilBdHvqMbipUfQJNOL
DAidq/aSe6kdXTc74Og059u0e4QYysVgM9uUvLiWXMs5+0J0xfjsh2WCEZOk9QIwqrUyPYOv7n0Z
IcDcwNvqYPgWnW5HGAgJY6hoFE9deDT5ZVs9halnapKhyAwtQ12fg5FURebDUDntqvBjVi7yEe1S
bmfIjtzXa/h0SIu3WVky+iELRx2WlOK9GGx0uaeVaRcyTt3ttQG0EsgmXMLi/TvFaPtJjQTdMw2U
h6zEsWSKLdun648F4QRPSkhny8Dum9XYniIkxqLC8U39qi+AwA6Y2wym5NnLlh31dcf9sSmcaIuF
Ia8U2Izy6jmhZmFDor4CYDPNDmZT6oDGBBlldhQn02vU6WjXJ1V9mWVp1QBMT7Q32s3NezcW5KoG
m+WVMozlD70N0289ifXrKAJpgG3xPjosrFT7IecMycXW+j1Sa/pW+IP+q9TBkKMzsDGXSVAGrs/1
HHFARY8hLdN3q+TJtdkH/bWJQsMxUozxKW7b66aNkISfCn10K65F7701lUcr4ewAQRr9V6hUsUOH
JKvAqcm8WBsflNLM9knFHrSR8INeUObVJLoreESO5z3J5u7XEGTgZQ1Eu8g8SaBCWXc0h1ym+qpX
9kQiaNRCmPRqlPapfr3msP1XppZPWW//euAWIWhvAd/V0SCxHVooWL4SIG9U8zIJS1vRvdSQRKNb
vhkPJhRHQMkCvkthr1bAnJFcx2kA17RdNyhu5Qm6wLtjzfJ9GEAkPGuQUlCe/35e0bC4YAsBdEad
+HSwed+b3WSlILdvcMzN+57FADSXzVvs82sF5GLnzX0NVBDurswJTswPTUaUEeYS5X5An09jPcbI
sJ43snXs10YE/2XWFp+LHkaC4ldeAJbp9uk9Mm5oyL2kviHxyxsFUowJzh+MqAjwv7RYRemM+iAv
oU2wlGL8n4NllzV3Nd9Ohu8d0ewGCXIEf3xqbV99Oz/WzQkFmnCxriwP7tP1S4lextaism7SD8Rs
TjQ/t5XEp23O58qGsGhVxrQ6GWssWkjtaN4PUM0wY8QOr7T7kMoIbo8IaB/UFQBlEoGLlpYUARtw
0nMNbLah6elvIyskkdDW3QNWnf8aEeUrkgHsviB/g55y0TwBf7bLa+79m5X5Y0IIfYxyJnlHMI6m
jLzQInY1gdW9/zhvZcsvIqW75Mux/OguOl1/rrU8imKsTa8+tYlDjRhbIHatErGUtBi+uRFWxpbA
YeUZtVabaZHAGO8ffONOtUp3YG9WWrhQTwlbSephayPA4S9NuQpEFTRhAv0uL01fhTS0Rst9YNZg
+mdenkgO0P94X/xzYYtbYfJnszYaXNh54JFyr4+zjWyKw7SXCvTmIN8tHs3J45BsP79yW8NbYp//
hD8ixU8+hSqaexBl5T4wBFBK9XGnJDLqA5mVJVxZLRkx03wuElwr1eQx1kFAdhf6v86PZHsKNTgg
NNItD8PlI1ZGgorrST7BSBc/BPNeGR5ntk/U0PaDfRbtSPNWh4//ArG63NN/rAq7USe0aOoRVv3m
Z1Q9RSpUIfpL0h+15CGR0i1sTuTKmhAVpGaELiUN1gh5jSCTmXB7loYey5b+EjyujAhBAJBSceBz
GInLe7+7pfxmVNCDW1xModugzppDNyhwk1JG7rflRdYhj7CAZcjTdG4R8pi1v59HZIyi8KYbUNI1
p59mk+3Ob5itB8b6ZAubMlZiVrAGlxby+37S4oUBPqG7OJUc7a2Qam1GuBvB9DBP+gwzwZwfkMjc
o/Rh15q1K5ED78A+n4+3itpK4oGtjbK2KtyWPPEDPnSLVfrKu9+0vaB/zY2OQG1tQliuCP0LDVVh
omtBRzDxKbRLdOgBMXTZqN/Or9XmcJBQRDcuIC1ftDNyM83aXu+h4QjvC6q6i0Fnr3UkayTd3BJg
YP688lHNEo5X2RbxpHYww/Boc0aL33Wl/lsLQIc+jvvzQ9rY7UtjxHKv4Mh+6fWo40iv8qRGss46
3NK6dIb+RotkmlUbIcaJFcE95ZNehCoDCDGtD+Xc2rUsLNvY3jAAYgwAxCDcJIbukzFF4MKHAZY0
KACY9qzqu6L7PtfMVnwCWu0M4ssy6ZGNGEBdWDl08AnoCynMqa/nICNGlr6t0SCIqEnxUUnU780S
9OpgBbkqWXx/frE2NsaJPdElBqgzQZmjRvoPqlt23BSHNDvOTSJB7WykcQE/Ww1sme7VJZaHBnCW
IQyp1bHUwffptMY+abyEPyHZSSsQmyeHMUZKubPbzsIjUAY82Thq6y8Qc9p4GLGhpPiCabpOgeei
1iGR9a5tlJZOhimW5rKgw+toWb+ETJ4PLhw95jbA1lcN2EbAhep18CahOjwUePLY59fyfxgHby/q
Z5SB6eF0jpPZnKeBdrWjIeZhYKwn1i6NoLf30IAVzDePyPrbMZGY3TwoQB//16qwZUmZ0kEx+9ox
u50auDl18DjcKaDTK+wyQ5ki/vvQDgv5x6CwZwdfyzMyY5h1c11Zt3x0qlHygNmcSkidgAAObMgc
LJmnUznppl8GJXh3VCVqb0Yejq5STeCQU7XMHXmOfgmDdjYPIevA9Nmw0SugSca54eKWhwfIE9Ce
8ZUVojHhRSFs3zi1Qj6ssnKDBv3p5/fM1qFQsWXBU8dBgyq2tmRGO5FkmBdF+QnxJHXofBMWP88b
2boR1kaEfUlS6ATM/VQ7eRU4Y/KS0r3iuxw0fDIKqo3CFaT9VuMR1q0Ff0HtpxiPgaZxwxnL+4g9
h+UDEPIcveRD6aXJdZi+acp+7g5D6syaHUUuNV/PD3nLr66/Q9ijbYSu97TGd5AM+pDaE+AjkGUH
6pL/fXEKI2aLFCtDqfWLLHNCLSRFK4oRa8yZQOZOCYBIu/PD2cC3nVoRwq6Ql2Gqp7ASM+gUNu44
vUFjtlcuwwpM2Zd1XwMufhkl16AfHrtXlvz257dG1ty5dTuuxypEZlOpKEPbgbtMizxzwnICx1Yx
uwWlkFEjN9pKTuDm6UB/FBrYIdyoiSU5MLH6KTEXRcGZl27aMFSPTPqTtUz2kNQ2DjuYK5FjAB8E
B3pWuB/TuAqTMsQEM3t2K290IaJqT05iJzeJjRISBCUGL7ro0O70uz5Mu+gqfv5VetktvYnchXZe
eU6d8Eo5yAqw23Pwz4dpAordqIeqGwd8WGU9JH4IwNUx0SS5iC0HQYF1ha81lyyLsK6zBikTwAMW
TrqnCrREY3xopws2Qwehkji8rXlemxJ8UTRxdZw1DKdtPAVVkYTKio4yC4ILyqo2HZIZFooM/OIq
YI+yWtXm7bQehOBd4nEEiUoPE1F8ZPVlqHtD9jNUDrHudeTCb65UmfLe1i6ggFWCLYgbFrKxp/dh
V+fZFKvLLtB3iuVV0RWXmfisjwrP8wVWgUwb1EOgHyLsAl8P8TqJsQsKu7pods0efZbNe7R/ntxu
V9qZC40qG3VO0I82h8Ijkjt/y2WvzQs7gxQZS6dliFFZOwr8NKJvU7+I5n9jB+8J0KVB+QD7/XQq
LWNQ4ibCMKfxNjJcPX4ziltGH8577M0FW1kRHLZCyQDyLFiJY8U2yMEAkrHpZNfC8q3ikmnAEi+E
X2jIENE3A6B1Zl+gFsCt7IYo+xrAcesJrUvdbGusuEz4XQb7OjqoUo/LTtrnzwvm0ZGLNDPQ8ijq
iDnMdDKCUC0m6FqPt40+uKN5b4bPbHyn+XdI3Yaz2xgXFg6FdguSw/MTvHHMKVjwIWYG8hwND7bT
ZeySvmknSHc7FRDOtjqxHTMTyets474DURtS9bjWUX0QEc3KoBpJ3YftJwvHDJLyWbdr63cXec1Y
25ElWc6NE3BiTnArRjhlCpDn0FAa4p1PrGuNjHbdI6Zn4+H87H1eG+LSgcsAeJcFz4vUx+n0hZbe
1z5flHQvQM2yg+acW9gMlBhud1Hs+9iZ7cJ7s9zKZt96B23dTmwH7jsUgK4WDUfztZYMfmuuVx8k
3nOEp/ow6/iguXNo9GsyQxfuNKxTG1qVZT39iwcxCB10YBs+2y/E0lKPZgHdzGEPcCZug39cdzHq
9+YlPPDEfh0yu4Bs3SSJaLSNE3tiVvALtO5REgDu0HnKvFGxg8ru9mgas/2jfhddzQe+6y9Bw2lz
j/9Ahjmzf/Ljz+bgoz/ADnbN200xu+1ucmQ8AlsRJj4MGl7o7MKOFxP2QRtB3NnHh/mPZFdeBW77
3lUgyvSvoEIArU57shEfQFnr/EbcOsZrs/R0H/oBeolmDWaDRkOvIdTjn88b+MQFft3pfwa2rMgq
86Ep6GatTFgY33tXO+hedFPcxC/NY+T4Dwx1Fzt40F9KhHoAIrgXoZfYv/+fnyAselYmYKoMshb0
qw2UyNo39Up3i8e77Pr9tbxm++HZd7DSxIV6kTtdWpJNt4VTOllb4WbnNAhQW8UUkMP1eJv9tpzi
APYZ6/gOQUYlBpzSJj/0B+uB7837yf44P/ytR+GJ+cXvrVYASHYaA7kJN3p7aznGvn9TXYh82MH9
u+oAbgxZh3q0JQz7n1QEX9YdeGa69DIDOCp4OJ6UoKGak9YB9XxT7hiNkB1PHbDBozCqtNckgGac
p4BwBKK4P6LQG6XFt83DbqINE+IR+BNf91NpQkRjwLzPLR6+Gng4laX3Bpoa1V7TjgW/Rb9hAGKH
LL+ZrZtS9jbdulA0EA9h/OD9AYz8dOLJSOcC2Go4+YXa2g3iY84D5IOfzi+wzIxwhtGGodBGwfr6
BC6sKq7AXvVO6vCb2vqSbvFPmtQvq7qIlFifVMYiD1eYh63Klr3Eb31w3YZ7/97yIPP33fqu7rVD
fzl+I9f57wf2gXzNDlfJrnEne3SaZ9mp2vaYq08Rhl3HjTkEBLObTDi2Pd6neDbGO9DaowHFGWsH
YiZ7ZTdfmMfz8731/lhiHhUQMg7mM5HOaZxUJQRVDiahnZzZHPeEcqetsbRjNtthNN0iwfqzbTWP
NoPEmWw5bKTG0QCKo4X2SOElkpJaq6oJxwpcXb7yq5eJ9GwEztA7WKISHBk8dITfVyZIgAXLBYn+
MdBhB2VhBrtRDdLYabKg8s5P5fJr4nZaWxNCrjiomqkC96CTtu0xr8Ea3GjeZPVOEun2FL6et7Y5
dxga8IBosgAo8PQ8NqYaDN1QQKm9jVxUlK9GJZW8brYS/SCTBFodherPDOqpDSiaTujOK1uIjYIi
DrwJ88JXVVte4heXANFf+ENgEz06LM0qcwMyOzVFIlBzKGOyw7rlGJauTNS9AKr+UsOhfRZofVdD
x51YXjlC9Jz7l9mU7kd/PKgp3eU5BLOHB7UwnEzR9mk3HXOqoqe4tGsWX6GJEjxYxbHrBnjxH3H+
M0FRi6GdKE/S6ymyBnSwpiiwyroaNk8YWtwQH2tonkCUeDqLiU5DEij4crV6MYcrldu0fS2tfRfe
sdIe80tDkbLCLP5C3Itrm8tsrq5JAwK7itLAZtAkdgRESK4RMMR4oPjYKcXtyK9VdBfyDii2nZQN
dSv8XhsXtmaY+nSMJxjvBvLYNvGFYX1v1NaLwXwEvW1bn97On4XNqGBtUTx6ucWasV2GWwKThzxN
mL8mSCoaaIsJDHuoIEd0UNCRpul4Ord2quwjstDWDNOllN5x8ym7/hohWkD9JA2UEV9jxo3LxytQ
QoN2yaWjN/uJZ/p3Vf6ikMzOk+cq/UWsB8lsbMAy0aMDVwSHDlEsMSvBErWuQtph/un3GtGQHj7h
BU3pkRl2be5A6AT5Q/u80c01X9kUwlI9UtVy1PsWTMoPYb+zoouJGDbXdv1Y2kUg8UwbrhYUOXhK
o3i0dEAJRwqkQWFuKkB/ZNCTawl/qGrLiVhqW9GPvpQVPJf1Eg7TiTXhMNW+WhtBtMBc8wCb5ho8
Zb5vuoXxLRkaO2mudZnm+bZF5J9NiNkBLCSMD/BIPU/Ag+6YUeo1NdJl+nMMmYUu0x6G7ncKYes+
keEXttw9WvUQUMG7ok4mlsljPe5bgwGHp2IZ2Q0FczJ4ZWwdPcLDkaYemYGVhnpu8JN1hV0nx0o7
nN9FG5fayRcIuyicBo0EHDOtmcVL3pRoQ25pLblKNjfPapjC5OrRQIJigU1GfXAMgsgBA0RtQCDc
Snet/vdsgTqGhJIcX9pT4RZOPbEZt2Y2zlhKHimeSUEHHz2rUfS9LazdFGPXquXx/CQu3/9lu/6x
KLYGI2xT475bEJvA84ID8uA3gZOk/yL7joEBXIPx4Wn06ZNXVwxBv+BQxADzEjzJ7JKA41GRFBs3
nMqJCcGt+xA3H+iCPVXi/ICkpW2MuwV2kAfuGEYOJS/nZ25zZ3CQDoD3AZViMY+jjRFAm0WFIeV2
T7Rd49/W0R66BFouZeXd3OorW8JW73M+1c0AW+ZcKHdTW17zyLjvZr4ve6CjNUoeqB41NtRkECQ0
6XTnI9/jVSy86FKQKoF/Ons8P/ytiwtKnX/GL5wM3pdDzyN8k5/FTxq060FxfZOmybs/PGUoziW+
7w7E37Mktmc9x2M/eKdGILtLNkK9k88Q/G1RsC62Fph4k9/0nF2ojY5awZPZSbzNth0GaM7SSWuJ
DUlzkxeoIcFOFDiWsjeD5Fig40oK4tsKTzCgP4aEtQYV/RhpHea1t96VsNsbU4uUqG8+BmF+0NJX
SH0cVGu0tal1s+a5of1dx/hziRlW8+QmnhQXXPsSN7F5uFYfJSx2geL6qIT4KAUcT+aVjjixsaAH
B3goOlVGGQnDpldamRMWlRDSkZpisrsJue/WHXu3AJ7m/A7eXlGsJuB36GsQS1sDqMDqMQbcD62X
oVnufNDLM4CvElVyh2xP3h9Dy/+vnF8Ro+t8ihsA/fMPnc13ZnQPyVmWu930rvmDZKlkwxLukHoI
mwjwbhwITcPL1VZ4sydqfcMV9/z8LT/05erg/wxLvDqKDHIzLANsPYxeG2TNU8XNoK3XsucqdE0r
uRyH/XmLW6k1XI2IVy2EHqARWnzyaiYT9OMWn+D/ORsPYwWpFEAN8qi0U724SbTRIUa5s9hH1/1m
+S+aVDZegraSQ1GqyyQfs7VH198irOrMaJXkGe6bZohzUGlqqjtUWujqUZgczo97a0nXpoQlLVkB
KmYdppIhOKZoEw6i7hjPEBgcZVwMklGJvaxTV450BALcYSq5Lipk/MEXYpiS+tZm9LgakUhJgF2T
FqYPMz5J912kP5MCXRas9Uig2WlLnUQFkm0w9qOJemkfeyZ0IRtdtyOItp+f3K3TCa++UKSDQO9L
k7elDB0B2yTWMVjo7WtwtkBJm7OroX2L1PFhyGfZnbUVOoDiC6gHC5k0TSxfDohS6tCCN9Um7ZHX
6OxvijiF0RxCsBqd3CBQJYd1wySYjJGaQfpsqbMLJ6fQfIrHFeJYo/OBZn2tGNJaSnTMu+CCxonE
B23M6Yk14Wzg7MZGV8FaXx2J+hjXF2wI7+d6cAtgoTQrkpxF2eiEA5Jncx9HNeylzbjLTO2uNBoU
n1MvauObsaCyBdw4kOvxic0tVktT04TkA9qDkHwev9fN78r8GGWMqJsdIKtVE2tjreVHoOuDnZbT
H00CJfs6zsklsnlXNMt69LeMhpdboJpUyizzWtr/Jm3599zLKHf/2TvWkj9aeV1IRE+quoy2Jjtq
uaVJnQ7sU6PJ/80mBYQV+xNcgmAoPjXEob5IoVSCG6W8zqrdmNyrSNEY9XMoEybc3KArS0KQNRCT
5zMYbUEQ8NQqmMdd3i2yO3aXWHYwyOKZzf3CwU/GwPAA6p7F665mUCeoxSAlinWEtEUeqWC5Cex2
ptdGOkjKTzJTy/+vTMV1UiolwnGnNNUHiw6vMdSU8sFAw6ssgNq4K6An82dUgk9p0Fmb0xaTqAf8
HkqqlT12byAnk4xo+xSs7AjeJNaD3B9CRINoJdNA+AHeLxqWbo69UaXfWwtCY3ezBQYLyXaUTaXg
VRIzHLuixlRWmm63FMJMad2h+7Rwhxzpo/PX0FZsg9kELgLY4wVfIlirsqJE/grWWDz+SkvVUWhw
a43Bsc2iFz9HHEOb7nfMVOgI5lehpdghMoZx5f8fdV+2HLeRbfsrDj/d+wCdTCAxnWj3A4YaWJwH
UdQLgqIozEMCicTw9WdBsqQihFto2y/nhjvcIVOsXTnsnXtcCxhi2SO4mlbqLZO8mXt3/H3mXJlS
MYuqa7/ueuFQwHWjcwP4yIavlxvF8DLbr5rub+w40Gwxio5clsrmNR6lzEDIVOAtLggQEkiBKdVy
8Maq9vCkrDViLGQ+Uen5KWx2rTKplJbs8Qrn/KCBdNUAMNl5l3ul+RAbAH99jOK1nsqvMIvzTT2W
OTvknI/CVAhkMnpWxFe5wEZWnkjuUs0B9j8rL0KySxOk8ZxAXAyI9LqzSNyasV8bB2CxrFy6JQ0+
+jpzpGJFAc6zBoQEZPDCj2VQvwRlt6/6teLpZE1/XTU4HDSw92Kedmb+aBWWWjylShKz3fZG8USt
ccWjXPIAgNf6Q8TM7NmhZgStOm1s0jgNBrbw+I/KNU3fB2uJpjVRM7Nn2MIyBYVi1ADYiPKbRuGb
yjzo4BNp1sA8lg/o57Jmd1Q0UZBnk6cIQ+SS3gsVIEmwlQT5shALU+HgoLDpfPYo7W0rbhRoXYrc
CZwMNw+DQ6UVK0e09Oaix+CHmNla6jgDfdWIwHQsLvr63lCaD8jZlJnYGKR3IpR+V2734sNxLHGm
baPGCvQWQWILTJeo3NmvWJx2OVTOGSo64+C28u/g1iC5iEI1mixBtzZzYQT8UNFOQ/0kFOdJi4qn
2fmZuLTpvdD+OjLnxIXxU9jMi6mysAj1GOuLK83vwUIZ5QqyGag4VBsZAqBT+oy+L22gNOxI+x79
HhndrDxbdEm3j77DTLdDREc9Zi8QWKCCE3zs2W2U4kH2mYIXrPKDrnYsdtWszVksn+2R3JnCV6YZ
mV0DufUIALjMJfIGsRtXNxXH/BOKh5VRYTjHo/AMTi95UV2OJM/0HzxaSlIgH+tWIOUk8mw0+q1c
i2gWTeaUmNLhOKEJdNr2IzdO6UZSKiGm9NWRAJ8EuN2aaD+cXshSChf356eQmWPf2bUw7R4ZMIqm
lgouzqNtb2vlPGeXMgZX4aOtbhtxaZUvwOY/LXvRGByJnumJAnhmRdoQPXWHtTpxxvheiTSU34lr
2LtKMfUVa7Dkzxga2i4BsQ1UpDkguo4EKQlHSFSq+0FeCNsx401QdQ4AX51W7Kw1tM6lWj45kjh/
XaWlZmD5hERpboXqG+U1+HedAJj5aCZyNEQbDUBvsr+R0ED/yjRVDPBl9JjOrMJY5/kYS/iDGX1f
AVLWBnJfh4RRGzxp3ceGj7vTR7m4sUfyZhaAYxw36aSOCRZ73Gpjv8VYoF+VqpPb8irkxpagnzPO
1jIaizfoSOzMAOS97DUyiVVt5b0SfJIZjxwgv21K7SOVud+p1Vogsqj5DCwLIE8ygNA9u7RtxHJb
jNjZWB02AHl+oGN1gZrc1rLGy4Q+xHTY9SG+hjkgJxkIEQLp4pEA08Bqgm1pdCvGd9FIMAxNIIdk
I10+e99YHw9tolsYU+L9NlPbWyDp7U8f7qKz80PELySXskKkM0YQobVgNL+EV5wAj5JttLUpkOm4
fvERjwTNDR4QWXN7yvYFRuDGmPZoBcbv03FXRKl/ek3Lx/h929Af+da2qkBWicl0jFLspHFjdY9o
7VuxNsvKf7Se2V0pDDGSQWA9JgYBJdWcDhXyNDuLA+EmhS9MXw0RVwGQ9fTiVgXP1L8IFBC+UQiW
RPgB+reB5l+xnUz41Ow6GDuNX/K1hO7alk4/P3quLFmmVqJAaAEMI+C8A6HEbP7GzCo6HJAWmlJD
E3bCWyFakeW9NZ1bkVq7PgaozGD4wPJeeZoWr/yRmJlh4aoxgPgQYpA1dtrqU42B6rC0UFfeBEG/
Imzx2h8JmzkT1BZmWQ8QxofCGbLLSjJ3CJ8bdNufvhdrgiZzenRCRog+n7GBoLi4TrotxaJMCwjc
KxN9ixfhaD0zk6RXeADSBBeBAKM1D/O7iAybnDd3p1ezLMbQkSoBRtgvGXRelVHejDBLVIudThuQ
IL0DPPuKLq1JmRmKIq3qEHnRGjxb+g6EDfcDj7dJYa/EX4svmf5zMTNT0cZmNsEHwMYioByjLVgV
fT3GJGTl8NDD6M8/27uZgbBqYBm2JcSF5WWkupUqnSReQ6RbW9NMV5EFiGyjx9blSHl5tWpHCTDO
8uc4Aw2NICmidJ53mq9lY3t/en3LoQGeKsBOYIAXeMZvrzprlUh0XQCcAOFjSnLE4AOoibTysirP
bOEB0qPltRNiLPy04GnjfnnCfsqd186KcOSDTLHmkYJ0qUPHQ7/mgSzmrI5EzF7JQaLtNKMQYRWx
B4BLEDPvDBhaNZl4TsDfuDGGDXhW/uHKZopgFkVFMokroyvmHiDR78f6r9OWThjLPw5tjrKtG3Hb
kAaHZpcXdV64cXlv4naePqHp5E+d0Ozqo1PYUoYB60Bu02HKvoEVrFVACeLAjP5WpGejsjstcu1S
zBQhA1Np0aoQmVe9W2XsHG0GH0+LWDTtR1s3e7AMLUAxyoLN5RhaK+qLIii3rXERo674dwRpjCG3
gdnPuf+bGFEXMA1w3MzsrmmehK5aWL7sC6e02ONpWYuvMLCEvsuaHVXN0Ypv2LgPuX5A8NTT2tOE
p0UuwVj+aVHLt+KnqNkRNZlusaKCKKq151o4uAm77fMidkgbfkJ/7l4LQTZSBerKdi4+L0dLnJ0b
I2kvkxTbqcLGt6nfG+FD2Hcree5FS3wkZeZhaKkN4JRpdRbzRHZbsdilQ4k2jQ3gNP1wDaph+TL+
3Mzp6xz5GWMrW5vmWFQW+hJ1AlltteYj+1toyoCF/nE/ZkaeZp20OMGyVC6cfor9eIzaRHoH8L81
q7uY4/ohCwMib9dUWEoexBZk2RPe3j4C+0wKfuXWHbsA8EV3o/2lJ/clGGJPX8ylXjAYxe+LBMvB
W8G9YmTGmEMwuq08knxpAjvcWBjfFHBIeKps8+pOSmCgSsvrEHJWMgAPaOyoWuSo0rztGb/GbO9a
4e/0laLzAKoQJmskBnJckTwIedCtG1FGZ0n23jA+piCUPL0Ly+qJ+VAK6IOJc/XtJmh0qKo6w5tX
g6AzBkx+2TuxBlRnuu+L5yGLgcazYhEWL7FJJvRepFEQarwV2aeBqsY1jDbyN44Z+Y14arRXbqw0
hi0n4I7kzCyA0g5J0gRYmglwrGKfx26jvADYDPRfA91SFW/t57p94NnNwNYY7hYP8Uj2zC4wi6vC
mN50je8yI3aC9H2D0iY609rQIxh8OX2Ka1s6swtG1dCECogL81ceX2K0AhBOhe6dlrL42h4tamYV
GjsxskqDFJmOewBzfqatuuKtn14I6llv70ZGErsqYoiIee1FsGsY2KiV64xvTi9l8XUAlpeqA6UJ
BGqzOwgoclUkeThhHJQXCtMujJy8N2rz9rSYZW/5SM7sDgoA+beBBhujdY+okVDNT+KNRh2hhz6p
PaXdGYETtWRFq5fv/pHc2f1TB6Vp2hFyARPr1JKfBYBkQvDoTTweQMDyI/u5KaKXKhFOxU2naJtz
0wSK2un1Lx7n0deY3UsgphVaJyZblrVnFasODbqFAI7oqMoaEN2iS3MkanY5c1uvOkRftdvmn3Vc
nDpBcFdtmu5RN63dP1rWHNUgbdKgAOAQ1K3ehGh/hyx7cAlbcT0XjQhgMw1KAFeBWPytMjDWGwmG
UdEiMWxZ84oWkKrMvZh4unioSbOi3YsvwZG02VnZrZkKs8dZke6jWj8Y8qDa77sgApPToag2g1jD
OVkTODuxtAkUVpbT8tBdDVixQrmgterU5WWu+brho+P09LEt2q+fK5xzUk8sB+haArEG8vrOgEzD
mIj70yKWexCOZMyciqBBH0nRY1EkIzd23NkOmjGlU+aq9GjWX/IuuSKieam1bnRNNj40wbhXrAD5
w/gqrmnk1nWW+GWmBW4hme10Q5kD4CxYg89dhIA3MQo5dYQBj3IOgJwBoJLkJjCkMw314ibcEhSL
9KysdmpC0LaRnkVSbFmVuhVssZJ0+17YfycJdPwlZvaRIR+IWiq+BC1vOgUkDaho5sVaem7RDB+L
mWuSyBUtnyhV8HDV1qZpzsfuvaEYbpx9aJIHAuAEvufjivVffmR+6O+cpjOwARAYcdyFhIxnCgpF
GfjGQ47G6dOXbu1ez3w4MLImVWJCc5G23RVqtbGHNUrxZVOEmSm0nWMsjcx0NTNYieYoLMU0HqQx
Ok3utUKiFOPT/oYYxcqKFg/MQBevBpABlF7mwXDYmX2QMhxYloLhYXDK9jxHJbGP7vvooit2Njpd
FRBVFms0wYt7eSR4+vlRhBXGNrg/UfZ3B5NvFTTZd4p3+rQW38QjCTPXI4tyHX4TtrK3kFAYN5UR
eKm5A27NyiYuvogY6TcsbODETPB2KWYCWMSyw7Uoolud+zHK9gQuKKBSVsm9F2/6kajZrgW9KklR
TKL4DaOg32mIk4fJ5vTOrUmZ7VweRgD4nUJ6AFLYKC/H6Bks1vg8F18ltMiClBowpb90k0YdOo60
BsdDQSQSxudD4pYEOD3NFcC2khTU2NrKM78EOQFkNkCaYNJtYmGfKRcIWNM8NSFSFE56od8O18Z9
c6leBxvikQ/1hNEj9+EXeHCn93NJqY/kzt0YtU6LhH7NOI17y/R1tF8m12p4aKk3rEEiL6HVHC9y
3pYfF0Yq4fXiYdzaTuiboRM6DHhUxnV+lm+rgz06j8TJHvgGYPHCYaCwXoktlvTheLnqW31AxViL
DYbrM/abNjkArJi091YNusbn0/u6WCU8ljTTPD23CxUgIkifJIegBDpx62nkoIMkO9B2gKPgueHy
tdwQXTvOmRJalgxVqWCHG6e8GOHT3wEEqA8dVDqiR/EQ3B4Exj/c2HsO/HCtlK2tSZ8ppzqmMZEJ
LLYN4LHg3rhOHhvP9GMfJbctaADYDRg+PObWe/2We8pHIOjvt82HCYEKQAA7+Ei2Z7nJfqcBhIzc
KId4LSia1j/PTwMuB2hYoLVE2mfmBGTGMKZJDvIKs78M4t4dVp+tJQN17GbMzh1wjiIjAx6PInB0
gB4o+TZYbXdfjO2OpczOuc70mI3TE4UxdIJZRTO7qACJHX3WWjROZMrGpj4nDyPZdvZGH4h/+nYv
vV/H4qeLcPRCKlWPxtoc4hlXzoCOfeiyLwrNHptB+Xxa0tp2zuxiLUlZFBaulDlc6/RhkHci+PKP
RMxDgqTN2sIMsRg1HQFQp7qBNm7GrPBOi1n0Z442zZ6FBaNlR3rbTZvGNgqicbzFrbWv1Sup+x39
nNBDST1irE2Wruzg3AMNo14CVAhiQ/1DjZqZpDe6+nh6bcuK/yOOmLtqupU0VV7hlOIOXXuSI9Wh
fLCs7lDr6qfEumuseHda4rIi/5Q4U4DBTuuMBZBYc4AVwQvMjXrNDViUAQhoMBnDD/2lG6lorIZ2
k5KpbXRZ2h1SIzYr25fTK1ncO4qxfWah2eoXJiyC7p8uUycp3PAGxRnIRZANnqpoHjeuQlTq/pm8
2c7l4TikSQcTmPLbml0FwJEfzhPrKQ9ueqNecS8WL9/R4qafHxkKk4AukBgQNkjAV7F9nTZOlK60
6S5aoyMh08+PhKSh7FDuhpCg4z64OlwC7ly0/V2hyWPl2q0d1uz9MMIiUVOgzLol+pxttKv4Yvw0
9HeaelDESl1pce9UELN9I5Cdp+VN0QwVsEVg+kJPH7ozankxL1cWtOyTHUmZXYeCqZWSTWGxdRFd
1btxh8rVPr+oCpS8HRRtwUPnafvCVS7yDcmd7MLy1ZXzWwJyBP7xz5XObolomcLqiSpXvlxpcArf
o5/v84d7VXcBU+pJV9+a7ugOj5bfutrZqLtiw1a+w+J00PF3mF0i5EX7vAmxD+3gFF7eufptf2i2
cpd84i/RjeanlY8SGPVPa+Oyx3a09tmNygp1MJqJSTcpHZCtYervIHbq5+BzCxY52yEb1eGfUCG9
qtChbPr5WultUXmO5E83/kh5AsbS1I4hX7+7sHN4icF5l/g4e7IZHOu2PQS36iVYL8JPpxe+Jnf2
sCdGU+lGgTNPOidGCoFdjIoPUOF/JOWrl360OjNF43evYXVxDWbIg565aSKd8W9Q2hxf4K9P/5EY
VW8CLbGnTQxzN4vMV1DOOTaNHKJ9GSMCzx+YEWStXXbRGP08uq/ZvSOprBjrSA6Q2lZgQ2YeeF6C
CLxK1r2BnGHcbE7vpToFR784z0fyZq5tWOW20k6508HlrmkidDM/4P8wKWhe6o0j/CfyCYibt8p5
sRUPoB3NbpTzYXv6W6xYxa+D70eLFhowQUHOjIwxha50dFMyEDSs5U3WpMwsUgnuBxlN94bXhQPu
cFfXHkW65hKuHeDM5mR1MbUoQApJXhrqN63Hoxc99QekB5PE+7px//XS/3f4Wl5/O6jm3//Cn1/K
CpTYYSRmf/z3VfVa/HadPb+8Nv+afvHHX3z7a//evpaXz/mvf+nN7+DD/xTuPYvnN3/wCxGL4aZ9
rYfb1wY4pF8/H19z+pv/6Q9/e/36KfdD9frH7y9lW4jp08K4LH7/80f7z3/8DlC1ows0ff6fP5wW
8Mfv189ZPtTPv/0fge8iShCF5//3l19/fW7EH78ryGm+Q8MjKBsJeGGQs4UCdK9//kh7B6jZCRMU
RRhwAP3+W1HWIvrjd+MdquYUCgyAAwJIqelhaUr0Tv/xO3unM/xjm9OoNfookO/4vg9vjuvn8f1W
tPl1GWNkAR/8Rvt0oLCbFsBuAZwJtjKbfn1Iji5+nlgtphHy6KbvWr4HgrrTkS9qPNoHrrO1iXRt
pusMoG2oB5jmNC1rTNB1b58FdA6KGslX43o0pVJZV2mDgZIIE0h2H43XBF3CoOl0aIuvez3BB4Eo
hLJSifboP9Tss6Loeuug6SZqOgNv0toRod5bGMGULPABXptrTkl5U6NoFpaGo+bKwM/7OqeWr2ud
EeyB4FDGrmk3tPdRPlUUv8WTUXp2zGBwWFiHANdWIHkDrq+OlfcZaWxrYyaqOsROW1s8JV7UJKOI
/zQOf0mTLuIXDCaXX8RJPZr07U7Ur6/i4rma/83/jcqEOiM1p8j0v77f1F806nFoquG3+7bAg/9N
Q7+q4Y/f/KZMuv5OA5KtZsOngv+K5pLvuoSfUADaEQJiPmpOCKI/dEk13mGqBllXfAdMEAEw5Icu
TT+ayAgAoIjvh6Fi46/o0lvDC2hbNANDZ8HKBPjmaYzw7e2maj7aXG+ZZxKA/LasAeFN9CHR0k95
G9VbuwReQcZXco8zF/ObVBNT14BthqaSOagF/kNsDEmkexS0gQ6GXHUHw8FnyRDnZ5LFl0ONMl9h
aNskz65DPQJKSp7HhxQkpOiJbj2b6KNLioR9e9j/0n3+X3pTnz/nceHFjajjF/HmvgHQDqf2/76m
B9zN9iUdFn7pT3Nv0XfoPIItn+hx0AXy/YLCaOAZgMG21W9Yu7hr3629Zr+jgLNCh9rE6A6LD7f1
T2uvGe8QxGMkTKegNPqrN/Srgf3pbE2slYQaX/MBoA0Ae8vsimqGFtXWGIRnkgYCwSZaqW46Go4b
rSvENuamDZKoT4nS9fuKMwAlJqVl38oSIze1mcutxinfEmD/k5X8AXA9375Ek95Cf3Bd1eky/0L5
3jf6oIMdy9ibUq/KK9tOyRUehBbfQQn0FK9CeRdTxHR+XAcw/BpYGCpQZOa93QafraKgNw3VLV77
1WDm5uNYKeHlEPEOMMJRQ5/yKBJgncpkhTycNBTLy/REJVd5o1uN4jFDKNauS4PRg/tUiAhF9Y6l
vYfyWVo/RIMMd2Wv5Enn2nrGb60AeH0eMxstd5S0sM+suqV+qQ6J39f2Pbeg8q1vd5Z2PVKjfbDL
KnO6mgP+xc7ULHRAcc8/5Wjzu2WBhqKjZHUFuuqoJIiQUr2nGxmoUXYmtDJLN7EE5ZKTtBq7KXjj
AVGqA0t38L4PQmVbx2N9xsOEbttWa15iEtVXdq73HnIkQJ0pz6rSaO7NIu6vqd0PmPFpxSEIInnW
K1LxYnNES3qGJqxLzrThvEB3qYIUC7L7LS1vFWY/EQ2d//CPy9Ib0yz6oAZBZaLKoXfAxS+Vm7FN
wetnRkPjd7Hsz0NzvEMbbnZVD2hn7ke7AAlQZ1C0QaYK+1Q3eeKAo6xxelCtjm6rwYjdgt+pusUE
q+bmgZVf63I0I+lqNU0vMETUaA9JWEdOT5X4ahy5z4ZA3XA76+6BYI3eo0gr9r1R6dssywuM9gtM
NNPaaIGoRgx/LEy667Wg8s3RVkCLRcDaRapyD07czqU8xERZqvODBQqXTWJm5CzEg3OGuXvrLKIk
C9HgRLIPlaDNfWmWyRfeUVOHmVeqO97E46VWqP25Jon5OTQjY8MCwf2cY/W1CsjcbJC1r8alMBzs
O9uMvOvRdQMOMWBUg4AXFFe9K3DTgLEddrcgaOwugeKILs2uwbwyi+0t41HmC2VEDqWLNSxIaLeR
yOtNS0bVCes4wpWuczPYdDJtAPTOmfFBx4e4Sp+BUNuyWx9g6fRZDSewgGQYXlUeBhc8j5hn9X29
YxWTHbpDE+OpUQew4QVmRPeqNJLaKzGuE4GYwCyGrSxVhPKm3jSWo/IcwEK6zQEtBMjZwctAXYHi
G3pw7vW+IQjogHm/t/uaHmxAoul+j33cS3OsGyenWXQepkZx6KMOu8faYHQZcMOSRkabbFAxQF1Y
AXvJO9YZmEbt6vuxq4pzO7NtbN/IUdXUk2CjlXaA5pt40i5AdDEnRB5XbqWRaZmnCru7MQsSI+OT
lsY+FfWDHXXjJ1OOPUbdG7a3DSRK8I7auVdRpbyEJeyeZDRYGNWwjGGqOY8F9dK4Tm1gbBeovcCV
ND8WgYknVOdAJITnSS1Q5+agS+3p2CF5DFBVoDtKEeXnQ2kK1bEHKfdlaJS618CI5G4SWNmVXpZI
kco4VK8asNrcGLWkDWCNIonBv6LJrhgUY9upFoZxulKWygYQFpX0qno0Lg2Yg0MOymq4p0j+vw9E
wW/jVhOl32eqdhHwjp8rXJSomWmcXMVWghGNUlUyjwLBzQNiCz83cEdtv6ZDdCZHvb7o1Ci6jtUu
fahyWtxbuqBuOLS5l1dd6sM8w/jqTZq+JKEAjmrM4gI1Ka02rpt4yJQPFVrvO7fn3L5Vtc4C+x/J
QxxKVRv1hpHcfq1HjZ8NOe2eQivKXDlQCfoHyXd9WXmjYiiY9GnLaEfURKJvmkfsENky2ZidrO90
rRwxpkON6IaCr+exlHl8aw59TneAFgivGWMVUAQGkWauakbNR2Dco5zPaAHrUA9J5gdGmz5H3ObU
0WmPsXIrB/R9iMR85AyahWJ8OojoSumFknq6bCAuC4X8Avtu39pK1G24aTQfDcWGiNAm4zmDbd4k
g5YgGw0UcN6hMQK2od8nZhp8kKmk+BcuHew8lDwFeTpy8mWROe0YKZhZzNUCZI3cPKfgXgnR/6JG
qUMays9sQEQEeyl4exCWYXw9tp1iRYec1ErktCApUSU1/SYyXhKNdF5noU035b0GmE9R7ROALlzb
WgQEIi1/AdiKjYuogxSwV6rzJIDpH/XsPBys4KVvyr1ttrlj6ErvhhgI8CxSVH5VseRy0Etzi2is
wi8AwfCqgKIjXASq/qXeqsRV1Vb18mgAm3iNf4FSU/mYdCm/qVWtPzCdM2DlVUBtR3ArX6SWNYcU
frlX52W/nfyST5mSli+4pbrmssFEhMUSU1r+EAXReVNKNJfgOa0PmsX7xtG1yNRc2owmCMMGZWBe
lwPOcTPUSlx6/dii7TYRovC5wdNPTAD61R/sQgNHBAvVwEsaZRgdkYkcHGgApXhGZSYbt1UaS8Vt
Jamf4iZK3yNgx3FFzwpL5JVCWHo7EOMu7QN9m6DPN/c1VpujWzSRdtHEnSGA5ktVFEAKtoeLVX4c
ykBsRKsAoUgQnFdAkqGEsiTFR03nOT4zlp9VYMD6xAjY9IjW+QWwY+h5A3MGLWqGEZztEvN+8LtU
gGZaAuPBpqmmz9Q2nxpkIJDJR13a7dDjfJaAINp0oHWY59WGHm2WbRZ0ha+UPL/tIiIuyyQZbgDT
Gd/1mSSaZzQU+fE6U5VN2zS3IGzHYw1AtItILyPQoELFzmPM7OkAum8AW9KxWAPmas5C384i6QXJ
YL50Sc8/WTavpFOPin2GWYNucjB1tfbzpLT9gY4CdGhdjZaQxDBLxy5b41zkBFM0VZy1qtMro8kd
dBfJc05H8CZ0sCOJi3yWobtwT+pHNTEH5UZqLGfbFo/+DbR2BOIU7kDg22VmnMmkxkvA4rjgu5Rj
P70enaagfjEZ/C80P1p3fU/BpsRNBViDyWAcrDqFoY1sDYAApZElF3U0pD0q7WZ+mQCl7z3GIPkt
1TrzIw+sBIAAYPx20jhVXhgNlDOrNHmxRdYB9NFKCF4KEEaPeDK4CRjgOK/otYqsWn5mVbF9FbZm
9cUuCMZ5MhKSfWUlGXGLUipOo7UG8fqWR5o4GNagguXiryfr7ssc/5tnDd5k7f6zLMT/R9k8ZARO
BXW7uBmr5yJGM87P1MPX3/kW0zEkHfB2A6Yc5IUIzqYOle8ZPOsdBZI4erp0YKRT/LUfQR3T3k1p
CHRY24BOR64LP/ozqFPNdwZBJhCxODqwNR19W98TI/9BCm/WGYxCnmGyiYYTTV7IrWGM4m3eobPa
Oox4DJXMZA4akBAwNDtTQcyPHH5ubMcwbYiLSjOtHeTd+tbrDTm2XpgOQe0LuA1gNQOkfOupgW7X
Psswv+C3eWzVfoyEAXPLoQ4qryRmXnl23kXW7dF+/7mk4yzkRCH4NvwzJs4XaqJ3BlEpeuTmg6TV
QJo4zeSXFh3F8gZCJZp37E5AI4TddI4JyPvIMYZh9BXK5SGFU7ezOpW9BjbCqaegCFpti3K9Booa
C9Xox9DkI/UatcgjL0WHjkulprXPrc1sNPFzcDW6tTZAyfTKhPMtM701NjQGFexdpQS2k7BMK68V
E3HAFgSuhvTbnunNdpRBFiCm4QQDvAYnmVuMuZG7NriHdT8xcunF+WhxFxAj/FpRIxusNKoyoA2D
J7V0IpL0whmTAJkiHlTKQ2QMvMCATRzUW2HpxRdtek3QxqQm/DKmMX+y1NSgB9EP9jaI6h6oTV2B
spopshK+U5BUcAPaGBPTcWOqmVeVClF9fMh5UIdM9TP4q7cdsEYDR+ur4UlR0Xjo9Y1slbuRh2W6
SXRpG2dD33UDGLeT+D6mRgVG7izutlERDsirWjX2sUaoGwHYCCDOH/HbCpzOqpfdfWSXhnJjcwwZ
b+pAJ2BaQCB7m+Sc6hfwbPNho2Q1kAs0EgCXlzcBfxJoXGxdRTboaUJ4XX9GIBKYd1FRIKQGRnU1
7qyWyB61vL570os4yzYRME1B0N2HSBe3GuXpxuIgRHd0TkNAZsTUjl0maATgWilaBy045mVINK7d
IsaVMZ6qGKsQiVo9lTC09j7tAvWmQxG5dEuUPs4qMY6hz+Br9JsB8P3M5SHQBi8FQI6ADYNYYfCs
0OZ493VJ+D4zjBJzhSQHbZfKY83J0SLwoW2Q7vEkstKZp+lt9Agqk8AE3HWVMl/Ha9zs0U7Xd45M
ipw/dXGefClB2R06ZcFC+rnU6/4aAeyYwBMplR6jgQV7ptzCIYGPsQs2QSNyyxXWgCpn07QJ92ro
VOSTUg+jh0pPu09qmeBRLVUioEnZSEYvToMKnfgBIPeuxpriw8Ke4sMYUGIH6tRDAb3nsVLnrcOx
MOyuHI3gUAJukYBKuLPopkCu/rqwOaEeYiSp3GVMWGxvgZaRegIIgdNIQo4PbQcEdx4Fxex1r5J0
YO43VRSilnGESpTER1SgIuk/9mWgs10EfyxBGBVpfRm6SHtE+WeWAmmgc4TdYn4EeZZ4AiKudIxb
vO+j0uiZFxs9BI92Xz1ZTSrUqyzNMU757bqOKg/0Dy1tcei5ksI0fLt0QFvP7Y1VSSI9tRkLAHOm
nQbtMDIwlSWN9WyyUOoABVcAig5KVf2DWsM52BesSxBrD/A8Kz1pbrAnQLKIo4E9KSJIz/XMFFcG
xcCBkyUR+9QrHRMOJrs/o8GX7FBlTA5RCKsrG1XftxP9i1FUIvNCS5U7tOV8CQFD540FKBc2hpKn
l2ammonLUhJHm6Ss0UcgA6EhPCR65xdJQB7RidXC9Keqn4zJ8NRXlnlZmqR4wHgpQo0iDMuPXUbs
QzbEseYOShGBHittAQdcBLlXl2X2ngSVved6V17o7TB0CHer5BoDVlXrgsBE24VApzadHiyrD1mv
31kRwnmcVAxWBUakEDeArG2RS8YngH8oRL3kf6g7jyW5kSxdPxHGoOHYRiB0pGYmmbmBUSU04BAO
wPH084HVfbvIrila293MbFoUK5MRgItz/vMLnk8fYNVXq8wifcXgQTdlmER9zHRpW4RJhiWi17b0
24F+LBpamcjWo3fvW1VztYTkHTiG+qDmsN32ce+ddTATvtgJcmnkMHlR4nXZo5YptZpfC3231Kq9
JlNT7Eg60xzHw3MRYCStbf1u5lP3UVjETuwWLzbyLdHutXEaqyb+iPHJk1o6HFtb1V359mU0CqVe
53AqSUSj90KLjValVM3aHaSbcZAO3XSW1+fFZUPDeh9IFpuFtW1kKGlKQsHOza2xnXZLwfDc9Mr0
XTW6euLExhJWxiEUUYJVAFPDpOAfBFV6N4VtWOymtu320JmrkPPCX9ptyp1gb/O2yq9L6CbpFuKi
+krXnJHQEWTSiMJ2jD83S+gcraq231TVNSmwS9B+yTLDN7ETMvUTOACeXlnSGpsSdJaAKD1gwhu6
ub0DkvBvF1JATmZfiQMnCaqIqQhoa1yMxhGdHss6WN5GfNG2ibJVtW9T6RMxa+bNF67GnB6pHbJj
3uTDEUvcLkqW1CK3SUAFOmeUL8GRRBOj2YzYHBWbeSjGb0Yzu9/9dHyPzaW7ScqGEFmqqWdN7Nur
MIvgzRD0vpHbyy8D9sFyw1Aj3nYm6OAmCUYrylgX/FVFGFxylCrhBbuL9tEFGYwEYRtZ1IWT/K6R
Rb1DJmzvOeFbQmrZe7d4hQ1fLWsInlQ6qqibLIP+IF6Cq6rdRUa0Q2TCxLZ4kLYOPledbh9yw88e
OTCrXZ8ly8cCuICWPIUtIGR8I8pi+dqbi/VRUXHt7b4fHjyEL1upca2rTd1g+SuT8XWIV4xTBmHX
31Z2unxYKunkW1mgVd8NfSfHI42xF742FJX4B5dGniIQoEXcWFkHJGXmo75Jm9h/LaDJ3jb2Mob4
RXn1tDNci0j0MFHluxgmnPfzSfYvovO5+zkOyLnJsmXhPokXcpyzgUy9tBrJvRxcLuN8YhExLKqd
YD9l5NbvuQ2Kj4U/jEQdFstIG1+PQYTlcXnoh16k2xa4vt42Lc3tg25EfxyGyvuOyURzXlIOd/p0
Z/YxtfNprjG4Qoe2MEutdih0lKuAc61BPI+hpfuNYJANs7wMGo65BIu0T76avYKtbCM5BtD23WNs
u0kZGeCDQM01y7hx2VyRBbYTRk1cG9/tQKXmfhJJFkdJqUOYXoYN4QvLxP0EXr7gUz5mIded5Oy2
8BQfQbLtio6tD9UVjFJlURF3ECd6VGTG4xRkVh81YxgkO8G9CW7pW6X11mSu9aYcgKd7FWqUbRrc
6eBllELcASa4VT2NbbrrllGqe59KKbta8Yz6Q8baHs6Jp4ittznOi2uYh/2nTLvygRtZjGcSrCCu
x1QdyJFKkmW2upPym9KDVx7MJsDisZjxA9oHs8P1URL+eXTyqUoOBHyR4J6GAZL7RbhgJpPnr92l
SdXqxrlvPZRAMdYmC8fx3puCqgXfwA1P4TlxqaQK4eJR4PWRqifzqNe+g8Mk8y86lp65zYo5Pzpx
kj/aauZeBTT23imObv0qt1qeod0GZ8vp53gT+EsNICvDfmZJZka1N+I5vxCk4FyqXkgXj8FYocMi
wdC9NNXM+jdMMRb4700dvqjUGa+BTGKxcZepvS24Q73tODcPkHSrHLm7GRKjJE2Kjnl05iGKDUqx
TW242tmKQrPZS1q3Hf0MxfpCGfC5q5PhqcwXruWl74qbDrbB98QK+r02UnKyAb6y3Zz7xm1RVvIt
tJKQ7ijFMXQTt8on/NuVhH1nWMYWgITIm0mBkOBd8ZL5epP2+L4e67pRuDeOmUNCczXVxR6Yo20P
dpBgW6MWz7gycRVttCjPsM40PoO/lY7KXsA4ew9EsRafgLOSKPNc3W2mNBMvrWOmFR+as2c7+CHA
HmSisy2FkNsQEF5tO7/mY6ZOY78ImYOS1zPPXzsDeyhQeXD1x7W/S0zlPjtD0by6pRwPdFL5G5AO
xbxVNvM3e7DaB9E2xNTGbRq7J2X4cDVtp59OaE/rYuspZb6ROFYy4f7RBKSlNdtXXRQveeKIeNeF
S7vsR0BwcRwEMA4LyAXmHON48jaTFb873pRdzMxkzmgF4mQ5YriGhDXl29YolQRHdBYnUqFh1mv1
R7bAYjvLx9TqFgxxNVozhmrLUzB2QY/kvHIupVdk32wnboZNO8/ifhKssE1duhjaroeFZ3WOvW3c
sT92dtI9UX6PG4PtvxF6yo4SOLnAbRgTJh58cRPaojn1qcE4Ec/aUypTxN8Dxp9LNp/YdJO1LUUy
borOrHjJg+Ef0wzasyFk+uBmXv69A6V6V6NnPFZh1r1BcQmfEh2jUOJ+jezAwPXXqxcBKbKrg3uf
7fs9nmYgQknL8mlQSS1hBC+pE9XZVLaHttPBq9U1zghkx5SQvKVsIybL5/83otV3I35deOw3A1O2
oHYZNOKtW86jUZBu5ozH0Xbrsx6y+cBlOWEqaF0EiRhkYTiJITf4Od+bVB6HPOw+ZkGQPFuG7V/s
zuWwgKV0XON7qN70nWu09idk8XLZVO2UXvC/X5wdxUlH7pVd30MzBzVltRfJYXZndZp12e9TQP7n
ubQCYrgo4FvT2TeVN971A1T4Tdw76KbL4FvDhG8hhwyocrOES3XBNCs/DuPCHokTVeTE7NninDWz
feL2+Z5OSfLNN9rxqFNsECA0zXUUNoZ/NXG0cyIG9dlqnJOH1ha4N33klCTgUSjMRoHkOCIkq5O7
nujHjYNj537Suf+pyci+Vn2SR460VpoE4bIVjR9xzWN3X4Ew7lJnGm+mpfzuDfwU8wbj1PlOeXFz
wz6OMSJgLjR311pG9V3kmD1nQd+i9uv9hQqv6bx93lWjd0iZN98SFNQ/1HFcHAJGUOfOSBJyIcOY
ylJhmoxSLyHFqxtamTCrXZx9aVTU14yh020umvxsDvH4YPf15yWR85nyYjgWWBReSxWYG+Fg52wT
pfkyVunI6FN0GXczF/1HkFt9SL2YFFnLHoZtJ1CX750yYy2xPk+x7DLnONdT+MWts+ax7s2Bl+/E
40Z2aTlcrAnJN4OA1gzJMsnH97JraVwsqhrOyZCku05mBXpXX3+BVFXe9VJKdfZ8b7zvA4NNlNoL
x72x5N03c06xwzKLYaGYHZyPHeNI4imVVR+KIJi/AKwLa8NcwGP3wvIyNpVBg8IyXqjJOzcxN9Oc
qSdXVMaJYrzPt6npxVsHN/uJG9H0dnikpy68SHfct7H96ratdalzeGFVbQ17DyG9v58N482czeCA
H0+9tfJ8vqSxkZxm+o9NMRhyR43C3drliJVFYcWnVqf0BtZQa6gSjvU8DwR7bjkXoF76A595hiX1
UYoaJ9FhZlpujWFxn8xN++YltV/SnffNBwB7YmmS4a6c/aA7TZ3BxgkKV+UfunqsvA3zRthFys+n
+8wdjfhOe6PYjt0YvjBX7XbCN6eD7pNi2c/J5Pp0K6aO2jkvH6kHl701OTYgu+V1Xwqv7j6rIulA
zNrx6zwNRRcpZ9npjHinsSrdA5WnITYinNzzPLZy1+OijQnM1H5RllHcp16CvQDWyLRgy2Tf2LT+
zcEALTxNZTmdGpokMPpxHwQYCEZBossvSzZIveXqDU9WWjECEnpjdXF6tNyKg4Jx2DEgOOvTRLGu
trWvxPduMjUs6ICmLRoCragBGBAOh9n0l4dgGdWn1tP62Ci7H+51V2AmnA5vXMfVUy7qeScKqE+V
TgmG5kBShmKjM+dX3xkqT94Zs4aFcX8g+mnXVrPxtnRe+0lUw63M7WrXgN9uZyfIPmVJbT52XV5t
vaWwAdDM7DUsennE8hu8MDCeGiYOmxyoTB+pmbHuGByDaps+mZHP5FfXUS3FiXayPjhd7L8ZFaky
ReKkNzlvaWgYtUcDuXPMIxavPoH1DNHELP6EibHx2OfcRNQ8HlvBebQCpc6Afsk25Zrad4bh3sTu
oK9NFhgpdEgmwZuwd4JiswhLUwJ4Krs1u9B6jRWV3dQ3XbxThdFcwmbEwQXX4LcgRQzflvrdqmaG
nHaZvdiloyis4iwaQi8/z2Ha3RQJo2c7KJ8Xg+q/HutvQSPMDzAC2EF91dd3ZTht3GnuXwa3TrOr
IerhpXc949zWYngVtRlntAZFY9/n1BHzW+2JBBA2UGYZDbHKVUQ/5AN3TVlCqJis0Nfugfrq9h5D
SsDUoOTmiVKzhdlS+VSATkf7stErEhS7mdkeUmcEuGydhCo1HBrTgEBgmM+6daFEjynzoAQqxsWo
Tf4FGnv/XrtT9YEbtxv3qAiopZqpSTzGRhBDT6PdjhUsu66Vl2Fo4jRqUoqqTSqKKdtB2Jnllcok
zKN26DhmZjeg6eKdCsCntCp+56v7V4g5RGCPgtJkWvFr/kPbuPFkO+F34Qf6LCpleke9uJBedJPA
eWpU3ADod/o2KAz56e8B+1/IWqD1aP9tx/fgv2Ah80N4/ifasPDHHqb88lk0fX2ThY46JNrCFwfQ
NcqsVh0bp1SPBk4LcByUYf7BLfyJdP7TvODf/n78W/HBsV1nvbigA/888kgDLzVm3wDyNa003VVk
zgAghlmmv8YVWZwfpHAtk5M/5BXMhgmnLc/dft8FoJu7qVPgM9T8bR5pL5uLU6wMXV5Uk8T2wUtt
5t4u3OT5vlks4W8snTu/04z/SsWDvkqodUB0ECYp/Jf7y9TGSH0LMNstN7YVF/4h7VJw8DWaydyO
I+jcbigsq1wTS5nppLVgGJOU1jqqwTzixe2LqjosnUHGpvVjamO02M7d//1r/qsPCT3cJF+E2D+L
z/nzc3YcDtsgbsuNL7t8PMCY9ptLNSZ8Li7uhyGdsu9hMTCryYuFh/xjihRCxoHs1Ca2v0vzBJPa
OWCmCnzoLb/ztFsnefJPjEZfWA5ZC1Aa4c+7hKj+QikH2E5l3BbZZlBlOGKdt246vHLy+WBJMKpb
zg2v3/sZeH30w7T5lMz9Ut6GdTrPjCL0YNEdzwXlQ9nW6w/PDislbmdLX6qsdSYyv6bBF78R4jnr
s/v5k9u8dY9dZHuma5u/cDFl7i1lmBJ7Ybslq9cpdCneyoQJ+s7QbOzPVcv7Jow3dYubxLZJBuG4
TPPbRPtNekFzkHjHspQxcyw7zco9I7A+iSavdwlh7FIOzXydBoEEpN52GrT94nkxTKOwKwnZEH1e
uPuWunmOqopWg1q6FQdDNFXDL6yMdzqm/JEccbDWrGVmsp0XYXyW6SSmhwm2yYdwdgjUcoZBNr9h
Ndu/6BJ4rW7ABsC4IsC6ApPlnxfewmCiChjqbEZeU3prZOict2rIFlzmqZmaXe01mKv1HVyIXZdl
tr4soZ8UZ89E+3ZxadruQP/77BDWjGi3teW58sghWuRERmms8CtyiYwNk127j9pCMboRVcKP2rNo
Miqk2gynCFJnLj5Lv8LeB9Ql/wTAb+oPf7/Lfj7MgpUsDhrpu+tiMDmWflnC6WRp7RZxvqkEPA0q
aKK8s7k8VWYlz37WgQeYjU8t4eKoqg2y0zd//wHs9W/411LkE/CQfY9lCCvYI09ovWr+dJwv6ezp
GrErNtZwPPe4jrsUkYsAU/hjpMNjDmDJxW76KTOaYSZRrFtPViuxv3opIR3bUmIeENmAsxDxSrDK
feVM6q3O2Y90n3F8MsYpbnd48rgHTxXkZ0GBpIGtvcWAtlfZsbHzXIDKw2++3K+Plwm7g+rEsjwU
W6vS5ucv56V+Ysb+8I3OpL0BaanhSxGvHUMm6sMbukgVbzLS3c5xAM9HmjVwYhB0RbwzhYid3RTW
g7VpSJi+w9jBiQgFzp/seR40MyXLewqxg7z4ikSdWzP26pygJLvuItOcrJtsFgiHFwvYXMANI6u9
rpUEy/P6XRXKDu4vzdBvuNS/eAKgjaAXhUlOEj3/24O28PM3Lo0mKAmf/TY461zNYepBD9H0K3YG
K6HeCqCncc8aa27KMZmzg9eAu1KT09YMhOHOu79/Bb8M99cPhB8n2gjSmqGfO8G62/+0virXzSgi
9HqQcp2fGiWNJ0yEIAUnyorbaHZ8/Ty2IwY/3lDG2W7yoKNdw7DOMtCmoSfFgkE1ZErIce91KvJh
l1emfxs4hWPtlSyq9y7zGFV6sq1uyIdqyydzEjP91Trg5KCRr7bsvQ+eAq+HeWeC3v34pwZsc8B6
k+A8HPzHbCSsC/4fufC4x26aoSWIeOxp3zxcp52NR2BnGkFc7OWWZPc42eJ/mGUHOGw9K3okYWhT
UpSn/MrJ1duKU2T4FNYNvwx6GziuXblOcqwD1R4d37X2grE/jaQXq3jXCDpaxpxxM++cvGyJnCFe
wz3VOl9H7YZdXDUZg899qPlN8PEoe4u8C0oCk8Ob0pS+RZSDRcifA7FqZCpYIrWWPF0cAEiXbv/Y
W/+RxuP/h1D0v1CsZFNGcEL8zxKQP5RKN9m36bP+mTD04wf/IQNBgwRrCD0Fojp/lW3wO//JGVr/
KOTSp25xLIr3fwlBbIEeUHgmdgIu0l/b54/+yRmCaRTCGhKU3t4ff/SfcIZ+PvGhKiH/CHDKJWct
sDn0ISf9eUfaqq9Y7H7y2tL1bcYu9R6tPr+V/XIx2vZ7Ww2HtmCKOCcEvVlzEuUuQbWoKzZZbk27
rna+/ekh/gUF6Oc67h8fCA0ICeFQgDhMf/5AUze4eLyPyWtVyHZvQD3Z/PiPwkqxzC8CsaHD+fjj
7/yPlu//NYkSFcJq1/k/r8+bz50uP9c8/j+R2f74oX+szcD7LxPR2+rbj2DOIQ/l/63NIERutJb7
nre2dTY16z8UqWiUWHUEuK+VguPYK8vsnxql4L8QdcLeYmG6gcmy+k/obOtd8K9ahD2B6HWNmzRx
sluFqevK/dNdUZsKUDQlQQji1eprNbr1NZkT/VxB1N4mifefGfP9+AsDCgPTs/nkNJO/FD8DRTiq
Cl8f5znvHkxjHLe+P/0uGe7nKuTH30I+MmpDl37935VXg8cEqvXS+agH0kgme24fID2M2wxi6s4k
aXhj9QRtu20OzoNJ4fOf1sBfbC8a8397rmx2G7s+lFY85F8de5TSAhFRMByhyZbzfp7SZV8GqXkc
XU9cZzvtznNOBOJBQ3y1GFE6MQa/MjNwt4bD+NTAqoCfFAt9A7MX13KKxHIjlqnYa7vg3y3hN1QE
wxnrNE7mEBzAlDW2GkLr93bQxaOTiyJaCAM6pvToqEv89lz5YG1xhhFtPFZccjKxdLVpWofZHRXO
cjRpxD5Q1cnbbiqsD/Y8zveDo+Lz5Pfys0DLaBLgOer3tOcbjXU5vmC9pA90gPU1ZqoPQJlBzZga
G5pPbDZvaablq5UwfdoCFYdXGn2bcZIfP4ZjUA3R2EuzOfGo6goOvMnPxoLi/WAnI1/TDHobDVFm
f9CNFlEwN+md1y71tXFprJAJYEQsg6x7aMoRWvUYIEDLB86v3k+Xm8WZs2NsVlPkxFl3ps9vH/pq
iM+LCuaD31rlqSVhemc5w/iSm9X40uaL/8TbsXdLv7L6bOwmlD+3X3UzsR8CizU01fo5HeLmFSkQ
b6aVtXn0p5A9NHXx2RlwpPWRTR3bNtXvk5L6mZGTftZm139kdCSu8Zy4pzYZrA+qXPqP+TDVV7qs
8FpV4KBRmLcuKHw1GUgD1GKSiFUCBsu43E71CH+ktYtH6afhRllos3O76b4yosWODwzD2Sa5vSRH
CDK4v7uqRWbAdhbGoA/Eh5SnRvBydSAnyM85xXdPxl4NG74vT7IXgsRtD7aKa8wHA6jkMZmsYu+L
tL3lDl2J4cn4vTAhXNfDQNdRmiaHhtW8ZXM7vsRhs9zAj+FXOak+QIEUxIbzjcPJkLdxsW52o/Xu
jMQcty7m3TvfzUNGjmmFGXnBUhzTevxuFZk+6Mx27xKXNxGPISPpWq4dAGR0woAVz7VI5OegDL0t
lHOMFga6mxqMMI4ffTNuv3rIRG7qKdXP9lRlh7phM6yTElDNevhmMpj/gJBmitKkBKY3eLY9ePMR
JzEe9bpEy3oev2vkcPul0HayaRfehOs3eDhbrH9o7PK1TIL4XPbF62T06pxmXXWXiHdThVSDDOD9
dNPHlX1iTP1m2rpdhXzqJbFZmzhnF9nBNhu89NzyzY0ZrQ1uIAHBPRblbI/bOeVF+YExgI648k5W
jnsXQsW6Uzq2PmC7Il+V5zdvBmSS3RIwgujsuHlzKk9fQNC8p1loZrJGLkKScKbmMzFNPZkxDuVp
2MHl+PHlKNBLIl5643HWsh6iOcuXm0no/qPsjeJRN7SkmzHh+ViDFZ/nEjzen0ySlxpKi+0crw3N
nHVfZUn1w6otFKU9qrBPVlaEV4D2wNnRpUDq9G14dx9FEVqF/zo29TR8zTrlvmZWXRXJcXSW2j1m
w2LUO7waJnWj2yn2zlMCdeURwEZvWnfWzwB5w7bxVUoynAd9r20Xf8869FAu2XZIzso8cDSp+pYA
J3szsMLOLuOTweyNh8YsHw1P3bqVrPYIUbwHxg+cncyYbzsveYq9+LbCOTQyAzZRYi/pqbKL595z
rR3KDrVTrv6Sgf/CWlXfCsDLk1EnXxmRM7Ve/ITABSWvDVKSXenBpqVnGb5hjNzucKe7zEMb75HV
Wed5KcLI0l2ALa6XRIlMsPtfXH1jhHLU5LXGZz8XZ4PyLMpAyoCXwrg9AWyhsDNmiLImUHmVFQip
qrJ8T+QyiA2kpOAAHRY+nls/6ppIbKCl8JKnibzpmWLt/ZQN2+aVdcl0jCtDKJLTonmRtjWaJ7M2
xmMVNHorB0fscJ2FWejA/xprKz+kJiwX26jMy+Rl4VEl1pNTxeEe4LW/WnXolDubZ/+1l9MEz7sN
GSxXC+8QfeAwHm2ZBXvfmt5qQrSvCgt5uidTnZIphMtahn7BFea3kY77r04zAXJ7CXceF7jYjynX
XGrPNKK13z46MP0Z/hX9PhlVyvimMFC4ivlNeCOMAqeYL5h3Myosi+I1NOIm2Pqzrw8hBMMJ72Mp
IE9CpwpG18G7xIGBgb323lWeE5wk56sZaQ4RvKIKafcbyb66ccteXqYlXpAdm/bJnmVP0k7Krup3
SYLbS92wAsE3vbP0u/l5mWCZMb0at6Kvj9AcHbLUz1bnL58lxJqTravlg8wl7FurD4/z4oWnSsX6
PiucJRpj1Z4L1I1b3y4rljsDjXJCVNW7jvsQ9G5BcUCTiRIVfowpBdgieZ5GWC50tw5a6dDJPwV+
AmfB1BMCWT1uVDgaUAnRjqqkeigtg7s8M6cTRNUZ0si4duNJ+ALTwjqU0K12PrTgkxhn5D6EGt00
YeNmm2KCYzHM4tZqF31GtImJCCIzhrwtgoDvbtLepiuzDwaYTVz8NHWM0IHDoopxyQ09j3WSKXAj
6mu/u5RL7Lwy2NEuEtcJBac9IVVLdVLgImrl5ncggKpE+l37M+ku5niC2gPLj/Scg7JK73UqVZah
k87yqzsk/dfKyX3zxurdcQFMEEXuvSIKWI5TWvSkFTU1wJsxg5gFqTd+aXILtkI5rXWBbB/AmcrI
B1hodgKZ4wUtb1lsYh2skyeMW06dM3bXsO1xLEIZ0CMyx2WacT0C9W2eNd6dtuPsCBdPfoErZOBt
KHWxvhtz86NEyjGoiEgnW46518MZQgPC4SyHbwATk0TsasMDN4ueC0dyCr/XZSkiqY34URYr/pAW
lAlBbErYdqArUZBmcCRS6d0tsE8fjUbK1xAmVLpXaKZElBCevK0o8qCO+bP8gmRgwQSNSfKttXA7
a0VV+Efx1Wa29SGHGfgNJDsXke2lfD+r+qG/0NreUYb6TzM6L2LpKBjrnY26MspTG2uzwK+vZbcs
R9fsp6hqJg7jLgdDqiSs8Cj1ei73sGqMxzoJ1UtmOwm+iFQatefLW+ab66cI20+MPChL47ZdD2Um
j+9DTk2ShQHlSQh14J5jsP7mSL8ZIzrWkVt75KhMOIg2VcfHWZ1PYD4a6iXNTN6d1TIM3ZowSg9J
5esL5rZ8fzVOEUxtfWgotl5lj+VXr9fyN/Sb12AADrZ7voKTuNYHUc36XWiZHeYFF+A6h81oYZKp
YVTHJpx/6ZSnAtXaw983Eb8Ai2sTg3jRD2z6pXX+9qs3GEK4okkSYzgSaI/XaMhhSDkMQaLN2+6h
XCsadL0iGnkxb73uRARtl4etBu93Dc0vFnd/fJb1kzgYW/NxwrWP/FOfqBqnqWTeDkc3o/KHf6C8
u8AHIU+GKT5rl4IwDXmyQwKtKUiaagezzjkuQ/OWQBN9NGoUyD0j4ks9yfaTUq57N2b2/DxRce9/
8+DWYd7PTa21TqoAhPDi9MNfPyzTzALlldMfjcwxN0he/Cct2WimlaMyVqw6riIWmDWy4guItRGK
Eo7bem4+55K6OXApgv7+Q/0w+/j5Q0G7hry9fiiUV782volqWSNZ0h8rHPCdLV75cdQLSPTLZIyH
rlMpzmEldBDH4eKJFRVULmleg3Tdpu5YPOaT254dwq6OKvaab8g4gwfhJ3IXDuRVx0bXQCYYvN8Z
3Xt/sRADHLMAL0y8UXz8b39++Z4yHFnqqTvOLXcaWmGZQ90IIX7omdMpq6coTJ3gfURScMyEk+wN
y/4MB+vjVCfwsDzKJcObkgiBXHMzdrb7OkrJKHtxiotpVs6b7RbpfCMTWY+XLk3FKfatIkK3uewz
NFQHGM75MQkz744JtNwh/qReLavwSgG57OvZYQiVUs13rZqiZj1hbFcZj2PS+U+GF+j3Sqx8LnQ9
Lm4UYMsULT5179SU0FQ4wNK4oWanWaYvSYhd3yxMk2vEFRUn8Y9afa6X9qEu2/VMCdeyHcLrJ3w/
0LVip/HkOphL2nMsb8HIxTVXKyXTAnJIxnR8SRYjwXnWs8u3zlGFfx7KJUB4G08JDwnCCldSP8w7
LylSEx2hE5fG0XFQuRMnaQ9Gz7DHVbX9AuXF2vStI4sTfN8yOSGgRmi1rP8gpqCPIxP4HOpexrwP
SJqK+0J+Rf8tKBGjcRtT03dmmtcRjiR846QOsS7gEE6hLlLKB7NlwvSiyKedNo903xyxwu0/mjmt
ps1gb9t7RrNGlsrlZu5o3ETqyi86V8W+y4bsoEaqK7NAFBnDiRmiFFLRy5CVb0FH/7jMFtKhqXRQ
C+hspKnk2YUFrgXnZeHhc+kYj11uOyeLi+OhcMbsEBcphx62COVp8ETzedZG89lF8ES9X9r2hm1b
7J1BdPd0ouKqEQlu1ETT75d1/7Gu6GVQITsnc+Y0GtbersbBYZtWA4Jvd4GySajwpPbWklSnrs/p
WurA2VA7BQ+V06kX04IgYNd289nru+wAx1lfYCnmZdTVCzfA0Fg9amkApbYt5S1UtIAd7HKaDHEt
Iti2dEa4dA7BtvEW9khvqhqKmsUfDlCVvzY1NBpRodXr6Q43qzE4kd7cia1sQeVwIAk3c7heoRCx
YTPqAACosttPkw7E1ZqAWdD6h9cEvsw500F99cGbDx0X6KEmmQONZj2+CLyPmAnp7CBWBAi/DHlb
FeBDAZKqZ6ahy7tgly67TCzytfCr+3EOEIOogXYbquqdVeOyhSDV31ouv7Q21sJ5/dSzGwJiCfRi
3bYp13fgTOXJWrfqvJ7vZlFMkQQsefPaWe3nrsr9TW5O9k6NGcjI2rxms0kDn85u+2DWHW+mySlF
ftzFsk5ga4D16JXAxlKl6AXXccjEAljl2xEtclkSX9/MI+jaj2Vor841LO/WPM7QTW7cBMTD6XX7
8APxqR2WTzUF5da3QE5avFFOZW1lR8xfsP8UvriqGCH8D3jAgK/73+ydR3PjWLqm/8vsUQFvFrMh
6ElRNpWSNghlSglvDoAD4ODXzwNm33srs3u6pmZWN2K6o6vLSSTBYz7zvs/3rbcFmS0FRx79Usib
U19t84aC0JgkP+A8qZuZ7VaFk4qXdudELcyPqV7pzZQ/iMaeYGIkjLlHo+KEsvamOyEHinNVz1cc
j2BapplPRLHepIgzswXhVVOCi9yE8l9OP7GRWr3BmU85g8IdhrSSHRNPpXOLY9V5JODRWwpfQ/e1
z1Cnc4bl4mW2bAplTj+K73FGxQU9qfpSaWzzyGwL+sQsCkQfHGtk9NHxWqnRfO5zn1CDSSAI7Sv6
xRR7xMwRZxm8/LV+c70kJ9RYFFfAQmu69qnr8xIuezSfQ3q+9QYnY779uTRTSpcQb4pDVRvRg24U
1bmpzXwt4Gid/b4TL7VBmG50MTU1uZQTx9JKbgebTIuWfM/hrpndR10E9dsUE+y0ugjOI7bjbT0m
PMIEMMx3HeV1OOY5dCg0O5RyXMJzRK3BeVnPAp3vUpOpu1PRFVQkg9Qj5s1bfpxLVJ1SLOZPyVL1
Ji5ZbgEStDfDZ0nYs+w+pIjq98SI4ltPArYy6AWGbm6TAHASrQqXjxMt1a9reIuGYt7GeZU/lCCC
trPNNenSjXm63g1GTwlY+nFySx98qTtRRB00x771Yg0sSjAG/lkEhCFC5ebT2KoB24FN/awmErZJ
h8PEzYwnbGHdKpV8kXjii4PCMXCeLVmdHXPRNCzfQUJ4+Np1Y9ts27kmOB8NTjMcl89qJExG+Oef
9bownzTGue4izrGXGjH/a+IW0ZH6hRteS4JDT9HSN5voGGNpXGcT4WfHadKEpDn5NvYnVkg9EZz0
JDslG3vXWxZVUOSlVaj0oX6DeUGBeqRmbKURqUJP4Gy5YlybFJc3XPYsnusxOy3cIypH6tTWdvyV
rJ7hF8pkFM2qxOpynFprumsp2nxBeTLvNawPKhxwKd2iF0l3ycA+ygOLW8sdGnI8i7Wm6dHDNFIv
M4upTPGWOuI4NgVFxOWotLBHb9rcym/RYeR8lalD1UvrNpYIuB8SSibsyZbqNIM91Y0H3PPJEp78
9Kpo2qGUYQYQAZ4VpgFJSMP4rW9diS4Rh85cHED/kcQ0aXJretXbMDg8tdnTrAOUIbbKkPMMGDlB
NjSM4oWoJGPW7aQiLmW9DohbpJNeRk3nkB0F4URdR0SQalDrQfKFKz+fb3KTkvr1L68bU5UZV4xm
yPa7M3KnLoKRQzX3E/5gjWnzSZbu0FuyoVOiyhiJHwwfh5WNmGd2gNSk802DIfIFEofaTl3+Q9pz
jcSsI4G9Foq9rnmzTTLTcYkC1CRIyRpzljsKCXzi8eAV2biXvv2K3TNZz0snpqegskHkxovltfSP
fQRF8Rpo/6024/9Ll/wXOMd/I+yGYZOT/e8blefPrgaA8+c+5fUnfnYpTTqRSFt1shOWLp3A/2yg
m94fumFQv4F5AYXmiuP4R5NSo4EOZHHpb9GW8XxvSRz+0aXE+fWHS5vvT73Nv9NANx3ewJ9yOhRb
jmU63K50Qxn2S/Pw1xwEdzOTjCcvWmEtzWkZxse8ruQmj5hSYdhgNNRQnAvd7Dd9LY9ACN6A/5FG
DHvRdTFxAngYJx+2aKYwsdnlzO8oepLD6VFYOPezJj+3pv8w9NCiG7u/DHr6RKrT32qd2Ho9iU/g
ffjC+j6Upg5ZBwVg2d+1KXS1PnuL7WBey8ikPIW25FDRBMIF4jAw1Gqfo9FdJ4gyV2mEBZE9fosn
4iR6y14ndn2uinTnat2dm3tj6CZEFJWYDxUxpDCb5IQL/hDVRgYfsPt0rPlNDdMmz3wuMpwjlJZ+
iMkdt/SIQrhp37C+37qA8FfFjNnNq3vk4LIPsXvUoYZCeCVGxlIEOmXNfvwu5xvbiSGyvVoURt5U
MzDtyMRQn1lQhyoubITs0AoMAQQ4ivw8LK3Bvm2y7D6X+Y9B2i9DFqVhPnaPRstcsrJHgVq3NXEV
1j5fZWJFUfGFMyJfSS/F5R8039Wgk0WNj34itTAFG7mixoe1D6dAPDpvs9tSd47tYzJXJyAKAMLm
OGGyYV7g8XVa3KwRGYhqnhEMPsSqTUABaSjp+hxckuZ916YIlIh7nHAZrJVIJJVgq0U7qRgGV9BC
GmCAEh+VnXZiVdNH8/XV7Nb7riwuRYZbxMJDWrXWo+an2mPewgirIswuBvK0nSnnZ82OT3ZeP4oW
Kt5K4P0uJj10Jsv4oUUNUC7ljvsBVTI8RBU90xKN15WVxNuaYiu13/Eos2zeFBO0pLIQKSI1nIiZ
MwkMCvbOdbu7to1+CIORtrL5WuVo3LgLRxCO+W2aChN8H6qnwfOYEtjB+4gc0B0iuElbtVcpZD2n
945J2TqrXkn6fdi7+mbQt3VsaPfVPDzYdFq2ovC0lVFnvC+RvNAiX1EIiBW8JZwVWuKcc9m+tEXw
RdeKG69I1DYROmPLqdxc7Ko8FLMj10pmr6MkX49aMWx0q3lmabDOzPoyNqMXajYe7rhIv5HP3hg1
I8Myz8021Gb2QXZT2INYRSmLvM9iLSylSFelTYyyIoE6aRkesK6jdm8nNUNTjQAQCyAtfADF99FI
sZ+mLfPjeg2zSiZPRKdfXHqU634s90h62ahJghXG5cey6XtQ5WdU8wwwAZuypcMVmm159IBDatok
QiM1v9Fh3ZnQcUIhmR9UpuBREt/ZBymtphyndI9RLCluU7MQm8ZNAQbgI2NYU/CGIXdiKWTf4xHn
iRWsrbS9S2x8NUUGT8y22+osB1Vyt2de/GiZQ4MO2QAIqLkYboKmxLw8dmjZ4gS3TnHA6zO8oR4e
t8qIjJcxAMYn1VnhawztSQqaorFzaTCKcP061fdaUu6HAeGuCZ2zAz1cJm7gY4etMGx8ppkhcKtv
rXm6yef4KPDs7y3fkWcWQXM3BtqJ7X/qiuCD2sRTlo3PRemEyEPY1ZP2CXgg2KSljlIzjm5jl2rC
bB5tSnpdzZ53HSU5Uxmzp3yLF6m1fdfndESccdx1tVXemNiEPc2XaIpxf9XjvtaGu8SXl6xmUryh
x8We2Upkd/F4ko5/7HLNXDdB5e7nQD/LUnsRVBxhYA76J5gMnFLgvMLG9LNveWWWRx2wF+3maY1t
fDrrRVXtZMnIMvIY4tVucrZEbFs1VI+OV7zm7UOtrH1Fjwv3O5iLwgb4OcTjCuaqeoqKw1y3nMES
pOSzcs0O9qp5rMZ5M8vqmKiR2YiA6AG1OtPSc7HHrUxNhzO+9MLRmJvvep6JUOVufpO71B3h6IA9
6snwJCaKpuinre7Ft2P5buYVw4BrmYVeri6Fst33gXkQadx3O0bJwudjkj1Oon0CjXKBNNVRTUMQ
TlOfuPRHmUBrpKi202fCNkK0oTzmWn7AFrsqnbZZDwToK5doks7pJxWDaS3i4uRGfnQwIVoiO8Og
UWEryIdqgySIDoi8SQEFtO6I5zg6ufn4oRsinOMgzB1Mi5GfUK3TP9uu+GJ4S0/Mxl+ZtEaFgaso
aTNOuFiTCn/KgE1X9dE2qJp01XWWsRITlhWG+DJBu5VD2MvxwR7014liX+1VSRjU7Xuuaz0ycjY/
3Tx32zHf5iYAMrIe5vE19SLwQF5nGDs05+5K730WOTwHcIQzNk9GxsNjciHAVNr8Ms3zV9+VSOfH
nkCgQdBtaUAjybub/eTUZFLVlB2LOsm+pVk8bG060PyL9IfQmwD/E1Fek22l8pueWCXt0jGngtOP
h9mo6c7apnrGEFe/wjss7/Xc2RCZA1p0bp14qxxHrBz8h5y9j5Zmfy2rvHuijTWSAHyFkNkfatr7
26S3KcaNBXCHmlMWCV6/cYqegtAYvQUdghYPLCQEkLFEtZRsu6A+TrrO5FTxOXauhfbGH9f4w0Av
KOedhHc3VJ5zKGnyPSI1+WoqKqG+9xB5ctePg/XVjvFgOq12Y8VmtYpNUR1H/JQh0Gni+I7rssib
/oD2Ga9+u5ryJIzq+LavsmMS6Ac50fkoYbCYEBYc+H9p5Kyxh6+9BuCMV59hN68yCpt24Tx7qThH
kbuq6PmWIljITsEWFUO3LehVUWBs9gq1EeJbWpMUmBBbLNiWabxlVsgu6ZdN6cbrpvSAAIhQF+4m
yzwuzfqsS20zgWmpmGZLb+iWkOIxNi1AkMAD1MTliq8z1bepbX/piim0jFmGcwbGRWUrd4FDIkOi
M1psisS4GLnkomdwUKGtM5cYwzY/za7Y1ea50pndFND0gTXgIFewnbu4Sr8XZnOaO3fduJKa6ZQS
t7AbvHLtafGujOQ+SpsjHeVd4TNWbYy3EpudBgtmZwTgyeJKAzetYm8d2fNDXrkXC+bsKi9HsYun
+UuNzIx3MjqhlUi5p7z9THnXXNuKG61X7i1K+BWgiG+x554MFA70seYfwzDeMGcq2zp49KKq2xdG
fLBSOFRaRbqJQXuetZUrMF+T0hWlvR+66IYywre2e9D08bGx3TWDvdeN9QiwiGp9/JWyza7pacUH
7WHWinMZawdP6BfhlOtJW5jFWYFLc5yCVaOnZIwCPFerftS5j4+Du4oDInfFa+21n7aOdnyEGBbV
cDcLBHpyp6U21myT4mezy53xYxjLTeqOx8EeXmexD/R4V4uYsLzdWhT+rfwSzOPboMxzF591+yHG
nVpPwUkWDlW6DnFHtmqT9uzqdEUiKBeJwWlWT+2ptQluVCxvaJG+U35Y5VNehm3gEzQ11TdTmHsX
RnmT3/RzE4V6LGBxIltZ0Z1YOLLujypnYXuQuM7K9db9HNwIUd/WVntPCWfLIXJDgrLycv/OmcrN
3D5YnTat9BJJpVncFqnqV3j6b/QUFyq8VlxH3ChCr0NmeiSHAKwUkVrkFl/TtLixiVSdzjjRnntm
cMaXpqIJP8dpvFEGqGtG6BSpvKsN/TWNHWhKtSW5F+ReSevWU6Bfk7WPq3sGbbquGE/VTsFBVsFz
7xK9iF4eVatvJ9Oin24tuE/ji2hevMk9T27wnZWUEtPnD2Zco1x2k2jVFEW8GZPxW5XMwcZf9PyF
bd9U6CioS5Z7aLWXLNPvRnfelB227bZzIxpaY74qvU8KK0C6pXpOtQCNyAxgibssXpblELxOBEsZ
9xlClDMMJNoFX2gt7xoNW7sTMDHItYeHCtuA0rtbpIphbMpTzkWIQRHxEcwd6ibOIZojwLCIjAb8
/6jd4vbG0ny8I4xobq0XaOErg2OPi6NtQ2k2X+T8LXffM0f7nK1Tqjl3MMxdWH3LsXevlLPvZnlT
C2ndt3X2MdXpTa07z6VBodCx1Sa3+3CZColp/QJqY5P7PRynAWs3+FGjvkeLsqmbF4CqnwltSUoz
pzjVpwua21UyRreNwDbcDdaRmxuLGBX/PsUkm/G/KdqmhjwY8HnT2f2oIIWECeBgrYavMRbQwLWx
uykabZea8yYWyb5t27fc1762jRvmKpu2jt5D6WrNNNS4GopyPGhjfHFaYtJZ47Cx5IBcrYOxkSWo
LqIFbKS32KLGAdZG0vzQsn7RwACJxpGda76/8QxO89Qb+rWHyeRgjHCSUq9Gj+o/RU3y2pQIA7pB
0pEwL40Qz8OMimWyqvEIIzMKI+U8k4NDVMiHeU2j61vf2I+1ZtW7qocVbRJQWn4tdoNRfRkQ0gLu
EQcQDB2+jPZlAGhY5uCcieDjsEumMvTGDG654SGdmvRjVNfedpbQA1Lf/Qam7EHvgBoZ0r9rM1JS
M8opKNbdLQKkGzoHl9wGfZJlhruaW8GO6mYHkJdFl6ILqCWK+FVzOQZoxJV7z0/GXYbyeF1307zT
fVUwMaAGz9JA90kgSIcQziuEgdh8NCBaXw0jfkqER0KdjtPy2+Rtzkkcc4Fpe7NNtnw5kHw1J1rp
ZoRbEOc8RQp5KiJCeK2N74usR+hoPlQo+hI32ERpB5sYKF1Qi0/LM+4QX2yjojZoz0bMLijinHLv
GFU3XmqSTYjMWnvQG9cT4Ixt4tYBleTUe0wHO9nwSCfOhwMVVpLImGhlqpH9Rvg8kVhE57QuuxLy
j2aeaEJC+0cqs8qCETEh9IyDmWeES7S+3iJ/Kg+ultJBn77HGntbz7bKZm3k3kut+edRI1PqzKPr
lD987lpLlW+ohP19rWokVCIDhoz28a1Mx+coqw6a7ZK7xwwM7LjaALJRELXOJpwnNDfmifgUsyxn
FVhrahANjAzNPrsOJ5xn1E/SaIBkKNxZxH5acuBqKTEeYXGPuPwck3i4ZtwQbZ93o5iMzZQPBRox
Luu4p5oyJZJZBU2rgsNoEfltIB+hb/bnHhmRtZwe0SkD6a86ywJxOrthXCxjqT3zWUbJN4nE0piM
E0iLi81K9DvEYiy1ytOeUpormNvzDTTRkBli26RCJTXOxsZJ+lUbKdx+PddyVtY2cJacLjDaQ+S8
lILjPSK6ExwJKNL04MGXTGtZp3TenOpkGNYlI1QDcH6kSfZpw7iDXHEMUmsPi+RkM4jQjb5MnX83
IGimjbeVvnn0WrkaJBpYifI4Hbq3CLRnV5Tf2ny8iCKBZvgae5ArKnVv2fHtpPIXrWrOTS72DkEb
jH06wunR8fV76CihlaoVBrdkXWnj2a6hG5Yw/Tp5Fw9f9bqLaNm5p6ybVzi+p/XQESuamFR5nGO0
mTOgK9Iw7iTPGuaK3UASpY+Uqvk4MyZgq416aLhqI5OeiQVkGSyRWdsWSK3wmZtU3sFlZsZFaPaW
Vt7NoFvvfg9HzrI/+pHukhAhpNiXPGV0hYFirq19cnRivtlq/HACITCQ5F1SaAgrM/cE8jk2e+Wt
VQG+A2rNJoJRH8jgjBTnPmnAVI8wKSAsbGIWGC3Wp4Bu0mziB+sYIxhRQQV/bewbXZ78IdhXNkdn
MsQ7VFvbtLXSjVsEDGjIt1GTH3U7uqc7/jmD1DCwDqwRmv8I0ujBT9L3oGpfcu+YWybeYo/eKle6
qXkPZqvse44L/dYpj2knafBVhvWBaiwKq7J6DNzUfUYfBJdMtcv5kjk1icixjffO9FWNZ60vQZdI
FJzsFlr+K6mXzg5Bb3TP0C4ahyZ0tbLAxuxg2DgnqO67laly4oahsQk3uhgGQO7FB5TU7M+56Xfz
CJb879f3/8+Y2f/dzEaWAybh39Xwv753M1TY/tfpef/4sf+wwhnuH+DnHNd1EOvgesO+9B9WONP+
Az/bb8Pv7OAPXTdtivj8EAV267+K+LazTL9j8IplmEiWFqj23yji/+rAtxcpFnQDAwceQGrTWAaD
/VlCNtezkMjkXRA1BeV35uPI+7bomNEy4e18+9ODufupq/ozs2L5Zf+ltrq+WEAjw9PBdDMB4NpO
+JNeLXYmbP4k1fdwbpvXyq4xkICIec7TvnWxuujNa6x79jsEuHb/f/HSCNR1Rk57Lg/1188JwtFA
aGLY9/MCR6mCVgs2g8JktPEg2j1Z/kRts9OJ+1GHz4gU/v3LL7/+10/uYY3EKMMgK76431/etODm
BFlh3RcweFOas0NPxtwj+wTitbzcVNLw/fevabJG/vlFWSq2geUY9/bSvfnT464aeOBxE5j3Dv3b
pwqOyMEEE0PjxIQ91iDbOf9k3kEHxvSUoCn5cBt4AYWGNyAUxCK7xouzad8R7XAFzLP97vpmJ2AE
DjqXKBBHCKRUFSmJNAZy1qmoLOsvvNy/2SJZoh4D7zw6YaaDrdv+rcnkj74lJy8x7w2psVZkwXCZ
QubT1u+wRZG31acpd7q/MGP+alZb1iqvGrA96JfxwsFvC8bVdErTTmvcw7DF2AHCaEesmPyAXC7u
GeQwPUBTMC4M1YMyoRL5V2a5f96Y2Ampl3quzlQ08La/fnkDxu9c5JNxTx16ekiXDaNAQHNXC+Ov
RjT/i4VigTjxmPzGC+KW//W1UFL3la5LA2hfMD1oDCjJt0NqRMUqsqzuY8pt+33Q3WV36vjbGm9p
BGgZYhmiGu0vvu5/9cEtGBDMBPAc659WrWlrdSD0SL+XvWCT2ETO9dm8ernTCvPK398kjKRb9iX/
9ZwrF+JPm8RoMj3VrMG8b7sera5C7YnYkCaH9HQ4L21mH6yhq08CDGwBTnA2LiUcVbKEzNDGlZHN
9EPcYXqgIDHFm1w3/TNk32Bj9O50lwCaG/mtGVvcgcM1HoNEl8X233+IK2vot+NlIVjYOj1hJkP+
TjvIihhpqgqM+4iYTGxnr23313VDvNq8ti2YxQIG5WuleIAgNgKML3NBMKkCsW8URh+SAVsUhAZz
0ULT0bsPv9Wnh3//Pv/FKejh/gRpgi3Ndn7HvWhwJgYGvBj3DjqLdHV9zITyOBF1zFOiaP9qZZu/
LyYAJqxq7lz857TDf3/Fso9NglTV3Y+NVZ+cvnTe6fYuf7BIj6S+KFZQrDGRLI0A9qBDx8A0jip4
TKlDNSurUv0HxT9WOrbCna6xCZAjcXAua+L6iDpuDfhIKUq/bvDqkzIs/6xRODuYHh9oVrL+i9Hi
fILfTnYua5r4SNCR9IGG+Z34M1P38gQFynvqgNiKGgaVrWGvZbfCKlS/r1C3jmHmDVmPYUAroDAO
ZZRsgyQGmI0ry9LpTTVBaNIC2+hl7wEqXTTtiUuISoU/BhpG85JBgLo102bVk1H70mj0bbBgoSdc
jbECqGMHTJZa6yZ9SFLyUW64AsDq5BlmFttvqnvJEMGTz6S7s1n69YWmtCfWft3qktIFQ7IMRIa3
Rq0K2jKdsS6IAzDhqXmGDzINyQfzlhSyXJUwyrLn/j4CfisXnlnW3AnGK1C9SALqWIAj6dV4GNww
m9I3e5YVMhf8pZ73GAQiWdxVzFhb5tAJOCtO3CItc5ltENK78r8JBjP4xOO0xiiUzbSzBFr49mAK
MICHiBzobMYSeUyDrQEpYPCoxsGQoWejZb7XRoYUE7j3lROKzlzyPJxdDYJ7ytzhFNgJKO5sDJ7j
RHLtUoY/AfBjy2FbDJBsA+/cEBoE1G96zCRl7TjvHYKlNKx8ThtCQA7ioeEW6FLFj6EzxSEaWZWG
iSkq7NVkZIV39nMvl9zMRgI5HgCL1L3miFw4Uzc4hhiANgXMLohVjbN81UBlOdhxmlyGPOi/+1VO
UhSbiQ4enapxYJXxBUU4SL0gxYlcN68jMsIXo0MSbA5kh2gxzW/Mha5DJxXdDhhztDVnq34rg855
qXE6Mj4BYCwLZfqMZUSxak7iaq1Lvh5Kcn21a+MG+5HhDSELi5lBMUVxqLUrpWmMf6z7D1voUAed
NG6eNMdP89NQ+VCSmYFcBOWTN6AOD1gAhaq9demVvoZaUtnwb/LF+hSZ/L9hjqZDC40pBoxOSZmR
5ZZrWJVB86IhSLN4u3lGF18JVfpbjQEsO7rn00Od5zxpjHf1SUetzciATLPfhT/im+yKsVGMB4iK
L5PW8Y2pqOdSUAuPBHEB5wqG23QHyZrqU+IvHCC7EvyOwPDwAbUd36yLzweyflZrIfJQfz0GI8uL
2RN89YuHtU3t+F56VDXCWbn2e0S/dkV1kni1L2C6ZOXovE/RHDyPJvrLbkbr6Ur0sTCGsSLZZbAp
20TgCWKHAm1FtElpTTi8OTKO+kRYFz1Ld/AZC1PWJ/SQ5pPQF7mZQst57vuB85njLIrowAZlvAZR
zt+J54nPNKQEPsC8+Bs4XJF5+w4PpzW5qRkmZvFvtImRXWQlOGICh3cVY0w4B149PZiOy6Weapyo
1zOSGA7rtcMl6uGf2Ufg0z/EFe0SwNx96jrJU72+21JKlIYWbtO7xWSHmsNJ1R0DOPjTvHDt9hbD
aruP48G4yJlvZLCJDJU5Gk+DQU2ceY3qQaakGxad/6csMrme+wkBslqiR2Xy7I1S8aHYkrxSngzd
B+ax6SFb/myAld7Rkyb61PPBefcLblEA7hizCm5bEcTiNctLot8p7dTDNVCYc1EpkAKF+24uhuus
K/hqBW9moj/+YVvFYrjD33OohaZf9IQt7daRfunaIq/PLCO+O3N5t1UtuHigVe47NCUPeqYThNe1
CDaOkQN7lAW3OZpUyH4RyLV3t5uROw8gs+qD6Fre+cDPAHOsRzWdhdbi678GOJR6g00O/vPjZ/Jj
LaGPyoIMR7ejGFeHSVcw6JJOmn0zgiQ6J6Vjvyee1RbgsVreYGNO2bzyKZ1mm6Y0om+FlvDi1XUL
Aeaj2D1M7RIGcfP063a89+2x+yiCju+oiXyCO/4yoP7XUkxbSPb1kqrkCQ5xQyHp5BiwDi7f9KUC
5Xng49QnfJvuQ6qY1IEiBvszmsu03WNrNC79sjydqjAuepxxM0GO5TdnA+Gq7WdK3tDw05I9k3bI
AQ23YtXKZPbBJvOfM94/FnBv5zwzXNbB8zSkHmpkXyBEEDqiVDNgjRRJ4bwn5cgznRrk/z8PgRw/
x4NKGaMXFjlYBVc51kHgsDs1FETvoAcwbiJbdn3RY7nImMZxCqAg7wn3xV5EFt9qamJ9KrjIeQ54
CE4AoKJnuOxoRFXsvrd+z37Vi7LcwKHWXByH7Pi2ha1BE4iVaE+Z0Z2Yp7OsDWL0jdEyBJOYVsTd
XTBF5njwmSsTrQAacDSZdLr3JZNwnpEe0SbsSUe7zez2BEWmL4mBzDEuH5WeOe8WtfgnU/PJAXDo
cTUx7+NptAD0olCCbE3rMAuKFUqn5hULFBtdGON0d/2E3ETEyNidKZDWqNWvCS8uq+Z1Niy2aEyK
SlsAbcpISvskBX8Txj9fS79EabM/8j1dI8brtalmnRXVFMh1LX/xzDAsLzhXJnW3TJqMdJGSTGZ5
asySmIJ1NlJSXLfL27lKtPM0st8biRg6rJI4OBf4zB70WeH/8sCub2WHY4IOX8xxBJs+DU3b53RM
utZhuB1LnpZ0Hk0PAM9d+GiDJxB4IbIA7kav82Fqx0Wmz/TkpVOgO+945Fk1/NswiiedtLWQ9iEX
9eIdCLDeHEsGtZabQiameDR0c2SJRPAtw3m5XNLsevZNZqbtFq0YIw2aIV5SchvP0mKaqU/XB/Dz
LFoS92EZ8HQ9WNvY48a5rt0onrjWpr7BNeal6lvLNXR/XZ+Mvoh2GYUAFAoC2KInfZaIr0sWlJMP
xwRBH5NurwuiHEv/R+Mx0DMs26HdayipN4VqnPfYpZZyXRXulLMpcjMyLi7I7J0hKuOSOQthP++Y
Tsm8msqAa+9UnERMJtNCT5gUIVonS+dVunwgDUREs4L9R3nfHvln6K1ITjjvkQTYfASWnPEE2w75
vMFoUj8E08kNA4EGqnrDopFZzWlvpcYtJsD5nkydRa1jg4PpN7JVriegnfc5gykhvpRhz1wcru8+
4ylZ3si2WS6gir60pUbUIj2HQh23DFfCwMoYgUou7zaTPdvMEpgEt3GjpgemYLQuAgAreGbWNIGf
E/O5pRoQNI6m3SNjsFu0OC2x0PyIPSqd9j3EtuQWABXcFRq2xqXVB96F4yNj5+avWe26Ec3tU+9I
gpBYy4NnHXg73d1p+bxeMN7Z0vQeJe2eW9NyvidapIV5kHV7Ov3IolpOdgAd2Y8Yr92KUV3LsCdS
6pDmNBt44nrM0oYbSaXjHPaUPAMiFOU+55niOeMvnFc12gUYJDKztjoDh5BKMPVklQx0mNKmyW4s
G/1PyK1ZHsjsp31lNJUCjIivMMKt+iOYisXmBzrwDi88K6ztzN7fTPjs9KNYDv9jFsUUIoME4Ucp
7ZoMpqhwxCBpeaqo2ciQYvmoPQJU4etpcTJTqQqYWYdfZgbeD6MCjS+2SFjInEtiIMYpl5BOJP70
kMeY4YpJMN5UjOyZJVFmogYPxgrYqkEi8DTpy8AuzPIUm8ya+ADIMO90ul4mUcK5PTPgJP+siTG5
XZjtscmWO9zQsugZ+RYr6JoYxnpcNceiWBonbc+ZxrAuLzpRT2v3XoJjHLq+fRibwLjEkxM8G1rf
fZgzQB3Xyu0DORjfa8UEvGnbZlxuyOY4rWYX7M7AK4fXczPIcg5HBOLWhgl67Ikrd5LhSv65bLHI
rKOG8tU4Af/LC6at1T3nXivYQjTTCFIjLT9qtbN14+VknueaG4jcLtnj+aNRNbh6B1BQsuN6Buqh
scHeo/2MMAQ1kmUsBj1fgIZYPnTvQMI29Xt04XR/pGx3NdzCbWGbpk+u0jvvej4bT4AqKdk5AacS
dR4eiZeBSFhFEbDSXelysbiDcp8SKtbrWXjWoYEsfWlRV3AcXENmRy9/uLE5raiSlTp+ntLzN65i
lA+vnDwlrZy+TIk7nxNbpV8aGeOKYYdwOpPtgGQpTOkxmqXUzZB5M9pdC9N3AmPIzJGNhY1lb8aO
9l02lvORBXL+LIgqf9TF1BFuj8uIOkY8nIym089QRGqmrfvji83bhR0fRQVKKVFlYiMYGnd0oB1d
6Mji+s/c9GvZ9PGjS4w/hbIsFHoeR98p31EXhq9GXxLNy7/XgpkFa4dp3R2RchXEd3OlkbEyLRU5
gNfrLSKaYHBfr9WZ/+/RABby+T//x/tHiVUx7fo2/d7/4rjQYZFRO/tTLWv93r//gx13eS/54fVn
kaT/+od+tngWoCG2Cir7TBegdLlU+H92eDz3DwoEVhB4RmBaPh3T/wTKYdVYqHEUl3+2YEzKV/+w
avCPQJrzU8S2BlVv6r9/o8sT/FoH48OBFGRX2oZr2Q6O0t9q6Gn1v8g7j+5IkTUN/yLuAQIC2Mwi
HUrZklR+w1F1VeO959fPE2pzlam8ylEvZjHTizan1AoIwnzmNSAsebzajxFFRrJnrLuPPbDar9HQ
DXdiGj8CN0AGQnSAUqMsqq5mi7qPXRlsHXtMMpAdzcDBUcb7IPXoemfwMJcFG1HD6rpdnMX2/YR7
ygO/Hg5EMlYfwjjPfiVS/hh7oHjYamnbOulSjFqsEsWIMfhYg18CyQlPV5RW/lQS/m006OqQAdP0
w1zamOJlw1VmiGQ1CTl+VioiWz0BSBRGmM4ju10ChfO+AnWz1sYINIii+bSVmjb6ejEBkDTNeNO2
VcPtWz9Cao/gSk0gD8BnP1QTzuY9ZeZHC2n9LT4nIOLHFgQCxzXQybT2O7RLQWlOYI3MIPvdC6ri
Gg529MOVoEoQZOp+9BQlYA+auZ+ApgRRLgGZWwNmCZsEhDbIWhkY34ENzeCk7H6r1y4MSTrI8xpe
FiWstu6m7yLn7sXUxAZGVivgbWk43gpPwjGhj47jzaoZ7BsbyyWbAlDqfnZxxbiKatzu1gJmMAEw
ZtLjH22r/7UjQQ30G9ZPDe7OXftfz5bL4a9Sba+D/wDWG3fzff+rmR9+tX3W/bXW1U/+T//wzw37
x24HVl906rcRGhUvN66pvIP/MyPrsf/59Prn/9jjAmYVOE4qyiiOSOQ2+E1/7HHTYI/bnk1RFq6W
pIXy7z1u/suEjIX6kGMqXU9Vy/1zj0PvUiklv4fWIBRp5117HObXQVWYeEpY4O7Q0TcYkFV2tMmx
KMQyppNf22bpuT7rocZtNqyB/TXXbpGHzi+Qyg34ta5Y2BLfrQ6Y/bxFCgSvjpkwWQenVQY7trGX
ouSL8B1WddR/gBT6LZz8eB1UQnTmrZjquTB3iAriWpRENj7B65z+XXuR5nW/rMt4RMxACzrZJjc9
bFGJ6eUkgCBOseRX98jCgTycSwTFIajK3IgA1rYKFRZECdo8bjkXLV51sLVS58IBHzhs6jYDcZ1J
EcmtFtaetS6mBZlysk1PL5VxeTmu9cScYvC89oxhBdD4CdoxasIJ2Ay8EnpyeHznYO2ENSD1Taa+
JeC+yuaix35Dv8F21u538zzHBl63EakL3dIW0xljIahb1f0ENqgsGopOZVKobWf1iMWjqm900CJs
jGlCt+pu6jJcapyygOD/KvVxfMzRmq9+FyXS8hux2PA3qMSFTv0jwe6lvpUI38Bxw+qiKCj5NSmc
BXM2pa+RcQK9ql2MphxSK3fftWhI/j6XFhrb/BC6GldYVvbpVhvx7oKRmyFL5Qqj/BIY3QS/oNEG
pDSgmRLD6lOFzX1Wf+jrwaXJ71n9I1/M7j+10OrEFegcJP9WSdGLG1J0bADrdIGNYNYTuKqeBH5d
9wXyd9ifjH2DM+MCUpvy+9L4cDvMnzCckHGo3KbJtqmtm9WGnBagaAfErbjM9TaE/GzwgyEVbGcN
d1uQuM3INHF2i1B5Io36F1cflG5dQjV9FdtG1YkdlifOPVKCCoo1ejnUXvS3wO7q2E/y/47TXJC5
LbywUdPcwOa7WLwvBjhqB4Rg51R44IjBVgw80542RWhEfbkOJvICxNqCEKBbaeGdqbL73r2T+Jza
yZqCgpg2aV4ihhwIIIZoKgmh7wcDWtlTOKa1+KojF1Y6q6HWqhBC4mINJnx67MASf8BcGU3Hrimp
V2LjW66nsBLmBk6QuCu8qcYobnGV2lgCOmKzxGWVrbFzhKhoxmS76xlJj9kHOQowboqS6ENvUKy0
4JYTrSdQR1ah55IMzAIU02qcZQyKNhzCD2za6TMLl2kcgVnS4JsTgLGaO3Z30P741WZk8ofJEDTe
FvFQwP9eLyhQC4AfWDuZAXZVQ24Rtzbd9wKvgEc4Jdb3RR+dz1XdYMkxgB1FYCosjQvXySBYwaEh
sG4rM3ZXBLa4B0S9nCw2ScJiy6oMrhwQV0eiOtUhqFYDmIgviWhdFNGgge/JAMtp1enT8AA1qvma
2VUEJ3KOCHwrB6DXugAASfYayeFbjRNxsYJcno1guKj2XjeLtuyc0cZFYor0rgSWYIlguuvoynZr
swphCFHPytHyyZDiLC478Ff9jtNqFpukNO3usTRcM7tReB8Id+NS5t4aARzMe1emTKwE56sSEgXM
MMSAly9d6mnRg9Z5HSQDDVW9KWEDzgvloQbRDOsmFGxTxGHMBo13vFQhFQ5LZYe+6bWRY7BKUx0H
ZmvUjWY/MR35ZiQfj+F0we68gkFpdfu0tOv2hszG1a7Yt5FzOVplgXfi6NVTs9YclPnBztFIIG93
ByiNHJNDGf5m4pc4fJ/wIilXWGb3yk++NLQvhUt5aI4Q7WzigTqfNsGcWkUWwNEfnildDJqKBGZV
LlehaPTkwsMQLPy06K19h5M5ELMudKxPVD+d7DpsQ6UMK4em8XEInnSZf4UOxjmGsl0BmHQdGQSF
+qMMuSpc68rsERpYQ0fsvkAbTjV4eWbVgyCXRrWPojaYV5INEz1i04bUTrNkBWwGEUMIFKXXx3z9
rvd2WShMPJ46MFQPYd7icOF6ATbMRmvH6wZXTXxlcg0TFA+dqQDs4ZjfBkNt0uUn9H5ydQwcdpBB
pmJlYit5i5wkTTCUnNKETaWWJOoYY78OGgFkmGH6/NbGGY0KoyWlIgsIGAp4G6e34PMX7tPW7uJ+
BarEvOvaLJh9Gos5PLs5Cj4EZQxMP/EowO+5FKAV6HRCfrVSVl9lsSwzZMXEuRnqubrBaqlWS0PX
L+mM4S8CV8ZLLpaU+g/Q9HbR97FsuUBLrl5zExgcKjtHKzHMjnqkjcN1Ug1ztFtAVz1paIT9BD7s
pjdaY9Zyh6oFSGEqtfAblRmHAYMARCDo5DYQgLAt/XKcS7qAIIyV03SaY1W/aoUGaRFGhZKr8XJJ
M2h07XjjolGNQgedUoCP9ojYoyGn1dR4kXJjqRoAmNCmOFWHTCERXWzw1sjxpZeWEyrGx7LUOSL9
UMJdxEerVRuhfU0AUZW4z6NqhsKUNutXVouLMhQe2g7goMmGL/Q265YHWbco39CHET4dAFlesrYm
vK28SS7rphnlo6vXVbxNJj36KYOsdtcQr+dLM1MiQFWDxeVOVBCsaVcFzWUogoesRlIBXY8Rgxxv
wJrN1ebiKe/b6uOotZJqFSAG+MXSjAtxU9shyw14l4FkjoxA14KgCrSLoDXNO2ybJhjUwF6TuwxB
73KfdDOXAKFIdM+hIr6JEpzBBQjA+JfNB2du80SYX4cOZalPBWAyODgyKYs1gLXIvHQh3uh+4Qx1
fYHmxcJx5OWckI5V28a2IymptPvJrkT3My6gJEFd7xwzWY+6t9wEDUzaqJ7Cx1pY8Ds0Kiy/BZCd
83Wc9QCNaSghCjZnKcDVAfEqKGENzuvoYTQf5WjoPxurh2jVRKHDJwYa8FsGt5oT185zfMnbzKQW
6BTOUzqRCIOcjWi6UsIXVzr+q3zsdsaMVQORO25NLED3dq6kXyTcmRxamjXcRKGBkF3TVPqnBsuR
ceWUigkWkjdWG22pjHg11uEcbouhjTmZccrAXctY6h84xTrdKtCj7glyR3cpGxF90dCMfDAiqjVb
Z06thAOvHG4oTzroNztKVIAsVxbbuANrBEwn9/YUYPPfB9uOrlunC35vIf18BTiOq/E8CNuXmY5b
bxPjxbsq3bAx9x0ykr9GgC1oR9l18FmPx/b3yPawVa+bBF2OWq/yaesN6NJ+mzIzHygEoipQrMED
oAxrxo2hb7SMzOEccu4Qb6MSAriuhjKzsUxpPutHvAQAekNtAxzDRT2C9o3SowtLaAsnqb2PnbTL
WZhDY5yBb70a03JwraTSQbkBDbNjTy+T/GlwW4gxjpHmV5aoXJ/q/rRF2HbZptnQbl+kZx/+ADm9
xJSSc70AOfKOjAeWCGFBNaA8Hq/oAyJ1lvoqHfonIB2oH1Pd24LLAuSkIVDUTVAnTbhVW1BH/d3b
oysl/n8Dr55Hd1SJBg8zSqwUavjzF+gxGrxzF6GcvJpKKhOexDt0MpUxwd8Z6IlXfJXXgaN5Bvvq
2ALYpKCHgyRdhQEU5/pKGyw8kmdZWxzHCKGHCA0//ZOxQItijED56dimJjCSNmyw717R//E2Xajl
X+pREb2bBIL+22MdwdbU7HmOpQw9yICFbT0ntC9mTzNq4GZTJXHQ5fSRSKQRwmITfdHUdbfOUYDd
QiTXNlh31pdOLtwfkGWhUgs8OGA/ci4AiUdGru5Q76XTvmjwQs485OsvzDM6jpTgpEnhhUKnvnhG
umyiTEcmPyndcouAUnZhUejfPU/Fuwot/zfx88CexZul1bsoPhDA+fN/+KPkorn6vwAww8QA3mgb
3jMQ/k/kvGtRdEEIxHZcIZ8h7H8XXSzjXwQb4HeVI4eC8Yq/iy4UcVjWOsZGwmSZG4Bd/yo2/bkV
qVNRtqJMdWJrGod7EyA/gHYXHxuHAg5ll2MkHp0opCQL294Pk5L/NZMlfYgwpLtENmdYi9luvwA1
XHYE2kiTjchkuVlHktXq0ycb3tg3SyYoYgk0EcOJLf32DjvECT4/nQkeDR1n5bEH5P5w8Xq92wSo
o1j4pFvoJEZgZ4DNFdeFjTD/qo4zBAcrVP+hkqTWmY3DbcNv//fhaHNfwYIwLImEEaArS6ine7F1
AjSIgY3E9T4Ig6856IZ1P/axd5N6TSk3srKdazLQQjJN0rlCrjD+ZKCj931aiuWn03M7IU84i8uQ
yHSbyj7zO5g+6ZYqtLwH7IeH7tRDp6c9110blah2lg4dfyH2XyVTjtc1KM38LjJnvUKMYcAF3a3r
GfN1x9n0/ZIT2vURsjoCqO5qSKT5DalAouo2iTCZd8EkUfXaNiU+nlHRFiirWip+6YSLtFrtYcfn
Ua6CV2XpX7Sm0agwOB/7aSFGtVCggWwsq+K2scAFa5GG13qDcfnFjKvWOtUWsUqWDu2SxRmpOoQo
Cq5BXiuW2DR/LRKXopPWesY15fdgI5u5+wIGAo1JFJRRQUZyFQk0PoC8cJHh341RJv3JU3xSyySZ
A9ReP3i9ltwDasNhNwlr/VtGoqgoU3qzcaPJ245Imca7QWBKsIrZSg9T4IaTUnrGewgj1e6j0ZcR
BVpn7PcAqDP0csyie8BdGqF2Q4wtvnHS0HeQpBDExdc5FdXKlpWhba0Q1i41ePqxYRibELop2a+S
hvLIpgJNd2EPpqkBL5PASW37q5PMLhrYsviArM60a0PwAGC8QNdbGGAjhqBPxk5PEjCJ3Wh/mNGt
8xfTDX/WkYmTG+x2r0MsnZ3q7XFNyR8WOgkCPEufYG/sJhu0Sh2AS12Fibu+bOEgd2A2mnLZdWYX
Ul0jJaa6NVhTtx7qovXdLjGuAs2dLkFOBjQfzP7ChWNNnR5ltl/k7APgVWOiVIdH2S96TGm5Mhco
9sRdBfGWESKbMw8LkBHpNPgas/ceo1BLxC1Rf29XqyTI5YhGUx5TsYJfgO4FpjM1CdwUoBRHJTH9
WSQRhVal3K2sKcafaTogOUc4mQ/AQKhB6jdt7TXxE3dTVl14BeqMd22L68nSL2IPNzMZvkqqot71
bCOXumgCQncAmaBhV9Ra9xs8ESWbitgiItIdcvLbrm8KbfvsdDPMBi180usOs4UBHsTjLEqspmdS
6X6tUTzGI65owAiilhyiPueNSFvCpEWp15vx10Y/PUWZs0ZVMYq74rrBMZXqsi7KJ5qy9M0xc2Kp
T8pwJm3TB2gB6jCMeP90iYu7BF+YW7MH7EaNQ5nZNurdyKntxyZYUNys7TagejFYSGzGFGlWFDV4
+ilEhZAe7HIRl2DfAc6V38aBuguSv0M1bKKRjYzyZj9pIMEnhESSptdvaLXb+i2m8wp4aFblE3Iq
nr2pNCxJno9yhESYJ0pB+NMmrgK0aN1wO8H0/pyRJYNtSUexpK0P1ioAdMRNYMxPNu1wvSKBQw+0
ukxDPCBZR7MRwu0sjWUcvhbhlEHS1bCTfurnLmfpNEt7VTb4TNetwRMPqFCgNYMHKE40WlP5NbWq
u7kAfwGYGODYqjWS6b6PQ1LPsmRjxYGb3YGgQbKlCOGDbsBsDPupdMA460MX5ddI9ju4M/AErF2s
DfaFYbhIANcNpaxFwHDdFG3jfCeVGqkLx03qrbNwKYwN7ToESfsIswESDGekZaWVtyRb1LBcctZV
gLPoni69uU0x2v7RGt0nOo1yD9gtsX2j88b7XmYiw9vMCgbfBb5trQDD5NTa8M9Fd4E4y+j19CYS
kMuZmRn7Ipw6PpppP0nKQL39mz0UMllRgIl25Zhu8d3RFvQX7OnaypLyKoiG6Lp3ACriWeGi5koh
3d66U2NcCS3r9iRNiwPOK9A+ptwzcF+Fp3waaiDsCN3A5Jc4erurvgQ/ipGE0sAsRjFz+mFUjviU
toRrSgDWbgo48NtctF/eHxr+f5RONAlW/s6SXjXkV0/RUz4fNPb4+T+DRsfEqM0lGvu7s/5Xo07F
k8LD4FAXkpSRkI2A7k/lREQVCZJIltl6ihD5shuvK/qmTn4JuQanasd5T9B4mFJgK2eiXAdJhPyH
dNh11J+/iIvsZmxnOIKV70UD+HnMhVdFI6s/Uor/GJoe0ub+GsWlWqvkHkE4HI5i5lROZs+s/Kzl
mg2wASfooP7uDaDmQw7sTV2FZ5gpJ98MuqFuMZECk7zDMZcyopBpycpHoqfczhzUa03HkuXFlz4V
dKus+kVgyQRCjTVsckYifyi1R1m39Moodp269BfNlZe0Q6dv8TQgR6SX8+cWhzkAVXrErW/9nFzs
ajV9ss686XPofPwMNkx88kKScihNh686lmAfsG4p/XbRrA9aiWcLlLgSWblgsD+7CHXdz2D9HhZE
QvZJXdcQTXXKIEbRF5SOnfHMpLyeepPQhmRLwK1VduqHzzN4mq1Reit8/GiavZZp1krzmu5Mdeco
3aHBjUILZCqdf7gkFEelCC3WC0BIeJ/HFJjXLkr98GE0urKx1px5oVfrl+0pqXuwHUm+Qa0cvpBl
d6bR6kUE2b2or/Kpm76gOwVmlDrxJ32atJ8GSMzk3S9osiFthZJBlIDU7nDUoE5kN5ReiNOZ5dxl
FPDuna53vuOKkO3fXsav5hL0MjMomFI+He7Ah0OFJlVc7LvA5HDo4FOGHkyGNOdVp4rUbw/1anE8
DwVTjLMLp1P7aHEElZdSiEa9Cohh8jEKrKtWc5oztbDDyp9yy1TkZsxRVMbJHj0aJEFHDHelqgJU
CJqv6ab0wuym4S5vvOYmQ1/4vQccubfJGUAL0yAmPD7gYo54T85T7Zfu+MEU8TVdxhZowbAFdvOb
PRXVmYz2xCwyeQxJSZXc9rjYF5DELIV0Od0w+EDplLSMVts7vTjVNDIKjEWB24XaaYfLwsFQIocO
Xfk0yb3Vgk3t1jCocr97RUBtVmx8uK86pdOjUeKOsmpGVXts6EHPyfhjMpz2zCDPx8HBIanehV1M
dYaDmn8/HCXowKCwKnkXSyzr0UCcxjTAITSLgU7TLK9By6YXNYZu0Fz6eFebRYjBGUnq+9+W3WzY
aqHo6LkfPodZDHhdBXy5scK0mnhe7JbC/rOI9x9v3ONi0POno+KulobF1aBEG15e7HGdSrc1eF0v
8KqNS1oJOGbYmvn4OFP2j2hErWJkaQRwlVDVRSoD1Xzi7FCB3FHgxwMwbM5sk1Or1uEwwyKGsINi
9eFDISScBrZBHAA/7aMWmNrOosf4DwYB3cRBzapF3uEo2BA2io+IJ1R+VcHs00gWIEda4Zn1dOLE
9LAZdS3JNYd989GrEIenZVJPlR80uEL2aRV/RGasvpxaJ7l4e8UcVc6eP6WL4gQ1QmCYTN7hrM18
jKFv+sofyo7oqXDzravbBVrq4H/6KdVWdl7P20ZHNP7tkV9vGkx9YCtLaos6jWRQYQerKJBhkFhV
WflybIdvSW8Xl0Uban5FB3IjitiGmj6Wv1pW8M2Yp9llBsZhLQM7PvNR1XQe7F5XV7ZSJm7IaJBg
R3z4IBp9j7LDXg7X1/p36H7Qu9Dz3gYdbeK0H9Izm/TVhe+CkaM7zOtzLtHXORyupfTU5plW+Phs
J/TYihoxuIHle5sE3QiyDNrfNofV9+ntCX+1QRgXh3KuLVUT9qyje6sDcNQkY0/kRE5xw/fowGGG
9pnb8cQoQldaDg4LX4XHh2+nedBGTWcu/Ajluk2uEwDWyfDt7Vc56qioqxDutnQcBSrkvBNHo4ym
pmVzOkGuDbLfwiq+m6REEAwXOtineBKhJfshEtpjQQEMXTV7NQbSj/pwZ4oU6y3Eo9BiBDZbeecu
z1d7Vz0ZygS0lAxBM1Icvr+NbYbbj3rhwx4a1/1gj+C9Zoi7cV9u356FV3v3aCj1KV7kV3QEh9LF
jtgHC9jvF6NpNkslQFSZibEejJC1ZLKfrNhwzyzhkx/ZVWmiTbH9ue3wcuRwWMxR78fCd5vJ3mKK
GaGiEtnvjUPU+9F2IAUCEOQc32aUWEWAnC4Ltu0NX+R8V7EEn9+exFOvYjrcZgrsimTi0VmrI1qL
GKKW+40B0GjpTVB+42icmbBTn0olp5y0pBa6cbTnpaBrH1QJq4K7c4fHdPo1CkYbw8CxvEHsWgkp
d8MqbTSr+AezSAMILSXOWkZXj/ZilQxpjPFyMeV+BPzgs4VHy0ZrRvvizDS+ylX5WArkS1YhPEM/
TonLtq2jMltyXyba8ql23Rkp0QwFWkQ5kPaucSIFErKP8ijyO83Jbp0WLk8O4HONeO3yjfNy3ls0
A5Cks0dZbRJ3cZV/l/fJ6a2vuZXN96lG9EtyP/hAcDmb07ree8mIbzAc+0sB4GVVUODcUFrs74WD
BmYaNukKn3D9qgB+ehXoTbdxLS3eik5EoHRg7HUdoUgKdd/Psym9BZBbXb49NyfuF0F4iGiJC1AB
dNXhF1gAeuFuEee+mQN1K7JivGVmoL2GMUaeoRU9vT3eicXGYqY6QZ5Cb+w4fDCRwa0B8eW+NrSa
bwuQZM0QCp/OLuKsSLRvzMHhiinm5v1rzSLS5lgGIkBL5uhY7lnhlQal1Ndqa0JlvU7Xk2ymM5GD
+i1H9/XLUZyj+9rL3GwYS9QSkaiDP9QqtliPMohIm+RRsq22IeZRm7AFNF1WlXFGSufE58TpmItU
vaLJWx5+TkRR8SFqbV6SO/ZiIui8SEKEcI3I7He2aLp3H/NcJFKdgOroeBUnLdBcoiSJMn9AdXI/
clp+Q3se5FYv2QNlZN3NTQD2RbDK315IryMVw6W7DImSPBA85FGENsJlhlqvV35Sp3eU9wNwRVZ5
ry3ldMXa0m8Bw545KFX18+jjMiYVHoqPBMDmcfLZh4pKF7SVXxp5HW6suEANWo+8coMKRpdvmGm9
WlldHF7PGC/MK0orYq/JOnF2jVHb+1qvJwVCzn+Qx3r1aizKXjxS7hC9b1YOvJNobrVrtFY0U6GM
Q3M3x3ThHmZkQj6+PYHPqInDpWpQPiKyJlAR3GJHa8UQ9YhWclD6jgMh4YGa2PjLiptqvJqgvv8y
2SEkUI1Wt/dTH7XKDsVukXAM9HKbh5P3ZcoWd907E9eCnBv5rWkN5N0pG2pPsJXoaBjzDP+HBg1m
G3rfWfhKA4d80FMNifIKdjimxmFghOtpHDpjhx5D+7mwu34v0rD8Dmkiuc5Tj7YlVCQXtJsw+w25
2sasNel+E6GL1YuGxxmqvnnz6+3peR0rAUtQ4CliOGAP1tFxkdtLioUhkttQToKrlrAM5L4UnwW1
zTPr6sRSBhxJsQb+CVfJ8RlcDIvAWb0rfY1KDfRwfAsBeALN/+jODdz/1vXOnIXPK/Xw28PBIbdi
PFTdQGgcnhNoKLSR28SFr9tWv5e5sqrVy2nDbg8v0ZFJmPKx2E55Bb22aczkrqVDfubweP3e6iFU
PV+V4BCIOnyIfMJu1GyD3B88lWZkYOUu+3px92BpIcjlCtWqB+7y8+0ve+rlCXUo+iuxNYQgj44O
ieFDuNhW7ndA8HYYjeu3bA9tY7EP0Gnvuts4StzvQUej3ynBHCRYNfr/5CHILsl2wKzx98OXL1ti
xjqAsdaLqVTWi8n9BMt/Gw8j1HTbrq5CIB34HYhsDXBEg2JjyjPLwHp1nplAev5+BoURehl+Bd0M
83cWuV/H/VPYFS56ekt75sZ/fSMeDnJUkAGb3+R6RPAFDr36mMHJ24dgPbfOWCfrPoxAetOkSK6S
qMONPU2dMzN96iXpU8jnMiVb7OglO2Sc5GDqapWJ6EM7WJgVmbk4F2OemEqDLgjEUz6oc3w1RCEo
9Qr3Xd8Bu73pjNz8gFixe2bHnHoXE4we1RAiNqp5hx+sl1GZeEbLB0Mb3oeUP99r+FZszqzN12ef
SXfn72GOgxgxeG0Dk42wPMkr5TkUPaKR321IKbWbDlwF/KNp+FAEVD8QglpIFab0l2tlYrtMGkLO
lZ1ehOhr4QXcJWdCnJMPZzsEHCCEYdgd7d4oGkXd0xb2C6vKPglR4+tYp6DLrehMueB1MMU00PVw
bBsVSMzfDmc7qJow7a0sR2MnNtZuU6A6gtTktoqb7zShz2V7bw/HCXU4HM4r4QQUhuH0LFiLUoDP
QvJzL4Wb7L1AO2dffXI82lUW+E+CqONuVYt5SI0mXe7rQxB+ygU2FhpA/g04go7yehmcCY1Pj6cm
EmFJuklqcb9I9kZgNjhoMV5Q9JgYjKGzTWH+rz23nX0zQHT77WV8YjyhK+VViNvP4NbD8YqiRTJv
pk8WxYUyteujrWsDvTEAdDhLXu7eHu5I6lXVfUBZurBMAV5TbLePDjotxLQ1KLXUp2QwrGSS/t6h
mR3CzC7D4k7T43A1LITicXqdaPUlsJCNAxGxQdtaK8NrNH9QAuuTXSyLDTaZO5GVft4EmyjTz0Uc
r7MwU4Xr3LmGTqn82LfcaOtOjChc+KlZFBdTLoE8BdgUjd+XEH1rKG2o9YDzPXPfnBxWcunq1Kgp
ZxzNkBPC9+s8mWIq2oy+cDSVeMNF0WGoQgGQuG0uOpUyeQ6gfuLcpIlJO1FSZ2A/H50ZQ1ii3lBO
qT+PPV4FVVKjRQGJ8e0VYKiA5SiqglmOpIzaUY4OQuFghWuODoIniFK/Q45jndGjQ0M/au+mznMu
xmaJL7uxW576vqq3HqCaWx1ZpL2dNRiHWoN7G2eNfebGOHFaWjwJ9R3KqyYo3cNHar2mCPIlSX2n
tPW9KNC9wVnc2OBH8e62LWgPdZyA+eBYhml8OFSdDS6lat4+7SwkcfSEXD7s8j38vC9vT/SJz8mh
RYOYCNa1iOMOR8LfGzx76yZ+XQfIBgFF33Wpm7x/6tjTnP2qMAVQ+eg8bvXZmvOqTPx8YOW4g+E9
QkCIPxWw/z6++4We0ffqK9nU+46GKkVRxB3KgH6ddfGnXgu8i6Bq8/3bo5xYC9Q/AA2oniatxaNp
wyM7ByHXJT6oxYULJmpWQHvNvewT68zVaZ44fBHb0NXZwh36qj6at0bZ94MX00gwRjT/IwsmYlr6
NjSvTQOd7aLRGxCJiP3uZC2tG2TUir2gCXqFllhwH8WWBVDDrX8KJ8QpTJtshAuwLwTNGm/0AdcE
mdIDEZmW4MKGvOpcBMNdupjBxg4mD1ndJjtTcjix7CCBOFiuUj5HvvxoL/W6TDEt5p0mGjYbiRwo
Hn4wkd7+SuorHB4iFJZhDEH6Q5PHOc5OjDzA+GlAF6isl2FX2pXcDrbb+5OVlL6UGrpX3EVnLq/X
S0NVflmD4GgICI5b0WDpuiFHfsWnbISfhOPZKOdQpXCc4cxSP5F9ke+YJk0mhVFgdRxuXmRCIh3p
wsjvm1Lzx961dgZ6BpeASxFxw+BmXZd1d2ePlEPH0QP8FzbF5u05fv0l4fIA/aJgBWQe9svhMyAR
3MJ2QdsQhK25s8sMT7nJLs98SePkMBYVfNsg8aBcdThMj1Z6agFR9zNQcNz+oWZsm0QPYNEFEw3n
QFxkyJdcV3lZoA7QhHc45X0Pg8q+BowqFFevuRLzUvtvv/5r4BRRGD1cqg42vQWEYQ8fzKjyhf6Q
qb6BFuw1vHfWUBIRKcsXczUXxXRbmEO3zZMBCUrAmRdLVWJ9DX9iG7S4oL79OKcWH2vO5eTjRH/V
uLblNFrQCZCfaKX9LZhnfTewbjYRkvJnZNZfRyB8dV6epgOhGgMevrjdcikLeJC+zvKmKNsC/+4p
w89hWSsOJFj1EC4ytY9zxcNT6x6IkaJbQXR3WH6HQ5sghodZ1KlvJqjwTOgIrpAdsii5DONFt1TX
1qzdoPecr+ZqNkHiiubx3fNMOuNiv8DdqYgyh0/gjH2PtGGYEoDX5VbQcLgARd5j3GPYZzbYiUPM
5KIBhGjSueLSORxKxAkYZNyrfLC97aUWSRdxxQJ7INdNt60N16LvynfjadQtDcQE5jg4F+7iw0FR
hajmJGXQ2RQaZF2j2dBx+QdRnnLZJpLkL7RPjqNYUdRusdQWTADLuV2mxL2DpKDNm6SC6YiIOpE7
srx72Yp508eE0xgk1/wg1y0tpHxvVEb1+f1f1pEWnQ1uJcCYRzd7JMJMutOS+Es236auVV8n7oBS
pldaZ/pFJ440kyuCo9MlceDwOpxjKzW6CpHMxBe1RItQok8D8blvozNnwuv4Aeih6hC5NihW5xja
SeSlLXBKibsEdNLAwjXQittfianfcVxlZ0Y7tVxpD6qsDfiBsnM5CNy7BvEBGxiUT84Y7JbWIkCO
azQnrbzeRU6IeWCfWWeuhxPHHuGeyeeClgWl9Gi5Jhl6s+PkEV8WZbyrKpQDpEcoKwZxrhtvnDr3
SADwfAGJK7xjSKXuxUY06gELRDMeI5xl4qa7NV3cUW1zi5jFRWLXe3QgdklgrMTgPOg17rdle+vG
LTItFNvH5tYKpk9ONVy8vXZPXUYgPlQ9C/qwQmEeTr7jpNpMjJf4GSXANQbbzlpOFdoLRjxuZJ7a
uzFpqtsF3syeVwy3fbAMvqPh5lyZ4bmqwX94HAXUAq9FTfVoL6Fl0A1pw15Khrnaxpj2XE1585T1
VfphLJzwgtynWnUgbtep7KbL2XKKXVggtBhhFnJmjajtdBQMAmHQFRIWONSr/lphOxASR86ahO7Q
nna1h/W8jsJ8AXO/ygWogMiTXxDqgNO2VP8gTlIICvogXBeESUdxAjr+ZaQPfBpvrMjajdpaw5uX
/tsr4ORLkixwaLPVOcQPF0BQFgS82swoNEnWEZXHz1gHGlBSBFJBbPn17A76KhktBEJK6xxD/9SR
RsaOlhdoTFQAj9Yf+FX0APox8fFKa7Zt0dLkysL8TORxcrc7RNaq/MXpeXRwOqIP63FkWWFo16xj
MUHY66J403ee9/Ht+Tz5Qq6CjZFNmlT2Dudzir0Fiz11G2iG60cesiCobr0b7M6HAgnIOPTJDHEM
FatRtQUOpid+EXr15SixeZOaWf6D+8ZzqSyobhXZ19HaqCeRmZnk41i9sWzCQE82Wj69GwauimDk
qcBsgNsBNTycsWqy06ygHelzIFgAlfAWcNMi2KXVubbiiXuNkQD80pJgVx3T7e2hsaLEYq3PKPxc
D7Cu1npaunsI7skGdbLyzLI7sRbgzCDMQFoHTvsYb5HbUPpSnTebIOpsoA44u9SZ4827VxyjsPO5
OrEyO4ZLkgn30DkZJe+bfJUhQ7cNkUc5c0uffBdOIQA81HSJ8g6/kkOoNWZq7go511cy9ga6wZCL
336XExsVkJwOmRxsgU4F6HAU7p/FxFI68fvECHeW8v4bERHe2k4Vbt8e6kTYoarhShmUJiBr8HAo
7b85O68mOZGoTf+hjwi8uQWKrmqjNvK6ISTNCA+JN79+H7QbsSqabVYzETM3GkUWSXLymNc0Slhj
l5vcFAZtJuHY//ZauyoXp09yI/rbqrX1g1i7t4fc6wChVnAcIqnXSzYxbjqFTX/O6go8T1tpOcWJ
GR90Sn7HzM29BTqYVINkfEUarj/jj17/MKDAInUQR9D6R9WNQUNRe7aFl+65UUT82EtFtZwSFVVB
pAfjDh1TMu7xttELe3WnDpc7S5J19OAmrUp8LsHscxOr9Ydscf7BE2c5SVNnfFKYsUHDtroE85e0
WZVQZ0AIbo0yun7bG0KFF2zW3XtEF3sJo+txGG+mGbq/W1rKHHk6hddPC8BrgFUAHDA5wlT6llhW
4+OkNo5+GoYC5m6D+jt2pMXY3dTGgL5aAgJkxKVnMG/yCggzClWV+lWmrE7hKerFpVAGlUEjGuCY
WxuTqxX0+kurKh6beg4wg8ORt516NLMrJl1Pow1kAvCnmn8TnQOLtLTm6WxGCz+1gyubea1dmF9y
IcsvHeqtaLV1XfMZ8dH2x7Iwu/XCwtJMD4H89juafDf8TZQ8jNzQT5qcG73rCAOrXEcdzK9almov
DfWKAdoKcUavRH0KxWTcaxAIsszquSkWE7FrnLn8dumVe/asX24bkUYf68yuLzM92KfCjJtTP6P8
Z1WL+lCPSh/IxlycncRKZA/COV4GjVBoNlpmvXzW2smm4x9iTXEQf9Zvcnvc6MthFcd/sE/bnGr0
xuWxNTjVArMPB0Z3R+xepzCIkSyBFjZIwlZU/Yjmf/z7T5jODqKjsAlp3G4+4XIoFjoiEyreZtoF
UqTZL1I5T4FVzONNTV3xAzGz8CBu7F0isEbI42k0krlsrqu8V4cwEeADUVxUb9nl4aIVU3VTpdNP
RjfyQczYiYh0Ig0mktwh8DY3+UQT9pZSoiJ6o4kY14nMqHwhkn8WeDoHD7YTEFmJ8QHdzxWasXkw
uULyO4yIvewZHSl0HYZZqvy4AwFTZ1JxyVP519svcC/fv1pz83S2uuAGhJ7gjWk3xYcw536R7Qaf
XNAhXqLXlqswdz9pCFL4YxiZd40q2lO0ANmMBvmIKbK71xqojHWGuApTXwfOruNjt7BSv0Gh1znp
uAH5vZgN7OQq7eCj2TlFSFKRV+HJtgKMNw9O7IpsYjQZ6ZLlZ/DsiLinaYlLhd6e5JY+8MFO79w9
VwtubtbRTvsJE+/0xloAhKHBD94j0qtTgiC2Z9oZau0F+DmLZqAnJm1wGaZJFyRey0AVo+Z1ueWc
YJsdpEg75Qc9WhJAOqHWWmJcb/lowNfJlJzXDifCHxrEKYyi/Kbmk3xKHas4da1e38hNhiO56I8+
LnWd7WxiF6hkUrOVg0jU3+wKIJ+pTC2VCCKjeyJN1Ql5Pw9R0/vO7P9d0FpCPz8ws+ZTOKYX0A/3
pFsep8OXOvF1UqovlhpecrN4tFCRwZXzg9o7883b727v1cG6g3+9ckMAC1/v0QCjKKrXocRotliB
rGYjWV/9H6nr/yd5a2cV5NvZB6hSEF609c//yBoyoPRyKUW05Wd7dPterVBdzZSDZ9kh96wUXY48
IGDe7XYOJucahGisNYNGAn484r1yMjEgORfLFF4YPFr3jpSKl6rMw5PcxMZJNRv5pmiTg9Dz+gOk
jwaalHoDdSCIlNePixZoiyd9TcMpVqt7DLCqcy1p6g0FXPW9rjXr/PZLPFpvE1vkXo0aGURBgNQv
+gopiJ5pyaJTHc8GMhtN/fD2eq+5eIBknRVghrUyevfbB1SlPAWnZDlBikZfpvWa5Ep646QIwmip
p89zc8qQMQnoWIau0mYW8qcqLuR9kjzadTjcJg7SDmhf9DUI2yP8y2+Q4/WXxwyEHjWSYiQOlP/X
+48HiNolKMEHrdWix480JkgndOlLw69iS0H3135ZBdTo02MFZDMmMETPEyBvNL+YMxjJsL0TVvl+
bo6gkTuvim4uGJK1AqH7uflplqgx2iEeBVYX34+LZs1uI8nPGcaZH20jyg9OxqsQSPZCW0LButFR
cWfenMSoq9M4rjHM06Ny9EJJtr0lTocHWy/xUksjRrZhe0oy5eskls5/+5is98zVa1gXB2FLn5ep
BA2L69ewTIXWDzGuf9ChY7fQoidzLD8pWVa4ohe/DH14+g8LMm0ieYKxDBLpesFEWux6FAPBDOuz
G1ynuvfmDCjfmWX7hIjnKrzXHfFwX8U2sMTgXoj0bDJd7c1TjsAHylDiKaty6f0InR5fG8ojduar
c7Ouwj1mUOPRMtzy6JxsshzU0PBJjtDxjQw58xYpXw0X5v40AqN2397KNe5v3h3lOCBpWpNrn3Jz
L5QTavt5XLOVhvWuriBM0gawH0KzBPw+9pY3qMJ4itrxqGu8u51/LLzZzhrTT3THSIHTAtGHYomG
IBzaIyTkznau9segpLDSZNazqSsmU28HNZmZk1YlIrBLZgWomycnU56nh8w4ZJW9vpq49laOEh/j
Og7d3oBSFElqGtbxTShU9YzcmvYiokm7FREnFeNPcelmNNjmAUy6ElmVHyYITWMVKH14+8WqO28W
ZDsenSv9lu7RBpISgQdrJBtCVBg3icskCA1aqf2XwhDQPpHdpU17Qfo6SCOcOemX+HM1p57FsMN1
wtQjZ29OQJN0H+WpU2jKfpnO8WlO7Avi4cjgy/Lz2KZPXeE8agCf3KS2Gpd+wh0NEfPUdt2R1OXO
kbl6os3LFAhYSnEZxeR588/S0KJ3qNrLl7f3be/ErBNPUjkGzGzddWype+xpLRTzb9oW9Y/RKFfV
PPkjaBgEUHXjiNT0unrhwCBNYcL6oQAGcHO93mShrr10VnSDyfU/VpKrfjrr2lMGW9cvQuPF0Obs
BFQlvicAd7SWwjyYTUu6G7S/5zGsv2UFTNGaI8Rpa23zR/qGuX1XQZKO0DPU0pOkjRGqL+3iYXdI
QYw9aGDny1HJuHNO154tdO0VM4Nk6vWiFBFRoXS8VVyHnkscyT44UV+8x3Mg/aDEeu2VPe08dO+t
8OBV/657N8GPpSnCSeDo6W/5C/T1FmVOkvhmxE44UpbYzUIkslAqZY5m0RrpsgSC3/RlsnriVPic
W9ZFM+uflJv/1AYChGM90C0dfplxxkgph9wtDd/pU58j8hW/bfoH4NQpUjX1dwtLzFNflN0pEkd2
7ztfxsoD4mbiUXiezYvr+8o0Zoc9hMTVBY6FFzVubsZBU3B3FQoI3hNDXWr86zdFF5RCLwoj1HFQ
leREq540zPbBjbSTTYDBt6geTATHKauuV+lxPJWyEfEYpvGrK2Ms+zgtKJfC5NG6pcRHlZ7KwVHY
fbRVHwfIFg3PVz1jOSmQyNaim1Z3ftadopwMnJcOmiOvK0USab5y5u90jWnhbrK0qgn11GbkCUk+
FY96beJpoCzyKSrjPigjRNwosLMTqCPpoyRQ762bXD4BGUveg4kZvXGYdDp5uvE4LJ3uM79RyGEb
a7lLRZm7U4Zjt4tT+V8LU6y/m2kqrSOH6fpq/vNnXEjTJAk7SeaV9M7omirqMOYQ/3o78O6+Ajpx
rMBJgth2vYjIqrCxaxaRzba70dLCOJlNKfy/X4UsGYw30A/+3YR3zeqykSkEL3qB5FvOVuP1a1bw
9iqvCyd2bB3Vk/vDbGRQdP0wGMk4emh1RFK8wz+h0KwjIUnb3FwS1Euo0336CALtJ8CUi5iekcCw
TrUGgisDdnvGhwWb4Qzlqaws6/PBj9uJuAwWEZIh5aNp8Rtr8EeYL6weEKSEcgtNs6HBhTYaHxCC
HISXOLQGy4kT4Gd2G70o9TpC12u8xpKMqorRbpu6ydDio2OXOiBzKQcLhZxIHgdpleSZ1zM4gzlq
5/rHg5+9vppNtKYxLLM5KwwahZTrPVUjYRYRpOOAK7D/DghHcyO4K55cLPWtbPDDcGrBOUAfdHc2
c5hKPT4NqWiPXu76mb76IWtugCgPE7NX9c5SJSW+G1KA67fzGCV4QUeSfV7kQg+MVCseSzHi1+GE
v+gWFb9CPSI5WobpWRiV8vz2rux8NTb6QAYdCFrnpCzXmxI57dggsisFIp9rFCMjxY0RIj145Ner
MK9j3rnqD8NK3jY120oBhb5wYsxcnVy5S5sLjh1Hwg+vIz+rmIzRCPyUsa/EyuTZzErMdAMqa9Vv
BPqoSTgMHvZzmEkWCsZUpTodBIT//bquXyfLOtSRTHMBaqy2Y39GtzaZtcaYGDjkPfJBiXIvtEL8
XEYa3CdZz8YbAYrTcYVTNYgvF23+YoQWssENs1nFHbGnuouEJb+AT5qfgddI5A7yo5k6zvto0LNv
UwWA6OQAScT3elGLD3GsqT9txh1oK4uk0j110uZvfa4Uk1/r9iyhS9sV+mVqVoFphwFaDrsjgzub
a0v6IUXqNYSYlTjoDWPAjUKyBtTKR7bUmfzEqKLQRz5PcjxbUpv0nOJl8oBxVHLfFH34dRqx1zAn
R3xPon5GZBan68JVQRY+D73QPyrjVPwqO7X8gecq0rtLJBsjUyJj4Dg7CeWMlPzI+PbfYZtV40lW
yiwV0qGdOOXmROJojQJshAlHeEFh92dq13wBVdYm36XRUQp3kabkc6RW/SdzmSEL2z3tgmohqDSo
WGc3aayWN4Pa9dgFgwL8OelK/4jLrgNezTCb8wxg8bkglzawx1Cle6XRk/CEsZR+jnuNkaEqyfm3
GJumz6XQ2+dcVxa3DrFsQCi79WKjuM/6QkJCy+7l0q0XQZ+oxEvRHGrjjuhifchp6z1DYA5PBV2u
1m9KZ76rmEI6507CZQMDZiKf39itkH8IjCAw2hqdBP/4wpkMr4ABMAaQYKNvSrkMtd8rSv8uHeJs
vmkMIene/+QYJE9lrTLoSqzVfUTozrOUmeW7QS6Nj2gPon6MxGH4NNVO9xJBWIvc0s7AlyqFZNPL
krPoo52b0vOYFMWnt+PKmjFuP4qV1cswB40ULuXrjyJqHAstVqRjI2TNvTBere4rRb2xWvMgru+t
hFQRqR4DYtqoa+z54zYiCarVJipo5qIrcSfa+FfXZ/U72WkT7++fCVipSkeOHjXh8nqlKo0iRH5j
VqKKCWosmO4WERpe20tf3l7pNVaY3h/6Uwi/EC9XcOD1UpktbFviUAYialEr0pbig2QxbCUeaGcu
j5mrFFNfGSymH0cDJLKsOAqnv9OyzTvkR/ADIMGYfJub5x2FhgXhGDpBEZlLkE8mHkGTMwWY3n1U
5/4OfmfjmqE9ekbYfkcsnT5M71R3jdT9GznfUmm867rwa2Kbd2asmb96sUTnNtXE+e3d2jkB9LxA
cFF00/nauo9MtbXocsVZ66R2uGli+58cK74TEN7wr2sLXgusWyQMUFnUtgm4HYWggrQ8DELDrPyh
MJhO9ejYC+zkocnn2uTqDOP//tzRAF5Fm1ZZKZqk14chCrFGYxm66FYk40qkzG6kpuOZ/9f8D1sJ
DwRSFR8u5MnNXWYpHUaTJUs5WYysdILzH6CNGtXAbjl4qt0zDjxtPd+wELitrh/LMbJ+ROjACYZm
BKlQgV84kVa2p3ZRsbJXjeEycuGeJAPvGBSjy0tN9nBwfa+lx/aMo5ZiMASi90xyeP0jTAQwZsXS
ncDE2uwRB6wnQhpK8Z2+Wrq1tE4cGb8G3E1Q/jns1q7b+Wp1Cxj5Wq+uJLPr1XHQjvFHp8vfwX49
lWVTu3pc27fSgIhmlozRx9UD7KRmhnrwotfner0yAH18gmjRbnN4O0JvoongJ/aAgk8zQjSMY5wj
4aW9L1Mh6eYFU61Ctbl+vrHOejkpJycopRAL4NQM4T5K98C3rIMZ7u7zUDQBAVk1HV7B0kl+6jxT
nUBPzPodg66K05scgafMvV0Dqmxw0aCJu+XFGyAQ8LVaWAV3BG9otDbQlCl/kEXaPJQ0ig/izd7p
xP2NhBbs3hoDrvdvQJZlEsTcQCrj+tGZUQWJRCdOVTUURJpB9YdOw0JqkUaopOpRpbd3PImo1AfM
Y6lCNx/HKJQQ7A/Lt1Mu/2zNML3TrCIJIA4Vz7OjN1AvG92XLPPD2xH9aOHN9Yf2L3lVzcJI7cmB
qkf5ZzW1cAhQkZGI0yr2ay3Of2RFeIA23SkhALhAC4OgTpWw/SA7E98QwDW8YEZ+aB40lW9reX6W
uxob0C6u3kNo+/n2w6p7p4rBPxfXOv7iWrl+y72JxD7KN04wGfmP2TSL02TxQzBE1cLeG/DcC6w0
Km8bhFndSGqLIOwMQvRctKDKpJkxj/XZkJr6qTU68526KI5XcDoC8LTmucYLwhuGuggYNquXnDYg
wDgENEHOlfxVrf/Z4Ev88vZD7Z7clXINwk1/rSnXdno1Nx0byQgK35ACEaqLJs3ZpZeNwV/CGevT
PszupFrFtZjS5vL2+r9vj02Aow/N22C6y2TxNzXvj7QwbhaLAovbpaua7kGWk/whmez+obH0wlu0
snrghxT3dofDd9s5oVvH9fgkUbr5pZLJPuZw+aXoJ/tMSlneDTIgtm6xxztVWmR3RIQoRJvtjO4Q
moZLYT4kuRKdIPvLHw0bK4hWtJbvoG13kqM29mUVsMTE4p65qModynqVVygaU+8pWW04T73GfEdH
+IjxPJ4vNeQitTE8uafaOtia10EMsT/0q1Y6AbiT9eP7Y2fkPq8lueEAGV0xPAh7cE5yEmsHoWvn
Ewa/wfwEuWuwTFtNo7gwklC1a5JHJNFPUTGhYyeUlMFnSwdrznJfLboiqOjVHDQb9vLWFVJBG5Yo
DfN984BVogzjgPEt9VNaXAROZcMdHSuMUmxzkkMkL8X8LTdS5SIiTr8aZ0hV5ZN1giAzzV4y9vrX
Mmn6951AVt5De0e+t+W4wuhZa1tEdRMlucQ4Bv012QO4Pv13cNQ64t18nNdvJpuxGM4l9qwJU+2m
jUcM/NTVKzquK39R9d5H7b9Flc9oAc220cHG7dzWVBwANqB6wATexqFIyfVpbioSsgJoMP6gutuJ
Nj8bSngQ39eItv04wRLhi0C0WSH31w+atLaFMhgPqiRDFCQ2smKRHMkHR/B3YvxqmdV7ixoUnatt
4jwlRVK0S2MHSTOOSaC0id24AEUnxFVJyXKv7Xozc1uLYbI7h6H6JQtT3DJnOpwfFn1WvsxTOVM1
z1Pm91rdOfiNR80PGKLqF2gzY+O2vfNdauhmuPWQzI8zrM6fIYiuxten6WEJIQCvdCqMWEqHvgud
mUj9mcsJHjNjmONjl0h5wgyIVirVVTV3mdtNTvL+7U9+Z1K10g0QS2CzTSbM6733xzdfORZ2eVbu
BGNn+rXkfJtSEHiY6Z7KyDhjPHY3VDithnRcIv2lGOUf2bA8iLm4jRrx3NfjaRSJZ8jl+4HpAE7g
XmZNZ0mpTiqamJIDpTniePY4xC+907gqYh4Hb3PnaqaFuGInYMxRgW3PTG72Gch8O6D0Ao3Z004u
RK97rW7cK07X+dYKmHx733ZuMdZcbQHUtce3lWWYelTD43K2g875nufFcocaa3HBUBdv9wHx4EbG
dTKum+ykRQDB3158Z7S7Sr5CM2XOQBjc6gHloRJaAmWiIGWMjDNWfaeE7Y2UNh/kyGYsr5SB1Ofv
S0d5iU3plw4nQk3aI3XY3X23mDhRp4Dm2l6kCtrAUVZ3drBEzjtljNf++cJdVibRyQnrzrXCf99+
8L3oAIx7LUvIxNDgvj6sY5/nsPN400IZNd8pbMvDY/kIj/NazJFoSwRC9R5WJGF3c6CqREZ3ouf6
6aL5G1xDOyiLBpw+sF9fzXB+EhkzdMEc5jLhhnYGu9p7jhIbH20M67GJt/QbE3exm2VZ571JOZ6Z
gMf3M9Jyd6i2aQHO3ul5MuP8HTrafz/nXH8+nwNVD2T4rc59u+AF3QrNDupBze6YDKoBTEEsuCK1
uXGWVHqIJGk6+Ah3Xw1XA0RNdG7gkl+/GvrRCzoSix3QJUnpJtYmbuC1cXAR7X12aJRYBgIFgG+2
dYe5NKLRwtEOcgVnaEgcJi3K0QnwhE4/GkbS3idL4twV5WC/b/I6P1h+vWa31waIfjA48KlRh9g8
JGSB2skllm+ydSyfm2g1DPjI0Lx34ltoGL/+w3lfgWE28nGYNa7b8UdwNsAaTrSP7UDSmva+b0vY
xo7UHTzV7qv7v6v8Hi7/sYokEiBgw2QHdqwr3HaWfu5QHPD/w7MgrfBbMpNiZt3bP1ahUTLT02g5
lUqPjnuvWH5koy7xH1YB7YIQC9nlKwBvbmRaofcDxzCJI2Kv+b5Eoe0g/u6dQtQJ4IBBlcJCcxMf
VLvsEDQl8OGCpz7m9pK8WxxyImm207OWY3QtTy3U9LpSTw54tINn3EugEVFiYslYiTR2cyqAMcRi
qHN2slDLs5H2CskH8RAW2nhOKe1OndYb3iRb80G2sHf+16QMwi/IU7Lo63eo5zb4DJl4iPioT2v9
Z26p2AFDw13GRTo4lnvXy5+LbQ5Mpqq1ybibYL9E8VOD4LVfm9kXpWne2739ElvLEWTxtUrXSoRf
QVNw7n7jJK+fr276pM967pd8lMovRVNNtSsQEz7VLeTymDv3fsFD7lzO0qfY7JzbEQE5f8JwlOl0
/0+tWPHBu975NpkDE3OYxaLevL2KGkeye4lWfBChznQuS324/f/Ih3e2+moV9fq5lyFuomiNAPOE
nhXKv3qAZpfJPKttn7JoTtCo+w+ZPlpJNuk3LRXjFRzOqKRRctbYplXLSNK4zJ651thvx4MdsCLY
r9WIjLY1PCxr87GElpZVut5b3BixhVgUDqeZJ7IeufXatr91ppN+0bVsqlzcneQF+1ZDyjwjSSfj
1kiHxXbxEBIRdj9l+KsfaAu7jlQNtg9sz0IPTx67p7Y21a+6ID1wtcaB6Nwvc01Dhpb56nrmFJGn
9fzXlbJ6HfBZTvFCVhG9aE7efnv7gV8rC3GGgTCsKhzcka/6tyYy0UoFYpKmjjo8G/1qg0sL1J9i
JT61kWJ/atJuDqywEx4QjuwOiTH9O2M/3FKNML+NM0nylh6Ew9s/bCdowjJcYaPgk4ABrmfwj/iP
gqWOdRcaGvFiNli0AqMeupAygr6PV2QFMytNUoLB0D7bcjN8fHv1nZgJsZVm5crIw656/c7+WN2a
VENKx7WDgmj0w9z3xW0t1f0nJ49RExiQR7Bo5ARyG5oHVIedL5hW+lpnkpPRrt08dyYrNIJ6GOP0
Q/p/MADtvfVYHVCTd1b5jTb83dQCibDpBztpng7mYluBMuO76Dq20FrX0EVxkOa9jhRw/cA0rrSo
302U632Uc6vRqnawgrB1cl+WsvglTpvUM/TJupkoFdzCCbOXt1/ezqLroABEDPANrMY3D8exEiJT
cKDQQ7Wt3cV25qfKUT6HptrcV2IpfzbWZB5E3t/Qxutkb51srrbhUL5ptW8iR1lqkwD+ADS1J63x
QznD3S60O81yF4tW0LtWDOKD3IxJ5InWqD4kYat1ZL1hrwVFYbZfu1jtDBiwpXbXxa09092Mo9YX
kTnipYyjtfCWubUKr9WMQqYDECovoYDL5eZtMqWek1epem83c12jPNOnkRvjUtv6bT9p33sQVR3A
pBJmhNyE1T9OmY3fLdq5XxKr6mAYoypZuY2eNoPfLe1yaaDQ1EHaLhQvpTza2GBnKCi4iiQtRP5c
fnEYbMguGu+dfWuXYVacceXF2DcBXnw/JF0OPcGUCgjvkrG4dIUMsQI+lsEz6qjK8XDWBEjVYjIz
nzIwf54yq09O85x8zgypFSc5DKfcs6CRfJnDQX+e7KQWuCRPU36HhNhk+2Xlj9bQKkGumXLhm85i
Iow6FNMDvz69H5qi0b1sLjMwsr2sgRfs0/LgvO3kAXRBYT8yNeK4UQZen3LcNxLaabEVIFcc3dIs
bl9mg+aFHSkacplICtaKCN81DhCZaTKdd8hqiKAymb+2NoN33RJ/X1+pBjXA2poF/KdtwQxxb4eR
3WpmkDthftayur9pxrY+aGu8TvBYZW3K8vB0NrYQ2VZz2o4v3AwgP5leK4vm5KzevrLVh76aDEdF
wdF6m+Aocj1OMPMyAyzg8nND0uuj6OFjSzJRQ1ZHOqSvoyTigtTGDAJhbAA4vX6vSS410iLNZjBp
ormZOsbHuZDGg8jx+q5hFdAGKgX42kLQrldpWlNDqr81AzNUM18L2+l50CINxKDEejjb3luAJbwl
mY5ofGv+vQlZwDFYkhgJW3Xb1swj4RT5LMwAnLnkzXmL1pme15cks4YDre2dreTxQKKwoZyVLeQl
SY3FMrLRCIzFaS6El/AyWKqcHNw3O0+0CuNgfwDwgP735oDQYimiMqmMII+l6C5LUvU8gIAKqtqq
Di7qnaVWizM45iBbWE+9fm16HyNVUMYQqhOpQiBtqbFGbx1fVMtR52x3qVW+bHUbk1/ZOsRtnLTN
6OhBaSRVII3om0ajOt4oBMWDw7hzd0KvxEGJ69MAa71pWTAEbLp40fUAM2MYrVmIsl8cGe/kJck+
K40io8MHhu3tC3tn0MI28hUgQMC49JXgr6yQTGMyrCFSSruiHhEwmwR3aG7pt0OeNYgcDvrLSMc7
dbTkfaaBesTtIwmmxXFQyzKU2wUlCt/M9S6I7CwPFoQ+GHdkEfqX4ce3f+7OHv3uKVJk4f8G4PX6
zVNZhhQHix5IhW4TfIgNAQ7y2XRuijA+v73YTshzaJYyNV9fB9yQ68WYLzo2skh60GLwckfWadxI
s4S/uoaxxSwV419zK9bvBj1VOha0jLcf6piLkU8YAHG4gDJtFPjEhV0kB0+1c6J/U8JA16/RdduT
sNIhrUWesIo56y+mk8+nKF86ZNy5Pd7ewJ3IQ/cDKjizMID2W7Q2Jjt5qaUWTdS5UR5Dp42g/ydH
5coOpUIl3QEzQs6Jp+w2HGAuPxnocaoBAznpVnLs8KXNIoECGHoimZvoUnWyazFd8Mia/i2qZg7K
SZ8uDcIMj4h8GneOyWTXSOpqQbIlz72aHBZPjyR2eyteWm9RJPPJyOP5oNJ6vUFwnuj+Ei0R9QSd
cX3COq2uOlPYKjonzCRyEf607eZoJLi7CB1JWF1oSDGtu15EqZeiRyFXDTCdHkD3Ve03M6rLD2+/
69fqhIAe0H5FdolKlmO8CV/SSAaZTqaFzIPU3c55UwXZHBf/jlWW3Mb3MQxHpR88mvgWkic91WUy
xQEiP+PXAm8hUk3LeUlN5EJskLMB17J9bkWhXt7+na8/6uufudlyvYiyFHkCJgaLEtIX7mNv6TrY
CkBjkCpOjjwGX39urMfcbu22I7C2VUrWkqUGb2hZeEBltVf3JIICa0MXHIN2cJp2iKesZSK7ANkE
bOOWCIBLiwP0DH/oJFIyj8q+8ZWqUjypTqcgLAWDBbSZL7KoWh+dn9kfMl3yzLIuD2LMzpHTEUxm
Em2TV+ETcX3kdIfiHF6NFeA5NZzHEOFwbWaK+var3EEf8rwQH5ieQEt6JdUflUvehkzjGdJE1C5Q
ws5RGPdubdcU1oZAdmVWRy/HYupOAN6+jLSjD87T3qOSo0KwhZdK22pTgFRpTMULhCGII0vHHTCu
PE3u9YNH3V1lxUeDxjBf1xSysJVqNfoJkm60/HAe53OKR/3p7Q1dP9HrpJRygmkN2j38g/ju9WuT
+2aCq6SuxEEL7KKtTGdlsf4dY4t+i6rAKxuz4lYlBzhIffY+EjSs1xHYWtNsNbYRDu3CvNbZxEVY
d11rhKc2zPGyVsqjpfa+fxBNpN60GWmNb94XgvmaJICLBmM/lf6QMgBUlCTF9rfjUjf0o7pp982Z
qFUzAqYxvP3+FWSMW2karcBU5+qi9knu5kNsH6QOu09FfF9945k2bMmfgzLjBC5NNJVKy/aYCQk6
MEl5TorxozbV+dPbB+U3HPvVSVnnlnTp1ix8E0UzxnlyGNtmMHdVicZ373iWkUx+jJ6/F0WacFvI
JmfEP83zSHoQdP2IKPnYxI+JPtrnukcZXYIbQVGChYcwoJDqQyN5Q1soLjrew0OPzch93FNZzh0u
CkpoinvbHEa/X1YI5RjNF4uCxgNsJVeug6zpWTQhBry4CmjtOLlmZbusYpvVhNtPatyos5beVRMC
A/8jlKaLkqZBSLGARSmkpb1FlqqHljLan9/erL13sxLwV697VPSMTSmr1b0m5oVGnNTkapDnWRjQ
sgAtAxWCSa+mHMBo975iIuJqHsncicbw9VcslDrOjYQ+euuotdt0hfbJ6AzlsQaQ5NVkCDiootXn
AIk6+Ix3zvqKqQVsSgWIBfXmVExR5eitlRClBqO+7ycEpZW8bQ8ul9c1AAGCvqmN1Sm6NFup16LQ
UF3OI856FBmeppYjovwAoKUF4I0l4T7ayFJz8Gg7Eepq0c2jcfdMmQmPOxjyDku93BDnRKvuJ2Nq
Dz7l3U2EBUFKSM6GRdb165NgZnR1i9mkY5TTTekIiblLeoRK/t0Y23zBIHFWUVHUoNblrpdJGPfE
AJO5O4FUniqQul7o9BRu+RwGaqRFl0Ub5LNNGxnUfDLdqsA/YZmJ/FxMaCdT6nW+Inf6RU411HWK
Ifc7KfkHxrb6AHRBgW9gVGelU8Rtlw1flxw+l6MAXxrCon+cUIu4l7rQ9DoFOFyUhiXkoiW+efvb
2yHhUhMAHzTR5VqJMOt7/WOa0A2lk3RFYQVaFM9qoGhCEl4kafaPXDDNc5NKNhkNZRGCF8k4P4pi
0Rs3NOr2zh510fo1avtnc66AWiFuVH/JOnk66uXtHS6mLcx714mmsW0GxXUcCV3QxMyaHo0iWSq9
sRrV204yjuCJO0MnNoRwRPOJUoDW4fWGVEXeZ1ZsmoFkGtaDY8UiaMMqu9chnAWTE4pvUpX/Su2p
c2HCxbeJTXbYl43l1rnc3PWl+TOH2XCQRe3uwB+/apN5xFKTRIaSW9QDWe3XjvqeyUl6bitwMG+f
iJ1qERrrOhQHFkJDbNunolHP3g4spcemOxpxIDCbXRzrm+Isj7EEdFBWqAl0+Hpx+qT103lQ44dx
BWr3WfI0C+liKuWnyui8WZPftZbkjQtW7wc/cy8MkD9DhOdKJ46vf/7HwaXLYS1tTr/VlqSQkWc/
zneOEQ2nLunow+OWExRqK84RvgyuWKrxjOVW7ZPX5ad50saThLr5KSvm9Czluf7O6dPl3hxNgOdc
wKfUXJTP/wMNQgGCbuAYLvAWRlh4PAHo0V3YSkfYvx0o3MofJrdceyqrBsL1E81LPUdWppvBKsf2
cxZt5SLDM/iprJcXpg2dJ2mDeiOpxfIUOyWwRCehei8K43+xdx7LcWNrnn+VitpDDeDARvS9C7hM
eiNKlLRBsCQK3nss5y1mnmf6veYHVtVcZZKtbM2mNxNRi1JQ4gEOjvnM32AzT1D68wl+cyOAzKNr
hPIKXjhHByDGoPOSprYRxBvApWsLxI7USNvpoVY4ab6id2pJCSxOpOzk3Hhux3KE6J2DNQ1zZA1b
eQhaaKMnLprtIjk+lzd4JNBuCCNcAoezZEsAiHKu96CLw0uCpvK9kUXN+35Ey7WW5WcjMet9AcU2
ECtihj+flLcWHVrgtCaR89oa04eDq9OYpUYaGgG5zuIpCQQGwiT7xNp+IyCisg88mWlHgOEYozwo
4dRRvaVJWGFbqofDdFku+QcNkoSf9vavg6bAxwuYWXj4kGC8rMsfdtLGkxiS1jSCIQ5NP5xF4jUq
QsI/n7o3OlEMg3iNRjH1BZlyOHdFFwtFmmjIlFk2OEgT5S4148dVbWxv4f+/TAvKHG2rn4uoQnbX
urIk1BSG+ePPH+T17ELy2TzcaHUic3hsoNKqnWJE+aQG85J/JttSXV2CfBzhag5irOxPrNfXJzfD
oQnA99zq1seGkAgpb4rlpRpoqyQNDjCswRnzIr5QjUr75U7G4VhHlzkJVEsPNqOSFcrzZZln38O6
OlVOfHP+8EUxiWMJMO0t/PxhueRVmOmtARJzWeCHWoMt+2KpK99se5IqczmV2r81gVz57DYqJdCE
j8bDK3TZAMJKMJt171TI2t0Q+JV+pyuz//Ol8dZQoIdkFsWmz3mcJZZygYIDellAK0rZHxKwMXJv
YQxlhtmJod6aRQoVIA9osAHwOzrGUISFvI3cP/mOpt2Iqq7P27Cp/Qgs4EVYl82JZbidTIfHJuYC
ZPUwRkD5gT84+mrrumRxUvFqq0xNa6Iu5SfYUZIT9oUfyk3hSYote3Nun9oBrw9NhlYZExbsBh85
+oAAzBO1i3IlwIG73VVYkMETkJUTE/r2KBwtiISRQx43RFec6BvFShRsRhXN7QdKJGgNnHJfemuF
0MQjeYMcT+92+6w/LP56aGvABHy2TRQditWyYixYL26jNe2JF3prhWChQAJHqkPv6WjaCg3Fr6pt
lEBOu9xJo9nw2nhQvYjagNOP8Xwir3oj/gAPzJUKy5zxKHIdvltjp7T9y1AOkimx3KKVskvJQlxI
kyPdyRCm9wtWUewIpKFBM4TqXm7k9QwkRuO2pXkKu/56qnkcQnGwr1vQf4zlLeVKGXlYbNI6q3dN
uUmCiQssACvx8PNt/3qmD0c62hthR7IM/UAOSNkMf6msAZRkhs1VLBc+RKunnw/3eqWC/GHjbwot
KI4f9+g6VAyKouTFNn2Nnd2Ek58rZXOC5fnG9Ck6Nw8FQxIawqXDr2l1JYCXyl7RpOvKs0TPo6AE
h3pG5nmqR/rGCwE2RceJqAzTiuMcsgM62quVvgarjkgzssaDCyYn3f182t74SoxCo8yi+8uKOMr7
rVDWB9NQ10Dv4oaifH4VZuG1MnYGi2M5hZl6/U5U3UADQJ2AGQ/g7nD66iFkysSsBoMqmgA5khzp
m0768PN3egk2Do9lypGQ04ko+UT0HQ+HscumiEgb5WAYulC4kzyHX9ZS1YXXTGgUOaPUhZk35eFK
PItR9kUKVrgOoraKh3P+yhT5ox5l2s2ct/U9LZPoseikDD0gzgoPsGh0l6ZLOZ2F5Vp/xNvBkHDe
s5PlTrbb76BC6w+4QKWKE9bD+lhboqwxddb0K72R8t6LRnmVHJFOeX4TWxP5U6GkjQKKSWI5ZS3Y
5dmsPsj5pAxYw21FvHnrsXg/n6Y3Pga5L1VUsCA6TPujDSrjb10KY5SDuSv6XTsnMslpHH/++Shv
ZDxcU1sdcus0bif84ceIiedh0yHYHs4Svd5kiq/Lcm2RJkTEIb3U60VKnaYr7A4hd+q7DjQNc3HT
VNV3URVq94kh1w/9moV7KQJWdWIDbAf+4VqhlkyLFodjymlMxuHjGSipilnkS2BPS4rrMF7Kcdtp
lPSS1ImBVV0SQbe/PPWMSXefChg0VwAQh4NipEjT0qax2+ryuFfRLPOEVY4nXu31B+Z14G2oQI02
rsNRXkWEp0lTyt7uh3RC7nVFol6bjRPI0tcnCKMQitDeeJGyPLrgMnzA1YUCVqAnSnku8IkegCfC
9ZuXrPzexrF5YvLeoF9t5uObKCDH4sbkOJy9Jm/F2Cwq/XRtICeOSj17rOhCt+e5pK6N00l5c9nN
clReSFkL+TYWE74akbxUkpMKyTL8ftX6p7qOx0t8quJwp4VL88GmlBu7bS1B0arhrjmG3tiSY6st
/dk+hAfpjY2SniqOvfWZeIvN0okuNqiYw9dR9Ma0Grlfg6jqkwsDiJabGIX1/7AYfhzlaNKyBtK5
aLE0adZm8IpmqQJbwD77+W5/fT/yafg4ELwQyeaKPHyXycomCZ0sllxWNk7VJsLRsnJ1Iw6bE6nv
W9O2QfYp69D0BcJ/OJQE906L1oR119rTldZIuOQq9qnC3ZujbAAzoIXo2hzXxSNgoGayWEtA2kFt
Ti8mTxLhqWB+m/yjQ2jjq8E03nAM8nGzppXbAoqgtpD9ifjjqo/9DlhbvquQunELG1m1n3+mN7fQ
5sdCIRLl7VdwnGk18nagdRcUYKQv8l4dK1dJ1sdIhKhhsxidua5Ld5b08lPIrrrBUbremUDrnG4w
1H2YTtF90a81vkPglqVRRtwsqYDATGiJaG0j0x1Pv2m9HH9gJ5e/fOZsu4XjkziCHOi4TGl0tTnI
jTYHraZMQQob4WJQc/EQ6rOK2+dgnAgu38A4bJ0fQhcEVYjjj/sWYAHyLt7ma2lq+7ZIk+hcnqvH
QZRdMKvyB2MWaYAUB0QVVP32BPgFCrX1KcWyt56DEvoW4m6NXYREDxd9s4SpIc/9BL6xrD+B8skh
INEdu63qqP0uSZRA6ClPRemLZlruSsVsTcynzKdSm4pTQg2vNzuZ1KZqRgSxQY+PduCcJ/oIUm3T
8abnJlpzuNSVRvWKJVd/+fQCXUIBYSMSA3M+rk+aaYzRTs5Q4zhFX3D2GbwOtMeJ6P6t6eU1UBui
eUO9+BjXjV2RbYxGPqHppD6gVxO6+Ug3c1nRRpnzy7XXz2dz0lxJHc/0Pv2D5P4UbuqNhJEwnBSG
4jJhGTDAw0+sLro55ks8BVOGUpCuVBpWdWp0k2uicaikVZTcbRHM5VC4/bR052GKwUKVRL1bJKN2
4qR4ff7xNBg8EEmTJbxKq7KaQsMo6WNQJIa4r5Ff9aahik6Qkt5YSai7c75SiCI3PzaRUBoLNH3H
KIi6NKjjR937fgW478iS6E680Yus9+FhyytZJsuITtR24R5O8LrkA2G90tNvnHHpMerYBd9i4dwx
WevszZUmrY4ucffsmjHHa1vJ8TB39VGCt96Fk9Z7NtypCxpY4ZPetUmBz2/e52e1EYpib9o9JbS0
bwTY1aTz9c5EbF80dfIEEHC0d1GiM0CMFcPqdKJWMifGljl1KrDupUOtv1QcIKZ142pdFe5FT1sb
VR5VvYb1vl4mZmfey9qMk7Hc9GXnheYiRw6av3Hpotk++IqKjp6rhLo9O2klj7HTjmp3uaR17qbI
qxSuilt67JUlD+QZUlZgdVdhxrZfioVGG0Y9qm9hoVOBB4ae5oYplh5OF7fa7OWWPoyXwi46uhEi
RscvBms2uZue8c8vqVcgYWI84KicuNTYoPQfZ4tyXUoael9QUkBb+SqX4ec4HNG3Ibe8hsiLrUAf
W3d5qOdfLCmLzrRqMq80eq0OktF0oBIktWsAHhdtYaqLk2ay/bHlTNwDQk0v6UemvxiTbE9sA4bb
oP2bcs1Rv76tawnK99AEk1aabryuJjHktJ4Isl6OgB9XMMNsAge0bnnVTRb3cAVPE5IBLLAmUCZZ
xQEy7fMAokqcOKgllmgmKWaOs96U9LFHHlstboboo1tCSXXUohjw9VOByLrLBFTeiWJtztFrEVhp
9Q2edPuaplntUJmoI0eHI105KF/VkPLGCvuo0ijO0lHm5MNozPjVdJF3AxvA/HHZviHBkwMVi0fi
+6CKjfjaXJrkUuSxfaf2RnumSBTe9R5XPowr2uoeNupyn5rVVv1fQJekWlqr7tpV4m61tVMq6sdn
4fZo3A2USQjUty7u4bSXS6rLeo2t94yrNIReEQdZFZ3ymjiuKTMKvQtGASG/5YfbU/xQDDUbGQcZ
OgxBvLT5NWru3RXsr9EdklK/qsPSuEL/NfNjBG1Pbbgt1z1aV9ANQLdQrdxsbY+Wb1ioqN9hjRLk
evGxMCrWhpCn0mkzeXg/4yp1HXbQf7Uu/FxnBqrI2TyduIKPbwKdK55GOYn+C3T7VQWfepQ6mWIM
xlVUbtIa3XnTxtIOCY1TGnVvDrV1rLgHgMgeB93okEpJbyF2tmbWc5ct4mypkkejqE8h+l8hRreX
QkiM+xyC40bLP/ykaHRXRW0WY9CEOLbKsWH7ZpaJ98bSRn6TIdEyo5XnhVPePmRyufqa+GVUPM9A
fknQuJFM4bce3XpGJGuKMtpDsFpgCERS9O7a9KcOwDfmdMtiLY0yLK98jJKC9GND/gwHJNnLDERg
F7pkb8NFQSHixD3+1lCwi3TmFaYMN/rhpMadbHRmZQwgKXLZU1D6O6+qpTmfyUx+fhEd78ht6uCX
si+oopCmHQXdqy7mKY5ovMemXALjod8yWHq2bwWGs2IV3T0mpn0AeOWUz+Irn7FtaKSXKDnDOnm9
I6FRinaq2yGIkmXAY0woDkZiSArYUeso8VpWDtd+8x7necoZ8rozBtBpg9LWF0ts1/tQpfzCdtMD
IYoMSzxtfWjCMj2Rj731LWBDUE6kRAd97miBj7Qxwhj16kCegCYYSMPv2qgefVCv+onPfnwIA53Y
0MIEBRwRcKaPjkeyjGXAPbwJ7L7G3V1bkeucwnn/80/+KkhkGJ0anUy7kmjxFeWnyaIsHJOqDpS2
aXQvW7rlDyGzCpxoMa3zGT8e6B29rV/nc9ehAaYZ4GBToU+2g8dwXTmZ6PQkqEtD9fKY4hTi5Jrp
JyBlMZZRMF3dhZVM2Jcqi3iuk7KpnE7XO25vHBzOaRZJV1Ooyc8QgyV4OXkcfRH0bLjj82agVC9j
oess9tSBJ0rbpHNzo7S+jUUmP+va0H+oNRFFXjp2Y+kPWF8gLDjq1rWFtTG6ZHo8f06kWCefr7X0
I/RNfOxUYxzjwA71TbigVIY7fVSwbY1Etkn2IIovx8X6UGQh8CXyMMp8onCxMF4/TKpIglRrVNOR
EE+KXFtKrB6iQ93daiEMmF8MtPg8UOW3GOGFy3hcAsytPtfbTq8DvYg5VhccobtUK0+Mclwb3kah
MMxlSLDFajhaa4ioLLDYijoAv9p6ha2GxMx4+U0t3ezalEIPlOOp+/+F8P/jLQxKhbRvqzlpJF7s
qcODratyqHCoqGx8Cm10arQ7F6/UEknzxLjaN3qT41adtVMKcJhFqrmW0cpfdTNWfGtd4GAkxhJ+
QRponfzFSJbrZsgqfadVfRcHmooIbdiGRkYPi8TGn5GzX84Mu03uF0ipGB/HMJb9pOlD1SmxXfBD
O44KR1BcmF0pFTPORGSuqkdH14K+XvQRjNzI6IfAnKIkQ1hCkRGJFw2mpNiNzavfTENdeKVUlB+m
WoSG0zUmhaWFfattrPRFxseLwbThQWLz6yjaIyzschwr/Ylv+hIcH0yvDWZkc/N66UHR9Dmc3rLp
5UKqu4xyDR81lVJ6rMUwrLfJWmeFKzC9d1S5FSUPYY3WbVNk1I7LDhecNUe36kxex+pZDGsCII7a
mjMU7FhXS+S0cdMGC2w22pqTI65d76c13iE+glH9I+A3+3rgEk4cUmF78qZyqYrbnx9cr8oHHFcm
kIIN4bQ1Fo5lNOhYiD4b2iTocV6GjjNqw+ppQmpuw8WWwFNaMdZStWVD08/hibXeONc2SqpMCsAg
I/042XH+Z1T3bwf2rN0//50/f63qBdhk3B/98Z839XP5vm+fn/urp/rft3/6f//q4T/851Xyta26
6nt//LcO/hG//6/xvaf+6eAPfgkccbkbntvl/pkkpH8ZIHqutr/5X/3hb88vv+VhqZ//8fvXakCz
id8WJVX5+18/Ovv2j9/pQfzwgbbf/9cPr58K/t3j0tVPv/3H/5qS//0/++f0t/1z/lwur37B81PX
/+N3SXvHrUMHGwkSWszgA9n60/PLjxTtHVuKpj0n0hYab1WLEv3ZmH9mvqNhvwEMWNcgqynq/v4b
5NCXn2nyO/BhmxLhxsNmM/w9Fbd/7ok/vxJT89eff6NsdIuLTN/94/ejOBa5bwADaEFubQQMcF/l
B9ht0sqr4nM5i8c8IPqS1dwr1xCsLmn1WHygrFZXf9A5nevQicEUjn8IhUKCn6om3iMntvLRWgdu
QwteJQSkXocdJzNzuJVhHaJ7apfcMxx2m6bc0IbumNYFRFZDEM1/lTaYQwzLuBgHgdo1Sg37eRPA
yz1EMMJS8mdUdQ2srGzzBGzsqJi48VxJ0An8KWwhzISVxeHTRVDtbXMU6NP3qTqvbl0MjXqe9WaM
C2O/jODWSkoqUA9RVFM1RIL13GpuU2zfUNg1hWTewTWw5FPPdRjOGmRXGxpl06TcgktqCIfPRedd
lJKRnLelnleLv8Ibmy+lzB6MjoM6lyzTaUEEyJozyHRxPs6T0MazDAcWSD7KCFDTcnG1XShuAJht
FI8iTZc+FACpH5Uxy+fRy9o0gX3XjvrQOXWoLHL+Z676SyfKQ1Xw3/EhcXCw/KdHycHf2j1X23bt
jn/Vf9958/StQBgM38E2+dr/eFxsODPS9n/7exu/OnEuntoqT8qn326r//gfwze0DyaaHX+eZduB
9dcv+OvEMa13XIQI9hgb1OSl9/jXgWOJd/S8KJJu5M4/f/LXeSP0dxiZbDIZcCy3zjIL7K/jRqjv
XtpJkDDZnFTAtF85b+AisBR/uKs50qioEINzjULo5jY6XKpDoiKfmSbVfh5NZfLtOOMWLssECYCy
qQMAoNrg4txo3dmJWEdHTcrkejJmHDby2LK8VgzKQ4rR6aPRxWgCGQCbgbaEX4i+5tt6FVO9N6cV
HdtWFKFD00m/SCRMUcysrGYXcrFRwC+ZUzisUIjFpZVL8XWmVFLmIG6DHPra5HjP20mEg9CyTAqi
M0Y8e+uYlt+xEiFGMO1FCzKp025ixJ1uszikf1DNo+TLWHaDT1xw2+ETlCmdxViNz8a5q52xWowr
VWrD2u3VUJwNBeLr02qJMxugxsYFasbPcsFDeU0R9s+MomAMpSHp6oYD0Ypj1Q1MctOAaW8vujib
KR3BWzP6KvMTadL3CWxe0xeYh31P+OB7ne7ZrVHqoF+UNQm/rbS/saRUpu4RNWtMrUOe7FGr9e6x
nOTs3s7wtwjnJL6BV10+1JiB3fRdOy4XczNHOjgZVY6dMDatDqfKXAldWWkq2Vnj2kL4h+dqjJqJ
TJUQZyEiQMQytXQ272jq1l+UyLJuw7yaKgdlfVnxQvBEJbroUxWYFrQI9EXO5rqobzKlsW+BLyXx
Zcq5t++Yv2BElugyNxI0VuN4gtEHUX+Okad2E72s3iu0HO7wOUqu04wMx14sfV8oUeEWYas8wEzR
zpKFr4PEMm5Yg1ndZG0zSu9XrVh8w0yVc62bJhfjiEHD+ErVu/0qFT3vrIhAlEnzx7QWzed2qNTH
WsZW1UUuRDdcPdK7b4pUWD5Xew8HaFrsu7mOUI5eNPs9SIPobhbrjEDu3GJupY/iixqSYTqsPF31
esp+TxYFK/qMin1Z18KMgoH6/7k2p2WyD82mX88GCMjLLgkxzFBDacS+UTULX8izVca0HOy0P4v1
TJ/gM9bDPeGknl3GYrZva0tSBMJQhvGhRCjsKu4keUKcLtck2bHStFp110A3SuyieZGRvpfSdKoX
XEbR7NgviJVYn5uxIofo7alx4xqlG76PNI0OELQBMWiLQg5AK2VVh31Y0ac4R4pgkM/ypkEECgyk
3Z9z4+N2i/mq/MkMI+k9BM7OVbPwyiyK8SIZ++4xborr0BbRZT4Uif01RbxtVB1VFDRvzqNCNtFr
U3P5gy62PGrDV8prv/phu2TorPHHXsj5WbNG00dQdokn2XF11aVx43d1f5/CAvWSvCYwMFMQVE7G
GvpoGGFk7Nne0gOOmeGuAk3ROoOOKKFLH6P2EJ9pUP+fo0DqweZ+00ueYb/IyUx5esBEbenn+UKy
5BTvH1n3Fru8B3l92addSEVd6VzbqmZS/xQLIqhqvtajX9BU826SNOmbvnLS5GHrNuG6my0l3S2J
ih5r3ZvX3TLTMesiz4ymndWn+kelbel4DAM54jJUN0CT72F6q87Yrny2zo6R3UaDcMzDmqMC/ZWw
7Nwu1csLGcr+c4rPiryq4Wckqqf9PDWoRRujdZOOVecuyGk7Wt6Nt8oQiqCp8HSeknjZacZ6jTLU
sss1uXfjuMMxWMkUZ5b4Vwoq9VR026qG5L1+rkJTR4LIvFnr9qpHeMat1Xh0M1G1O0pUbZAaknzV
tuF0Y3SwCJKu+sPmtN2ViWL5CcljQHycuiAyO9zzKA+vVZXQsB2lc5y9lYslx8oSrN6XCqS0Fylx
gorkUnqqPcBsAgX8OKXNtJeLqP+QDm3PwpikXdTO34fWIESL08Xv20l5GBU1/CIQKCucGVGBM6B8
BfA1GuNnAxIe2R5JWf2ibJI6sO0W47w6qpJdjej4uRVKOSgKQrmhju0dCmaVlxZYufe6VrAqjNW8
XrqGns2YrUmKYEjS39tdE360G50tqxdw0qshRj/Wav4oq4zkFPpS9qk28yJQhhHWYIIeaYERxa5a
x/pzPYXyo91Gkt+PQ+lWU7lel5ZaXSzN1O4LUVh3gh9cdfBKbzor+mhGTSG7it1QZOxodLdqqMzO
MPeZcq7PaXRpA62lE1DShcx7GL5upgqkghojIbGcIDDpWHa4I7iFaxGGsbMWMTL5Uo3pICG2tTMx
qTuX2ijHWDFCJkEapI/U7rpHVlzZeMkw1ReyaO8xianu5rWXr0WalZ4FyRMXc5aBNgXyrHbujCnz
XlXb0Bk7TTprQzN9Fp1WPA9FixJcLIp1k4ycdO5BYzlH/sIWbrpQvjPApn0A3Dnex3ZmfUMFI/Jr
u7Eum1D9ItnD9yQpo0/APmY0ekt5U4b/UGq6dMWeylxVZCPYIs45ZDvDD1GroWSYfgmN4aulNvpu
rbSeSgwqdyJZPi3jYnt9XqmeabZPTQF1axTyWRbjr9sqav0cheaI96FUeTTEU3h+Q1m56rpo/mqE
yi3YudbPuikDvWFcl1FfXhZrO/hFr8qU6CJk9twppirsd0qxXkdLH6Ko130b0vhhqTxCKeKLBLFt
2rNjvjeVdPX0UAbGYG+HawbJlGCm2fj6befM3HJ+XIbJk5plDxL0GU9MjfwlVs1kXyWW+dwq7f0w
Kt/DosEDHEcvqgify1yRvUbvk92cyea5vYTrZb0JUJii+VxFax2s9nA+ocLH2VnX/lg2mWdFo9in
81KcibE+0xcEm1JD+QABNrvMWfNOmRgKBdfO3qlpH7u1nO7aMa/Pq35+r61xF2CUXdKFpMIdp+u3
nvjTRcq4eh9a8+gmHWrqTliIxcuXcvRR+++dpcT0Zh6qwsGS/msYqZ+UJgo/y40uboSNkUNh6XeN
0rOu9K8FVp9nyTp0fh0nNeIdY3VBzvZsFpNLXPCts7Im9gYeyVXKbtpbdUhbXKshfTQ0yEfLiHdE
LOa9Ii2RF+dTGshEjzdqaYa3SDCet3z0Km93SSxfo8OqUeGqWaKKFXlLPOM8qqTKNRKJH+asNu7D
OR52NeIwAxzBsrof0CVw005yzNHg7TCq0rjSL6WmwwvTWD/2abLbgs1GKW8qLIDpF9gXal1915No
36hFTkou30CDu1nzhJwZhVWYTQ758hfIf6WzdvPD1A23YCNueqm8IlpLXH7xwr4PZ3fBtY8YcIjc
JWWb61Yej54uEmrIs4mVAjZ+1qVRNKUbI+CqLqbeIWgLrVJty+xPWsX/T/9OlJv0n+d+1SYj9WO2
t/39P1M9jQISvSswzhsg2ARR8XdtSRPvqAIAJaCoRJUb281/lZYU5R1lRIVOHhISMvVoihh/l5YU
9R2VDZtaEDVqatUQu/7OSv8LxaUXtNi/cr0XnAfpJrwtkCwUdo+B2G3ToQ6YGYLbk/sX5I++7HvF
Wu+ptMr3oo/0IJwGXfE1pRm/yiUl5jCri/dqiXeVn7aQZqqy/JxjnITDWdQSU9to9nl4mqKOg6gw
O3Qai+o2hHWL5rEem1clqUflrpbRz47eRcPDpOvhx1whmOHQ7vMvNQZXl1XZVgMVeAnIetGuHpI7
8xUFZnsFnR/WV3kmr5+W2NTeD3mmmU7UVR72uB+aSK4eIWdWrSvnNbtYbhRjh2veHHEvW35mTeEj
rrnl19luDelEN/+Icr5NKIUxOHdQxECliFeVYLtQlrxYwPboufKwVkN7DvgtT9EZm6y7Chnob302
5b6xaoiNTf00y4SWXXOPHHT2uGT29J3sdt2vKEErThEWBiXxNXnfqsU8edUmNZ6i+SH22XTSuPIQ
EPvy7MjfaX86DMIcOKqd5dIa5c1S6o4o5xrKmR7uQJnPvkFbyW/SRPZ+qJG8Vdo8bPW8HvAI2yFC
GaD6lGPra1hkNfJNQT1AgSwuBu1u0bKgNZGf0GbrXEZBS4rLy3zNr/Nc3RL4RzUc/c5q3ZlY+ecP
trWYDncFNU40VSz23sZbPupWqG03Tyx43UnnMCTIKKpzKZvDE9KWb44C6AbZPKYd1OFhnaWWugaU
Ws1SkfT+suXK9xuBbNrP30W8Mckb4JiuKiK1MrnX4TBCEONqIO7IqiyCaQyoJfpbShhdqPkUfoyH
WFHxqG+WR5mO1kfkXqXSGQw5fWrF2nyPZeiHCSMIFzKzHTlpv8a4vBTZs6LSi2R1hoq/DrMR+0MM
il/W4mrcy3buT6G4GuxouFXEXKR+ihLq+xEK16emjo3zRS/IMBE396NErVqnKYepc1a1IyUqlfxs
lkc1d6jerGeiFEb8Zx37ly6z/1qh8qc9lP++auXX/6w7QpP2hyXyqlZ59ZT3B8XJl7//53310vAA
b72xymEpYTr3933FT0BjbMolm9UPFBCW2d+lSeMdcl40JiCYb7SmzQ7h79Kk/o4iIr4idFhA1mqQ
xn7htnq5FH/YmPx+br6t/gnWZStSHhO2KYug0ZDh5E0E5BAn++qkefBj3dIY7sqacHR56oW4VfKn
Nb61hg9DtesBk1J8uJOHdCfwUZzTy6LP/K57P4WZU3V7Fj1IJdSbZRQoFD9qKrdNcy9c95Zyt6q9
a+if1vrKQDlsG3qqH9R519PxHS+k+ivmlrbkK8s+Ao9+J+c7s6V+7hUjUMS5POujxkEiq1IHB+Sq
V1V7jvedUe+oa7h53AKfqfYmWBojOYNL6bVA6eUmdZL2OS9Sr0XUUu5u6wifMe1Zq26NInaSpn0/
UrnM6u8reVdof4IKhEt484cSLjc9jWVJ5FBABL6H+1YXV5lcBImEi1rxycr+gMHtJlWEL57B3ao6
RmJ41AmryfbbRbhy9lWt68tKfy+H6i4enzCk/6hbkT+HU6AvKyaWU7UvSJbHMlDqKKA5dRE1sW+K
KFBm5QwjBiaxDyZlDKpI+EgFeRlKFlOFzsT8fZ6KHejY2rxbki9acwb919Gqz0N0EWM/j4i5I2eY
d7bXBWmPsCM/hPkxheQJTrEQMaj7XH5W1q/W+iDZT4oxuH0rfKUY3Hj5Q1/VTcbi1g7jh8GK/czc
68C92izbyd3izuYnOVnPFqlxhxrdFKKLQe+vwhEghwI0JPZpDHWz4tll7kZrthsj9Iuo3yVaA353
DjKhkAaJ3TI2bm0Mfgvexpzra4GvfKd66Lj6MAh9ijDOJKmuYjV+3DyVeUQPn6UDbEC+mEakduJu
lxIAoB/vjUtyUcsgKKv3gM3n9FupWW6TRi4SLZ7Wn82WhpbEF3lOPLXalCYWJwcKKWHZNkViN3es
bz33SzOi/xajS6hyUndnBt5jFSx4u9xpk0mOMF6YSB+VVMK3KgFmBzXgTTC+UTI5pZqfR8bHcfxc
Qy8p8ivUFnlRnoGdsI0Y6V+UYXCrMnWL8nO2KEwTK1WcpclXc578ukViUsxew27D5sCNmpUgsKXu
DBwhRJhCk4KuEfj9rvsSGbgCE44pitxVmb2kn71SfC2yZF8WIFww8fNyzJt7uHrNDC57mj0oKW5u
3hotL47qvfK+zuab4hRF54XS8K+b/68DBoytqsI6Agx+FAKhFKHaMfUWR82/J5NndsWHjFtpCovA
mPB0vI0E6lGS4mFTeKk16dlCjVcZY79eZ6Qqpl2F2/gMD28UuGZEhhNpt6gVB7SY+WemWyt/lPP9
mmOX4PXPsZpiX7mrlIZSEHHegnlDFUwp2iEZNqXjRRXfr4By0R0q1NhdLAV4BMJn4suSUHedUbP6
iO8JKG0+/Ri7o8Uep2CA+o/2LU4TB/nTC6O7aIrKy7uzNH4SuKdSiB2znTQ95DxEaXUuSD/HMG66
GHLR8n/YO7PtOpFsXT8RewQ93AKrlZZ6ybJvGJJt0fcQQDz9/nDtOjvtzGOPuj6n7mpkplhAEDHn
/LvQXg5/OV7+qczbyqXfPdRfyrzJXSviXnioqnwWY3FnNXmUtttMrQiq+stKmHUtXh0SHDzMtvvd
ioPD73/CD73rrz9hMy5B6rApYn/FtGqpad48YNZS6KAvEKvWFB5tlAx3ZRrlzrsygwrv39Td2f1O
eKFtPFjOqdZeO/COeFc0t2wVwngR2TVfPRm+i31FqF/pR4WTBWLz65nYTP/A8Pu5IP+xGuny6PM2
kyCgvw1U/gsrWWfFZLpfTkHvv09jGU0Cowb3ei3UH57Pz+j0vy+EMcMG6sMg+vUNJVM5iZnZKF8Z
7AKvDEjH8ZZD5h2T7k/Xcv92W/oPMgV1BAQKW/9VbMNUfNGgLm5TyWuvdh7cmAEQk52kao7SkTR9
Kqp9DAVz83VGPkHLddDtU9HstkCOYr6UrhuMtaqDYs2fvUEEOhZZCbnFtF6fRKJFCed8qpEVKqpj
CfKUJ1U0my8pHy/8/G9aDzuvnYnywIVfilBsu/kEsyi5mYevurVNitc7DOYHb74sTn9ebi1x32Gm
ACUNLuJ9n+KPp9u4kn+A8oW96eNKXwSaWwDY9NDiW6APP9ws1mRlnhosbJZyDCydrWRe8Jcpj0by
UoLpT2l3avsk0lLtmJS7XH1U2l1SDOc+PXiDG7IqgjxeolHeADUazRAklRER/UGtYgQeMddj/ASq
knloB8ajW9835squ3u5nMkvxdoVWwI7xWSb9fm4/afbLdgy7fXGw10+pRR5gt4ZxpY5+2ofSemxR
gWfZEqziMoOgLOs3QkYKD4hFzUyyntY8A4D7tnrVGUcJJ7fPpNQFhf/h6d9I2A1MsdO6LJzrNxzU
wtTFdPshr27leARvKsYHycnhSMWr/5QUMhLdjxOgaj6NE6CqR4KynkUTxn2DcT3rEUPpUFuHoEJE
XHpTMIN3YFXC3BnGK1+rRdFGLEpBvvPQLOyewGLOHFrDdWcJbt0PRrUEnTJPo6qevHI8pInH+ZmB
lOIvivP9cbGIugfSyFHicPMmEYI+R5uaGM3nX42O777Ur5S+a3QAxeyY9oekNMI81g/u+hX0Ksop
eEy+kwboKuHsm3ogx+sy8SPURbst7ofLoQPZ+b0F5ATk3b8QrXWenbMxHOotOtgOgBmC2HmhL9vJ
qTu6zt3IZNdTLkNECM/Ez1RLHrUUMhrhlptvYEniie/c2Nm3eIrBdncxnbSejweW3l4UeMa9ehhk
GDb/2ZQczcU6JLYXSvtKehSPa0qUln+yKzeYPScobJT3Kgv6uA7q4UEZ9mNpPktbXkxrCqArnHEB
iJNnj2Fw50HrScxwSHc5KvrCyJhUPBTciafdpbEewmLtpq/zYlJ9kWYucoamZ7lSEsTEHWDI6w3n
wY+pYVD/Vx/T7FCPODuvMR5qq9/hjn/Sqzg02o9GHJ3xoSXBleABKLdBvM3YSUQsCi/wk9dMzqzV
PCrRjDeNcUr9O8q/2fuunCr0Uuo67GoVR6T+0nm3TLIiWx1NKq7K5BCvsKg0tSe8u6blCZu0k+bx
dub0sSiNQJERqGOi1Ru3sdB2bkum6PBVa3hf1utMlG0KnrfO8zmNk8etpJzzAdJvvdtUWhYM2bT9
WgPjF+3RoNZci1uGDvtx+kwK4rNFRLEaROh0yY76zhyOWnwZ/F3ivUiXkxJZUJZ8GC2lpr2GInND
TQ89rwkoulcK0nUUQWPTW1QOjAmXpXpXFnwvC2tlfVCUo970yTUuCdvsID/FuhNYGetyMxSy0Do4
Rlh7C6nRr404D9qutfnm5RSlzamuiX0gIMI07vRjsXlvWDsjfem09JzAlF6b4sWfJd19GXqZvdta
iUkvb1032TndChCvDl1FOnI94qYFxgZYX6VlBKpPiNEaiHi47XQPT9zlmPsVdOWTiafi4lQUIXzG
/ZcE136/6k68rWCZX6b8Wa8/amoljbAl24HlKaxTvFI75S+DK3aq0aP8sVy+YcQGcjsdl6rl0g+a
5hzGVZ3TyglsOB0i7e+14aEr1Ck2qHndNHDILXKyY6bmSHeMIJnQatVATuay82CtAEphEonM8EnM
V2nPKi1P0rvqtDcdhc72U8YGa1TtjpFe5NKvJAlMBZK3NMaPHqN4y/46z3bokTFAiDtU4jkYIdAz
XoNHF3S2hjc1KSBUtYmOKyrnUEFn6/UMRWw7MNxP9vpYwcDwhjJURXPOvW86OnG2vCnWrzjYETam
QWpXQRe67546S/84W3ZY2Bcmvlfx+FyI44RqUfaHQh6l+DxPHJvjdZf1tGD1ybZuNfuwGGEx3/da
lMljIg5tfLbGa3N5XIugi4/kSXIH1y7xksYIb0P4x6ET0aB9H5bXmN6L2se3y2goDPaCq7ZgcOYc
5g77l5d2u05V3lR9/mVzIkFW+QWvmo0uE+YvHe70XgGsjRkSOEjvJtfZSiPBovXFEogcMnQiwmm5
LTApnOcpJE4zXFv3RqP/HmcSuFI4QLL54mXHQhqRtnRX45zvSrW36GGLXSKWJ705Nc6NLD5LnD+N
8hmqRWjpH5gLIzLet3kDDmSSKM86Vfs0ZeInaExSI1JfFgl7RwHThzENUZqdoCAHWrzzoNdMfYR/
ZLQKOwB2IaaenaitA/9e8cJylUHacKMFMrnBUl3g5Cla19YJchktOoeMwTcKAN4xDCfRPEr1c89m
areHajSPUn9GTHePF9Fu8VI+FnQkvdwvgMKtr33q2OrnRu5X2qu0fVyG62nqYD0RTR6313r5OHAq
j9oM1yXd+e4rzf2N6TEn6Z7j5bumrTeoCE6aNYeGYQXrUHwI7DY67EZVeqr9HVMJXsxnDSLl6Ps7
wqMDu1zCUdQXnxltDNaMdxgQJ+3802yigkbOulTTbsBiiHiZfQunvV/IO+X+vZX+KE0CHa2AA0Wh
6ZLDVOdPWYPKu9kOueKsej7rcQ4qGe/yRds5ItBqI8LUNlzqsOL5CBXvehY7NAPISVnIqJSvWnK4
1xfDaHdOmu5KjhiQykCTnOdtGTQ+BHhxTKv8PEKtLNo1wjpuhxh5ZzZXsubwbULgA4oTxLQZkYdi
udH4llPmKmP80S1VNEAnAauNbPdu8c8tKJtn4lVacC8mCmF1SDCSdxn5FHjnVL0eeI0NHK+uTTp+
Lc6/EyYTSgmfpWoPvdkeLQgalcDxZqtSzOE2z5ZnsxVRZh31tdqvg4wIbUFr0l6sBOiSDNs6bqJi
elniKpyGfEd8RaWAPjWyePLlpiwoO4vq0o63VUH5UZHks3WtS/1m5N3N1CcnowcUrtIxKiSFxPRt
YMtEc38GYz4l8FA84H5KxHDp7tSa7YYqhwKgTj6FaOrT0Cc716m+mW6KpTOZKbXO0OXLsCx7YxmC
gvfYlDaaaE6HCjaeQfXJM/IQPUttz2Y8iitTqGgh4DrRsr3lkAPyOI1WKBOOv/qV1WzFIYzVgwXJ
DBg6KjQnKpI0KuMvg05lolVHa6VVbpDCNy89/jq1yftunlX9TFMAh2kvlL23SsUetu/bt6Qke0Re
KqW9khx3niz9qstfE++1KigpZ3mY14u5QKnwh/IWddnNbA4nNXaHjMgnhnC2VZ4lpVNVZw8/mtH/
aPL8/yKLln5vs874v7Nor6dM5W/1z8Ppf/1H/8Oc9TzI+gCmBMAzAd4Ysv+eT2u+BQsWKzVQVsJX
GB3zj/49oDb/SxgQgzaTw00jvo2N/2dAbfAH8dP46+z6PxhQ/7Cz/d8xg41AnEkxgaa2SyHFHJXx
+V8b9mzt8WnI9P5k17HrRWTL6Q8i7dTFk/CUmi5HnmW3rngfNDd+clNC2laMOiHqZPF56A0ZuqWr
X2NUXh+ge+F9JvWyCjyv0J48+CaRm7Z2tmvE6Id6mi+3eq1N3/Pe0K+XNClfMDAc4aV4WZikVXxp
wGIYrRmujPrO7EM9Ef18GCtNHZuuch6nelr+kEjwc2+/PQGL2tHC/ArobDPJ/PkJ5KvHaSzb9rT0
kH0dAkkPyUpkhDGO233xu/+yQv5huLQN5H5+4qhecfxFQu3gK/FrDo6h6WJJiqI9zVpvBktSvidq
BgeIeQa/v9LPONqPO2M8gu4VZ3m8YMxf7kxNjq6G1ClPc9wNkYEXXQDFVyMiLM4egaqsjbwW/2uv
gAj/z+qPf7i9zbNPILPYErx+zfbOhTHgKzOUcN5SijFt6uG+ENtiR9NiwzX8/S3+09VsS0c8gcTT
+Zu6N/G9OaurvDzpYraLS91TDzH+0OfbqfSffn+tX3QtP54nTHMuAj8C5vffjGyKpEzRTWanLl1K
wMUU88qo20aVHkzVIIWbczvhl3TN3E4eFdnE7S4b/qj8+/s9Ez2M/y/DXkRcbCo/L9hSHxhPTmZ+
Qq9XpdEyrDiCJnH8hEcJvOnf3/Tf1xD2nHD00fQALkPk+PlifeeX5ojj8KnVlbpvvH6A6M4X3DIO
TU/rkHHguDVsuT9c959uEtkeJmFYAmLI/su+VCQ5ebhOm5/quZPw3HmbsznN9EAZfi+/v8dfrgXZ
ezOtQYnOpmrjYfvLtZBMAvykfnbKIH1F3bIyFGtFv14l62w+//5a29/6y9f/41oMEHmUHuN6vPB+
fp55hfF9r7GG1KqYFsFurc5lZko9+v11Ng+Gv13H3Dw02WRYrsbP15mccujJlslOOCXIPMKKgpuy
1toIYmnaj2mWVWOw9CPlhOrbPN7Bb03/QBf4Ze1s94qgiY1OR6LmMBb++TcwOCuyjfx3Aq1KolaX
Hf2q0pJLbK7VuUnw0hnQX/1hP//xCH+59c3axXEgtXCG/ir9BsOQjYrd7JR6sfmpz53qDJ9hvWnz
Ot3K2Xqgz2iWOsDtL3FD2EKrPJGduXzT0Uz3X1vpV+cirmMaS606xxnp4liAave/f0P/9Dtx8N7S
AakOkOr98ngK24xn5WraUaBjf4c2ZzHPRLTLKyqd2TnWWt66wZprrrvT4A9foBesJVSXOD6h1LWu
/NGPT0vmmTe+5gyEOMkUnKJJffc/tIjkTeKgh7UBukMqEkRAP79JgXiuGco5O1W+gJ1dJN5ShPWA
cPX3z+TvXyK0U14ZwmZkZxiX/XydTEOHG2tDdkLPoRDrKFjSNaLkqxKq7ePvr/Xrdv7jprDyhJiP
zheDsl9uavUGe0AOwXbe9EWUeDHD3bKdwpJPZR8btO3tQq6FPi3uZyTJyWEhVuPwpx/xw6rk5+W6
eahAd4HosqF1v9wzHlPYhHVGfHSnuV9PbonPJy0s0cKnZGrVvWY64t1O44wpN40SHXsK0pplRe8R
bCPsqyGR8dmfpvVulD6o/dDlLez/cpwy5BCVupTpEJ/TrDOA8cz4Qy5T+eKtpbqosl/mwO9659Ht
luJswHK9kr1gwx2q2Xiwp8J5ZHAtNoadfp3W1jpFos20Jw051P2axHTbZZ3K26oX41sZr+IdfQtj
QVLMFEPpOv6oCBJoz3XVVcRXyjY+qkG3hn3uQuMJTBelRaChoxFB3RnWW+rH+le0p+bzbJot2HIs
Kw3gNrY+Sjlac1SNC13U4OXpJTH5si34eJHey+wdXCKJmiGxP5IG0n1YV5SN0P6Fl4RzBqlnj6OK
dZgtQTFUu8vwzXMnY1ejxf7sQXr3Hho9Z73x9ScFjj0+l2/bXrv3jIG9UwyT+1lhUhAthZ9ccCsx
dqS18zPAU6xdl83DHLhZqT354BkXzpnyBbHKfPvj8cbOPO5IBRb3rdmlxblRbpmeiKp1zLMhqvRS
oAPF+RoDrRZawrZbTfp61Y+KHYqoO+0L03ZWJLiMLpij6+qIaIxnt2KaAD9XiPTJWjLrE8HupRYa
iajvzMJA35Jb/B1MotOLM7ZJhKI+e++FzzAwRvqRHHzll4yziPUDczLNZ/xleyOA4V2dK9PI3kvQ
G8jWjfWWb7bEmE8MJaOUrFL39qyRizLiP3cHHrXcZqsl08i19OxL6YxsTUovX2iRrXJnbuuwmpv4
7E14QoZrikVFpBadAkavGnpjWbKWMAlQl2ReSwY2U4bVxIhG/r6yNSFCVVHnTOmA4TssTh+EJZ9V
HA4ssJ0Y0vYNP2ZxbBaP1WsjLYZJnS7NETb0cuPYjfbkpChLApFY6yXRyvyMne7OVxoR87213CJO
6fZj7urHZGb63pHdGK4MRe+TkSGa8Pr6ak7w9MuqMoscYxAXnbnxeeqAUuG8xk/J6O4aayreOqcu
LitXC2MsMm4r5R4KpGrMIOLlILLc/Ox5fHatVR1Af5i4FJMZCQ3pL1bVMDAcRC3+0lSh1ZMiAUHI
Ml78TN5mSb2ec91n4ActYSZn+uzzkTBpAAgsKhxFUBHk57KAYZgWRRmtEo9dY7DiABnJ594dzEtS
Zbf9MpI9t1Ef5OpZwA3kK9td9uzEWBAgVMfo0y5DMRV22I71fCh8hB+FYqycKuFEfouqJ/PTB6SS
735rvLWTNuxyrTKj1WFeZihpnDThvXbOADIjCeVifAwoGE+t8aUyrbMyoQVII7tJHRgLhO48SRlf
NdBBXsfWULvUWpdzWgLottZWI1XGeuNkprnJLLp7PSuHsyZt0AjlXBcu5hswLiv8Gfxi20SS4Xsn
QDBWvcH5oo633Pk1MfMzFokNXtta4l5PSKgNJkCWKQK5GurZVhZeiVh9T+hhDP9qRPl3S6GEm/bs
sF8Uriif+3ZNnpGbzY9rY1M/NEPrJUEr1XoBHDN3UF8JbipG7xsTv/60lM5ySjv4tRCeSvPSJ+LB
s+f5wZ3XFUHlxOyR84cpZNNChcjarrobRpdoH7608mRpCMcDo2jisF+pRYoty76oHfyvhZuxFREt
l1gxJ4Kb+O6xzWl9JtZfVFHm7X2E2YdpllYb9q1R3Q5ifHFL1UWQluWN1SkvD5OyAVYbncLK93Zu
VJDD8Luo88K+E9My7B13Sj6NeTJfmRN4bhbP53yeBICDN/tfzHwZcOGujSELJfskQ9g+PeMnyuTV
AC47KlmxMHNqB1qEUrsnZ9ndVWv/WjcYDYlqlJ8nq/Y+RpClNXBq3XgyKtv9tMzKVwdhZ0TPT0Ql
xs1EPVYvHYZzWGMsWufc9yXcKLNp2lAbO4JV1ewf/UU3SGvUp/57a3jerp3z9dyNJnpAS1z8uJ/L
0PL1ayiDNSVM7R4mt/TxBeyQKcRmbNL858jR9RRtpwb7LNTH0j/zUv3HxcYeg0MYSLzWpPV1UWK4
d0eNqUGHt6LX4GeKFcIudnJM3Nc4sQ+zq5V7xxvBnbzMesYaqLlLRuinVaznpzjvjAtPMItMTNs6
CTYrsfUhILq+OIwPQLh9uDtMzY8YP5vXfpIAjLfKfoxttPSVNzeHUiCgKdXgvU0jt8RG04VymDMz
9JCtZUGBow50OJhSQT0D5CdDnLzUYjFvJoEIl/E0Zb9vNkR0DVpe79aCfL8gy2V5KEkF/mwXDkMc
Zt9XGPx6TRTHVgkTzV+/j7Tj16M5T/ejpS0efEEfQppW1Jzplj/3Yd1I+4aOvT0UlevSAOjNudTX
ka9rbC9zXpV3rWOPtx4T2aPZDakfZr5HeJ/qT7NXa+ioYu+q6aAw51PtHaxEVu+4DLjOrkCR9clK
7G7vOHnx4dub/2rrts1Jw5xj1+Zl/+IO7ZeKP73ru8YqIfErowwHpFdvAhujmU1g0E5JO1HLQoof
wy6tgdcxCL6Cj5iFosl3vPGMhDLj66z5aDanFuqljcvergYxu7iIA99xTpFnteQaQ3/OwC411YZ9
xoirivFOF3J4z/uCPbsrOTXYBPoC91VpuXi5PY9iIrbjK8p5wFRCxpb0IyVFJRyzoUz5sMeaNmnU
PjonrS9kGho32WxPz1oSy3erz7zPyeT3AN+1j0nFIrBr49hbq9JFulxX9VFzrPVskDye7CpHflpH
PbsRGGJFmidLPci7vMFkv9BDqqjkBiGwixqtY6phdPHJxlzI5FeNm/FOLi7WnJVRWcycGY2xrlVY
TpPjUF0ilgPA74jijefxrPdVO0WjZTRsZ6tKHhGuGXAYbWM64TK66QeZDrEuS5/dZ1DaU0aa2N4v
Gt4bh8LBFO14blU2fW3pjegwQGGxA+Ip9F72JcZCnphfSpxL6uJ3BPenX474f8UvKy4Dbxrh3h+G
M83XsbcmT3at8lBv+LPkqfsgshnA1mT3X+LWyigncSzthuyZwjjekfUogrToHhzzJUng6ayK7TUu
YxZV9SLsWgTC0x5cCQEsd3EqF663hUo5QV/DQIPUgeiT4gQxH1pcve6TwKPHxgEJzSNS/HfgeXxX
NfrkYEpH8DsnORqQivaTM38flekf6OWtsOsNf1+QYhoW1ca1qGz8tiWyCnvae4mfbOwasJuY5Szy
BfGqXR0mpb+plj+cNpN3MNYOjhreygdrzJbHzoGGZ0xecslr+aG1wgR+qkCCpDTOGYPd3cA065z1
a3n0BeMBY5Er33OPpCwdxXsx6qApJragDoXQ2Zoaazf4Wbev5nG4FiPc5EJfDoWDjsak4Appqp0I
kcjt7Agd+9rFgVHRpaGoAJSGro1KWK4cEE18t+gQocYyb/feOHwfUb3tWq1RB93JmqDq/C/9qlX7
fm2dq7FldqASccrn4X4ytbeM2N4mTiEaTP5NXQ3nSus+z5W6nYr4PDbOM3G7F7ZcBkZlNl7hNf+R
d8kLuUIPiOQOLdX0xhR98wV0RoURSeCO/jsxK3Dq+mSCIa3bzzhowK1rjPfF1ymstIRNnojy0unx
9jXEPp/aqwU9SDAlztdK+i22qUy1A1ujI0jmafqkTPV1kRla4MnYd26ZAdr5a/JJtMNmBdF7xdnq
W4msf0XnkMEaUzvZZa8LHgpHrHuu7e5ZeHJ66rzO36VD9ghnOcWMwi9CnAamV83ovd0yw1aS9DBg
qr127Jd8+8xXcYZ07r46g1UfsqpzvGhI5/6UdQ7j0Tnf2gnXT5dDM+uU0FlfWIHSHXWNk7DW79Nq
edj8R7/hs71qZ60tGejAmxowPDakMZtXI/4KUHm7VC53pYFqF5O3rsjfVobOIMsYNoynBD2qj+FX
gS8sU00LhFHkxFHpQ5Jifkc9dHTNydVuxml0oTVpTd7hDcfQ1BlmWs7Cz8J+QmDu4bT3gZf3xsAc
BiAGO/ZoRIjRhg9peA1tUcKyn6KG7YU504ZprM0UQ9OmQYi1jh6jMeyrHHH1TccZ9+J18XrRLJsu
OXPRQa+dI25yzc6IsfRX2o7JZVuaB4KJUXfQnRBRIr/nyphvc2fVr4UOzq5vUF1azPFniP4MuRPL
1R/0TWrm2D2dSKKkeG+a2bEvYyq3ltcfMdpN7Xb41NWS0qHUHPgLutmfqO3505qD3VDa0KBH9poQ
IaS79FezM35xyo1I11P+QdZp7+xehYUu61PdJnmoOPJPRjFwkA5mfDbx7DsDFALkTC4zgg2p+XE9
2VoaMUu45MaOCWZTlPIgXKt6/fGv+F5lPAiHtr9xc//g2nCP0DW3b2S/0IMtvcGUwDPn21lR9mg0
m2A9qnYe/YKHmfXQwkQ6Aqhvg+IWh6LQWBovmgr+b1llLYKFDIG75vMTq3Quzo4a64NTYRbSZCM3
kOX8RfYRdT8weLmzs1J/rSbBW68LwW+el/7UE0F3VyzUu0pLxVEVk7os7bqO4SK4L6tiFo6Ojtcs
082Re827A6Uavf00kRgcySKG95cppiIML9kMJvREseg39htsj1MRiwqz7or4nWu/Sdo3hn/ZQRQ5
E0VPXfl9Pxi4ffsjIxnyMiCwJ6ohymKeresS37gbW5/tqyZXIGTKZngVQxf4se60rFZ7mfMGTDWW
L2Vfqnv0tSjmJOp/fl/axh8aNCeGIrRZ9+W0PZMSiRUGteqed7XcNK7ksTGkhBHSqotR6/Wh2UZx
w1Sri7tihKDK2UO4QeiFA7x8GS3B3/bl9gfL3HlMDPQffio93hB0ltFtvWipXfFaITXYF/DZTm69
/dNm5Gnp+OSsoW6660Xyh3ar6n076mZNvKY4b8HLGwssCwbWfYqp47XuMmeNfgyedEizH0rH9UAS
ZnrAegeEEZOHN0aJtRlxnMvn0Vj0a1+f47NM4+YtTnGLWeOUT0dL+YQtcwKbnMf4HLd681a4w3gi
S0AzoYDIUkDZKGP9geaAO6xhKCFaSRIoBV48k+hcZ8Y1fUv/aSS6FMqfKMHVGx6TJLz3YS4wtv3x
wRpDkX6rVNW+dV7GpeG+yHM5rvFpZORaBZOnDW9qTcJEMJEbN0NcjBCLKzbf98keZEh8Ea3HCH1O
QBXyAfMOg+zjsxh5O+MY87EvfIHxtPpMLGr/MPZy3CWNA6TPCPzSwiL53M/2aoeK8NurMjH0WzRk
8dkuTX75SOezMTJ50sLEnSwAFvVg3rAK5pbRnA0bboYBYOGM4Y30hLM/sUpcJd4TkbdvQJEapJ20
5ZsmLRpZD93pfhLsj77Fk4JRoT0pGoIPN265YX/c1mAvVlaeDbkqSwxINB6Re0fNnbwIL1TaPoTs
8rvn0CeHNBjL69BkCwQkDxRqoCAnm5tDZpdSVnAytnl3rQ+yvknncXrKCCn71kor/sgaSCrSTiHa
JTMnk5VBkiLdYE0Cv2YFSL+LP+eOjf3x0Jt9DHOFAXdUtnjR/2v8/P95Dn+Qi+M2/Zex9d/0dzdN
P+No+DPLYftP/sVxMPX/omxigm7qQIQbx+HfFAe05EDqrgBBxBOLMTvz/v9hOLg6avKN9LBZeP/w
HPw/DAfb/S9GTpgo4xDsMhhHGvEfMBw2FsVfkLANPCRnFg0FSY7E1/FLf8YU5KQ5C/SLbF9rizwN
3uAkQaOrmSGmVXQfiZ2XX2TiQSSziOzxmEGuGMJ4Sz98Q3fqfDj4htV/QOb/9qNw3QQPcwkp2bIe
IV/8/KMKazCGctDQsMEP+tQx/p+hAjTx17F04CGR543jgjLSCecgrE5n+jVcJlASpMtjIQX0ZDSS
/be/vNW7f2EOPxk3buDj/0IRqPf5VT7jD94iSUZg8j//Kg5yYxgNXCYIpIO6XZopadMa4qMRg7AG
Yw8jtjDvhEayRn3TV18tmaQ8R8ZrIsClvJnYjayVMAuHTRhO2+Q+ycqivoV9CHH6Dz8XlebPP3dL
b2WJIHoi5oDh6C8/V29QIHv4zZCggD+7ztDhZRplDmWrWwEEsIFC1mjG6GTYz/spTBjEvDmZX6QR
rrV/enzY7/6M7vIAXReBiOUA6Djg5fYva83QB2XlVHih6zVxvpOtCT+4xdrp3quwBwtn8pv6w9Ay
LoG4pk3QY/1FDBjSxUaG4sxURKqbqv6w+2zKAndO/TyKJ24Tf5TBluek1ZQdTHmLhsO2lG5CxTYI
eHD67gGvrv4KH6byJhntGYflgUo7nAyZlkcvZowXWtOAB4gaavtVDr5sL0M79GPIAm8we3Vxh8Ly
ZIvEsLSk+ipN7vEgCwLabnr4psvJ1pVj7htsg96widMXOtvYSVE3SlGFBYhSd8TRDZUH0zkSPyy7
HeNHe+zt9kg6vPbdX8jsi0wNxsK5FVb1bHcOVZfX+su9C/DFH7EzszgXXYGFCYpf+c0bGMHguztj
SeUWC0EZRGc8x1mrH6ferTWmKnZlBSgPYrSaMX7BgV/Qk+/8oW60s1NMWDepygQkEnkOLdkxZ1wj
egcyfSsB1PCSY/B6cLdlEZpILs1Lh+8VnL6UY8otudF9Mi/MUrw+XXBwmf3vwsRyD5cIywMUzHzR
HzvdyDk1c94J/lQC8mtgAgPsl6braDT7LrlWGErd47Im7+o4aUNEwW8D6b9JaTlHQ/PvltSTEd5U
5T42xbHtzKuuVt8ayZxjKia0TZTQ6aaZc+2lIAGsP+DAXOy0Ge2F0ZurCf20Ia/Wz68ZScqTy7Hq
Ol/9ybz1LPj3eFjwmyZxrDHVPUPLpV3zl+HQ+x5WasxCav1Lz4x5Zq/fG8iEjXVXsGbBT9ZdXm8V
c25lZwET8Wotpnz/w4eUoeICDzcpYT6iKlkeCv53MMSIZNhZ5TueCOnb3GFFz8jYxV3mS+URxBJY
S83bMITJ3KQpvPcstuFz5lX/2R6G24x0FrxG2/KlHhNSxTLlPpQa5Ec8zE373UhSYlw8HA8vbjPI
bwB9+kg52SJNsGSv3f03SeexFDvSbtEnUoS8mUplgMLbgokCmkPK+zTS099V/512R3CgSsr8zN5r
azJ4Hj21RtdeIO0t7YncyWSO1aCnBDyIdvRTRw1xFklzG6EiYFgkyr1TtZ/dEH572kOUId1HUkc/
us65ZXIIzJ9xACwx5Zs0NIl3mlTlnWojM4Ox4Eclon0IL4Hc7F/0++I0DgQK+W1xKz1OqN5ALVqQ
v0S4hLsiH0TMoL7pv+iHAP50RTUelN3L6h40c6WPYLu9f03ltF++tDA8hfMaMbADCpKfqJCWMXXa
QCHBtVl4pEU0QgEUi1Hquo+tJjnOy1xDYDNiTa4s1PusUm082Yew6iUcSx2I5NCbUOIIYwn066C6
Fuwyiqm/G/21ELsJaFpHqWtHf8JAY7seSud/7hKsUDwm45liEMJVyKSwvXVGL8JhvrUiPsmicdyr
kEDo2cogsVXLwxqTa3/KNwup9EiGUf9rJ4PVnt1Si2FO+2IgfszSlkcOdluN9UGFcR0tR1roJPoJ
SzHHP4LpMa6dJVfTGu8hNEXRh1i0O125ahqCWx1s0nrJgc8GVzHEO5sFkFMOVIvBOrUsEhNvnTFU
5MaxGJTmAcZSt+g95xF4fYLfxLRzdbaGGMl12g/hGr4RAenL996ukbJvUTQX32Ll+QEKuMXbr+Uo
NbK8keEwXvVrLRwyZ7YuxvPXMcm/zuOkv4i6N87t4zjiotstRjrm3eFuwAfl9I6+pwKapitoSe10
VUu3cD8sn8Tpk5Vs4CvswifYr49GpZ8nr9cFKRac5FV3nPxprZ4Yhrj6jq/IWXhbWuP9BHSlMf4v
w933vPQMEklRrbxuP+WM1/6VyeYCkfMrVpFXTJpBO3V1W/anuWP0haS5xw10rGhw2us5cYrz2PHb
3BKJHjuoPW0p7is9Dv6VR08KH7DklY8ypbfSfSVoBjPAKkh2vOGcCvwPjL5RcRPGau3hkhh20mk0
dlb31bukMjGIHFYv/umCuNoeiqojj3n03YIvkR23twPz6s4P8QY33koHOY6kVqyyTPZjIbrxkG8+
m1zWJCokpNe29ZiAcxUkIY9p4/nw6CubzEHoCXNZw6JfBRidK5ZdS3G/tFx+/3yvo/2SelXNDYaA
1mItptfg4MS8xcSDhkw7CLiyBq/6ozCcBZMDfFhAMQm7EzuXdem9cs2yMHDrbYKUal8Np7i3BGa8
JDdR+2axGHPP4Tj0+cPq9kMfZU4Ewi1Ou0Gz3evZN3HPD37fLHdJNU/JXc0dJigAiSRO0OuvCeNc
PbVJ+JqHbBE4wYYw5kpqLI2IfjGJHICrJZW5qklscq/Yrc0+zlMTrLeh3ScVxgaHjYLfxDz/PZyF
LutUXnfZyBqC/c6mgG9aRSIKBBE4yO4Hmz469cdevERISN+RMN/Z3mmLzD4HkBYHVsEOy84U1cLU
69+2xQDke9URENreOLjYPLQRCjt8DGtAsZX1y5rUswHQAd0Cg+QftJUAFyZsAYHPpPde8VGW/v2C
B/2IqvE+Isz6GTuWYDNGnnVeoc8COKo3eaw4OMlePs4TnM7Vfkxa/88tgNT7efyQuAucJlOwe8R4
hUufiSbqlL4YX00eXZFGdsbcdkZdsz3lC3oYlnTXvD2YkfLBu2F9wuKR0+7GY6pnV/Y1CoMz6xqc
EfPHip+LQAnWGT14UzoK2Gh5ZjZS6H3i9Qp9VlafFssiwMzSyF/iLFx2G9d17bAr3JKTztfl4M/+
cHL1hfJIZFL8XOn2nfiDlgEu05Kpj34bDdWusBBBkMpwBJM+NwwIeuAFDeCdQ5SIEZDVcGoZuh5H
PHUMHLrwrZj5dRqcwo+LpbCVic3mW+QxSRl3Xc2ataEOvOGku2TcN63tycOq5lNuh9cVagF4xlfQ
Yp9sZqjO1t9o1z7OOIYsNri8RPQgTasYUgbiYUTNwCv6sFxaddcX+mtVeF2EHuqsUJWTYX61dsHI
0EY1Tdok7Wvp+b+Djr4iOd6p6A8Z2HjyeIUPIYPFbJrHu6pSywPJeP1+Y9GEf7b1DgiHMVOT47Jn
68MhEhv36IzwSL1kbvEoCm7nfHzBQGuumTefzWblBBj4zQEm8wygR7yB3TutTrvisE7KvVq6p5A8
Ex7ei5aUCWQ6g71MiwZoeREQ6wuW3CqZRvrIJth1/k4kGqb+Ja041kS7cnCuWeSzRrFDuex9W37E
qyHUpGhBISS2uBup1LLJ8T/zvhpug4mZbWSCK0Rm1UfCX1+WW7Yl3hv2wAvJxD8vIf5hUWeb7ps0
kcVhNpeswdJ7hzR7M9buxqOiMcOQXXo1T/V4S5yHIYS7fFDgX++IY9n1jnepsqqb0njE+03OAmrE
6R+tRb/2SnSv1HyZW5ER6bY/WnkbSEvIAXAM3C4Hotu7+uC68hRHvDJWPyJg2hQVH78J7Nw4RmQG
VbIsmMGxwPBAnITw/GjL/JfCZTUTNs3d4vJpFn3xVpKF8umsQ8RUUF6vDQ/ZVlfJDkrbidWb3KnK
3Vuh+FsKj8JJ9c4DKemC606H37EbOvcy1o/WALSG4pi4AIaj+JKm+V/eoRSom8XaeWPcnRZoNFHo
4oQTOEljjpvUGbCY1riQbgy44l9p9+OxcBY2wX23fLOLxoQXS4JSUEQ9mda5gC6iVwKI+TTG6tkp
uB5dUqjwhOePdtN8qGgOZBa6Kjoi3sX32kpxsOHgPzPZ0CljPdRTxXDfzLN/Ah8dZxiMN+zk8zVB
zUQp2delAXDdx55KO2fBx99RYAOQegQwV9GgYi/lN56n3ZCHh1y5BfOAoMP75S2YuXJUXtzSFh7P
MdL3kQitT4FtlCm49PYsZhOCA9DVu7qTqbdotG0Q6k6FifvrLTD4p1hwXgWmBT3WMbO7RNGPNQKc
js/3Cc+FtWsryZ6MjNjpYaOJPPtAcJGRDsETcQP2w2rbt31ELFk5Ws6RTXX54s5sMgIKuf1ksQxw
TNHyZVTrsS1ctU/cEb+lm7vv8ISKF75CLkSGKEhCqIxSIrLYP19ieOzNvc8Hg0sv7l98G2JcOvMr
f2zMCU06hG65LxdVHNFxqX9lP9OolDVdSb9Op0jisGOQ37Etwr1cXL6bHivk3Vh3+RMb+P7aGdx9
VBafDSj8dHWb7pcl9U9CLmLGEGj8HZpwfDBcvoCF8vrghlAEgnxhKDNDplliXb3mRUH5iszyYMdV
e9sZdK9mRhbj9tG7j7ZfwgPJz7W7NM9L25CqW5YueoomYjeF+g8wSiM59Z/XrkNb4Qm/qf4B565A
1vgUhcd8Zkpi7oUuvPqwoWPZLDowRO/nuGsWOzpsW2fBESK9EtjaHALiC7p2iy+whLm9dlBrfnK8
oI0pRzlkwzib5ncM4JmxyjhNnILYmyOwTPU4nzdmxB3Kw32po/ySP+Ngv1eSKGcjP3QwrrvSjITB
JJItpEzYOGsgBgion9q855medfPUm57aJ4lO1erk1zyOrLr9ggifGQI1m9hgKzkV3XlvVcG+7SEy
T42XSgWb3I0W/6BmBRkBOa5zmGxGcQWxQKxoGLzJoTx7FoLA1p6sVIR8jqjWWfNKsEML280fwmj6
W9OZhrV+T8jEynwoFUkn2fQ297Nb3hYEW+H29yeVbXGvj8AhTJoUpBhZPu2LZ9OG5ReHeRGyBF/m
aMOm6V8UfZggwBGY7bFcxK1hyZFKZJh3hVlu0W2+xdVwrEy38F4sNf9LLRlSHT9K1eRpxmMixhEY
Vjo6kmocvjgb6VljAlrBaYR3WN1u+n+JZ7p1lc9iH1NjVdnVZxW4376VBzdsWccf08289zPsdx5K
SnwArwLwdugoPaIBiLfrwR6S1yJfOKaSvgNz6VG4y9cLzFPu4ijop1OXywh0HQVzapH9FtNWC2nv
Ubj3B46c17l1tqwdYyzFdCjH7jKj96BCZHR4H3wi4C5gHqdJ8t0DoLfq1bpU2Xw3tbjbREC2a8eA
qmrZvaCq5RmbitRgE1cQULKhLt9Jmvkh+2A9xqhSKMZ5jTsKe36i5LgjuSItrXk3RWiravXnSXmH
gra8NX7ymETr2SNEnEOiexkKBjtCPhajvmKoBrXGgTDJMBtDKyiGNg9ulS9O5ZB8Tn79Unbzf8JC
92H0ctw2zsRpFlds8VKfzD0QECFFfd/T4Vfy4AcLFXDHardB1JoYC5kh7mHtAQocM1vbD5Hkxqvz
BQi4K/ChJxGbzi1VsXzcwiatRfunm+p2BRWPGGU/u9ZeeSxm1vDVcdp/QrDkWSaRubR+WewiCyFo
rUw9Khpv1deFcK8QR9w4ngMNZmmv+tz8eG5yk9ftY8B4pTDEMkjx16BTCRPxhHHk/gL0MgSHi8DK
Skc9SS0xOvX/lYLchab3QZsytq3/NZZ8FevwHcgXqZLnaYzvghwB50wQbkqLe2OkuSOq4AUFMLlg
1Ei7mXjYi0OvIZ0qHmHVT60AgOQt0vpTAvnbvljU2D1BVJ7I1qU84n+GQ2Qyl5XZfMzHMcT+W3Xd
qXRW9TDOHk8SFW+wpWtM85GxE25An6EitjPXCfCpwxVP/iXsYbkeu5kwPOU3+cOF/Y5aipuJfOUQ
3cFNNLvVKbS3efqwVTyyuS9Hk7Z6np7sbVzNIUiCPjyTtjzAY9t6z8J7vJR8P1vN4EMxa0JaNLrl
0fPb8NWm9gV5E00MtvpeORVTa8e1KVjJasuG3LKtrNlyIGNNPBgoAIN9gZl0cfi5JEvt7aDKo5Rp
VFH/0JEh6RuZl0f7BkM+SL0C//6Yc+gZa8aqTlyYAHnX18E5LleKBzX6NXMJ4huKh1DZ+iZ2SFq6
SKqn4YaZpw0YQjoK6LOa0e4v7dO8IbQ/0IeArOXZAbKmSxPfG4+HLnX6wB5vw2Vsnuu5G4pdiOLP
vY/nKhpvYtIHguvRaZuvpF8rxqdbl1yaVFW0j7VQursiiy3iBpza+arg/nxJzMBJW8K6OQ6bvWwH
MtdCdWt3yXLPcK07DyL3L43eWH16dUzpM+dOXd9VAk/RG8vj6kPhMhzu8sVHi09rymoaLO+YlY2P
IL1MMM7tVsIvDBetsHJoCHX5tDT1tp1Ylxd87NQNhhIejXlsfGZU88zm/CasFueTaWPe/sWoCG6D
Fq4f3BgN6Yqevat5OLt5PXQECkCyjjWADrcjEC/LnShvd71lb98eX6xKt95f6p0yYrtokdBa8Erp
+p/Cp7Nm2C5C6iNm/G82JDOSmSwX+4CTT+KBkYH4dfAvvflhb1FYafsSLQnMCFpH7ozLKemoiNOt
rpV/jUwHlCCncAk7LOhp4XIaqYMImrZjpW588klM0sB8saLoLfFJBcAQPnkepixtoZcSpr/van/5
TiT6i2NzUfPTtpBqk8p5LDk446a9phhBUhbFsmjTvpXUq21dxG1mlaD8lnGKgCSQhvwf43YrwNom
DM9LHZ3dTvnPzG3yrGTfsKYrHzvN62L5Ndr33E3YIUwK6NvQP8VVt70JJhCkdiDkLzjELAA85Wza
H8JEIImwAm67w6L1ggKK4fBbGRnOUuUufpjZM0N4k85Ewvk9fAW55XRkUXUym+w/cj8CLxgDsfwZ
bRNHaRKu0K4qUQRf49Sj41tyj7CPpk/68ok1xuAc3IbNwk2jcth1jm1ptvbJqD51x9+4x/evv0zg
R//5C2pr5L0XVphUPif0WENkNlu1vcKdH4HtKFswK8tjAicI6QCBoofgt+ZwglCyetAiNm91Tpbd
guscvOUiGrDHKP8nxbaCmIomBPHJ6iGaF7KfbpaliBYkgRfhQIHsz8apYADDlPxnVA1SICL1RFTB
tKQ/+uCcE2iZ0WI/MsRH0tmLS9A6ssdqJ0vUDdnW+cmh6yLyMgfa5WfZO87TiDP5YYtJTfjbYMWH
qCtk8YPYgcTXovXss1Ne4GHTXMP7qxx0NTuNfvq3xHw87HS7EDG8xu2oboMq5KQlBAEXoDX0Zb9v
LU/IzJudjfCIuKAWYvSCX3BqePgRnE7fre1vFFFVZVibcgQy9dZu+yiMprZQFdt/9JLauROMzZ4K
AoIgh0BFsHaVq5s7r+j7j7Yky4fTAN5N1iIW1XfAH4u3Jq6756TtaPQhdj96nVN9CjxgPxHog0c0
xBqGyEAeCc2p15FMUkelzGjnUd+tvTAfoVIznx9dJcoxPmu+CZgVWVXmRYX7o5wQsRUsyRAZckOg
g3iK0dnCf7S9cToIGIvzDgWL+miaOsyvwko4X/Wmx9ch91jKlkEQLTsPR7lJXZ+Ag7TisX1XjXSn
23lZ/Te7CdczORCX3yJx+38tErBffA0tNfLmDm+z1SWfKCXEXV2HE9QQC2Vy5liJQEJC7OLE197z
1c11WZ5BdkNpCcZYvKjBGv5t3cjGNWpjIGFN7UWPMxTbp8IoMg464TBsC6tqg16iWU+mg3CbD45n
etTAGZC4AgJwf5xuZIodxEq1ae2SWoRgtWC+JmvLfdFt37+5jh3+Jku0ggJBvMbmZ7FENo8xfP/F
diL0hCF9za5tEXAfY7+wJ9ZBOSklRSE8JE6oiAfsBJo0KyKtRvRtwxQjz9rMT+F0/l2Dv+XIP+2t
qcoLTCzBMORPgzbzTs9e3+5jL1r+BTVimKz3ihEwXL1iVqj8kch6W4L1TQ3OpzOXThwcaULqhyZf
atRG69ThpTDQrmJTQJuzSIxiyaS6hklfIkGt+J4tj6uowntOqAvRhVkTgh6OgSdNbhSI58KKHmRL
YGFGHENzzusleKu43qlt4tLCAEGcbJWpyFXfJVFIHi6HMH6yEhX/UxUjBIDv07Lt2BW11h5OPMVf
IiP1HAYMZHYFscCvZtb2l4dXTAGJ1TELfWXi8IAKjqOUpIcAqZTS+dsGhBqGXQ0sp5bSX2mY5Nwd
3Jn5065ges3f5mz4SUQ8dHvlu7oFR6vH4oAU2WHR1i0JRpMgDD6HeCDEKq8UhKPQC+sXDF4WFBgx
lqwJY4i+q97ObcHUPk08xFP4qMLmUWPAQDLRNCJOtQlUeGetRRtxZ9C6Zjm7QIyThrXFcxyFhXOL
kFDP+zjEcsJ5r/t7nOJVmKEFh7HUrKZ/mMa61nvDYOK/fAug2m0ekTJorSzm25uulQIKWkK5Gryp
gI/jt/Cg/Hmov0k664cUn2P/tmz1ete6GqCOiZgkph57uHE3EkM7HZ2YWKtUx8PopMuELZ54HL/8
tAZZosImr/C18drKfddhNP8lLLxeFqLBX7rRIq130CL+S6q2frCjUJ1q+pDyUEjXI8kQFfi3anr7
XCZhC2gsmvLHyqdBcOcK703UIRyNBvZuqQyq7of5ffQ8OnaEwTTUIFKFrB1MWesol1uUTfWhqpyq
2iNxHazHtg03Ae/P29Yreg33v26i1ThWTsNUIGhlwgwH1LAkPaQwZND4ka8OFfQqZ29HMdJ7/Krt
t2xCQQoO51QBhJWuLWVvXr5Wkjw0MOk5RQdRWVxLlh8H91XhIXjL8crcM1uk8EbpYb957WXh66zF
BR7k2/YnKwbUrRZlTZUOwQpwaGj0cO3l1fYZQ/jgcrAFN3Sy6st41l7mIdPLxuCtLSbDFqYxEReh
J8M1U4Nqv/UcdcxjpUQIKNvIZeHeBJIJkvHDSzRxXhGk6+Te87IaYiFFJb1z3Sq5ZaG/qO/Ij0qP
bZi7+Y/sTrXY0Q60f2LxAD3JXoQ31L/BExsrJGsGYhX5cOtEQYiW2ILOEwwrmC+ZjNdroB1n7zZ9
OOxt07V3y7J0Ly2+J1rsduCvTgbi2vj5Sv1D8FZRu4/x9mI5jGeJ97ukhvV+PX82UWIr/nSUVBPP
9pfF5ytOmGk5HzTytdtlkzI6zYltz8xejHPBEi3MjJJNLHd2uQ7xQdLNu/tlJlMFAncufpPNMO3f
HFleGNf9my40dQH7J2/YO+SnevhVRYzfrojlFfufSR+sZm04LBqfOowU8WJFgUd7nwrBLI332Kgt
4/rQb05zOQk8hNTuHvAn56YX9fHLYrMc5i5leZYOesByLonM6dEa1/op5pw497Yqv6mz3GEHd6R5
CWI2bcipVBCnpoR4mWp3ZRypV4epXOV71kdnO5jB8nbQhynOL1da7DES6HhP8QJOZQuMeAmctynp
kM4OhnvRG/Pgi9DRwD9W4Tw+SFTkr+UEE+oSaJMwry8km8WwtNVbZVtqN3qkzO0sVN7UpYzY79Z6
wf0QaQuLjO4Il80KToSbeGDylPnGLFE2b9v4a1xjbgvRSuhrnpHvvkF6tTMmn3+Z4waP+Bc2ToBC
lw+cF8k9yOeeUiFpm+853nIL15unmJtRaj0p0c4/EgsD3OIY3bpFZBHpjtDglhR75HqfqyC5SFEr
69ldzNTfDoxbuUFsz7oZjWEwpLxxONdb4d+hPyPtkC016JaZzUOLcfYLUd1oZ4E7FSe1BOKLn00g
mrSYQdJejANY6rl0DtIq64ew7BL7Ir9m6rBA0OsOgBnh8eQU+s5dbZKoTEU1L8GV3eQCLPc0rl85
s8pXvw+q/JqZk4fYN1FcgkvXwLINl4K9AI0IGUIdTR6WV3OS9f8OkSIkMm2u3P57jdRITl03Vjl5
d5F6Waq4FlwWKAyua2ewm71Z4bEdNvBbTpb47i+9U2VlkwrCR59OtySyKeTrRXe0BTvkasBtg7xs
9I7M2A6iZjKYX5LvJhwaw1JVh9ZqtnM4re2dDkMPnlBXRxHktlmbDMtOJB5E61kvTVM4H3HQz94u
rqvqEQ8O2qJYu4oHSBbFp+uuIay7prSfkjkfhpuR8HhedEctE4TLZvsoW3TN5CZGCMtI5drWHf+K
JfYiUVCZZxrlt7EVQ5yKi10722AVh1zypMHMC+oUTn85/RY1wj740bGYeZEpCLp6GV5Z+hZDqtvc
1YQNbt1K4tfSjSlHlAY7J9EyHCfOxhcLzvy5LFwWuHidcEUpjk38FDzxMM6t5p2zsmY2g/rrb2Hz
e7ty76uURhEgXS4uxSgs0cG6TCHNvdMLZjCkDyMDW6p821io17N1B8vZY7ipIy/H7OKxyrLIOwQg
uNYfQe+NZseJMdystYGgMDcJEXtlHMdk/dnTqLECIG3f5TDwamI1XOuPEo4Ty9XjCiHaCtu7Ulgm
3zGfqIJ7fFzGvrKneFwQwnvWm225XAujixznqsCFfOKWn74x4Q56N+vl0tahbQ73EzHn3T6UPmVK
aYezwCHSQWaO0Omtj4jOrCrrt37A4xPQYdOzFtGvpub6S4xi1SoYrmMM79hkeMoT6Br8C6avnbnd
91uOaO16WgyfWxka8VrAe/xC8OCdy2AQH0IzHUhjcm86TixnfrCXESue5/Xe9yLgHqQK9ZjF9LZA
9oRrtwa/2xn70V+34h2nUgCpMV/JkY86aEqAfvPGvrHnqDXXKF06vkh3gajJsOoIFla0B9Z4bJFW
5HbMoBK/Oseru6hU05JB//D6tWc2uMyCrm/bLvuNeLopWmN9m8kzdyTO+vMVnh0M3zNXlWvX8j73
5cpBval13E8Y+hvCi6btu7Es7HuNsZw9T0L1EecUrQy7LAK/mA/V9l3oa91f0/I3mH4ZEUHlJLzl
CjGcHHeenXdnrLDxX92gjkoFebGgfPJh+bSIBudnRFgouYsoi4+wJmYc90WP/Uy7dYXhg9/0AbEh
HXAeuIqpvKvKFmllWf1O0sJQjRLl1+k278xaCeHfYvfma+nQyaT9WkznpbP0c7tG0BVyu3yzZq0s
xDsLU8gK48dnXyX20xAsfnGomy5hR0RH+ZI7dklfhGsBQE7RTWArAzG+d0VePDJq6z6RM5NKM9NO
hQcXksIfaYbgT1vQsGhe9Yj/mTe+8ilLFcBRZGL3ydSQJTW0THJ9SSgFVgJ73E0NyYy71XOc/7Sw
KNaQ4ryu4ZoUSClEHu5yns4faklEAlbMJxUOSfgN63r8bJKVWUIw8VdKeAzgS4FTgSZPkD3YwTJ0
iLtayi78QdRxds+majeLLr6XOL7IxluXib/OMuHZ1xMxGtw21Vvu9jq/JaWK+n9ksXRTrmF/sKIG
piOgIXZZm1uRp0Uoa8Mh5UW5x4ESXaoZGRQfypu8szB2Uh4GEOYoh2NsNG6d1L8NUmv2lFAmbqPO
ALX3xoiGdeO3JlQ9sbZPRSb7Kzau9StMZjNmkx+EPxMLivYa32v42NZVFO4ihK1k7BV6RLGBcdHe
r4PhO3SWaLxuF11Yd4kFVW7Qsn4gJcxCljyGknDM1Xf/yOdy35kjMe1gFNnYWWlM+WSkxS4sbiNr
pyldoGPGHLbHQYMKT82AenvXVeRz7tZqQxwgTW7eBDifMkuq/3XhtJcehJGWNcjYaVqFKmz69y3o
Cm9vWq/5HEyn8KUQmECKXhssMpNeKf5Tlus8FFsYCu6/2nCXrD2Aib6uI5YbK478jKU36RLYaSvI
pWNVPWCYm6IDiOOVzE6TWDEMjcY8WY68NEDWwOnq+AzDoddRs0Ic2cKJr6DVj4s98MWE9LfF1QXM
cTcjaeuzscXRdwIDyI7QmNW+1bXxXBrLInpOoos6uKNerq+kUMF/1ex6H16M6ZN4QmI/SqRob0tu
0REbf03UDgIoEOyhc1lf4+LH4ceIq3lpRpcMQIuRB/doMNSQFWZU2tJy1igjTjWp0o41ksqmSSbM
PnGB8Xkhc9JwjSvI+MzQlz9uJ/PfKs1UMpJehjMPJLEzFdbrMMNYSSihCZjrl4kpbvGwgPRIkAPC
5ndKkm/skjJsUCtb4zjPXajrVsuR7TOLuqx0rZyLCmZXRy5C3C1XrNRhAyMliba7EfMDp0CNhC1T
crATsKx5eDtdEnjTkSr/wdexYXW/evhnZ7ttDiN7Y3XCQNggZCNebkYm0wT3+AjXX+zY1bFYTA3x
cxLvoSy6hOsBkA1Dgm3sDgPDlYRsF+38FzI/RrFgbZbMxrJufsD8Q4mdhF89WWTbtfvFLtk+9XEZ
MchwxWUeHm/6WkbjiNRXj/ozrgIFQXbwZ6B0utbDkRF1h8JTz+H3miexydhZN2nMtCpbHYsCRGwc
bzsuw7C/R4S43dENTnwxmx+oPbrOuthTwyGHQa3tE/WBA/TMHwPqy0Ph3t/AGbJIzEBuXPDZBjJJ
c1q0NYPqxEchK8UiLbD0JVcTqdLXulkBy6mKbVFWJahCMmeo/QfbamChI6+WyRUmxu2MC8DGpk1P
8CyGqsaL6Y/nacPMlS1+vQ0kyQR1cph66EKpH8ruxYsUoatmMwvbWa0c3HPM/mC89fY7H4sosliO
0Ycp8oRBEdkji41sOY0KRdqLT9xHtdsqvy338GXR7RApVzUne67RU+eej/2bvMT1s0Lx90vanfPN
6gU5jaP7Mb8zCGXeo5VGD92bEBqspVy8U9PiQMvsiZeQPrx1IB6z4EQoWq/eb5OUTnFECMT7PVUW
f0ZAgJzkOJyChLkuQRhg5V33YSpCYJtqNe0n9fHwVaJi7tAxVI5+WviwY5yxqC2IgE3Ki/GrI5Sz
ngf/H+HUgX9b+lP45fECqosTPPkbK8pIMk0sOz+C3fJZj5VyIXVwvthjlbw0njCdaEVYU7PNFNFf
PQ6uQ8pO5337mPeLrJmR2iJP7EICybHOoAS2xo96XJqfKmdWv5Nj3wLQUbW+0PcZcaVePzi8XrFP
xE4tEeBXSR6h9lRWGKYN22wniy7+a5ouJIlr4XK3xm6X/NckTv0DF0Ru4J5lxxy4WDamnLTW0fu0
SPvfEPoq3GnmBg+BVvoVPs2qbgtmAHCophZ3WTcEMwAMLCf11Zov9kvb58FforzopwEQMe5tGQfV
wSFXeTx13pIzM3XmhjLcxBCwaz+x1nSoq/574BJN6Gj1ZvZOb+DpdH1f0HGJspE3RbWwbK2DhuFq
4yzipI2GmMPuYegP1ThV6gqErPdXlOwy0wFbM5M3Kzb1uGcvksudnFQIj5uVX7OPCjhIqQBF81xr
4b0RlMfHvXoWc0RU3XHClVNOB24fcV2j3iLR3ClZ53CEMEHwLXCuautdPq+mr6AQbxPX1pCzHH4e
L80eW3yPODGecNr13ramlf6lXmwwzMMIrF3aMSyJzfWB7rdsS7Feec8jx1Sf/R91Z7Ict5Jl23/J
MVHmcPSDnASijyAZbCVqAmMjoe8cPb7+LdxKe3VFZUmWw5pocDMlRAQAdz/n7L22jvnBWXeitxmT
FHVd7mvKj3qFs3x4YkxWv1udRcMhqdpFuVp7ibYaW6U/L/2KV0aScUdGuBVVa9OMOS7a0YhCWjkD
ORN1GxWvGSoLZ40UH65XrLIR0VPUa6+VtHlbmEWzwCeh7RwTo0zlTS00VvMmEt23YpjoSSicB8OK
YRIpHho464tdSk280qe0vhSsxMwSZD8xSzCchLeMTsEA9pwN4mw5yDmQTEgMBJ5MgEFg5Wc8PxtY
dVcGYp/oYgaGGzJgl27DfE85b7RzhEkIiY1H0447QoZdCxclrQA55vvY0O3Sx91hvNG/oKApgWdQ
7YKJeS9Fh66FV7bg3EVJGiJz6NhA3aXvcqxngYS3X4YsNGzROvheOjuYsaeEnnFAVRUAK4v5knri
kcPk1KFnnFWqKm/LskI0iccglJ93hCOFPgo011q0oXk0GiuskEFYoYkdmT/vcqNoXiez4yFA581P
E5rV7HEoMvov8WDrS4vPIEBx8nKcObhprWhT1GMBlduoQyRIupLRSfYD5oQx7oBvB40V3CT4mS4O
0dXFiohOL9pmjL0o2so5DlB91TkGi9lBEZkkKQzgcdKNaG31U/hjAl1RMQqwQpJTaoxwyO8tiqtB
zzr7tnAzPTxRGlA84HII88NkTtr7NEJzQgojETQGDRvc2nYsTHZGHjjsnADQcMIwT+bASiEFhGy0
WcNr1uz0gSD55qHtPFombGz6S6nG8YdeW8l3OJbiGxMZj6gRqfJTpqFJgaQ+Grc0DfJnBqwNm4TA
u7SZQky42INLO10P/D3SLHQUECttRG5DVoBmftepe6ctpxZeCrgPpKDXQe2CEOO/5xsaezFvzxDT
amLsm6DgDxgEJ4Uj9fspV5axUaj2gKpUwsFbFHpE/yF9wibiYt016cSkE9l5yMztZRcfnunB0KuB
BFzLt5RRkHUKYg+3HzfU078k6E3zfagHzPHI252pkcnSS+7bug7y7zmaJKKIoDvBJZ8NEtzMvnV+
JEHaYAlTnvkjVDQEjxPKYLQVWWY+2rpJApJTVMtEAlUZSL6RTuZ6GGt7gOVuGRoiF1w7/lUfj6Yb
qeQvTzHVOq5SG27dVFJjXTVItiY6Qi1HwpihiUTIT0KcW7ErXeHpS2ZHgXAcu7766irbJd9iAs8F
O7p+GMqWsfUVZw97oCXAgDOd5reIVfytMwbzSxKW4elKQ6AjMdazuWYKxkEGdWYrQ5pk2Aen9HLl
JK6nIRkz/KgQtEWjurDdteYkyPZjwp++Uphgo2+xZWf+VTY0op+dyvN5fjSUYxbHpFUbG/J9ZMiH
RSfRK4r3uocg7Fq9nvuAsGSyqbqxu7ZlznyKOTOxB12k6FldNR02O41ViK5cSytYpBmJILJG/cpi
E3p3cFxNsiBTkwhiLewAqAXWkjNeWlXO/DU3CXRjC222E+Lj18AMShdCQQOh/2paTKldBsw+B4KX
7PVUIoXJB4VcMbOmRuPM6HinK8DHbYpmaVrLnFcDAWpJ/c9QgPZXlbvu05UK8CVYqnPWMAFSeuzT
ByF1cknIG4tqc9UPiRkGXZ9uiiCyW4wQDC/XvJ1EwCHJybfDABvBvyoFgVZ6EwRrXAreN7iPjoOj
pEreSjec9nQLlvS+iSmaf0VzBqv/YKab2AlZAkC0ofGG64cGSMu60adunSmAU2+jT8F4Fl4dvrp9
3dlrqbrmW9bYwFKY1ZDfVxiaDmnViBvQWSOPK/OWbIuOmNK0idBA+m5ZNYxjojg8DpnhvWkePU3k
0fmtMpISd2Ah81fk60y+6fFTP9DDLU4RFyaPhJFSs7dpDS/5DeSVkGkX/WjcKnvJpRaZW4lkFOP7
SErXVVbpeuViZ0SApUFgCWtIN9g4vKNILWqy2oUNFHfx0rdC1AGbqa+NxytUo41mzdOSGxGSMgOh
MbvMTdx9LeCdPVTM/mNq0lD72kaz+TUzVXZhfJw+ubXZ/7jSPSdKvK6ZNs6Elh6aZsBxwWEb6NdX
ISqJtJ4Mb9PLabyeghgzhOAQwVMqDKAvWt0uagMzBYUFdplP2jYnS6PLCJ7AQW9tLRO90C4XEbC2
KCquauQKnWtUyN+LAa2fw/SYJBOjK79f0UwTs44maZu7LXpIJB8t33ZyyB/DCRYvEOzcemAFZhYz
xqJ9CgOpp3/wG8tf/MYoumkdO7pO1LnEvv6z39hJ8RBN4bhEPRpq9NOiYTWNcm2QftcJEsDMXCfg
sZ7LmTE8y9mFvHRVr+IulYwGtXx8Tgb8VGuBJPbcpwr1SFYLiuIWTA7ktVTUXzksWY8a/P8HfaAm
XvVtZv5n5Ftsyi6+etezpG3hfP8rk+Dv0P+qbFuZD7SYSUoh2RGpnSRSzmzc7zHmEpqX3F6QH5QU
wYpmjLpEsUswWR+Y3h/yAvVff1MHwreUwJptjETeJw/3gGmpYvEi18lGDAj0f2ZUvFTEGrNjEzDK
hFcN8lE/o9pKxmT0thVnxsqngYXiA0hNWf7JnP/vPpNDYLAwTA4CtvkJDNzLEqw8sM91aEnALnmt
WTS+02a6mXN9FAT94AMn2iuQ1mauy+ovXTc692lmTNvKrqv/m0vxvzL15c80779umCQpHoqCMOCT
fyaUR3UwG1qv8YnCsh8/Em+QD1qXGR9IgbrvA0cVTOFUkcDXmhaLUoiiJfMVVcmS9DOpt6KawIZF
7mIgMKVYQQ1EjKZKISs/JjwAv41p0Xf3iJFhq2rj7DLRYiVoLZshTiYc9eM7Nrbkfgry7GyUY7MQ
dFJ15kXDvxC7unr+g71/eZ1+ohG4PBDgHyxLOIZJPv3Pr1set7k0y9Bc66FbzGevT2fMJ/nYl36u
8nxxOaZ17tvUDKkf4vjEpdc4qJJqOie4ig3s27KKPiJNK7/84bN9hkrwBuEUN1wUZBhSHOPTUiBm
DaGAZtDcUTnc2Fh1CGTtSpR3USocpqdTmnAMd7KEFlZhDnJLpSOmtQWUFAqb5jzSHSRy7A8f69cn
11sWJ1Q8nNJAIyx8gvfX+7gIm3/+Q78y6Bnmbj1362wcmSVIZl3AECLAFxBq9JlWIt1PvPsGJzfm
44rsHlo0bwjiGk5RHOD+lc/wHxFV/q+lkXv8av975MtN/D1/n2CfFG3cToePf/5j+f//K4zc+i9h
OIL11XBZVt0lcWP43rT//Aep4kv2i8ejIgS3Z8kz+BcJxeIv2TpJpiw3TMsRdP1/Eorp/Jd04KA4
Bvhl0OvS+k9IKABa/vY+OULHt+kySuTJcCwXSf3PD8eMBBb1IjlUAXxSDqvM5mgutyZDNJKcCOcA
PGqN7zomhMPffqHLr2CRT2Gty5X5VUC6L2d1m8CZn6/skIeRaGEU+1hWqE6dSIi3GkI0Sc5Ghd3Q
G2yvPXRum35v8o4y+PeX15cF+39WkuWbG5LcVgMXhGN7LKE/X79FOkQ/M4HESMtbrJBUmRCi7Kbc
lQ1kyHbSs+8mioVllUe0TnNZJ4W9gaD7+w+y8FM+fQ4KMiJ9BB+Gx+MT6h0tHa6MiWkkEj3rJIw0
+moa3XDsopFC5/fX+pnl8td3ZucypWfSz0OO+Ok3R7gxzL3WkACfI8x4dIMJXlQaJNp1azCAXvcg
jC+/v+SvDxixv9ICS2wKBvKfV59mHEY6b+SftgDIcDU3o5UeMsRa2O9jbdwpjmYV3t5GvP3+wv/u
dzVJJdCFxV5pGJ+4NU1hO0j/ydfTMDPaN/aYBMnRGDU8WFrIRvX7q/36NCN4srBiuBx6hPnLXZzi
vBuZkfppllmnJm8+ErNrkTKAhDZ6HavR4h5KsqEo/vAe/ZsfmBWEN1d3TL6o9en5qWgfU4IaYFJG
e2Gqgf8Ie12sszD5IMfNO6TLc/X7b7usCp+eWY8EKnaTJYka2s7P7w6gY7JEDPbZSljkEODrIaSb
leoPl/n1Fprs8g5hWJwGLdtZdra/7VwFVgZXVji7BmRrSNPA3ayCops/5iICZ/b77/QJv7S8HPx8
XMayCGHSCbb4+WoOWYyQwmWJVNlMnp0+ZwaXEwq50/W4azYjzeN0TdmG1AXZA23eAVGY608OOX81
tiuUbBGzlT98rF9/A0dIVkmps2CRS/FpgcYqimM0YHzPUc6YTiLIacm36H/xDANN/P1v8O8uZuis
iJwnPZj8ny42T0vSFgRw36NtfGprEe+s0KBf3JhD9fL7a/36DC2bm24KiF68MJ+xSHQkTfyeIH2G
uPN2qLR4hvKqgoLz++v8+mYSYW0Y9l+HIHabT9+pDXQ04kVYcvIlSC+ZtGw3D4O1pmNCs8u2vPBd
aGP+iOQe+e7vr/3reguIk0viXFxqhgV19vcHuMV124701PzIkexuBMfRnp5hl+AdTiT6l0r+MZzp
3/yuDk4r6bAqEHn/+aWpkQnbBRgKP5LzeNHmLHtm5XXXv/9mv6w6tmDw6bGTsOyR6bX87397NTsn
wSvBN2ZsQm4sCNfgmtakeUzjDvyB6VYPOi/vnwrDn0//vKKsrc5yyF5eVK766fRfIi5mpgFdx828
yDsF6Jv3tEdJOmjwNO4RexFe0ZPhMGyKEq3bakL2+vEX+nrpuHmHBNGtsQdUhCPh9z/IX+/GT2si
N3oByxGJI4F9fT7PMF7AtdBrjEasqtyRQZT0SBQtCnmazBDkMNyeWqzPlyAPGc4kc3Fokj5crP/p
UmLXmLvw7JYb1+jiP73Xv7wExOa41InU1Px0tvnphwMJANvfyGe/1RP3i2r7/NuM29be2FMW381J
oYlrYkp4MDkncgzUZzVKqJ7SWRUcEL9YzlDskeb3ztoLgUQ7TjAMG5NeHl1YAmOmdTVXLMkp7QVs
9UnHiKfzBjNZcRvBnZEom36UiocJ60/az9tpdNthOxQ5tWalQWddmdXU4JREK4JWb0Qzn+vFuAfu
i4wPQX42bCuJogqhHEbjDQql7AjHqIu34fJuKZGgVKyikQ+BLep+VHp8QTxGmzaPUwZew5i9O0za
sXEOOZHPYx6FPlw2/sVY68dLmTJOX0Wj4Z5kaNKgQ5DMiQh8EQGyyZJPijVl/FO20ef7wqrOOd4j
Pk6QasafP79GY5biku8Z/Wo3Wb/F/2VkG3Nd2t0fdpHl3+Wf+tvzaZoLiREeHshw7L9kjf18qWTs
aI4orJ7SjO3oVZOax1B6nLA2SIEzZjUrZhN9ocebGQVdu05a4xLEOLkDQVYXUyxlnGmnWjd2EVYF
0nUvonc4b7M0ImQZ06EpbeSGOOlNBrQyuJ/Jd1kEXz3Wkyhf2vNFnu3kkMuVEwSz2tLS+zbLXkMI
NweVT0qBvSkr3OwgJgRi8InkFtJOBYh8FOcIhB9iE4TMigOPu0JSCJdbLmQ/DpNkXNl1fbcsiTED
w8DcB8wpLvUs3f5MLlLiVy58413SCsSzrRux9oddYBxZD+hH41AcV4GzQNyzOB3EJhhc526olHWd
IsaWqYaui9E14dcok+pqB4fM3kURNlPaRVBI9E6fvxhhfKiYe8+v3HTdBwVAj6gmF7DZ0RYwTaw+
tLDRYuf9I4YZBBBz1/hYGBzGO6CbdOYW9P34FNNGx5Zn773Z1Y4in8t1YmXNXSCm6r42nfRByij/
bjZdA2AOJ4wDethqdEY9ybgLuvC284DF7VTmKkxXTeP9UBV5PbxqmvU16At4JeAumU3Gxuggqm0M
tJfO2F1EHNR3+HCzA2am+Exb2DpqrbG1IcJtkQoaJ358cVNM5JIBjU52sds1hg8YvVUbEExmuxe6
9T0Kpm9aEjFQb7vBQ44hkvuIzCdGcB3sohIHyCobdOOlFbW+BxLF/D0Lnq1ikBcl9IZ5NOJf1Pab
BO0oaohZo49cTj2R6op4gIXQK6+n3E5ORDZb9xWwYLWaQa4zyk6Y43Ex9YPQPogApcbRdIdFW09v
iJV+dyL7IU4a2AJ4UqZdj6PUQNaBpILRl45MLCXWiw6yJFO7EncoKwFVCCzuWshYKYzndzXQbsLK
gfupj2fG/UZ372RVu8lSr94FXj6na8q3cmeWievbPIgtEfUejf204xdMNM3eNAikjiTlQfsrgjTA
bRkr51EPk8dIBm14pGjJDqkSTDnJ7m120qusZDO3E96tsUXWgneYAGaCJ9hGGD1hpii7CznBGELH
AXk3bOjrsLPHI2U28z0Vv/QGKr8yUQ+BQWRJmwEq6YxtJOZnBmvPCZXjkmBuIcItDlAfx83APs4Y
1dOZqSOit7U83WY1doTN3HvWBzkScw3WB6zdujGK8baCu0fseBROq5EAeD+0hnkTZ+PifB0VPiTG
x1Ed2U9u5JZ+gF/B763oCaGmfqDH/FDVbX3XTXX8EQF/OhRldk7a5tGLrXBt52CclfVajTPAZ4Un
qCnS/hsnnQ9GlLM/av2bGmvzazLNDs+yaR4Q7KPx6vP70QtvtaksTqI2tS9ImW+t0RmIe4lf9PlD
FfETbeaPaABeOS8jSoA9LFAYJbp+47TNrp71eu3ZdbEZG/OFQWrvZ5a81Qml81ur2i4uWKxp45K7
fQrt8RqhJjgKu3wKMYLtrCn90U3WunLli2dVbyKKnzxrQHxkl7aPKNb18fS+0kAmxTKtpnfOdvej
MT+6IhVbraH3IXXGhNjhEPgt6uGkCc8VzxesKXwS+n0dhDgf2HTPAJJWdMJxo/Uo4BA9kchu67eZ
OXF35n70yYk7c/SkwY/WYx3DUyGJetJumDUQWbBMYHQTxQfuTes42pFYk+tDIzgHVBIVml+HBuZj
HXGeUyOcaA3SCBkP77Ui1XBHJ4/hYO845jDNVla9GXlH8KvSW67CB2nw/rhFeZtOwiclnTatjL+7
UWQeOLmhU1C1xIeU6BhtOXQg3Mi18aPF0vvVApl9DHjHzmYJZwrB9FavYj76qIEyrPrbtNE1H/Hk
+GBq6BMxHT/BqYZPhhVAeUuBEeIIlRbO/wpghnSv54bRv1fTqpt1AigGz9wAGz31evMVCzBguww5
/whSQzO7TWvSKKLNh4jJGo11iHp9U/Vuc4PM48kJ4yWYSxfcmNx5rOn4w9vpnnCmbzUrvMs4e+Gd
w+mcWcNdmrjvIRRMn/U1PGs1qQCVFr03MozXvWQ1xNSL2EyFDH21BqORBLGRVNW7BGxETJx79FoD
41JW/HA1iDtcO/5BaRj5cBLEhrln9NEGc3FSmZUzRfeyB1TL2dMc1NwUGTGygReLxAnRBHpQMsoh
QM6p2HFiRuCKCJJn4jsz3JmnjoYG4774OgZ0cFj0RZFOvPvQPyC5OLdddV80Y/KVAehdHJI7r0UO
5oTKfdenLNygdjIOKHMkvayJuHd4OisdwBtEFezIbXwzszLfq7q/F2Tmrbxh3KGz881yvDbqGpVb
ZT4R3HANNBGFVx1ekhT0lWadkdzeyahmket6aInpTepUj+A4OW3SsdinQ/+jJPoA2dmEgwdrnSqK
cy+xeQ5LwISpiR9246Fc8wxpnGKjKDmmDqcURTRWeeLWZDacMSnviPEtVpXsCStqxjuj4Onf6vyQ
eM654Xn74oSkNYDH2mksOEyUgbHfiBC3pSFsdAhF8cQ8/p2qBjmEagDnpLLssIAKxLjWbHar0Jlu
6mY6tsqbN0bnvbB4E7EWz9+CHpnsiigJRm92sszMw7POQOPaHBFaywyWXAGpehFZ9f2PPELsMOQ8
oLQw8tWUQk6PYjTMYP1gsszQsaJyChDuJtse5lkt0l2EPs8wsdPQ1b5Ppad8vNM/PAkAEnEOaTNz
8SEWZytdAbg/HWKlhRmbm5FaNb1xW3Ce9ocheLQLWBMYvleBtAlp8YitH/RTH3rjbYqfZ49sSF8n
EYImQ/IaC1LUKju+zpDh+2Qo3ZRlHmxQ2O+yPD2I7DFwwn0wTGTVVRuz1k+xiK6ZPG+Eq9iZiwKi
NDwOPPt1CbPZ2PRZ/RH30bvtxAdU2GTS2fOjJbDNT7PpHAZLMdnIcY/VOS05JTMdABZWnHq2CbSJ
dxrMlq2l5MUFh2KJh9oyg+1YNzvb0J4hA4Ecgp5gyAum3WNeYX9cYB10Nz5k1h8bUJmz0HZK4F3T
OjTtjaVtw3Ta9g56sqR8EnnwgW9hCwBhQxdpA94RxojzMFj5LSRQJPRgZvBWYFYbnlDtspSz2zal
DrjWNLetVOkWpsOFXmq2RcZSbiSUC782sBAFBfooHR3IyrOIxQPNeZMk+KFa0lIKonciAmVJQeNJ
IF1hF6GYgqivHuq62SgN9qxLb20FPzpDahV+Ea1ro3US50wT9wg6b8yc1pM9aie9bJNNxsz+aE8o
B4BELLbB8KSZMVET1tz5eqsVyKVsD92pIPUsxUzJ1kA2pjddpik5zW5xTu2xv+mL8t0BB4ILL0nO
JZYr7LfqC+CBi+MOxW03A5C2kA8YAlKUQ0ioklq8N6ZAe4qpUB5D13uzIVsNsXPoRQ11TXschbbW
Ed35o23+iB23pyTFQNM7zjfhJUjA7Qolk4P3tzPm6xjFqC/ZFDhu9y+02l+7FsREABZjYxfuoz3o
AAB1uS0L8I9ohZOjmxuPhNw+RBjBaXHUd8xy7pwFxiGkpXwG/N/MQTsq4gp9TG/RWhnOvU5AjYNU
ZYP366Kl8ZI4NmY0S50D57Ud8rxm6414NRycQGv657dxAD21KW2izDzrrqyTN8y9NtjB6LasMo5e
LeJ+wAn1D1PP7vJGZy+gpbQSdvUMGjH3LSf/UOZ0p1eeeajcyXgChAz0ZGgtHz/f5Hd6Mx7hs962
jtWuwZj0WyvE2QybLHcW4fErTp2zzKrrmP0MbSH2Z4MCaM32FRPOxNpxzWM3n8a4f8EAaCMEmVj2
OJ1gsJRnB3UxGAAyK/dBVL4jQBnhXywAdOiEdRvcgpw7Dn3XoQtKvB3KAzahibQdzRxSX1fVsAIw
ITE96MAZ5Kw2CaEXa2LTdGja+XM9N3vHhc4UsbisoG5splwrzpmVoPXFpzB3xVOZa99nCAkXETbR
tXDr6QgyV27zmLs8lmQbEaccXht9jTY+OESD3DEj0l56QC2+nWk7L3d4gcDD7oBBXQDVbd1meg77
9rn0CFcdpvAAc2qnMUIXLd7NZjTOZdvclR1xZLKqzzBlNh4GTxjohcVexpmHZPb7DrJgmYymb83q
Ugvr61R4t/C4910u9INy+Zk0okBJxBo2Sdg8kSf2pMe1ONVueTe4Icbx8j7vpniFp+oFAc/OQHQL
SMY8Y0Ff6DnyiCz8OCM7duvqehSKCoVihp17i8GAJaokkLJTu4EoPFoah2xuAWiFTXGDA1IC+nKL
6SwVov669w5xHtzpJtzW3kHxI4bg4FX51siH5zzL3XUI0ZrIrp02pgCYB/1HW43LqwuTK8Iov3Ey
ZG74JJmxrRSKEsrXsjdcylVy4tZ1Mgz2VhsUHP7UGrwnasf2wRMBOmmkuohQNeTKLCpJQgLJytDF
fGMhOkvvbWyr5Wpq4eTsrbSPrjFbpnekJdQ/mrJn7dMQxlWr2oiNGwnrj8ZW3JraMQDxmfthackP
mjrWs9bn4x6j9HCD9rHud8PgWE+IB8pbpIQi8BFKk9gYW3C/g0pDd6104DKH0siyTWvJ1EULGLr1
WjRDhzxPfwSi1OnnzmqdRwRJ0UXSYIbkOd3OMnj0XF5Lmv1v4zia69p9Zbmr/GR6M9R8Ozi4KQhk
To52OGVs/ZBUsq0Qon2BPkuE88g83gtIZgzNqL+zZA7+idaW1lA7EH0MMuZxNHWkBXxulGn3AXV0
NncXiQCQnnDhT2pgH/Os2zHK6IJMZXItRy0N/DBoAuKkkxTkcrXBKYHMtiRuck7c9VSbb7VySekk
j+KQMS9maV88SSGYBl9oPLuwRdlkcCWR4pqEm8IG51AW6tR3/Zc0brD/1uDolCNfEGU+O+AXoQjU
CLREvkM2SI+EIOM9PBzcViXWb0ZX8wkIDBWAE32JUgt6gK5Ev89ZVMgRsFCHu9lDXoVfF8kSD19V
WuRgdL6plcbayVpsKX0CMS4A8Emu7Qz2JQzJYlxHvSIvOiz2TtMfNKO+j0Hht3MZA+CQwYmR+1uJ
en8XxtP4EFVa3p/RXBav1GvhW10o95JVaQ1vzc2wm0i6vTFOmanVLOYLwz1NS2jX7jEa7Pky9nhQ
NBVOu7IDX6BjwyClIUrAZoXWA2/6a6PGC1Cf5paYVKIXgYOnUPVHjZA55DurgGHPA668GSu/UivF
BvtY5dR+2TwnF8fppqMze19mUWjwwpwLgbZfTG7ICQlduYkcb35G+c0TwQGu2TSNK57gwQlUQXh1
hqjNn7yZpoIdo5PTw5CvYMMGxP7kHlAJe+vRsocL4u7o3XVJDbB6q3/uMgu0ams+17pwTxHsp9sk
1DifW2NynZGXzpGCyTp0GEE+CUAKEBEnMeTobyvLwlPdbATs1UPXjO+J01xzW5iqDeqVaXe2VlZ1
NyDVea0Q/q14dbY5ACf6b2Z0YmQCsryu8kMPeffglhmKeYyj+7Ky+icD63jiK8/+KvVWbmoO1z5H
Kn3rTj3HRFT6W6g13h09JdcXXefqPqbm9KGisABAkr6j3UQFoaF+SNAkrmwnfaoimHHz7GzqEal/
nXN0W/hJ66ycmmTHv2uXD6ESKGhzaavrtpppVRlGL57wCrMLQJ7DNuUlL3RH4CYMthh9JvP6SUJ/
3QEMp3GmoaCP2u4yYauiPrSzA0lkxbq1BN7TWo39thdVs58qy1mP+UDoRyUz7VBOdnKjcrsihcnU
ULRGU7ktbYMUbTeE0Y0M9LpIurOWy3xtg6F6yTB5vxRNYo0rvRkmZm2OeJWQhbZLis93l7AepgPG
2CMtjtWrm9bzeMvsHEx4ohr9vVq6y9RJNT6/oONEwrsBJ3CU+BBP5USADBG36cSxcJwqEkGquetp
GrlQyAgIH03NuStFTDTpqjN54PaTWjx6Gp1q3t8BPFnYJt7rLPrJprU4g98/QtsiZgpQGkkDPZlq
BZ1p+rlHndxS83vbAt84M2RXMLHzuVDfEv7N4atBCpdxo6etEb55oN4Q9c7glA88g/ifYf9mz03e
/jWJsFnWuobXZ5VItxI+uwHzR+IpaKDonYA7XmMNPegj/BPKHTuMH0Ru2m9hHtoXWJpzuHf+GiEA
r2mSA8fQCQRCDtS2w4Hn3sHSCPqj6fWOsQ0IXxj2ZZu3X0o70yMg+zb/ARChkbS4jJns0wBxtOQY
SagkfjR1qOj9Ro7meBwU4LAbozYJVZy6RG0NNLX7qO/x+SgiiKmj6DXSw8bEJN7ymlTVPBdu+R18
TmPeTr1tAvwiFMViPGaJcF2jtx+3aiwJCqEVT9zwGNkEuTGwzL0VWxQ8FKevvPQIKal1Nwmd1LXS
cD/O/U6ftTvIBXRh3foNfPLOkMPOG6r7ESfhVwjXK+Hp7wBtaQ42tyqttr0CrrtqK5YTT6+hmgfW
3UyLdY3GWT9xt18ijq9kIX53W5wQqTPMLw0EVhMFO6FuLilHMz07Kiv6DBsQushUx8HGfkujZSne
o61ZVg4l5TcVDQA2ha0xKgobkHA9GqcVdGv0gOojJlAYzeQ3PWztm9LGLJJ64zbsw/qWv2I+0CZP
Aad21rPQq2TfWeOb25KXnUSzA67bGDb9nIGKxb3qHEs+KyZrx+UW057cNAq3IMCF3vNIWhVYO2BH
ZdiTEhwJKxIz7GnXmL0L4gQaEK8Ithbj3DmieAvNIaz9NIl78widIjfoMSwj1q0+yGTYJ01M8U7w
g3KhVLcUAKVjUIZQH2IlMSXWUOC3Ex6+OpkIqq+IIfIjVcXFxhhq2zlBPGwygJqyIDzVivAjGX0/
ihO4Cs26RXTvEDhTxpqzMcH+U2TPVnqt96GwTwOmzvLA7Y3nvd5LOa+DseVzOw72TZZ3ZhR7FBzh
sC3rVqZ3HI0hIrQYuIxzOgqWArvX+HNiAXIx45UeqLSqESEnleCsTC9otyPeg2gbWWYlWF1coFIl
3CHjDJV2Mh5SY1D6yWutJtuLOJuHvZtbaVWv/nuZ6N2ky7/1tl3HF7Mxkvw6rRnlrMXQNfAdjIpU
YeCBucAIblcy3vMvI08NVJSd9BYVfmuo+jY0FaWURNB9tMqcLc9Mm1ue4bndqh7p7MZAnDA8g5T0
NoYagYp6GoL9HCS5n2W0MS6pqNQe7diwzHmea4A97iqoGgTMAxPLsDXsmzks4gPztx+eM39hy6Sa
4qR9qonquWXdbk/Im0/ELGb7PPLsHRKFRe0x0LcxrHaXyxLi6hxhxdPwd+i1x9kHIekhaohfUMvA
fYJOQG1hd8iA3UTbMicPvgZEeOlLOy36mjdxNGwbkGYF1bxSyZ7WM4fIXrXTuVAVXi075lmwGqM+
ZaSwtpgCbeg24zTuZew2VFceHni8hAHJD+mUrHmWOaJD12gel1HKtvPYhEeVejzm+E/fa2jBm05Z
5zBI0zcQMxPWdE/e9XDA4t3gpsp3tDk8zEI8dBIfHeFi8RZJhk3DJoNFI7Mm8KcadwrWFQKKWSLq
40jltYM58D0LcRWnXlA/SCUpX2jEmXyTaSY8rVTfPG7aQ8TI5FsaF8NaZB7hloVZ+DhJ4fSJknDh
zRSDOy4mWlmzEuYe4Wt8LPRgvDiUpBfPyXJf9dUX9ZdoDofwZVTfGdLKt4ymATMzp5VrhhvTU8qM
9TlKjfIu1Z2vZKFDVdQBJiNQDu5K01Z0BUXTP6budLHNoN/VDkoNwoera1cph4Z9696mXgfZH8I7
H2/KgIQ1mC4Ok2rDnWun3tuAG2dX9UN51iER3RiBwJ9Gl5KS24K6Hy0rXx096yIwTk7VvalUYomY
3ANE8/E84a7CkGm0N7D8jCPyoooJk/p/zJ1Zb+RI2p3/i+/Z4L4AtgFnMpn7ol2qG0KqUpHBnUEy
uPx6P9n9jT0z8LfMnYFGAw1VVZeUZMS7nPOc5tMTuYhDo71HPMnqPifNLFVHbBOtTUFugwgdJNlf
NQ7cXTDeM2+AXbfGpstLHrl8dOfP1suzcQUYwaThz8QtYHv3PgNbSdd3xOXZIivsOlishVZ9ahoH
Nv9mEM7syy4j5UgEBVH9QnPePVR4wm+aHA6Z4TEoMtzR2zFCYEfnyHvKBj3NmLJQHvyPtF38VT/7
LaaWubp0dqJTF4o3YotiscL7Q+Db0AEJKTPcOMagHRrkDp86DrYfKUCBSEtrPV717LZXAZPOm25O
ajO3aniz/QFVVzMxOE7Ju9Ny87gAZ9jiuAbvkpbmuAYLyuApa2wbrUAaPA1ysMIZZSWAep9MBK0i
3CTVCIG3hnKfVl38lNXBfExGUl8XW2/Piabklzdn1gUT6jfhBu3F6HyJesE95p187UARYrKJexFa
pabvodhM+5ZkPUh8gXMkz4hw3EV3tnaLF5BU0Nh+mExv/Gi6hp9urAhuAI3oPFbJSHUim2IDP96/
MM3xV3kd7xR5vjRzIur0IYcEOz2iFdGAjlT9g2RjRnUr6oh3BNlEoGcRyfXWW2c4tHF67Fj7xOHb
Wk1T7T2SwUacWp0V+0CqYAdUO94Nmce0TgRh5uskMJTuHqc8cI/MZuKdMIfUM1c+aHZMlBmlP+1t
l+VPuO+M99Exk4uT4/IAHpky1HHNqzkFr7l7n7UaZZltB8cQoV6jOUCmBzYNJBD9XWfucrFY2zjN
h9vSQF5ZQ8vnvUiDb2sE4QURniStaiQwexg+yZ7wLm1tt92qGVCmet3A/4d9353oudZZla+BQaUU
P1lxmL0uwlQK8tZwIrJUdqTBqT1+RHipk3MwIRmtLU80a+DKH0Cqsw0Ck5eyzH86PfKTGk4MORj2
ivz4U+0ErU1JgY4wNjXqJlzTUB/Nso8A6lID3SllFUytNUOW6ZTTmncrGNGPjMWrIwy8R0V1rbBt
uWHd0W1oA6tKCznuoZ50nltnpm0mhXpOj51sRRQoBRzdTXs+CM7NYMQGDGEG2LBanhZ9rMOcg3aj
xgR2+EgQjKUHm2Swnz09g2s9+pHjG0nIsnBDfWa89Ea+Y+yeHcpg/tF0BoxHfjbfGtCYtbBGYa9d
a35Z/Ab3RQMFjvVBB94LTqufHjRoU28YjUqml94s+B1GxkGqCN2Cx0HzMIzcdiuCLzSstLTWNa7h
56lr+oMJ5PKYcIWvZDrku4DRGgP5qbvCI2W65BVyzQo5PRIZVmFzEMPFxzO3sRlBk7Skbxkw0qjQ
la0r30IRGCh9nUE4fxbY21e5DPpNVZROVHNTRjaImw2x817YMIg5E+rFXFgvmQ8Ko1sbHfbHvsLB
mTqJ86jH3nzCYte+ONA6PkvGlu+aq+1n8tLredBNkk7q+sREe6338ocYnPI2DE5wdLNSHHAAG7tW
at1L7NvGUba6f6qTFhxdofSj0NrkaBiVAjQBh11LMpD0uq/FG79o2UCwQnsYmW6snT4rdw3BZKvg
TizOcVHzglr5ZoZpFJmmBsfIzp3+NriVdvEFK4yE5v+5IevsBuyIE99gMGYmywS6dy7qR0xBn77V
Vaeu4MqMulnB0mpqdyPsGRLzNBOi0bP9LxBbr2gAOblL8+hOtGcEMcTAOe65lWw6ktZYK+a+B00x
d7yXlW+qqdUmbjHnxbo3bZmbGAdvLLQV4c86CkOEWdnImBMiU9cd3GnC5CXn2T/UOaZAFuD1j5mT
ZtrxVgdPss6LZJ015RSmXtfNbDm1ejdPOKFLUfSbGRnbrvTmfoNmgbdNOFK+xZIylPmHHxDopSty
ghjj6cdJavYhYa5iri2YIC92gqMo9cnP6yV1m5pTW39pHLd7GG1be6nEYJ5l5cnD0i9vuDDL80Qb
9mBljjyUsVs/auVcwlZISmvvei1JSggJlnI9siwLrUrR+OvTfGbOT6QHzaO+Usz0633hVpzyroIK
eNYTqexQ6xO5dt1eH9aYeKufwMLSgZSVJX5JW5i3Vg69xBs17gLfZ+3Q9zqPDQGfkHMqUcOrgeqc
PZvNTNoWajnTD0XdOtTJRnfsuy7fcqBR1xXOgjaM3nJECuwZUdcv3h2YgMDTZdycz0N9Izsp9Z9L
UDssh1DMMUax/GvbpB6m9MWQBvBED0nmnLnJwSedaU3X7lo7EwbDSm8wdQHVqtl/2JNy4B2oxsBp
CLntW+8zxc7UQ77VpKTMQ37+skitOvTBwvngWBMrDYKLmoB9YFKo6lyPWvxmLni4JwY9jsNePHc4
x0YhTkCUpos16fdwBm1sWBPeO2m7/mX74x4WUkw6R3auveFD8JAzUZwEPO46BZEnHJ8pEDwZsnea
kiVL0VVXgHBVskGcxqlHRb4zYg1jpykQzAxWhs3cjOutQbCkWLlc4nxPrgYulgTBlXK9n4zyRCTb
ats5zrhJhwqyf0YCgixyfU33wMjQAu2iGyhfMukEEaASuO40Fmtr8n8GXoIAApHltmyN/i3TjGQf
1HGCPR28+24wIc6nuHBDGmJtNbdQ3Pl5oy9Cp3fMcU2iSR1rFYHXd6BH4ZLVFj4kLe2bcGGloR0D
QlKfVU1/Grrl6Bt8sTovtrHcfFJMGNHPibYcOFfZ1+IjTC1oGa3LrtRmM7Qqefj8zST6bA9ljDqe
r4Hc5ZBmoVxCqywG5Cs0LclOuZYlQ0cf1SZBdBIxAoRtBDfrcWTlGGGtYFnk2YizJueHshyHhAOq
oHVuOt6OLqx/Xyox7gyrKSgc7oioqtOad2tw2Gs2te29S0dDQ+jdSZB97GTHUZ/4e6DajlmA0VMn
gw4AROk3ftoczl2d8RlW9bIXDGH/UzEmUst/lGLe1dm6jofLpz/2/0kWXtdDbyuJR/VPmf3iy3li
d++6oDY55BjYUCJwZt07096L95Cg+0+W9x5L4b6TGGcCOuXdGMcAzyFrIHzlNJxuAdtJqjESacCx
9dZgguPtU+277Gc2NaTnluNfuuJ/ycn3XJf889/vv+cnggoJrL//M5r7//7XWfyUZIn97v/DX7X9
ri+f5Xf3z7/oH/7k7n/++eXku74nkv/Df2z+NN89DN9yfvy+Ewn+FhB+/5X/1S/+m4XvP8lGR5f+
75sB/9fv5BNFXv9Z/b0hkN/ylx/Qs//w736AuyCXfgzZ59/8gK7+h0M3E3jI/tC2WyZq4X/zA1r+
H6RM8Mjg0Qssjwem4yFJ/8d/M4M/LM8zEbviWPnrS3/7tm9/PXL8xP5dTzHGiH+0LLgMnR2MgMzn
PMswcS/8k+dmaBId+QIVhVGN2Ylz/JvgVyvUl/FkixSomjMegLKmh5gIOe7w9CO3Mz3yFbsgpNkb
g6CWc+1OJUPf2HUirTJ4dwcQ13BXYx1v/+DL4EYeRZxskE9yLpANMRa3nFU4K8eU9k/nT2G+Rlo0
bqba/OnAqJK/HEdOx2UaOu2tAaGfvDVZX74DGVHn3va+vMEYHoqqBAZmBF1BtkBasupzdfxQgxvQ
MQWhsvt7LqiW+A8pFBgCPaiS6b3HOgmYCI01xCZa+rE/Bb7wl52wy/XA1j20/GY4MFTjBgXQeFAp
vD6nBSLba+LmLRM5MTGBY/DkLqXGt66R1JzGww/IUjUka9sEUDMJeaC2PXVOJZB8JIaHIxcNXmUS
1OBW4AGo7DZpZx2NdMi2XAJtF6m2Z3vMRhQTCe22UW5U7NSv3ULxOZthx/p/jWiUNFRls2LQF4vg
XVf067YuEeKXQdi1SeFey56yWC+N34M2n7OyG5+StrzIYe7I9izvwHgM1/JVSvoSu8/OHX/kAHHH
zQ1Ca3P+v7OeplczB6xAuAPiYypA21mTF3qnN9NX4a5OaerD0hUQ4Akmf9Wk9NmUJ9QRhGyNaDQz
Bln0Rz7xXc48vs6zkT4N0GSPDG1fW0FU5ApiK/kSDW3moJOJ6fBjuyFH3w/tEiaqudUVCYszU4qw
MD0TJZ4bGar7zInVvZO49K3DjADTLRlnacGWG2YbJInCuA+1HYMhPrX2BhUWfWbDI6MOY++kt8RP
0rvBzBrHfZMW84vX4akO6XkvHVdM3GeHGvoJ/PwkYbFUL0UTb1K53JnaA5qoQWRoJjN/PHMo76Gl
9hSQdj02DzA+l/TQ0IKUoW/5yL+dgk1v6GSWL9lX6gR4SuJFAJ2vWpeovbXZeWILOng/TGP8IwBy
uhZpB3pGDsDLGINveK1Bf9n68jSh8cPP+KfgtxieDdIWrtmgknzFoVH/wrNGV+/6hKwSsHC1AFMN
6Kcg6THWBUEcAqTRo8pGoSvF/EOo8jd4E4IZakLl+xNbxhAU5JebW1OUN17PzDQ4eYaIX+2Ru5tN
RBPpDNggd1egjXiPRCPCzGVYsYVJoJXfqEf7iGd6ng5DnjUIbJf8AN62itK8qp7sZUHJgPB8OC9T
g+QQX36cH2rVMnvTLcAvWqb8GU5KBaBcJPWwmhJbvye1dAfN1MvHSnreU6L0k2s2pKKzpJ8PsNGO
MZihYw2rql3VbUA+RDq4MKQEIcRWNFISrGdGnEVEuDohMyQKEhDh6Wmxnciy+tRbrbcJhgq6cr10
k2VubEF1O5hDDj6+gMrYdbI5J3UtzFWnz9XNHO52sga5grZFV2N8UasjrPQkiUWrwmNqtnYDxI2J
7UeZVia/l2x2OefmnsAMpKFAGN0HkDwpwVFa8fvunXkvgmGIt0pQgA60IyBaZalTQFZq3sipkDvZ
uhVh75p7ZbQKsRn/1Am/wnjwNNK39M60tqVIZJgZ/qiBvRYV2fAslPeg2wN9xzYBppVKXkwzQK/p
5UkP4HAqsm3fxOwJbYkgLWrJj+aw69kumWUKaKWRRGGN42dfMPq2iHGK+FHyYIninpwlEd1NtTpq
jRzwOuQGEtrRTVChMG9dDvXglRcS/Jp3Rhmjwca22+bI16DyCblza//Z8jvEU5PzrLlg75gGJcBx
4km+AKm4Fqjg4Vr7O5fuqsKv428JqXnnRJUI8Tx1YlG/tu8N3I6ss7NXugRhrQpqMWeVMtrCtskc
NfbDss0Y7E9EkrNUMsPedYYTOx551LTx6uCpwHGSFcC8gcQKQWYCnmryFIX7kGtlA3FLVB8qz9KX
ZbBdpISm+WEFqNc1iTgOqeOK4K4XnmvUB8p7MG1qY/DBD640ZszmaXuOA+c7m/NfTOpAVXiaTrZH
GuuXgkQMEJIJOGgO7Lva2SzlALSxtapd5tuPXEr+QVSFF8rEns6t3pTP+KgqVIlQwRBqtafGCMDC
L0XFPYOkjQ3uYC6fdUNv2xN51RmQY5slW/Wy4pIVZXcY64CMU9HOG5fp00rmkM8ZdljtWrMTGkck
w+i/yNfelHcxHcznU21aZ31qHuPeYEcydnbFmUpGQ/zWVnpgg3gvTYDNbhDFWrVF4H3XpmrJrsCO
w6BKGMOPxVDVcy98bS96s7ourVlr60yzhhnovJBijTUU4pMrKzShIuODTBfOScBlXc0SYZkwZli5
tY4ZI7I35eL6nPt7e1b2FoEftvDmJzMTBvMmAisJmzSHn8rjVWVuF8DY9t1Wf10GXxyI/Qaf7WTU
Fsqw6C+RJwf37sEliW5kIFisqen10ySSbGON6YlAKg28I0hXzn0GVAgGuv4j95zUgJqD4T/qgri8
uWxxbRTPOlG4een2R8wtiCJI8z0FrakQEIPhP02deTFknt0YrmyzocrDrKh+VpkeCqVotBhjEsFp
Vm3/vIhcB4VnBCeX4G1wIhSF+Qb1w8ISPEu2IJGzg9lZwbMFW89Z+0npch8WVYSkf1s1WAFPCGEe
RWz6A8kcJby/pCuDW6rz4UQA7B18ScVYfCVGj7zOd5nJQXVpUNULG/b92m9Q9ZHRVPJ95KYN5N11
6bxQ/bsDUX4ADtHf68Bkn5N+9r6LSj2AiepL5JaEB+3thloq5BMESr/Mc1O/2o2HvCKbOvITgtL3
Pk0x6mdYZ15JNlE1xpcULg+cfTdj6EVPE6B/BESDLtcMYneXSQG9WR+ENkbsWLt2q5BE/GZzQCOk
Se1VlCyvZx6lncY0JUL4l0xwsSpFmDQZgVdl8tL6Vo4GCHfEzCaVoJCmj0St3mSayqhBDKrNnKMp
MtegjUOytZma8KSFuO5zVrUNElb73vrys2neplyPUWKg9zBC29ZvnRGfiFOeI3RK8TEuTRVpsa+l
YeUP+bRlQK3pYZKWerXCl9ivadvnJrzzFu8akHuYuF8jmcxShoZ+3O76gWhmsOMY+AQbMJaGrKEt
E4ui9M7xrJhAL3OC8Eoj0Peic3l+OZ4hN9ZSdGedmE8mRwRaeU1GSlQJoN8nwe5gW/bRyQ1zy6dM
mW6V9pkAs3QbDNqTnHSRhMoT3UFo9bTJMvliJig1qFvTn0s67+AOs3Kduu4VrygyQ5X51hfBKuNu
8GvjNx9ss0vIjd0Go/ZAkzEFKJJFRXxQHb/1DUHyOfkFP1p0RSpKJySiiRr98YWT2x8OfRqbh9mR
44Yu1n9JuZmZe6OMcUN44eOX0oC5WzH7/3EZ1dqtrX5LzrgDdr2xNOYiVvFJmi4YCn1maMw+tPm5
1OSIQV10fjsWdcumytpDriGkWM0YPJrtMjlzcRosj5MyaxN3YVyeFe+4D8pfBRDh+aDgABfbahyw
FvsQfDZMgJi/N8vASGuph/zZcLFKgVsq+XU+ir0KwbyBaQ9UqJucSapxnDPN/IBbIq+EtZN3z5sK
iC1az7jpqostEzIRs5njinkViTU4E7s+5Ncp68nNQM3ePNwu3xUHI9GarMXgTRM3i/iNeFRz3uK/
BYxVkmlXaVzP4MPHLDT9yf3KVKluBSY9hKEjJd64SXjFyJROciGXp0B1TvNDFh4Ftd3KPQfBCBw7
aJvhc6nAZ+7gy835qVsEYYclOR36gFnAk07ePhS6mH7lXsqqroDli9gwJs6itx1BJTl4TrNpWkaf
4cy0s2xtu3vmGinRVTDdJHGuLp74WL36kFfKXMDXLnfPCKrXedrEsu9+gXkPBoCAzZUJ8taz0vJF
l3P3jrqqLtZal/pvxANwsGeyaFlJ6p28Nl6dH+NYOF9lVVsettHe/lB2UfWblAEsQ7CS7J2o7NIc
mJS8yZrE59lKg09R0A+tqYAfpgUBOZVb3yOV4UQJFUzRACogrPZV5kDLXwGPVKQcF7hVmD01Qot0
7i7WVTof/VYf75EnXKo4d/o8S3Y1OZ7uPdHD9SKQz+xPqyFw14k25kj/aRPdHwzE2RLlRUvMBrkm
9muswQtnOT53TPSRdMwYX1znocyR80RpAlb1JFJYqa7qE2h0Utxf1LIsf8sYhVlUB5nxQgEjSVu1
1b1KSvJdpVR1wZtef2Gb9NuVoQn9zcUacQ+fgb120u28vuXYEIutyOKKIs6qo4pdAVHRmYOW1KE1
w2LfZwb3fte4+js6mBSVhtFo50Ik7k7VKr5IHZ85endRv1RJOotoTnr1QKZh/8UKQkf7ZcW/u6pV
UW7AJyWbQK94Wibq2EI21rVgTNhEE2lICf/2mpSVd5JddPCy46MzYoVMDGcBOrk4zPTYICBfIgKx
ys5DMIuWktSjhmzTrsbyOzCOXgNome1N6iM82ZD1jfljIIzkbWoa+RgsMVo3tYz4DxRnwDsAeT0+
oGwYOwp5v6jD1Oxww2aOeUbHYD/auToUCf4abHh0JG47mTcVNAoYZjwP3TZ1KAqAgeH9PlcBNkNj
sWApG10lYKz2U3kIlNDyfWfoOjUv6QNhXixJcvKDgK4HAKDFwgzSrj+HC0a0J7+Y6zmcWnz/VzKT
MfS0xuiOe8aZ3rRjVNL05xSEHuHySRZkZMhkpjwgAch+JpUkLTVP9TiizOUm68am/wjsGDcfaxP3
OGXkQOGAparBc4nsK2XwvZp8zeUinB9dKLPR4OsCTj6u2ywT9oVpvbtn9NLdGGTDmtUQaheaW72j
JklOVCD+njwG60lC8P1RJEjhe6KAIWvSlXOVkh6GXCtVaH79uicQxDenMczN0jyxFyC7AS8ie9mq
O+jBvFyFzeeQTuLSp/oYEkPJR85xEE5VPKcXzyIXZYd70pifiqawf6fWlFnHvFWIR4NMy3eJaIlE
q2OlGPjymMuwchFL3/xeLLDHSQBziMzqvakKvjRrLIm6oM7Pf6ixbE6y5b27skxwyh27d7KsSYwZ
dnbsb3TWzCFjq6esqZ90n48Wx6w2xPrbWHi8k0b7PNUNExtN3iqHP0ovHkY92ZWsV/G6Z/N1oNx7
aqi0V5rnnOOm3Dm+r7UUu699zrVXOYdWlV/UrJ9a1j4EXfMoTeO7NLKTOejYt7JyA8oKjSdxs7YH
gTNeHoOsCFZ9V3y2ZTWHuue8EYXI2N6pbxKDgW+UH460n9iCXsfCdtg9xuTX6xbFTFpfSxasjGqO
Y8BDJo3lk/jaD2x+OjJP4UTgW+46AINNaOn8ZJVt/ioMPEqCgTW9RvI5mfmmrvKTFqDLKkgcoDOe
1g6CU2baHWtznZ2Fr/VkbNNDo1MtCL2wsl3ZiGe9lC2DF4pOnvbvEZkX6YjmY5rVr7KjIXIQec1u
g05ejwljFUgn9lpDm7PTM70GSItgeHRegqpZ2g2apeEe/eNCSH7JFwuu+yJP3M+XmKhIfIEEcwXo
X5022CH4eGSKc66Naj9W7sbPGHQUYAZmg5bCmWtkAfmuafVuP2rKCgEORx5GYA1HhUUJH+eQwyF+
Y/5bXLwl6WnESX0mcVynMKivuiooS9we6x8pmbmEeJ63ItibDPIJIW+u1Fsd1krFfrkaN+Xguxu9
71+C2btJI8CpYCWnmkZK53wiXyaY2pe2d36bhWudONh8vDZ0uUxp2qOGqvdiuNOFUstc1Z638yUm
G6dn++3G30kF0UXEBCK7xofh3lXiRb5HFihOoCFvCsvxOJkXRaLpI+YzwpzInkIxMgSHiqd539Va
tbMr7ia3wYPuwW5d0fY0RxP88d7O5vcg1aKm4S/I7b+ibj2kVKsYDbQROZu3nYriIg1n2rtp9lg7
0MzpIRF/Ie07sZHrrI11/8xjWtSlVF8IEW14FvSB811vXhcLWqaMrYhZTP3esys82tnTUmK1wvU6
X4NczV+d7e/dJH7FBvZD1MOhBMO3Bft8ZZjQkj5gPRoU7zos6d2sMrEtKzq+xnB2GYzFEzYaohJL
x1qTXox/U6i7m9xsdqPXbPHiEvbXjjxOnN7rwiw79lFLs/EXXo97P73zpPHZFhS/hsseNW/wT5Pq
q+/cDml3J81zZY7D1WeEtgKl/Szd8pHMtY/BB4EfcINTbTAX0OPvgilMHpC2RD5kGAvR83MVXEND
8IB6qDrUqV1RjRSpDAr66G4zegCfu9Ry3pNZnyCYZleS339A+z7WhvOj9tS48Qwff3DAdJtwphGz
toUEpZSQNJeL73U8sEZ3Sty8/xGkcJph8u/bwj7ofeuvUpL1gmuZeCNtJMiFeCNaO9V23ZAUDuFS
NpPRCplM9dOqzLb4JWE2bBcyvE64hZanrmbXz87YfABSYj27iF9PrFfNtWz0t4Aua4NDDuxCVmth
Ai8vXQMIGXcIbLu3yeHTZyrmga4nCmcw+/mRAPnlYDVEfMfLpEWGZTgrhdDrayjvi/Auo5CsOvzw
DTeNmton6OloY23yXHyEI9445nuAFkbkEWiz6hvxGGcCxUH97BNBTsLBc0KZv2qRBRwVsutdNg+7
goLUtM0t1dy5InVyjbYpDlPBOtQJZjdys3uSueU9I09v14yZKjQkpnFsKVIQtTYbRpBHXlwXWTLv
rLW0b1Jfsj3hfeWu7JEYmV22hKohv9lAj2uV/dmzGE6UubgOmf4yt+5O7xriEpieHXG5tt/aQhWQ
DBOaO3qn0JeohAkwJDlj2lcIC0dvOtwRjE9JM8wnoOaGDKGi7BMcqOhM8u69Qaq0A8J7MS1vl6Vl
fraKsd9I4PknoXr3Q7TFT9tfSLQHLbby/P5lwSr7zO5HR9PV5NFI3BgbZ7lN0g4jEKCbFFu4ZKTZ
CNUyGC+rN1N4E+j++gs7yVfTVSEm3zEqnakPg2L8nfOS1Dk7NbjddRkJm5MWj1tONwmdHVBIxp+a
m4pXCZ1/VKDnhUXjQVDW5S/oYj9QfNwKaWwdzpG9sItfNDhc8AAzzLbcgYR5J8Jj7RjzCxt7Guhk
eHHtxv1IFlzfPHv85fGEV2uYs2cYtV+YPZxfo7Mg9PN+xKJ6A/mx9w2Dv3PbmltcEHs7d/cTDnYV
L9+mrkjzakdWsaOwkCeb0wC7QyFM7AhxvefiWXYk2ryO2mlGbFlXdRKyTosPRD8Pr5Y+vGc9tAC/
9V+9OPugO/ltLcMVlcIStWZ/oS4kR9UCu5DgyTKYjaAVZ2DDn/nkuz0NT8xHJ8lws20OoCFrvRuK
TXA59hlPXs80wbDNzyIDDAX0x5riKPF7ZTNAxx3IHFNUq3LwutCWtLdicoEKi7wO7uM274qfiE/T
p1swu9Q5Bey+N1OvbRnAIH5Og/q9gMBzDviUfzl63H0aoGj0pRu7AI/v7PNWYyG/QlXRyLzsiXUM
WeahPCaY19otinymfWzLqbzHWDPBAJoiX6c2YYQBIaqek/GgEuJbVuSfLy/g/eYMUPFo9DTFGlkb
AFKaoOTiK1R9VQwV4C04zkLmzMquMTc/qqWdnM1gyIHcSBxu6SORjuS3Q7bhxHeUf5AcHb9zZvZn
fRizb9PtE5JmRkNML06OPosTgXQRn2TxQy4XUBqDgSYmP/Pdeek1bW3hHAoGtJiaaLnI9eitLUOz
macwr8LmTlCIhf9jLlGw2xOTVtfmIsWAE9ydZkSzEPLk1JFZ5X6EE5ehO4GazUXznXMZV9pPwbN2
M1A8AaHtQmnOKgpG+AlBz7W26Ieq7+IIuvsvjpsLEXmbwuudEJeNd59IT+A/caXEMSl1cxHgRFO9
+cvBWxHy6tghEK76vaWzYe8zXts4QyJcJzV5lYG/bayyof7mCeubyAzMxGFHguiC8dJvjCWQHki6
bQ3Tpdm06pGawkoicMiFh+JULR3VQNVZOaLKAuy44+VLNDAVTaLGVvF7Q8TwV4bUXa1YNJOdlFYo
z2BQrn07/ots9y9pGv5rgoX/TxnGn79KUYUIEKT42f+9BIGLJ/gPlQvXnCFYXX7+P37TX9oFLbD/
uMsWPHQLxp2pescc/wUz1mj0/9BB4XsOvDU4lT5f+pt6wbt/BXC668Dx/D/aBcv6wzUQF8G+teFl
O57/r5CMHecfQdcOkGTrTiQMDP4GXOf+Hbb2d0xCCfivmlyjPdi9RgipXUR9qnq8yr3/gEQ5rfdO
kGjc5cAC2QFLd9Be0t7JftGQmTWdiyabpcI4FYh4qzFgls/AiIojcCCR3XoXh5mSwvtwFrc6pEZS
HPsRvWqg5TIElSnKgznFeYREX4U9kZonSgut/mAbVJ9hyTXLtpyNLWtktWYlbjZRqYCxfygxW1z+
esoL07ez+67GafBvM0KN0CODBlxP3dsby1WMKiDx++JT9Vr6PsiiK3c1ckfekm7I3VPv6CnbOK0o
dXs96LlIp1U5Ct8aL0XKlsqL/JYS+VJ3Hd8uM1YcB4STZ3a86zsXU8uGZBFdKw+VYzus3lqT+9xB
OeSV8YVZZTyMrAb4eaJym8uBKXPsBLz1AysuY22kCEd/jmPRQX3KU+GMmKsoNBYJRbyOmakNcmH/
RgQbXIbKN7VyPfXMGopV6i8tiBAHGf2yzpE5IniW2GtTTgfMPcQz/Vriee5YlPVlAkpJJbWwV55p
q2Rr5lMsL17Za3t9rNDNZyQULIFGwLaiBsi6tNqzVlbbxGnMp1xzqdqsDueWYrfwYNAUQlpo5k+m
4Tn9zlCs53xOUUN2bYSyOj8RD2tt684u99wTw5aRJFB8LMtYkVWBERWqkoelNiI6sA4thlFXB/TL
WqXFFLp2Qt5Fj2cW7WO965YgfpAMR944r/E353HB+amp5spk/CWvy+ThLom/jSlLQ5zG6iMtgQEk
gREfMOdMDzwPSPFVLV6LbopvhVnPb1R5mrkegeGsY8+McZwI7xIEefyaNpO1w9inXUnUnXr6Cy2I
FD7zU+zGxVbLNLEAzZD5/NoQGQKWr3BfWteonrp5grZQxgwT107WorMky5JevSbPYF9JSH+roO8I
IRqqfj9OCziBIk9eraa2jgFZoehdGmd8hjt+v44aGWf3wOnitzHapAoyUme9nNRVdZdi0LcbpnOT
YvH2kqAL6pKwywYbKht0OlrYJsGUK1hnoj8Y1HVIEvNo4DfYQbHlAobpyvq56OQDVqWKacBUbRVq
uS8k+28Ah9S6L3z/wCeNiqWxbDb/DfynmYzM2O3SA/oH+ZwY1vJOr0Y6KSpq8ydxLfrxf5N3Jsux
I9ty/SJcAwIRaKaZyL5nsp/ASB4Sfd/j67Xy2TOZJDMNNNa4qk4dJpGBHb7dl2sz1M5FVZk2fS60
TMi4/O3Z/2wNtsqrcExmfoN2fHcTp3vX6Z58m6AyvJmADcHzUNX0Vmm566Hk+ltLa+uNbhvUqtt4
IqKHBaOg1yLDnbuJawJgOTXn+2FsCJDlVAWwI6Xx4mLEEXY+NaMgK0uPrhB8xv2olVwuiiBhBMD+
gzLgQBWJWo3hTGOJW5A8ApIz4ExJGzT5Bxcl0NBWVTPsMf/mnjkp8Sptzby0Wv0SzQ+hSrP/jYqa
NOKbPTqXGnCiLQWL4me7juUh0yf/qJOGXFhx43t2hN9UNvZpGuqKr0bX3OfUST1V68WP1YFugTZe
XKnomb8rrFUPSZngopsN5QHHknyhkwhTRJUKekGzCjGT0q0Tq9Puo4UEAP0NoZypfzkn1BSwH0Sz
JKf11Zhh9JsOols2AM8E1bkrcuqYvfvOfBeszrYkI4WzgPQAx4KyVo8xfGjwUj4SFiTJ9bNRcSOs
oYAwWpGShcnVoD6VreGu6AQyzkTT8oeVPdIRXbIhxgkPOuMJ6kHjgI0bzHvf+s53MtAvjvenI8gN
c9ZdUfo7PUlWew89Rn11kCEPLsVhOOJbg3MOzXW8BkZOXQ0XevbRg9RPNuTiZxrIGmo4XDbfDO+D
B0odUDlhvV2ROT3c9MlwjtSVFecmahIeUepcsYr/VLzznlB7p12g+ezxwiZYBrHf7MhHupuWwPBR
awW1tA5ULlnU6q/Q5L+orMTRsPumJVfH9iB14xWdgzToZVpyGsbQObFVTo6hXmBKjecflsPVoqLZ
aiHH8aXQ6/tYzfqSgo/HxPhgqHbYdiMMjxsd3fRWAZtcaZagtVMy4W9pMj6nSR8AHiFjVgMNfoug
LG3iQOlrvu8/4HCdp0o0A9VZafGM05wTJKxLlp70mXIJUumJ5sdgqRoozkWOUqoNXJOQg612Iw2j
uPHkZh7Og+GKBF7/q8YGc5WgXIyxRzqvgeXLPX9D+qmGB0dPoQ0u0oT0BeRntU4p2t0ZeSvQdXSA
tY0eHWE32A9LLtx/HMie7Mb2Q9R16HGTeZCFkk9c2t8xF1y4gQK5guwFprlmCK/SoY04b4rEY6FL
gyqu5z/DRDLpjKm7x7qlwCEO9aoInGQtHfbTZq3596g3mrOl2+2GYA4dek1UX/ogNo1VPLugWCVV
HiAlQm03dIc6kiEQsAH4rUw/q3Ho1gFxyn+s0A3YvTq/V8f5DJ30t4bCsTM1Xve6nSReRRUhr26b
xaRSbGWiVt/p9B94fQTxSLSRcZxLLf5xY0dxdj4cTQ+HA9v/9BbTXou/II7WZRtXu46BZNVVqbvF
R9+sYaHDyRwKtUlE2B9YvCPGpWNZea2hQcqZoMAC6+hXpt3kPxQ3R5gl0ueoI27UTaG1HXosJ5HC
ZT6U21wCJdIxe64RqH4wutzw0zwUkzwG3TtvOKIxtpvaOzgAcGchZrcomZkwUt1aJXpxtksITXqz
QVsG+s16Uc8SMqBh/oTInOzjYg7WRB+x77g6yckoFwsZhvtmToO1L9MTeTvtierpYZNanbsl6RJ4
OCxvWpJfJ1Yv6zbTIxa9GjXc6XRz+w6yGI28m6YtQZPNhOHk44akcG9tsBvMHMK2edHaUSw4220W
osSR55jmUOhdv5VvaSs1oWzTJgCxKSqJ6/sJklFudrdBGO5PlNHGbms8fkWjbYFp5TcLOxQvY4JS
veown7hltwOD7G6pT9MevFJnjwP8lkbqU/r2y39Zm/+fbkv/PzrAba4x/3cL+HL+/Qmn//Ua9fj3
/7sPxvkPHm7B5EPpNo+V+T+vUIb4j47JWxINkDb6iMVl7b9vUMr4j85NCXY3V2QJxJD/6L8d4NL5
D1chBCepm8qSUpn/L7cogc37f08n8DfCBS6Z8E2uBNQ7/B9M6ilI2O5ZDLBRXTh3iHKXZpzdreWa
L3DCm101ubRKx5RX1gAGl3Vnf1Uknh8Gmbc61/n6ViYVH2wZvdr5Zmt8i6qIXAcNFaVsWOIVJuYb
eZoLlZ9JKsIgiCk2ZtkmtCnfqKbYYblcyh5+U9CMB+yxW/yzCDsuCIs4XbjFqQ6Kk5bzagqLk6uy
T8L9P0QOt7Kt/xrNPdmNuddL+ynEadOx2k1fCX4W46F3X9tZ3yp/j1yUx9HRcF6Syjw3MadlxepY
x/5AdtfFAFOZ6sctvxOsGH1w0i2aSX1jXmVRdsWB5OnsshwMqlH1Su5oNyXwtrq16QeHBkONLWmt
JlGZnkRUswPBQ6a0nzjRX2Zr3g0ucjohthHhUXOfByJhXJwvcf0xU89cwkstUX/ZcNDTtIcwd5rk
sraijW19yxAn02uQlRs+xgH+pxudRhhX7b7SwbuDV1006lcLtOeWjZQ3wW5jtHhm+eYQ9DJgPaV3
H50nFVQ5ViNLLMHG0+fGMa8U9m2n1k+hLLezHkhQjlKdClg38Ht/wItsMpRuxHKFb2M42vpwIZK0
CExn7ST9P1Ay9JcX4JAXiZ4tpxQnJKtHITZRUN6m3Ni6vbY0tQs+PfpIh6zdCanHt4D/LRkDev32
Zn+txWsMTw2D+LIcrmm7p+sdbb9fk53EARu64Q54N015hlgmlDAqv34K0mhpG1c/V1CP4PNg3gis
/l47GNgqBXTDxETP9Y7I5EQ3NqoVq7/pxtF8gNaTLuzI4UI6r/V2ppRWl2u2V0+N4tNFeHrHXNcu
BQOXnI0/Q/+VRmt7ouhPU/yqN9km6KH62Q9EwFvJ4mzXMg/EipxBnIBYnsQL8UeWxhZTrljCvMQg
uyMrydYth/dQxUs4URdrOplW9xeTUGuwleS18py2gOVN2WnykT2sm92AVpcd2OUsZH6YwntNGTHC
r9epr6lLX+rA3TL7LdIu87A+XPGwgYl2jg3rHIcRwgJXnFN9Zsxr0IFvlNLdka13IiVePTseeseZ
2ChOZ3VrKIw1ynSXSm07mMOJJOmPm6qPcDJ4Dt7deUu+yvNbuBpZvZPFa1uA+8q9osj3QUGOyRGH
XuBgHdn8okZcJ6vfOol/87GYh4Hi19JO0VIOhsHz3XmzUOdu7tsvW9Q/bl3sUQT4bbTrPNQxqJJA
pA/30f5c7Z0p/gBx8OY6fD00Zf41rv5roK4vIqdnfqdM1vUjMBnxQWgp4InAi4Ps6gKh10fnNnZa
xVIBWy3M23yNQHu34wAuM9E+UFQ2oGgMVNrs7MICMWIKJjikDs5ImGkXlquFZ/T1y8QXqR45FXSI
JLDM8/yDLV+k1HuSXKky31a+33CC3KP2x/DxZrbZ7JHxwDMYfhtOdQ5h/IrhEZToiOYmGMSXEVnv
pe7L+ZJ2anzi/OQaYE9HDNQs20PAnGywyZgLFkR2dS9CjcZ2Xe44zuWmml6wjS5nKfprFdjv7LIq
1l3yntjQ9ucoWsmWgIqTcg1DfL/j41hk1iQASOaXGC/ajgtMt7YC9uU4hnEOGJq1Zjtn7m207tWQ
RJ+JaA4FZeJd4V+cvtDISxydQk7PKtPf6nQiwhMfYludDfZqvjx0WjB7ZR/9EkJ7ojyYVYxr/UIB
JLwABdlrpjjcupOQqC5OvK9lNnqse65YqrQPs3V73LchdcfcVNnqT6BI+joGiwm/wp74GnHROvrD
XJ+jqkLo6gPS+zI92gqHpN+SmuMUzdszl6AHwNgX7NS6lROZRCopTtwJBzedXpovuE+zXezr1s5p
Xeuu1arz7BoLo6IVg140/502+WZtWWP0WsMwWhMqLW88GPEK83t0tLMI7Ld0FaQOWWwtOu9JlZfV
CjRJhQAXAnadLJ9XIDVYlTGf7NpdV0gm1H7xtevCTWCyyzUIOoGsWRhxDZ1LyfRA3DSBseRXK6z0
DkuUkivKDAiRaEfZBndG6q2JxLiexBMUWlQd2QaeqMuO3dzD0WFHj9Cwa+Xn2pQooWHbf4ca64AZ
ILixm2xc6Ywi9EQqkZ/twZk91Mnq0rBXWk3Ws6bGcjfGNqfj1FG6zcLp8dYLxKfMdVZ7DurnYGb7
pGzHTep4fNLlIpMV0ZAxSXY0GciV1c2Zx274A/akvg5jBzajG76lWFsn3TwGI+OqnOx7BCfzJO04
+SGprGE4H+K9n8yQgKigX1bxWHoYLiasiJDGYIobG1Ki1poPn2nAEt9ZjD+cvmueWjSFtVY0VyW1
fqUoFljKUmtXdB3j7qsef5oJ18PnXXbJc/FlGum4QRsk1BGGW9yxz3goL0p3hqVZqOrY6cwH9quw
XXczB5O5rGNS8VoxfYuYXmlwR9HBUQAP9MaZtok1yy1ZNJzz1WkaNwiNKFt/Abeqhz0JV4BVv815
/q+3ghtoQx3jGXS8UKQnY4pfTG5qTTCdwsy4zZq9NnH9t6p7FnXmGSDaaf38Gbl5FhUDmlZuqHjw
IhQkZTobC0c3/kpfHsfR8jBCMiqpfdSojQtkJ0RHAkHo4RpndR7uaTahV7nuNikrsGqqTlRm7t0x
u6BCkO+4VI2CRa6dcSltsCiutD6hHJhRrZHGSqO4BHN2eeazZ364a5JEf5nm9kdBEO4w9xjWli7r
51Wo9/DnNfK8DUrKvMi4kC0T7icIO7r0d7T+OJskENDI8n702rBAzWsHmUerFo0h8+bBpRRlbuA9
mU2vtgFsp6UWkV5fKvwv+6o07QPzsfWdgMJc4mUrWMgDXAyDVt8UMKJulmHzXgxFka6bHlyfNvs6
+fYUFEImRzabgJnNBnhQQxxpmbvVfOhDqT0ZoQthZJjVFn3XOJLZjT+naK6eCA0BWIRaRKdHNPt3
sg8F1FqqHhaOHiMx0njfIwPbya4qlb6NKUF4qyU7eDmY2Oz0PuqXk5bn21Ivp+d4nowTvazdvkEr
/ssMEE9FO7Q3V9e+1JDzRk3Jq5yd1gZgj26qFgSotXOcITtzJcYd1Q36zuRHxzqnQ9rrGFFoF1I7
0KvlFoZitSrgzCxnH44NpRKmh2RGqMQYsn0dsVFc2jDk15wfprk1S1RjmpP2vRu9iwZ439podfUG
tDVazj3M+IaqgqtrjQnInKwxET3CR8qkdPwXq+/cndTymV/qo2QFNCjHH6QV3FLaIU+I/M+xa75h
4PLfM7wLe5PU3WPtMjMolpP9NffMw1oFkZLDqek2g511pzHX4nesLKAp8QdRWjpkABLztOz/EcaT
cPQ0iUmq/VQwETgQTapt8XKfROE8Ra7aqLFoFwE73xriT1ULr9NZMwfEvrAkZxs+SVpocveUE+F0
6vFVJqM3TMNZjIXkUerHEdfb3HhVT0cMivO86BL/05TDOjUAVZlJfox04+iGvAaBk+70DqPIkL2Y
6byOUfpLSchOFs+8XAkPOStoDK03kuJawV7+ANtCwbhmrMcIAHWlw6Qa4oZQGRpohWncVhjYXM5L
LJb+CdX/VBrhzm2+eAYLtsdDuXKt4LVIRpjKPhAUTTD+4UgrCvSM2AFKjjWC5LiGjzkL5Ns86GLV
0eRkmjaN2sL5xmJDzIw9GayCCN/0JMtnEAKkacdZPs8pG3TaxtyFNXDpk3h812Tka68kCEB3ivuU
JEm7yIPZQTGy9pDovS6ykVHombhUBE2pSeHBd4LkUYHrl/TpafvApta8dJ8m4xPCwtIs26Xq642v
54ix4wo4HWeIXA5SW5VBeySvjPTMVOmSp+0ojxxZnTv49/MJor3br1vNoe4EEkwdnyrjrTQAp7hG
/69rcPw6zNseXsV6nZLlWyLhYzorWkDCC5yKNHRZQ3LQoVZ6Y4/zAqWs82jw5Q1Satkhp5PFMcQ5
0Jpun+vdtaQvZBGRpd6kJFgXURNuSo1cZ8NGuoktOKo+5QirtGctRHDPpokqhlCY9CrZzJQ9bFVk
mm8ENnD6hhZLESNprLXMdHVOW2yGWZNWl9CM+pVhQELMwAwfmk7wpTCwv60FbgkgNKncAjEI98BT
85dR01wQN0bIXgjiURua9puZdtPG0ut6Q0k6eKhxHt23ygnmq9Vb/UtsTendVp3Y6opdKSzNFsdt
6qo3QWnECRsuVNdcc+9QsENCxakk74g/hMvNUO1g9mdvA1CA54Dk9dcIefe7Z97Yt3NHb5EVGg1W
agOvYm93ly7J472GHvlpBQmtjj0hs43Ma5D0ys3cM42v7XurhH9PiDc8GUjFpOcQHXE9+VH23JmT
+UnpXJh49IbjHRoFURzThTjdxbgEhcjtZ1VD+Xaw458TVeoHyL9cyGweVMvOjLsvKs0rolo75TKY
dqy0qrOfRErAZS05+uP0YcXGqWARz5rnwywldzhH1fkbPkafh2bCYqPjkHVdhWHItevaM8Opeetc
1QpIQaN4RUcYd3UQyxXbQ2RwFe9mcuK7kYQjttK2Fk+joTHa5Uy6nmDXw0fT86J2GncpnCh8TWMp
V2Q7gyvx3/Cvkz3x6iaQSQLReO54tOzQ38A3p0WEru313NncE22tnA6JG/COYCG1b2DOgcDLV3mF
bzIe8mPIUxu5IzzTmNwmARHCaASY0CZkaz1nOJF57xKDp4UeedgnNSjhnYZcZhKf8B/XGmNkacvI
GZJ4mI1/btZbC7Om3v5R99OPcfY7EX0592kMOCPrVznX9VWnjEXga84qcZP3whd0gNkwPihciU3O
cDuJbrHCBUQTOWNY8pEXo+KiLt7rLDuXii424lHBsyNJaenKR+fMwWFnNvS1Mp/7Q8qaKwv/ZiQT
iWu47/Q3yCI7t0tXgzQ6/Eg9FRhi3gP09mnwNPdjTglVRJ57AdKKIGO67ukUwvHLZrjMPK6mj8vk
zbET1pzkibaW38Gp62/W/BIr9pUp2sMjMUAjaNGFz3rUIhWYBVbgZN7pdrFVdY2ffDBw7LVGeRLl
bysuc8HkpUYcgHHGVbu0l0ZiqWU4UgeiDegadsVuzfFc90BOwcQkyXcIqxWszN/YIMGX2b/lGKUv
eaadUKXrlV2x73Gp0twaomHqFlyy2BxeuF7t+Cj/wW8QC7PzNTJ+7TqhZcgS1pVDjjMfUA8/7b+p
z1d6+e5r87S0EE9iH0Mu+RhM77DIyez3DgdCojbWDFd8MDqOS017bQOI0lnF7dQtDyz2u4OeWMa6
CkPiY5a7qp1g9GiA670kQy988JD1mv2PczTTdRDHH6yZL0FS/oAbHTzWR/B7AEXix/MJ5+aF3PAW
ov0hJbJcF6DOwxBJpWJ/i0khq7YVXyFSuUVzC2YczBUWcA1cUWk0z0kxHgl2MGUmeMMDqptKB8sb
rU1tnkcbg/qCHmRYZ987jCILkcwn6OIs+ujMjN1TgPVt2WVtsq1IfS1x4CuoNSXiizt9k+Q8doQO
z5zZ5KXy5iBxAEMnL9xV7grYbdKFkREedVShlRXI+CuYYx5Cqyre5mL8M4ZWrXGdsWSt03gVOOKc
tHLvwn9C2fgiHKsfZWAdwVzkyGiGQQ7Ack/jYFKmgmFjM8BrFOF0KCAQPFaPvJXUn86WCi+9e7J4
Dlj33sH8Fa/mALta4rOnz6UlHFFS+TX2cY3XkJ1Hm47qqKE/3U2TzyaoACq2TXuuk3lDRekte6T4
sFuDaVAPoLZ7NkXA55VnWMkgyNKpInM8LAlPCyZ6EnYbN+8sON0+A3we7pq5WINxo4ApHK8GNLXn
DLEROwrtKNk801cU2mBrK3uNiyHexLkNOCMqnJsWJj+wZa9ilnv+Jq+8E08afrLMdr5cAGZEuwVH
IbDclU/lnoIyhyEpYrOU6yulFdfKdxEbcfssnCTaCD/tlsAMqxVm+IPLBFRRgPfJy8pg1o9WPbrQ
sUvofsG9GnsDCcErm7DywmhwMtrmgOnJ9PoBx6kzxLeExc2+8YNfow+TVW/NP5aCAmAZdIOM6czX
PiGczDoPNt3ISo72gZtFfpfZo+hg8Bo92eBkFnsWkOqI0y64FBproMZw2V8NHQLNlBfLijpyXlzX
1HpYOEvr1eySzTA5rSfssrzy4tnkle5ujdlRl/YBYwTdwKAYXwwruzuK7WFv/uvL+b/eSvxG/Kny
eEQxGzLaeIQdX5Q9EoCRnKhTu6aefJFhZ2q76tW0PiOJIB2MunkJO5IjhWdDbA3TVap/0XKk351C
PS48TrU3ahw+3MTkfRJTsnHauX/OfbzDszN2lzg3iUUWya6GUXliETatotjBz14xKEb1a4U4htrO
wdvlcJvMIQ1YR1MKWuHBEfZYHmN9TDzX5x924MoPYYmtVSezq8Y9pHbIFdQnOna/Ej2mgRrrvVUQ
lgv5QsSWSdhFm1IGFSTartrBid3phnYCNrDo2VmUzrgUBEdNW8DXEFvIe/FKYbKNgXaAFFdvumM1
pxBH60JmuCGaqjNom+03sGC3ScyW2mfVuxTc/s1sW7eIJOWDYPmeAG5ZUOeqDnnRdBj0O8k+0w1R
EBi7irZpTrwuAeL3RM+QuP9CrcJimVQreidgluG6WFuia7j5hZra0wTHYkI9GKkUStHMQ4YpP6Lb
mbukS97rKdCpW7DqfZIMuwyK+TbWM2olwXUnEExTj9XFvACIbPw6OvhY7BPH9PGxaxnfErOp9v2D
jWdM06oXJp9l/Y3niE4CzR+BtqjhODg85MTD9+MANS1zZM/KWgT7zGh+utRunmPf+g3zhzdL7jv0
5IG+uHXfhbyRSKVi3AdoRNWUbnhjkjXf+I2+YDi7hBh687l0hmceg2sHPsYj0PLL9COOpdvuzYFa
81Fph6CPs6UeoAe700BaF64zI4e/0iHleAam1bDThl1QmhT7zFwoqcI7JfF45dZwsYLgTYOl3GQy
gxATxJsqFvsswNFcg7BZkO85plLfu8DllhruLa7xaGfInyjVmrM0cZpDG2WmKgh7mqew29vZ1k6e
8+TUlkRLJ9tzhL32pwc7uSZjaVct5yIdbrZmk+EuAONwG0ZIXOOGOkk9vPTSABeByBnWyYqSB+2R
5b+YtjUuZrpZ1m76q7E6znjwqwG2j1E5qBKUXBRRszX19jq28V3hh9sp/LgQk/Zk+SCMiOncJWyQ
Kv2fb0Wc9lGkNlXUErHnX7jYHcGOxCKPT2cM3zVz8lIqkmr9j3F7a2tOztKoo6/eubtVfORqdWn9
7l+T6dXatnDu6WTC4MYSVsDlO1wmLTjUE1e7EqR1i58Du1fBG/yMN+bmBu0CDXGJJ2SvmdM2p0jP
m0F+WKPLb3ZyPdumdqGjQbWpplvv6JeSl9+gv1QPYFweLmOgZVnSOJ6CUMKC/T5gA2NiAjLYMy01
vnudHtvH0uWIxrceZHVyoSTw0IFHsvm1BgFKWT7z+rD98J8Ig5ORcx3Gw4o8nBbQa903m/fnAo/D
2a6JsgVX6yHZG9pbp2ikHUV4gQs5kVLgFCB/QujQ4Ls1mLQcPbLMO8SWd7cqbkWPPgKdcpd37Kio
j5sxHNEttcmU+2HyR3Y83AM5Sa3t/vX4f2w67Gq8JxZ2vWwdYKFxqTWt/ApbVLjG4bcqqYRMjY9U
0E2ZWd9Qdz4DXnLEq1ZzvhIC51B9guFJK1y3Z0e8dHRtC839EkX+AZJ6xTs5jpkFQZjourGqEeHu
FvUidJPCvQurCl3OmnkOoAm5LHufq2ZU9xIe8VIzA+MZszbOMx+7IlsiA04ot+a9zB3sYfAtAAd0
n0NTqGWXsp2bpKLjjec65kaCkC0bT1QtsL5Z2wUF7I/KcH5diA5L4wE9ysWcUqYR8irvJ0LaFUTL
JDOWAjdHX1KdSsOn2pddnu6qDFhtT9ghqpmx9InMAMEfbkPaLenqvZYGt5pIUO7IS6ilyb4OMzp6
dSinbnsQAtisCxNiPTrBW1KGl6lOdlTrpRDyRnuFwGcvAqSmZdykPR/UeCDGZL/EtAnpOqLrZHMT
BccPxnpw7zZnIvZQWquaPKW9woRTpYl2CwsAQu38lAng0NxdIJxL0gltyILN1fiZSkzbZ+FqxzJs
iBi0D+AJsSmANtG8aaef1qeFQD3lMJk7GhlUBp6I0Rp0Lab/RmzkhHGFPkDRutzw/jVtiIXeIbqS
cNZwmO0ikhB51290ynojBLkqqFh/W2s3Npk78OGC1x/UMTb6pV3ArC29UD5bcO5Bch+DsDpHQvPG
ljuZOXDgzJr8cEEorbomIaXbJeJVa61gaYLzMQjXULG8nDt+Oh2LTmQ9h5SLJfWrTKe1r5JzKIN1
UO/i3kvHo7LDjQx+XC7mdKEuK+YDbaLntxZwgf5gN/H+Hfmp3BW853erHddm+xPKtW6W72lcf/mT
dtWHh/GA+k2SNHOIRvSwhrXHNMG0FX3llEaVXEAh33L4rmOrWbUxLz9kmtT6yLLHudHT8xO7S6bC
Pfh3r7T1FDdU5D+XFRFB30DbS6QBsZvHeYenq+fRLy39KU7t4F4HTXXNMyRDIqT9rsFMu8HnQV2k
WUffuuvLTd7xRNMBaOKLaAZjxQqfTHOF2MB6MtKdQ+L48mEy4EedQkCvZdfsfTMfNm0PE6GApP5K
IIzr3Nhw+McCxdGtZbIaw/Ii49z4oMQ3YtQYB6TdNPhrpB3s9IQDO5Z68dYZbT8xwYaPEnaHQo7U
t4i3Jy8UU5BBi6Uz7Ucbg1EsmmvCbPA8MuEvgxzEndGw6lPvletv7ay4x7X2YrfE09FZP/wJYEOh
sxd7sK8K0d0aXRL5q1/ZpRebYgKa4Q94JjPuDHRNLC2Hvg+Ea38vXOqx8Dn/iNi6ss57Fb3ciTD8
S/ArM1hxz6RlFJcZF3frCUzdHhQfTaSjurg2Qi8U+wtcPWQn1w1WJbux0n/npI88aAcIxqaXcZnp
FYtCSulHXIp8UYZwW7LikKIgPW22t2kYH+vT7FoP7ZaSunOQykul7E8SPk8mrX2xCe6MiFeshhrB
YEj4Lc7aNgCvQQTcZkgM7qMO5tps3yWv2cVUz7zOZai2ZapR4UcYFnj8vRrNa6aHHtWsp7EwzeUw
spHs2OEYCWw4Io6R3X2r5K82OoAZTPpLrqy4S9B/zQdDgmvpXxsibvkDr7cA+A9WSI+GHmzpI5Nq
2gOywk0pcYQ5UIpAv/sbc0w+OxeWcRmUv50ffpt6waxtRft6FDkNcdrWD1QLxX7c5pqxMSXv8jnY
uxY7IXiC7LqDQ+y7r0yJZ5PMLKNCdB2BBIMHOUvdAV2AYTvKsmNs8kotyHYx6wYIBo/j2KBiyIeO
PkwTnkfkEpJCeP/9hOCOvXFCGnvk+Ng2+osSO7QOUXFTKu4vfvs5ldkFv2qOqhjedazqGNgYf6f+
jhl7qafiM5fTTrbdpc3jdYBw4Yfln5CkqALhPke48AeM+i0hs1oXOibNauPA9N7aUz7hzxvN1RwL
ylCk5JWdyvOjyon6kmufNTsrJtvKzfLLwGZPg6L2aXQTcN7GgB40QUyJnT178WBROd01HI2L745n
oQf0gvgUdLbv4tHd1YM5s6cn2/0GSRKl+pldYrm02wRfsgn/xHWpF8ZIyUUo0fttGke/dP3Q4wen
gVcfse2l6Bk3jFPKCvthMXYysQMSB/Q9fcIu6ti7KRJbJ89uY3YXiea1rfVwCKiAHZoiZfpg2tC+
RPvpeKgmm6zsQJH3CJd5EefRwSZgtaoM/xJHOAdj8BiLGfDdsuCai7zMpKu3zbguSWAD66+XVWId
Qq2kS5Mo6RKC1D9Q7fA/1V1RXarNALWKrjcXRExuLX5sKH0TEAZE9J7XGUDK9j0tp31qy39B3e7z
UD6xbPeGyjoheOy5u04Lc2LpyWVzUVgU0wd9RggbE7iN25ayq03n0tA+xzXFsdCONrkhUNsJSvDI
sZ5kFCOeUvRH2BP/ZAymSpovVZl9+3Z2mNz+t6MSFpTgRgcz6lkYDZaiq39aJ75pSiJMdfWTA90r
7K1dBKzNEsERuAY7KorUO3p/wj9da/uVtH+bxHmpx+RMRbG2bBPi70YhQO+Xl3DAAp0BnCh7MpBu
wTnazcWhCNEjizFFjIIWxKC706v6C9jx+9D45oZr5GEcjFfqw/5ytrwL+C1UVyca+X2QB6hRfJ3/
+nnuGLLDvyEQzrJzrC+05AqjEmXUUViRRgr2wpmuDh2+zBabh2/DTgkrR0R8ZRbipu9IJzj8RtUk
jnGeXdDv7CXNb8UDuk4xGKamMKE9ODSmv6hjqVUzrbaD03npI9yQNqVHEhcWcml7OfIZqGbADC6z
Nee9tnOqHhgHthme4pEWsoweYjjaG9wqBs1G7sUgG3TEvRou+Xiyl4a0XiG077ltsUmFz51mbwyI
k0u7j8OVmTjhIXpAqKGVcO4JExCabdCFgz+qrgLc7oSzFj5fU94M2qbE8LOprV7SmxD9qdi9T7JD
pI4F+l22cYP+s7U6z6EKpmQVAzhbQ9yLPLuvP/N6PEquCSHhwslfyBK/hqVeXQo2WJ4q1A5AtFOv
RYspD7+0On5RI/1z+egKOCSp+ibC+UcajOPU+CIm/qgIKT9EFB/BE6VsJYLHduq7bcRHgR1S/Q/y
zmy3cWTN1q9yXoAJzhG81WzJlm159g1hp51kcJ7J4NOfj3tXd2dVo+ugLhsHG8iNKlTKskQG/2Gt
b7FRTTrCsf3AQmJUo8h4nQPkE1jXoQXY+XU41Qgc1JUr7Tu+qZMRIFBjtXS3aLIrkwvJZjdBjDiW
BOKw4tu+vQni89Q9K5GQO+L7V4ldHaO5OdT1cJFZVl2ZFXeVZ4WPXucjmuhRyGgLjWMwHn1nesXT
44PMscWGze7DXGE7CHJMNcO5U0SY23yEjr0TsM9cJmOrMfcRgZNFAbjlLSzv8fRuWNzNO4P0GTaU
7LXINq2ZUTOaQ0Md3AO+uuqi6SXykabPsbPHK/dARufPARliKL6Ri69alr8j1qiCKt/uiGHeV+mV
9mB4KLaxaXaz3BFJuYP6h6nhCfrmLugvirnAuE3dDWlvmLtZdkDymJmMOBoBomZ21OXKxsPWm0c5
YmIQ6MSkuX2Kg7V1C1WfCr9g9Hxfx378qOo4vDTmAnlzW/No6059i7SYD3nvGN+pyNJtFg/Fw4wo
8pcTSx4udrez8Fz9wloXn1XukVRte5bLClZ3LymyrTPC2nxfSFOjNOiTkzY6eaXn2tlJklKuNdXP
NQFW8WdYkNscG7StzmISsdht7vLQbA6GkEtYeRq+gs78CAM0Ll7yIWp2SnZXtuxcOhY+2Fy2iASr
6yGeG9jxcQrwJjevrHZ4bgs+RuJZjBIkZPEsqhQWmm33Dj4oGbHYTL8aEgQ4brdxZOxmC4Nv72/i
wrot2/hFywFlm//c4jHYWKog8pK+WEDv3RgEY0AmyKrHOvGN+z5gAOp8lNQU5JYLeLgmcfXpXZ16
WFnCg8EQ4sA8ydizac63tTs7xPN0d7USF1Rt6jL61QZ8OmIqu5iODdrpzZS1MYi0/lz61itoixMQ
6KQ312qg72BD07GF7sqzTNJ9qqPVxK4qNNWrNG/GEH7FCAI5AtU7ryL/Dq7FgWU5M5R0I0gmGdkx
QqVIemOjnfrdST7nIGCW/Mx9u2YuHCAimt+plvWuN5j6RS05FHaLtEZqwCgiPHUmra7nlz72JEII
jF4cU8Fwok7OEaRiz2aZqyNUhLZ6aYiVWHqWmlMF70DSbt2JiinB/t8Yd6WkT+DgswH02Dh9cvz4
7rCTqt86mRm+poged05JTW2ggBwzsEZz+RJjb6vUqVT6nqDmcjVySWxjBwKqbgP62okE9GZ4yPrg
OhzgeUQdfq9ZqunKnolnzUTz1uTiAxQ2KuAm/QxNQz4zI4x3DrZJ5HDwz4LR3A3FshFA1pZiRFwN
riM2gZBbCx/P2oYptq4lz1VAdmKVZSTpePFNhG97mKyXuWtObYdmt/D2CsAckqngK7A5JJmvGG/C
mqy1Ji7lJvEXzpMxn0iM2Q+Z3uPPnOmHUwmycxoosmzcD/MUrkQQfsXwtPoO/asRDDd1H1+L7lvh
1FkXLvWR6+l53U/ZB89bbh7AVrqcXou5hDmE9BWUwZaleboag7LCOU9Vlls/RfKzqXDSM/S7GQXF
f88/eChJVx4VdrZgLysTD2OYZQlHySi3yqniMxq7FadzwE6C+HTo3NsoiB51F5VbKR3xDf0VGiJT
t01kVUeEADeNMp/ZdcckNWYjSmwvJ2cLBy/vgoXtP3dl/G9zpyPRNXE1/M+mCvIBmkj9yZz+x9/5
w5wuzR/SNa3AFf/2nzsYwP8wp0vvhw9z1jYFI0pf/Msb/h/m9N8M6eYPB8MDueoeFilP2v/ESQEz
/09GCpwLhDzwP4/mzWVb4vODfvejA14rZFjK7ODI6G1MMWMTAQq7TJivheE/NINxQEhSv8rcetXj
aO16oXds7Y9gU+V2Nmr7CuCYvmqzYF4VFh1/0OMtarRZoW1iqtkNQfNLh1DBy1jITSlb89qIsurd
xCl6MWwNiIZR48bJgK/jG1cLiXfa9pG4JIOSd+NMEy07xC2jGnk1tlPOiFKsNTjm9eg2gH1oBob8
Vre0E5AHgd0u2oZWzPdeG3qbUowssfWIPlFh4Ij0RJa6wv3rGtb9ODseTqjohfBREttwhu9FnsU3
namsU8Jykv63UHeW3zZs7fz6jhsH9Xn23E8a/ChiOV37HlE9w0fZs+MdnGHcNG41faoiiE7p6C6M
S9rwKqt9fCOjuW3cZUNaaLDziDC2meN8dQlJm26PL1ql8DRC0X/YTBvXlPfHhNwoIuGR0eM/VFB7
iHPhW6WwE8UlB79PiiWEcOM21AlScqOeDpWDPXcSpXUBypG9LmObF2+AGBKM97PV5ZcUStu1yiQS
hQQBQboO++wGbmE0bsmupVhCe/BKn6DuUydGvd0a3RqRJ6qAKhqah9rBBmgDJUX9q2fOltxrDlHn
19f0vercADF7xZXffgWeHzxPOcKzFd7bceOXQl7HlNpbphfuVd1n8n6BGKGRc5DpZTbSyc6R1Rsw
SuGvEzFkz0VaeCcPT8XetDPr7Ba0CKvZysp0F1FAXouaGXGlHIsPL7DZfMU99WtrV8WxaQGFYH0z
i2NNkYM7VBacYwotGvPeMldnsyvLk8Z4sLNHkbwL9nP+Zgrhm5IPHz4ndlY+SCfMoXuq8sFKS+vs
+FN5csckQBY8Je9VFVKEE1WhIEqlZDnniTFtOxMTLTwWde67NOKBAAV7iyuW72/Mm4NDXCYpgTy/
idOV7kdtOtmzVtr8bHrhkPnt9MkaNQSfagM2sYmH6Y4PkBYMOym7SKbkZN54xXHqeElh97rfENit
iVHn0iS2QqcHrx345Ym/oevPwFmu8tKcLqnflydm4UhPHc33UMmMF7TQPSMFb4hi1UMOp7HLq7eY
+2+v/ICPewL2QKKqakFdkuz6XFmFOuvabb9UvWTt9k717SEUvOMhU93+650lIUpLVmsQoPhebYEE
gt5UeY3HsC+M5b1L5tO1a3T5LxZbLqVw0T+2iYvczde+vxi79KaDFsRwweuexARXLMvCxL7yBg4R
Fh2l3poBW84EDP37v660xAOISGoFQ/iVBZvipCYMz9KFPzdWQRyvYHCiEJxJV3aD0X4ZGTiW2y53
xX3jRe5VmZIBZk0EzDUNJls76oV7gPzCqde7xdHIZ741m9C3HTb97quDD3ousB/fSsvXpzq07Eto
JvIy1kZOsWOFmOIDb8lHwNEwenmsVkU48UKD5Ccy/ElBQMXGQ8modj/7SfnAMJyUXOjRCEj4toAw
lA8AbBm3tCRuw6zuULqUCZ+cFpAPrRolH2ocqv+NH/Hy/aijNdxervqZP5SUb7C09NquS7WGynVu
i/g81Pqux28FvhIprle+F4hYGKBoHNg3NlMsE11DvLjrieY5EA73yxuDU+Cg1e4MBk62uEyts3OG
eN/583PUADj2Fn2CDz6CySfcEupRm2g3uJhFeUEhgJmGbrmnmbb8i1slTy1J82d/4AxPLUp9X1TQ
oJDi4+7WZzXBI5iSTRuWQM8FvCA0MLfWBLRQltHCTJJ+vPdLhokyGFyACSm04opAqWHIaK1kWscb
o7G+CsgQQ21/18VQnupYVSeWPu22sHPryrG9n43VHQrp3fOYzNbp0Du3dh2Fb0ZkvzLa/kluGAy/
os13QDS6Va6LYWvkLCMT3LfpiizXYV35BKz3JOjA0kjmr3yARsDcf+URDor9eHog4bw6BiLdO0mH
Fdqb+YIVKqSp7lGvjcCJ0SQ9+ZpdnwjY/k86vzKJXT+MHMIbU/bIUItFkBr0xyqaK1wD5Vtt9rC9
i9K81qkpaEg6tYf4S8TLEL6Z+GrWBt4afNy/HF1dKiXFt7KFOrhjbb4L38AhlKaPndUCo4dMseVe
b1fKQe9gYiMBnc9Sm9BjF38O6RcbBvAZtq3ZIaEXdvp6Jqw+CB/qvP2Kdcd6u5D6PMUNEl8nwqpN
HrCNFqCYm347D3ZxXVr+GeZKes9l1aB+CK07Z0ZUwIofGUneG8khLVKIcC0rvNZCitZ6uDhmZow6
ZzvhVNVHn7GgrtEfbtgNvZqoBgiq5Gkf2LW3h5jy03TNN7Dxe1PX4dNoMS9wFlqT54zpunQ946Zx
vadQFyZCm3CinSqiV5nwHIbqtOksU6IfAHJNkSC/EOkNF+Ep6ynV9VJDkOCAlsjXx7ELRwR8dogs
g3X/UyIIJHUhr3y3YDa+ydzLjgG9CzpjABTlYMAI9pFgpy1/N8odXO+deQaOVt47sENAqtdUVg5t
3Fg18lwN1fhemDp7x0vtnP3OZURChbXCWzmTJ+OUnOSd6hmTFR5wmzSne/IXJvwwdal1bO3QmlZx
O/ts8ep+R7QieIpORs+MY41b32qgQzgEh/IlluY6bCJjS0ZEjyWJXB0CPNimlDXTYVLxyF/2gN2d
S2mJo+vlpCnXXr4N2zp8DugbLiMkkWQ7tzVCFho449xF0ruiUgAsTIj9VrHbWTNXRuwSN9MvEiDs
WyuPuqexIQqN7L36xa87AJCchZtoZqhOe9NuDJdVsCnmK1I/rVM+DOh0STFhC2HXhzLEukrLw/wf
39OuVJbkbWX1XrvZp2hh1bTI+W9TH2NUExYoqZ0SG5MdD+t+RIFLzcDWI9m5hrGP7Ii0KDm/JSRC
VeBqcUlOIyve2WKgRKJNtstds1sT9O3u53K+mRj/7ZsSogZMD4eYnHa4m1NqvHQoW55cg7zVY509
1Ek7HqD1/8sjhtesar9HoShAyB7cBRWdf7+MyQyHzrJplNqwQuUWd2jI0RcQmOqVt4WYSBJYaBut
OXrPToWWfJyiDcanB+074jwp5s0so5I9vtW9Py4JqQD0S5Th3+D59k7HI29AD70dVNJvyVplBjqQ
BtqDRrka6/BaRfXFDT1vw+44YfrjT6cwkTHh5wn6NtyYDjReOuvcOokeQN2wTUgesqp9ik0GDBAB
Jxtu4ZbtA7+wCz46MDDUPaNnIOIK8mdExIcYMz1dTdS/8zUuOeTweB1Tb6tbtq6TrBAkeiQMLKbp
oe+RZbDwYZPGAlX/jFMJIGnlO2FpH3gavky5e2+Aftnhg+jXkduPD6GYZ0RBc8tkA/JcwvDupvPm
13p21HaufKwVJYkdzHQvcVCQyRSgP6tF5X2ilMEBbRfzp9Va3c2YC2OnrOG7YUC4HT17uJEDsFwh
hXt0QbVw+sXtXTBm9vUo/PoSUaps7XAJUzbEO5GtRN3lffJBWJjG+NRABwJVd8wNheYjMc11Wrcw
lwY1rcNKxjwqWTJNnav2pgweA5AL+Gjd0wzmnmlF8oV6eMBLljdnn6DFrHR/xpndYmlVwVFHEL62
bIAo+iPddJjYx+5LpF5yjVOlpY5v3YPjK++KscaDieFlIZcOs7FJhy69mucQk9s8u5qVSWPcV1k+
v2QAnm/aOP9JAxphr7TrvlqN3eyddIG6ThXxzzrPeeobdf4lBn85s0IMsH2hhl1jmc0b5YuP4sOZ
Lh1InTU10MVRiXfrJDNrI8tG12y6QY03cl6WGMX47PdQQrBHFaw2B1mR19gBQylqdGwzG5RPhOFm
hKULz9hiOcKWFOBTWNEaYjgas0B+yWjZxuEjsi4wOuRL14jqDQJG8UkKvckUJXRclr2FQGPaQ996
LCj6tx6axFNYdsTEcjBupUWMog6hQ440WaUi7VtF/fhmdbO18WuBIMYr2Go3wO9LYrpKLiGEprdJ
KRndFyroHh0b8XC47XC9IbNGLqI65MoTEu4h3Tht1yPjaodfMRzTg3A6RTIS/JDJKL7TCVF3S3gi
7WN7nYJwpM9q5MXPzeEuirvq4iQBhPWRwATSHIyVhyt825Cvu0kCCeg9Vk80fuCOAshbRpJLwliX
LMl/PrF5/P8wSRGg6N/NfK7V53fzl5nP8jf+mPiIHwxzhBcIxKlkKrq/TXws6wfSC3Jh+Am2ZQXW
f+EI5Q9mMwHJm6bpWAIFPHOi/4BpMABiXmNapul5nmsFwT8ZATnughz8r6RPT4DqWeY/AWmPFm/V
FX8eAUmduUgyZsQgjih3ghUQqvRMsuUOawWQjVKOAa49FgOdvgixoKJLTO+QLleMnuO683fSITMu
J1Yp34X9jM2dIQV3zDiHrblJ5yqeNgIr+zVZCtDymAL0UC9y9Hi6aOOIhUk0G0i5VANKBnrcrq3I
aALID7h1M0iMkiucRcb3hJgnWFd9lLPAbErmoNk8HvEjY7dyapbZ/AuLBaFoh6pBeG8EJ05x5wXD
jPECETC2Dm4VJY8yzPJvvygFgSiFwKZhmFuIX8lhcrJJb4PCJXym65g86SpMHhqzKh5HVdHUSEuO
b12a2cchrRStF8U9culQDO8Ra89o7WL36veh8l1zS6mJb6tqy+BX2DrD0yQMzzuV9eju+rHRMwnF
PhNqVdptA4dUL4R5s5UPoi3B3cfFFLLIyJ3mQo3vfBRtALw88BPziMGn/GDLa8wwlTPjmshcRr2x
H9gvU9arYq8og8q1pjRq4NhFqAr6xBlOUd2gc2FV3b8ldjQiz20Kf21YgAyAQYrqjrxiFEhlPqPg
nLFP7vF/jHJdtdbGQXVyCQmBPwGQ7d5q0pTqNb4LUAYtUzt7FcoONHmteCxRrhM04aWRda5h6Tpr
TweIQ12dNbeUFLG3GdGynJzUSl8FoWDw2LKOIJWBX+6hc3NGazWtP2A4sHog9Ck55MpmBwr+dWyn
24yXQCqDje2b1fVHoZ0E906adJgQfW8pRgriJGn5czIfrKZ9nGQwfw2mBqbXS7ff5yVmrpOKqq7a
22Mebf0lgdypGmUhoVaZcwk9RV5Nq8uvGFtCeDX4pr+vwiHGecOq/tbwywgHu7aBizG1mOxDlmbO
ISzYcHH9hf6NMyMKvNL47TAxZpHvrPTo6ZdAMY1DfqpQ1dCoFWyxIrukQUedt7NjO3pCMtc0u8iy
xWPeTbLcVYxWnHVFLtybRWAPI0k8KewezabC7lAqoq4JjyqRbFnlLVU6CZVAwfN268UzpF5YYcGa
6zxlIQlKCySIteR1FUqga2Nxuijc6r6WG78hlw/NzVgci3Hs2fEkvDD+nYCHdVzhalzbgYWGSaE5
g8uVzDh5zF4o9Glpy/wONXeIWMvMIZAkNhMC4eh6ZUa98dp1AdvtcSoJHq1bJgKrDj8/2w/Eiq+l
neZIozXODJKkR4vrsG4vZbMYjotAvOEHHvB0BEEIfCIlah3HZjX9wjYDPYbYnRkBr50bd21tqkUh
h5Wic6OlTSgoH1ZkwWMG5EE+RwxQDOMjif/lfra7kZdDh4jKOPNvUPtP8cZfRtCCmtLdtaZeEDFx
hmGrdvvDjJgiZ7jrlzThYAMfoaU71LFuW7VHp7GSX0yJ0a9I6btQtMOQgUowZeYF1HD8IXFEAiX1
ZuBB2MjMWWwQVGEnqfCstxeKsl7tulJW/R0Rpe651hzW99JHTboOGi01vJ5JS5BsAJK72aX8wQ+G
97WNMwzvNMbNK6L65ui3i8apLgt0z31tnnGINM2WJC/SmcAgq8+wr7q3YQpabtqea4CvriS9xJ9Q
4vT+aP5E749UCXRdULPJtkHHJrE5PyMFMF+JLuCEHcI+YFplEQLBuJ3OPbkdxw4+ZG4s4+iMHkht
IhtT9KZDIjHv2gwrPyjVLLhtQkMkGGnLqGIUE+EMv3eMBXcTgJKLN3MrkmxNY5Xo69ljkrmCAVvd
AFv3JQX/ZL+3JZ8V4fJU+4RImtVzpeOCJHO61mHnGA5+hLREDUWi69CRVKLnxiLZzTNw1eetCPWK
fDthXolo7N1dCaIWr7imKK6CtHxryPK5DzOtzFOhpsLaxK1Cz0rwjv2ok8HPDwmH1w2kV/ypBYD1
Zh+UQ7qPpoigsKQqePCBcMNHBvV2uvjThGKuMCHNLGf6GMqTZfn2dCu6LgRpJyaFsalnFX7rzXMz
kghbEB7ay7S9M/gis7U/cK7pClM1kP627/eGVQ6Hf17a/a8GSv8sgbguodoR6rDfoWYgoP+ueLsr
m66PsKz9eWe3/KU/6jf/hyVttPM+DipaODZv/7mxc6wfGDOoqALPsdnoUTn9sbBz7R+Wi3JOeJbN
Qo8a7j/LN8f8YTqIjZlIe64d+CCg/5J+/Xdp2H/Z3/mArqXNOBCkNHQmSsI/F29jWWQzfCrBtiAV
ZyaQCkV3WO/kEKljXihmtpXLjLguUgUR3o8ffvu0/kjn/j9Fn9+VCvI6Wd7LD/iteoSYzaLSNAPf
MwVvw+KD+32BOEKEL2jzGOpblvFktCjpKTBcfmoxXUEvIVqr5IGDe7dVZy83BEQxowm2syT5jKOZ
tfrk+dVzrv23kBqrWiFPHR/tKBnmvVFlHp1lIbZAs9t/B8P/z0Hi//2tSwtSOF+tJaijrSVm/DcW
N7MYEm9tRgC+r6f8oFn5+btWVYuYXtviVdewDZDNGha/Uzjb6qp0Jis96Qkf6/rvP8e/FOEsfKHc
ARjHnk+rIPy/vBcjJSuwtqdpPXmcUzy/e8snaTbjzKvKFB1SSszIolpUOFHT2KzK/8cbsJYy/89f
pLQD8OQ+LQlFsfeXNqDmQMtJ9mX/Ak1uXmwsDAhcjU2HBLM4+UwkplBhuUCRGDpimyywLIeHJsg7
c0/MpIqPTK1QpNgGp/aSWcFkAl0qCw2XxVd7ssmWqzd//7EtHdKf37XvkGorTQbskB3kXy8/wg2Z
nnfJuK69OMQMNcwF8IiJ9M0UGbJBr0KQXHwEWTUYd7mrA5dIxr6com7Vl354QSs3osF3Cf/awtjB
MkJOleqe//nb5E7xbb5d3qPwl1/jt0tNBspXTKx7tsm4CxAgy/7B5Pmwq3rTJMgHBwrhZXbPlCuZ
DTs+V/MUJ/spYr2IDWiu2R7yFIOIUtRyATk4o336+/fo/LfbwRe27wGDQCsNm+CvaHouc1vjAQPz
WXpRc5vV1MPrJO5wk/V6JMDHY6ODlzZw1VboHEchi6eBOSqmskPRVyzdyLOWRxzk/WcbjwTYVlM6
nshmhj+LDZIxddqQmNSxZqBwWqyQtWG4mwalsrnVTRC55CUk+XALYTv09o1t++HTxHjxScDW9ZZa
s203fp+zMfr7X96iP//zdSQsRvjcerTjZLIvKo/fvyDyI2Ec9GyBINmSk4rKEUoubiRWeKOZQ68u
mTEDMGfXuB21bb7EcnCuF315SCQF+wRygxOUin//toTz17tScLI6jsnF4wFk/3fz/tuFUwfdSMdC
EeSyVRdXVgnRYuw0y7FgZND0mdh5g+4IRl5/yoAVFqovE0AKyNh1J++CwgwVGWTTeCWwETF7NHYt
w+7nHhjPo3aCV3jezhUU6RGGX95biKnySmzbBv1p0GHrUwVBtjRp+MlcRE3K7tiry7zbOwBMtkCB
zUc40l9FEZJRKLKnjLnkGdUjXl9zoY8ZIVmXnjnihavHrUbeW1puh3mL1G54bL+G2mdRVRXvk9no
dGPnZXUaDTb327xyzQP9VYbFtslPjcR7Iw2TLPi6m1NgnFEMztHAMkrCCDGRCfqSLVxkht4G4Oab
QGftTpMxSypy3x/1NF1mE8pO5JjuYa6m6gEF3kM7V/SOXBEHtqYzFrUM9YAMWc3mUV3tq8mXH0ad
WQytnfgmZCGBKi703zlKj63TuMzc/OAAezA6eIXNRr5G+jhEgnZo6ixhYbRHN77JItt7qX32kakw
HuakRqpMvwr6SEd75K2LxEMQ0aDpXUQ3jpeqtJ+CsE5v7QrJgqUQFWqo6esmb/aGKq41lF7gE5Px
3gxLUGduJkAozAR06NEb/dHDOJH23xNiiK8cI6U3tVvptOm+zabszpCga2oZ5g8VOCJlB9OOxd+3
A62kRSQ4RRIDbOsQwGT6MynWTfJpNlY1r6cZNcm6GsPkV9u14gsHuHcXuL3/0kyh/K6amS216TO3
9lEwnt0EImjV3lB32G7eX/liLg5xiePFM4uTCVHjiqVOgdWL74GoLtvZIO9wWPFNsQD+F6n7setw
zM5NeOUgPiTcDer9eRgSubKEz8pqDoa9P4wlKhXpbwxdFXt78ONnR4f7iEnsKYmgrwfB6B6jNMaw
NOYY4nriQq+6IcoOs6YBA9I4lE9VPfwc0qgBLeYVzQfQgubTHh2w4j06HiSPdoGZFWZsh8IaTweV
DThD8EUfAeKLfY/nBb69YivdVt2LITBs8zBXEL6ZAJLebBtANBhyjHcy6FkrWZYD1azPKgh4qdsn
3EmEUeyIaxbNVdxOat8DWSG3Vr1GUCQfiD8id5agvE8O1vQwunb9Ho9ldlcP44irMiQdiRZlw4de
syVktpRywCKBjewVgalLPJlEKmvONo5bw07tJyQoIw4phh8LORC4QGqFV3ndp+yV6/kGCx0toWeC
vY3VTeYZpHETa3wgIs08OQOMMwWJdF+P/Wdlzv2TZXPF4iy3p+Oo/GY3yDYBmuVmR8gsd/k4vHVw
YnaTKZurQMvYWwuq5O1sW+NbOWPUCIhQQteZWvdydONL1A7GlT2M2H19sLtsVYMD5PLmcaq9pfUX
qXugqLnjn9RzYhZskcXgDYi1DXEVEd/zmAkxfQ6Gn7x2OgttVr15gh6yKs96sOYDEWf8weaa1CJS
Fb+AALRAakhTY8qnh4M27H/rdABOTk0KjyJEn+UwsnpK5+neAZJyOxm+/gzmqFt2F5+5631DMkPT
VDlGfHJYqTzkTZ2eezsZfk0KHMJ2dpISqkUU7EP2bIdWzv7BJlGWYV1KnDRKG6zhIc+5p7ydv1gP
9q8IZcpLbuVgcDKHJEmjgSJHeGy7YSYQ/8yTcb4S7GbWKZ63AIeKhWYpwT4ReWG7PD1cvY+sONpa
buAAYjEUDu5BkQLYAgF4tlPp3KbMi1aeyKdrp2z9A/no6dEOqw+rC4f7opuSo9eyhGyrVOx8z0jP
zeSb24pR5rovmvY5LKrwOhsbdvas1Z+ncEBBnbXpbdvx00b+62g7YDYCuLKIf5m0kuWR7aPWwluH
4PRFpaAw0wYNBeA7cgB2YYbvd6dTVd/KiVZGYY1r4E5G0bepKvC0FZHrwPfV2W9pJGAzBVuDGor/
D3bTnH0HNvOunPzcrcr95q5P8HLEg0RO4ycEcNZkihQQt7yyC4GVT/6r6/A33ZD7eZXW4FH7MBzL
dQsvj4Gb9iwaq+E+auz0xhvi+GKNNuZRgmPKFbYcH+gYubhXYvLMZ1Js3Gu8v/41eTVs68MlZ5of
be8zlTM69JQ4WOVk/GzE8M2KkuQwZcsjFb+esF/whwg50Rhnjc0mKFRyaBcHY1NXJfqaDhtBw0Si
WihNpDG7X0brBNcyzgECux0JJGBXdlpVq8So+qc2Z0PsDab/SLq7vesWoOWclva7wNPdSlHxsTAg
+/YqsMaCuOa70I2aPUXo9DaRCnSuQqs/Ky+C1x9Bf8TbjdOFUAFzDd5uOjlq1rf05/Vh6GoX2CJh
9JwADnT9IXoapuplQMGOvT5ieDQKXV5XoWsys84WMIZKTyqj65q5TvZNwvzRLZzhkMPLQ5qYMehn
CvVdoaJ4MIYx27nL2SKHPFnLepKPHmuNCLJx5u/HCdIU3IdFq9dlp7luunbdNMRZSyrwlRs6TMYI
QN7q0oMP5GnGY2Uq3iYnF4cIBZfaOmEYrHU4udZqSGmEamuQj0ALwYBEpvNKogOnvHCS8duiMb0D
mCuTVZsjHHGnrozW3M2IN90HyJUMIHkITaILHsJ0at77IYse0Dy5v5gept9RUMX3eOCJY+oM/yCh
iEmkN9gtUjLq7LU1I4f3faxGqoq/kFrFV2nqNbxDuOZKBdWmbOKF7cB3ZruRgSGd0MpVSk78IWEn
BWWJW8TRZv1QkhREZ+FSXUyudPbAQS2mYxNsEGeAo2PbDehB/B7qy2J2gRudcOtVVRjez4qwjIeQ
SZq7ZRCun8ehMu5jnKsjxpHFuFwF2nudR0Z6uc7ThyXc7wW5mfb4VCRyeCClqPVAWHKitz2qJVPf
eWXV0mrnlXPUTiZvEdPzuwPkIdmSGysDL8VdT7yaxoUypOWlxygPm9TUXz26R7Wact3YO49g5Dc2
GVg6TKvkT8o/+eRaocDD6gRMzLhY+5XjNQmyCyNHABGPSSKfCS6Eq4z7gCcm3ELu9tEN3IBDu8nR
6tCOB2hrQEIiz5jKOrgfVKW1wxXqV7DGIhLZV2FtV/4hJFThjqsjxZyHi2AkKcT3ka+ZevB2tvI5
cHDHlYe+7YInK+7zL9vpqgOe8v5XVPsUqz1awpupn6O7HNkJsJUepWoDbhPqAaKvcB0Ln2Ev6Jmb
WPQlsZRW8FWYncQr7aCrNoCpvfHkja8rYZkHUyUBGI1JucO+B16qN2bb8dywXdffo1VlO9DhDrhO
Aqs22Gf3Lpgt6psNT57yLQfMPG1R4gHJbGTb70w5w6EuEMKSnDdbGPbZEIKvQ2SZfXWjI5+yujXO
gL544b6s/YHXLI2PkMdWxlQ6ZGWPxjh6TCc3/DAJPsTk5Rg5cJpsAgvJ1P1pVOlY7Ps2E29F2qTt
esIP3e0J7ybqWlGW4x5VsfgIkq7Z5NkjFaH/7i9OSx7lHSQas2zTM5BigGDa8CCPFgAx5M4fm/Iy
UWwvhGLHx0FqkNO+GWvJ9VEpG54K+qwzapvFls/jGv8yKvPxiNby/7J3HruRq1m2fpVCz3lAbwY9
CTKsQi5CNieEUobee75WP8J9sftRmV1HorIUXZMeXFyggKpCnpMMkj9/s/da3zJvpULpNajypF6c
CU2Tgz9ucE79IOfC3/Mpp6iSRKGp18h4mxH5nZbJKGZ0QLlTByc+A6qMSqnoOvyPQAvFu6CO0FVl
dPVlplGB8QoNkPhhsCWQ2yVRE0qo6bkO0op9S3BGJ8W40wzqG45AMmmwpDmgdSujMNkcpxD5MRpn
NTqLXoyNazWXEOWiYF/qVsjbimMxtCBaaqAL5SI9F5refESGRfoJXTBlmeqpfiCsegfTQ78qRBfa
k0xQt+xLZEbX6sgDC4m7pG2T68JisoyuW6CIR2j2LA0JMKmFVKrWPfwPGEGZXiAZ6YfyrGk85aln
8r7IQJ++WdQiVT4jIdvIvloz5fklBL8wwZu2oP/QISfS64aYH3joAkQm2Asrfrqir3q1JQZHqIRU
cHJfo6X1/fl6KsN+OvYbmmJwqKA/b2rULtWpvPrxeB35LTJpaaKc5JYAsIHTT4AdmKnTytdWEvb4
GUfBQsjThPpTiwQSMV0X4w1GvGrVaG1rr77MCIdWl5Kp0a1UpBE2E31nnwUtqJvHRoZTawsEMZ2J
gwdQj8S/jq4Uwx9lE20/sBIiGD2sliqStFa1Bk5qtAxBoI1wsIu6LtxpvxBpqGNjuhvfP4QvNTQD
0AFtf0OXTZnwQ316SB8fAp3ATOQMjVI+9J5V0SKktgWO9Tp0hnfNT6FNpuQSGQhQXqcFPYLNg4/A
rrUIP/jUDoX+qTJqA7W/OPHj5lUpfhyqCXJIKJwhUZj/OLEwuzov2PVVhEHfeq7EwY+4YZjHY1Ik
7b7z0L/Fai+CYh7pCK2NuGiJIlcLzmbf/5apBvuxQmqYIkJ1E+8OP4ey8azU7eWyjE62pSE9DLlT
tOVZYjX9ktZuvRqjUDsxOCfrzfxyisktywr9A0WcvRY1taoOHkdC1of6hAA6R8FZjdBgdevp+xv7
45XIbcEEhECFY+nnAZB4mRCiq06om6CkCgZL3BWJj9sGcfX2/VL/a1k804Wes3woA3RPNEp+X9h5
qp8+/Z9lWgf1cN28Tj2hqonr/+6xTP/k//QP//H6/rfcDPnrf/7Hv+wwTQ2hbxxhHUKBp38c/s9/
IRyLso5X8+tv3b78539M/+qvNtMkBeK4TwHSJNnGUETe0S9fGK6wqQE1vR7mJwmd0D+7TMpf7/80
f2RMjXco5P/sMgn8fbqJqocIn0lCJCEg+u9HcPVrlH3XZlI+DxF+j4JESGYoApDnF2qziTKKqMs1
6YCT3WcyEkq3UNZeafSvo0hsMlIdKQZzKw3STU7THMdIA7+QWHqpxvSbe0bnJFO3bCFrAAnwJmm+
scQUFj1YlOo8FrCONJvGEprnIJt44pzoyRYgbzqHWcryPqVvCJyaBJXNeDpAjFHxKRNROJj6Q600
Ojm/KsgTw02JBRDQqPow5v1+q+YK+vOGEEH2swWn+F8D+l92kT43bngwTEmKplgKkD0FGdc0f32Y
PD117LVco/HrBei75UC4k6QmQe46srsI4ZiEVkhf3U0y7/7DOPr9jj623qaS9N/zw68rW6LC5M1e
njc8axn5UgNfxSBczEPE3Oh5fTGwnz///iLm/MVL6DHpWjAyZcRNoja7P9TMQ9ngFqqakGQ7xWA7
s0AdqV2LggTUbKuFhN2dGbVWRNdCK7bXRCD7yGh8tkzRkphVvQxwbefA2CAc5Ignq9ErMf5UAbzv
cGCrARhLSZBuyS1xs4NaQ+VClYUgpIM0b6taYdxKVgv7qC7rIiaKtO9VW+21NnaaekKVAoRvHANI
4THKM/VlwGuXOaKvWUp3iEYjPgC57R/LwvAvQD3Ib2XWTwQ/j6g3XA6y+KSAwwWgThh1uZClAVZw
Rs2ALmCRU9mp4tc8BVI5NW+UAryOByBOGHowjGU8iuF5D8NxdFSS6ykVlC0GvUIVi8cIZ1KBOt4s
X00O9KTKERUhL6PRRQmehRXaD8OLXeTlQ6OLG5VayXDtMtqvLA+mDcbnrA2Xai5LD+CBKYy5INip
MHpt9po08thv2q7oj1RcqcElOT4IuwpCXyCjVgosB3ecG51FWNt7u0NcCx7TLMEr5GpGPZDspEXv
asVPVfNiDEKWX53aXb033/4eoabIrGROfVX5Xf4ofmlqYiDEPfyCRDbbaQUqYywKiJ98U4JbD1di
LHJKq9zwY+fTFYtN5SJJY6ATRUTsIdWq/69yYJGbFhIkoh++62mN+73KXDwlrF1olV/LjwvP+z//
e+XR/rImcYNloA/EUjxZhH+tPOJfsFHpXlgmVSmaT+/ry2+Bg6z8pdG9MOi9Wsx/bKL/ufSwlJGz
plMmoNFpoFz/t1YeOvGzeY49ic7kqpE7pzIPTSvjxxk2KIsBn0IGRpcZ4iwJx4x0E3GMYrsrSo3j
tBmGTE+uaGyAi7eFnVHSFHdKkrnwHAjhRocetUN05eLIj3curUf1xTeHoLjqTEW4EEN/jKjEwul2
VFwR93Fumt2i1/v0WetrH5tAaJ7TDEOE2GgxxCG9KpRdQ//W+4lJJ/f2giyNOxPEwZo9lruKU7c1
zgYxFeOVK4Hqg2sMxp1Ab0vkYLEdShUTylCXbQVhv6pvUWgRbBCXLsllcpgWI7OGH9G08VJ/fBtA
nxh7ZhA4PBHk7I1JdSfEumlBdOj1EC2aExKeLa7xZOslaWJU+l5TAi+LdNVYMcgbji+ZaYC77VJL
3ZDvVSvLOgSb+sOsCRVdxNqgYDbKGkWCWclRh/aB7kMWH9tSUTjya+4L3ozmvogGwjEKlPJg7sxU
XDVty3a70832MCCoimyxGFSSCZrOv4qaSiPFtxHyfZZhM3BoLxXlIgeaD+NcFMn/dTO0pWWYyweo
aQkzuaeeuTpNS5t6/QOJs4qBSMQKL2pyiEQ8q3rynLUA7+26T/2jVeUcn3ucJtSX5dah+h7+YIKG
toI3oAkcqkIkv+L5KbdugW0BkqvsUzqnr5ViAXbVCzSPUIQCS1EkB0rTo4SQrbJbc7ysOMIto4HY
ICS6yqr0ZbwkuZo/I+uhpo58n3UuktKHoZb8zcj3lTpJb4x3Ixzpl1SLLNjNfqdnEy5XiFcKyT+N
LYUu8USSLx8TpWlF2G9ZNrqbDlBpSuCJW2MWUBD438QtdRqHHHmj+eEV4J32bNQ7c5+qtdlD79H0
QQGw7+mV8tSB5LEkimBWRa2WSKxhVdY1FDEQGLxYQcYwPX0XUbYSyX+6GQctPFOL0nI0MtnbrD/n
pPmGeTeFVIPae6DbTXE22EIIH+xUoIlcBkROiTSkl70Jlxcn+4LeLB1orYTvOSkMPQ/dWi7C6u0N
85mCUOHQUMQTVMDolVq83dRTzVWp9RivcqAyQCc3oUdOUe5TjI3FOzKoSTFHKrQaO+DZMSv5Wiya
fZ9bjkSVaFVzz5shRrVbGXcw0KFmAKU22QXJ6Gqo0GPBF0RC4qNRfCFj+2Ec9J+FHp8Fmb4caUCs
1E41X8eYejmRDaSwXwnDKB/TkhK92o00uLOIbx/Ht8txz8EjHdpDSEEy7owXTwyqhT647G7kDtNq
j7hdy2G5NRKYTAILfFfABdaDHxzrLvjZ8r7Petda6wnVwapg0FAXuAdFfk+leAcr8IdaGMcuJCO3
C2JMzDVbDzUxnVZoLvIp8y33E4qz5nYMWwhNxG7ZMShR9jTYXHPh0vPdTejG9+BxaGt5Y+pIltjZ
lSy6t5GU6Icqz2+1vHsUkvqyo2tO5+BMDGl7allz3rsZzKuMGCizqbM3PZSEVdZRw5YDjcmiN3q2
tBioaC41i7htJwwPjELahZM/CTRiSdTGUh6TyWqcavS9RYwsud6OtttTwC7zOFiZeiZCUW2gPcf1
DzT+7SrU9BczLKNzspPii9QiCTEFm4AsGVs+YP49m6jJCkjvbdAq80JM9dKm9HUoK+k+hvoSZgoB
Kz6xnbUF0zSU64WSaVvKpcuwdx99Xf1JQBI1vdASHYoD93UP4ibpS3flAaOjSlf5pOiQdBbhXtV0
Mdx4LdVEmqw48Ypyp+UVvPZAOVcCq0Q3L4c7ttoR7nc5X+pRe4Y882g01RURxEwhObrVxhifCbii
SacVO72F04iX8QH+ZXIs0Y1hg+wxy4lx4QS1LG8kt97ICDMI8omhhYIPoJklOnhw93VPqR0hxLKK
hPAx6JR1qXo/E8SqNwDeL+OkcrK6IRhOZpiGhWRtcJbDya3bfKN15W3VNy+Jnp1HUXCW5tili6G5
SzLlsTLBRDPZUK4F30GDJqbxJuTXxO4CTpT7W9K6EQKoEp6K8TybJvqJh9HQN5WqgTBC3Vj4fFH4
Nd11oKrrqJHIksPoXGdta6vw0BDWO/EgMDoL4apt2pdMTPCqFRAbC2D7orBtU/Wa+S25IPEPrqYJ
HjIMZH2haeQ8pP0twoA3Ga+srvpL9t8ewHGSNClKrNm8AptNhesYHCFmabCOQi/QrlZ3eVvVPymr
LXM3AUKcdSi9ZQ0dTxzTehuL5ywbrpLJFIHm/9kXg4EZ3+KEWRI3Y3YFmMxKXkWidxgbIM0GjnaE
Ti9CP17WdaxeZ6G20zvjfJRMqtGTGDhJNyztdCYXhIUw3aUiuqY3sRajmzpjMMK1jTNRxQYm8gZI
oFOBJI2YHDNDFLLnXsL3x5JiKFN8EK23O9VPQNJ6Ri3VCx/EXh6sEDoX/bOhlCNN6biWaTgt4RrS
eVM8Q2lyx4KYNK1jnRmbxo3ZAFbf19TJtpQLEkHDhj3Roa9lM8msYiViJmmyN1lqjCzZYl8D3Yo1
wfJ1fMCYMSU78FFwOaiH1IqdE4hR+SyQOlBTHGdqIMRumfamtO7FyIrlCdnZaSG5a5ncp0BUaijS
vlelG2iwrXzLy+MAc4FQRdyJg29d9UPRX1dVIP4sRL4jJ2etoPbJwuD3x9LQokyD7e3r8iJJWmVV
lMXoafe0BiifKhSeOfukKmPoOiabRRYIC1M6sd6q1K4qMgwpKghLfQyTEN6ViNEneXDJ2ALmlGW3
WC26WLgMxDKopC3qavGxT+OOfCs/rDEAsPARLzjWmTM0qlr0e3x+JjEyHNV89SBLOnSRQEuQFZLn
WoTrnLQRVDcQU6q1bIVjhNjcoqFEBI1SDueJDDSHlAsp1pICelJumDxeZURstYCRQva5mSlpgt0z
UQD2mzFVS4xSLDQXPtX16qqCsMYkW7K7vh4SkiRt+PcJZlEPcbxnmVXwmErlj5qFILiVvCozjr0U
1t7WlNU8+xlQvwyXbKGucEug2GxH2TXKlVvWHkEBgoLL1ipbuDhdMHY+Ceahn/tpu65o345MBbFX
6wuiBdzmte3EIbjqIrMHSpYlfbJ1W7FHi16wLYMkzkNX1SAARktFe7wxPSqaq7YiGvESA2eMYyEo
S9NY1Z2FMCNoXX9NKTwE8Wm0YX+PJ7w6uLT0oVtXOvZlvchjIP6tVagXftuDggwQ48NsxEkB+5Ee
EGYL5Job14oLY+3TDCVXOVMR6rNlTpaEBbCAjhJVbGwKVmR3Pjsahy89SZxcwWWL2keXLfyoRVrV
QLsXWib5w2U5eCl0fLT7ZDHkqaze+V0NoyGlixQ5eTJW1rI3EC/x0FqEop4yQvXIAgwtWPpruxT0
8kEyETjIaDdxRUXxLqll0qW0oV6XfT7ekzqSPzZx2LBXA6dREuzRAzpYd1GI9dQVvMrJezwTit/X
W1ifFPwRVO+JcMpoBEfqHkZFtxnxIm+FyiDiL2a200Dh02utOnApMfPmOBr7sTdlWJsayleTaYu7
FJac8E0yQ3VkPuQfRhu9cFnHRi86M0njBUyMXE4J9OymisH9VKIZ22aWq+e02eInXBzNjtpCeBdi
ndgLjVeSaFawSzTY47/GJJO+Ab/s8T4YADTNpsHoIwmtcQ+pzVhissiczDMLaSVlaF87pvyVT6j2
qrA08xkFQD5RDGAPhG55jd0bHraU/GRF+ZmbOpZ+7PKkWRbmVSHp0U9Oq/4yLwWaI0BANn2fkcBW
sUpuIZj1K80ffgpkf2zLKBk2WmmFAXZs3D+0wMJl4DElCl6kbz2ksKuhAKnSyOkDC05sq0OfP6hD
C2MpInotyV3/Drpl75hxfWbRxAVURfedRh4HE6OB42E1k0ctBfx0b1Vu6ZRDYDhQG0l9G3Qy/4r6
tTILb1VpfnaNAvoqSdtk7wUM+LFTDBvadsJ2lSw0gP3oSOIEuKDcFeptHzS3Lk3zbSgSLmcmJK95
BvnFXqsvvVyUdpJnDQvkysFzUk5HWCPJzim5RgsJFJUThRUgAiRcC7l77763+T13wuZ0sOCvZ0k7
cIYM9a0xEZW7pMq3Dcl/3HjbrxV56B3upI5W74WHf6sB8P+m00SjNPyv+wD3Q5UP/7CzLPrUAZj+
pd9GE0nDKixLmojbRGOSnATYvwoxwDU1sHHUQUzDwKWritR6fxdiBPMvKpSYgBXQcTJe3g+VGMoO
f1Gql6HKqXQ36fL9W7S4qcb/dzlPo/3F76BeoimsyxBoZoUYQ+u1Rsd1foC9xn4RoaSt+pmxrrWF
W9oeiYlYHHuQ/OPxw5M6Wel+v7Bh8HgQX1FqwvHyuQKENUTVKq9UD8qEIcgMzIejgRrm+6tMf8un
28MqJMlU8E2K+hyxZ+09LW3DJmlq8XoUlHPBKF5diTjBQOh3UfdCyTfdUTxbfn/NWUsRw8Lna85k
51kVl3kPGeK68uHS+56xliq2gbnoXRHBcuJiMy35+8VUZO6iLGoqmvLZY8yEBEUe7LBrbGiiY0UN
+X1xxE6YSuwxETv/16f+L1sjU2dq/kTpqiOTlbFncPnZ3bVgKslqNOTr0osOxL5Ve/pG25TUZU/o
bpAkCttAbnaFunGbC60m6u77pytNI3L2SlHv4KI0NfpWdEo+D5xMoZFo1Zl8zaWUfaPKFwjt8nUh
dMamyxoST3XiDMUWsJBON+kYrVqARIs8T8P7gNh5YVuzIzrRUvnyzilFTN1sSElsxgBMf/5RqIFM
YusD42rEMI6VA7NmHRMtaBBOszF7wpb/3afABQH6GZPSaurwz9572eqVbhajfpWSNmYPZnAsJeGM
c0SxysN3yqA83sRpDzYIRZDWhTZMvsCmmJpv5VQrHREKGSw0w/7+h32ZT/hdVIgVa6phTRKMzw9C
lHGHJNZoXEGgXraxtlVr90cSNsRjoQhYcyzZg8UJqfdI5Qmzy9eRwbUtFdP2hNqUoTJ8vnYZT1Eq
Ldc2vGqfGOGbNbQKG2kijTSjv4fffukTFUt+ZakuVSp3W0tizTQAeyjtMOytyZz//eP407iwDNgO
gBMNC0vT559EykOvUWngNeVldEVdvbBrr3mFr/uIX0g+MQrnD9+aJjpTmeY6WZwe/+erdZRg1Y5Z
8IAU/ckC41nmJGEJxU2PwxbhEruP1qnT0T01Gj+X87kzljeQFupEvqBBRHfgUzkfHjWeJg68B9U6
IjxZRJh51ERZeDtPu2iFfVEv2wZDN54J7OUhbCSlffz+Sb8vGB/nhfffIKusthLLKkPv82/IvFKB
biVLBzxL5jmAAl/5qcqrRr8gqICx8GagPQo2IDA8si/Az29dioXqvzs9zX/GbHqCtzggA+NneG86
xYBnqdmQW122NuF9Ogpw6JyFHT/ppWNIO1U4Md7mjr9fb+LDU5gNAUqQcLwHLt/FTiBtPHlD9AwF
vNS47IgVQUeJNcAux9s4dYKHNL4CeO2/nngVM33Plx8xGw5NmJCHBDH30Oj0O4rHVkZGCLai7Smp
XOcMkNIiE21QT0w+8nw1fH/4tM1ZgDFeqsZ8caIS4A1BLB9Utt++rRL17sLptPV+3Y4HF6WzpmxY
GhZRdx5W/aLsfozZRaruhm7VxTcGKihV2bTK0W+cJN8F6jYBLqufU9v7/hHNtBe/vxi+FxpwMsuY
Oh8mCB84gYJSihB9W+uxXVzqHEh6O8NdXy+MzOlzPJnL9Egnpnhu36qtli6Fdc++LF7hhymai4JT
gLVIh0XniCvtrsoc7PHkX6mSbTWYD04MbXm+9E9PV5VEJhl2i5M/+vMXlvucagSllQ9Ryul2MzyV
8t6DcZ8+GuoyTmxKf8YmUPnxyyJc6pIzetdjRzr0sk2d/tw/MdupfxpmH3/P7G33UuanmdDweyB+
AXWAknlhtrDAl2Ow0o0l5vwwOq88XESOD2qquA2VDQKHhdlcej+gU4TxdSKeaZO+ljIxpcJ7uBtl
tpSLnWEs21I9K9R1Hqz11IkfIvM6dje04sRDMp74bKcPYj53fbyT2dxliXXdwAWWD8H4o7Y2lrGK
k7VrPjXDnaJcfT/0vuzgLOpEqs4yyfmCPr46e2wq0AgLHI50QOqoXyurZJOt3Y11bv0wdsXl9xeb
NXoZ57OLze6M0FjVoCDKVNBRqOE/CD6WAGgR+S6hw2jJwkp3ERFd0RnVZoWCAPunfjyAEsyGnRJe
ts1FLS2pEkX7woegukClsh8JpuqoxthdjMZkIR2DY9SSEr6oHoA/0MDTz0PIqXkmAJa+qZTN2J77
WChVJxn2CuVn9C7Peub4wgF73/e3/GUb8uuWwS+xDeTIN1/z2W2qgpoO0mEAIrEQCzvRVtKz8tDp
9HBWbrCuErs1nMDfFzgefyPY/+UG/V2882ksTU+cRZj/YiJmg/z5KxXIGrLCnCdueetQWYS1jY5l
moFBhUATk5ZDeAEdP+uW4arXNtRH+hcV45sJLnORZud4fH131QUhXes7iv5wEV1iDpLrtHVUvrV4
P1Z3ZrZQj/KGbotCTPJrQTRw8mBlB0+wpWzlU0A3b0bpTMw3AqVaJ+1OzfRf5qL3u2TLiLUXmcNc
KAWdxSJIiocck/tMeFrvyE8is+edDpEjtxvpnPIMljVMvPlFA7yKqAs01RXxbGjn1/Wpdd/4MhnN
ftBs4XXrFoV130sHoC4BqFb5LlT3RD/4l6RatfF5UV+2wWWr78jlkPQduoSGBudRo2UKq1lHNkXk
A9ohALlOStOYyAVeSrrwLlGa+5mN/frOeM6d4eBfa0+QtAxiEwnh2q70zhloQSChPZgr94FSu3JH
vcjTF+obS8sU6HGXXLAHsC6tqxCHT7LqyG8XbIV/S3bynfDy/RfwThf7MgSRsHFCg2pPneLzEEQv
IUqi0EkH4Whdas/hC5xV7Wcin9UqKbgrXVhRmxz2tOReS7IyaGZdcu/JExtx64Eya/YkSE5yUR+U
JRCJm2KrvZUXDDl0s+lDQ34vi85zcEj37llKaMN1ta+22anTxHzr/v4ZWyLiTBAh0AimzfYHEaBs
xFndW9wED7ckhkKBq7pILoQckPQaSpoUbXhtxiulZ0y6KaHIp9bbL9t5htR0yFOpYHDmfh9yH35B
V+FuwUwiH/yXlNrz7cTapj3nWOra7RZUZeJuFVsrJk26YuID4Y9n1U164IU22yQnO2kR42tsz0Gz
+gtwYIaw/v5Fzx3277M7Zk54KRIHLk5Rn5+RlRhlrps8o3IFGlgkg+iG9V+7XlKcra7qW+vEOnny
grPJrYwTkKXTyEpLjhIL/ZUoyVxEhEiJdoHTm24Su7r0xGxz8rKzsQCunubgNBbc2/G5xgZ30bya
N9J1+NQ+WXfxif3zH9/7309Vn6aaD+9d0JPfV/PuXA2erG0+yS8aOMzRBoX1/SuUT11smmg/XMzD
/eRXGkc3MkzEfqsAYB0uM/zudAIWffZAQX/R44xiP5XFq0CEDUGkA1j8Ze/eNMYmk6+scZO7FyI5
P1p5p6bnpCAuWk5e2qWLS432wfc/+Y8bmA+jTp9NL34oCI0SMNUWBl0VZ7hNs01WOjhPcAIGz1q4
SMNTA2/ap8yntI/XnO19066OgbFzTZf3gG1/WAoWtJQje0zBXSq35FKlhxDLmb/Qrtz81If2p+WO
uoooI+Xj5PT+Fj+8JcHrUrWBnH1w38Qnb9i5j5a0TH/mZ5K6EOrLIDmxt577R3592X9f8B0s8uGC
stfCJswK+aBbYGcBB9iahZD3JuXeNQjifO5BvU7lM3j5UOv0lZydeOTT3PHliX/4BbOB2ZZWRfIP
t9zeQFzkWASAnX36EN18P5y+7L2n7QMbVVBHU0VzLob2vRIomuuKxw6FET7NGKxEsWpRmOU+PUvr
8fvLfa1TzK43v6+oSY0y4HrRsIxNAneXdbumUzzoZCraMSzCxJGL69hwJrHgbXtNRqW+DKITb/jU
bc8+os5UNbdr+RmmtMM77dIXq2g+PQapnZA59f1Nf51lZjc9+3w0wqtNl7buEVaDGdhF72TVyifA
l6wuGNHqstUvk3Ozs11z6fVb8TElEsY71xW6EYS4kum58GjrBTSk7ZIAKImSJmV8O5dX3//S9yLh
p2E3+6Xq5/lQi4iuyjN+KbbaGKt9vvdJ8iSRgkrhhV8RJ32We+sBWTaKDaJE+SCQRS204Znetork
wEVXhxbDUfBOquV5BzynwABPAcyBPGD3MfPo3kd8lXh4OUkPYOHScUcChSMTuyEVXdhkEuRHDqoI
yZL25fs7nCm4GenTHWJwgFo7tUWsWelBE/ywCWTusE0vf+RWZ6uEh+vb0nA05VGJthZH+/EKsEyt
n1pHv2ySZ5ee7xfMwBJ9kUv76tKwSPngIdhN7eBQqvgUiOc4xeD6uljMLjnbMaRp0P1+n/E+g81n
k3PUWitRfzEIcxbPFWtpnKKQ6V+may6KCgXEj2xqojrfufmCGKA/GyRC45262KLiLYaFr1CcoY9N
1O50aB3uyG+JLEcOdmFE4uEaKYzfrcCstTWr5jaJ124zVYGAj4Zwe42lHKJlXmiH7tE6F82tqz4L
P4ZHj7Ho8VejeonJg1mo4OYPJdFDhJCSDnoOkY0yYyWxYZ02qgFp1OYeQShu0Hti2mtvZ5Z2R7Cq
eeJT0qePev4pyQq6cXpFE39pNtPFVtjIXi2IRwJcuF5Z2QQavOl2OgLjvLSmPGpIO+spZeNnk61B
8/L5lPf9rrcpEJg3wmFqnZs8gHM2eEjHRHOjIL0wN8Ej3uPzhO+SDD6UuE7crv3hrKlIC1zoxHgS
8drfWsKyUd8aYRcjMkbh0azGKT5lIa8pFY08zHtfpxz/6qZbkzMaVeFTNswvm6v3cfD3E5hNsrVV
WXhsGO+VfI3lv2zXgbDRt08FcaKSsP3+w5a/7FFmV5tNsnBwBiElIuFIkWVbPhu8ajNZdihBn9B/
erkNnl54jdG2yNjy1zKb5h1nTM5Vz+UP8ulYaNyf0akK0J8GwTTVGDiNkEvNHoGoGSIRSqF0LBWA
6VCUbM4l39/4183KdON42Qz+ei40r7iQqYKwpOylo+EvYJ8KpNQj/nuJf+KJCV28vQ76PrL3Um9z
yrAlT7//yyD/cO3ZeqH0CprVhGsjI1bvjHvx1cynIajdt/cd+l10JTjYOI4/Uu2pJNu7d6mpkIwC
/nohnnDW/mlR//ggZtU2zxKzjnwk6Qgcakzs7DrRbHAyBGafajV9PRLNnvlsFUmtcRBQqEjHakg3
ZkQxj68Ri4BtSsSOLDyBg8uKuI6hOTGtnLzybBFB/uOLg8tNloVDgYuAWSLOYCVVnFBIOMHFay60
GlzOqdVrepXfverZUpJEoaoMGhfWfzR35SNjTH8acQmmC+FOePWJWEMWSNzDqWLXH1fsj691mmY+
bMY1+EYkuvGsNeUwORpa4nzX4gUbSOVyeFJfm36dIzkUxxPDaQLS/+GOp3a7aGg0dWczuBXjKUEr
KNEPIaYZD4MtYEJw1xppIsMP/CGLxr8ps4fUGBdq+ExW/XA75rtSgSUuLRIJiSEdGHqxtAJdTB2y
rcsk+EA/Vsi8SPLl9xPBqZ87m2t8N5fQOkrSkSSgUrVz1plq60p3tB+b4lSZ949r/FTcUkSkENQh
P7+UOhbiLofPcEzrZaETVZz3tqTSK0BqsPdhebvBKvehbp8YhnN84Pv+jebWPy88Gw2FMPGkkTce
XbbtWCfbBW0jYqViQnl1G3lyg2emdcZ7GiERXCByMhonipwUVfJIHs2ykZyqWfqp45N63J/JNMPr
tRquFH0PnRrMjReQuLJtu53WnI/9GmTS9+/pj8vi33fw3tj5MJ6hQ0sC1n+GlWrXVKZLxgfV0CF8
rHuI3Ox3Iuf7K34tSU7TFQBM4hr4H+pcoBFLo5rBWOSSxlYZNVgs+0oiqBh/jhpv5capCO5t1oVo
l+oGaipRXqtWUmydnDDihtI7LTmP43OKbnLtaMFlP56b6JwFR5EXZb4tunODU5OR3ZfiY9CcE+Q9
xg+xui3TrWxuIKIsonGfo5/Ex7pMUTPLGCF06eAT2FMdT9zsl++ABoCCFEWnPI6B2ZjNzUOgBT7B
UOLRylH8JwuVbPWmpsxsrpO70toa9XWYX/K1JsmZl2yNcDXGtGWvtWqRA6eK7DRHD+tYr7VlK2/S
sISQH8lOw16NTRibhwtBWJYT+ppz21mNcNouVvGw7MtVZWy7B/lMJEmdNhsiGMdMr7+/vfcu7qd5
eHZ7swVA0MahRowsHslfJDAIo02FQfDJtIWdtW2JkCywaBFOBePQMWQe/NIzzlSNgtRKRS9NoCj3
ptqm5kgyDkTYdG+h4ExIfx4TXiVCKiW7Ius9X3PvSWL3GzUlMQJMm91VG7zM4OVF39EuEkJIQ5tH
U5oOjvdkXOnREyCwWj6nxF4RAUWmNIMNJzRRAaRUojXn8f3o8a3/4PgK7ihG+a+7ON/xUN3n1v77
Z/V1azQ9K/C/qigifKWM/HmWKgnnQ2njsTWCjyWvwL9hY7pKSYoHY2OoGLOwWV55xW5Sy5f9Tq9f
v/8FX8o4sx8w25SWrdzVesH+zww3ZnGLo93QbUM+69wTn/jXVXJ2pflOLNcUNFFstkUCezhaDsOD
hE/C2BYY67Kd5W6i8swInCxzqmzz/V1KX6a02cVnOy8xUYrencYkOE/a0Tq0KwZDvxOFdZfuq3ar
+SutX5IcRSCKRGB3ucb/ZKWLnmXxVOlM+nLOnv2a2QQwlmoquaEvHZP0rDY2Jt2JZqkeM9Knrgvk
A9WpPdn0Fr98kh+G2eyTRNGjliMozCMCx3R4KdotPF8ivhAnH9LBKarrJnngqbN1cftq+/3D/3rw
QZkASWMibegoZr8Ivyo57tNRjY4JaQFsvs10odYJ8BhrfHSNLHaIk1A5XE6eS8snIoXjV0WEIBEB
nIZSEnnWQ+ledCWQHHUY3kwA4gvQ569lrf9gz0fsWkJumbdqx0l4L0c3I3DaE5utL7tLbkLhuAx6
XVPwaM++1KlVbyiBFB3LdBJV6OChe5at9ffP6ms9hOO4pFM5Rb9Be+79zz+svbXRK0LoGf6xMPVH
ojvGpRKQUSZlNS2myJWWSJX3FrMa8jQ6pw1NdaU9da9fp6X3X4F8VNMoQInmrMUB5jDzPHfwj3pP
KzOqPMcs9NBOm0rfqqVDOGGzsVSlW3JCT7KNIOyrUD4ahXTb4G45MXqnr+HD4DVFJC06xH0d1ztk
0flOrujR8/uu6/1f9s5sN25k27b/ct9jg33zmn2jVC/Z1gshWTZ7MoJNsPn6M1IbB7ec21fCfr9A
wSigUM4kk4xYsdacYz6MfMhKpcVDMrbQ57r499A04ovix7p4V84fRw4UDTgmei5i0YvCMQ8qF9ZR
zbVDm/asFPsEqX5L1VlPEYCoQjrprrPsZi2r8lXlnKSgKYhja8zfa80uLjXWWMeTilT58icD0Ljv
3Z3SNqfN0bGXgBSXpjvk+8Rziy+q3ksN0PnLn6cQAc8OZa/hXpwICCnyEbK44T1cexyxivZhY1bO
JozyfdQVJ1f45p6IVlwcokxWQVyKDUwZws9UrhZA756nGnRbalh7Swbx1g6OXjKJVeZjtXX7fq1d
+6vf1/rPH/hDZoU6lHkuNPSLinmYIuyOfmw8jJ55nZT4yhW0jwGY43HOokdAheLOKmfcv8no74pE
VusKu+02C4ZrN5PdccQjtEReejURZbs/G+pJxD2l6LqBKRvJbcR1Lvt+pgrwXH2d4JS/ToHlL2vQ
BsvP3+DL1Y6fwEOAFXpoiqHE8M+fW3rn9VmYQol90FmotlnC3Y8hr1BckKngYolaptl33zP7jdVS
G0UxQhq/BJfpkXPPcLQfD0IMdKOYLFd5G11nKS04EN+blCF3DY/lrrP8miLobN7XMsCs30Qra+R0
/fmlXM5CkEojFg0Nj/cPSBJq5j8vxRjGkOBwGd5nsqmPIh2eLErN0vOvSUyAKu5J4i/TfufO9Eoh
9w3XJdY+YimC/FCY+bofRIZxLMO8issPuVO2smy2+4+v+f/tLf/nvDb9v+0ti9cqLl7ff7XzPzEj
5//n3+6W0PoXSm+UZADUCELEaPG/5pYg+JfB4+mAoMMaRgIBb+T/Qka8f2HEs4CyI1NCpHlWsGJH
75JzDsm/8IOc0STsuCFC+v+GbvXnO4/shAeLv951mHXwRT66SP/Y58rYmrxEhOluzmpin8Yp25KE
4S+9uQJPbOfO5h+35vbf28U/yU3nt+7/biKg9gwSYPAAEBx6FiVdbt+VbeatrugwTucQYcdso0eH
ZDECWHV2AudsXFlEnX/xAp2ryssPNSG8sR5D1KMJ8ef7Y7XB0OvaiXedctkiizxZmRWpZIJ//eL6
/ixwP66P88O5le9QaaHt+fOjKk24nWS32k19mV2FMzOFhFn1IjLyfNOYrsM8mEHKx78lgTE8fX57
Lz6esyztY3pgBtYTE1HbRXFPhOo8FG7Q7OCa9nBASht/+ixuLZyv52AsdERBlzisZYF6q+zgq5HO
haoPnxScNNM10RQDVeTPi4olHzTGWc9U2FrOPzJJfU99K9KXXKflKpmw3GKYSpyjtNQqLhSthLJy
mR+OlpcudddyAvPo01HYDN8H+LjxF8efi+f94/uhzDWpf1008MbF90uJ4EjBbagdIFHADhgSV607
QiAu9Lju4krcfv6DXBSSHzeE2RYVHL4GIpQuT5aiweavu77diZmPRXTcWzTBJkrbNWRl5z6pVXYP
EGKVGwnBD5B0KPR6f7oa6zzv1p9/mwvlN30dzE/2x4JDXWXiQ/jz8Syxv+OKjvKdZtOjRmpi2rPa
t9qDQlk1MqpNsistw/p72st3j2CkbUv+ybotJgcObxQk9/YcGS9ObTXnrabBCFfBvnyOu17umymB
zgLn09TknZlI0YaAFw6ITXpVEniyL5NgKJYWNKNNpOvo5EMIevn8Ej8kF/942T8uMbTOYrCP9/Dy
DZRdB/imSssd7I/AJMNenSPOOzk+FQ0wt9qX4zNIgAw5VG+G10Yh840qoJQ0Pdb/PHK7fV1G7Zs2
XXE7d2PxULi98TKSeLebdFY8ZLkpfwS1G+3x0WTvtsn8u54767WHlooqt+oGetyWtp+dtjWgd1Zz
exqI8l6rOCwePr/cP49D//5BQ5ICPJM8LLQZF+sNTPAoJ9+OLId+BqnaO0xPJlcsP/+Uy7eGx8ZE
i0hFy5zS+cgB+2dnPXBzvx9Zcnc+4W7fBVJMfCwtGVez+wuewPjfrdfnn5DiOABTwW7Bge6ievbH
ViVzw8cBsopPeZ0e+GLjMrRH/cVycLEd/fuTWCY50Fhswx9F5D+3v9EirbVti92g4/hUhEA4Mo/Y
glmo9oB6igADM0nvP7+bl4v0+fI4W3pYO0KWoEuVkk32rVF0VbnrnC5+owcTBGs/V7yJQFxNkFOJ
Zz9P4Sh/AHLnJWpc8dUPerEjflw35kDqko8z1qW4QQxQtLSRy11T+2JFmQwDsCXLGhoeKZpfaGj+
8vTwSwbn8w4lbHgpQubElXQdltmdFH7x4KQoiLp08LcQkzNIS1338/P7e1Evf7wUIKssE/4Z95gS
689VrnaNLFUhB2JDqXleOtoHS5z4dcfsEVwLQz+Rz7emH9PbF1kUr6I6SK8INAV8qOHJZHuSAsJT
FaXtG7bfHk2uJIo9Gci9B+0vriKnkz8+/9J//UVg0YGc5OGnC/nnd7aIBPYAd8sdxDd3kQsqk8gv
qmMYO+rx84/620OPIfRcOuJPDS8TuaogVQA1LEk51EQnWCfmqW/H4SAsFRwcO6+OCXD13ecf+pfr
s/k5cPHQO/AYk/15fTM8yNyqREXQMCcxHzvzaRqI2qjcSHzRzf3L+4VEjZBBPowD+Efq8z9e6jqZ
CKCYZL2LuiGpCGfOsqvSns/5oecOW2dOe0D0Hbh9gPpXsE7iLx74v10rnw41Hzbqf9KSewJOB+F3
1a50zlFaHVdoTjK86dM6/KIddn6UL3Y7emEOKEJw3vQULkpbCnSIfMlc7hz2rMNY2e2B3BD2ZlJW
7ecYVliGs2BuD0J9+ZP+5T6jZzaZF/HhPLkXj6yC8jGTtyR3JLvore1E6X1CdKtajn4RnbJ5Yu1K
BxDgCI8hGsN9p9r6/Kn626OMLeYc3eYDZbz8qec2iLQOXLlzEsPDxud5+4Fs0XWdtndlLEx3UVjF
VzXdX35eamv37JenKfcfzOiAbF8DoJncxZkTXkdCU9H5FtjoFdHd2RcHivNNvPiBIRxYhKGdk+k4
pf353khOSEE+kKKgqNWu07J50u2XVepfPsQ6H8xwi7Mo0OP780PK0G7cuUxYEeIxyhamhG+zAMny
lSb5L3cOV5zJ0gzK4Txh/PNzinbWQtJU2Y2ecp7J/m0ZpUkMKTq3kah//mz85dWw2Es5U+Ec5Ehy
cVFNPUDzGLtmR4vI2pZJmFqkaFDRzl5QHhMBpSvqa50uB+G9fv7Rf7ufpH+dzU048FkB/rxOkVEC
AGlsSMb2GJlp501k7Hqff8hfnn3bc0MefpOGPk/knx8SCkP5o+GXOyVcHsOZomGOx/YQw9/btLlC
6J2G8VfFy182c951nJhcGVvV5QFqBiydECdV7kRXOc9VPonbYB7VY2DX2S7zmKh/fpUXfeB/b+ac
ZGF8sHucrXh/XmbsesQLzV69y2y79HbjpCOFN1okv3kZ/CcWhlAsekLOkFTANAyrIWwXSQqVbRG7
mfotHbMAumNxCmiqySdYtbOD1TQkb65DIsgmd7vBXlIWJBDZVGiv7UTpHZru9pHCRX77/HL+8gY4
kKQZsJ9xJ+blggU7tu2cyiAPQgpBiFPhgVxTkfjWZab+rzRlH3fuvDCyMWD2PhNk/7xzWFFkMFk5
xa0nYmxrw7yZG9FuIbF+1fb4y2WBlGYHwk3HR15uQ+TsdNVkTcXuo+PRGv64NKJArJwoyb4oJC68
2+fLOtv2aTOw4kOXNs7v/T+29zKFoAGFi5drjDlRd5490C/wmEI3hfFSddbsgrxya/h1xcTm08NJ
f2eiWzxA5qpyclcc63YK9HzVEf70BMXc1Gt+khT/mKjfPv+9rfOS9uf6DbzmXGmDHmHR8y5+BOVM
rTslNETKoYqPcrDlK8QzcSXbMWnhEKbxG/Lm5rFzVTyAVI0EvWVrvmP2pG6ILYrJvDG6OzKK8mWJ
iwDwFcKVxAMF5sHiuhsCYPNGOvQrohnL4+B96X25GJOeb/g5is4+FzTooP8j/IHsQ6Ing6DakaUC
mbSvQ7nMiGJfuIXBwZ7l5xrwOR2MjuAEIzbfpiKb95/fR8jHf95JmhbUc0xVzqMwoB7mOUDgn797
UNWTTGOoi37XAOjKGhUnNxg+GuJjM7lOM9Hf+KxOTO6HZz/LkdfR5jdW7pikv628fh6bGqgA7bju
oR9FysuQdas4r8ddMDWMVYzEOzpdcaNxTYmZ/LA2drdw/t4GzBtRoo80b1ZNq+9VEr9WU/Lk+efH
yx73cRlu0xCFmxKEenlRRSBofjSqAnCkvyTJCOQiwUc4c52kupFmcxV7GWly05Mx4nINXyx4qqJo
d1We3U2DPg5+OO/rmZFsMvxooMnqcL6ZaGJkxOB66HB9Iq5QEVrxtJ8b9RyQLSZxzko3uGqtFExe
s+9S9LyZte46tQF7utdt+auPxNogRtNps33lJmvX1z9smL9BSjVM8yIpavo3+bLLxBroMOjFXOzm
QRFUXe6MoSXpi8zVNsSpTt6mvWwd9wUQJv2AOXx0jGiVV7cEnS1yjktzgaepTtrrtDPjXTWLq8lN
7h3Ib4uqqH5UACHHPmP9jd5sX91NcA7od3+npbGSlrHx3SsIpe9pSTZNHj+qSe8TKDaQYjamuolj
66iD5gehO4vWQykeFXjSh3wrsnA9lenSFAGilWjdz9OxEWO+mjXIus49yEpuU3U/SEaF7nftvTuz
oxdw3G8QXG2a6d2pRbvAbdguPWkdPIlUtf89W2Cv22nBgrrqknhbNC5xPS6iIJCqVXtMQ+Z8kx08
S9PErE2Ldx6aE9FRPofL/GAqLLh9B5cuhfdSx4+W8jY8xQuR4D00KhJjFRg8A/NtnDNeaid9U/Te
U8zjXPjZU48qvMOs6DE/LOd5Ay7wZxcXG1foYGWO0bWP+WduvSeZt+8WSUcgBuFniNjZkjexsL1s
PZbtD4EqKRxH8MWT8eKW9bUN7m0VAQt35HXbHIeYJq0IlyEqF5GJPW0f+CAuVmZ7C32UIC7vGHfe
yR4BKtQDAnQzO6gGaKFN4avDJyKpllHmPASjwJJXVKewhreQ52O3LBm8+ikhc3bzw8nrn8wiTlom
YFrbVQeJc+FZ5TH105NbOyC1ymE9mmW6YJl8ymb1QIzuHYjnn7OptmRxmcsu+tXwcsnGXJsd7/ZP
RAHIl8AVakh9xvcK/mHOa5Jm43ZK9XMInVOE7ZvNtrFIHfzmKvndBigfccLbon5PtHdlQbErG27C
mK4M3ZA4qp1lkQTHfuqvkl7vYi/a1zmRu8wOmqPOkk1hdyfHI7G28uG1uo/Ettuk0blcLCtIqPg7
rG2GgMIW+p5M4mBBYN6ik8O+Jh3OQndWOcGetOWd0Sf3MzeQGfDxHA7Y4wNZBJkifUxr+cOekq7c
FnVil8t2pO1I1Sx7hdBUnorE/WFV+GyLbF1BvJsqeZ86OXYKDwQm0bo4SOx1S1IGPADSJCM0qZI5
xSIk+C3vPO+h8JmIqqm+Lhv5po2heA5ateZEv1FG+OpX+spp+nvV1nd0Mz0fuWSpnWEHd1Py9fxt
ZSPaqrqrakJRHXcsQSAKbqqcc/8id95LYT6GM6irhC8s493s7nqlEMZWeb2aAfNRL5+z/u6MnCRS
0g2l/o6xd9f2493UdRtZ+t8zltUohOwx1T9B+Ta7Op6jlemTkWbZifvNnRmqT5aDrzDAfkQO2U0x
utUmVB2swRII9cIu3WhtFG37GOtG4SpyY+smizlAL6fWVzPIF9q3WzV09RvJaOjdakIkVp0fDrz6
uK/7OfMPoDXJ5XDwV/s9l4dmkuxNNe4iy2zXo4JvTF5FXTykIG7eAxnZVClZoX+R9Hs/59VvAvus
VTv58xqr5CKdcuR50kMKKKN+xp/fCLJFUKh2ee1fF5aY1/Wk5aM7N+9hxBtiy9DY0Vtmru4wiHri
FS0w7heJB/221ScViLnfoorB/cIyCypbFTuLfOACq3wkHlU9pd8nS1nuosaCs0vcUfx2rVaug7Bj
MTTydOqu3LQIH1NlRzdV0RaULk4F8yNoArmUnSR6RGKIXYsZXETWy5SwJh9gWF1w0KIRHWH5VXZu
bM6M2+Uoh5e2Ht23aebDF51bTj+a0Un3babItqEhlW/7yE5ICm5Ixa2GNrungVJ09Of1D8ro8ifU
4HHPfMe+KspCPocxAKPJ7buTV4V4BHKwwfxGQ/JaOtFD6/PClwXZf5Uzhw52IULa8AeZ4007kNGT
jUXYLOZphnngYD+xV0VaQGQwDBL4Joiu1mwhfawJJBGgUq8QDTTfUg9inNFE6SHoonovbDIAqtIJ
ThPAVYcFsQt+eI5o9uBSWXvEmbEw6O++9PKFV4rkkNnue9YQjhh1o70jFYjejBugz6xf/a4rdxWH
godO582jm/n2rp3pR/ZWjfatJhn2uiTTEIeEYSfr1vTYzhplvdG9au8SG9XIRDbAgamOtY8RCT2Z
whTrmabmlREla6/MHudIZ6s+HboDozvc3zjEi1UFCRmF7TysayCM67SN5mRZ56PiJnlhmmyaPgPO
bCrYC0GGWo0oNNwacUdW4xpotlTsdiTBgfw0umgZhC0qVzYUsxPB26jSnK4Xqk2PNAfwExEB2lWC
LmQO0MrORXzVz8pY+X4CeSSx7Y7cuALdPhqk/TybkLonZQRH0ofEskqdfmFqN3jRQ0bdXiHXrWTf
t0uecXNfUgSKBYuveA6m5NTN0fytGSe5HcfU/AXLuPodxW78JAyvfpvVXSR8iyMfRTRpi328iaST
oVeO5JVfpbgU8rJL/SXNr3rpegiecx+trzuULC7pIK8x2RhvsknHXQUZ/jBQI9+3ThFTDgkLpNtQ
7Sc5ErKjIYeHDWQ1sgRNasdOW7+8vjSW1KvRitTObkN6+rfWsBmYikoxl27Gbg7pRBvTMfcdvNJT
LLldNTlU1CRkAkWD6L85OR2/uEJJs3Yntyo3dFL0biTU4mfgj8jY55GDbT4QsLf2pfbYAzJ2HhVP
2CHcwAHBXDrjXRWF8zecjiYh7iM6XL/X8jYFcE1pq0bxZmZTui0MK4FWoMtnmbAbQsGulqrhWVs5
eh5XFQHOxF8MA0hvXeXdNiG0dx1RZO8czrUHN4zaR+Em7kdCB9nqsWHJW7eyYTVMiUZhnpcR+hyj
y9nN29kHST0onW44GodXI1hjMtpnquhY2o8E9VIq8Tvne348S22gGeptDAD53aNv9aAhXL611e9x
yJk2E/wKPcO1137qH8+McBbIVZg57l1rs/iOfnSmpOOXJTPSf1BmGR6hDAUgRrwKGAze344SSEWv
nm7Dm07CwhxqrQ6ddAR0Edfov3tDOZ7MEh+oq5Oj28QF+b0Z8cCmnW/sho16Cv1haapGEdeu+o0v
rH49zw7X6qKpHwstNiQWOHtStM87CMfJlwFBCZB+JjVYpvow/16IjGLZt7qd6Qzlmgef7HTVTb9c
Uo5PYkRFP5Ea8cPlVLJluJ3dWdJttiREyIfCcod1CWD8fXKq+VkOWbFWqtp2yOvvet95bpuzbVwM
WMCGc32YWOPE6lVHVMF9nnGlEZ3WH07hOKeerEeSoHqM2HGOQGq0pmRPiAp5HpJxXrYUs90dJdTp
x+oDydu0ggAPqoUbNXlNfeg717XW/A/uyopHMAFjUoDAcqBh2ARurUtRs7MBd834Sm76aA2+AR7e
HvHQiGAbJYFeBy56Ah/ppXC0eQZIxgw9q7QLHma/9qYV861ILApEro+JP5Z3pFxLhQ9aJOl26Ewa
Fa1vY0ZqiMUo7NZYwXFI7zzTTUCWJ4po36SOqTRCuXehs6+4+8WVY4jdxOT5jbS6cD+WOqOp7bh6
60VD2KwS3RRXeprb9yRSCbZZ6cYzGQxKMg4f6NSdsw6s9UgdtCzjovpdEGp1Lb0E+3pYuSjeTY31
s0ghzqTSgkEd1tihWwLOPNI+vP5Ox9LazUDd9xaJF3AnUus4kam3iFHxXMvJPj/a/XxsSEXYiram
UzZKTDccF5pF5NivLS2hZUBhvpwEmcsLjM/5avDQU07KLe8NCtm14yZ4dByp5iML1q/EDkHvU60c
2ypWuzrT1aseYx54KDygo/S+68IQ84TSoJ2ZP9uZXdxQcsVEvRjTkvTybCUd+y3TQ/PNIAJlkc29
+T0lkmHXRf6zKYkpCnLclgwUDBIADN/ep2NIFVvDlauqMNt5c52sYz10q6hyxS4dJlJRzMq+iigR
rGEgYU2jBaTwxDilXfZ9wRB/SdBR8oCiotxmcZOcyKTNY/6zrjbK16S+54l9b5PMAq5monUxgPpy
ez+8b2TUPjRIMzpcC6M+59aipjGmYM+zX39L7EasuqGJnsdMtXdiqAknSWu/3pTnW9T6OehtKyOY
DZHpzm+GeG3n39n9WMUrKzYfHfNsc2knDq7MAmkimHGVnmJUvSY3+WC082uQWM3CbrsAeWJu7Myq
1tAHVIE3tTGaewqc354o6xc9V5xDkuZbH43ND78J32gr6OXkswaarL9D7qYcacyXyHDrW5t1YV3F
5Xzv592zGKJok1kivUv6uQAElsXTNlag/ksCAZZmDzOpbxCk9BY9VnCy5cnwQME7XqfWkSqbYxDG
7iapwevEH2iErNk7HPJO9KO2ExtsviB2nFhy4gy+NYGI91NJC8AuH4sp4dzQdvLAuXJaEpBcXYV2
iRUGb9pKRc5bn+bn2m701qHFHxSb66qUKeQFzztwwnVWZuMRARPM9UrNSbAWWSs2YwPrbPTKkMVg
bNdWWZ0LTRKnsr6B6t89h4bmoGK7/YHQLQmNx8QfZpopxl7Tw3eP55q8A0d4TwT0zbjUhMJZ7pvS
4XUzw2Wbx+G6Aq9zItMlWZpzrbe6FAJfti3ZAEr/lAVjeTNmrvwpq8rb+tX40NcRdLNsNjZJn5bf
+iHW22HEmGPVw6MKR4t5v3SfC8IETk2MUbPNh/wUizBcGSmwwGrCnS2NvUUEzHXTg8IAxg8yU8VE
hxO3vlJCtoeZQ97PIbWNTedl2MiVT3HWB+OT40zhkvsvl750kgN6n35dJfZLymF1NdrFvC66gSfc
jBq6w/WuOetxMzdlVzQLWhCdSKvrkDTadd64/dpCGHxDioO/N5Pip9mm3XMXgTJmRdeHqEEib2bI
Tp3eJSWMuKWFpyqU25adP9Or6V+JC6jvQlLpv1sau5ByScAuA/tIyHq7QjTYLNAo64PQZhXu0oq2
cu2Mcj1JGxglQ8ccXrSufoM3hZA6SQKV523SM3FMYRRaTXIdeolaQoznnRZ0vESCr7GZqKYTHemN
b9bGip+sWOI/bCjBIbqFQ7C1uae0iEyS6M8pK6rtlmie3bWbNVjtAovic5xIP8TpVhJbQCxFKO/H
vIh3MmUtHErwFRKh1DL0WXs8zjBkk8Gl9/IRZooRcGYO05zw9U6pjUBrthFNbEcLh8I+XQxZrk9T
odJb3zvbxcyh2UyePfOceofGJ3EM5e5Q35ipa95UVIA7QVW3D/K+X06dHW1aFcf3BWemBR9AIkIA
ShQFVwPUasRbJ3B/jYak19EqgxiXmQTw9M0gDey6UI6+K+fsWlcU+FrM7446+57KHCxCFQLRt6zf
dUIwEdGm093su8XGolv63U4ncSwI8bIW00jeysLw4PZrq7pSTOFXiVtdd1q/MB6WC6c1vsG/1jei
x2rSk2KysKR3TluIh11htgVn2S6/kxoaISknBsYC89UppE1fL3L6g6mtlIO5gtdgpQlv+5ivEycK
nwfTytZFlv7MCVi9Ui2jq2Wdzf7ST5mDO7qbtu6clO+a2mrTIXDbm5bMbocMh5Nlseb6BsXKgnYB
SRaKSJ0XR+eI38tCrCPTKp9E20bHANPUhkTJCfATQDN4zT1hF0CgUA++BbGcVv2cwqYg1+YtV4Bz
OTeZO0zvziMu1GlRlZ5cmfTOabeU+LFTr/DZPrL5xe/5tUyJZSF20vipDsMrM+9pSvtDvR3asbsu
grl6KqsODkRaRyst7fwwIIuioTMZdOQt79HT0Xaqh3YfOom3rUPdvHZ93K2NZiSKXI1LUfFwu30o
77y4dH8SxvRsOXiudOVLco/HZjkHY3oIy8jbZH4LVsdLrWEzem0PurxuH6a8G5Z9yfkRnORI61KO
aX60own0a5z8nrEULPpSxGuzIFRnnnR5MCJGbPTC5Ljp7ARbXTkS11dmgFsqTQADIw1L2CHODCKn
iAbJd1hC5t8jFemViGAwDnN0EqndPdheTqdtpnlTwlBYtaZfv9tI9pe2Ei3VAW9emARuCUJgCG4J
UB8Rd7I6fvPx+W9dRx76PFHXXTzQNi7GlzBvfiVp5m/8hoHC4DbTBrOJsQ2HoTyMuvaAwklP/2Lw
YZLCHtf6KQun5FtBdte7q35nDeYS162NnRUxLaD1RooIaWA/4lqliOu9/kDGjHPI1ahvZ4sYtcXg
4YC2orDdRZkZ0O7sYg/0iOlAleEsL5O4ppXnRffxwOIVxXOxS7sqe2B3HZeWrKJVFuNOiGQ+4jXy
nXoDeY83KRczCBwECRSMdS5fonIY6a0R7jWqPFl3fZpwW00ooX741jiWeWiGMNrmhWJsgOjzhuSp
sFwkmXGFnSK+GmryONCu1eGmSVUOiHxuAK4knDDMBWW0YB91ZT0unKnJ9dpTUIDWrjPh+jTjxoj5
QkriGbMm+m0Fagwiu4Z50XAEeaRlXG1qhpZ7P89vE7z0a4DU8SaZGeg4E7mWWT6T1lTP+R75qMHG
EcjnuaynkeAWNRJjEma5vSSkZ9p4XUNyqmv25kSzOjHXfZre07NiOJzTYpKQomLfz+F5hKO3sr0Z
qgQjmQ0fM1xHQRthMEz76zGCe2Il85nNi08VUS6Eofzk9+mrJlB5QcJPt2P2lG5MSCmw5BVBbQbt
CRX2x8HGL1kMzm0z1LAzmobyM7Hkk6GdeqmMkbDZqE/Jaxqi8Rtz8nRZupyka8NTvwc0D6812yO5
wXqi557Fy5oW6Nb0YvvUM8j8XnnwDBYxlTb2x9LKfsk4Nrd+5LyEUsIsCStr0eMh2JsGyT2+MI9x
7X4DmV7tfUJNVqnqn2qTvnjh2HoXlm27cpUzr8sw6H5or/eCLYiIbi0dh/W3rRx3O/iR+0DbFKO8
3autLYv+NKJPPsgonTaJ5SQv9PohQA9NQme51ZIpR9TCKWqZsgVpei20CractPTKo+I79DylRyoD
4HPSD3etA/y06TznUJazQQ3b2U+0FGgxB7V1bBKvPbl69G9JCGR2P4Q8hXVAHd7T0t54La8sxylr
Exdjd0easHc7TjZm3YSOjhs3/bkWc4/tqGEc+rndv+ZM86CchCNJoCP38MHobILPjCn23lMEPumC
+qW5rayRDaNhyNRRNxyiPm5PbNYM74LIP6rOk0ytTOFDX8rLfSVgzC98RX9HuW30fSYbaU+ok7HH
sGc+m/SYNvmc65BKIulZWjWRHSjPh5cmQmyepbLbgLAb16TMwCIS7eAs6srPvkGiah7MxlHXcd9Q
cxfkDxIRzkoG83MWjbcI45xZSZxV6SuOJf5u4lPLeDUF8XjyEESsbOZuPzvof7w8SbElF5KBVFTP
w80sRHNXR7l1LKJKPhJqnVNNkGw+CSYJa5V4+ph7A36sOOv6fOXP8OMXc26a7+TlNVdZPJRvBvF6
4RLffHarp4SOvDHL1Lsq4eVzgFM1wICgQ/iVqz5IVv6YWt+cVKvfbZ833XIydXW0soCNecz8APpJ
ZUW31ZD2bL2cuK+MHqH4qfErGGDm4Ho7pQz/HT9ZdjWzLv6OJ6KUjtRh3g50F/vqKMwkWvZEFBhL
N2+qo/Qq0jrTFp6/iBPnOSzK7qdRSUm3MIozbFodcpmBpeqlbw0AEKXm6/aZSK/iHulvjlP8uQhz
9dtxHOOFH9lfMFINm/VgCagRSSYlvvggDpah1xX9orXxXUbozINNy5GO/n1u7aLEth5k0bTXYFhs
jO1lOkGptWqHELIS2cJgdJjRDIcm+Srpzw6RMB6fqjlAO6/qEsuG8/G97EiTkiYzI9tQYKof7TSS
9pnmmj9lx4o3VCNXQlzxjY3S8OT2SUN7JCQdcxr98akmo8/YDuUUHrJmntXC8vpcncj7MqBJtCNY
hYzJ8S6OjDje+iWKmVTr5Gybk7m5ccrM2ZTnYPOVru3igVllnO8LKHXE1DKAtVcG07AUjE6FdT+C
F4CliLc+6jO7WbUt01Y2hAT9fDmZNkSAqDz6Q1s8/A97Z7YbN5al61dp9D0NzgPQ3RdkTBoiNIVs
STeEJEskN2duzk9/PsquakuZaZ/sqkJ14RxUIittKYIRHPZe61//ULsCR4Qux5iqdTpOiJwkp1SD
eRpR/leaueEuFdoG7gSVRS5h8aSMrjqfzCkOHjpzdgOkEd0Bw9NBe0plbjptUB9K6chT8HOx8XKR
fVZH0ae+Z5nkUCpluw2LqX2WQ9cetImQT9vC5u3Mg/lzAJDl7VHZdqzakFfc1uM+paMP92PJjRkg
1YKTTerVvU06xN4TItqTng5Tt+6R7Yc2jJ7CmaInTYnEuTUJiZMT1mf9urEBngIR0yCtU0DLPiAA
EC2e2k/ljZMz1yfuLJ1wNUw67sYoJCZUlS7/2ZDDd94BjX8GEUgSUm2rhsUik+Nj6Vn1UQxF+yx6
hJtAdIbyqOgw9K3SqI+gmgrN3VTaq8RNyexC7DLcNqrRfKk9AAvie93P9Az2wTFIomXU7+3LxqY+
II2dCDyrUBgoStYrGDTU46G+EOiyKuo2IhYQh6Wl44VKhq/fspAeeA7wUxoBZ9NAkK1IlaJNxLrp
VcjwoCOPAyc/Z1Dv1MnsEqBLzXpM3dTbAWNxezW9MD+7wPRYPtUGV6MWFpOJRs24okQ/n/UJcg1j
amR4DeOOzRdEOL9IUDus6t6N917mZZdkVWP8r4WAq74y8uTPXHRQ0Hwa1zDapvgUwrD12ahz7gTm
ofeZ3tpfbSMWmNFEOljkNLBGqC0s+FYxUeRmtOfM1qdEkAYsVJ6grFx4i6IixGZlZZZ3jGOF+97x
uA2VquZKFB3jo400O9i3vUCqSwqsCx23J5tyB1A13CpuInbkk/DUMjXASgYyRzZw97I3hPvYsbOb
yXLqY+q5sTxNLOl8peMZ8hXaZh6QpEWSQlUwK4gWlJLyrIVevaWYjsSmNEO9DGbAxLuMhF+KrbLS
5Qm6+fia/ai2V26ThuLEnjqxI58wgo7CQ5IHA3OOhzjj/k4ZYR0go7TbySrTTYkdy2uUTtEdIypO
p6PpU3ExSHei8oijea0yNhKbNyJTByH5lRSnUl+XYc+ab1cG93Etloe8reh2Du4i+ykmmW4WciN5
obIo9LWWDiz6HIQ39abhS2Z4YMODpzc3rTENzKNC0W7EsjwX7AIbbx7Hc9VanEmKsroukgI59ay1
45rKnm0otfkxsLO6JVd82iOvbzgH6EAupROW1kOaNVlCHxnbIKmA6wtMxUUa86zdlkVMR9Tkue0G
ky7sjEicsd/WbV2eqEpVnngl0Z7ENnEt2Okq3Pp0d3HoaaSBgQX/XpGszgI/qEl4kVk2C2UyI81d
W2HJSqLWivGZvlLdZgJ2jxUp8XXD/X1Rj2m4H5ArrtvY6ndKpDExGyms0ffPnKRJT/L2zOlLOWHd
VQC3FoobKqdTrmaTX5bccDracJTKE1acus7gdVWkNRW3ClS6jZnZQMNBgu0LI2U5KRwXqi+qLOQu
bVcfx0rjWSST3bvoq75fcR6Im6w9JUiNHCcxAiEbxiLSOi0ZKjC2d6GZ6lplHU3u7m0qlTyiOCut
x4xdhVJZm+tdFQ17kcOcOmceyr7V2ohOChM2OBWE2HkjgROdGC1oSha3Ss+YFvNkxh+wu9g01Hga
bk21tSkeG3YqyzXguxtTdkO1RfgztQ83bys8BpVx5eox+ckZuyYlon5GL99dEHTY+kMVw4yIpUTW
JUbtEqDqotPwgSTLXfNtaBOBooxIYqpROe26QZ6CT/BtrNgIZQA+ruzGrKYOzJ2ehb5nD7jq6JB6
cOpRqmfC49od5lBDRUPKVmWux1FLlD30gzKjcakYt4t6tr4pAP4BsuvtS3l4zF/kfyzv/VwSAJZE
cftf//HuT8cy55+Pv/LuFfK/3n4cvZSrx/bx3R/WBfLJ6ap7aabrF5Ipv73799/8v/3hv728vctx
ql7+89+fSzqd5d2ipCx+FFhrC5/1j1XZ58lz3L4Ucm4fxW9f912Z/QkrEfYKpnQ25uzw6/+izPY+
oV91UYkiWMEFCxLFX5XZpvOJldIyKc1ww0CYDU9RflNm8yPoia7lwl1SYSpir/V2dvn+l984oZy6
P46o+ECqVXGftRclEMx/3TbNj0EyHfMIW23YOys9b1adPeHD0JoXxH4yswnbbhNZmXFgqLqYlOKD
Yowz5X8xpStV7ewj7Q9IOobY+7mUBFbPpBmgN1PM5A7SAJwZxr9BblsXnp0OuAdXhGCk53QqPqhn
84VOwPObzNVP0sqp4CFVU0sqryBoGua77tdJSIMf5eVrbGXVyix7uWLtDPEb7uZbRhMFvq3YClVg
oD6CICqKyC02rpuZPI+SRacnzVtgC6EoJeZsKjaQqTb0vmGIZNsWRbzxWIu2YS2ca7PuzG/E8n/A
c/P7j8S7p+YPYz3/eQ/O49c8IZxKtk3y3P744Bg48f300Tm+FMWLlC8vv/Oq74GdrvYJ530H4g0W
ObzZ8CLb//x3xVM/LRmZjq27mkPkiIty87uhgYGhAfM+tJbwoBGTLl4H3x8bw/zkuQhLPSTSrN2e
a/6Zx4b9/h3l2jJd3DJsnl0Vtaq6+CS8Jwo7U2Mo8WCRYdinUqu2vUPf169DxtvMWHOUiox6HB0u
gD5NQS7raaVBqNs6Uejs6hzIMrRCma+J8NMOsjbt45iq6dpOMOKlXCaaeGiMdR7Z412OKQ6e5CRq
PnpRoWHWomY0o3hbwhHGvDl0vnZF1Z70hoy2VlLgncKkM9BCYrfmuWVI1quqj4zNLP3ZI3cFflwe
ZAWTUF9M5R1TWPexaGR+0o3RvIGstemk46zUlna3F0l0oTWhuytI8zrqqPZAWyWiUt/QbTIJNAAc
HTj/VPYQLFeRbttPIXyAGCSEis7PGTVR8k/tLZWeez4ynyKAqNFXReZc9aij96ow6hWrRfSQxUSg
eUba72YYIivS3+EECLXZNk5Y7Aa8UdLGmK7KqnRw89OLja2Aws1dz7DC8eCppCuLkIPLpVrxnZDJ
oDYN7jojv9unIbUwjjOKNYMlFUTBxFtJYIDVyVnZhcpMBFwaY1AsCyZQOjQ9ZJvzSgq13Nd27MRr
GG8UAtRNRy1h40V74ZxHRGvDa9XyjV6/2X7K+QroSO6dBD5D2ulHe8zH5ymFciAHENrQSeXVTGWM
Pt/ONnZXjiulGqdrE6T4ifkq3KXpQc0TudUqQ+y6PiIJXvfCz72blBshQvsrofTptO+oGfeRRbh4
5lYj9LexzUkxhtmUxK67k3bTbGpbT1aTircePh+6H7ktASpkdj65TTG8Rky4N7NK5jxsqrxY89yY
RHnSOZ9PorqNSTm+ZbI+PSq2RiNfzJa6V8qUVOuF48u8mouceHG1riJXQq0N3aUgdU8Jqy4uDK0v
99mg3cYjahgcaM1653ZlejWWtXLqFkZ/wY7jnZl1Yo9oVMxlvK0pOeiX0oECNpLNhMmimeJb2qEc
tTGbEoUO3jWPeGrHJiwDHdAqxnJCz/HCwDi6mD3qRd3s1CLI9A7n92Hu9ZWoIwc8H6bvCH7OXmDt
aGtTP+4WHMjWH5leOOF5DW03ho+QfbGTxrnOS2sbKi7m0DLpaHe2WWvA+Pd7byi859mEzLHGOGu+
mPtRXspOh0DowVKaz82i8wu37W6tajQuGxe4pFvDtj2aoRRrr+k0/KIKD5KPo0PkDnE+WFWxXV1T
FeYCN30Y0zvSutLmlmGsSaKSBRmqpWaGKeacFtJypbLKLaGrFyyUnPe8x2E1tEVhN6DdoXo/x/BL
A7VSokM9ObnzBS28XjdrhCLaFWB8F34V7K2BlcACY4XzY42orLXalTfcuRbBbF7eDZDKoBHg057B
M1ZbTzw5SjgpuNj1anlildmgYFbegeP1XQPtIRzjztzD8PY+51NF6w2JmjtFnbSIMW6rAl3Uw3hZ
tI4JS8ho060ejn21c6aa5O1eSWAKt1oYMv22Ug4JeQ84Mh9V7WhEc5kHqczIKFIHkuBY+zhim4ZQ
TGCkoozMo4ShV5/Qql04kOhxj5y6OoYoBBpvqbgN9oofOSOsETUu7IuxtwkzN2FOqDBABRp4znFg
a+F0zAYXoNhWZOOnZQMzbyZzZovpsL0vPLM+SROP5360wpWVZmYb6J3hbDtNj7eF07vbMm5S4F7y
uSJPc/xGs8rzMbbis7CqnA3upyDHmenitVr0Cb1ZV3Qa9F1bP3WdZmspZAzxrC50gchOsPcsDWWj
Ool642QVcX66ZM5gDBbwq1IUByfuymu3d+xDa9f9vSVCJgTIFs/QChhgC422Skcz2rZNO0t/nrtM
Beuap+d6qp/Yo5oDzqX2BlSeVKM+UbFlV2v1Jpq1cDOqwr21TPifJlw0NociO1nCXS8goiqbTJnU
0x7C+fOM/8/lFGJn69jRyaJ43+W81V3qaMlKMgu477V6BMUJ0YQLqx7PHDKm93iZuH5EQ7qqhkk8
xCiyTq267A8mUbGtAuN1bNVZBIz2NGrH3jDXYgrnSxtcbB2n3lZmRXULHas9mey+Q55VzFsIEuSi
CA0j6lkqPaPEMr6gBLfEqhl19wziYQXhw7BWVWMU/sDxb0bPtOgxE2BvPYwvqykaCPmJIRgIwtvg
eribSqY9LBoS41kaZ/POMGqgO3rN6rHHUmUPSVx76eHSbshaNtbIrLQdOIXxRRk5nu6VUJk0vG1B
X6p1U7TZIVWH+jOm9PUeBkxziSDJO3cdhoEzLet5ikBgWxtxf0hLaw4sPbN32cyk2zUxEjDj+Att
vnoIQ83jTaRNJZDPECqZaWF2ZqgHZA15GyQ8+ZdwfcctrofNo4sZdy3tdEUlj+QLYxoI3rlrn+RQ
lK9SO57PNJGWT+hwGBiOubpOJ8IaYhW39KawA62AVpoVgPaKMhnrRE8boCxNuRsLZnQDfKb9WHjT
mYEPGmzQJqpXo2JQu2sx7i6j1t5CTGzdVScjAC7TwTcWbpMv+9H2gtpSnWD23GmBRPVlUu7qjg1X
3NYi3k0d3NkALOka+DtlmFiP+uhSU5gxWWqOKlgJmiZl0Fj09hQ7N0YDmZgtL0LPFx8ZZFfJ1Vu/
96cK/L+ldH9X4P9R7/zPq+//sDFe/Bz+uC8+fWz6RP5Y2S+//72s1yyPUnyR9uqGatpo6v9a2tOK
fqIYwRqX6AC63sXa9Xtpr1D1059i7aVa6tIZE2Dw1+J++aG7/IC/5bUkT3t/qiteVH7/raek5+BI
Hh4i8OJMHIw+hhhYQ+PiVWHNF0LqL2kOVyjuieqb0XGEkQRhaaEXzx4wjSektv3zt9RF9VLctM3L
S7t/rP4FcBK0sj+7Hy7LpqXET8sfb4m313y/J2zrk469DoJLVl3+b2ncvrd7tvNpcQOybBTGKvOi
xT3u+z2huZ/4VXox5w0IsZcm7Hu7pzmf8LxjveRiYpNJCPmfafd07tYfbwjk37j4mjaGL4u7GxYY
77u9IumjPhO0ayh1lHU1k6BqytwBlURsh74ozkg6UJ3TSXduXLW7STA4AcIQ8WmWzSraJDvZwRSq
/RjGlN8LxT23s/hpKpvuNI5rGH9FfaZ1UA0SpfcumBGop3U2/cqa672af0GNQJN4yNDX6oCaH4Xh
eORrCdBhvs7KEHXZ1GH8HyaXVo4iBe8OJohsmv4PV/o74vSjGR9P87tTt3TbHAy0ytKwP/qttF5B
xD8V0TqsoAEbXvaqO8WDp+bD6ucH+niNPh5o+fI/SLY7b5wTF9fWtWlmD43ABZScwOOfPwbfhgSG
5e5iNvv+GC1uTUXcJtEahwkXKagcVkrb/Co74YOf2xu6h9IdebLKvftbHxs7rmCnVDmuDm7nYWGX
nZW594X9but1zV3fdLeN1LBzarWNmLWr3B1/4Sj33oDh+wdgGcWlH4yFRff997RL+O4V/gcrLy2h
8EETnVsdjR30tlU/DF7w89OqLe/3w4K7wJkW8AzPK5Wmrjsfrl1izQZCJEixcYdpN/SmpziHjcCw
diZj27koPPzwG8u8sjrx2tv1zc+Pzw7y2w8AnrOYChjaYnH2QfdtFKOCRDdM1mioTyurPmTKDEvd
Fq9RV82URdZVkg7Flj4L6YyTPZmGeMW667zSYaLGOfrSdEJJWapzvDEg+lx2pnuoE+sqd/JzV7EP
s0hfVWkeCuakq3LKmGQPCoyjrobJij75lPorvoQHUflYm3ztM4U5rMq/ptC4mo106b+TG0urHyAI
HqVrXpWNdeWqHNl0IuK0Mb1jzvzkVI7067mRq+VoUKMQjPMxXM8GSC2c41CWBnWddmV20VOoMfrw
OvXenYTn98uPrFS3sG0fW9qMjAi+GKNHW456ACdBrhZ0BBKVnkJRVecrE94M8CBvXfX5eSL0KwEv
6Ns304W5n/p6osNf1rxEIUFdGbBhd2A+Jam8SwtS131HkN9QoI0cRnKPGZ7ra1yXDrUxYKFl2feK
I4svrYdH/dRKLyg1zhx2xkjp0TDzjaRHD1mSM1nnT9AdD2PvYhTcljsG+fM+SztvgxDpaIegDKzh
ZEVUZh84McnElkG6BiO9fsXOc9CQCvn6tPjAK7gUzo5xVaX5UzoZnxlKM5V25F2YxxkaFz7Cwmm5
Xa5r6BTnonVcPxuz+KLzQmiiKIe7yqW5BiOBSWkqSPIbwzfl7AXjcpLfTuOIQN4Xbg1q0kbTLZNW
fU1oEL4hBry4Al7yFl6Hh27eOXhx5m1hEE5b5C0uRL7kyUT+hANAW21U/F/9yBv0tcQ2bzNIY96V
pXVVZrZ1VrrcCuM8WmcDpyG2CUZoUo4kZm/aI14ffcaE4GZoI4Iw548huVUId7JXd6judDI63j47
PV+xVQvnpMjB+Mtxfhx6/dVehJ5jV21iweOqznxJDAhe7QkcMYUHGUQSUjiVXv/SJX27dsVU7+ii
rnI7KRHQjvo6MfjcqQe4Aw5yN4sCMwVBe8KgklTdbJDgppwnL06ijcGMdVtIHkGnaO/mRQSNducV
BXqxLafmrh0dslBdcl8GJYOHnnMxi2Zke/WSKsg87crTKp0el0+miJpXowhYHhq1542Hjl9CwWOQ
WW5ddXHaIHc0yE9VTBqVOOStO8/1pzx9tXoesmzOn5LGPsSDttdDhEeqd8y7jgnDKNN9jXZsDWSB
aUOoS78bTKhkPS2OHN0VNkwH4gqHdZElDgFgHjwR4yoTPEi6HT0ZkPXXU6lxjLC5s/Ty3FSqO5yi
+Vsn+eJIpVvROsJemvmauhcrR5HYEyP9ePKR7CVoBJZH1Jmfe0Mj0dB1j+o8p6swV45YCI/+8jdG
VL62MntaRiY+XqtHGaPmXBbftnVSaHfNncj1K8ggPLQ6D0ex3PgIPUsfQJhBnEIuoT5Yq7pUCt8w
WTJmh9yKChP7U8BfUClbMfw5Qm+DrVZ8MNpuJl4j4nI6kktjST6kCqi6x8xsxEnW5RGtsicLwWRg
Qb+v/GSONkpNGGPTl/lzDsMtNd0EHiNPvBTNXePET73R3TV5c5eVy7nHNTRw7IZF2eE+cWM+d+nG
r3giAB8uz6lSOcc8U+dtJ8jji6YO1ULZlLvK7XkqIkiJSs9N4vbKcZxSbi7FO/XSrNq45ZRe9yZ0
H8B+GMlqKKZt5oUv6sCp1UcDEYDJq0JVv8rSnOQ3HUmfFBYE0qXsC71laaxH7dxwSky009zStoYc
6mUIMFxoLddyjrrx0jVYBMWAuqHBD+fELCIPJiS3dli32ENwUZRdlJBzkjXK4zRG8aXhkuckWL+h
DrLgp1Z5ByuffptGTDsHdaw2WjTr19qchMsNPSHncSZWWiNVcr8lJBEyHUx6hmOdgqMcH1mzO3Q6
JF+uISyy0ufGFS7lrItj1wdtWqWk0yRCfmmyOL5IlSJbW431SFeV0uozdMMhCeeB2FDvRsaOsCXr
CgqTWt1jmoF2sAinvQIEZuHxET/JSEmvE1V51Oq0SzBNX66fUBnqhdWsoAUBwe7B7b9WVVruEghc
QcqQhAUdFWcRRdl6nEixCrXBRc7Zq3eID5/Gke15WZyqkjuYid+rO/K+Vd/cvW2L1K34oJA1U0hR
IRFY9sU0bM7ypdjIXetgzNyHJMTeQV7TA2PGBkPPrebMRHccSDlcWH2bPJSQ8oAuWSPSxD6osNFu
wO+eoqwKT6soBtcr9QTuTLTsKdkx67FGEPai5WA9HucOOkqZvHaVflkZ3R6vzGczzu4LJz3D9wqj
mZkqASSH2qLIPcKgVB1+Fg+czhK36ZIIRoaKMt9KUsxySWQ7G2s1PYeXR6MSugQ4qA7yjwhuTtrf
CNkzqsjUbtWO1nipD+whEv7/aVGxrFNR3gHt8jV1VXJQnscsreeHLvEYpMdPScT5S5vktYr4bQ1r
MKQsi6XIUi4UWnM32elTLTibbiIN5gl9+YtKcRmrvS8UAakcg5kb9mCMz5c67ociH3MuA7nWHBPX
y1oFxeM4cCQWTfE6JI0ezJh7BLpqJL847scYUcbtZIcurloEZFCafywQx6mQndQiZeU4/UWcOLj9
xqcGkpYwzRwfQgsoU5EgKGmyFfXI3m6Vz5pT3wkz3jopfLPcZD+fTYOSDVkPI3cEXnjmNPNNhM4H
uFfXAngjJDeozxYyHtxOlC90uzdW1ZzVmltt6tE6jZXoVpPdV6FnOy1yIn+pQ/ssfK3wGQriPDm1
o5oyDafpg6W06Wk+8SxDVzOg8+NbuNTuQ8JDs9xzljAPRsGqI4xJWecZK6Rs04vJrdBxozr3Aizm
qBozj0dykHMwuFPu54gDAqUC4ewU/ReZFr9pUDGwB/+hXoEghxMhvf6PlxfydmXLBFqkrVOE9FlO
kabZJ7MTvYolSoaN9fXnpb/zmzuKQ+J4yBxCX6gYbxFvP9xRAPdFW4cZXKHlTHFxTOQtlLZG7EVr
Kef7ziW2SLCr5Jm57UP3sJST+syCnnu9HrTtIkWDJR4sNZPK1NZfrnJDMQBp/GmM2Upz1hBkTydY
xDBQdJqTUs9e66q5M7BtQNNDXyOMq9FlnffwfAySpKIKYtvX4yRb9615peMwgabWPigzlUNOES5V
nk4U9Sm+2awBca+SfVfTtLzVdH1TecGsu0cGRcdBYX9K00bZaQNXWxbWoZr5TRqpu1Fo8lgChuOC
MwjkXxF7Mr4n4+m3nZGeK2LMzbRSVeAaxchAPNl4gT5ULKyoApmzsSt4HlMhCju5olXBz3aA2k+5
ZST1XWrP7ZriOTyNIFt+c+L+e+Ovf4SsvoNf/xfyK/4Qf13shv8Yf/Vf6FreYW38+jeozfi0wGKg
mx4aRxtqBRDGN6RN/QTuiesiDAnUHGTheLzoL0ib/gllM666LIEeObE2D+Z3pM3+BGSnLYQK28Xb
k9CFP4O0sZK+W+Gd5RCgvJivLegHRI0PEIs+Lanfy5y9wjEm2fZW45qFrxm1VuBhkTob9B8YK/WI
MbA8YRqDsXUfDuULdznioZTN7NnMtYFHYkBQvjKIM+kCawxTdjQ3S0IY2qLIVkNB/lRQzxjUrBvX
TTXUc9qoILNytSObI3U9Cux4nQ6opIKK2EAGgmNjI7Ji3lnsMR3CDJ0DV+g3Bt6StERMgwJryOjo
US8O5VlplcTMmV0TdSeOTPT4UmDehgaa0R6WbHaUqgGGCZjdSEeNv+hxlHb0KhBCT+VAIItfNbJb
5KINU22l6jejVrG/jBofnlmryV4fsaH7JftfSvxdkrzWTiKuO2FNC99gMHFWqPXOCiJtxEaqZgh/
JI/Mq/waj7XbMJYMWVHLe5pfZxYCRV028gaPvgrPjKjF0smsJEQGtFjDY1IjPfLrUIOYMqoqexrG
1xmcU1Nqr6BmzLh7t4uMlTWLrN7GSm6W61EgkOAUdKN7ATdcmIFmhW7lDyGc+I2snPrJg8HFHpWi
5vKbdBLwGKuu+tzWOLNvx05Tad3MHqaLNffloTCRdgSRh9HHaim3MTPDnpCaP5vCaa03Uupb3Z3S
ZGMopuZsvDF0HkTdDXvgie6lVxnLnlmNqNuLBCUJVjx6Q768o1jZdOLVvdPCuci7dmPMQ5Mg51BV
4eNkMpFf3MUONJ4OntEWY5jwdQqVUd+OnFGcjsIWjIiYkYfSsoYEUXQvCjr1xUD1dmDjQvuEYADW
GYgRmdeocvAFxQpHYHKVNBJ6XZ9fWniFFOu49MQ9tjoS86fUQifYxf2A2ZdsjQcMCp1HAdhqbcfZ
qC8ZYKBvhmCOBZvw3Hnwww71go9zckl+T4LhmNtbVQYc1EeQ6/DqxKbBNefG92q8nwKpRFgzGJ2D
CVOUh+j6DWdTTGNLfLdeu89qWOS3lhi6m65fgInJTSMH9kfawVsfR/ergA70RQwI8AIdog7MpmqK
n1Q6iUMd9aEa4HyDS5/R96BIHnrru37WjbsUzTtT8BoLwD0MGGPXAk6/DlEWw6fNoq9FPenXLayF
x7Y3QrRgRRE+MRI2XpOsau71DoMUVFXmbRjaxb1qTLLeGaKPsNVoYqR7pVWj2W28gu7VJpkE80Hb
yknHUKPJXbW9g82ByfM4BGNUJveLo4eygY6gYSjd6DgHuJGKbgqP1270lSGHmsCI0QYikIKXuoo7
T35k17RDSPtR+SN4qOB3ZTXAEvy1lbC07DJpYLqsBmxlY6a/dvxU4ixyZ7hJezuwtJDm62EyUscN
8GroTt2L/XapW62WB/zp9EuuLrWl1NoTvJObp0ZYbU6zaTbY/dZ8qSahU+TWMCDGNIOCsZ4rHesF
Ax6kvHGD2M/HagO7WtJRtIfWKNuzVpdk1MYpaukgdiGkLUiY421SDdIFvOauOyYq4gTMm6QRnhcj
Kjxf1nOPH4YQRJqxZCHYN5W2nS5cbKbAlEaWhWzdaaaIo6CX+DNcFlSPWCWW6YVUF8dQJ5NTvRli
2TypzHRssJtKmkB+Im2YrUX53usU0z6XiyFhYyJBQSxQaOIan/1S20Bc6autXcZKd2LUM6tjXlaa
AR+g1msRdBmGUmtTFn29apkZbZpeF7TMkWbf5lpVenwsodn1rTvXoHIg3/GJkiTxuEdf6MXbKnHd
eMv932hfKkXXpmdMT/R7Zvwqw/uM1Y0UPLO89MqqgBTi5pJQrFYJcZxCzXARVzak1lTiPc2moNiI
sRUoYTjM9O1jFIGfrGerhm0QDqEe+ezfsbqm8q9uE8akD1Eows8M+MNLbnUeFlze8tfBmeIDW26C
xefYOxrlYP+PY3b/q80kl+nWH5dIXyYsSv7trEzxhhzekVCX132rlTz7EyUPdZKHMa1mvDFNv9VK
/MTVbM+yCEUxVXuhuv5lTq1pn1waGCihzAwXGupfKyVF0z/pqssLGMBB63QYc3ygav+Muv3mRfvf
vfASOKczgWJWijP/0p0uldQPnQteRiIbCd7C7wkno/5MRLsEtxT9Is9P2mZls/oXN1mh+hWegqaK
a9fONs5sWHUToFhNHva8qrMgCf2BtYlkpHmnDoGBEYS7Mbu1ba5dEmnJcJfo9LaGslXCXQOIz3JR
nyMU9jWQa3vjiFOSlY3hPKS/jNchxVa2stttPp5V8wmcxbDfJdMxh0Eu9/GZ81ke86/jo/U6PhZb
xTxM+VUi7ifzJA/PfriivzN6NN+PsX57hj5MdXSkG02IoevWVdbyYXpxvpQP9YOOh9YX9QUvbudJ
q1bOU/lQPnQv+KOmiHyfEPjEN9hLhptuepnIqEW8AYaIDAsRvzjrxLPN2GIm7m/eSyOYxGYqT2Cy
4T9rdfeZ8jpRS+YYqqFeHabVz7+SsXTAP7no7ofJHPwvlmQmBdvBuauaKzfbYV1nKbfAR6btH+ZX
5cq9687z4/w5vTfWGKyl9xhl1j3cSDb8QM0DD1uF6yFESenH6I8wrOSFf+PH/DAw/yd9zF/dIO4H
vOFf4Ab51argfkDI/t9bFX5nUfCMhXaEpw0d60fAx8WVJLfBEbfjMrvIqoqs1t5aWaHFakaAy8+f
hF8d7cMi/Tce7S216sPyQO9ONw5fBrXDR/9ylHdlZPaJucXEcTsFw9oMMAha8dAH3polPpj5nxUk
KwR0q2hl/WJ5gtbx2/Xpxw/gfFif8iydK6ak5tbcDmt1XWfQ8wMaS6wfusy37qagPVczmp2gP7qP
41fc4/Rbal9qbP6tQBSHLnNa3XgqJpJBNG9hFxpPyWk+BgY+vPztbf4SXbUaqqIAb5b0VjkgO27P
klu8Afkv/p2+9Dsort/+YGIe6ODJi/eRjykzIyJnnSJ5DtepXIsWQmpgH6Pz9pW0U+VW2YtrxIbo
BYzT6DK6nx+rcdWZQXHAIPk6MoMwC87xKjtvPtsLKuCfOxgg3Wmf5dd+C3T6ZTiLVvl17YOgJteo
MGCVqpZ/NDZwX6M6AEoo0aKKYIg38z0uQfEKjD95ZaYWvVbPxXP1DMQ+RMs/RuXbh6/qwWDb7deT
xgcOjOo2swP6xyzdlnhcWKuR7tD1iwf9DJ6tS5fkT7Hf3aA8xpoD96kzlSbrF2j4ry/zh/X9/1/m
f8XL/KvV5CMc//deTd5PA97KN0psckygWyG3Mpa19YcCt+5HPIwmUPdKj14G3byc8Pr1iTadd15j
MMI3sCr++XL9q0N+ICL9PQ75ge31/WsSHGvzXZl8/CaE3NJTImEKcyvXmBSuZHD8gmn3Ieh+8d1+
eaAP5XD6Pz2Q/nubns1oWWWyS7uDRPXdhUv0MtZdRG2MS8IwQJmPRbYjykA3xU5PxhHcb4x2uPnY
ARlt8+YtCIPgTAv69uTioaDU4LATib1GXDHzQq9lJiT20mLXGxvdVNAccOipAttlSRZhWvwf9r5z
uXEk3fJVJu5/dsCbjXtvxGYmAIJGJEXZ+sOQhfcer7WPsC92T7JmtlkojbA90z3dHVPNllQSDRJp
Pv+dw07RTS8psS2AznBm3qSPNsXl7Ux0eIouf6C8hYpjyjShfkdAJjXCaxpJUWIING4pWP7igEGZ
AdgcwD8PfUD7AjVg9ATsb1RX9Nv0CdlsnYEDcU7pfnhML8c3WVcP1QxmCAwVB/HaHEENfEMlPPBX
w2O5Mx5APLuUHnL4Bsaue263vVNugxkaoLklVyd6/0++5OpEv/2rl5zvuKmZd7HiU8LfzE9SAZCq
ilM8FUBLj0j+VDXE36Yzin5ua03bw3+LrTV3r5OE0D98ryL/oOmkouUAtQ1gHMN/E6lVteBiGLtI
cR4eBLrbobeMPD7eHo8zUYnz4nx2nYk4QbWVhhZCXGdYede1iyQUEVYnx1vW7jP4jV2EPS2NwkB2
K9ITZ+HI9ETQHE+6TX6VkqenFbMWjrVCzz4RYZnm5B6svCQlVzVFx96sUS9xL/izAU/lS9mDzTOD
fAEHT3QN+Qc4lOZg2v5eRH4MSFJUcMsRYLg0PeSrYleivVahOgLat7r7uX6eG4s4kTPebziWuQ1z
1rcX9sk/umE+1NsXG5N3QFzaQarvIRSZYMO0NnCStVX1BfgwJHMUJAhR+dTNHfqZ9Z4SrXXAmxaE
Eutds/4l6Zm5i28KVORJTPaZHzDoO5TW1QDLWaLQxpRvohbBQ1oAUhkZIXR2zQxo7sScF+Jion/3
EzO7Yrwp4mLA/+yKnXfAJyd02mQBwGOzjQLskDShmSPALaanpQL06neZ+kAyHhnSXP/kSZyIy998
l8xOwkSu/hqT8FEAEQyjJprOoDbQvDARjegHB6tJlSsOY18y8iW3O2f7BRWV7MEOGXnzLFKxihm7
R3qoLJksj8crmaKGmC3XA31YsuVtSJafL4xsfGSvXgxKmchIcIAZqH3HoAQHvccMioZqB5X0tn+j
Oc1AQO3X4rdqla2rFQ7yg7YtbeGAauAXvDKnICDA0UcGnNwt7FdkVR9V1lBzeaIo3iaFZdwCDJEc
TtbhDnise80aVoiXLN0FXVCDaa7G0DK+RGOAUxOd4suqibP3SGj3a99+G2lrjbRiufWGWkqUxd/s
EZpaWLCd37LtiSn7mrwtqONGjm61mECNUOuxJhE+PqLGq8HeYmg7i5ZkhZpP23+Gqn72nMoO8Kka
EZ2AvuzVLUk2e4Pplmq5JjQUaLwwDo3FxAJEMxFc1DvizwpeUdkmDRxkOu8DXFJj6jUq7jEm0RHc
+/C9XjX2PegVVrifl4i+aGzz2LH7K4PcI7xF7/fXCXUUXC4lmQsoLChj5x5PbYDNpa5WlkHwcnkV
89ibYGduSlZXx8MhIWh2t1WiWevK4o+HjkZk/drvAPJlo+SZVVbN1g19vZMg+tGdBeUe0lcwdxOg
3VglSzegJLAf1g3Zxq6KXQcFwTr6sF2HbskKC9Ghnb9Zpxv+YTkrbd/tVu1D8T6UJEddCR1W4SZ0
gVoPvGUKqMYViDVslIUifBhugOa745flIzzRE77ukMXHIyKvV4/ARtgZ5Gn53pC7O+EQsLAnAiHF
JiYF5ji30IDyYD1Gbm1ppLUy97FiDQP3x6qz9S2meUF74nrEGchAlilddri/mZPwoUX38+mctu3l
DbDTRH46VVJZMe4UN7C13cwJyG7bs9FON53F9rqDtu7VY+Va4gpDtAfbomzG6puTFMpEif9LJMXc
/MjfqqmyLoq6L8/zwzfVaavvOmu7IGggol9ENjLk2OnqadhQS3ZwBlDpa3v7zWp1PMxMz7zQmpj5
P4TWD6H17ym0Jrbjb3ko5+TDJAD7W8pPgAB84IUiraUB9w3mFtrBvxVWC7AhjH4GYcWVWckEh+vH
ymrt1m4sUF3ZI34md73d28g9Uf7csCqgJevz63hGij830NHOnlJXtEXbWI0MTVRMtSXLp4kVWYEV
MhSeL/XrdglkTAoYU6YxtLAxoAEv1QMyPhKKBUs7vQOnFtXIpmEWuNFWrfXkMZMZFtekmhO6nbU4
DtCiLRPtDn/NacKQp4HPDosBBV0M0vQKXS7k9kmmT2DWPbv4MBqcN3Qu7zNox+vI2V8rrIZh1JLr
jG4kIAdvzKviBUypdANNm5LNfnP/qCEo4JNlDPPhDhjeZDxrbajp1/UdYI0J4hk6gQU4UJUcGvLK
5+adD+j4DvWN5zs8z42K19dXwOOvaGhFtmfHTgLjVSGD3di5xafFZ9UtoMhszU5Y7nCjwKA6i53P
9TbWc2atJ6Z8gPKy1CszRP6xeg1mr6EGvvjKy1DlfCXXgH6HYcuXUVkBL9BNXSDCuz0bLNkWkHqU
EETJYYUHlrqMbc/y7RC/pYivJ5bPwOtBwYpug13n/DfUq9oLBDNCG4wXFIwHFl5tZzSwxmXiRHi2
X0Zb+Lw52HJ2qAtsLcEGlSeJ7GIzPICwAP8rO9EBhLdduaM1MFj6J0sikg1UYIrmRZLDBsPN4CFi
VIF1wm1o+BosWG8MLSV2YYG1aw1K1J3miLaAQBAole2cnSjeicAxiGSwMpkNwKFlTmmKehrLX5Li
RnDHK/mQbQpX2tQOBY8VSykCwGTEcMRVugwIgXluFU5qJ5bdufUVaC9tUJKt8EnbA2uIQf0VqKNo
tjawhbnpWTMgvcCQhGFIg7sWv8dWxnp8Yotsck0CqmAf11aNqVgj7gQDVHIyy7A0fOm4IRjt/PAg
MLDUN+YmsJcmbYl2M+wamwSu51LUrDr+3PaZFRUTr+yHqPjTigpR4KJgGvq4UAtTZ/fUKKioNyAq
WruCoKgszUGTjdXbp0P/V8UAEg5bgozgz6gPJ4fLB5EJ1oATCKYfOqBKImWhnTgL+oLmRr5pLTeQ
afaAPka7YSCzYAH2s45DGNPYWbF0W287V3vosZ/RBYA47Lgadig7YDgVnpXaMqxn+Bc4vQNF8h8f
qewEciU9+Nc1jVemWzu1g8Nnyw6qr1z/KnOR1KfG+eRA2s2VoXBUnU/naZLRAPK5kfpdqTjALzif
6IbCk992lKvHxlJfRrtlOdTiaKsPsTtCKimQkMCYPn+XGaCfiEZB+csSzF5FwWXCKie0fcybh397
kJRA+WAn1uOnZ2WOtwqs2K6cwhGfuexFqxJNIV9Dljn+kb8vQXUKf21wCKB8UVLHii3eB9krPvNP
EJehXeD9wHZz0KFGT2yBCW/XicNf9fWV1Rt/RYaHb/Pv3iq2g5W4LBz8xBUDq6CVA1JryNzUjm1Q
luN7hJFFFigubYwJ95hCC8R2gxFwqQ8gCtxH4uBrmzj8fnjkwluFDJ31fDw2/4lx4k4yvIpf+fy1
43qCvw/C9qpdJhC5XOzqMCB0BBQCuge3OmyGzUi5/QBKgYO6qtz4OrxWHjIX4hu6tb6qbsRVx3rb
cBCwORs5QEODQ18iuK8ykTVOilVQqE8BGUobCxoD8luzYgcskpDRGauvAJgOac61C2DPGdiwsR97
rAFAuqCXclrTkgrsRMJrlYpIKKAi3FrsAzuyfcu3WHjwYZws2ALqnauuAgqhtE/WsIwdDyptsAeW
4DnQZgOoA2NUMNbW5qrad3icAqCSUAJgArxGzwTdAD/tXYVhcaL+9gSjYSDqHrndlceOGap+HLSw
0tQxrkMnYFDzJ+i1E4VRMuBsWYCGpCpmEikZE1GgjC62uqNS0yncalNtdOe4LaAqAWBMth10qISB
g3yAPaBsHDddYYIqK8e25+frZAUofgJrKvVQCLVerk23I3f8Dg1MDIaM4bNls0Q+Fyq3wQHBaFlp
NSxDaCu39ANgKHBt0yJQfS0hOqIGI71dnqDnYZctEQp3K1deVRvRkR6UF+2lYsOLh50JlJCNsWmX
LvxqoOdzR5tIFOZXQtYI5bDtaD/YrbXYYmlheXqO7AT7xap3You+A9KSvr/H9PCKdDo93l49heT2
tiOvsPpOWDDaLMNb7YqtubUnkpFc8xBLRW74VcB9QTJcCx2GREe4h9t6d+ayZAiDML7NCqtbmntQ
FGOG+FxwAaDBkm1tlRl4eWkj3uR0S3Q1YWG4LOSzdcLSFNgHAwkY8kKwejYovEJ4r7Pllb9cYSW5
OZ5h+jvKNxOy5dhCJxpSGMvYDgP2awIBW8DOpLqTubojYuLklfawQGgodXBb9EpiKh0wMRvqL3l4
j1imYwEed+ft3jMrghEB2A0nxQN1bbgFLqhl/NXEEupMs3x8zGImZKGey18+Uz2TkA4ASIMc0J/I
k5yjdejjP/sk/MByC5UfCmRQzv5J/8B9D36gsysoH9tbSpZqjwws3LbI0BS1ESFgmytvreP32hUs
NGR6S4Xys6vRLTdT1U1uP4ukuYUUY+nubKlCqnE5BovVTu1o1TgF5B2s18Nw2zjlERx4WwDJEkg7
vA6S0BHXmQM5DckM1i9IOi6xUYNmRYhtRrxKEA+4GSZQXnb9QTpKRzCDPIpX6jbaeK561d5nDtph
8C7T4iFSRFb3IKaHDIfs5pKeYGxcykIzRE6Ec6tBFn79bKBLUm+jkBIekwIbFttm6dkGDhlfJR5g
hG29Fq2e+nedjVchnNviPd2+pZrbryGZHdBYWHyM9RIBW4bAXW3Bgk1vPRbDxkZc+r67L52GFbA7
A8i3CJ+PXWCFjgHxEuIQD1DaI3bTU0kpzOoS2xPrhBX0neo5hlOTM+kAPw7nn7tAoSO6iIZiFyJc
yq1b/GxtvtIlQq1cdXLRzKPr/F8IM0LlFyjkKRGMhXeKjQibwQl2A2KcC3xi6sQ4NyDI5Q8LLGiQ
TTysCtmFyfCxq0XEx9GfD6N6YKbTwd3K369QC2nrGx6kRUsjxJgH2x1PMaCr4jvcDZtb4g1CrD1m
jb+9t0b4CiZ8DnSh4Kzx42pCYJtwUz3MSIw5j6m8T+4h5twTBb4dXyvshASijTu8cDxRMcoTGDU+
n7s7jSsQCgmO46SfVdF5ZpbAiWL6Y7deuD4O8/lhx6vWqanpplcCiiXTu3albrFcPOhO/KfFAYrc
Oh1B/sK30tWJGS6+zlsRuCH0q0IFLvB9hCFwJ0K9MpiML65co9uTu7iGYl4nt2AjX3PFzDcc/wTw
X+ITuVEBo8QGePmSO4MjDtEzPO/KRU8d0CWhh/DgqxFCaEv2RrJ164Vv5ABGQef4cAFhdGAKks24
bXa5swRUEKXxW4NAtYHVbZAIKbB+JguwlcF6AQQiQl+xjzFBfLaVa3T+Y565h1zc89mGVoSzg71+
w9XQ4oa/lv/VoNWS/1t1Q0e65pqTe4O+AzcK3iBeTbHtZgzCWR9bmQR/f/jYP3zsJtmDFqmu/us/
xDl3YhKu1zW9HmMACsJg9m2uOIDTRJ+4mJS2c0WZQLybcV748xf59B/Oyw/n5Yfz8sN5+eG89P/r
Zx6gS1RWHgH9zHWZZHbAs5AAMBDiG6UGiEm7DmC36UwT4Nw1Jgmbf+ga807YJFXwwwn74YT9cMJg
d/1wwn5/J2zWip4kqv4pK1qfkcfTFg1BKABl3yNT0lHlnPfIXZ44TzfyjidWeeUY8o8EwQpkd9Vz
DhEgKPBQkVpn4DtCHkNFrGlEHIbHt79GjVCnZ7CXNx6XjehbZhLh9X5cIbyNfkkLTN8IGzQI4vQo
esyYh/I3HpDhMY+vcdY194/n6r5m73SS6/jz3uls+uucSb/wjP5N01+i+eHm14C7I0ogilCmJeQd
0GBECUh62PyI1iFex2Nud3evdwN9RlA1Q/HDHf6QM0TT1ygT7PBd5qF1Hu9DHMod2fP1SHYFXlpR
BNVvFmSHUoJVukt3lWPs63tpL1/J2/6g3IARCwHtApUjOtJVFUJLZL/fvwBNi+wR1YzJHqGocTWu
BBc1qavRATsrQv2NDaBf4tsizdwBxawF410fPZxr3yZ4d0vG1WNM9MP7+9EnR6QBMNYFew3Y4R05
ABn3ECFVn6DO446XbS7s9d0age9NQ0709TWkqP1ALh/R/7uS3SG1gbigym8YJZyoCmn4T/4Mv/vD
HebiPEf45NrGN7yCFxUcXj8v9vg4in6xMhPfPg4iEwzNjYJaZf5YI+VDv3RWzzLyoBP7Bo049y3x
yHVPbs697A6Kl4m1Iah/2aCC5hY9Mhaop1iAlAdP27VIrtgpklehBfIzfi8hYq53ryi1Gc6z9o7a
l9B6H2bKTc/lpN8Z1Rd3MjGqQYO9UHsJ+QDtS/5wekOZtdOt9GPwpB2Eg3To95UF5M3eZxJKLDUq
mKDDoQsw12yNI5oDFQmQIbybpn/OXjQk+UAMB5hqWp3Q4UXROCgdNKDgkvbx8xWQeaTvs3FPDHUT
bH9tfsLZGK7EAHnaN54CTeiLiJwRAw/0NvDobWIndmwtWHSMjv5WIjxzB3g0h8e0eX3w52M6N9h9
NqaJWV+XniJHgIfiPSjIjyAThVSIbNcbA3VcPJ+HghhSLc+1JsDgJLVoASNKEe87e4XaJXRMIbOJ
LGB1TsrI2PMhhoqaGOSIOqQw4y1yRrCaUkd9RIvqzFYAFtDMnPLnL+RyCHgnUABi/DxbYGC8PEmL
vMGWl/wMSNny7ADPD6UoXOos75qXL7XIxJ3ukPtBPVq949Vo1W2Mnzy9zZPMJ6SfeTqdlzPx9Dcv
suf7PaAJsu8OiCg8hckH7wa8eoXCAD+VIvA8LEOUX1fIYFYs2PSI0j1pu9Fa8pIfg+ZQ90j8YhUN
JE4r5P1a+5xOQxCajzh2+3NZkski1K8pO16v0FryCgClFEh1qCNzuvXr68l6f7/dvCXO9T6NCLAB
cf4gowKGb4BMJMd3k1WoUOPRcR7z5nqff+8Q+UbeGokC4Gvhd54F4rFypBcRXC/P+WSkbP/J7SVN
WiQagOefgJCmOAkRzjUI6Ndd8untbuVlQXj2LCA+BQ8zheBdrSAxjjkdSE5vBXKbsNvbY8YS+3yH
kImH19cUvXdcRn5+Dj62EH+WKecGzYt9JPTgnpEbDLS4jneKBqsLlWZO62S8CswpsUjjRrqfueic
tjx34V1c9Ye2/Fdpy9n9MMna/Cr7YU4YS5Ng/+93WubE7rky8GLj/hC7fyyxO7GQ/mBafc5QOgNF
XOyuf4WhNGd0cmDoS0Pjj2J0zpn90sRA+uOa/TqPJnxnqgKrniOKgSdAnkhHNSs8gI7A1DMOX1pU
7uyyfunu0mO1FZco8mZvqKSwYvIWbT1Ycqg9YM0tyuhpsIJ5sUxWqO0hKPaBe/fSU9UBhDoFZpWj
2eM2QyQmJCjUa7dAkccjpbzLwL81YXkHEfUPuZOlJDyUBTkAN3mDZs0ZU3b29ib+2Z/s9rQPU8vg
5gPtl4ZW3ikEIHBck6DmBpYw0PSmQYmMcq+zB26a81rYnsEYp+UN3A84INEyWmvnWtGCNlteBxra
vE2kJaVG6oE0OgqtULfHmwdYuEORlQ1UW7j8vOSoQYacF1yilIfKWFOP9g7we0kmkk5zVNE2G+tz
Q2725ibWwp/q5uQPK78vVm5y7gYh8lJJaYHXoSPYsT7cIa5x9wA/GrV3AqIgjrNXEHFp6Tk6uXf2
hxztMiKFPzLjTnC19Z0EuBjJ5IgUJyAZxSpGsrPd1fHzNZy9zYnO/A1vU+Uz+tl9TgIFqpwFWlMi
VFNYvJY0uhoRpLEDSK9nHnx5dq8k8vS4cTz0jwYr9wohG6DT4JndM4od8bKMIobGwwqD9UV2Klex
k7200Zba2lgmR8CTZ8vPZ4+P6LMRT7TjeDL1zOgxYmDb2msE9D7/eOVDN/9i5SdarI4yJZN0SI/S
BBgUiQYa3T3zZjKwLlEBP1NUYKpLXqHJK9FjJi5tcc3LxrkH79s+u64SKr+X6MpHxKLbyBTM3ohe
yDS+Hq2SoDiNtJ11uv584DPzYk79314TQBWHeUkOj2gdO8w52B9rjZ8nxpyE4POi92u5wAXWNbqI
R1SFAi2LZojtIYS6IDd8Z4zwvZ8RV7Vd4qCTLcUfVPt5RHTvDf+/7YF1c1uSRwCYk5JglGho4xFC
H174qiTX0IVocDoijvcO3h2U5b3PrK7MZ+GT3WNKeP7C3gPJzSIUwGjvQKqAlpI8mOShQACYR4u/
bPlfWlbwclYo+NraPPLFWzglYZ8v1ty5Mydi/I9/7qYsHr/03M1t34nAbX717TsRun/O7TsR17/V
9p3RjpxW5vIU/SLtOCeAz5GsiyP6hxHAHwLmgURYBNmNIgP5cSKB02ghVqrWKc6zj/akyskA3INg
4z1kHT3CRLmFvGPopeBJqpnOBVHgAuN7wfbzxSfSOQabb7aQe/TXJrS4CtFRNKIXdrBACApkr11i
ycsUxfa8nN9EMxVoanmd51FFI9Tzujx6JTHAZQ0KRjgzBXq6uIQHpoa8bNnpESXp9tWVgPuQ2Dv4
4ljrGGsB6V8ALaMrJ2MyPQr45+D2Dm81ChGwD2xhGQI/BKx46Pg58kBraEnLCP5PYodWghJrPInu
DwkGtMQEJrEnbkcXeOJzYQvczZnJmUj9oQiAQnnCyjAdndQDmmm4xF9nUD0DzEr+qwDRv/0CZhN0
0/DeGnQb4y86efhbFot3YffoLZdtriMywnsDvph4Z4E/c6uJd+LwfkT+aV8Kgue+Pvw9fw3wg+EU
3qAFDEX8vMw/RzIDKUNLQnLQIOg2pD3au3iWHZBb/HeU+6MjCW3hOjoG2nODRYd3oXcqJeCRPVfv
iysRCqoHHs3nU/Z39NPP22minxJPTBqwb8CHgpdUkGePuAW9vvFg6sE0rEjKbP4HvkcSK3W/fLkf
2L1MgVwHsgz0rr8CwQY6PCSvh/dVgF2fUx+bIWFzazu78bmFeyEu/p02/oewUZcSaaJUi/KUtnmC
VTyb8zxSwR980bj5Fto37g16iNBLhAbys9EfYH1vnp/BC04O73d3gB54ezOA/RTBHz653MJDP+1m
9f7+jl7C45K+L5CO5Yu7kgg/z/SIFr0ALTpgvEM8Aw1uPF8bro6+NZAZmTd7dxON/ue6u3mhNdH1
P4TWrNCamCW/m9CatRQmPuavail8aGibogDCU1OU5HNw4kJegloriIceuhBaqsJx9+DCQ1tlEAmr
J80WSLyakdEfQs4aF5ec3G4gLWotlHBJXxdfe8EAKoVRgoClflZ8tJ+2YuskoViC0DJJ7HQERqoi
AmpUATGloDyANg8KNEkruhDyfdJKz7kPtsB0KB1VBwWg2bXC3Ig/NBh+HrEyMeWSMIrUUwXBCSSS
Fn24KMnxae7KZNgiPlijsXeZAwbk9okXJayuwIc3V/F2jvJ/Z9BdDGFi0CWlrgyagiHAseYi+tqz
eKMch7OLCYeF4X2DHuqEDrCuju8xaiE+twEkbhV9NoKJ1ZT0TRX5BUaw5d7x62HLARF3NjD9QDpH
NrerkBxmLjk371Oz49ef9zOS+Wd3PbEnqrypwbmGuxbtApYc6sIKitgXQh0FygoKZ8R54cAIQPJp
Sceu0MfHTcOEHFJUEwQMBRLDEkvCrV8VYX9EOVCk9H73+Ux9LOsutsdEtfcgM19IKYZ5B239zC1M
WGUwOxHS4CbtA3NaCjyinOw5yOKLAmAhDtvoXJXcD+GN3cvlDbcE+NA7Ho+haES/u3s/vn8+0tmN
zNf8QuD8+ht5dkknmvR3WtI5MclZyy4n6vcXk3OndSLXEy+SQXeHPZiQ7X6z/HzfzHz4tLb5l334
mWjik1N+ro+42JRhL6vCCWyqDk5LhQMsAqYEwCQ02ob3NdnwLnjwIF9lKKlqADkGfA3AfeXkCuAM
vOLplWccHq3P73juTE8rf3+/My3OGBFTEPlfw4iY0UbnybtYsV9BG81ukomMTcZA0/OSbxKBAkrM
QyEvrCVogIpy6FuuExbkS8/g8zsqiugGBEAi+3SFWkQHtYxH9ObTGctkdkxTafpHGNNEvv6ah+kX
0Yj/76aqy6c4eEr/Qpry7an5S/b+l2P9VAdVHbxU/8k/7CXLhzLw/PrM2/jzb3+PX/yb94Dc8a8D
Yk/10ze/WGkd1MOheSuH67eqib9+Plr5+Cv/f5/8y9v5U26G/O2//uPvM4dzBK2/z4t5fKvGt/jt
G/Jw/o6vjJgq2L5BiGkIiiZpCqcP/xt7uIJnBFBkmoIsghdV4fbh3ygx5Z90nlwXBEkE9bhhcg/n
r+zhC1HA+xSg24O1TFF1vPuXcGLyM3YhqCXRUAVRBDUnyjEU5PQn+z0dmlI6mRIIumJlAV5GoyTe
qZNZPfTmzNnilt13l9I1VTcl/K9NGwpSpUsSRTJOxDgNPtMXJoJZeqyTi8nff/28yz7N76+iy4Iu
mwJmTdeNKd1BkRVDGxTxgoSGnDCtrBQrXXiG84uvohr4cBCdqhJWYaKaGwH3cIpLj2KeAHd4kkVa
1VVgf36VCbW7gdXhDPO6IaimooMzfuInKWB978Y49amhD69FsylApNun4C8LASMiKcQb9VWeQGgO
8UZtTqwBT6/qAc1KKIlQoPsh20u5sNVH//j5yCYKCgMzFdEUwVQkAln0zG5/aUvVfqUmhiAhnZiI
ADmvk2PmqWhpMvyOYScN7FQFwczKnjfItxvIVMB2b4qmLOKSUxXV+mlXg/XXo2YaGm6fLcAiKkgV
HXq9clQjyVmnFZ1lRGHntia81lLUrlJfQ2WQnPqur4UF8VRvHhjku41tqrqsA2YVaQmc18kqlZ00
mHUFMo84XQwDy8zBVkpRWjA9bDKNNGLbgeI7HP1d2mmvYt31tNDb8N4IFwN4P0AEa4Sn0hl1H00Z
hg4hp1eewQrBKNHSop+0x2ZUF2uQ547XrdT2KVucWsS3QWdjnaqFlNBSDqRkZrq/P0i4K92AZBIU
SRaFyV11wKvoql7w6aCPoBKUg9gpPKVjn28kLl8ma6rqoALQBEFE0bY4OUhjJA+aGsg+XajCaMWZ
hmC/lwA0LJMLKkWhPiOEvpd3qDgDaRgI0vAAdQ3Gc2HmKEpQ5Hqv4kT5sU67ogX3VDJobBi6/B+Y
QEMWZE2G2IewkL+9VBkPkZAXok91bUyJIogtzi1YrT+fwHPZ32QGNUU3cSCQFwN/2GQGxSav/VDA
DI6KmV4FndDvdKMuLWA8ohck14FZKgay3TR6ROPY0HenUJTsUQPfbrdtgRrX6p2bR8faL1E3MNTJ
3kfTIw2qhboEH/wXQzZB6estGvSKnJBPMaRqraa9YMWhDGRBr8ipFBuaa5ineEb+cY9semsaV0uy
JmCDKHyLXiyW0EZZ3/i9T+tYBjCWblRUGqOY6WYs0UY2AL6kNNsoqoKZXfLB3tc00wR0siDLknK2
Ei8uLJWyVnmF7lMffGpLswBx2aIJs5m9/4EQhdpVJTC+qWDLnuIzd70el6l08mlrSMBeM4beGXtw
dqatqVGjG9C+AoE2c9GP5lSH0SEIOG0IU06MyVythRbqEeDNvpKAJT2MNgvTiI5xKxXLMhCD+0Ye
YtvQ08D9fKd+MKnQyzAxdF3EcfiOtQ9nZOyGIKBDMzR0kS4AtacXcxV8HxxwE2rROCsJGFGTA27U
SmzKugBhrAo6jSSpX+qFgHxguPBmtuc078l5r8BBKJi6rGCPGDoXbpfbZPBhgNS5QqJS/JIHAMBq
eqYtFqHTlRJILbLq6Ol1ZS+MPNgPZXrjJ3FHdM2QnDQwYicv5MbtpRjoiEYa/sLp/jo43VBU2RRl
SIdvB2eelMKQRQxubFT/0I1jsj1Vw2wod7qq08vw/XYxB5mmGdpYCwiA+eZgiUMjUr/NVXTpDeNz
JJx8t0KodyNk7XBTxIjkZo0KbNjGbw5BP6isLk8vPagsSRAosluaYmMvhuSRM8ZbutF5h9YMOyLp
IVLsXYRG6zABmmpjvn2+Oac5A6ylAjtY4rIaRx+Frd/eBwTzEJfFqJDaANaYGRSvvRabdzi4gcAC
vXmuTym6+kIpEpDc1kOVdpU4CKQZYGfllR8/5vXCE6mCw4uov6h7FuLt+kCKTBZBKl+BpnfIVBFl
sGatoLsbxWQLEmV+dK8t/AQJadFANVfjtcjRj1E4o4zO2uZSluL+JJMz7kBRQGSfAaMu1qkYT0mn
VwOodBsR9QZB1j3irkCGFfjmCkZHxuDGAKXaFEpLEozuOlCRzDRTdComC5pUqjIjiKaanzsxEvg7
TUXD5lSnJVqVVHhmpAw6TJ6sv4tV+X1RqAsyFKNnaUo8xwMv8oD+ZAJ0BXeuCIYha1DK3y5wUkdK
leIsEyQ8aN+Km0jTADXYRwvaNEnpRLAnyVidNFoaRWRlUaIQ2exnTuW5T+7bYeBEQObDfIXwFabH
cjCikjsU4GiWktzqUJJ7UzdaTWFtN5vGT0fWi6O6leIqWy/GOqadCc7MOskAMtpXCfHyUHzKpQTS
I0+iVVAWyBYsFPOmjdqC1aryJkvm5vPDMZWp8EIFU1YknBAN531ajySqmZyPp3pBtHLQbDNdvMSe
iF7qNItmNsWHV1IVENii5xxez8SYAb1KXrZFtyCLRfoeDWHrhHk5UtMX5tIvU+WLe9K4pyhBWyi6
Mu17GnJlENXSBKBtIarLL25vaqqdJR0qSAIxnTl93+11UdfBnY7txw1pND18u/fE0W8Ks8tgyFSj
5Ch+61MTLL1ZbhlxPecnfX9nBlwyES37BtYLOchvL2aiFM+IOsiqkzaegHzZZqUlZmBaFWK1PERG
PK5FPwpnTKazY/3NxsaBxpGGO6zL8FSnic9eGYW6XqQgskrB3yU0N23Sb7NWISF6a8OgW0U6sO/8
bgOzbuZQfbdrcJyQatXgliKeoWsTVyUe1GYwuxG4234rW/IpB1puZUQwvLu5lfxucnEpDXahquCS
iJxM0obhKa8LXYIRE6OUnrWlGRG/z3UrzSt0eodqT7q8qO3Pz9+UqE2SJF3BEcQES7BtFHMiu1qp
TNRTU8MGhk/mFE2MXgkx9VZF13lOFkl0TE2qh3K+y71a2aB0o96JXmO6pRfdzozlOznKxyJpuHuE
i3R5enCMoC3GHmtI+7pfMEmveuSIi0YgWtPlND7puZOfWmGXg/IihZ0ppD2phWY7Mwy+i7/Zboas
mhBHiiijEwUr8u0uFzpFEao4Qb8/jOs9REm+1aQ8s0t4W0w2vddILU+OX3YBk8Je3GmnvHLqThwY
AgfqS5/IznlEfw1A7r9eGxHJy6Dm5Nf/3gYvZVaB9u3T2Ocuf0uPdfn2Vm+f8ukr/4gBUB0H6u8H
QOn4VKaZ93//T/n0TRCUv+trEFQSfpJVhEEFQTO4acWVXvdW1UDJNH5ScHB17pRrKKXS8cxfg6CK
/JOqQl/DaEEMxIQZ+/9ioIr4E8KWpgjrWsMWQBjul4RAYQR9s5d0iA3EYblbgt2kwjaYyI+FupDU
Ro7hH8utEJAqK4WaNsA+qYjv9z0qEOu8/6IgIi1ZTTtIIfHCFvDrfRrX3jIWpVCz8qEHeHGSS4KV
eoa2qRAPHK0wGOqAjfEg3CB6E4kk0Ur9NZKNzqRVkpgI20l1x7pYTRJWSHFBlVop33Sll3pHWZi6
nQw1sIj1UwnD8eTH6AnwunanpEqIlrfhf9j7siW7UW3bfznv7AABal61+uwbp7sXhV12SQgkkJBQ
8/VnLFftc53LdZ133+dTFeGoxmkhBLMZY8w5iwbIAquXFzNLmhcKYV4+dt1aHdJRpHsbVr9uxOT4
S9OQ0OWtGme5oeta1/ky95/hA+NbwcsUcblP/AsXXYYhJdgBskkKUbBcOIuOGqZZTU4lVIs5YdIB
uS0JGHhOMEIFydH3uDOWbJjo7ZXoiIKio7IKXcpTlX4a5gEVdxkf0LW+qJPEbduJCLDiUrobxJv6
KqXOjXdmGaL0kHS2OvLeNHOerTKiR7FE5TuzcnTgpuOKnNEYIBmJ5s2djte431TY7k/EDPKD9zwa
cqSX9hqYVYAmdrR23gxZ7dD+IrM7NkVu2XT14oaNo01ssTdReKCp62RuRRdeOhIbtOoolwV1OLKY
kzwrfF2iTi3FSyBo0H/qUYrbWc76vgyCf5XtyMdD06TAP1M7ZvHWjk3W3y5lw64iFaIan3dkx6xh
QC7SbH60IqToIrXOzSnSrK9QrlLFJFek9w+tRfOIbMwYvnOF1vdEqA8dc9n7OBqo3I0F5VfJOMYi
NyoDfNiZgSx5I7OnRBPzHgfcQCwT4gKiVaID+o8UbVbmvpAYwzP0uu/v9Nz2D+vQr9eRW1MMq1U2
jFuBw5eeSOLY+yYyDMdfMvSDnqYYdTey6+pdWfjSbUpSfqFxMWLqk5/Yi4hJ+KJoJtatn4ep3puu
hJ5IBzHEm0WWiczdkhGMbXJJ/4nS1SAhHcb5ttTEV5gCz3uMSLZ6eNLlUNxO9ULxjEwoNB5Jq2ba
RFaZU9PGBhMNkjrO8mpEKpuTdNQPPmsTB2wcEUeOM2TFJl2rpM6HqEeGNZUWE4Yq4vEESWBK8gau
/S5tSVLvWCeGe1EHSxBWTwGzH2eqvlcRBmadVurCbUZ8eYU4nR2TiNQGyfzQNhhGv/TNlRXcnbxN
mm4vG1a3AKRL3m4YDbVEus1vIYam2zLr5sdkSr2EhqojOJhKNBK4i6ePjaK0Pa1dq6stsF+9bqIO
cPu7oUmGPocBDfFfIej/uqf/igTCof+7e3rpx3L6Ur9yTeef+Ms1Ecn/RROJoPGMQkexPANGf/km
IuGcgBUB3qERHoJD/D/OiXD6L5oCWcmQuyKfk2dRzL8ZOi7+hZ8B5/fvPzT+T9zT6+AW0GACqgVg
XYxWZiAE6RmA+Slxt/EQhJhItFsxwv6TN9Lvx7Xs3g10rvo3gvjX4ODfz2Jwt3jjJM6ii2ctlCqu
Os3RdSnB5A1oGR9ClKR7rsV4GIEBP+vaYqxWX61vZEjnP/n/hHN/PxnPBJ2ERAlwwOu3TGfeQXqo
+E6XHfAV2aBmrXmrMvsftxIZGOD4BMGrvAijGzEOXFs8RMn02adz3hYoE1+3Px2vv+PAnxnIC6Th
73f56TE4Gj9/MRasX1yGx6ArjLobEQ7kU9eTd+48eCl3hR8Pdob8MK/MaHNp9Ae1Lo/VPJb3v1/J
hTbs3ysRYJ1TIXBILwKbybCpSid8z2lDMZTIb+wtRkpAuiYPDL+yHlNHGOole3QQGrbp44T2Rs1X
NNDCkOPklL5xuv7xGyMa+PdqLnKntqUqFsRwtOQC3NRJeUPmWbxxkC6/MSAVgRBTZufUHrf34iH1
sICJK1q+m0mpr0hkzJ1THu2s3qZeLt8niTkDLBMLCioJednF7gruyyYaaowNUhL+Wkf4osOQvHGc
ePrLK2F0I/hFoEWJiM/p5+vzREeyOlLjObqf6yIXZKnWY2THxeeiqor2IMJYVQenuPjKoylb8ygu
uPs8lCDAdJ7QdAgnMALFnMtpolU+p1XhDrRoZv0I1Ai0Xn4Owu+lIRqACHdMbfqsakNOhWcYJIP8
1F/3Rs0eFUzWxCpvXWwfR14PciOWhZrc1kGjDRUxUXrbLNiZU60BA2tll7u0Sh6bTN7U0VrWueko
uGGiu2Tjs3LGsMc2CWI7pePykkyDBQAXOpFuZ0EGc1TnXw9OK58dq3529TOPWrdp+6kbBIqqOpuh
61ubvS+6sSjuEYuV2QHxk0QUt0jQexFRpP6jaVcBsHZy7NPaDAXB3XNUI6aRDLOUGkfeA1qI7bbK
/Lzty9bXhwFkYb9pm7T0+3WVVbShDaaBrV3W1HktvWkhlYj9pp4WxAddVfCPc8WQb/JUDae5MQ3m
k6yE3Jo1QS86bYf0m7CzY/eZKcdukw3lgAZ2obAGq2EKI8VGSm4VcJ3ugLAhLLspNum3jEIBhMA4
m9Prkix43yxZfLEnPO3oTs+D+cJrLsdd34R12bdqjtxGG9+tueu7dtdMviUbV5TsIeojVeRxvKQP
Xevbh2HiyWPPdPxV4o5Y8IODecpCBapyqrJB5kpzhzmeS7yGLSeL/7OaeT9upVTZmPdz0zSIiavp
nQZeMudLPK2YnglWJM0r1vUsDy4yf8B/xiafWOg+KdEOzcZXUfWuKUna5mflzB+kKNVdKRpS5Liw
JQrlXLUkO5eUJcbVDKX5BGrTYJAPx6XeTKBT/tSAIm+7QhV/lKXzoCzXtcsnNZeooUvGcD8trv2w
GAoDW7qyvFeckypPWp0+egD0a85bH9wGHefC8xyG7htm0it3QuCG6NV3pEeADVz+w9rNRb1tqLch
T9WEYF2w3twNTg06n7t0uBl5UGYTYh8eIySR6E7Bl+mOl3xGIhXU+NxHGjlgGVH/khoNTGaM+yaP
TBKX+QQYFH6BoqehWhoBLbEK9HGpmhGBZN0DyFJlO1b5uhJITDQO+n1EeoUs0CTkSAkoi1yMiqOz
n2b8W8JEoNc2a+gtEen6OXK8Ywccs/QeVHeLyHgYJqS2iaGfYwTPOqejSlxuWyeesiLgXhZO2D/t
TOIvw7oU0C/3tqY5dr++bwu3vOBImW9VWSGZmcplQqPPaZEwMqSrn+qSYZtqpI1PHjYEyeOKz7Dp
sgWXerU+vi1kIzBCJ+bDxyWkza0bzumtwol5atrZhc2q++Z7y6vU5X3Ngc27JRUjNoc6+K22i+Kj
6OrmGjKMtd+kojboFRDhcufSuk5vWdRyzHnTySp2Sz+hVcAYjaPJ1WC6asvWRWPeRuXsZz7JBFaA
yfAws0rMW5Om3XdKyTjmMY9UmS+EzVDVtEbeKN0NPjfVpJZ9opJV7z3YC7GbZKborosLCf4ryMjm
xOEiPLraoaefGu3ij1XjumIbWS/Tq8K7vs9X2fWo94pnKg5i7fr1hvUkeZ+tzQgkr1ThufKCVofW
c8gvCrSzgziecWl2la379dYBfXhYSRVFOVuY4XnU+ntZjrXbSeYTjNMrih7xovMSGopi7OojXZYO
o5B6M/OjsInr8poO7bgtY+H8ZoXtw2nOquxZJsqXW2SV+O0tbWl8iPuphhnswWvmtmFzOEQZdEe5
GHgxbcoFeX4+lVGF+UnIyVzedCs8kE8cBeHVxy3Nh9E1bp/qJJmgSqBjd9RDOr0TWqI+FMzZ9BT3
TtFNVciIX68R9nkbo4jGwxFUJj22YkSQxtdZPszR1EMonEBfvKuoRn64tqrrtsxi8ftG2ohcszGS
fd7UAD+2XQKLitoX94IAsxS7tArhjjJK4l2pa5PuAFkJt7XAoSBoAEyJuVtMZUhMhwFUXUzrOLqR
GrK4HQROBrNeacXNztk6Gt7FmtFpe0avPsi5m5OjmKc5eyJxgQ0jbdvN+yqiPSZeVq6YACQEidqG
io1oVwS/HU6jUpzsRhQWUzB/DFksy4b6Fma1zvK0d/EJ4Ic9UleuzyxxqsqzUMhnU2sx5H0RtQga
lw4jDkeXoZvOXEmJPyIyfX2TpmH603mdmG3f1NBoNPDnLE/X1g+HRPXCXxmWVWJ7NjsO0I7BMKal
TaIPFd7zftFR/HEYWrfcEGTQwEkCcQzwjeA3HfcVzKBKBr3vCy0+/wha/zdR/S9A5j/F72eh6t8C
1LsvDQSoz+GL+fql//YqUz3/yF+ZKgceyhgEkiCRAL2nZ5LgbxCV/kuc410kh/ICRE3pvxKZCEhh
JNQs4KCQV/2dpibiX6hOi6ABkRB6QckQ/SdZ6msIFaniOdlAjBohIY7PK3wdo6KiZ1y1p2y3JH66
ZzZd0KWXRAxlaHOTpTcMUWa6Hz0CGJDP1Aw3JDQs+fDThv1T6nVOrX5KI38sA6VwIHohhBLpjx5q
PyXLbQwDmC0NltGrSm8K5BfZyaYZYNGgpuKzWtcIti9x5uPYxdGcj32mll0da7kcRxjqe4G9F6ei
5AnfiKr0V7HuCS4IaH5EfYloy4c31nyRRmQQGKHJNkPmi3WDB79IFxHYZ6yNLT8bJzR44e1yUEUy
3NmYuutQRnI36KJ68sNQ76BCik8NhbWuO8GuS4Qd8JNFhy4vVQHt7htLe831xD+WhrVRDjKWQoh8
XvpP2zlSbB0jjO/kxDBXbYkByi5lvZsrjm68w/pYr4qfWh+hBRthaN62yn5r2NiZN1ZyAUz8tZAY
eAuNkB/9krnrqesW1lViJ9aM6Fw0Rft96Yl5kB2Z9kWXKpMX67rmC4KWN9LWyzN1/j4ykXEGiBAA
TAoe4udN6AsFaUaR4PvEfKUI2GfkS2qs0Zk/pHOdp05q5D/dOL6R+V0CCee3BtN4loAjl42B/rx+
sh/7gk6p42AUSszuJHOGTkBplB59Wp9hzqnpT7RNp7yfRvE0jQsD+D03j4kuMvvGLlzwu+ezgFEy
0BimEswaLvnFMY3XtJcr6Mld5MhA9yohdQ8WEm41t9Qm0bYcWltf9XUEddcaz+aLYyvjm9h1JYij
/wHw/l+uOYe5waNwZyBmwL/AFP78SSYRt2uhfbZLO7HAFwXf7RORFbflqEuEI7EpkGrE2aacnLlT
olheAlHduyDp3iAkwQzZsLhPQInJzVwruQVEXR27dSg+/H6lv57bH3aRAZCAEBTak9cLHVQtS0Un
jElcqpHnM6DITRfP7gaNPaHxKMydGIV4XhZXHn//5F8PDzC8M2yIfULdAcS1rx9tQQWFvoMmPV0p
3TMQH9UG9ASg+Ik4+kk1PvrARrP+qbNqPs42ra5nMWOacZoMb+FQ52f9bJb5ufKBp+czdBb+XbLm
Y13WdF5KUBtKmZDrbo5xVS3M2s3AzfrUNlm7gCyZivt1EWl0ykLnx3xQcwrWImXrozcdV9dtR1j4
wIpya9tSkj2g/dohsxj7sOd0YTeAe8tlZ6NmHg6+tQkGCCQG+jq9zN1bUoBfbwR0I/AxuJ0MtCEk
6a93uDYc0mWmw17IYTiGcRqPrG2h2EGesA3QfQE35YvN26j+Yw6BHFNEz2/Z6PNDXm9tci4NADoE
Zcn5H14vAia5VDFksvsodjPi7qEDnBBozW6zIXlpG8hMfn+wfuhHXj8RzhWIVATZI7RMP/pG/OQU
+AgUhi3ZuJ/FMn2i3No9unmKdxE1LVTrah03zrv5plst+D0n6dUi1+oKRGfy2Nrmm49m8z6sMeJN
UKnvnQXDlAR5XbHFmk2F9pJHSU0Z8ko2oHQUGQBZcJL88fv3+CEt/+U9oE5EVAVD8guwDu5SQI1V
hP2AbEtse0GHXWxH/1GQsru2LMhjkSH3VqR0R7eWy9Y3NnkGUPC4iN7ts6rE7Jciip8E3N5OKjkB
BOTpfaE5BsPDgr7hD35owy5WDGFPBCUWBQoof1S4/rTzEA5qsgz9tE+7Xv3JI1ODtp3Ge7kY4MdF
FR0jXJjTKKPmKSHTH1lrsxtknvUWauZY7dZ6ITdpsTbvbBoP95HlGHtLeEPyuViXD6sFGivWdr6v
5+ElKYk+hb64JbyuoZpL4GIpQfoEfZp+Iwb69RCfrxFoeCD/KOy4tA/RkHZp3bKwL0a63HhN0O2f
B3uPSG45FVzUb5zhX58HuBNxnICsDYVI/MJ/gOznsi7kvI/muf3IB/INQYfy266fvtIS0M4bzvMf
ngfOAcVC8APQmIqL5/UuNIPU47RX0FG+pJXU38k6J9dSdipPp06+YXAvSmXgrEUmUU4h4xikUQqh
0murkOi6TUtaYhByb+Vm5ElJIURtnicgGXSzhOSOVPA73UgwWHpKGALhsQWMk1nKHsZkKN+h1T/F
mIg5fsMvXSYKP1YGMgsCbYRyuFivVzYNDsyqKuZ9Bk3/oVgy9r4sKugDTDzezUOa7Zo4Zt+HITSQ
SLZ+9/tb/0+PhyQakdyZhkAx2uvH264RVeTtsl+pnl8oktrPkBkdoEdI0ZHQD3w7k+EbOFt3VdUk
eePl2QWU/+O74Bd8nR8VgZcHL02HloNMmPbAE32Xp2Mm3/XCdRvTLeu4rVf/Lgtt8jCUyQnCXHHq
aRLu+SKhZkNBm/H56ABex7UZDgrM0st/uDvQXKISAR2ZGQJd/PV6d2IzqqmhHd/HCAWOvaije1va
6sZEXfdxkvyPdGq6pwq3at8aT59///RfQxZI8vE3fCo0kufyx9ePV76zK88839eqj8gTsaN9maBH
ne5qj1u1Nb2N2aacYzfsvPauBjpq+yODnFFhEowf/uPQHwtKMuQ48HQcb3WxoLJYR9roVsBOTKLO
w0CavKB2uJ2Jnj4lDOgvacXp99vwyxHFQ3F7EfBHyMzBLb/ehWYVxYwKOLHXpedI9LLA/hykXA9L
EyfgeqbmjyRr2XFIa/w3S6K3Cpcu5IawHme5L7ABFNuhyg8b8HoFczXFURXieD8UHDoYPUAvBCZn
Uu1piWh31VtaN6dFjYBUNX7LTUWCnR74wILftnXXng9v0dg37u6FdvqvdcWI45ETnT/LJeGm4iUa
WDQm+0ID+s9X0wW5yZKxxYgqGtZql6YSep8FG9NuWxtD46eC93IT1BCf5pYGthlClC7HjNk127d6
QfbAA6HJ1q2VfFZqqkFNqXEtDn6KGsxlqcg8vZHM/moFUOcG5AWZbMZQ23nZiaK3jWGODcBDtK+L
4xktMXlad4AcIA1eeF605XlyCfdDvSkyaHSsbRMK0ZOQercsAM0PEPj6e9biJ6FkSjhm1gPifatq
4NejGME7QrAHzyVRtHNhrBOID4xqsOEE4M9WQ2h7Gkb6AUK17DZSizmmHVu+SmcPSxy9Vf36i9NE
gCMQYVJImSHP4+fF/RTtiB4YqVYq2WcTJ0+6LcNDXGX0RjMkD7Qvujemr140CDkfL4jCoUOkZ22v
yM76xZ8fCIDBx6ziyb5K2vGrQ7vHg0HOuyW1oDcFJ8LuCiGnI3wq5gCVQIz1rO0pMjBECRmaO7sm
GvW3lb/mjXSHZlEd2bUGaEhTrunHKkE1zrR4xFeLerML4y85lozg6gUQknNRMl7i9eqritYEbA7d
tzjhd7zPsnes5f7alqx838zIec2MQhPwCctwky2y2LByGbYO6mWgR7wO+y5Gf/A3YtaLEubzpnK4
fPyFSuZzdc35K//0FXtAJtatfN0XfWn8doLfQ01MVLgXiAEK+2EWFbWnaWGu2ogoxHbXjH18M6w8
uRpkIQNKAUgJUeZY97cZtIDFfmrIMl1PHUp8c96rIG9cNFX/Pws/d/BiqNxHJfkl646TELVxIMue
pXNS5WB9p3anxzh7aJO4+NQO3bBsCmZawId8TNmuZmz6PEJ9gCohIKSYFUcCqj+Vbxn0akmZHMcC
2mOAAOeI27NRPlaJIPSthZ+DyVdZgoS3ilC+iDI7xH6XlT6TG5JqYWzdq44KcNScDV+kTu/BFJWP
LZuHfVOm5LPoPXkEb+PfpdbUG9SNtnf1gIv9e2/2D84EsDBFOX7KoSvCVr4+AAMPyDoQ8+/jZFr2
ZYGi0TGa1ZWNpUdFWuyara+Sq9RO2ZUlw3xnGErV8A+nJFrKN5oa/oPp5bC40HJl6K+QyUuPvhgw
N42fEeEoezC8WDRYfTc9EVEVZxgiuual7vfD0NGbMu7Hl1nPZjsKH3YrBBcbDwLuAfo/zN/ywbwR
tv+DBUIGhLYCKZo7ZOcCg9d7FbVtmfS0W8GrBCJu7Vkek8WFcg9k7ivw8xxU6QeykOEgIzLRfUoW
Pn9WWYkAyEDia/fVnFh2C/wMWHIhYxdv0yLFpAai16q5WkGP2q1LusFBgFNUdm9WhTBTIWt5a6v/
4RyCWDhHkwBHYAAuXiZ1EB7VOrB922Z1rqqoRxoap/u5LkH099KvtzxCHDGF8h26XqQPvK/jI4fe
9qANHPvvz+GvyTPQ44SiLJRKDq3fJcwe1iT2Bl5uP0W8OVhevIDgje+hChcgSWUKZXM5TLdNNj2D
5Rz2LtPZ52Lt1GYsY33V4WfvsqEtd+laN+WmXRWSpDMJbCveU5SASrNZVTOVueEjeZfIEOW+qerP
XdTtbVkPX5Wd60/Ctt2n37/aRW3f2cYik4UOD+4Lt4xdZhV9rRei+zjbR7hn9xXT/Dbuyx6VWkZ/
CQlEO6XuHMr61AJ+o8i+q3L6iu/htqtfqqeB6uitEOdXb3TWeZ0F/Lj9gK8vElCW2gxim6XYN000
fu1j724Ujm0OdHndRoEth9iY8WMG53QH84CqDMRyOUHHhh0kAPF9pMRbnUHOhua1XcSS0hgAJAWc
zy4NUfAcGl+WFHu7yPjDUjdooRpLe4vQPuwqYsmL8EnzRsb3D8cOyC+O3FnHmTJEFq+vNDiJJR6y
Tuy7iZUAXIOBaqEPx1kHCm30vAzXbTXaLof04M+mUhBIlU3aXhnrip2AeEDnLo2yu5mM6cmigjVn
A1XfNNUYZKOzFOIlOX90mEzwUQU7nhyp6qdY6+4hO5cTMJeQm3JJshfV+fBWwvYDR/h5T8+qwvPd
hkYVFPkP8ezP3l2bPjp7SbrzquuzDZ9XVN8MYBLe1Vm0zFsSUL6XDyApStSESae3fIwyiKMGSPJQ
gUej3OgBSqW14ZN730a2LLdRWy9oz+wDje4WysmEvQkoVpiZmXcBDMVhRXdKvwlogVJudRu/k7pa
PqIJSww2ptXv7Ywa3XKswqZzskW7jA5V2rsxMwjoa9616KGMK6PzASHziHBOTA96ZBqQdJVMahNX
Yv4s29S7fNUKBcmzLswV976cdgHtNKELaHSzSeOOYMwzmwlmC/XSIkZA3ao5FYJOd0lkSA8BPC8e
sXWKb+q61997SHXqPdGYr7E1oSzDdUDgUxyj4Kd+CzGhRw1JQkZ9QtCgH4Ht9H+qCJK+fMHLbZtp
Wc0WjMGUbjpm1p2yvrtDOSEUOsZ5yzcQ7vh5M06ZCnmXyI5t6pkYpA+YtHo9FkP3sSiEO09SjSDi
W8lk69wWNGtRA2vh/5ulz5B9xGN/9LILJ4/+z/2ep7XO16JMxI6Gnt9nfiH0ilnQbju9mireogaj
o9uqa2hxmIbBsQPX3jxh82Aae33eqEKXdIObqTEmyMbJt6ZrG1ShvGEKz07l4kDCwkcSgca5Yu6y
8Zzr4r6tgP/sGuiPrmqq2z1J+jaPWKdu+doYDNSYjdsz+PUrYbk+IaVkpzdWcY61X60C5uWMv525
cGTS4iKFp6JffYokcrfUbjgZXZRXbS2hMEmhcxun9sTL+Dn1RAFgLfvrZu7lEXeUHMCTZLtyWGJA
Q8p///2yLhMqvDZWhbAHFe6gK36UQf0UirsOngDV1cWuX5rpu9Gz28xj0j+EsTQfZWns/vfP+yWc
gbVD8gaf+6PyPI3P2/TzAzVa9sR9SFBPP2c39VToq56iUj4NIdoo2eFulKK9W8emPPm1UW1Oq3DO
vJiac6hrJJiMulrfxyi6eIKWtX6WjfMT9D/xLW1G2IhOQ4mUhQk8D/WMvnWa/jLPr78k8s9ziRnA
GIqI7OJLZmKWLhpNsXOQ7cQ7K5I+PXWmi2HG+2EUebxU1VVhYNAO1PD1ucP5K/NkXGm2nySbbucy
9dNBT/Nqtywgz93ERtlPytdTkrOkOQ1VqzEHpfX0S6k1QvHQKuiouhRVd1tF3fC+b8U1KWSJBrXJ
JKurzvserb/RPGB+rJrUYkxQNMaoXndJ+7GK1wmGb/CuPQDPS9GMwFFVH/1UDmjFWM+F2YUx2PVU
pqYdHrKiWHr0cUrl1TnlzraQLDG5a/vShpNeQ/PVuVq5fW0ive4KJBdfk7FrzRFiYK63cdYjljSi
H30eK7aKq3otoj5nab/crBpo2VaX+F7A8fpvMBAGuqmG91+rvo3xJceyQoaF/geYC7627QJ6HUzf
Nm24vDMpd7gIVEGnUYd1+iLo0kR7Mdc1KnEABU6HMT5zThC/tOWJi6ScNzGYXAEplxr8RneZGXMH
bbPKsf/S5cGodDoy9OporxKTieW27puRoyJtxVReOhW3UQTTDrXhet7r6KmwGYKjxfNe56Ew4g94
xPRBymx0m6FGiRufW5KBgqyjfUMbfgRU1j0LPrTkWFjIDTe8llrmEtjt/QShMVopSe1Ro4VqX0yI
0DT6lCqSPaDILKk3FbOa7uCKsh5m2K/vWjL102410jwQOwToynQItzM6YaEeiuMd7RS3GBM817LO
C5uQfleMJJ536DfRRnv83yzLZQWsGM2HxGqek75Rdwj9k+pqTstwSBjUzs+KRF2zW2eoht9FCRv9
Q5LYNhw6Ace0W2xFvuka6eyplPCZu2X1It7FRdu9IGjOwj7rWmiMbRP1fg8A3cx5FaCGA4Or+mvr
3GJ3ZhFxghRfV9BMWA/hZK5iFEY9nPWzGOGklvYlqwE43cwpNmGbFJpiWi+tUVyH3H/IIVpLh4Or
6ynchIDCuY3UeuwB9JW22KMbVoop3KszTy3cLOTKrVq2sgm6ffBsiOH505GYDZ0hEd3iNOptNI1J
edsKEdW7Yp3VUzs2CvXqY1rMN5Hnq3uG8j5GS1LczemkehS+5xF62JDD3Mo05CIdEzBms27qm3VJ
imGHC97grbmbzWGNtKkOLA5hOwHjb75r6YzKKRT44qpxIQa/gt/fHbNg0HCJKTLyTYR2BGMeAfwU
O+icoVadgNGu9zh6DtNAJrEoiP5Nvy9JtyT7OO2hrfIsdUeopzsYdcgykfdN2ecpEhiZjvZs87ZS
SX+DD+lBvetxPo2aEIm+Gyp77lswyw8wKGHZtgOby21Yz+zMBGL0nZmiHt4r9X5bluf+UYHBb946
JjWGxp3D1D1KPot1uy4VGjQtpZhEXnTemY1BDaHcKLFkz40fBbtqm0U+o0Xe9E32o4V5s6HJNug5
wv0+mkxTQbUqQLwRAJIek8HW/pOInEGL5wBp4i5AUNyi9tTYJoc7RWHfgALh6b8JO7MduXEti36R
AM2UXjXElJMzPftFsMsuUfNASaT09b2in7pcjfLDBS6MsjNSQZGH++y9ztV263XNtZ6rT41eo18a
p9snv5n7KQ2sYGFYdYBT4GFqe3Aea6ejIC/3HnNus26qT/3Kw8juia7+UQy2XvLDG9QnUirlfMbP
oclcGOs4sq3ET31uifzJ3GnLpXknWTE4qf1+XF6F5Bc94X+hYjQuUYW8FsY8THHT/lU7kdXlSzwE
8G+r4PBf7WVcbtovqPha/3A0DbhZhU/Sr+U3q2sw9rhrxT4xBJJqhV77vOQTDvrLrEqhkrJdedUR
t3WcldtCUjloo+XVntbl46FI/qdqa3CRxlOtxnxBQnA/xp7y/+bpBv1Dx2XLzRVF0idr960pxYR0
PGqt1C/PmxUK9LFFbe6JZbGvlnW0FMGVnMM3wiRWkQHA0+7ZGF79s6Ei3vK6NeXHdR67ALCj7L1r
WBbmSl6lXa/NOg3vFdKAk3jh0u1PhgnvK4syCJtTazl6S0pszw0+3YUiLbKVS5Ji55wJkNeWu/83
nBNkpUUk3RwZmXnBEACyt6byUi22K5OiXCM78/uIBSxV6d+82e36m0V1mgZxN/Ps+2Nczrvb+ToJ
R9v90IhBVe8Lq+IoX1sdz7eBUOlywQ+/ULEt64cxbscHOtLl697wjuZ7WDvvGtmFX7ZFDObc2Pa+
Pu2DMu/F3Q2bq871jpelOTRjaA5BQrxRPlus9I/QSvldDBnqqdIiW5pZUvvVw4xLarIxa9TOUtxk
KDrNGV1hwF3XYk68gwTZA+tAFfkQtMub3kRxpKTYdZRgzGtnNn3jiNwx3hi90k4ww8mQFP4l64jn
ErkTqiWS8agSS/tHldbS4V8JlmG8mi0wD8e26TWL7rtXMh8lp+BCReBidZw92HBdhR4Xr8jhu8Zl
lzV62stT3UQFc9T5I+/SbsCOCAjUzg3c1TTkvZbtp3302vpBI4Xv1zkSLQP+3E53maY0vWHDp9aJ
Wr8PruBJMIRYK8neeO1xNAse63PjWE6Uis5zKX4osR52MXBV22qxSoL0RwDWsQudhyG0mGSwlsqY
x3GMaNce7byexira0cwMmvOtaAwHYU9zhKqgQgPz1BG+4URatjQMWjv+0GE1t587OmnyYS3X8Ad2
NrCk8eAuMpHz3NfoEuXcpb07Ld/l4jcSo7bHT+PGf3wVVifGfNvieUuj4VBB5h9aLcASSfwnm5n2
t5roDLNsD8v8XI2wvwunfS15W/hcgJj2lN3FUzTo2+0cjkOzJvZge6/Ffrgg0hC+cfnRlHKeGKsH
jykkNf3k9hYSOnEgwk2bie3u0mxNt52MP1hTAldMZN207YxO2KPotojVsi513/JsbKcrP1YIsgmS
Z7NetK9k+aTKHheCG3WmQy4YYubtghsSV/QZcx2G0l3eDtOPViKOyf8leklki5rPsl8PaxZDyvse
ovN4cnn1Y3pT+dYoViolBdVRf0jKYaWKOuamfpRDKqclvnGu+kuGc7XrM4M5drsQNhDbiV0jVPnc
biFTpOK4clOx9Ut0KfQeAbRZPf91mjw9kzpprMsS6GlNJzbyxIRao7i3I25+su6RfxV94RBms2aL
HmG0WJd1jo7lO1qo/TSEijTDTh+zTcroUMM7mJNrcbbHUNLpdLzGThS0gy0h/tRzrZYWU70Gyxzn
qK0WBAilZHAmKxN2uUWntL7yC4bF2wDh8YonrTieJr1r+eJHWzDj9HMs+9zsrvM3ApSnb2ZsbSv1
7dHKt9bv3Fwshp6ltlRwFWzLxY3ivrChfzotQaiRjSzvQ9P/Wkx7zM8azmiTDqNfThdfNXOUFZMj
hoyXfRD5ANWoK9fU2zuvSmQo2+/MmxIf2zjqdeaGa2gnrt9O7rsYLFnB91KqMgktI742tV9G78ax
r+fTWDTsQ9FYy+1STWtYfiEHaZeXQPfyZVk7d3pgB0eHEdI1zzrq4ubmaXgRSU/XkLlaZoIH0Byl
QwC+PFb9WPu8qI/egczxokefYH/VlVWRuzQf3slposKQ44zEtZp5oNVdgZN9lPHqy4epkrrGIY3l
6TyoNaTAUJWVTcPOnkq4q3tjyWNyqXDJYsPyW8ElrJr84eQAx31wXC6a2Rbsoch9MepH1ym4RHAG
O85Tqe2tQH3xou+LHIYgL3Z7+FkXbTlQNHbjteidqczaGlX9YttN8DZ5E7kM6eMhy7mwFM5F9hIU
Bx2XkgEWpGxKQB6aT2JE2Oh07+rjh101FveQSpY3LKjxkhJm5BFaE0e27taIAU+Ynqbk8HrLyiu6
wjm4GtI1zVJOv0p/oxdmWkt7z7UVepfCPbofntHcSo0eI7xTy1AzPtXqpl9mpn67Qk5Yh3Mg75AE
8ikbcbNhqMbcIm/XnWJr62XS+/s6QHuE0+CrSfnp1oCUJYy1HOutOe5WWSJb84f726DTqQvWhcBj
OX6ihTm9d1jRVRYcIwHIsTaaIc1dZGzgSFzFEjuqakWexq8CeEzecl4GU1X5IjELascp/9bNXDUP
0zo1ig6k592WVnRhbvvjWN2sOtb6NIkW8pwfYQoJ2bncrBVcrR55n9d3pe6j6LR0dv/dqVVTkYD1
7fqBvXd51Vwlwnypu+Dn1GvHKjP78Oz38eZ3D9VS9hc07z6lPnEGepJwwr7HwWE/V4bKO+na2ZzK
odbRh3jB/pdFx0gLQ0EodXPUfQhAoSFnnCvlAO6trLFs8zXyjw9buY7blSZT8diN4RzCC3Rmn1Sp
56qT40zcZ+eyIncU1qvY4OsdAtB9yXrIiqiX31cBiSSNnHmOM+Pyd7zG5ZfuRCRxnsDq/VmtVvVp
9TsAEV05mvfodvJtngb7L1ZF0+SSCqlPdFCMx5VSfpHP5Tj1VTYHW/tTOVIBVBFkxvbQoj4Quxz2
zBdamdeC2oIxge6w4JvuZDekgTM5d1xZSYqyoYATj/Lo3ehR9BMfh3DbxhgHl+RVNovO9Gno6vJu
WKFMffG6MB5TjoN6o/KAM5MZZLs3H5sXiN/tiNgnqqmYrCRWbtG9owpqHns/stZHKazwElPHuU/e
voqV6rmLq3eWdhc3GzZrM4lbufptsisEA88v1X4eOFrERxo//ZzHGBTJapRWvOReaSbvZWz24Gzq
dfSwMBZxdeGNib96WEPzAoc5hwBFy3ElLR0wV9K14K9OhZzLjxK8bYKQXo6UmJ24wbic98yehtJP
513ZRU557QC9kXMlshlTCdsTvb0LUJIjQhZGBfJae/Of1XAMQ1pXmJXSofYOffJVLB/sXdrf9SIi
KIRUOjfMSLa+7WZo/RTRoXq8y1KMBdSVs+dT5LbhW7xvTt46ocbAMrrs+oEY1fLAwI2N4QndXHSJ
c5T+kPmkkR8KeFhz7g+r055k395lX5yVoSAPs2lB3NCP7AQLYDVzHjYRXPEW7VmRn9un5jruTdw+
BGNso5PH/YriXBXF66wKKzoVUgfXWYt5gWFSbN/kgcBwmjAB7NlKK2B6kUPcDh/iabXiZ68VoIXQ
qgViO55sjslIf51j8DTsTri2t54+cEYzpORiU7bbkqyjKPp3kUXFfJ3rvnDvZ2PLoKq950yZHCWn
iznue6bVTkNP+cGF+Ro1K4CKJOyU/clwl93zRVP65JszjsdprBvQhWpsiu91HbEPGrK2NT0HzPiZ
FRX1ew6ZMLzQjnbXC8vKXkm0IJs9WEHl2S88ZfFDWn1YpGFR1Hs6T6OpXxxDCCQjhez81Tmo8mlr
78f2CoquknkPL7m/1G0VnEUzePX1MPp+SVRLe6v9HiyUQ+OEuOPhmC+VjvWcmsEozsG2xE0QS1Zr
OjoyTnWPepCtEZYYoKT+/PkIZbXfO45EHg255erTEIxcXlfMtvI045vjbArMujwv64ERHq/Nkmlm
mVZPRmyacZORjKarmLkOv/St3XwyQ1N/97Ym6BLl+XZ5Y8M9YngAnUefmNQF1WNTh68xaeC0pzvk
JEPTWi8uwc4iOXri0W8jUKv3o3XUKnfnprkOHft/NldEzbOqaN0YCgbjx6Z+bZ/WpitYW5FpH8nX
c2Mvpm30bwF/4+tC2xRihtT+jxipjxFdddGPAKuQQ07uWJV7Km3u9ol9NAcyHbqkeYhjWISvYxNj
URc9mZVUIcV/0Z2o5wdWpGYntsJNfPXU3H1xdklbsufl9F8qqz6CtFj2VV+dchieGml10ad5cWtc
H6Gcb23fjA7lIMT7NN4UImAYltvKo0fbOZMoJwdjICT82kQIZcj4Uf03N/qhP49jcxTPAXnNMe8H
7f3YYGiDJwqc6FnG/LMJHw3+lVPNfB4majSMbW0D6xU7oD+f0YyqHO9AQblmWm0/OYcd7VnlllTg
noDD1aPyONTFZfwLY9zq5qXuahhdYx2r87aJ9p0cA5ARBqm45UqoVyrdY425OPXbw9wdLkKXkJKT
bI+L5RQ7RIYTi99oT5lVSvi0mOiwEyHXaoA+JbpfuG6OawTc6geqIJ6WtojIo9mHAxvqCBlMOaj+
y340jct9aa+Kd4cc3a/1bEKZhZgbx4wZaFYD2KxbDFd7gh5UWZZSN2krv8rGUP1NHazFa+xVZj4F
kbbmN49jKcxnvCL9aT4EGBdHF16boUbE/g1GmNvei9zIpLEVdfLJ67WZYXDNpZWBJmOF8V3ra1Bw
cmUMux8xmy8HdZvhmv4edEsX3KJlMt1tlJP9tHhD9V57hK4TFe01Fx0A/+lyWO55dueoyQSg9T7b
gWegGo6bKTK/bLg/cp+R78pRdC584OiYEwQM8cS0j2q60aQO1Ul6dq+fx3gW87Mt9iBI2nXfuMw4
U7N8X60GzM4e6fk8SGzjACusb13Ie4P7Eu4jtWG/oIWM4xNG1T2+MoG3hlUgrD04xVvdDhmsNLhx
TrBs/l2tEFGKrHcE5wnvtXix+4ZIznIMjOPohNnDz6iXY5dP3tAhslTdNF34jQHN7dgZVV4Qutow
QsDLe18Xnn3cFtdZq0vVNmF8FfVWb1kZgXyGlKAi67FS29ycAq31nhRsZcfD1lOcemOwUWMTW52o
Ici8n4FauAUyRdy17ss4SftKRbmgox7u/KKpl5yL7lyBm92Jqb7pDDveByk9zR0HU+hw8dHOxlvv
duNnmtHyLwzCLvD2fpH2OWwn50PhzeXrVhDRSO3ZVlwZ5qbeH8h9Lv1ZlV6QzjNnejLZI36uHQad
nTpdv+4AANTw+bBDjiZderWbqWCI6C7DVpXJoqTfcGR17WdY9eHHEqEeWG+BApWR4eYVYGb1njdU
wz8ACssf9rCW34qtVvslsnSBLSfsqp9IfOvV16sjTrNd7CzQGAR0IuMa4BIOXMgXfhdWqeb7QfKV
boSPouzmuxJqq9Sfgvnq1o74PDX28bOp5mW+qjEYNL6Pzq5PJTluOzX0ypaLsy2euUxNowWgiLv6
iTCs5VNQu+xSwtQON2Mx1UP4jY7tXjxyZ/S7JK6d1Tk1fdNHb+A9LY/rnTDbr5DZF1sGLiH2MkeD
huV24Nfeu2OiEkkbr0L9poRT/qkORfukwM0UrzSFm+8k9jlPgl32WWt8cW4rHfWoj97sJfeMyJlH
wI+ZnIKLPYl+BIR5jEkq1MWu5gQ0gWyfJYjX4XTQif62GSIW74gMVQyTEFsjHigg1yyc2HBnv68s
HBhUjUHiTczXugRy636OrgokQwTGfvm5D8van6TudgZHzyXjQ/BNcZvf+07BchisJn6SyFWvRd+E
I50xHB8wXOLtsz9N1f5YaNJ1F0OBlXE8cRpo9DX/B6M4o0+qYExDbnt1e4lrP3Zv1brQ1Peq0vUQ
dP3VhR072+3fJjjqBsIJvo9TEPThATk3lvJIUcX94lrbs76A62unTON//8kdumYqFrNG/o6jnVvU
aK2qzSpsi/b7/mDNPB+k/Wpe4Hi8VHhqwsd+BrZJ5xSZPhVtM8Sp3zaWm8l+n95U3/Oydn2FelrJ
ERT6sNRunNVV4dYpsxjGMjFzw8ItGK+znq2KB5A4xaa9nAhfy/DOYx4eqL0tJ7Uj5dQpmzWEgr32
vHPd2RhQbeyTIqsHmt5pQbC1/qLnQ7rcM0tMWXTdhhc8IsBn5DovzcO6jZ6dgnYw1bldmviF/FhI
oVGGrpXqpZzXnD9grjrx4b8iMk0gAg/jXxpnsj7riU0LktjR6Iz9uSi4bLlsaCjKNkE9fBxvpaTT
nKAAeFer1RAaSJB6Yboqr3yulm6uT9uuFn3mKXHU7IXTxxwEhO5OQkZocl4IgOZabGZbUybfIG+q
sMHdotdqxQPs72EIEQiAE80hvPHZQPd3zQBXoshtjpmY3hJUFfeLuRteiT063cmzjk18N06oPkxs
e18om9YqJ0o4ubSJFu9JusGg0jYyx6ddTpFzwxgsGxoJm1djifVsK/dGIdU1WkfZZcvYwDEMqmP4
C3GBZzXK5f46Lc3WZa1bjRp+ZRudlaQfl9rt3MbnBUMzl6ihKkVSqsJ8Up0Y/ipUoOmi0qoUqVeI
4qIxGkMH4WpX0rEWc515OvIftmk86L+CeAySkog2RZxQMjzztq/+AyUqgTu1BeEv7j8ThM5oHwKu
Ga2ObiSxMI4UQ02XTWzzgBJdlxhgjLMy1l7htEUMdZ2XlppxT7Fxsj1WocRagLQ8P9mYuO18xGwl
kzYe95Nsiw3kFf/Ja9c52K/E0DbyqodWPtqi2uQjMKP5l2n8bkq2rbXaG1Vbi1hBLv/UsP+up76T
UX3pNlQb9DSap5k8tO5fJHgRTflrqfAs8LL6p6il80fnoJofaRqiDvZ74f5dl43H5xFQWt+3s1dU
pyJcMC14fndcID/RQ08sYPNDOlt7YWchN1UmIuwR8osTth4XKfAF+bQannhnguKmzGiXuZpC+1vF
EPIAX7k225/Ma7/n/0En+5jviYEwTYvQ529BkLKxuagxbCEfCpQkhZKSLVuw3mwwRQQJh/JnCVWM
/rQj1Am5wzmZIeSOvR7ebQ8Z9SX14d4AdoaXZpjbtN8W+XHknaV4L8uvDkTyHNhs3CVd0aqP/20/
uX+4f1g34FEEpO4gduPst38nRLfd3oYbPZLTQJ41aV23ukohYpo5m3dtFbqq0wuDWkrL7g/GEfG7
/fFOlOeMgsFOT5j//5tthNbUEfnNcJy2wFUva4AxrViYpQVIKbbbU8iJZbCJ0/Ouz6qIdJHNULnC
cye0551IOcByYKRTqC7z2NsBlvcIQZ+rNcY4rRqfbYcCu3rgoCtfle70h1q4+nh2qjqqgfPWuqGA
H3EyG6dgMJiZwq6kyEOYy/123OaT3AooXS4tH9oqtGaCfC5MNz6X7S4/V4F/D2tPR3U11oZPfJ8W
/bEipe1hfF1+epiYUmTc/jPO+fUd7Y05t6PalJhZ4MayYSwi7BPMpcvIDY1HzZcUVq8UJsf0XdZF
GGX2Qu+NCdRu/f0whzvsCYW21X9BaiYirvzAEqkMhuZnd/QY1Z3ds9+twNLof2Oi295kOW/H2fEx
W7FDF8O3wEREj9WgrW/4VbCZ26UEHRWNvh6QVlsLGdtrCufUgbz7WofALf5kvf+X7+v+tYOvdO+k
iHu+8Z+GJx+Fd+88Qc6ztZYTe2yUNOSSri6PP/eW1sm0OLYfUOO/buFU/fKLTpz68nhiwhNN5s4H
XFbxmf/7RfiXP/i+GiGUQgPwYYxgxv/nx5IIJS6CoTlhPRmfOczsT7Gsl7MPpeU9kwFAyrMaEmSF
uUy2tfA+BaEuUg/bbuq6cmsSV3feH0xyv9tx+VC8GjwjV2DAgTHyzw+1uCPQeNL6J6sdy9scwzPk
ljDVV+YSHQmjXuQ1wGfzpzjC/c37564QkOkL8aQRi43836PGIdQiNfq0sNSIlF3Nisqz8ednTPWY
SAg+0zfj5vzemtrqNvnbZ/6Z/qWN+uNShgzTmi0nfhc0tsqPuaFW+u+v6v/7dHA+2GvvzMd/DVFw
sEM39D6dEzvsi256pUDwddMTGL11S//7Z/0rbkm154eY2+6TJFkev6MDJK1lCS6RTdta/B+rmvyS
GO6u8gUK+k8XCl06VYObV/64P/WDjQ7ejoKeNGPA/vuj/PvXFvCLyH3ilbQFvIrf1kK9jBrimTkV
lYYEzbU9kaqK4zSajvrnf/+sfx8LkYv90bExZ5JC/n1rRpFc8VTI4+SJkUu5wBQKu827IyxJWLHx
NPLLGnHbXykG/vCz/+XAxKN/H1oQw6C3AQD8tj8oEwGG3ljza+XLNw3QN4vcDc5tpFqVOxDp5B8W
1L9oDXfuBjq2S/aK+ANTv/75aEcuLlZUuUVOUg/DSgTpSLIp2UO+eB01vVetgMjK0N6w/DXTkC69
M5wRr7jecyWyr/tKSyjBIREVKUbuJXhnW4xcSx2LBETaUA6watD/vbygVsyKtuXKV/nLrG5BVTpL
Xh0Gtfa/v0Tn9yfJQMz7IDEm6eD3Zun8Fg5cGsNamiSXd2zOP7j1MGKvJ8T4gUOgf5jKQH+dogmH
Zbezs3VC9rjFYvSM+Z6X5RAOEsCNCMFTaT+tq+V9M6Ks/zA35//7kPfyg/gi/8Pn/c9nz4EPyo0W
9xkMvXBOe1uBOLUHS1SpvRhH3cjCrcuf4Di/F208GhYqQw3wcLsRKYx//lSsS/bsAwA6j8M6XdF+
RuozP3ijUivyg2b5kxcW22XeaZwkur9fG7XwyguN6D+l//43q/x/d9vwzhWL2GXuKVLSQPcX//84
gEvLrZhFGmznwrGx1g04Ax8GpdynoIEh+DiGblc9HNz8mmfei8I5E8irxXXmBkW0WNDAYKboirZA
sDHeHjG70r/APzY7D9sIEjHdW8Wf2LNiM7caFTzTW2mPU+hFarpql00tGUppy4urxuIxrjBvJOGh
EI5H41bzU4fBQdwan93uVjuNWzwGBxJbpjTaTnL4GlxChTbn0mLwrBLKJD5eylpuWo8Y79WXALLM
/rU8art+GeYeSdeo/XgYtyoOHzx/9r1nd8HEVAW1HT6WLLU29VdJPG+w1h4Hx7qFHwWR7yLTcRfo
d9japEkRMElFzORiz394c1we+T++Eg5d+x7WsFkk7Pu/7bV7C9Uvno19JnRgFyAH4pFJ24shdVba
AsCVNxEFTKfAjra8gPRlYQZsI53GRbW2D7aJNH6fyZ63PxQEvx8C7MauJ6Ay3ckQWOd/q1JIfdqw
2Mr9fLSLzMC+juRUG97W8h5c/UM6jS/8t+cAi4McCrwRLjhUIeK3XOKw11anwqU841oT09385Qwv
xTA1f3eeNe65RyACG1eNM+x1jZX+FK9Ms7itiIPly74RRjk3axnY38oIDnJiAoxGr2hv8jnusNQx
xKDc/AemcO7O18HqW/NhkgwmzieKZYOlQ812HkT3vkigbYp+tYNGeioGFHdCLP/7wAeYYM+HXZQb
Q+OKqs6F0WV7LhptuSV/LWicT2tVmv2ilN8eH4WD9RvWuA9P0odvwtCJJgYPbTFbNbu3Rr/EThH9
WoYCLaV0BFy7Em2O8q5fdkCUU9t9c7vSOdtOWIQAInccuIS17kaURk4luXsAJ9wAPPWCfXsOaJ1T
YZ1phnWSFOe+hrSiylXlq2dtxUdFw/4cory3abB3w1/Gs7f+hP9ojvAkj9OHeHYJo0yTtf49Dp1I
xiPW7V+cHeg+Xeyt3RcaNe6ULrJyPuymqouUosibP49NUF5LLlHd1V+D7c0bxpDypCiG4uqJwvz0
2FnZ4gcS86nXrOuHyOtjfdU0Dr2MDrX6cj+y4mTCXSrToNYO4F5fRgx6iFrvb6d1bWTYatl/9Tgo
3zMc5j63pYmwoltyCoFlQptuaoLeuiyTCqGLNgSL5XFHlmzSXmkTJiIiappjtWknzFcFE1RFB+Sz
mw3qIu0f7jLYflYrdaPKBqbWdI0m6TNAwIeZbHscpjxxsitRXZ5Drq1Hajtr/zUC4O0mAmA+qlY4
Ft84II/hXrxJZk/Clg9yFxZvcClNvbufyNISQHaPZbsBL66uYrOOKMfTFxGrrjTNfQk7Nrq0wI+6
LJCR+mXqjZZj55TcJifgDpBywWGDQ8Blqh8mDiB5MiUQrsTiFjxcUCdE/yDXsXzQoBQn5tLdjaxR
JaRJBk9WP5a6r0eSxxoknONUXZcyNHOgf0Ew80jZs/kaZB+AQN63ndFadC7Ld26F8R11B0Z+Znma
diJpt30EIKy69zY25yBxelM9RFsDTp9LbvDrqJmZTcvDjsZUD8X+0vHXayZig2J4QR/HBAOU+50Z
xPwdDYCBIuhTOyugUz/85gjcE8UUNx5BAD0dfd+06e53o6A3LDcISJsTp27fUURpWbhlXjN7+RY6
jdPk/bJhtbO6/kMc1vu1x0LwEz/JdA2bqKIj7DaNfxo98CnX3uMbhGfS3ofN9GE0Zha32SOt/WGP
EnqF3mPlBjGn9NZjAl4CxWiriLgsJTiohdtmTfITouw6P5XLaN5sbGIgLruRsYZdbc3Zvoipf0S+
BB8pDiGKN81sEwaxbaoOMlwtLNJoPtyvvWOjq6mqJyeArMbj7rEskidzShsSOsWsycPGGNpXgOtm
2t1F885qW7lfdoPAlWK5cZn8XaJ3EN8ho5C0QbHwNIKjwmQUl+xC8d3Kwzwh9diP1a5zIJiVhx5t
9a849qcvPlKZSIYjCN6qzTDTx4vK4eG4h+kTmxLBy0SDbySZTKM/a5wAww3Arc+k3Mb50q3D0af7
bjE7sR/r0ly3Omq/oGzZBur64ZfpQUOmSwlH1SCeYpnzViAM6NEFNeP01de2IezChJ6p+kqAkfhM
EZd6OrvtMX4qazyBMNwEg5N6+ok9q6JlbfPPRx91VUGKLiH+fh5mqEPgzwLT5geun9NRm27KRddM
pOsYQ1icelmD7uZYrvfXxe/mOC/a0H/XM0wJXcWXwxvjJwM3m+3+bg058Emn9z7OknQwaipUfNf/
a2yo3vOtO8R4dfzl+KJDSRniKVZqBdwr/Nxixsdqgl2pzhDySSS6C7Mt5abd+6j4cS/TofHcE9Oj
mDvqmDjILf5gSMUoMONKO5j+CmVAjWSGCu4HhnnxqhvD9tPLpfjWdWIW6QqxiO0nijE5LjogX7LX
x8cD0FeXGH9231O39XUabugRV8Bhdy97TFYpPYJ5yIykj4iI5Vog8G3f6hPp2qJ9oONkPtWGfin7
uDHyLShV83PWh/NaMQ18uZlh2n5iCcW7NvRF/Npxu9jf93oCBBjNgINuIBkscpVhyZFEd+2z0/QE
9zf8fAPTRUyY2TtNn7J1zPh5HqW7ZXPU40pnq6Ln7IMpBPmxM9EIRr5dnqwY41J6HAwtuOxMe4gZ
YFA59skavY5rKv0A99xuxPy0Z6LwJP1FhqeapO6USuUOv0i8Kfww7cizltOwMsBBt2GEJVHkRJhu
+0zanHTlSjLscCtzV7OH6a+IVqyN+Ot6Og13E4jLFnqF/2FUkWfwW6+b8864RxR+LEKWXxrDTcpq
6E6oXFCip0QE8JOyui7KN7cmzEMafDPnmQqCqWYLUa0kxtTGE1kQQcXITJl37Tbbz7HC/5NZa7d+
8/bGKtqkKa1NnKr/oe5MluRGtu36K9fuHCU4epjpvkH0XUZk301gyWQSfd84gKH+Tf+lhSTfLWaw
HlMlM5lJkzIWyWQgIgD34+fsvTYrBT8jhQsWz1eSZWX3eEPVXlNrdlQyB7ddqCThPkgNcSfk4KZb
Gvj4v2jcN68xOq0M70XpqVeOmhpLm6gse4EWKaiQgJGiNBNF+dCYYWwsgwwx20rYQZ4yAIeNhb41
nhweLpmpsAH965iV+RXtdxTyIcLDWIN6j74g383C1RD27b0dqN6rKUa333h8pcsgTosXMifMcVWG
af5m+w4iv4qnM50XPvorLAt52i5KvMUZC1RMV0zK0FbRfLB/4cMwm3HeYexsZ1KW/d7m2MM0WIyd
3ChKBamn4RjMuRjG11FLIPjcQfAlQa1V+tJeNW1u3TQx6ICVZUSsZYml1/y86iZ39jjImi3IHQ9d
Tpr5Cj5Qtk00jgU8fC3fGtwBVK25aR0giQcMsR0MDytvJCeL0YaD1c/pNaTPStRE0HqLZhivMPMV
cAjrykgWXdgb6aKK04Fpu+VGjOVgK37tK790yKUqNKI5+9iuuM9r2vujaqPtbBzuA9cvbkQaaT5y
tLa+64qBDDrfNo15qk29ooDnLJz7Q8E4PI2IhFwaNNGy2Uj6VbniTuEJ8nWOfWk8Dt2BwU75AvMK
54EgRdI8KYyXiZ0JB3EcEdSx/Iyi6BdZJsLgkMGor2ZWMnrPZuebbyVLiklcWmTm+2zotEvMcIx6
MD83sbVXMj3rF1FR9tHOCaF/LuKUBZuIPaUoJurpBMhX+9BYalIY3pGHfnTQzXX90m1YuMhMkO1F
rxP8B9M4NK0bg9x7DD8BfM+dk/ElLabjNGKSwOnSua4iLFtpUWUeqJTHYeHGqoEaJ8qdR8XvA3Xm
9wghZhmsGGcT+HGAA3gIR4WSAz7QclBQ92Yzm8GNeww8zhLEF4jRmfcyLsdTbFpkUTi61zpLKutm
3FCkEx60CPLWOkJl1sQiwuMvluglC2XR9aRLzHwVs8pjgZDEXCVdXgq2LkUh+0czmgso00q6S2lt
voxqq9EQbsvw1bP4rue4a9rmkAtksvsy1RPrBAXJ6r4R3911yxgZf7fNotG4UqLQMNdUVTUrPwK3
vp0NKEBS8q4N94kshWzTB6HqzPhXDDxONRycy7AOHIYRnZapS5vGRbqMFAV3m2FGjX8IDd+NrhNL
BurKYvXqttIhK/zWxow52SEL3V+y/KvpKRxRlVykJeHcK9whvnwUnV9wJK8HJ8jQQEMDshPg+mvG
ebl/nUDMxh5QdrpoGf9Y9bCyrJRID9/vE3KZOIlju0SKKaj8S7QqCPkVeQmytaK5lUT5ld/UyNht
EHgEKEimWAdf0jl9MAIjv0L8iNd9DBAJUGKG6aM6+KFbf9Lt+rWPRLUPFEY4RA65EDU+dlEyPzQR
CvjtGsFafnSa6rnAwCdnTI/VRRH2n/F6p+bZzy0CKCJMDGCKODq4UWGcwTtcDuCJHIZ2HQ1xd1/r
xN2yE0TXMmjaFXMLryXxTj6CnmkvqHk/843/1cvTBIA3RvuInuXZ223J4VH9ivmEGkpETOQjyJi+
rFHdSSOo711R+9+SJkc/lYf1QdGVb79vkZy//jS7oUeCmJsPgk7t1EH5qWlFI3WoKsxSa1o2uTPD
wUUnhppsiwiqWcZmVC5HJ+8mTR6aeurLcvH7C5je4M+f/9QJYVJDwSPoTxOo/PECCqoJFe77AEEM
NTmSa3+nhIX64PLWD47Vdk8me/EnPfhfcMbTq9IOgiBmMbik1P/4qj7WPK3yAujzSnzP7CbcdTJr
5hpS1XChRpgc/Mhx9pEArpEg+74GLZF+0gP65aMHjGe+YwqgGmvE6328BseRmIX5ZtYBpWi+My04
b3tVtp2cw0Qsxz3ZnUp2HZRG9TV1ffVkRl1Tr37/8b/3ZT98/toELAJdwETWolF29kmEoZblQiAT
H6Sh23RPu+qLWhVy/FqZpeyu0a9o9ryio2JOFrnmm0YxHq4S8E3NRRPVIrlICBZVLuPMzetvsikS
PMChZft737DjcUMFMHQzDMLxhjK4UVYN2TrfTCOwWGmVamiXcYkyZq40IlH3I8EqCM3LIJcrsoIs
bxMBtkrv8F0Y+SMCcUc7OlGL48IMvNbf0AAuIF5YoKo2id1KYx5btEBWbe4aCd5xrIazXjEyVeIU
NvMHZu+DWLatln7FM6o2M3LrIrCCQMRu6b0LzjrgUpJ9nPae+UmL/Bc8mC2YLUOOMXUAOaatn33W
KhrawY4lljIQzwuEj+4WzqWJ5CtuAOQmeb9r85RIQErqE1R5cx0X0+i8HULCWIp88/vvXrxPDn7+
8pmDMX9zIGAS7EhX4Ozpb8Yi8xV4dCu3dkpY8tjLlF2ToYu7b4YUGIDjddghkVCWc193x2zZ2pRD
x4pGGQ9GBjP0vicwo9qiahvUNeIdQUhTR7fjK4bq+t7BK+9vBkK1gqXMlPLJJu4BoWffm49FazoW
BatdPpBbmkS7PkL8mwDMLVd+qo7extDwE8zaUoMI22sZ2gzgGAheUm+gIPTp9y2T0CO0S7ZxZ+/x
aMhsR9vDNK6kHvXFKjGgzN44jeWXW2rNRmV6kwfGCne7VGaNEjmHGA6isbB5MB60cqwSNL5lX9El
b73sqRA2MRlDY7QccaF2VKs8om8yIyrT42zc0XOai6YhEYlg5Ca6HKhO7R1nHubdAKjHaDn0UdWe
LK3KaB1mZXVtROjzsS6Ibtha0H+s+1YAzvKVSEc7hTwDZSVf1L3scv2lVsy22Nc9fZdlEMBtQ/2q
ecEqG5mrII4m+H0RaPk4rhLUZeFRNpXkZFyPzq3RGQORdMTpXNc8VKT5QA6xFhEFQbBKPYV2mm2m
MuQQ17oYh6MpOtevmYUxJnS7o9lFbr6AzUCrHE5kteRbGL0FxsKBRCgQYi9F4hvkdcBZ2fWCmKZF
G0TkdfZDZM0p3XgLQRtYCJgk3E70ASRMu14qlGUNXj48dRFcm12uptzmJnqibm77RS5f4Z6i2J9x
A8BohrrawONhAqboB78iKxcIUa3wWr6VrBGtOsNlEddqMQsVu37kHEb1i/IFIVwda0F/8mu3tK5F
myc7tEwC0bhjJQFenbBdo3nKxcoTsU/+lMLgbo/9jzcdAosLj1AMvEf87bDQ3RiMFRyG2jqmlfDe
jICcNspbiV5MQm/c1Ulv17tBqVAyKVYm79O4bu0ZLWC1/WTr0s+pP1MwxcTXRhfDzsXe/XHb8OGf
gUHxic0bVDpwnk8ShtOmTcVqnHJvGpUM9zbHonSt+ZWlzSIWeH0R6EJvl2oTxsPcyFXk7lACXHrM
VpXeZ3ViNMxEQyTM1IX4Ie1Ax2oxMji7V9K2v/O1MvS3iBtoHIZ5ME+oztUNrqKU2tmImm3MVPm1
oEpdymmSxQ1R3/9+uTqvDEE8UuabU/zPFB+jn013Yb4XahCO/hp/JNlSvVtdjRU5N1Rv4zbjEfub
A+zp9SiLJp4Zd6Kwz/Znau+27UhxXOupot9AcH4FW4TgFqnNl8Cs5Jffvz1tWmw/LsYMr2EoEZ2B
YAMK7ccv1lbcIoGJg/nPNrEJ2VV/Cnx3VWH7fIpSQDowvLpk37pdPnNDaYhZ407J6eQnPWmW/xLb
akY/wCJecrSB7ELPjpx55snQW7hIBOeUf/khLrrsEOACXzScDh9+/x7O50x8ZBbvQNMc0+bX6tl+
wnHUC9oY7qDfQ7nBYiFWNjawhWWPtJl9cgDXKp3PQ4sXY/37l37P6/3w8RGRgpMA8hx1DBi6swF0
nrcIQlvPmkIhRwvdZgwiuJYZhjlPNVv3yBFTuwmtWhtXteWjcVFkND72TWm2C60Bgz6nRIZjVdNR
wJaot9qGIzV+DmBj46uVWN4zFY3V3CDjxWyOl8kNVo7ZouH2S6FcFKHtwgii2dbNfv/efrnzmXrw
ySKWYekVEPY+3hlK1nl+lncFVuwhWhBm2H3zI3i2QuCqRXavRN+L8r+VS3Yq3rKbpnp7ay5eiv8+
/ehrXhAl5QfNf3z83/r7//tv+ZTz9eF/mAMwN7pq36rh+q1uE36Uf+jH3/zf/cMfyWG3Q0Fy2Gve
Zs30r/lhnv0cHwbch+RYHpp/p+v8kjp2qpsq7/5xE4CLal6yf/y3P38J3e0lY4F4e7/g7dd//fPf
/973SDLQuH8gZZlUNGQpILXjS5JvdfOvf05/MqHLedDsKTdqmr5medUE//qnof/BUs3Zcro1Wbgn
sG6dtz/+aAoxcwFNW0iS0CT9nUgy+uYfVg/bZbrNIY4DHAFbHBXOz82WRsvXz8LxDgDgA1F6uyrI
rqJKvCaEs9Is1ffC8Vf8O3st9uxlneRvhNneeE5+3+rmhUgVqBm1duhIZR2Da2/sgLwwVsrk2kxo
R+Yjw0vcfysasBuKA+iEeACQIPrb1h1u8FNeuTK7Lx1ra5fDs4PGOXO82yGk2ZlaJKG5o74ABEsR
kOdvHfTlGW6bZGY27q0eiZtUKZehpWw6EGIETFWsbrn1TUjn1Db6odeIaBb2LdCnW5oHJy9tZ5kT
btBPblpH2RDP+kSS4BdCQLJ5r+eocTUvnKcxPWmNeUDRWkTsSOSGRlZFMzO0y5nqaTvZJc28y4fn
nCDlWdDHT4qeJMSMpQXdyPCLL/obw+YvV8IkSZq2M04HqJV6fu9I0oWL1jkZ/G5tCpRGWnOt1AAo
RI2I1b6vQQzNA3iYSyUA5WV4Gxca7ayGPDOjEXgDyHacKYiG3cH7psn8mjkU3B889hSYfLZ9N6RL
kKIlwA3wt67JNdN7hWuE57JslG7dRemVZjf4Q+nsYre752dxxDr2ZrBs/llieRIHE6PZ8NuOYR/R
Vqdol3rUZlFZzlNiQKOES3eRABLdmCYzGyftrIeVPEsqvomxLu8jf3yQOoA/VTlZnNGSyIN7MJbX
ilRfiSJl9tnjb6K7Ys6yuqLasm5Vtz0q5q0hh7e6cC5DP2T6Fos5Dfc3v4QS7jqryDWRQTrpG4U1
nnXHYBRsh80sSfBRa9hK5kUdYTOJhgc30g9DBKmy9S+Z0xxJhAX1RTekDWpQReMNpejUF6vBs4Ea
XJqDu2HQ4s2KMnEWpqcs6WRcs0rjCVIf8JTcQ9zbmnZ+n6jNFceYi0HLrsEQcJbI03ssZjdYpf0F
UKCbMAE35+f6Aoc5sKeBWGqMOy7oTMRfnWY+dk6VzDTPw2fP6wTGwdUws3l1Bnc4qt5iwTdcaXsl
iK8611sCbZnberDxJrl4Wb11TrzBs7B0ovSCYTFfgedc9QbeOKerljZMHMXpzBlYsHVnl2urFOzf
zO1A55x0DI9znrEnmuFrLg9pxvBNE5ggNSJzseCoBfTBOnryCvVZ4stxpHZoZXKFQA5PiMQcr7Tu
bSmNV7cQr41rbikc3y9Nms5tBqc1huBlJzawVT4cQ4qD4QZfBtW8FbrYDx1S61EaO9y02NiL6zru
b9RS2TBj3pBmy+5kUC0pxbWq9c+5dL51mUI+r75TNW3PCekZ89WWKfqzzNK3vtD20vyU7H927v6x
NpoIxaiX0Wadiz/RYdJUBIp3lznA1ryyeIxEwggN5E1a+K+yzw6Rba1GLzvQAX2M0m4BTG7101Zz
+b0S+QfUNO6/rKnZFqb69M8C5ftVmFMuDokOxP7YZ8VR6payLOmtcRVMdnTfU2ZIOzZlpyypjA64
x2+iIn1GiLAHJrzLK/1K88NvTZZ+P0L8rd39InytctgNzcet/H17/nOf/y//1ody4P+N/R8xy09f
yC97/8VLlDeTvvDPHf79J77v7ob5xxQlQBuEnoP78+7On7Dpa7rKvq7pSBv52n7s7orQ/rA44vCT
Gl0U9l3+7Mf2Pv3ZBB81VJV4gqnHYv6d/f1jBTi9sMWdy/YuaNVx3WddUvb0TtPj3kFfAnUhMoV+
aPEBrcxYf/Ua5zOSs/HhVp1ejqOIzhGLwsV1frGTEI0HVKMtXEyfnkagnAVF2CQg/qcv4K+eiI9H
2R8vw4GOs5VDONU5OjZIlLFUksadidK1lnZX+jsgmu/USH0/YCRae+wXmGWJcp9V0umOpHZp32vd
72XmX1zF+6v8+Vx+vwqEccKiAcrbNc4O1BWDBVTSWBRTwi6+RInqX43xeoy86FsOIedr3XaAEoeg
Xw6JtI7jlL9plxDPJhFxcWnZsfZMpDxggxSV8ToTIv4W21oBpSc1r5sujkBmAvwIa0huMzVPxF4o
qM7mNmo0J3A9slH6ytj6XdcDlVHyaI4t2IuXzICyedok6ldnyh5eWKGtgTvBTA2oqn0O8C8+c0K/
BAXhHa0CsKSTQLl3wTLe2grIF6HgUUsx0uKptMlz//79/V9YR/5/O0swRf/pVv5lLdnn1dvLPy7z
//k/2q/YQ+XHVWX62R9nBl2dzgw4MGDq6i7Wq3+fGTTjD2tKw2F9gGTAGOLfq4ru/MGdyOBlegBZ
UyY5+I9FhVhkOiw6Ext6Ejw0JBz/53nqx43OUvxf3vhncSU23RR1siLgt9FdXMbnVhkUlRbyMMW/
BEMwXELOoAQ0cVqbrVSOXjvmmx7oIlb+Bn+eL6nzlKJJNiSSNAfyBYKFZySGM/PiSl6gLSkXBtmI
ILVdO1grmtrks58+5L94Us+mNu8XTE/BwN1jopFSz9vVCFg4/pMmehlqo3Kl+/AgaZi2K8js/txC
QVn2hn5rIO/CFu1b+br0LeUTMe200v65WkzXQErUexmBdZiC4my1IHISdSA5m5dKZBknb7S1l7QT
5RY/lEsFqsb1wiib4JPGylmWx/SyfEH4KXjn0y+mO+nnOV0QAjzxCXO7DNCJWacGCeITvTeg8Voe
rnFU2YexKPxbHDTQK9Qux3/nFiO2twC4LCqLPnOutEYicZGcvZaaXYlPMoU+Nn/eL5HNCYuTylwN
7s95feNNOtQiSy4bd8gO0gBVEyCwQdNAAG25UeG7bWXTm0e9C/rPQpPPDD7fXx1hM1gynjU8ElP1
9dMgEzVFpNtunV3mQCu2YMn4GFr2UvrPJaJF2MnmbCx7bx6gC93W4D0WbhJGu3gIxOKT+3T6Mj7c
IzC0aBDQA7PRLBGx9PFaxsgmCrTJw0ujSHieMHXL19FoxVF1+zpdBYpvvoyOUt/BPmB7BU0gZ5pJ
/ryvIDO9iIE7AL7phuZO/fxr+vUp0ulYMFrHlEOgqXXumTCVyEQ01KAQLUgjQncxHjkV1E9CdOE6
c4Dio2bTNvpoNBz1ImWXA2r+5CP6WM/wbem8PPHSU4iHxa/PnqJUS1ly6PqffPhqT4OLExklKJcT
tm3xZGS1+clj++v9QR7Pe2A8ubzQsZ2z7mqDVK+F5iFPrGTcGnHgToSbIp6HotbmiNatBdZ0UI4q
rLLWcMoFWruVEuFP+Nt3B5fCE4y5m+49q8nHu8MrYVErhUN3Vw38A41Hd1W0WC9o8gX6rDLV8CKJ
OPVJJNKHJpPw4UMMFosO3CHEGGapY9Q9OqH/SSLPL88vhjTBfJI1DQ0+PfaP10XgAi4E4Gon25Lh
eorv3TGAC5YatI8nkVMNgrzE75qP4eaTj2R6ID4+MMjWTDLieFUabOe3pOBY7+RGY5ycurDvCsxo
2Gcy2G6QMOQrqnhxNOrOvtQzvZn7AJGIczDRjys1WC+kRsViyKREigMfxfHtpv9k55lujvPrswn3
EbplTVHcZ19ZqYIvk6VmnFRdNnc0pOw56vD2uRFBdQjMsDnZYxx0s4wbfkFuhfXlkw9oWjvPLmD6
bJCoGFwGRcPH70a1EB0NImTDyV3loR5SkBUOqGpYj3i+qyZc26UIL/xKQb6HbsC/x2EU6bNMuPLO
zavPgrd+XeH0D9dzppppmRZ3sQyMUwonGFHcTrjRt0/e81/cFIzzuSnZ6VnYz28KR0zeCd/RTnY1
hOrcGRHkeKSKbTNi6g/kOPiHKLaVVUbo2lMfF1gAxg68V5fFW4alSQtIRDRf6ezVS0E/7ZOb9pdC
QNc5k1HEcTLkeT7f7nxLOhgWpDi5hTT3QFeKp84rWO6TQI1ng61VN7pvfrqOTd/02Z2Al9JgDqZa
TIrOCwG3FUCElUw7+Qxsv2htbFGvQXrgtsUxALH9ikBIc1/RarzStTHfIgZlvfvku/mrq3DoM3Nq
oxvunvMGXCIefKWPxAmXCE3cGgvavFUY8keWIBSqzb+Q7OW9oFE05shbOSq1hEb8/iL+6v5grVDZ
zdhnVetsvSKRYXQ7K9JPrFLNXSWrcg0xjyhdPCe2vvz9i50laL/vWAQ8odabTolIlqar+am+gK+O
AgEd/mkwOzarsKi7e8x6wX7yvbymJoxTq3bCeIZzLt6weRM2bNfdgU32zgkDIrdM30TY4NTZIrBq
jn7CR20wqH6NGiClUzcEtPw+ueq/2Gc5fBiCsRFW/V/2+pFmlITKIE5lCy0N3D9BPRVqiANxa1xS
5loEFBSV3uyZ07W3fNdf6QMC42uF/q2RltxpeasuXIJhZ3CEk9tO1M3dJxc5lWbnt7RmkqBFrwRZ
17kEb3RAasDaE6e6VDvS+RgHHLGoZStDJO3aB36yhenj3SZdgnBWtPI2i8NFmkNHNLvwjQe0+0yF
eOa5ff+66UdgHiOlx+EjnD7Yn75uXnMEGC+0U41RYw/7tLnrhQ1vOcztm4gtcA+GoUe3HAH/VZL8
uWs6HjOlc9aQlPQbpWn1w9SRujOlI1+NIPg/+tjez5BMqW2u9Oz+N3tV18gmERwGpDgCoUkuCfp+
cGXR79uaaKSU+crGJsh9j0P7ukDU9UoUvbMVxdicFD/4DDfw66LAoVRwdp4Oti6z2I+fmd1Wra2j
0z9pthXscyCgkPsc4zUODXG0YUYdiIoA0pSECwnu4IVgDeeTNeG9SPl4L3ENNOmYqXEhBifkD9+b
LQWRkJmhnnpKCoDFllo8pdN942fTY+ulIfs3Y3bGxMMYkCdVipsenvtb3obBuOCeKJ5QFjXlvJZV
cxejA98qnaFd2cRr7c2pMPXJHttiFqrv0kzm24KwDzkzBz8JV1PeoUbpEgLDcOwp63M6a9mj5JH6
5KHB4PvLY2PwNlmBp3al/ouHNMm6MvZb+eMWTXJU5eCew3UwmvbVwKxyX2WKuUAq8gKAl6iQ6QhI
FKy5b5WWkheZ1DpUteFQZdoNjCdAWQCa4bGl/TIhg3nh14Z8q2ogzHljPlZ6Z+6DfpRbnHP2JQrK
+p51Gbx8nJN18n7S6XtdP5WjhNbYuXiXZlZYdkiGDUZgWj9cD9yxiyYg+KCNMB/NxHQo6mOTU6mS
6+beHcL42GndsrRGfC0N0qIWZdrMjRtzGasyeyxT374skD8vB5FzznOZO5pG77MRCe4tpNlfG+S2
1yy7+ZYs1W7LSEnsgCOVt4NbtN/GptSWiKjVGZZC/wKXUrt2k0kT0Cv5PXZB5UuRNoz2gulcQF4y
d02uVezrRW52ABAz2F6YaC88kFRrqjFuFeot5wrtWb516A1clW4d7FNwTBWZQDvDtx/UEKxMFRhr
curzmDZKG77mFuqzMUN71Y2NOEaicHZ6mUc7jBXh2uRg2KdRsIrtxt4NSJmWONiwaQHf2o9SS7YZ
2+JV1HaS6V2JddMO4mMYcYRLM2JQ4jTBu6iX9RaVh/IA2O4tG2P3KIcJCQZ4KdhWMJbngZ6+pHHr
7qi2lFULJYtwZhGcHLdVDqk34m7I2nDYGLl5KZjLLaxiPIB+QfctW5FvzWlhS0u9u8YQwQJIR+ke
jnu5Z+4o+nkV2Pzm+18y1CQ7FEFl3qAS3HlMUnDVRJBzDOKd91WPN+R9qbSKXpsrdUMN04ziqGQ8
wUFUmts0svLL2A/VNWgXHrnStImEMuMWYt9UFpK6mW/T1iABBaX/mnwevjS95IP06LJ9iZDsX3DO
stdZ3Q+ztnMztFEDVPlBivko631T+Pmz7nUXSSdQE/pQyuHSQYKQDIOMGkisBzB4kWBSXpvG0NwW
Y9/jczLNQ2jWzq6KE/BeNJGZBJcI8X0jjffv1aFfWrDNi3IcZxnOjdvEMIoLMQDwHaFA74okT5a2
NIxjCEMAD2bffZE4Yy8zV8mJIULvFvZwrbsMK/0QymIBCqlZw0O2YZS6DJD0tHYvysy97jpnPGT4
UTaVxNofKr2Kwg28rqr5XY6dLxBPLgNLvIZDWS/atBiLRdPCR0UiH9yBmeLUMIRKsBCEBMy1ojIe
6jLsv9kS11ABl08liHEf4MRdGWQAzoEI3ova1lhKvZfUT+LrprftF8wGj17tM9XMjHTtZ4l9STa0
NS+qTG7eV8WAx+yOshDLDCA6ogfahewTULOJ9oIvaTyWsGNmdd0961WgWbMeBcwrI+l4y9qfb6MG
gi7+5K4iy6PTX6Qp6zuqrubOqFQeDJny4PYlzrc5GutxmxLs9IKx2dwrCHzByEb0XDobCG0ZxPPR
K9FODZV/8LzSWFudN97hEMcchUkfbHLnzetWrS8jSYTXYDT+SUkbf9vZWXHszCzdE+rKGu9k4D1n
wNEpgrEpD0uhpyApK6d8cCLVO3qYtjiO2SwvYWRiRWuGa09zy51UreIJBCsLYdP7LCkF9/VylBZN
NN1kl6mrqHwKSp33/H4Gev/0sMdal2Nb7YJoTF89ADbVDLdutE4xc4KkD+ILBQrc66T+f9TNWn5N
/Z4QUOKjTlaaKzdoC4ZdLTVzVfW1vlXtGhiwAV6EfCegPyFkxry1rZk/KDHYMmyHXQNk1YqS5s52
BjSEyUjFNgacwN6XsqHXmrsCevZErkq0TZDWtB2jzKYA7c0dW452b6Ws6q6e32qhejH27LJj5pGI
UygIGXBB4yLL44OuiHGXAiBYx4TkHFC6cjf7A682DKK4N5SWDk021gRmOjnesrapDlbvPqaNUbwV
DcETM7vQwN1knfqUWwReSW1YKzJdeag8944PBcSKQStXyegAvnX0LQp5c+PE6O+1zpqpE5aACIHm
ZtBktHAr4pQ0kToXaZBeWpaM9l3bmFdE/7JvtTbf3HvvimwzUTDFyey1xnIr0+5GU3WCJ0d3ySFx
fAtde7zoCGf+3kzAYMTiHyrGmjBTmxQpzcRiiY4005FmzwObtGPXTywyKwL1wOGWhOZ4ohzDVplr
ZeSztynBo+MUB0shdwmLvsRF4LezVObqbUqvde005fA62QwXWLzh1kQwP93Z6DT1HUZA2setW0Ig
9sRXQ+3rByMvoH9UkTrsdU9ooIVLDt11NOzgvrTzAJrAuhsqGNQ4FS+qUFmmI5x61LnxUfQtmVxZ
XG7b3pewtlRlAbLtLbf6/oLAYmcXW7q51EtTIOIwwhstVq1dPrQsbFrnrRxN8zAy9c0eXUt+InGc
w7vhlQQuTU89ERrqnRUayaknxocG8yC6Z6iB9e17E+S93CutPLwq9RhdiafTks8yoI11TDKLAp4S
Yr03c2KOGEJyOTMtwu5tDKV9sukhkxHBGK1x5XCfDIqyQyBf4+7WqmPO0rymqs63yCwN/HClw39z
q93iSc+thabX+RZOuPUAg465HsObi+59hyyjcVsjkNkWup5V9BY1YneIeOcpRwbJbpaD7baYkF7A
CdX2gUbR5pe5ft0ieLvKXJU+nJmTZmh1JMAmfFKt49D8ijiBECwbOu7NoEtr3xaFsqYMEneqYm2z
WJrEcxD2TOMQZ/Ms7CLnKvPzqSqeqlLpW9azCm6Etx8HKE40wTPjJqr2VFBWcKivKvbuMpc8cw3H
iIqxAvFYkyOUA81UR2ZjVzy5xGEBgvFGcjFCy2mvo5rfHdFc7n17qB/92ucOxA1NuIBFZCKjg2AX
RsJ6Rb3aHOHDtXxckwk6aZR6H9Y5fnXyjsovhoHSF9A2La1EHeVtw5js1i8c5YS12lqV+tiTRSTG
bAv7gNVXU+y2WHS6xvWIzhqMSyPuLAXEMYHCx8iTMNDCuL+WWXiKPRw2867j5cDV2N0NOr36q9oq
3WOjmeEhD92UsEXoD3tH7Ud7+95kwKaqfc0IBHhUqXrzmVrq9ZXeFuVbXmkSCCBI8S3JLxwHNRuU
L9CchoxdHxxj1mjYis3xUHE5T6w8YDA7y6RVpTv5RTkCQXQqRDqhzDDDAOGUe0iBd7VTGNcEk10O
kXlnJ5Z7hxPN2bKOdjO3lVy8UBWqLvJ0UvxbuYcTU6PQmGK8lAX3OsFv1Cu+MrdSUgQLAh8WKYDq
GUSwa9NTyYR1HNIW6gogt2KZT4FNYoxA8A6xu5MrACPWfsyDnRFhe1e1MHx07OCFGQyVW+DRxSbJ
gSg/rXQWfs9ALm6Gcg0tCPV4OBCHGhl69drji+hJ0bMwjhJpUn1B2FU28yBpcKaaUs8QI+vGV+49
z932XF90kQexU82tfOg3wEv8x8wqzKOPzfdb5pJTuMJPGjyUqWtEDwkRNuwAiNACbIJ69eh0Qa0c
Yjl2/rKPtLQ82H2qPAdhZy8KUWN06PsBp0nizD0FlggJLqfU0XcD0TQ7zZEk/Fgiwu2alBeRp76V
Yc1xKIrC5IoITjZv9oH4hRURjXyMmC4FzcpitrRaUzsMTircGSkG9gtMcEzSpDwF9S7OMuOeND09
XIRu25+6unbbS6/zgxL9Q5uU8RrSiHovBuL75pbTN3cMjqmACN8K1xJT+zJBdHDVDbE3B2FoMAdI
OAGMqp5NyuVOHL/XD4lV4sP1a8s7FaHentKKP6J/kG9LxUuXbdfyK4tzrDb0VNFYQXi+QSby6Ghp
zqPz/tciVRApmZdNvlX9iFJKDwTDxPfaA5V/CN+YU8r7X6096q0EBM3e7ySwS9cgoAsowtTn0pvL
eOTWqNRUHNk0mStY9ETSNCyfwqiSr6znYGCmoxzbMK/oTadmPy0oCpzcfVDzBkSsJGu6nWd6Ujy1
mLPw0IO4/daG5MN+n2YSVcBbyfwWSI2F8tSy2niBj4eRdZaG+X0zHXj9FPTXMg1M+eqFDmudMfwv
8s5sOW4lu6K/4h/ADSSQmF5RM4uzSFHSC4IiJczzjK/3Qul2m1Vks+L6yREO94PdsgQUkMjhnL3X
RvyClJ4gAFKYbH46cCNx3YAcBaJbmGS99mlBsAp7lNhaWvZwJ0G33ijSah51w5NrE+6R68BG+XMb
eVHzDyp+cZglJU+tD6JsNRUj4kQfF8nFlE7wDuOCWNKpRKVKrYKynFCCuYDDLw/8XrqEVJTr2pmG
7ZgGv9vO1vHBDOOO5eC2L1OFaMoq26UoR7bMDtaj31dsFMKWRYqf6LLd9bfKHOOtdE50mZA+6ypY
jL/UZJZe8c1a8K2cbgDA0oh7SODNI6+d58duM15VQ+CvCPfzPfT66V0qPVAtOkbpiyKAjtUa5RX5
v8l1mSn8L37yfKiECGDSu7xWO1dTY+wGE6cIG2PNK7EE09VoEz3ELkYNfmahysOpvRBSXTc/HMue
h1hWd7eUIvX9gP52jXE8pP3FIgWkun4Ug6ByBRVlm7KiczrBYUgNyriPi3R7eLUQyVROMLFK3m+G
u8Xt6yb9abHx/tJler4K+/RJQRuzw1nvp4s+EulKish8SNVY7Dj/aaQCqhQ/4sFf5UgbrqMAes7E
DuEL2G8WW+ZBxofvhRoJ6Zwa0h6L0GEEYwhjxMZUUy2EmMxyczX6z4qqez1aHnpqu3KuWARQ5HcU
aseLoc8fAyX8aRGnfROVEwkKdk2SjI3uG/K91l72tWch5NX1uxaD7osjPfu+DkqI2+b8wGTpKL8w
a83po/2kS9z3Am6JBHkKVaRZKSY+bXeKQv3FCDV1aw811GVHRbpUYCj/KSxy15VOZZs4th5BNnYU
Aijvpi2Bq+rOVqxk1ROXeDNVmMMJEgp/HAo0fqLwsXhjYeILLq3xK4sz79PCZ77wukR/pIz1JJMx
Dd24NOIfSh3by7rRg3EpgtHYJ76dvSawyW8Pw730He8uZ2/hs93l645x9cPaFfpdMyQPiPjpgJu5
5y81yOqa6ykUBEyfaknZK8xGBCLUj6WpAIZQdEe5+jMdCSJXDGtC+Mr32MwOLWDgeJmaR3Pu42xg
+JA5QwTqusFtTwUkq+5CObKBN5R+1p0nc5z9xLGbTL+mIcWKeGiDv1Gy2VFjynxNoMwjneiDH4NX
dwv2tcHNYXaT9Em3mmF8CavQvibIFdjZoUp4OCJR6SB9MLQScevphfFYzdvJw/GO9YhiIQJ1DqV0
xO9IBdYLojTI1srV2L7r6TE+ToeJuFL50ZkX7KMGF/4iGAbfbenzXUhl6PaqbIpr8BjNchhi/qup
vCihyPw0KtNb6WS23apqFazzRIm/G+FY7cJBrirTMK4pjin3WQsp/1DpK/Spf2lEFlkuYy296o2i
+k70NZmfBbgA8ieH+0OnyfGMZk9CK4eaIV33pSF3jZkRsDOvOwDlxPWhIIncIX9KZDBcmLWfcxAb
lUVVeD44nrlEVHd5fU/eTnad0DFHJ935G3Vou+uWPvDGtuaJtbCMZ10DnKPOC1/gBy1pMhhgJjXq
f9M5IEe56wQa+UGuMQ2zbeyI9VuSIFNdDARW3xKfk2/TZgwogevOCygSajZIRLrMan+OqdrujDG/
FjqhLlZL6g1lc49dkbDXyPqtOysCwe0aJbvyzh6L2iUfO7gGNY9igSAcY9H4OQE8Mmbib4gFBMBh
GCS1Bo3uu2RLta9CRqS2Ag/i17RD1L+0xmTs40Ot4rDOW37HGkX4JKPRKlXGmmklvIe5/0BapbfI
8RXPvhr/rmAKh2oMOZq99nh/GEsogMQa5zNFg7zLLnRg6wDrQg5jGcwzuzSKXeml0Q4p8qrIPPVS
qF3w0MXF8xi2wSUbGjZlRhRfqhA4YtlpP+tCNo/J3GG1C0vuVM/R1k5F0ozgdOCKZBgfYs0ZHjyp
xtcOrK2Nmek2NIGG3OeuI5Vb2tcWh+pLJ1e0V8ZT+L1DHbM/jPgzNfEPKuIob2yb8BzdQNJ20iUv
m8jO4bjS7bKa5IHi+as9hfkFJjBCVYWRXRCCaW96gnLvw6B76kjWxrWg2PoidDLv1x8hTokCYwOe
w7v9/O7mdsxJZwLNBw4uQ0LpQWh83JlA4kkoFcFINxBnSCOibx6HCpmVUgKsxoMCYK9tMxJCVFx0
zj+zns/9LBvhoGRDYwLJNfRZYPCmn+UlBGz0qFZvOj+MgH06QwG+hBmZKhXUkTAur9RA/dpnScQp
oin0W73Ig19A8fMrggrD9ecP431fkk6IavAcZuEHCunj28GEnRtqX5s3YYKg4iDBCYl139NxKL7X
ulef6TG+F3BwPUQEjmah/6dff3y9kZlTpjQabhwe/tbQ2SJ0Isy/pMQXsgfWFQqTrVwluLkuECxb
57o171ucnLtnEB8SF2d+F8fXVyqhOmZhGzcxju6dmQ/+NrOT7KUk38UVUOpIl0RdQo/gK3GB2ZU2
2g84l0moi3sTyEHXnRHrvRcUztpuuKBQsjDoC/PkDczQ6EIvTPOGQ5/5WEVIil1Hj/x1QUOUnbBp
/SZpCCw9eYss+ETKktO0EUGQAVTQzGIlAFX+7FW/fxmmuV/2+QD54IXxlHjU6G1wxx3cnm/GayEx
3fq6hbsKpBm3U0lqoG3av0RzlR8C4fBymG07L8lWwzBR2/r8Bj6QyeGvRigG01FYnKdPOolETEvc
vq1xY3fReI8NXFIrIoiWNFpCPZpmn/rptBY6MRXhQBBGbHLuPzNuDjPW8aSBplGAfsdC4NjveryI
4XJzimR465BEgdooo6A74AOaPOrphLV/swcissuKcwPVbDmstfBuBmDs9TzwI6CLcbmqtfoZ8jnh
w20WvkYISG5Mhf146U09xHVcimfu+r0yZpY0z81JPheasCdDKzF6tiIFOIS6t409Rx7rrkXeupeF
OS9rc924Jcf97vMX9n5KQcxsU8qev3CuP3+Cb0ZMWDk9OH/FvsG7Di8IEEC4UecqlGrRaIgl+8HP
L3hqK2JOxbcgIJyrwFtU0h+Or8gJvsOw4ys3o8J2OKFNEQMoU51XoY3qzVjk8l7Jh27Dppc4pVCQ
Eqtxc25fNtWFGZrO189v6IPRwg0hDJoFC0jITz8aLZQcM5pJuZkkZXfLC5yXaqJlBFimXzd1/Rtc
ubPxdXvcWeRQcLry7yCfFb8dYiNmCaraLvB6lMtMUQn0q2ceTRZwiA5D+1Gyh9i2JP2cadl/oKyx
WZhUpmXCJKx3/gu1I3O0waZxAwAtXk3Yr7cQPylFxyDjSwz+qNibWz8jC8slgxpQc0YqrgXjkKw+
VAwZztLJjfM2cP1QiNtKbaotaIZ4f9iC2qT9nBlqYh7BJ58lp+h5Lke2gs3nZG7IZZwFAZWEGyu2
kktLrfV1RzraJkTpvKZHZeybngO77Y/Gd3Ci9Tr2++9Yiym0zbUTytT2Oh7H4Nwq/8GXh9oYCSW8
EpO7O1nm0K4XJuU1edMHdfQVELu3YfJoH2uLwM4w8bW7dIiWhBIOVApN58Kic1y6SdQoV6KdzAt7
PlvpyEuXHtjZF9Ix6uVhhv18oIpZHnj6/OaYGu6RyR0szvGXMytxe18JtZv40DQ+lNXDMS6+ExJM
egxYNHob1IT0Ctd2GMVLgK40b2aJwOd38n7SmN1N87fCEJz5W8c3wjGOfayKhuKgEVGDbnp1DBY8
ukPptTc3oT+/3gfLGkI15nMUjY7FEnx8vV4rcS50JP9hUYa0UmcvdHizDR5aeVvNs2WfONWur4qO
vi7njM+v/tGiP6PVGB1YyRxpnvzcsBy7Kcn41AZPNNBiTJpkZBddt05CXwxmMk3L+NJOZbgYBtzf
sVGWd0ZAZlGepcrLkBcPdp/6d+jrzj2Zw6pwMiZoipiUm2cRPyK740dDRksvp1oLbgfOlxvTaItH
UdL+7hWOXmA6OSQisrPvQAuy2+Dji8E0dpS7mR3y2zEIAE4oUWKRwu0nX0cpv3jss9zCCOrSPcgC
DqKCLK+p//VUS2jJFAvJU1qPMcDyoaWAr+eWXGDDaLceeeW9ilRq2YpUJcvcz+CkUFWj7SUozKsq
BYVyAn9PVaJx6dm298Hk5N//VET+9J+LaBTLKQ61bZWH443jZ/3L56/0gwHlMP+ZpD+Z7O9PN9Jp
Z8aVHFhrZdibl0aGDTdAPvAtAHq2SJO4w/IdiPVE0ieh53V2RgT70eX5gBF0IbniUz75kH0nofgE
OvS2VgLlQi3JvD2cKvAtVNuiJ8Da9QOI4HjPgfnq2pkz1QnAaj7WwF1h/4ooGiWobp9o4MbOg4YC
J/6WrTOj4lBRLDHgspc1qF8IWxbfD5WmYVTFdUU0xm9R2bizszLhDJ7PGhpo6uUm92yDwK8EgQqm
/lpcdyaudHfURg7z0gsoshDeVe4UoLXXDWncG7+FAOsKsCMkc6I/mVw+++qLpwzjEzTnAuhym0AV
tQ2H6heoZG4KXjbN3jzg0sj62bMRMFXFi0OJvq1m62MG/eLxUM0ne6d/ieeyOjT69FugduVj40ze
hUntZP9H1WvOUodcq9G4hbNs85+PLVvjGZmz5P3djqoDd5D1FUGTCo4vIGWcvW8JogADZIRiKzDJ
/8xUG1STPgYrZfTlmcH1/sTMhm42FNkmdgkOzcczgg9wH6FMkt/6g6ddypjSlhuEKbiCEZNEQlOQ
VDwXtZ99wdlOPzNVv18aKMXCWCKsax5hs7f37X7SbJJySjAPMS+b1DyTwKQjkxBSYNU0E6xGxwD3
+fM+ya9hNFMwQlVuc9xwNObCk9EcxJqWpHYb3RkhbOo28KXu1hEQBzun/XM4JeMtKxZeKxpO5U21
SEqjua2yVllZRfq3BkOriG6Ka+L76PbPNCx0mIfFhIlz2PceIlY/nL4eHGDsmtSHz3+FfVqFQTZr
kW/EuR7QBNPCyURuaZ5VGO3Ywt4Ki0vIB+XekGWFgkp+GSmuuhSp4ss87RpiiEmrfGnj8rESVNEQ
Y/mFi8LY2NHjj5b1oUBCgkOwpLN0O2OWr/Io+xbFFV9QJ+LpBzXCfDPMSi+2teWDHej9r9gR4+3h
86FnTlPeDKf7gUn81UlAy6WqWaKPG4zhBznQ2lPcWt0uplG+z8Jw2KozzKGwS32rjSW4iDj21mXf
mcuUEETi1CzgI4KQNRJnzWUzGvaKFnMhGJhOusl7ZEQ2KsZnmkUSKwAJJHKBDifcHMobWaT2t7YF
0WyaCrIKdOuSvVe16oy2/ZJKZq3JuCFQgxxO9CIuik3lOTU4P9VoyVYmeK+93TSi3cSQts2lRQ+C
+PH4d+AoGcEq9PhgtmjxlT90+aOWFeo+8lI8RqgtX4Dwi+9h6gFSkQjRHY+ZLisNLTwzik+/G/af
5GvNOVsmYuB323kDCswYiUq9KQlMv1aGlpXWmKc9aaQrB3DMnxXwH7mQH/KU//zvUAZHYKPNr/z6
Of1Vn/5T/wd5B7Qq3nyY7zzKD20V1/8V/tfiGSlp/RZ7cPiLfwzKiiX+ws8ApQAIKKYGvK3/cigr
lvaXBKWlUX9h9kO5zAT4N/hAE39RXaUkokqTXQcr2L8tyvwRCzGmZ9xKJhAB5rgTS/JnFuXjFQAN
OPUp9Nyzc8HE8HsqcQcarXgBeeVrrY+br2NKaBvfXr40EwIYkFb87qqo+KqL/PnNo7r9s+t8y+o4
nsL+vq4DRuygsEbUfjz3TyNt2UIBiM+T05ZdrVeoWgY8V2rWnoN7HZ8l/1wLhC3FEpYbHEUnVQQe
ZUshevQh9fjkVKShv65NbTrzVR5v1P5chQMDn+NsYKNwcfyL6po4FlNwFVYfaI91OmdUiHhLQkZ2
0QdDeqnk3go0Onrvc6Db41Pp4dpghimhzf4ZzPAnK6nRt/5ElIe/HgyD5gaAnEqZrnK1DddaFYpV
VUAS/8cvcH6YmmVQ27T52cc/l+b83B1L/HWPKnLhZeoMQsKqYZRGcMY2+cGTJWERS9ZcXKaYerJo
4zUvKs4oykqpi/BW8wbsMlMW7gh9j/e4XH8QoLi3py7ZJo3pnPmdJ5WIP89Wh+GsaYLKF2/2+Iea
NFi5tqGsii63F0FhTRuEvTri9sDepiT9LDGBzSFLJPuG0aS7GhDrpbDpaE/xNwdmDhkYoXHmmXzw
/WCW5FjN5px+94w9e7t3mgSHrhz++ortm7M22UihUBEkMIVtuf78TX/0BCws51SJJe0NNh7H1xJl
1IcJio115zv5Pu8842eQ28kP7BHGI/rDbumY/aJQo2zXxpdKmaoLvfWiVVjC7J/YhNzFwhPTmb2z
drwMHl4MQDpoQxRjmEW0kymkpmLtU9721xMc9WBR0UQh/GO0wYsWzlx9ZS/5kADvxA4/0R8s+jFY
pJ43Xju53l/0Wq88tebA3xoFO81amsRsZVlRXmotcSYZgoRlA3yprmx5GfrKz5TQkkUQBBYyrT7Q
dp3mZU+mCgLtzE87uF3/56Q+/zRbpSxt8jXTy4AdcfzEYysPTBg1ygp1Pwiabmr3loMeyK1zdSBK
Pg/U3/TXTdcelWFY6rLxhoVDhAE9z4zELyQm41U6YKlbgP92nlKyycYlEOiA/AGSv1efjxD9/asA
R0lQIAsJHmO6Tsf369ltq3sG/W/ytNjlDZ4ODTejJ5gaVQrzNRf3SD5EvsDh6z8GJNcvIaHZF4TV
WqNLz7z9SolMN2fFJTpoQQsVdbcOFaNF7uyj/ambBdBf/otGQyy7GDSkFQhW/S9FPvW3/AvBXeUh
HsHlMhAqGsTGLbIxor8TY+En2RoVlN0svbaRmzKotYsZN3gfmsjrFmI2K3z+QN6vOEQ+qizNVIvR
yRxApG8q5fh4OsPXpbfy9LB7TArAzRm94TMrzsdXsVnRaElDODmpNRUT0ccoTryVg+eRAt74i9wy
+8z8936DwE8BB8LsB7fJONSW3/wUJS/DqTR6byV6s1ka0WR9qzQ9dX0cB0vkfkgjir5ajFicdp8/
xBPe6PwVcDpl1gIOC/GUWe54VFWBiUsi0p1VXOU+W2kjsIIFgYnmSkP3qCDM7H4oRopTUSUwY5sT
OG0s2khDNzDYVnEZxOr4is//suzTegk+jmScOEuqB0+L8D4Flv4wISVLXTPLgnslzlIYpIq80Umy
uR3a2DtTh//gUR68e5z1HRyup/3pqAbbEWq1w2FE54ASjDHejhhWdzVbWazH3qc5qdiZdeYVvl8/
HRqRc2NcBW3KAfj4OQ6FXo5FoTqrAEXDWvbImQujBCTXMJtbQ8t5Sl7DRwk2jjLEZy6uvV+puDpf
Eyd9mJnydPWOJykVqZJOlcdFu2kqGSAJnQXjRBNuorjsbhIFInsxEluOVp7lVBjxekpU/TbVPOr5
mf01tuAhDoE3LaU2Da6lWtmW5o+5IkmRSmXVa8tCLX75ulG4bVo9J6QKXzearpz5rk/K6ochyYfA
xIxnnp6Kc/LJ+cMguqCzrBWoGOt+inXL9WhiklLUiMYd+0pbaBzddmHjyWVilLPWtspvvar2v37+
dXx4K5S36efMyvX3bzVLdB0KK6OpipEdq2313BG75JqzoRLDr3JjBSSvEcOcuoiPOzcerUuhV839
mRvRGD7HixXVQea5mbs/90VONr4ObzPp64AbKavLrNV202SoO0AP4SXbMWCTVMkXBDlejrUitzoK
zo2I8oSoEc04M9g+GOlwNXhNpmmy4VdP1qFA17xUYReH2jrXH30EzldmHPb7WmTlMsEnuLF88ewA
1CXrvi7P1LM+mI8RHmAGZ/Ge++rzl/BmqsxLr7GikqsPjuddeQiq1npKjeLwvP/Rafw/UgOPjtr/
R5lgz69pmC1DSMHhS3N0bJ5LoG8G37sT91WeARV+/uDv/H3YFqr8i9O0yXLBWZYSCVPdH4SwIoT5
1/zBqjrDQp0NzP8+bEvnL5UNPgfquXHEDMXE/TcPTMq/Zmoe20yNYcUxXvyTwzYO6eNvRWUWpMrK
f3QDpSklvOMhgiuWUGBvDG4sLFwCxnuqREiY+RCM0ozHrYUqMVu38PIjZIx6cQW3UlkkIKNfa89G
ZGn5qQZXUw3KYRdMJYFPeW2ZL1OlOas0C23pSnyxlwTPVslTOEk4BPWkvkY6NHdE8PHQumzfrHGZ
Kl2nE85i5o9W01gawCan6y4GPYQ1VtHkXAVNPGTU5xMk+KMZXxWUohai9RrXGJVLtR1J+q0K21+Q
tjZpy3KsfnStVq00DYuG7NiKL8bIFr9oUbYGQaS+BJznBdrK61nKF9IMwPDQW9i1SWttlaqtdl2O
o96twmy4IxVjo0Wttsw156nPBn0DcATFYOrn812R/PA0GEgp9VYvlu04XAZkGlbbaBKVEMueE0dD
1k8SDbVr6ZXREO1JXqGWJ1W9mBQvnoTLm+cpq1MrwJ2FBgaMqb6tiz4y93SvjBeeyLinzBt51cOE
K3fH4sUUtrcqf4AdiJC1kL05FJvKLoJkpQ1aT/FUJpinthYhKAJavDnZwMsWRA2hUdxG4RAQM7uo
YcS3FpGUQ1Y5oANrTnoDWP+4xTmHjLsatG6HA0I43T7pnSg0G3dAZWTHOx89IpSEgvCd7x3t6Pu6
Hgecnyzdr05mFdFvBzry79FTNWzlGnb6VHyxUk+szSa08hqNp2d9K/qklURqOd1l78fxhZm17Jqs
KvZIbkjaaBdKJ9NXVRLfCZFXK8KosEUGcX9Tj0nnkl4YMSyHOF+OBV1ChS3PhR3F+cr31Wk9YQLa
xHlwI8JiuG/MllAJT0k0fBkwsympN/6FbTc0AqXO015okQ3aN1O7Bo3HiA95UEkDcab6OYd98qI1
pdDXTlybBrGhU+A2tke0rt9EFSY+wrYuar3BbKD7yUWUYnzaygx4YyS7Bi6kNG4VnqBBK6rwf/iV
VPd+JFN4bYay6XRSyi0ud0WAXrERkxjuMvSNGzZmdoQ0Co14WtoYjWJk93tN+CUqfq3ulnZsZruu
V41r1vqI2MkmkZcmFZALMltUhOHquIzb4Jl7jNY25ox1m/jXhGvim2ileYmWrv4GDtv7EVSBs84x
+G2KSJeruIyzi1ZYxWNUT9dGZhl388imJl4jv8WLsoJPfAUBbaQiXpC0hs55bRO6h8tML9TfOelx
Nzm922+4JKZ9Vcr+Mu/iZFsT7ou03/Q3UdQB/gxrz0VxXb9S+qs3hVk5MJ4Vgw2ErV3asfV10tSb
TI/KhaV45mU8EYZWhFTso6jun+jh44uP4qG/HEJd+06SLpqHdpyTg3s2b/eUN9uVyGr9t2LZQbpo
eBrreCLIom2SF0AqzqIKvdpeKu2IQQcfmfxS6P1AioLV5S/SHv0HI5K+6uZxZfxsUmyUGbQ7/o1C
2SV2AjtALxS3xEm3w92bX8QDjG47iqKVRxF8rWe+vR04lWIVyjrkwNgf1o3hCwZ624R74QTtQxPQ
HUx4Pg9UH+8Y1vm9DbDB6QNlYcSes1WsoAA1oZfWhV0poeM6MrFfBzMLbp0EPnrn5dmrhSYJ1/qo
xYj/qdisxlyqLg3RnWdG9+Tm2rtR7+iJMLq/CCXnzCHgBGwdjs0L8k0eIZqIJbmcxJ1YVhleRwmk
GjpH+o88oYmZBq2yHIgZjJYDaovvht077JOL6T4fHJjRVtU/xXALsTJF+RVg77h2O2t4UYasW8G1
bX77pHzPYoNplScAvYG86t+0bEpvJhE6N91gT7djZuRrgYHqVquqgqZ7r36xBISFRV2iclvnee2v
6NCqz3bRVhhd2/w+kkreLMY+oDAStYoLDsr/PUy+us2QfH/XNbRSy4mhhUWH3JyAfA2KFn7QL7Oc
md/uKwW5WmdekQxEIoeh6GvpC+3RL51ib+M+IhGrKm5LEXRLesIdT5Ze7y9k9c0XnCYl5g/Sesi9
HBOsqqLGI0FusytExza0InRuIbXyF2YofSWG3HEBDOPOjopooejsVqcs7+8gna/aMcbdD2o8RK4R
BsR+m0p8FaiiBABWRj+SutMeojoprqzCHr+oPUUDcmgC5146Q7Pt7GbY5YMXSlQ/BFB2JBbeVF0R
P6VOXj5hyahuszbxvhaxF+7boRzcoLenR1HJcRWoebQZq25ceWNTuirS/mAp+bX5YmiAfO5mC/gh
W/0RgoBKvURCOFJCI1sA3c1X1D7U27K2fCq/NlnGWa/IBjA/PWwjImNqEVZCW9m51HmOTf9NDpbh
Gl1gbsaBIuYiQqZ4IULsovSIVWWRe1l46zfkgpqR6jyNk1FvVTmx0NuZiq+xpuu4NsPYvLTConjw
rA7/ioL9gfwRzw7lEnvfZVvm1Rppe5v92eL/o+3v/8dm1Bzb959zN/bPUfqcjW93xvNf+FcPyvmL
NvHMC0JsM7Ns2Pv+vS22xV+SBhTaLPi0joUS+d/bYsHfMkwyy+eYGaqsb9jb/NGsPYV5RazeLAz5
R9vi9yUCYQEYm1tB3AUMAHbtbw9O2QDZJSsQ0XQhCugMV9xNXHyNu5oNJjkJG6C05FuRIfgdec4r
KE3/1lKHcVNN9VItxbQo4g5LnJ87W7UBD+FXI+64IrS1OdnaA2nCXtTqym3QyRc2m/Wv0BOShYSK
6pun/kFb61B0PjoM81Pm4EOAehKxzGnkYFAmcVjplbqedCDwfvxoFWPhamUfQ24hE/V6HMdNUI4N
hYKgyHI3Kigq537ebYO4Cm9ybSo2IDXMy1IZYPirPiVcOxuIpk+69ktlx8X9MBVPahKdOTuf0I44
NHOKR1DA29ZRikrr5GxCBFxY+mig1jW6QurEsnqwcZZ/z2XZFQsHgf2CzW7+nI8yuy/K/jEowUtk
vmivCZ5NdTZzWXTbqWnxFcMdpwZKXRwWcIoSXetAKAi0ztlZo/YVch2mbUWvtNpNUqO+oWi9CFFV
9EvRpxjWc83C9BmgZcadmrsSjOh6DMInKI1Y1TileR2EHWRzGNSa6Of/swP2y38K8MGX92Y4vzte
739l4dHh+vD//2cOkTSkafcBHdCMAxmb2eXPFAIy20EGRJOC8qJGiZiv9+8u9gHsT0EGnDbNb+rH
/NHfB2tF/jUDfPn3OKebkubBPyNtM4O9KULNLk5Cyyja60xzNt8dt/d2CvHweo5Iv34aQwZQ49sg
osEE6wFdSHkiD7sq7xmLAHbompnVQsZalt2hSKE5J5TUL15bW08r9aJjvzp8f/MQP5gTjgugf26N
Yi++oLmLxkx7fGuab+WFF7evAz2dfKUrnkwXRgpcbAHKgxro51c7LkJRfcIJqlGfhPwLvPKdXq8D
91LJNkZR7gt/Kesp+VqA7rz751dBlkCTw6ZDRfLS8W8KqF3rAdmKcGtKko3TqN4lmdWdsdAcF8z/
/BZdoNRC+c/h9jTPw1Zzx7fYfrkFmeHrrujVa4c5dJuZhr+PA8VZqUHxS+IcOfPzjl/Z3xdGbKmj
i6M0dFqmKSmF1L3MIyq6frIZxdjvqlqJ12KEzfP5kzxunf19qVnRMwckoNg+eZJTRhR8iQfYNSij
LNoGpSt1nedemX6reirOrE/vfpgN/JE0DTxhrE34AY7fm5MC/wE8AJ159J8aWaorW9a/RpM19POf
Nd/2/6yD/CzWES4x65RmN9hhsXlTC43UGNVsiUHUE0JZalGYYhvv5aoku3GBMS3bO5U3nmmKvxv7
NuEd1OnseafDTMB0czQJyA57eBLijO4h6AB3gkYnKKnEZ57ih9cBDImuHqcaNrvj62CnoMETcZ1J
Bvk3Y2bg+GHx9zr0n9MD3g0Nfo6AOzj/DzLNg3/qzTM0omjUGs0OCMxFHBoUQP0ipwMp6McPUMOu
Ej9fJpHc4CJZlGW1ZbhsY5OIZzW/Gh2gbaLKr3VzOicJfv9qmWOhJGkaemD6ICe/noMH+lqFw/9k
ZDvBGYPDu3duAH0wUmkr0FVmJM1w1ZN3qU5RaneSZ5zCXrBdVRBM4hp1XeT0EuC6nXmlHz1rWoyI
rWhgEEh5cjlyOmPFjjz4opEPhEHaP0Rn72t7Jmrl/pk5+uOLmRgEqCvjFjh5gkaOvUoS5Oj2Ms1A
LqjNHVZJabqxolMe1cry5+df44mgYP4cEa7owqLszBaPix6/M88gJLcXs1/b6UvQC/a3WtgXTt73
i5i2uzptlOZb6IzuUGvLyUOTD7dhC/LOdGdmEGAZ7nbMoq+BAgHt85t7/zVhDuHgDZ7csBCYzH/+
ZpgjTMOgZ+sQQvwWtGffqwsazOPu86u8H0+zXWsWZtEgoth/8oKFByGYK4FbqlVz3A9F4A9LRZaZ
upG5VZ71o86r+vEEyPXoQvF65zyL0wlQ7z0VeaYfuoVa1elF1xGQsMinIP4tqxwIgaH7/rfI8CNK
EXQH7VWp28qTStUSlgsk1zPo2I8eMtXgeaulIoCW85B885CblmJYijrfTWOnrbc9kpJhO1CUPydp
P3ehk/Usj1q8gTTqUb4SjkY7g5MERaTF52/zxDt6GNDscUwsYhxGNGTdx78nGXqgCxGP11dU774J
k5YQIxS3v6tMVwcXOp35tR+iNtw2WtiPO0mxeIDnRHb1meH70cAi64EGEYoc5qn5z9882VwkVIwa
pkNI6dMSBqKzhqDaLJ2iU7af/2r9MEqPRtW8IPD6hCa5Jv/H8cWwwSlZpAdAd/y+LrcEoXoELlZO
DZMbrJW6bIGVPWhySE3XozNEyt8wgkqc0O7gmvSE/YhAOVMge/RZ1yCqRj8z4lUDq5z/ZJNfZi9Y
XVvrmrJbi5wGsKg+uGy9fLxKEdSE700xtuLCSskwhxgZasoCvOEQ3ym9gC3ZVrCi7gNMmvlV1tN3
RinSEPu2UasC/aLr232MOm40JtQ4uTpdB+SvS1Qb3NNCmbqqWTtaWzarbjAbYu4rGj+p7SjYx9so
fPUV32mWWU32DAZcZ/KXtkibgFto4nhTO4XeuE2aoYzS9FHvFmqYe9WyUQeymlG0V+UFWfTGD/ZG
enpJi6zSNin42tbVy9Sgoi71OcPbHRIrAMPXkeQNpy/wQ633rqq6sPzkLlAg8zl7NfdlFX2PikxQ
tO2TIO4ceDtp58jt6IhBCTB2E+VtL23Fr9qdlXvNsyzBNRVpEt5ZwB6aRQ06usMtyAlqUYayoGWQ
iOlL7MQlcA5yzK1FW2Txj65J09eqUjCt6XEsimU9WhFIg95zoD9ZHqrzSLARaCG5uC0fXnhBdWEG
URMxGa/soQpNAKd6QLh373TBhYkw6XunmGq1h2Vvizmve9SrRceWsPqm9rKs3QgUDaSAxJ6sJQ7t
xExZPQyFBxzI8sLDrqVIMJaKvPWdkFD2koxJuv0ZO65lS44pUei2l2wmQIwFEdkNdRCI0v5zGac1
qZTSSznex4oI0C8h2NgHXTF+RcJuE0JQQrhatoMnt34ZVoCSdEJnZi9QX4pl9d/knddy40i6519l
XwAd8OZyAZKgvFQypdINorqqBG8T/un3B/XMHBHUiquzd7sREyc65kwrmYk0n/mbNFdkF249fN/O
NlGJSyK0UlBhinNPUib7JrFr5y53rNHYzakMeZ6XNhzFBqAISrCuNVTxeJVYpWQg0jhLDR1FBENC
wcAZuAo/t4bme9gp6I4VbVvdSWUGX3LSzOYSnK8TbwiN8EottHmUvw150ggoOl3k+JWuzBg0OW3Y
F0/jKDrU0MJWvk/t0Wy2tlpIiu+MiKuE57qOJYp9UfSovsdnCa9WfEZyU6DBhKkY1pFRl+X+mNjy
rQVZ+O9BSdroqhzpoW2KPoOdgwqKfU3RO4NjSL6AylpZWCiNKQpWoyKci4pO7YAJYjyJ6I8xLc6l
dAlGZ5sVpFsAt6ZQ9ua0q8/GrCwv6Y1DiSidXqMxVEhmsEn7CukzR23lbhfVszUvUKkxRg3PXv4s
gFlEEsuE5esoLQcculEfN9UAWWiPipKqb1RkBy8TCfEWRG4cA5oJzkbNppodcUNqB3ylspbSP8Cf
VHExMGJTCDnMLs28mFHvKkIdNk1FR2MjCrpD5JqxMnlBVExIOo6xLbkIjs8/FXgdyNQp+rAdIxpC
cYgSEXK+FdRW9PsQOB6GwfmBVNosvuuoDEebVg3SX5iXUlbs58ZUfTPE2ApnstLQ6PVYlbWFY5o3
u8YU5NNNlmsvfdBmyg4leF4ezRlraROYcvIrsp2s9/MpkvcqSUixrdB0SphOSsuSVaL3vsjL1juC
AstEEIlyrGtxqCePHGVCmyoRFNAqhGSuhVLqz5nT4Y3Xgk/0BtHNnYejKwqTEZ7fz6kjz7k7gAOI
PHg+yPi0Qi2jbTcsxrkpMLfUk9oyb30U/oxvYVegCkx7MzU8c4YGO7oDjCcPQHyUXRRZW0/3ramk
KuZ2eYs0L/37oqr4E1Gj7AQ8mAZJuywpkaUc4xtptpTQCzlrc/o0IM+Gtyo5ADHttkYgreIrNpbW
te0f+ONG8yOPKoOuhtI30BbZjw2nrCO0727HPlTPJDGXL0NIyxr5JwO7UMuo6UcjXkJj1u5Rv9ni
DyfHaCaZjiWhd63lg2lsyEuGUPcddABQQn17Zr/UYvh/E2FjUxV6F3IcVQA3f7Kfw8/mz/s+wj//
zr87CZT06CFQ+iGzxwpuUf//VyfBMv5aaCSwZEFsEpMRB/2rDKg5f9ka/wUGraTLEGHU/5QBseID
U45sC0R1yAsklF/B16D6RfzzX/ERpD4QNiQ7lN/RO6VgucrM0wR+qjI7KI6bU/TcJi0OwWal0b8f
55x+mtXk7a6qp9uMQvvgZREhAuRfD6Wmaoe0OxUtpA6U5yDuckLYIjURLpKHP2NrSmzHKPHsQEvd
pUla2JLkNl32okuNvdG6uNoVIbLBkyaHaPw55gQ+2Yr3QY5YWdIOxSWE7/k6SwywCnYHYNWqRaB7
QZKjVaHIwALg4bnowgFwQBOG+8VsLsaa0pC5vH3SaCT+wI9TXa0xK/Ql4uCslMDzYVOjnzcifkms
WnqOs1x6COvCdPV6LPzOUcNtFVb0Q7B+uplHOu75KO56O/xtSHQlioCZKpF6p6tTunOcNNpMQM95
/ovWl8P0tWq0GA1oOOCbQp7brQGsYKfCktxRt2q/Rb16Z2qjjOpae9WWMCM6Vb2LFfsh6LsrJXBQ
MR2L+6GelctxsTjM0gJpN3tY/k9+WU75pW5Xz0FOS2RW2hG/uPDFMYMzsy57F5DjXTqlLzWG6K5V
lvdjIs2o2CFcUWlRtEnpRe86eeoRni08tuDDiI92gOw9N6G5/ITaNQ3+tFMTSWLiJ99o8Dl2mIaW
96FwsieUkfUnZdQKXyuwLK7DQNuR1o0uLz89ZTl/FXN1Syl73ge6dN6iZPyz1JXmAd3KHghGoGqe
Vi1ifmp1i5riHpwWgAEuvZupj5pnPbUfTBGXfkkU5itiCi/NILW2M6WPvVObNigb+xE5ccQRgcM8
hnpAcJATvHtWKHAfd4LulyTXTeGhV4Zun5pp16h7Yqo3qNEIxZqXeZtFxb2Gcs1Wa4om2qiIGwt8
X3fCDoqNpkWmBz5fcZO4jze4wvZen4+14ze1VoEpqhRcx2I6Zwk4YuA1vVleq1SnL5C1xROKLj3S
uGjrXei5Kb/oTJwIlBYOYBvYjQZrCXIAC1XcAKCBXwxTbbRnZSLTZ0anbHqVkOWVfLspy+B1cqzh
KlMbEv6w0NNtZsUaasJZ6FUEsfdfv8r/f+wWg1b87J7/n83Pv+Of/+P+Z/d7SkT68/19//av/nPd
G8ZfAGm55kH8vBVP/nPba/pfxGkKvACHKgf0Pf4//77t1b+oYyMcRWsAdhhJ6n9ueyCYMCIWN2fE
Aekpf+myN1fJMFQsEhP1zdWOyhbcyqUE8y7zDifSMaHokpshfir5aDDnf8CtDfamaCzjfDQUAvVm
nqknYZY6uIrWTk/zPOXKGVYctePJZp69Nrky3Yc0KLWdSpVg39lq4mMvj3+UJEcB19pAUhU72FhU
eph4qLQjX6IS4P02irA+s4X0WMy24TW2XFwo+dRCf9KC5nuc1NZGLWLpd8CD9c0iU9wNFOKApCg/
qA+h6p+3ievYuMXvo7rQxFnVpOHPUc1MiNppw+WCqYytUHdzA/LbszTUJ49PQnCcYQ+yVGkxmwIK
+Bq2hQNdv+mHTd0V+q0RIBeqSUL3KnT676i8JZGXdqEVo6RQ9r7Qe1TkewfDlEm0WJBEIxqsG6Wd
0S6s6nzWLwKBBsl5mmZIc9hRk9wDQlV7nxh8wh1DBGl7FaVj7JeaUK8SCd09lyzQeJZbKx4fVaND
QXcm0L6wYiH+BJGZIVqdyWgW29EIcVuts0fQkLHYIBIcafd5Ajd92BdFTVie1mWKSyQWeCRBT4Wo
JwfFnCHIzdq37VkPHhBxm0JjY1QV4KCt3nPR96/QLOFmJkjk2pVAQ9PIu0CR/igoI3a3am3g5+rw
wULAskUcdGWDVDdJeiVfjblhp7kXIugaXsdSl5Xg0FRLKgdtE6qIHaeoliiFo1wltl2giNl3DbyT
jsvaU4HF/B4GaeIHs4PwljQEEjN155hebySlfWnPAmiYZfZ9sOWSRsHesEPJFaZd95t6HkO8XqBl
/OxQq1RcwHsOINPeaC8r2O28JiOXOllx1Obyrsd3Cbn2WsUPrtPU7KpFw6H/ZpIxs7Vyikc/DCOa
tsYc5BMYsqZ3vvOq2w92nZaYWJMr72SwvXeWOdr9NyXhcj5Ds6ART0i+mk/Q4pPfkVxo+g0PcPUy
TmkR+zOxN2x5FI68enScwRvL3Li1KxPBtq6S8nhj1nkaPYrBSie/72ygujjoDr9M5C3oEKJvi9h1
ZtmgaqMQTQlY9dFFoOJ25CF3asxea0jCOc8gxDy3tOaueOBEeDGrA+53kpOW6JqNwHS3TSHN3Uai
AHZjR0o/7vuqQoh34SegpT41d1XeqY+GMaHDHqDH8wNCMWMbXcpQoLoylA5yZ2ukdqucKzYy6sWM
UxvvY6891PEUCK+nMfOYRLOabI3WjM9ixcDfcZCqMPCMcKjHLc4Iw/xTBr82bBsN2VhEIDD3xCYk
rcVe4AeIT02myUuhrq1ubIXEb4OGXjo/IPcVUeae2IvuoNQKDo9l3LWuPGnWbyoRJGtSRnK2UREp
euiyJGzPKjuGnNgQkyJ2Wls003IaPbsYaU06bLmDxVGL4uNAo9SMflZpru9LZQBlbim9jjwuUrQB
ytsoIRaOLgkPOWY+CioL4iKsdI5/YsX6HzDO2m2ljioOAgOESXytkldkFkj+B/xzZrcl3eo8a4bP
ugGNjfDnNFKMoorQmJtRWPkehdcKTHAZFk+2NKnP82xCP2lRGv8OtxapLqVrZddpzDjcKMU01G6F
R23HVrHwRapiWAMu/3YYbbXR1CKviPV0N9V6R79Xq4LNHIb1zdyZzneJi7VyB4cztMMvOj8rrcqJ
d+hgt4GHm0ydURF1HJLwBYwCe0jvi3xX521MbTAussKDahhqOwtJU89o50iLLzCYCK0ztXZKQSMI
GDcVOkm1i9YVAs+D6V5VrP45lnIjIIBsotlD711GgYcKswIcnNxoRihckuXevERXEOcPLg9o6dRd
QjG85Kgxb2O1hhrjdaosJLvf5AnSVKrh1jjABNWtNagasrBYL+V1b6Qo2bGigiMyzLp5jQYs9TVU
7grKqQ91g101VlM6ykDoaiudvY21LrHyzWjpIvMKal6jW2sG8M2zxJBAS6o8isplIRejKm/jTuHv
bqOwl4dyN4EqdLl0OqJHI7emJVAPc4wl9GzOA1duOpB+mzAMx67bdpDnhguccIK6gaeQmiMaNvqM
xA+YeCevt4lQpF9GpOWd2wzhWF/qlK09qSiUF8x2pvR+sqRCbAy7m5xNaDfFfVw7VumZUSdTrQNN
bOKqkLfNHYqzYXcZAFga9onhzNPeGBehPZziHqTRacctIh8mCtpNlf9BMg5KeqCY8EWpxNWTV2qj
+lJlUTQ/SHjFFPCEEfkg9KymYpMLPbBu1FSj/BjqKlDgZJQDm0MRObNrx6RGfIIMyIVnS0Jt/Vrw
40lE4lyYG0EZw3jucwN7GEh8Jp5/7dwpWK/loYzESZIPYodVF+hTD9kSqOFhwmUM0a41z7R5MvPL
SO7CM/ymmuESZwTZ2CoqfxOGeQHj+jox61G9neUFXDVmiB/uyOhM8y4ZQ0XbqHGvvoQCmwmXonHl
eFpDGQljBSfd2wNV0JYZOU+h3cFbl3gjjOssC3r9PJN73qe0SaU+cilFycVNm4JHdm3g7DcyxpCL
b0qbt4DTSL5/CSUIS4pD3fAjqylmeznOM9dGL033RhUEO/QGuDQbcLM6vWo1gQvnKmqnvgBbj6rl
ytHLl9Lq4udMQVfZo6Jtw3pMxtk8Q4O0ju+civQF3LpqPEnJaE2yJ4FYV88XhwI0Y2tzaDNqXU7z
qpdM6qm08wJCYQJ8dSPw3jECuC22CC4ggeuyn4A1nncYWYnUawMx9LkXcyLiEeoBJfjzUKdmV2U9
Gqt2H2IZFrEXp1tSoih8AYKRvSTmaGjenJj80CSnx+N22JtX25KAN16w3MJ4oP5tAOQmvW9zUMsJ
nZh87MZd1UZKcNk5gTl/U+w5VB5iCoMJau6lY4FJwpH8pVCjTtzmk1HcYm5jvSSZLtfoQaaq5oNN
Z6sUCs5gW4Q+qfkPWt6mLNs8jCU19DzuXzqSK43bQWTGbsJKDvhgI2VU9ehC1e4gh5ON6qCWPVPo
J7zBUakxfM0J5uistXFLcG2z4iEwZ/oIlpvRCsKAopY6vG6F0/RbjHVBicTSpCPwsIhRj4P6vcjG
5EYFMPVgl/Y0eUZAO2zb1oM2ecLsicFbEDJ3ckk0LKJJ5u/bCzi4znSt3gCxbr5TRqC2qEdd122m
wQB6nWEpmN6kRtWmN1SKAjjsaeHs53iSxDm+5YmXq+MY78ZM7s4DIds/g0oAnpKM2n4hW+8GuEyg
ve6lXuTpRg4slEsmZL12BLPZq4nn3D7oJFoTSaeL11I2xseq6xW/x1Uj2mdqXn0DbDBMO20SbNHY
4uo0mcJZqPbZtg9i+S5o5u4mxnrwFaQOhYs4N8qb2sQOxF3CRxpXErkumHqA1yVqWbMrDRipgHSH
D7YRWN1QAHYGWd2aUjHTL0JeNjShhTj6Bd6No5y7otei33ma18bOyNJAuKoeGTy2UPeds7rXzOdS
QsC6bHtNgLOWsdrBFsHuvSGVx59GU6Oeq1kL4qYlZKSiA90jJ7QOGuuSHkmErG0AAb8UjaG4wshl
3oeys24J1J2fORoGu2Rs2RetBjEE1lfHodEoFg8bAt3+IZoHq9tjozDdmpguaTz6erIH3ADMJI/Q
k8RprRn/TuXEwUOqN7j/hATGfueUioWNDxIl5Xk7dthCDCi00g0Yud1PtGIPQUdokSwrrKgknxCO
catadUdTXRlVQ5lzL6VEkXop0cTraAz8FvICfnMLUHFEz6GFa/Mufb79p8L4Xs6GdPdd3ZGRQTiB
OQJxBxqI3HeVipYNIUZdVAWijhleFulshPdJQeklyyJGz03aKD1h8i141XI/E1UMJ+Z+2Hd/+wWI
zyhk77g1g6JeN8TTsEYGkXsaAkpwLaRc3wViEq+fz3PFOv5novAXAXXRe4fJsgKSzNmSCQ0SCMZx
rsSGEmZeeZ0ZO5cqlhuSi9gm+j3BPLIKBHLcKvhKaDMua6b+AEI0qk4gAY7nTSWa7N+GnUn5+U2x
910RoE1Q1UGcpPTmSdN3eN8k+yKYwrvP5/3RKPixU/YGimWClz8sNaRKVPZWFCFKZsvzGbmRTpwT
FCcIxAtU4L+q18viggGELU/lxERwci3GZIw2mWNi4yeF6ozOLa6qeIsV9fSIiyaWDl+dEyJyjGjB
ITdQl1x9SjTsA7OFi0lU5nBEJkxet3JQnXR6Xk7d4axgyquQ5m3U6CGPrcbpK7njzeNsBEHRJzua
rgStwdTARNWqYptqLYXsz6e2/MnVkEBtNRmzaxBdpLyHnwvaAtwukcMGg0zzSvNbuwXIgHdH1JkP
GJ3lv3hzsK2U2Kcn9uPRN2SqDvRjJmvA4VsjNEpTrij9A/ENU1jxuMYYEtUikXcLlyFRXz6f6AoH
w5bRVTjFOquKTzEkj9XGVKu4oiFqE+D0Gs9O64w8DEk2TY9Gj9CVx/jWXWBExpNdUwr2jcYKruMq
jZ8//yFHH5nfweW3QPXgikBtPlzxSeD5oiHG4SUtIG13KGbyCGWxOvLkOjU118jMkzvrg/ueqiAY
OmW5kFBlPhw0DjTEDe2By6g1jKccWF2oeHHiGPmGBgGNUbqTM14MiBkiNvz5hI++M8LK0PyBdbOr
OT6rhVeSZkmD4TVmvYWIt4H9DF6wtngNI5085vPBVqurqQb6Zexo8PVoPh7pAU0CDsWog9LISFEx
scCqCXkj80dGY3rT2BQHTwy4uu+WAXlCuPDArjFDZ/lB725VBFDaSO3K2CuRNNh3Cb7M2elb9Wha
JsBuXuulIkxb8Oi+s+MMSRKQMm2aV9sG4vIGXfXI8spBTfamPJ56vlYbhlI1Ay7DLVwnsN2rDWPm
OPT2QRV7DfCAl4ys9fvIFUTRxNh0IaUgXPU4qJ9/vNVOYVBNt0k7wAqjsXqE2RKG1QzJVIXUY4ff
AVUYzym735lqjic+2gcDGeoiw8R/uNn11ZaMplip1CYJvYlj4WZIX3lZ1qZuomLH++U5gW0EAq0x
oANC/3B/DPIwyTGZAK6UVYKUOZPC7wgP1+WfPh/qTbzu3WW+rB/NXB53AMewKdbidllgGonQzMir
NGakVElhU/Mc2v4qqY05OQ9mK7zTShFczzn5lquALYOriPBp4Pd6ZmYoF4zZsP38Zx0vNkYISEOw
bel2m+tOc9H2dpWImCoxfifbQG4Qu0JYdouZ6Cm4+UdDAdhnnZk8FJzVYsdzRgMVMyZPqftHqxse
+7x7lPnnr8+IEJK3C5go6P3V9klibDWLiKp5i10K+WeWbfUEQQmnbbL/xuKhGbiAAdipbKLD7RN3
MqTfFEbpIIDARPEcXKOoMtLD5Z8+n9XxkUdcmS4UFzWwfN6Kw6GosmRpA2/fI9ZJ9hScOd8jQjln
ecodQ4sjvDKkov/1+airfIA9SxDO44CWCBsEw6TDUfsilYJEE6HHDeeUnkzCeT0gQXvjCAw55yga
vs8xqMDMpqPT2nV+Il79YMtY7E+bAB2BvCMcBBnzYNeStrz/faXeWnKmwiRfYoPchJJ84ogej8ZU
F+SFjE0H464e/zzPqs4Be4BNyvSIpAm1b7N9/D+4C44HAiRuEVnpNA8dICOHy6okgx320US1cx7f
TgK9s//WSUDpBTz6EhTDfV2fhLYCZYc8Pq0Oc8YYnm/0hHh9T+eKf/p8o3wwI6LjBbfCdI5DmKFt
8clWFhkDkZwvZxslfFTev3622Qg64aJCbogvwmrhMsMgF65pldowVi4ouv7OUb5Ama/9/fl8jgKH
RSefOJDYm2yJbOjwCxnw8JqkpdyR4P64142h35yezQeDIKxnmyDnMMA5GqS18ikuAZeCDimKeyzi
xCsnSt99eSqwpbjaEamlQbqOTjD3rmkGjQHsFi28430pLuq2O5VZHm8AhE2Rd0FmH3V3ulSHC0Z8
G8d6tGAnS3DuG5259X6nA6PfoHhCBP/5pD4cbiFLkitDCH+jYr8L7DDDKgJrol6qlsP0mA3jfFZP
FAyApI7brw8FBYxIcpGfOzqsuD9PCv0BQFJ5GoybzInLCxk07hmSgvYpvsXRlqAIAPcRRSUNAaij
jA8GojNR+Qa2FMj6TqISBDeQzff5lI5GIWrEsABpZpx6eJFW17o0p02P5I/jxst2w16431ST/eWF
eyPbIwG6yAmTq2qHW6KrEpDZSPG4IanzsO/ghiG5o+XWN2JJ/ZRq2VEQzmjgOLiECPgJHVcnFjd5
YePPENDUSOMnDeM2D15C/W1SelruiRl+iYnCA8x4Dlg/XAe4947CDDkBnE1XHQPnpa4smWq/GR07
2X/5SzGOxnSQyNWOYqaA1KZMFv9fwE7BdCHnI+mgjTjIdIr/cbwnbG46tLhBtcDglJdQ4N2Jmtq5
qbAG4UTldZfSYVNbcFR27pziSb2Rag8CYbbEEpktbCLui/W+ECH6+FLE2c2Wu7t30vEqDgL17xxA
wmUltIVQNlTlTeXQ75R0Xcs2SjhBEJwaObFduEeg4uiSyGhparJ0IU95dwnEQciu0uYxaOepww20
N16M0sSwL40ycQ0ie36KnInaAeXH6dHU27K6qIOObpRVJ2Seg6XHd3S1qfu1IZxaN0rNOjxLBe2G
PU3M73UwaMl5HhjhD2G0Y7RTlyzrcRya4JrCukDUtTbKHlpoIR6HGUmxa8yFA2yaEcC5RWnRnjcC
TMOlg00xTvaQ0ZKtXuJD7fJhnD8zXJEcM2QdGciwMcf9HE6lfd3GQgESKRHu2FZH+ferOwwWEjqe
iD2QxJLfHX53rM0F/CLLgbZGDItIdEH36eQ+Pj6dOG3yltJipNxqrMtJAcsB1pbnQbdLykkazr7X
hdMRQw5ScK1MqJJ9bVqQ+Em0wFUhQEwusK6hl82QUSIyJJAjqXjFeV33oaqH518ehYuUKicVMmrW
6zJyYkvxbID4cOH3EIrHhFmzIeX3n4+yfuyYC65xCBMgoYzq4zoKD7JY7USEw2xfdOVFIoDBuiIL
yABy82Sisb4HlsG4bgiwMFJZakOH+yFNqi4uy05yO/R33DLnWQjpXrpvU/oSNv3/R0DjokvzifxN
9/fP9xjG5X/9b8S6/peCFILJa8pl8A/4/N/aN/pfYBh5ysmTrEMQo6r9pdJM4E4n46a4qJJW/ku5
Au0byvNLAkKFHtL+l0CMh5vGwCUMGZ1FUENZOONsocNNU9Ztm4K/A5AnbHztNCQb4uikNcHhOfhn
FHCaC2Vw4SWt+cYVBtDVYMJQgUCmuSPYOk9VooR6JeLK79b99p/X6H0j7NRQq9cwSehy8mT0PtIf
v4xWcTaBDcg9bFL5xBVymGK/TYqoHIdAAPpL6Xl1/9r2kOmZqnZ+WUqAiUpDusx7SJFu2kaV3ztO
5edCFjvkK8SPwWk0dtB/dtgHM/3g05GLqsuq0kEhgTv8dIraBA4me51vdioMajQGIcNp5YlX5oP1
JNkF67rE0YgxrUYRVQT6Iq07nxxRutBmvKEAoFuIv6Gg+/UJvR9qeYreBTIo79gSWBOsb4Rm7xIy
kC3+lto/F9j/VtXgg2VbWjLgdjW6pWQ8h6MUWleFthW0vorT9U2mt9Y9N/i/VMK+NAqaUrRiiP0o
Yq/y3c4a4jgD2eZXNO0vJqTZ7iZHnCq4Lr/1vwKyty0IN90yFns2SqFrAHKJOAOunsCCQrVozoDy
tW5Vy/ZZ1mbWeUgK5nVW5GzyWD6Vxn20ijadHzQElt7agrF+/63kRMJyFYKC32ED5UlIW26H2Jy2
n++I482H4SuiuEtZB/WVdfBhISQR1/DMfDR1gA5Ad7tUqIxQh5ybE9IdHw1FdwM7YCLbJek5nFDg
GMBFKrRUayW3zme1s85ylHquawuNic9ndbx2FECQAeY9IOOhUXc4VN9LXVU1Ugnz16C6iWDKVVyG
6YkE5KMJvR9ldZraArvSGc84Hz0CC8Zyk3vYsyc7aYYx/X83odXaafU46S01ON9qhbbHOhXv9zA/
tWwfTkihykf9iDdzzXOHYTyBXwwZhfB6b0QgGBzJiDeJDPj38wmdGmq1dman1dDSnRJB1Nz2o6Cz
kEuUlI0Q/SnIyIeb4d2sVmvXg6kORMhmCCbLPrNCsHdmrP75fD7L7z28J9hxVEKcJR7lsK6eKllW
AvR47dJPhNH4YZsb+1gGNBbb+S9uw+zE1vtwTgQTi5yevly1hxs8CiVUVm2r9KHWSDt4nIWXSlZ6
4iMdj0LeS+OZrsziC2MtH/Hdc1H3klXkuVX4mN49dWOfbitMjnefr9zRTkBbiuANAOciXGS/pcTv
Bilb+EVBK2c+nKTeMxXqlRrmpDvg6qR8n491NKG3sfCbXjIFFm/1ZsxWlSaxxlh1lKnPmIn0rtCn
8VQ3Z6XFwqvBOIvgInjnt9bW6vOUCLTkmEhnvmyn0bVkOvFlMYkB7xQjv5yxGryhHzleSdpQXyIn
iIUvHdrvXVfMiadIdukKLZqvrA7QqRWMyQUvgLgvtKk6gUY52rXL7wSPgp4hX/mo3BCoXWzEKGv4
6LI4L00bGNeKWda+FOrWRk5686vXGA5p0M4pvGNSQdK2Ooo6eNZChFbm01d8mmSIF5kMXOvLH5mn
zJIZiXoXfsSHuzadiwC3qBoz+SBrdhYg6y3A/+7E0r11/w9OPHNhHBlst8zDaa/2UlZ3FFg6CUkK
PtNP4MfatDElrVBd0IGVW4mk6r1qaGQPDd7xGYKe49cAPR54mlQ3UkV1byuhegmTzrqE/Slbbi31
FD/yXsz0q9VyR6UHkyOZ/s7dV5dIpe+xaFsBLEEsZnWwEc6YS15FFLwzQKR5B2CtkSb7xMk+ip3g
39Mmw/yX2JkIfnUK0PGQO5uCmR80VfBjqhKFrj8OZggExxdN3zSXwTD9gWvQnigKrCyal/PHyNTp
OOkAhLCYP9wCWmWhNQJOzAfQlYzuOCbavTFPxs+yAsPsDZ1l9cBjtfFuQsas3NTVVIO+FWk4X1ZI
kUSQsYTzko52/RJG5oQmgYFkQXTiOjo+fuQWxHfULimToFt0+DM7dNuHMURIfTYzbTNkyYsRFeCC
W6pN06ydEsA6SqdYFRA0i0kLNYwj3FK2qKc2qG75KZ7knu2U6SV3FFbPoKwlF+34wDfTSn9JpFi5
Q4Ne/uqjxfjsBkxECNiXzs7hdCOAC6hUdIk/Yiq9bYHIeyBUUv/zvb0CE7x9fB5Ei5I3tzzffpWf
oiVgDnGTJX6dNE2Bwa0yuSbA729CjPq5hXbr+UTb4pEWbYBcU6jD4+rxcukLFJ6xhnG+Pm3ANhQn
0N9ZJDJXxyAuZ/T10X3wBYJbnABpQBW9O7WXlr9yeB3REyEgePOsByS72ksNEj9zlxmx30USZSkg
z1sl6ZITO/bUKMuRf/dYK3EwdRVvhj9MqO/hjQPThkb4iYvjo/O7dOMomAAvpgqzusID9GhpYOqR
P/X5DZLU2n0Uh+gMAXKrwdpadSe8Cji06VaSGT9k2CB6eolCxs5OTPksdswSC9nEUX+rnKxX4Pex
vfl8m320ErRBKS5xiwIGXf3EtowlBS3syE+6YULgDXV1PdOS7eejHAdHlGdROyXNBffDdX243imM
+jCJZ5xv03w4N5y6hihH1k74fspCc9kg6w1E0wZoKlKvMjpqh0NFQwaB0W4jnxLL65hYNwL3YKTh
rMeqCnaJrf79+dRWOOPlnC6NImWhF9PMg0m8GpCW1wwZLkKXrk590JP0beIgbLEZQTlGUebBlxqz
vRgTuXRBWxe7qtSiWz6l8f3zn3J8D3NyODhUqemgU/Q7/CXlrLURyhCRrxLw7iwnT/eG0k0+Qjww
+bv6lCf38Vc9HG99itRSnpyU8ao+mx9wlFDAHeBcpsVmfuLyOTW11WWo6KKXa4TxfHkq0p1ZVtrv
OAUXC+BpdBdP+BNH9/iN4asuAd7is0OUt4osoOU0rSOXka9FgbKvU1nPoFfDK/aCqVeucAVbuklV
sQmC1v6RJYHy+vm3/GhbsbqABnhr0OTVVjOO0H6ohcI+Dmu1vmsgJTxZBUIGXRBoFwOrvq2tPPOz
SU/PYXwH286OHEwd+rPPf8hHH5kWgQbMailSrVciGksL0asm8jF1oAnCsfM6GMVuaGbyibvow6Eg
63OkqJYeOYUGY98oYRlGfgMTF5R8nCL+OtlepkKb/XxWH+0nsLB4K9GyWh7Dw6PSogRld5kV+lgS
ROdaNA5baEfBNpliyZ2iLDmxn46vWaLTRboepjuqL+sYMu0byaljLfRT0LcXRdMrrzjDFSdKU8d3
H6MQM1Bq5uLjpT6cVY1dRCtqGUG2Mui/V5kEQwnMzg6bEuwISc42VZOcqvt+ODUsmRck7hImr26B
kIIj8WYR+pCIq/u57Ia7SNGGExfAB+EQWImFsULlDTzN2s9OkmwIK0ie+nOm53fpnE6/Qq6Fc/Tz
g2t1wPRETBb0+gLTqVJCoBhXj/HW0mz8OcvilKXrm6jr4TPDzyGsUzmftFUXC4P3EQRCJlwgSc5S
a055kxLBPRXRLPGCitpzklT7JtuF0bjGpNV/ykTRtnI+6fs0SJKrSg3DM61IMVD6fFd/9CmAoJKv
A3hFR3X1o3JZGaRYQpCvqRztjyzDPctNZAJPDLOC8r89eZxOgDIACZaqxypomGDRCbONQr+jNfU3
zkfotDUYsTjwVS+qzizPJuyTzpxQ4EWcV9XdPE7jqUjx418BnAFHP8SoQU8cfgL2At1lC4UcbUrm
52JodLTZim7TAgbw6q61qQM76aadk+R6jrHCzWOnfP7yii88GMgiDt0xUCmHv6HHUUSpdFva5bKF
sCQy5FvbSZsTm/+D24ouHlcrDTFywTWYcIE2R6hRS7twbp+kdhRXwPl3RW2M3F/Oiazzo8HwawbC
RfppQ1A7nBIkTNyg+1bajUmK/gIZH37SmXFrZGgAcuun376+hLQ+qJlZwPiPRJojJ7ENfNWYnObM
m0FJoaXHVvolLM/bloVBRLEAEhGq+28Wze8i/q4YCJy6RtpZWK25iEEQCwYYEn8+l+WuW90KjEIT
FiweoFptdTDCDK5QO5NIJO2sX7XV0ALEmxy/F6X+t4WSyl7Ydu8HVWCdeGA+uPoPRl59NXos0dzU
zK9vjOQWTm2O4+hy68gh6htlPVw0pYi/vqhLRwnUMli2RWvtcKvEidaKhJr0Tomg38s9t34iDcL/
fFE/CAvYjA6FSI3OIiX91SipqQwGMmU7JUeYeGzQYDRKB2GKWPlfnJ3XjuRIEmV/aAlQi1cygkxR
laWrp/uFKNFFrUmn+Po9nlgsMhiBJLIxQAPTiRkLp7ubm7h275GyyC1TvGOAIhyVRvdeE0XEvVbO
ae+FjGC535x08R5yIx/eoWK4HhyVZzni3VkhtkR7WZbdSFh2zhrsldpvvZRE740lXBh8rc5aDHlh
nS3qL0Ob6xBptuy3nbvlFixoSP1qzEl7AsVfRI5diBOEgsnHYTIgftU2R4r84Q2DQWzt+xSq1NM6
TfO71/fiuZG2/9XAfyVFHukcgyKXm6GS2cROnHmhVZTtk8ngWBxtGvP8UO9UU1VxACbYE6lrriha
b/BDeGqa/SqUpvisF1b8MV0dnclfTd1g1mHfW98GIAXHxZxMycfXf+2N7XRdiUMjG9IBCe1eiKkp
ktyjzRlOat9PJ0dX0FVvlMZ7it3KPv8HY/QFKYLJLoO1uwwdbNW2ok1uqIhaO3tQfKDJoJRnp3/j
mMWzM5Mu7P+b2l12dfYSux8XF+KAbPnAwzTc6+Do33fLFh9s+M1P+MLU7vKtEPfGTjPCXFK4w9ca
js07h5bNuy6d3jYX/P9WxX2g2i0HPfejkDAZWWJZezccITkJlNTdzt4Mkevr23QjRgKIDXs71NQ0
uvYFphLza96zTdTwJ9+DoNmH0qEKXrdyI38E9Q3wVjouZhvkI/viuSlca1OXsnNDQ3QdkPyO/jf8
w+9syrDQNCgwMCh9ZgXqZMM7YkPbevAe3Fzmix+w8y6zU2pQsAycxp6iKJAAeIxhMThY5k0rcgiH
ThH9uz2Gftu8QsuKloOIKlvEf0v5olVyEP7ctkLBlTE4+Iz24Y+75mssqtoNKZX/SZcuCRFJFgeN
kJsHnUxb9kEA++6jyYkqDgknviLrJvMphTRIkkxZ0dDGRzW3I1NyvS8OR9NXbp/Y3KmuGKtHjTA7
Ykpsg9GlrU6vn8NbpgCGydeT3Enboxd1W6QS+uOGQk2au3XMh4dlrbOTN4/O+XVTt3aJURfcLOha
9WpEMpfamCLhxG02DGLd5CanNVeqAys34hy0WhjdAGzOpN3+/YnrYYSUM2ebZmE9dGuWPZRg1u5A
Ohp+prv9owDg+9frS7tplBCfDwgM6GqCFhYJ5q4K24F3dW7Psg929hBPhOJi3D5QNx7/mSDmOfC8
N+Jwl9F6yniQBwLv23netvcc4a6ceoih7adqnmH9c5X2bCEL995JjfLtHkOqMFE1YDJKguwvT6Uo
LAC8I3d5bPoadn5IVC1IzA/c741VyeFAhhFlp+hqnk7VK9pFHauqSSVOWtvVwajkreTn/KiXwjw4
/7fKBtiDtRB2R4pX+xZh3lRtDyWJE/LG5cjLK/rwyZgaZT0bE7kGZDm4R7M16o/J0Nphm8mW2kzX
57EuJOkz4crBF7hxJXFhSPLQEOAk772ZoU7mutL4gG8kzk7jSL3CiOmSMqv/X7aUeWzkD5FUQfNe
bsYLR2OC0uwLAqOwRbDvk0CkFHkU4R5UCG9cfGp2LsE54x1gbnZPjQ3zoDpQkA5Hh+M5qXl1ygAz
v/2pYQqTnIoCIXasXcUumbYhj3OstOCywtyZfmy9qKPXL/qtpcCagcgVBX1KHDK/e/HBIHJU27LS
nDAb8u1srKXr95b5ZhQUm4ET4T/Ar6kI7m626216VpazExpe3wee3rj+7KbTwbbcOmdAE5heQbOO
dqn8+4u1GJpS9og4O+EwrO7drCTaQ6yk1SfGu/qDW3bLFHkZ6CDZuaM9emlqS1AimNfUgTTUNCKS
HddXSD7COlXNgx26ZYq2DukmPWc5uXdpqoBH0YGF0glNdxmifnUzyOOq/pxAFHRw4m6V4GkhybFf
nJULc8ulLU3LAVqD8wi13rrPCqVgFE05U6D+n6OMCMkmzrcaTtQAZR58xqD/M49Hckg3lwvMhIPC
mANow8ufEM9ZXBT0AXFfUx02FixKVWHW577z5oNNvBGyyvCH+TeYwWTIcGkKShe4DdTVDodWVx6T
xtJPbaKTL6GL9t7K9Npf5ro792MqPrndkPyH54cWg8VQNxVjxjIvzSOWgkhEpdkhetmIdZj1GAh8
5YHzvd5TOWfF0wPPgU2Qsi9ZNIpXr5no7JAsEN4auFVrf6AT8FvROv0RTlPz1A6xfe6bvPk2zSbU
lTX8Z2a+6cvBb7lyNvwUnCZYGQlfgrn4csVbpyFGs0x2OCK6/mjaWflgC/Wv1z3a/r0Fw0fAAggG
9C9MC/uyebJ6cwt1q4gcZtneD8TRASS6CD1revK5piR2VBzen9hng5TFYY+QwIW9n26tpKh0jTkB
u++Gc16UqKCOQvXrfhjOr69NPiwvaxFU7Og7QGEFMPW5v375Ab2UETOUwQW9a3P9Q83w96a2LTy5
ECAXtpvcLduw/Hjd5n55zzZhsOEIYRhmiUubqbPWvS74niaKPJB8LrmvprAWgv86opPYbx2FIVDn
CBNy+dEa2zN1WW4O62cNjXCMmw9LjaVNjcr5BJKHonftvXFMQdqjzAyyRUIxr9IsPYPgXoipixYI
nuGA17d7keQIgE9ZsZy1dM59Osk2Ciy9/UinOTUPHO7+Qjz/AJn7UzhlXFrdhSudl5dubJddtI4D
tDEWDtiv1KU6ojm5PjeO5OKWxW0aVvARXe6hO2kEwTpTF56bJTVshbr4tdhCYuKbOrt3tck4VQAd
3/h0yeVxXFU5riOB6juzZqwTDtIuiApR/lO6bh70bfd105zt9PoZvfEdqWKQMhgsDl6pnSc3WndW
Om1tItSqrfuqY/pwTZT1ICu/vglA4aTuKP1xqt1SsPdlfLEls2q3om8i6iDzX7MRK/f0KeqTCofv
Ycwsvf/lVWfwCV8pN4ysb28Mpm3Dm+q0itqa4YFgXtus+2ROlBrPoFfg9Kxn9JfPBSoDiT+LdkDH
hX39IPt01L8ZTvzJxS1FwAT5Wp3SWTejtjWQaBzL1nlQIeBcUBxq2p/IwyS/C8TGQPkpVTw+bvYw
rSdvsyc7qOjk/V5GI/s6V/1yvzbVehaq3n8o8rk3fEUzBjNMy76uotlZ0TkyslI0d0q7Gd/VEUbW
aEBXBtpd2zutUFL+0xmksiCejerc2p36I4vn8l+oLNX1lIzwGFF2Yx4IOute3KedsmrnsZziO1Ox
tu6st021+fBoUhnWzQT1adjkswMne32Y+PJgD5mPZ8SCecvdNmtQUsVrXkepgga56QyaD1DyaKLn
2tdJEn6mUwm8qc3tQy21gaSH0kIVdQmaXJ42mgE9t2g2oUMZlLh/s6fBnGxySZYjGbFeLgqJybao
k6yOlEZ4AViiJCyL5QgmfGNRUKpYjMbTRaMle/3p8q1KrSaa7OIvu9qMIC/MOwaGc39WGCZ/661H
lYZvR+NfIs729YIxGx2LoK2J+kXdPhljs4azp74VckvuZcDwQwgFJIVCz+7Wm7FiCajAm6hrS/Pd
jP77d+bwj6SGr30LVsjbiQOZIOcTXu5PudZrD588YwibGodMR1FL14QZLZUxvDEKkwviwIFLk8xe
Vw865LSoOClqE4lW8vwBC6R9P23h2zdHEohZTHlLN7ZLWxRK21aJdFnUzrMW6O02MoygHDUBbx04
eh0AcZkEBZe+O3Deghp93Xp1NBed+790HbTztHr2ufBEEfROd0ReeMM3EFFKjjKQuPAzyr+/SDFL
OFKLTt+Q7snpY7kO/GhVqvyHyyqHlclJQMFTEZOrfmEF5fFZr+eyjhogR+d6KMH0241z4BJuHDlJ
biPJHyXdwx7QAUdZ0muZ0URwcVR35B+oMvPZwKGO3oGpK+QCZ46ckrVQlWRaZF9rRiohgwiYB5q6
7Yiimnu2BuMv+sY/+7T8U5XiEXW9L83qPbZZ/8ae7bNtpiTg8kF/iqro5deEyaCE0oJn25vgKMs1
0QJErY+WeOtrUiSTE7w0Oan0XVrRcYsoRjVYaQZwwiMONh/KT5nbH7k96XB2kQHBnCVTKaDgFCAu
LXlbZysMSjQREPUUVcQJwujBmKK4HPIn9A70AE7j5g40aPIZdufhIAq6cQUkfxY9EAY4JRfBpXnJ
XtN2jNNHTuOtQa/oVkh7dDw4MTcuNvG/VCnHV0EQsHuvSGQr1RJMMKWjNXzMNwXsd7aZHSk5oYNf
F6o4sHgdIwPxlqo1UMhSPtpbLDSkGAR+OCqHtXu0m2nx26Qx3/daDmUzwZDuA3aAUv91P3nzavCq
SOIQvCSAkN33RGCkVtBMjOD7oWU1Zco3FPwKVA5189fSmJlP0Gd8HLO6f9AJ0r9PgH8OfsSNtRPn
IMpGisBN3TciM7OatUn1qkgbPeUhX/LyvalSCYcShNnSXBfvAQocQQ9uHCSge/J1kGQ6pAqXC0cm
buznlgioB1B2txap5ztQgb/9uMKkRBAtOSAAiO1eiAxv7VqVXkUq9DKftrQdTwpFh4OYUVYudnfS
YhNhi+LAyrt5uZbUcWqkHOcqirsx+9Bsrf6BKdMa4Y0xRSJTSnF2CEE03ZScXj8/N/wOE/bP1D2G
nDaWf3/xVowIquRG31VR1eqdr5Kj+oWxNuGGqtJBuvzsw65WSVLH7WcWBfTSpS3+LZiiua0ixbZ/
kW28Q3H2/Zh5p7zsP+qjuLNRbyGicOGt6k6Fkp87I7nr2+av19d84+RQsWb+jWFAJq33c+p63aF/
x6PFhHWPB6xqZEyKYnv7yWFImLqrTGIhltrtqZEzVlQmGzOHppYRLRtWmNjDEQT4hqPjY5JxSOgz
bfOdFXXpO22ApS8yp2ZD1bBU7hWgaGlcJr7jKm/tkvMYygk7Tiq+mxnH3XUwYqRIxtYpoqxv1VPZ
1f3fppi3NxE7SoyPxJ5QU8EAYME9DKVykjkzNFSfLYiQ/kkXfTivm+j9ZsmREeqE9pCLBOWV14+F
duNc4LkBy+pkA0yr785nijpSnTLLEQFTbWZfmYoyqpjiuXNKe4zyPJnP6C7pnzat0k7MKdCFVvoy
nAcTXR/LRcaCtDWy4s45CEGumnJ8EJ4yONllxUMWty5vzqqUvNgpwVVjIJyYK7FD7l0nPoiXd66Z
P8VxloW6mnxw0updXs9PVefqfm4tv1//RDe+EIRvFEiJLomanx+jF94i72tTWB2Da4qNwtI0eF24
rpM48IY3rcCAQMtP1tX2dDutQEzAqpU8MjuwcaVh9w/xaP16fSk3HB9FXrnVIKRl1nn5SYe6dFtz
tfMo3kR7WhCRCbyBuanJmw4s3biitHo4yDb9ONCfu2NlLEByt3zNI3vZiiDJ8G+Dk7B7RP7bX1uC
JMvrS7uq2XNceKtAVFG0x/S+CTLUc1GKjEk4d8uSB8tY6savEiX7MsPiFbWoVJ+UJetPEF15/rKu
6WO/NmjW2Vl1cHJvbeUznyd+FiaVPXhIRkqLFld5pKmiP29NpSA+3M4HMP5be2lKoC9EwvimPRmU
66RJmTZqzkhuk4RTJToIFlvwfGatHrim6wUxwkhv4DmqJAHeOUB1Tc3ZiasqYi5LuTfj5ecwm+r9
wQZKr335UmKFPICjSTvac43Lw7mqXZ6PusEoc95uf4nes//uUHkKXE3pEUFLtfdaZbq8J73+4NRq
fNLc4q2NQ8IqfoNkpMPrENntskjyoVJfcwsXaG9JuOhi85fWGvzRdI5i51sfFZkNeml0OrmVu+VO
czGpA0IFkd7Z6blZY7Re3P+QeXhEifR3mcKH0n5/D73WsOrO68soLWLjzqpm8VQyjvXms4jDotlK
aQkMATnU5dalOlpJxTqzdVlOpyx3i6jNYLhmYvytMzJyh16a2hV9zKRg9zZMlW3zVRWMF8RxpRxE
bdd3CyOSnF7SdIMi2K2nTrapcXpRRiJR0TywuzhErDH2p2UdD0xdO0pMASshssBdUDq9/HQbqJJV
tUs2qG/rh6FFDtdPm0oNSsTHU7+sl6Pe23XigkV2ieoC8T09hkuLedxnXp9j0eoG471D9T+w1tk5
9W6jB5KqJBS58fbCCUYpBsrZHEi71N22FUWOX/HSMrJFNj+Ixsh8hyECHoX1qHFz42IxBMGBJ4hi
Qmw/4Ogus9jq2iuiNatQ5q10+0fROcrbS4JMdMhmGJcXruN9kuQMVaOqvYEZS5+fUK4b/h7rpDrw
ijc2ixvFq0awC6J6z9BKlIvyLBCkKG+QqkzbTrvvMlVbAkZ/tfezyOyT6B33AFV206rF4wI01aFS
vNstJvcme+3WIkqYoAo70+gCbVzyJ4Se1bBBKem7vXlW9PoDcGvfWCONICaleM92l46iqy6rJEU0
tpq4yzxIIpGGPGLSuq4EsW0gGGT8Q36yt7KOqW0u0LdF1ujm9zYBkeMvY/ULZhLUwrPBjsrcAyC/
Vqn7YIywdv6HVb6wv/u0bKWpDc1YRPPWJe+WNi4rBFJFc+CRb+wguDlH8sRTgafudXnJh1pf47SL
82irzfFJWEjQLWbSBYuY9JMYzP5eqark++truxGy000k3iOZoch1BfLKhrXK266DdMESWXfmofEQ
Z+kdUrPB+DO7bv9L9KrzSJMOtXQ1X+5SRdEjm0m89yqsygcn6oYbpyOFqjPNQJIJyaL4Ms+v8J36
orR5lLrajKBDXp7rVVNPXWqkB/f0xuGFPE9ScHB4qYbJv79IEio3XvVyIUkgqkCZLe2Kc51PR222
WwuSGkf03mncWvtAzMzUXo2ZDoziImXqeNvasIYK971hzUdtqZsLko1bXeJCWNHlgpxGjTV0CPl2
nfdPYrv1A+owR6NBt04pAAmaN3IQkerEpZFpSRmTkPrUhhtnIJtRom1rBOVNOPGDNLHte6CJR5nC
rZXxuKO9QdXuGhycx1UzeXw2BtJjRLRdff68iKb79vpduPGu05vikZXwfrCVuxoFRF+xicQqrCxW
Nn8okqT/WOcxHBxT7Y2oOBrWwY2/tSzQm9A0EO9JlYbLb4mKdzuKpCeR1xo3shRzCJVVPaLQu1F6
lUoFhglOVFYh98idUlErYRYij7xSzA9wki/3c6Vl74x2Kj4mCWPFBDLlPaDn7McwbNR/0mp7m0CD
rJXITwsZGAh80vI9kR/jZFONEiV+Bu3s756SZ36nQq7Qx+II8X/js3LZLLoHLNok+Lz8rNM8zYsL
P39UN2r9w8tMTufg1afXT8stK0RjdHIQ26MXvMuwcn3OalRkITRRtH+6CgCh0TFN/7qRG95DSvYw
h8rZ9666EJQ5ybvrNIuWIlECykwiqDV79SvdGA/Wc9OUnM5HFIUe4744Xm1zbffoIkZaqvzdJUt8
ymb9o6LkcfAf1sSxB/5Oj8zZt/14/VqxOpCnNGjmBg26XWdjyZCLjN88uiAPHYuRpSCSVMqblycB
7Rid4X8dnhazox7VA7U0lcQ9v76gG/GJ9LZMoNIEpl0kq+YvHpK8R+dMr10UyhMdagMA/nEWQuVm
D2dGD5bzvNrOGiD1iaAvSr6uDZ5DsQ7GXK6cF7mPlJWS7ziuec+FJ6GOYzJwv+BhbD5kIkdDHJAp
UkRQpVVVHb+1bCztwQ0gS32kW/vj741aDy1snUfCcarQU+fJd80xOTj/V5eMABIUJWAu0hAyO3lo
X3xa04b+lYQ7izRv/oU2LFIeWh8fxHfPPa+LMoa0wiwBZShHMpzvNpDiNCXNrMsihVpC66/ZAEBB
gZetTAfjs5t5xZM95/FJN3slcnJNsnf3evXe0eHDS4ahqAJPE1O4Dcnglx30pL0xL+cFUGFYWopy
6rPUCtJu2pTAMbr1o7Jm9vfXD+HV9ZVrIKnh5ZJcCnsnj/D92OsjXwolj2E4dR3oab9x7RKtIeLm
A2fxLFN2+cmQvJOgcJCMJl2t/cYgip4nKMxGi67DQ5CsXX52Y0p2Dyq1k/hhcObG9Mt+AQKP5MHv
fluTJ6+ZG9hVVkQ63VhzHxgsrn+n8PxHzaovCNAmVvM+qx3xlBZmcm6dqXsk1qAPys31BUzIQW1s
5v2IYHpUC7W/q2bTuO9i5Qfo36OZ7+uzxxIloJjomAH9fUUh09Rao00P4VBTWk9rMeR+YbbZwT16
xlntvyT4XeC1pG3Ur2TA9eKI27mBRClMx1GsZzD5b3qotvrntEPGN/a+D5P+aDrxRyjjSt9EUZWs
+N4zSwRO6z5I6/XjUouvsaDSPquz6vdzH3blZPgrlDIIjx+UPq6/CdQ5VIyQmZAF/mfSwZc/thCe
YtL5Cs1arMKvG7PqfCYClIPzde3NsEMcBkwfS1ftvqSA1oFRdzes4s34kjl5/bOhDF3ROC6rzxuY
wAODtxYmxw9IYoEmUTe93IVicJYehWY3jD2h3Hs5eZexpOVbAz4wIbJIJce/ZMdg9x5ZXuYKKn6M
brT9fG8is32SbHD/ZS0AFwjQyaDAwl2uxTaacWsr1pKPa/o+UbvZb6siO0ifrh0OWQ3jTlQ5iLau
XLM1jGjegqgPE74nIjR6qRZ+OsxG4Y91fwSUuGUNghhGa4AMsVE7F526eiOKmXmJsWu7k92lvnCb
f2uwGQcf78bJk7GjxQgBhHVQjV1+vNFIxiYdXJs5tmR9nLuSuoLhkOkIa/7WrfaRl7ltjyaVhN4R
POzCyMxEur0jpgurrRz/mSf4J+0KWqQRPsrz3GjW99ffCbn5l+5GJqJUlXE29Dn20yBbUY8aTFco
f+uj/hinVn6mQrWEr1u5uV2SQ5vGCROBV9WoOfYg9JKrMgDOpMAx7gZjXXxrtY/G8299QF4+3DQg
rxttq9WFjM/YGPygoP2wbZ3xQSzAdLd3Vp+3B4f++utJQj142OgrS1rMXWoxZlbToE5uhL2+2n7a
92zUrBjnt349i7eVoZ3n0V5C5csz2OTWtmBGD93O+7nZhRZQV/DCXp3Kg6rhrfVINjJicZ5xJpIv
LY2dKPE/uh72nlICz7emU5WU8ZvdHusB90kYzjYRiF9aWY1EnZPE0GnC5rmfFZP2TRm06eubvxrV
eFpdoP0ISvYqSB6kjGkTz3rYrhACwpGShXlrqV8G3YoPTN34bKAK0Kymbwk/6h4Ft5lwBDfuohPl
d/eDMK3HqXKOWPhuGmFzAGVAbc1LePnVli5WYe7FiF3WaJtOjvuQzcpRT+u6ACjjDsJeNH3ZGbzr
pZlalLCeVpUWbm7df+3TEUQGT8uYflJM0oiPWjwPcLCqbcH0Vly3qt8ybJzc90lZZtQlZyTJN9sS
R47xevnAap+RcQgc4Pl3R1NNqnHOmOgIzcQu/i3BG9L9VruDPum196BIr1I3xwD6Wcau6OpVazWU
Vq3ykenmue4KxXtSvhNp1wZWVfYHN/umOYYc6csyQ+Xs9bNQqGa+pkrUkAuDiHtr6mFmw1aUiCr1
F7U6Yiq9+ojyyxFuEEnh9sGkXm6uiDOzN2vTCk2BZBxo9vqsbuabwT1YgSeC+RdG3ng5d4XHVt2g
ZJtcKxzW7LcpRifoh9Vknn78pSDIfZDp3loTJRESDxtoMlfwck1Lm+VD16tWuLRmGUDO3p4TzygP
PP3VTrEmZnmhBQA1zMu8OxiIbdpZi4JZ6KV2Ei0eNX9TbPP90DogJs30iJjyOcm8eJjlOCpBgGQt
lNCV3UfMJppEEwyiYd7F9C3bTYwxshpD2QdbZzLFYpptm1II16E9H7ZSt/yuT2Y0xxEnPqWKayLK
2zrfShA/mu+m86idy0ZTDB6PrhnRhBrBJJdzux611Z5rvtc/HR4FYmfKD/tZfG2w+2qtYzO0jBwU
/NZNWufPfYW2RTnP8DvBHP8vDRQlfcBbdKYP84f20LlDsflVuSSURcxMW07j3EA3JUbVE5GwhvpP
MzuF5XuLw4R/H7fikRewK/x51QrxZel19ZszwB56FprMNmtLE/VBbUAepv3SSAOBqRMsIUOy25Up
Z9NyrTND3N3yVw2k4rzWin0yWgYEIUly3y3zYhwYvfbJnAVYV8g5wcrB8727ttPibqqTkO0lW1o+
NavwHj3YPR7d0hV3aYc0hV/YzXyyklap2V/bDSmrNk9mk8c/hWFPB0nqjStHmQi0GePSYLX2ZZhE
Fa0wc8bzvTo1n1Y4l3y1XIe3hgmsWkoTcIBk+L3Pjig+jqjKjNBhjOb6zpxbm5qgo7/dfRCCwO+t
AbkGjiireS9S2N7QM9g+CjNcEfgILAHn9WRyg14PRm64D4Bh0iNKqRKa2pdWcspHara4RrgMQ+IG
8KgpgGYV9cu4rMa7uXDNz68bvLFF7A2zU44Eb3EPLw0uhbNqpUFkqtCQ9UFacCtGrz/4eDeuA5Bx
sKIS/U9XYWdlrs1J7SZVD03J4u1p2DlDrKad4plIxc9w9z4wkvH764uTX2t3C2E74GyocvYY65eL
s9fShFtzJRTSlsSf1qX8ms+Lc9aQPqU0GE/nxo3VT7G7/nndsFzPtWHZdJJq2lzJS8Od5sBRbgji
Y30aziOq508FPPT362Rrd6+buq5C0kKn0iHhD8yRXlVUi37KWrSUtLDOVJxZn7ZlANHawKqXVilO
MaXLX6mZWydg2O6ZZv90tnMnNwNza8YzzHH9AxiY7TTijUGbd/1DmaTovDgjrL4KjUdvarLHjqvh
p6teBVOmtcNBcf/GMaR3DbgNbwEIYo8Q9+DgUtkaLfSs3r5TliIPYnpPB7frphUYQ3TYiyWhx84r
D5WpUogatRCR2g/9EDsfUVbXDg7djSvMMByFDSbegRLvgWVoktoQ9k1amCkbrjYTP7220iEVE/fr
QAHi9e2/uSQCXRh6YIQg7Lg8aXVmpFM8tFo4Inriq6Ph3BcbYlSvW3kesNsdaIY+ZJKEA+QK77xf
jQ5QXy6tGqq1VVsBw+b934iIUVmloOT+VIoq/d6kep4FiwFbGyXZZR7CUlDr9ZN8Uhl1dLXhT2cs
cev3sHv+azjD9mOOe1H4i1tk5pkRhz4LlN60yqAHOp1FMOjxYpXmtLXwanv2D6tqPe9kGivsZfyD
OebG0ERGZhEbtZ/lZv1PNcfub4/m6L8aif1XYbrzt2VUMhPkk2H+jUJDsfgMzFt/mcnASABjLaPm
q/OsAVjVXVCApZmoS1DBaPvZLYTqBsiX0GFiXrP5UmZz8XfSd0sSGGali0CozdYHWusutRyCKUef
H75a5//jNo6TukOthSIuEa+1E3C/vtq49c+DrblyNeSsFJzheGd+jNzn8gDYqKoIVy/XcKVix/s+
TjAoNu5ATcg6muK6PmzPAYb0asRs1n72dyKxnLW8XcOsEX2QTKb3IZ3T8vfrK7phBTwLEtW0bp6H
nC5XpGVibYy1XsJemO8Z2rcL3xv4lgc359pHgyPmUaLgyQtxRaXiuWW7AbxTQ2RenbO+lK2/KFl7
GobliOTqGnrP9YR4gyEioEhkBrvATLWmvhi2bguJYkUdILNKQ12FzMHXqirr75ce4eygMNJ8OsXG
ZEbkZMARy7wtS6l3Xj1OWR1PwUpc3IdmUTe/Xv/mNz4GeSyRByUqSs37+70sXZs3jHIxe97pgceQ
6IketubrbXfUA7reXsihpF4KMC9JGi3//iKQEk3d9ZWZbWG5QAy6lV7+0EIX+uaIAyuyoMP7T9l8
nzFP6qiMbmOt8JLG1CG0Lm4/aZu5MhRvJspH2M1QK0pWA7av17/kjeXJ+puUgyEnQ6j+cnnWaJVp
bC7cx9nbHoom/uNZs3qwOtSz+b+5dMjEiZBW0GFifov23aWZdqvHftG8IYybufDuOm9clXNlaltx
NuJ1+ce0OrgQ1CYxGt8ePfu7yNwctexuttHI6YY4PqXNUmonYVW57sNHjPRvNhpd5mvarKXnxWst
/UzItJjn1Fq6r4u3NWkwx9mSw7cAO8gdCovUMLvKW7owKQdG8y2Yms81PAXG3TanbREsA+V3n7ey
7H36AXkSZDGF0Ke2qpCKWbfSyYPK0pP/datwlaB1ReqevLp13wGCTMw75N3BMjt94/ltMetf1Wnq
El/MlULsFueJOAuSyOIcJ1X2yYYGoaLfl7hj8Ex9f4onNVF9Qyei9qGh6f9tey0uT4a22q1fxHr1
v87uy68MLpSfhJvYv1EHV74AiaQn0Smt9sXpNO2vyZhcptPa2qgC5M662u+GxrJBpevze7PUdODq
1uJ9qKce2XavcHIrWNfGWcIh7Uo4lx1la95V0CnR1N8aJntEpkwJLV+EuP2udb3siXS8UuFlc8QX
Tq2u+QgDqN864ZZZULSGKOBe2arK3zKriv3MgO8l6uw2rZhn0+P8RDNa+2zOfWac51If2rsq7afv
hpUaP+jEj7DESO6KrLfFk60oaem7CSzq3+KsHR6zdNO3c2d6cypH5BojQii9rgNXLexT7i6V65tW
Yv7x+ti2fBWIIfhJM00MtNRW7YOY8bF+kc3qd8RqzD4keku8Myel/1Q2imgQHdAQmdI2faRMZqfe
6DtQQd4NHe1vH9JLJeZ93Na/i6Ho+GiuwjVNJ2VFc6wdSF+F13KFs4xeZtlYaRugNNxQ4U62nyLp
1pSKhkt8O2/F8I4y2WaE7SCMr0J45UTMqqYjVz2ZvcDWF90+a/aU/qmNxnynW3P2kXY1TBZK6WYf
SyL3z27SlYTQnlOL09i5tG7UXGt/9duMvNPklDMLUoa4CXgnZxjXJ0M8NGlh/SxAotBPpQLMeipv
M89Jnqx/2r6wvuizsB0Y53VKHOtor/NpdkiK0HeXpWeUgVI8U+NO2x3QrqEK4jFRPwpbYU7fBiUS
6FVK1WqZ03jxK9ddQFvlWftHb6z4H8v2ur9rlxFLf5hd49MgubkD3SPhho1E698P9gdHJO+6rI2/
zm2n/HHLZSiCTkxDHUBG6/w7m0v/N8K5uhb1XmmuCN0bVfVY2uY4+nOW97+Y0LJqVPxSNw31KS0y
v3dF/lSD6s4Dx1zdH23XiX8z6myf+DoxXCccnSVQoYT9t/HSyQlo2Cq1PyP6+QNO/unrus5qGzVw
SPNvHU+MJ6PSjCaYILeO/Q1Rw68UkbMyUOmpan4Ns8DPwaPidV4R8bRO0xpzLorSiv/H/ywDSzjN
tl8kc54GmdU5Z8CmNjmMpTifR6iep3srL1zf0IbxY2m0kJeho+pwGIdUktpnHnsw1E7a+gYQ6Edv
1uPuPoYsXYRcJO+DnZguEmrLCh7D1Jo+8Qdbp5GdQQzo+BRI56/Ejlvvs4VzTsCpGY9uY6+fjSpX
gxnmcCpW6mo+dJuncWi11J0fBn1uGe0lXRwD+GaTymeBM0p6jj08KpadfYrtcalPRV1aCM0I1fwS
p3H1yU67wWYLG63gII7anUXr52Pj2Uw/ObTLiEehTerOg4kGg+KNNaDLKXu3QfT2tTN1bQttp7W6
hxotvi4YMgH78Dp4mxdk/5e5M1mOG0nz/Kuk5XmQjX0Z6+oDgAjuOyWRusAoLtg3d4djuc+bzYPN
L1Q53SKzJjWa05hVHZQkAwG44/Nv+S+6Ls4PtjbsDXf2l30/tIHeb4vquyM9VUNHS7MLu+MaKU2g
SmULznjp5UPDLEcmBZPsozDLXeLs0KE238rZOw8nASe9sUfr0gRZ5ydzW00X1ijRO2txhTzC55Pg
2RXOWp5iGJ0rDFiK2TryfE2oHBG4uRd11TwXtjHnR14ZLvle6aorj5p5MykcKQSco9KbI5L6oSAi
VXk5fOUCC83rgnwE/m1k3eEMUuuYBdIvozeKr+7sCB0vrrHWSdEEzYPjK984EpPGKA5vWruIPVay
ZnHKwU6WqF282JmysI8ZC6iHNixN9BoqE3WfLnC3Bzy8cYDbWmXfhHbdnDgTQJO4nMd+iR0HGYJd
FeSlPM6Iw2Zq51NgoDjXB3c5wuhgvBbfeEQCoh1OgmAwzJji75AEVl3z2pSTcCmXyvwRpIU465G2
zcD4WYKG9hBQvKzbsF5n0WZorHK6lvAtMm+Jg6qCP14ZbsdSo3V+0iyZF/eUUEfTGJjJlqtzePTy
Ws+GZ+43ErgqtjFDk3tvGDSPANkLPNHyg4knYITp2i2XvIpBGeaP0jPaKfGEhnjBcLI6NSdveOlp
RtocJ6qoiUpzQ9AUtTGkTdVVI65J62jF+eD3ZbqugXE+tcif0oTyikfHVf7Fto5zeUS0dJZ0MGyO
ssKqeFDabf1EidGqT7KxWq69qZKPbZ81feL0QbkSUL0ayafZGrJ0Ax9Ux/08ezrlpWmiXd5q9bQx
iDpCbXsN6SuX9fEoOD/SKhhk/lR7tb/tynrOrZOiM4qvgandIXUKz65SZeVYsy2tdaSWst/LckBB
ynXq0Uq6dWjPeZYVxWvZyz4pNyMfEhstv8utgXb7DUPWfkimWvn3g/Cc1yLyYfr6spnNXaNCpPI7
bnaKK4uTOjZDQYhQvS+vaiHGVzVy2h0htghS0JHZSkVM6JWv+TyFHE0m3fkuM9cvlrO0r3qzQD/V
o1jd+1ob87MSL0Wzt6p2e8GpOnxcmq0jlxuYAyyZAhVkA19BpFMH/piybh6DcGGsN6g2q2c1NfpL
jx91E49wlz+XS6BfKEpI7AbfGuZ4tSWJnYuKYnN3yExuimk1iiPdFEhkRpiQ6RgmCTwg4alpTlAC
WYpkWzYIZGZU6nsh7ODLEHrqoQ5LOV2ic9A9w4Cu/SSUViDiNjPEZbDI8s1Tnf1gO+5A+elm2RvB
jfNZ2i69Kmxm2zzmc7rbye2sT7XZBnd6XE0AWK1RTAkYkGZMF0KdkfI2NtEJCZS/7OreWk78je0E
evuwe2roKUiuFDBnw1wFNziL1U28FEMBixSRthuzb5w8nQ3VPQ5Z7b3WqIqRPlc6+mR4duEgZeC1
rzKLjKtOrN0F441lV2qrXnedJdqDp0M5PbVtPz6vo4IK2GbZsN3PMCGt02CZhy8VafVx78jqcYkc
9zzIayvA1RHds1hnjDu4mXqFId319SeeXK1PNToxn4veKBsYNb0xXG6jsIxUm3R204DgP8Q0/Did
qrr0gqPBsmj4ojKRe2mTK7ukVpFtdWXO/tp/kiXRI5HCcbe0XkywtoQEdYPYuhiSLgpWFbfs2ctO
CPNmbQwf+w1zJs6Rh3VrPNBCbmOrwE02DqcqWuM6QgcyZi7r5cd2hPcdnniLKGNm/MO0q1WYfwZh
Gb30jB2BbQZLscUK8OVdPfpYBSnfNL622LRsZNNNcTvbHKlxWdLHW4SbbbFdMISJlz7v+9jIWFfe
yy7vTj1lLQU+Gtq5bOmi2kfSn8q3RXXTN7u36yyNqqUNIDIuh/KjciyV4KIxTIlAfNQ4nTHpKpGo
CIv7KkCOmkC4GstnvI5XfRyFm1p3LYUgnpGmP4JRwI2VMyeyDY/Wrz8Nez/byu54hFBybgul1rR2
KvrslL31PivtXqJo6HhvBz9qEtO5C72TfuqXF5C+wXDauk4uYmkEGY0tO2+TGp7Lg+P0vFK1CjhR
ejEt8srG3bg9zsXURImYvbJOrWVbPneOmp4yMLB5Uk+6kIk9q+GpjEqRJ0Bkg+eu2jCInbpu8+Ow
Yf2SEsNvL3YNJb4ok3kpWL02fGr6Cd1HVPHo1rWtl58jTT8aO1P5VrVz5FDgfscx7cQLvIQ8bfzK
zFNjyzWPZysPQpF5vbVH2m6hzOA+VpWYtyBscuQHDeIcsz/Rrs6r3pkvUdHo5mstA/+TESCkk9hr
u4l0cGf7CRDS7NwHAwU8j3sxjkd7Vff0P3M3MUunuQuNmbOXDpzPpCkLaQ2ixYvAIsDXFVwzzcbE
y/VoHo+ycezHBs+V6dKQcggTtJ26i2LNx/4kqtfisiW38OOp7twupmJVj2gVqWthYbQeL1vvVUlk
kMAmRAJolZtnT1nS+QpFmMYGghCH41qR6ldNfYdMVePEk+4iDEblJOfYR7i6S9owkvORYleER2WE
h0cS5oUuzuzOidYzsikMKYLBCk+acUBRuOvQqE2aKhB3jVVPb11NBE3neh1vZ5RzbtqpplCocirJ
syqTDbEG9gt2Z0OvinNjMMTCBFUMGq/NthY8sYUXcynmXsRIFrlPUOhlkda+N1wvC1YtxwZpw1Fd
M8Lf9drMvq41C5IK0sE6CdVo3gzTSKLpzGZf7fSkDXF4NMF0Q5O/j1JVT0rG4RaNTlx1Dg9OOXY+
kIOa/UTOs7DfvGIDQAFI07PO6pL4dFpooXoylnz4EhimKk9qCGaPoYk6Q7ptudjSNupwOG/mFV1O
Mi51pCZazAgxZxiVqjVYXlsG5adSe9S5esN/LIbDiGKROYxtRlQLWx0jCZBfSAjM12Ex+De2ERLi
rTFvzd0ajpkda5+Mm151VQe0VMoi4lpTPSRREUZDbG+z+RxqgSadPSzqZayA+xzDZMz2/bJFWep3
snuepCPM9L85he4HrNjmfX2onfvaJtkcjcX8Vf8NMKABmEDXPHB2Dmq777tC1ToZerDMeW9CwgUy
DVesM9ef+cD/dcKBCzFuicAAGYn+RTSIqCeLHJX3fYQ440VbFe21aKPm1Mo8Zz/2ofMTlYV/Mdc+
UCRAEB8UECCHfoA0beXobJ6Xz/vZxb7P4xVpheZ8cZbPBgomcdiNbjKi0Bx7G3l0W91UPgmt+FVr
Q7R0AK+CJXWYVR3MGN4/XqE0Z2puK+SDqvl4HvBh6hAa/eUOIldB8wZwN0gSmLnvr1LbMJFyZ1Z7
mK0Q0UUgOaBxhfn7PuVfOr60ohlRQV4wYWmDZXp/FbpTTdnnGhHxbNYXVYNRBy1R75DZNr863ENR
EVAsk6CDuCbYm/eXUosa8k037X5UgUxE0ZXXcinnl7+/ocNjed8RZWYOkhM0J21RQKrvr8KXd1vJ
urA4DVMcTdblV89Lpul6GY9Q9ADE/wyF/5eHCH/LDA/0QhCxB83I99dsJrNdlemxVF1VJ1ZbGWkA
pC8JouiXuYz0sNkXJAO8AtB1PtyevUlvyzy17l0caOKSquFoA/Dyk13x1+714SpwY2C0uFhHfmjO
N1XbzZM70jYfjG1HKrvFm9X/sirX4V74/8Ex/SA+9mFD5G0wB5bq1r1hLn7s0VTalwrjxk0af4pm
/9vz8t/z1/76nxtA/se/8+/nflgFlrvqwz//42p47e6UeH1VF0/Dvx/+9D9/9f0f/sdF+YztXf+m
Pv7Wuz/i8/+8fvqknt79Y4flrlpvplex3r5CnlLfL8A3Pfzm/+0Pf3v9/in36/D6j9+foYmqw6fl
Zd/9/uePTl7+8fthRvtvP378nz+7fGr5s9vXYfrWlPXTb1/L16bvXvP+t2uxrc3//B8v9dPHz3l9
kuofvxu2/QeIfE4QIvt3dUEWZn7954+8PwA8HuDSPnEY5Ofvv3U95eY/freCPwAcwUKD1AOMC7ju
77/Jfvr+I/ePQ3TBLYHMGp6RZ/3+v7/wu5X7r5X8rZva677slPzH7+6HmQd/DzyADgIMMibsQNHf
v21569sYSsgcxKPhndS87nmcych/9IbePdUUYV+HdUXhsQGtsxsOXBg4WI4DJj9snxhvnRbZ5I87
w+j9FBU/aQMjM5srf1Duk4smxtkUmu0Qh+Uc1nG22SN1BXyShyyyjKtqqucyrdF4/hJl83RuQHVc
ehp/oybdORZWZHyZOP16XEfXowJw0LfKdI0nt10dcHnWvHPNGuSQvzlx0+j1BOGzmWzLLj/9sNB/
Prcfn9NHRMhBMA3ANFXwd/AmEpHvn1NP0jnWnfNGJLE/OWZXJ7IZl/mIKWSWuHnTktVbbXGcIxhT
xoU/PXtrFM1MvgOL6inPlzujrCwzrgJbfzb9ul1joReRVEZx0Tf90Owqw0TDXwmRQxWcYL93tbv9
BGT+L+8DIgCjNDRlIakd8pAfJoWOxmvDm/u3cSiKWyrkV0ywV9RgDgWUb3hJlPcvYljcJOhy5yjX
hX9Ld25N1IqJ2xoMYEhUbn3LmkyfEjrdOGrNc13N9gl5tjjDN8q9drqiOsmtvvwJ4+lDjnRYAw5X
dKqYT5N8f+QGCoeUX0Y5hV3WnnfI/ZyHea6SVWn73Kqdn2UmH8naXA+4CQc6a8qqQjt7/6yQySlX
MsLXyWkejNr7VDSbtfOGSh3TtW3Osnk2Y2A8zJ6Hnr2/tPu/33TfsTM/HL/fvwCENyiXpCXMkD8s
VlvJRailfy23xrRio/LaOZ5kNb70WWe/bU02mkkm9YlvKK/cjdpcv7WuzSyHidb6NFtjoen4tuF5
s9hXXheYBqS2ZvyqM93s0CYJitTFjsqOt9Yoz4A8+N2utwLjs9cPe0AIQZOWtqaermURPEbVFsS6
guyzD6q6f2oLNd4bWZgfHJ7C4Sfj2I+0RngkxCagbZzMKNEAnHz/9F1nxgWmUM+OFnqMe9tfT1cj
mB/EMjJT20yahejgmG+FidBUjKyWe4gImbzE3MS/K/yiAMY9SR5cPffr5aS6CqehdZi++JRAl4Xv
btt+8cIbP5Te5wV78kv+E0S+AlQswagHE16IC8vry/slDG8OgKFfAzZzi6jZIlJ8kHeGG/Y9R//h
ZeQVIVsU3rdhDOiCZM22awDmxlZudfFQ/VQ85Tv4991+4nr8D1Qnpwqb+nAY/HC9sWK076zjt0lF
y4OX5R4AIfoaXYNc+gndYvvJqaPgWBvbWaGyYU2Y89/auhtEbGuikh3k+rwfhNGmQdT5x9LCwCsV
rmscNW0UnBhmODqJFYRqoikblclGGxNB4lHfw+SxjXhU+XxvLfiHNMU2At0JHBHrTtmo+jraib1I
nEZOOb3h98Hsd8uuu0DUP9M/+JDVHh47FBv4FaiAgM34iFoHKOEuS7s9z1Gm0zqnmlx5WDGK9cUZ
lONYcrz8JAf8kNT+85JoCgGP+U4l+pBpFsxZlTcsz2YjQnohakvtJshTgBRR+vdB42Nhd7jUIUoe
mODfKegfCirO6tawhXxeI/3gi57R/qBk82h1WWLKwqRhKEvrLHeAtnWZNVjMHoLmaymq+mJ1Gb7+
5Pt8B0u933TfNxzaXAdeN/ZD7zddHbVBWNjRt95dzMd6ZYiDYKKLeivNh5nm1oCQQrGswacqm038
HYCSPBSdnB/syq8TJG7HK6NFrylZjSi7M3LvSS16FbtIl0QeJkPPndWJLc63bux25C4I2efT6HKt
lj733z/d73XV+7sBFM3rim8xykBs2vd3Y5ZbCA/Rf2pqu6dV3Cz+iynFlgje8Su90quKGeOR5DRI
6+wGXpvXRSCZKEuqxjTI7SqhhVwDvWAecrn1i9pZKMOEqcddPM0ls+3V14QD29gWEonNvnNlIy/r
fHUftsXRn8c+s68M+PeodVqY3Y/lDYRzeNzBGlLAl32Inoep8sACp993x/Y6rY8N8x53xwzwrqm3
4NRgHHHmDv10bjUBCAhLV0sUR15FWye33OoGMU8l06jV3s9Q/B9J1uxPB/3MQyl0kJxgU7x/go7G
o0Pm9pOwC/PRnYTPBByFRInHT8u8T2JLEKRWtLQoYvvLCQbRoLi2qjmtMB2qUkjoJoyGJkuatvkS
2Mq7HUshb2WtiiLBb0QqOqP+dBYtmB3HhpL9zfc98Evlz/+xqHlXCP1tkfT/YflDWPzhdTiUV+/q
n+tXMf1Y5Xz/9T/LHD/8A4E16AjUOIytwLH9Z5kTWn8glwca8CBGdOAUEBz/rHMM8w9MMMmsYDNQ
IcGLOvRM/qx0DCv8g86QCQCbPAzULwnYr5Q67Kv/enMPmjuwlCArAec+6MF9ZBEVnHcGGNZ8N5qo
qw+9t4EIrLOf9NXeny1/XuVAMwCg/l1J4P3uFvgo9CN6RTuawrcG2ghDVD4VS3Dh9nQ7y1pfG07/
9sMq/Ivi5BBBP97ZIUWFFAPekPt7f80uBFgkCmmkM3OGnWlkxm0eTtm5Bxp40dq5WDpAxX9/zfcH
2j/vExlEVhuLl7/WEbMiIPVSG+lglF+sqFCnjYQ8RGviZwab/+qJkvCT8SMHRTPqQx5o9V55QJ8Z
6brI+XPfmUbKgKu5nHNtxVCdrGPHpLG3tt3PeGd/uUeuR35GaoKUO07sH64cbZXj1a497vDC1Wba
u8q6a3tS1RSYG7PPv3+ih7j3bhV5d6AakiPAHIGd+yFF8BgM5dJyxY52tJcMpdR7XDKL4/+Hq3Al
aguiMD4m7/cKnfy1ATstdhNwhYuwa4rUKOxh92tXwVcAqt6ho4AGCl3tw5r+kGg6HWHYLTPBEB5Z
jEjbxp4E+GdihB/X53AVqkHqIhijtJA/pLMDxwaazLncTYr6v2+t+Q68jn8Kif5nWngfF4dLHehW
kCighBw69O9vCCV2BSKjQ1QcGC9FMgjQudU/s+D6F1dBxZSSkucWopb74SoCZOgUgh7cDbMVpIY5
gRPD4erXF4fOP7BkC1kFqoHDY/1hcRohGZYMGAfive3HzKeduJ3C/hevQmAg1qOmQqOKMPGRzbt6
lTu2olp2I55zx1U2LNZRpgzoe3+/1Q4v4Y+vzYGTR2Of4HDILymW398NiyD0FI3mLjDlssPKTh7b
hgmjwEUUL0bjuLv++wt+kMqG14WsOp0yoPTsWejaHxKYou27SevQ3GFgC5VidMx0spDNZ/BQnbr+
8JS7bXS0qcLarYUnz2y3Kc+DOV9/cufw8A4b4sebx6Kb/XIgxSD+g5zbh6WUbrDpQLd6N+e2C5ZB
wiEAcbIF3clQtcNQp96AVn7qwuOw93MtovZzNjR5eKMyrGmOjGbOX1eTDPPUpp0lL2hpzdsDDleu
uu45S9vTSBoYtcUOydcGcXU+6G/Mtrg98InK1BY+g/C2p3A+bqp5uJZWPet9Nw/i3Ow1GNDFwS8u
juyhvqcqddvjwpeBfVTmaoLYspZhkWqakGpXqcnHdYi+lKSVUUbAWud5fZHYgGzw57LNfcjBti14
6fhteWbmo1vfzp4h1zNZ58vZVHkzVhCBanWSd8Us0mIdtvXSqre+Ns5sB0DEOaDK2kvz3JjO+7Lf
jLiJuhD8lmf2n+g+lTIpTTnsos6DyFa5VXlWkY9WVIl1fT9ELfLCHcLTF503OcMNCpIw8TtwRgGQ
jMOL66OWUyUN3iUAwCarB+uFcBV4KUpsO1bg0OydM0/BFxkIIFC2rUS4M/wFlllvFU4Y04v1rmu3
8fskEIZ7hhw5ICJnm2rwyPTb9r3BoDChOWcXDG2xpcD/zvYY/bpG76WdZW/LzpZLcAtSBw9LOkh8
ilkvodgZ3P2bsYmoSE0XbadYy0w+V2qct6RsiynfeeaSfy0sGd2GzuB8NYo56GKrWvUBzVcD/K3c
2ZyPzNq2BqA51rzcyGGYH2U+LG+b23E+T27+QPUlnkrT7LO0LefMSbI+nyQoucV/cKs1BHuYAXZO
BlcG576IIlx/jdC4guw4PNd6cIpjWhXmtle+WJukH/wAJ76qkqe5KPIxVoHPlsx6Nncc1IXcYz8C
1BI9n0OrNTAvxeiLz7ID5H/kaD9nzi/KAQ3XKouONPgkJzbtIRvTjPMCluSi6YJohfUhitvBVwXI
8cFoVx/HxWFp2utQ+1XY30RmJreLKbL6adqpwO6OyqyEZA1yOrplyWw3RUrUKHc1ydEcd9ESffbr
aZh3rSEBEpbzYldnoaGQxhaBv3X7WtSTD0UgxKLdrr0R8ibw4TCZcy+4cuvMpa0t3BL3dOzMt/O8
yCvrQlM/quwRlrG4oq+M2hvatP4LI7rhflALBuRyU4sZh9G8GHHnjvqrAXHJ2HWDFdyg2r9VcYaJ
IV0uPXd3YBVGRLMBS131va1IjRVefYB/8q7Ctq/Q9wBp/QM0uYru62JuvJPFmerLAsaJTjLgNOO+
abqxvnDm0H00Nj3Sv1aLZZ5FaGZU0M9829llhqr8ZGK+5qRFV3gXNkIXr0E5bGE6Iat1OjMiaUAC
BCuTMksoI5mjvsEmoxa+zC/GyrJQsy+3aYOKbAXzHk/vLDXKg1SX36GdQS/AAI9jlp5zFtBHG3YS
zZBxh4dtVwDUDAHhtGa3joBzDPUGPBtj65VQU+1g4EX6tPACfa61GNdT6v+eTTkf8B29LfKXNQrH
WewsYboXwDeLbz0H2hp3KiyWePUW73VydfvZEcxSALra7iNiOMXX2jPLz5ulnMdmAxN+lOWDZyUr
Y5cKj1mGAk2krTkeK6M5MTfZW0fw8ckw6G423c7DUtSj6x64jxiKrd/mdexvw6KuKphEmRqBYYIb
jPNi88pklLpxd05vZ/cMlEr7HB/mVSfgiCIm3m5gPveuHMfdlLcHBiBvxRzTAoTd4aPb/EaZ1nhJ
R6+1Oc7cFTAUmKRgPPH05BzrJiDZQRhj/NLIoCoA0M7g5dbB7V9FORlnkD1CK3bWyHoELrA9tKJe
IqwY7QFOiGE3AKLykql+5a68jYFTu8VJCJH9iL0cuImOxuVpM2dpgfRRnUScaNLybHLM9Tbs6vAt
6sbBJSCTCyRNAQ4UmY4GI1FiwItR1aBkHReQpD0qL09mF9ZXnEcom0JrGcQO5X057SDYFde0R0UH
3jwAtNfXfRXFs3YKOqLSKBMXfcGSd2OaZnDukSXgw1j1HX6hHlOxyjY0JjZNPsST00/t2WC59VWt
7ZIJP8TJMFlB4De7rBDjm1WUjk49HEP3gQoQf6wXjKGuIZt6N443zJdNZ7bPdLKG68oQjMYC+NNQ
t+AXPM2dCYpvnirj/uDQ9bAUk1IJ+Bm2fmsPzgteN8F60pir2cUI8oI+GtZ29farO1gCXT4TkJM1
KeJlnW+uiAOUTq51g4VZAkLcujG3AUA+cBdj3JNVqDnhSQy3/QL+PbbNwnOTDPXntwhQ/Ro3EJk6
IOjGei7hZQR76N/9ja004B6bMV4RF+AbgYK7xfAlLBd8cCDOtLBwDFV+Zo5q10kUwN1MCkimby4I
SHgG3dSLcxwAM/vY8JuILuWGAH7qC7PUkC2DejwDr2behk3Bq70KPzi1FgOKUVCs3ZWlatXFKMY0
N5EzebjGKkxfLmAGgfzONhOl1EVZ+qyd4CazLkV2s3DEKWLtZF4IIAguJJlMfiLm1PCYcqS2K9qP
ZmIG2n8dTXtmKCbkq+9skcCGDWWeo7zPpjs9NYxBigYM9kUQFYsELphBpYLEZHwVbrs9TGawDcnq
TvI2c0r3yh2X2ttti+BkCYvmBF8izqkOTI7BO2aJr6u/mlPqLy6a7Xam3C++3dvPuHL2xxNMXdyT
a9v+3K+dT0ddlMbV0K++jAN4yq8uifwVaYD5Dcy0DUyfzy5gZ7Ed0iFzzW+WdK3roVTjKxmeC2kn
99QnIxubLp4yMhnAY1LsFEKRWzpqtbXxuLnOjaUy495osS06iWBTAPwJtiaZ5kJ/29pwHtPJnnnJ
UBI7gMYRg0+XQJH+oaZQxUrhNE9mbE0nXa5h7ph2Vt9SZm4bML3BvTPom4oky8Cm7WZh4mUc+sa6
xS4SZV0KOr5tADnbqOXBL6hOpChM+tSSLkccLhX7NcjC8LoJiHAJWZY/7DY3qu8ry+NLgq1rvuGP
TqN5yaR1Xcwj5BIm2VmITNi8oXlSVSVYfAixZrrNUn5SYxteCLdZx6PRGLNmxxzcGu+nLbNlUrVm
Nh0DAivKHUslV8QfM+2nWS1thzPUaArS2aFbdq6OMNJW0HnMOK9l2aZeD/1jx4Bk8nZiAkIbe11f
5HGkhDuSeBgHWl0hl8+5E2BescR+NrZFUts1cLo+mv083pzOe1ShMq/U1kdg/+aKRGydBC8AT9/4
ZgLBc2NjmdtPE5ixm0ZZ0OGW0eokJp62vg7a3Mp2IFhJ43RX93uxTpvYiQy/n31XLEW/Z4qeT7Ez
1oNB3Vkzp54j3V+gxrDYKeoo4hlBZYeYYY9tRboMFj2u5mCzOd2jkjqL3PhlDPS0JXpw3Ze+zDeY
NKPlhSifkkbtpD9D5PKDA3fNXeza2rvKmRi9bJKeuZNXUKDrcQxuyefgcGVjV37S1AgjehLSOXH7
NlsgSyxrF3co5z0LqcU5xIqoTyvIjE3s+X3xyvyiu9K9kA+mI5ZPPLX2FYoW/Nu8yjbQ2jCRvm2y
ELd5lGV+khUFeXDZdNHXvqd1F8tVSC/uVie6pAYyVRL5MEJS6Fow08N1CdbYdpdWQilWppVWpuw+
ab2292ZA9y2OzDH4nLVh87LAhATr2ufjSaRDgnDtQGM9yZHdI2wCtIRcT2y6sCf0k2K3qIO7YSyg
ZA3G6OgY1idIOAca11dLuPOWNhN84sQVNFtiaTXRtwbG7JSgI25TO1TT8on3C4plZXTLW9FoUt86
2uST7zRzmDjUcIRYXNHL/TjO1bkjAmi6Wb3A9FvxSX0apjnU8bxV0+M2huIhKERdx9tmry/5Yg4K
gdPQuuis2jwzHHu996phdmPTYw5yppRRwVHVefgS1mN7CsJ9k5xG9vR18tbOI6rl2bmBud1VvnrO
vRvh51T4B7dvVD3G6yIHsJs4tuGQV1ONHheu175FubHIxNASDpMn+uULM0Gg+mUHKSwWgAymeNDS
ARCqBdVIibJhzKg1f2IuZFwZfaNfBJLFRqymjoRWg24/KIpV3q7FG5bcbRbz/dpNwb2uDm8mSLPi
LaRovVusqSlO5ZpPEDry2aV0iUIEQlfVw8ta8e0E7WGs3U3lmm22C8Ie8YIlnyGotXMfnWCl3n2r
w1WDe/F9SDmVhzw5wm0rIoUWtucgzbsMJTnsibtnr56QFbR9EZIx+eoglDDl5CGeFOtTFvTo9Blh
Hj04BnMODs4NPS/htUHLetoui1gO0SkWNCQRVVluZ7gNANJ2six8ZkxiAkRuLFQgKqsxT70Bn9g0
yNb+wUMsZj2rBjT4GcgZk71DURbRJqEtNgL4na6C+BFan4at8W+qvlob7kMKkMXCMR6HYJavoJCh
HAd9PV1xoizDnkDdXhWQZB43GbWfAqdf29hul/ItE9AcdnrpmOgrlb9OeqkBFnSQriGEGCWsFn8e
31YeKYKiEDt7zi+fI1PY7t1sUdYkoushOrSOVcBIWvXXwI+KL5PpNlUMQp5eu+yiwkoQzDtQJ8KD
9DcgeMasWRU556oDq5jAD6JiM9ZxY84Lt24+VYM1LElY5AHHQ+mRIzDapnEBYtoddj6H+7qr/RYC
StNDDOTdnQKR2rJbglSsUt/R7QQ9M1oGxzNyKxRxzjjIHk6J9HiR2Qz1MfBooLbQbZrtcw0aSKab
35rY/801ZMkey/bXgArnxgzK5dXAdEMmjbfMZdzU1ibZ81A6uLK74EVftmMDSdF3oUOKrfoKCiR4
chFic2LXnyy4DXZY+alJ4u/gL9iC9eidYsRPigqGrxWopk2d6n+Rd2bLcRtpm76VuQE4ACSQAE5r
X1jcRVE+QUiUhH1NJLar/x+wHNMWu8eaPpuIcThsimKxUEDml9/yLk001TdJoMQFkdPwk8P4tRTP
Hax+aX/yos6cN4PuA6RwVohgxf7zDMikfaAHEQsYHmWXbj3+9rPXzOYxzuIIdoLZNt/mzBmtDXqd
KrrpE8WB6Bd5466TPOkOZjXUI+KBEEjW/eTT4KxbBsMnJ61lsoVzaXSrMoohCBbemL5JG6clDmDp
T5C/0jJYJTHmRKug9xAHCdCEuRjV1LwYZgMjya6n6sUEZf+UqsJ3151cNqo5hsnnESGUgO5gNQFW
asefdmDY37u05KCzp5wayPFH1a5qRam/ilMYBuQzLkrXuTWk/dpOGx2sC5kN952I7zvDcsi5oYPf
5/D9MubNOkCcmoHn66gNN9uao4d2I0ztokSVPG5d6nh84LaEgYBzNtF5eUS4UjavVgpA7iaYSxA8
SDgjJNQpZljbybN4Uiu7zRe+LefrTOxwbDNBhRFFb0ILeK1UUBOGfnpTpMD3280MCt8/9iZ4f71y
/SJ09r6OR/BbyoXCvgqnyP+JlgCTUsRTUaJrUnx6hnoI2md0/3V1m8LhZhiNjzq9TdOIVHcKsbPV
qFEOIyzVUYxpsZkz+oCrOugc/VAiYhCe69GLu5t2Kvo2we629NXdbLcZyD8me6DOMBdAquC+7bxZ
PYiuLoc/fSVlfhvVQ9eHO3jBwkMwHSzyxtLcvq0O4ZZsBzZtRzYD0AS9gKSMYWAzdi/n5KFWEAH3
Vt55wU4DvqS87MDcMZPqwnjkmDSc2myKG6ue+3ZagwYJx37Ty8ajqEEXueqTdRQjvVCt2iBKR4+U
k6rt+6j5I7KQCVkFbMt4UGLnO3OdU0aLMfBWbmZgAtvMSwli5rn8EdtmexFYgRHWGog/W0vD+YRW
mzrzftIVieNYhVXG6SDoTroJfniktnlZ0qxB7B6887qvqBI+EQ5hsq4NVDUwOYLsEfcC5Z7KIjke
8RTWP3xcqzy6n1NJs7Bzq+LH1HiD224MJWrvbJVekJ9Nu0m5ayqqGCClihvxlnjIsMJc6BPLZm0n
Y3MzwsofnnFPcqH2QIBLxb0u0XqkZ2ZDAF9XlhWhV+JXKb6mKwRWyuSJc0tlLwB2pb3OYjmDICvd
Jv0EOMOu9qFo/Oacta6bPAKIm6yVJUeB2qUDufc8VtM8Uk9qrYpsPYUMAzZlaVY2UEjbqaTYaNK5
EuOqprO8g6ikIY4ZsxYb/U96r69F2IaPzHwqoKijEgES+xHKwtl4nCw1WjOqYHKMIP5oqzN6sARJ
BD98m4kWPtMWOyzh5Wthqg4EwTTQ20eQv67z9mbwWkSPVr3hNjLbRuwENW+lVzCWXr9PD/7/AQ98
/V4k5SZRXZu8dX9HAywCe4xC/gE+HVfff/yvo8q/lt//wwv/AhJ41h+QUZisMGdZtNcW3N9feGn+
Cu1UB4ATUr+wVv43jMCx/+AVgJ6AlCywrmUO8heIwOHXMfkHQfgOPPgv8APwHX6ZtiCexD8INDPW
B4SKs8OHURPz2aW+wjnc8BSNlymunoLM7pJt5MNWpAv/ykywv+RGnaxSXb/mqCQczcG7tStNB6yY
42xTAy57CPqivIfo8OKGZkQczZt0VzmDv5k1K761WKUOWMddOo2Q3pR3CyeaxGO07tNxaL8GorjI
Ib8IY2CkBie7a5Gl0kPBKdNrf0UI/omuFAIo3Md14xG2dVk1hHOfKOJiDZ6Y87kKzHtpKbEK2uFr
NQ4jca3dTgxISH2SnwqS1qYQ0bT1Kv/WE+OeplO9rqPyZwCrb7D6x3DpNTuJ3jl2dtHTfE9vn8jE
T7XQysc4+TrVXbWpmvkNNu0p7603fGaQpVG7Kg8hdZNUfQ4b55C0DCIH/Dy3lYJ3Whr+LS3TV6qV
r0wBrJ0ZDY9mm12WO4D9uL9hFvETzQRjraIu3Yl8qpC5GMChRh7J49A/w/WhcTjC/rMl+sh58DaE
WbBnYnxYtOQzbVfHGdHktTEoboxprh03OTHUR40gG59lPD0OtfMKOPoUjfnXtkm/VrN768WiRXfM
UVuHD4RS6s+qm+6dnGc1iW7XBHXDqYP0OfEOX7wYuwwbSj+KIjENddxSQrclv6TFBh0eIyuoZVRP
dTJtafRyL+Piq7YYHZjTDLQN2Op6ea/a4QeMZr4flHnf0ZnS8Xy2fKirSFeca68y1shL/BTAlbeu
lVygVp9tHs7BR7qCmoBPWDnTyxzSX8o7Cag3EMYmU7zRomC0Qchhvmnd9ER8fqEvEa4QJ3ouTHdD
tT2sy7jtmJQkX8t+CLZ4wr351Xzu7YiaAnm5W+whX8nEvoH9vAuGxFrLwdpNdneYXd0emrF/nhuk
D5O6Y6GKA0yVeAVSlEZNh3yb1lQs1RRvh4HnuWDHToHHShjnjvSEbJ+kzHwpI+stgL+1Kkbat10E
Mc7rn5tWPzv0KQs0czjfcaLQxfgsQlqSWdLVu9yugu0sjZg5RpKs3++7VcrbIHBeq6ZMd3i+39au
4+265XV8zhVQHZaikK+c/tNBjixHwxpva9uo/0xDI1jT/Z42rRH2DwJS9wbJ3JAhgoPQR4AdfUNd
cmoqtz8qktbj2BvGXRZP+baZ6+KuNGhymBTnJzrpMIeNXLx1lvpz6lt5gx9vDcZ2rBKOxTaL6xT8
XQMbM5uHpQxsDbQd7FzuGayXL5zDLwX9UL1BlpJisbCZpsbhrVNmf7aCvj+sZlxv5LSeIVvXHYDJ
xiHv3rQo7ECqHtvo5FddSkemuc2N+B7/kApEgPNSGYhOKe262167X0fGn29laWt2ZRpvyVhX1F5U
hjMGEEVS6I09VeG91bm0FkuW/5zab8if1CvVkPzFvbmmhWTthFfx3Ca2gJ4Xa8oQI8ER57c78g29
H20W3ZR5r54hbzV9vyPZ7E9jaM+OzP47FgFRHIAFjBfYHLg0eR/dz5JUOjodsurg9EgpoCTSrUN/
vEXc5jKHlvwNYHSZwP9rQr+cGWBFOdCQxzaZl8sPNMvAGXQpJ688RGx1xrMZg3b6phL1qd+80684
qfd3EgI2D28G1hQVea7kb7AOumujAGZRHewu+wqbJlst4ZgZ7bQWCjGyI1+Zv4EgLGihD58OnBsn
/yKQvPz/1/eMBAW3r8LygF1BvHVV/4xESb42hHMgAc7Xy+fN8/lMT+13Ip0fsA9/fV4whdDqwE2B
x/j1vWs0ibBIRzJHwXrfpFDq76dQMr5U5pluRXYwg/FtUGO/A5HQn9JesW+DUqzaeHqLYYFG5XzW
Uc+pK9xDEOAznmpmRf5wHiThG85Uvc4gFUCCvVCD7Qq3fxxx/TTduFi69bfax5FkrKpg70KY+MIs
TTJCIjz8LUu6v97Ov3OP/sMSAhmBvxNkFFDUH5m6dp4EBRpg5SG21c6pzHszmO/h7/9OUfEdxPTx
aS7+dqRWwM8gX/x6R4PB8imblrWKXNVRjeP9ZCEiauYE4VIG6Ub52QX2T/EA1ereo7f6gIs6Y7M5
+tn0xOUlVUkzEgjLHs8RilWrYNDPRiBv0QPCRpRw79ZJsY6iWO6b0R5fI9ee9kUEAG1MpuSsTZC8
ZTa+jC3HvrYT59QlfrEdZFcBhaCLlLhyVWZQ/9vRr/ajkf4Mq/nFj3D86hSHdy0OMbMo2roUd8Uc
rpjgnzPPQMxHz/feRJPEtvndgc+0xs2mtWeRY/3zA1tW/b/dRw8c5sJjxcvgw06cPaNqHEOU6PVZ
7+kEitCvbm3LlTGIwz+/Fxn2v70X3BiHpwWCFrTdr8+sxTvcQ1usPLhZT2mUnIrqdwHzfSd9+Dwe
0ygmwPwX9tWH90iwY+3oNpeHKuhrFHpGe408yNsS6ZNZTPuuDU90Ig/0VG5xm4m3XpmfoPJ9Vmn6
zZf0FG3aAohhpEySUw7xOCA6MbK8UGD+nOUgtl6IZhATvJkWo4DkxCz8Jk/ktvdrmvh8Wyo/OjoT
YkQ5dtsrFMWZiAa4bdvgyFciaOy9Hms0fmwEbUqWYJNkF1qMp8yNEDCSKQkqg/bRtdBawcURldnu
kdFkvHXE/Bvq0keSwBL0F+dGIGLEYeffKMylDQyDxmd5sHIKhT4ukjVzxwXkkvGZsQNYJaRbm3zy
bwtX1nC4WnM1W8Vdl7KWw6wEElTq3RDOwwo5kGqjY/N1SGux8ZktrrJe3obaA00RurdxgIiS2xKJ
aizdEKWZXhhevs0KKRcveRoF2WHQ8IFbY9xnsfkykYit6jCu90wG9nTiH6Ol/k/RVlk5NYFPSZoT
eIulmwJ5p73tzi8BqmS/AUr/h03CmbH8g9sJ1duHYmqIGi/vhr48DD5CbDPlhzdwOY5JK6KOfvNE
cJn8933icwoT1pCeXbCVv+6TZhE4th1dHlo6t1tLqmrjh+kp5KQKLJ7PjPYS03cKpN4mTKUpGWCU
X2RGAqirUK6qMkAjsejBk0iGpEkOzwAe6zeVWTdG79/lQYFOG30kelWV2IhavRXp/Djm0xlqNocx
yywS2ddwWLLUwV6ns3lpdLlJR/obpKvbHiu9XccjfS8vZ2cUm8TlB4M2O8Hw4xU10Lo6pGmagy48
jv54/14EMauvNiCyq1Oph+eko5D0s0hj/kCp587Dc4vw4Wpy6JsKmFiZdd8YyUkIsjXL05ukzKbN
8oVR8B0mmyzIWvc7y2lpmrCN1OjeVt7wLKOlgKD7xX6qjTXzXYkiTHoZmwxqS81Pt4b72qQuW6wL
m5vAHd/arqONzA1O8+SSCGqWYCQVd3LnNY37x0E4EpEx99CXxcno09NcNM2qjdjAXZefKIr3NH0Y
lUWoFyp2hxy6S265f8ZqKE+Z5d72qt8Im/7eUhiNjMf3Q9NWZ0gKt3nnvNpt8rvz+J1K/yEekuug
2A0YmBVlfjgnafmmDbjx4qC86a1U/aMyOfd6yqzQZVsv+dd7qV11ARriiOCg2sSeL2NQ6gNKNU3K
y5pCbGggptsgCzaInghvk3dY3QF3LrfBqKdDbkG5BZmGGmLkQO8E6vzWGHlwqRcE3wz/etvNcXBT
cu3r2RO39tKmS7vpheEfqqOtqNfSTDSTqWUa75NZA5O0OQ9jlB0RtSHNRlP/ueuJoK3dPTKAYt6p
80uv9aPj6mQP/gqNrTYTGzCC5yIenoGb+BtUnOYVI603qZCyb+vu0aM6OGSJvO05RCgy9bOQ4/2S
zXdIb13P1/+qh/ZcFfz7UVLgF/bN/x1HZ/+jWtj96uOv+n+RnrNEtf9zf+1YfkeTYE6//r259h4J
r601vGz+oBGG2yG0Wpj+C5/52lkL3D9sENSmDyPAtFnSrOi/GDruHxIcOiYCATQdoqf7r9aaYZl/
sAXox6E+SU1lO/K/4eegXfJLjJbg++A/8IsW8Q8fMPMHHguDPXB4TSovTiompYK1wXwJWbkJMOCq
klhhrypluJSWdET6lU40SQDqyzZs9cLB4neyK0OebGysCdBdNaEMtvS4wUBOYIikAsyzZpSqOVVp
M86Yazvht3hWi0KTraJvKcKkAMKUcplMVmPhAA4r2sY7+mJgJEd/ec4M408dVGb9zesFmNoFoW2j
5hozj/Inn4021mj+PuWzDgEeoSgAlEX6uHetl88/HxKo/fnz8jnMlSGzJWnlQ5b+U8R59IKmWmp9
q4HdVvOl7zKrOEcIIswv4C6V8ZQGaKLti8EqH3SQ1mG6xcTA5meATiEFFZp2K0wG271ZAHhOaYms
jIyOh7uxa6ZXF6vgvZ5coW1AD+MYtxsGZ8tL2LpTcaZPVpqA79LUkvvQiB37y+ClQ/XAZfId2eSp
c86QMnHpwLU0/Vqbl78OnV/757byInRUuzj4opURZutM1n0CcxiWCFBTQKQZbZkwG/QPUVRTdemS
0hLlWtRdHh4pMQUyRHSdTRhMSJ1tnczKxgdRSKf5huxEVd2JycnqC2g8K9v3CcX6Z9260efGgTV9
H5vK6Q5dPAi1q9PRRcXbdE1EReyyIFryh3Pj2jI9Sw9w7jEZeu5qUUz5cGfMc5r+wBEXbOdsqVLt
h1ZUZEvwm+UXzsrBeBpCRzbfSuQ6sjs3BS+yxxBS6zMYGIyGBw3cHs3VbAif+jRsXuKoilEE7cWC
IQRUk+3iDFAPeSBA5fJVWDobmUS4tXvrmriHIENa86wZ88rsu6AKEjexdpz0K/c5nh9ULLv3B6vM
oF3nNfTmF+0rpnBrryly9aV1Ii3DNWB1FlqWoSSKPKA06+quSOvZvqNvFMSHErge2N+J7HUfJV0c
rt04nFmgFrscZWKfzuEDqaESm8qO8/g+Ujk3ry8XCIybsxeAsHvB3aQQOTpnQGh6MnFP3iTIPeef
UfUEGmoHZR4AXJPYR0xG1rGhfKyEjrJxI32MJ4NP2/sp79fztLtHxCVjhDYVuIMFehR8LsKs0vsS
MNXOwt8uvjA0ruw98oVxfYjdobcw7YkLZ291M4/Zfv8v7cVifkEosXO+T2ZU3yJh6GaX60WXamb5
ag5zMHvxyNf5yNT6xdd2jLh0ntHDJaOpH+hK8RRMOY/GZgxHVJh7hIK5cb056x/W+4qM0JIqz3Po
hc2XCvnc8WEq8yTcUq1mxqH0hkmeZDqBBlRZnHyvkOQPVrkZOeljiZ8jzR/tJoYlAC0DjaFMhnsL
ODG13SNg5DrZtqYRN6u4FnO4rQXWGsJKMhy5OhTOuKpJ5HvfyiJzmyJsgHj4kBpedKxkQnp0/aTZ
6BTjgwYG23yryblY/9LqTPq7nbktolSZf/YgqVHNMFyS7grqRHZxEIouzmFm8mTSCnuPzVQ6odgH
kcMN8yfQUK9j16tPbRTQbqUoVWeMxuzs7IGfWlAgJZHIryM0oZNIi+xSiK4aTyp3uuC5itqSwtCm
7Do2kegfzDBB3pMuaZ1tO9dl4WGW5i2Qwilyhh3yAehMJKNhy/2sCcg7I5wtdmBSs4q0kdUhG7/P
9piYILCSamPW98mgv8+1XcWPCU2b+aR7E9RW29uNOkBuRlYm143YD/bSYwf4SQSz0PVtHieHmd9X
PSOIu1cTLV3e07a+wgPI4ZTEWVuOD3nKpzqSarOWjbEgjjpDAAB11aXaBcGARKQ+0TOKYbXboICA
CNG1BiPrFpNFILamxohfxtQd5S6jPzHe9h5q+wCTAAFBiWBmEEX3KWym/sYF5UjtlyEhyhsLMfbn
Mi0U8qGgM6xi4wB5dm+ibBEbBkvA8+khkbRbWq0uJCiDVuCKxFcC5x0yQRRAfoD/RrkBvWUFCtdu
9phhWXACIiLD1okBQS66CDANmM3vrj/eTECfdtddBnKJ1WENYY4eLb15eb7uu44AOB280Eoi4L3o
vz7QBPYiIN5uN38iT1bgUPO607fT2GbmA8AHKIeZCBtxUynIIQQfyAIl2kBhN0aYFwf4mV8in+Le
YB489v5DoINIf0HRySvu5jLnr83BL6o7K5doF6xrAdUQyFiP7vtq9EAd4/2xbP4+q3uOvur9N9KA
Z2Fev1Zd3RtPE6c6R2rGvA8LAObzcOdlVt9YdPLjyzVc5e8HXx742Qy1ZdkmFCIcwaMEUIEfRVMu
G3rMUiBMAKW9ptPo8uKloH/TBPxAm/fhTjN1dOjBkJlAZP6oBYP2d+t0qK7t6wkdtmfoB7hxO5nJ
KSbNid0GpolNX3Czs62D8He2lY2ARkUj3oMT1DXYQV/mnIPnAd7uInXRB0G+HhRYbbT/7HAxGYgc
FDH6EXIbqPqsfQaWSDhoQ2v+nXUkdOhf0j1mtfgR+55vWsxrzaUV/2tJrvoKDFiJg1dVKa55tqy0
vGmqPE1v9JgV6kuQ+wXbD+VirvwavVvkd+aXsQG8BqpgaJdFLcqquoyTbeqXpnQzzqvITtg9cHb4
rKUH9KpBpleOiMAU3rJjmbsojtPankHsgavhBriequUROpzl3Ir3/EdlVVndaUsTPo1CslSukRDL
WwISsrSeD4VG9HnU/6hjx0oeyY6E/lL1jmbA0xcNvBLsPRRotpz4ZfoYfZ0rNRCUoxDgF2C0omCx
uix/FrOYjYkP6/aBQtBn4F3zegG4MzAB8XeP1ErYvLVObOqLWSpNRhwKHEBav2ZDyDCDWQFtIunU
n5lPB/LOQQccjgK8aia1bev4f2Zj5eJ0M9seSJvB556DtmCHL3QUkqZykEu+WGq+hXSpICHIUy4c
LS7WgIdHldrFYB3VlygYeDFQ/1H/QL3cqJ/xbYGhXbAISDy71DKOpB2xWKNRlJC8GhkVqxwQut8i
Jc3vmcIcLYdMqSlFL9zgO0Yv2Ffw9ngYpmLUfoSVWBCtusAPuyPqjcu33q86fQ9mkFj5iCTd2E/s
3bh07Fu79oxuG+SgyI7Xh0UhvGRddYtvDlgRdP6OSntMJuapt8fD6Hjaa/46hTKg6eoL8T0HHMqa
MFIoIsR79SVLzNTbp8MQUMsOGeBQ5J6wCr5Pcsvwdxawq3jz12ER4OFBy0S1pCMebhnQg4w5MZIf
osZE+AfoTSss1r6wh3CTg6kvkVB1hzkZ4d6kRBn+3spYUHpQZ+VGXHbgaO5P4XncycwLl8eG6YtD
HmH2ZMUdmObgTsRDUD4V7xkcjLrGOJnUB9W2ZoAi9yTlmfqiE1ezniDKD/yP3LZmE+ByvvxpAl8h
9857jgfhke1uZRhi7uv3h9/AKuSHgMjxdMoSg2W0nHHcPEYRsGwTqH9boPI8g54sd12V+/RvwHEH
2IIpA/GoFXOC1Ftfj9zZxRic4seMqUimTlbFl2USaT8Y/rKs4uuha6T28lN51fAAtKZ7DryrHrlD
0E9i8zSSW7sXv42d4uzkaKvS8dCTl11GrFsI1tjU84opD6Xfb6zUdtBoEY2AodtotOVjow4hrkob
CkxRp7a3t7TdFQd6JeDMOsNr8st1+ftpTNiXyNgsqTdGtNF3cFjO/MiG6fK9VHDqsRkBhLtViTGp
h0ESohHbNcV0rKwuVxihxNFQfasiCNF7o2r7HNihrSvyaQGscX6ZsnpJw8kznPYpMIvhMRNRUlxi
B3OP6/bsaNdVd5nS1ktmYgn0LcQHZ3wYitqyH+OhhONDm8gY9b4eyhGttgRvnXOTsT/XkzBmAUaW
4fRW2kEXrbm5yXzQqG0XoLcnIH81M94EePqy1rCQA9XdxNmkHzSJ6wr0tTmtOYvR8S8EzuG7RTNh
YRQve0EFLsY50IuID7R96EvTHcdbRDSOpBuWLkE2GOsvUg/89PVsgtXA1QOk0w0NTpjqt9fvX+tK
L8V0CZOeNLGiJ+XrXh9ieCNJvcJGHLtExJyN+Z76m7whmMdFST6LZP3KKZpaz8H7E7v+vgr9KKrI
ugr9L8tcnGPPIPHBRMe35v21UkaHn+tCuY7ngeC7E1jLUunGYzxLQo/wo7o6pimIOgSxcrvmLW1z
+oL5OUVB0MES+RS0dtQhoxNBVCz8biOTJKW0tZC93lyLq5qRL/lurtN8L2JHGptrKrN8UBrsjBKq
Q+l6tnXCuyUZ1jKhJXdD34LnUeUtOlvUA0AVs3bqPxMi/OD41559P+uvX3vvwTCmcMWwHjpJ8Yln
04Q7GzgIMCVwngZd1iXQ5l02I9nuDfXGqDD02zKkMPRZtUrrxReFMrLKrNw+M1e1gRS9H4MwzjK0
d8TUIvzcvBcWPg6K7DOn9JdECAoVeTGUBLISP/J6Il019ERjj+DPKgDqR/EXIeZ241uo0J3dWi2W
g9N7Ptd7FTfUQxSeSs6ZORRt11kOSMrW7ogLTAr40gKOEp/QSiTKSn8gDZy4+cVZmCRHT35JAX1p
3sM9dRe/4rqJuwqxA9oVXicPsMI5N4OcyHjqa/whcB2xqxZkQ563ffjZiCyO6CaTXLFNH4YPgSYt
ti+hgWb1xa1cX99fS5Zw7hyGBIWMRAd5GgugB7xLJHfCzdGNfqpxMjD3aW3A3QDE/35qwlJnq2NT
1XFsgd3PttebMxQZGyX1kAiD1GyzFgfU2bpnrAmQg4MgyjH3t/bgfxgsW78OD5cMDIsWxHpsO1js
u98N0f4GGUA0yjCttMpP05J8UDfgUAP1KSti5hVWS3wXIWHhjrJ01D9JQ3S4a8YyJrlycRsjj9de
X8Hi95W6QRV4CHeRGF3nNzNO7+N1oj9s2o4FhheQruvYH0RLzLbKgAuK9nStB0fEZ/SxydEw2xPx
a3mC+NU+4MsW4ytAp0kc5wlluT3NMuuAVwJa99ekIFeoid5hpRWBl5V2Ee08SDLpZqnB463xXvuO
AKFRkDdwVd5Fs93Zh6ptFeRWsxPlngZBuBMpZmZ76ugJZlAVmf6pMktcNGd0dijFYFrEm0pCf8eo
ExuaZgdLiFFzqSVnR47O3JZOUa0+IdEQsqSb3EmDTQ5tY69qLKce04jM+VQwG0GV2FJk7+D/ACcT
1PGmoEFQ+fW2wsEgOGm8ieaXBLo+Wb+SBAvn2tK5prWTG7AMr1GkRkOBoFq4E5dHAUsUuJY0peUb
DhoWQTJs6Z3MakNd2TR7IPwct/1c8ruvdRWwnSUXAwZHOyWpWK/Ne37hk/nxfRxCiCwq4PsJHJ8R
ia5E/278sihJ/W3k7SPCjlotIhwBYsdozHx0jUb8p7eFEarTtdkRNCR9x4i2pLcGzr64b5kDoMjC
4vmcQFw50KakU8uz2+vYwDIEaNS6K6rBXWWuw5IRuM+Is9PX3JdrwVPhx9vh6Nt3yS4JbRo0lu6X
/BMe5V43etoGYVt7m7JAyXk3Y/Q37l1t+znOpGxduoINKfO0HHrw4Lhl14T+n7fvMmb61xiK+4Aw
8F8YJobMaFj/Wj8JWZhJ6onhTBLKnotlI53DWGPWupYz7np4a1V8B1ua0YV4MKB58c8X8O5g+esV
uC4pvbuMuF0JAujXK2jaLkZ5J27Ow9QW38lV0/EpsekSb6x5bl4p9aHI+34jm72EZkt6P3SzvAGA
EfWX8b0xMZiGA8Q8BAJ7NEfYF5uB7l22LULFVrIqZzmAifi0thATbr4JOzOyM6ht04GRBp7s2CXE
/yN9uyb/ZPDafTuZ9nTLEAAASGq+zjWaDBW0OhryR6avKQrGESNT3BYED7xtIs4N4H1ODffZivCU
Xl+b6qrWZXD28Q+CnSWmSOysMQEyhvL6yCSCIVt5ckjzj0kYNf4eMEnOHL3ETw6L4vfAjgMK9VA0
oVy3CCwQMLvOcZtvSTiVwTpMqXsu/jyJHwjaJsFWCGC6O3h/TbVNA3pqm2u9Y4YZrQtOEtYUvoD8
Gk4rdhq6GHwt6ogV19IeLb+kQUu2ee2RCTPlDtqoetJBc+cS1Qer9Qd9BlQpobAHfTwfMIqLP3u9
06KhMEfMCsVkUkGPadpP30hB2poeXCuhWVE1vPZwMirEHpaqsPWN2FgD9jWbM4PhwIgWZqpJFOpm
jZnM+3WGqiZezULmKVgdw8u3dT+p8QDpYknu1ZSROm4sPVb6TraIhW7/eYUiiP3LJpGLVbkjcJxj
Wuu7lvkxWJRzhFVw5uXnWIV4mcWEhuxTHjlj+ogkQjszYnYlVi51gXkMgwQWaRznwPlWs5E5L4nZ
Ai6LfCdLtnmh0Gc2LI5jbGX7Lm/X1yShpzGHDMPsVV27rdMAdneL3Sd+W0hjbyL6NvpbDbwmeDXI
IakgNYzXIqhz0DqYtj45Fb3ftPe+I7nd7uht3CYCQPkUgNlOEbkZEyR5epp1Hf1pqM8pxOYZrYbO
vUVB9nM+C3p6EiKga+3sLN5VRYJpXbseSSNWys99jFO627wxHnRNLpxNp0GRxZL3u+siCh7MMfUv
sOjpDQcAPWuJrsccTtkJidHdMMP+YtaGvjiiLNAstrDkHzll8a1D7OUU0hJeu+WIU4s94JboZ/1D
3znHueiPZSn/lPXwojBXQnNhnLZ+ZD3CnboYABlXrj13zMCAoyo8a9amg5x0DDTjB3A/be2HyE0I
BwSL+zws++7N9LCIQbgXyOH6OuixIt/vnoAt3FIJ7OQk3QO6BZfR8+69Eqi3MC5OGd9xQuPCI4xm
X9fTNzzTznIR70gC/0c6Bl8V6L4H3GuI4YitQI2D2OpqPO9IMBRel1gf8nY16X33yWxQSM1tc9OL
7B6a1RPF/X0O80FMfr0C1ELDIhewpfp1AwkF/np8DgRY26G5N8JAnWSuT7YFsXXs07dYNHvsn9Yd
Dm47EYAtt1UD/iO6TQzHW4GIvYfx/Kc05NM4Jwqsd1/tq2iG0Ktt8ZJpBR8IuDlg1+0Ulf0W3s4L
Djg/TTRDt3Osv5PpfLKFRo9XGJgxj8NPO5wfJIXCKsz9BzEXp0wH2zivwqc6YYxmTK9eBye6BgKC
RMJ8GtzZ3qQN2gBbOD5Jvlc9/f71AOFxRRv01gr9Pe0RmhXmdwHd/IbJTb9Q7J01AJ9LpOdd4aSX
dwJyCrx/43X4zxUooO2V531NHevHnNcPTSaekMN9nUCQEcKysEJgy/K2g132u7Fw16ZBVFpfK87B
aRKsQZsF9IyRbbXCFGZWeyxkZ+YhaAiG6xC6YXhT4QgTnOh7Td5d3oYhbeapw9UyMFR5CyjJHTdJ
aCEhSE0Dxr7I0u91Z0NCbJFJSMCZubCEdzWM1T+9tMCYJcKeb01Diszsn0OVtSCQ/n6Yks/gBEDP
Cu9YGC7Wh+Mc9qXUfTFPu+tBXrShLfYl8lfJo6YOQhklYaJz8WTcc2fT1lLnXubJsfYSv0x+czW/
AnsBR5Nc2Q6Sd0i3MY2XH9BZMnR1Hclg3CWg8tutK5A5URuhfHtnK2HdGkXOAoMdIKZDYkurfGRq
o7X9m8t4hy/+/aag1Ck8EL6gmv+HsvParVtZtugXEWBu8lUrL2XJsi2/EA7bzKEZmuHr7yDpA1jL
gIT7cDYODFtiaHZXzZqBrtTwLq6jqzx0sqF09j2h8r/1QAzaTtJ73Jt9WDobOWrdeHA74L97Ig57
3HrMqCwQtdQ+dfE1bjCck9hccPSvXb5YkFUxVFS/uEAAZ+HpZN11YDbdbUDaSHNXjwg/n3OssmHf
G2AJ450/VrL6wQisqO4/eO3WfAt/3yKEB8vR4cEB7880i4vmxnVM8i8JCjt3cixvep8AkYdqkqLY
jloP1Qjr7cwjVxvbE1AQBZHwqzHW+H/tfSaF5rPAEsY8rlNqiBP4p6Fk9199R+vVZ9zgbfeF1sUe
9soN9Psu62HGTkM/NUdiJ1KDqbhkyDSFRlbeI54FbVMG8tEbhBB+s0WV4cMs6CI5Y7Fjqagm7J7I
vI2sYQded5yeX+H4MI5sNDPFw0GrCWal5pHqJx5Grjy7ngYFtPQK/0kBoskt5TuWg0i8wr1XOmHx
EpRVjKXFTJlE4ItF06+2wtV91+fBiPuZUxHcvAnhOFqnwqt5c0zsAa6EdBj2g2HwWTSDBWy9Nv5N
HpS/NT/xk+9eTG7rgcRqSsp0ASdcp5I4ctAwxufBjslp1QtjgNA9TYKICeZh3GfWlYW5GQsqsaOG
MqjYpaEEU1Fcl34KhwT+E4F06dkbqlHbt7PLzIkPWPnXscCTD+nhMtjE/yoXB1TAQYSjjpPyo62w
atXZamzpfjatqQ/vTAqYeAP7Gwcij+F0daX0JDSvA2ZMNP4lsu+dafmBTZQZrduGpA032qnGkPZN
7AC8MlqMx5rRq5bBr7Wb+tj61RRscgzgTMgnQK8n6eCgnUAAyPawoSXuS7qvIbFfQBzDr4tpOzHH
ffTzJG8P8eRa5bkKWwm0Q/Tb4yjrIjlWU1vkx3LEge6G6jWBXdu0vnVYRxsmMHh15xlBTNNBa/Iy
9sZEcO4C/fRONzFfrxHIk3cOee+2NIcC33FEQvEzqN7MMc/L0rsfxKA++MgusgTmlnHuUjCkhPaH
SOKyCmw7I8OeHIuvICzorLOykY8OSrVP2sIRofjv4+MAy1l7bXHvLrcBYomBd1Ixj3f7sbcgXzI9
3cZM7jtSfidoCWMbsjhJGWyqLbhtmj/ow1g+uEJ56mRi7p/uKlNXsI+rwMGDoHAfbVQRezbRMj8g
921fgk5K+nmvpEl/f18x324rAktMimGiLRlDcZagGH/bm1EvGRW2UcM+jbETPyZ0b+657LO6vy3s
aoyOUg8tl03GLfFp9dlJkO7Tq4YHrY9N89gj/id3LZ0wg2rcIRJP6H+7r82I4vAK6YwVHHEgsNvD
Op5T+BslL/hmGGiD/Mrt78ISOu3pg7t62/POd4W1NDwp+n6oUxT2b+8KXywU5B5WCrLAe3E3JQ55
LxyVCapxCn35ug6T0BIM0ZNK5qGDE1ZG8D3JpiQcrvCs0rCP4MTy3WM+xjBYGQzSV627SLTwXYRo
rP9GP9PR/88vU96MpDuq7ToJiCqwnifVp4Y80uZO9W2gdUb4pWqasrmHcqBIhbE1NoT37/2iQODe
YS7rLGTSWwwEIZcHRTt5CLKVNuwxWqQ3TFPY5+cJUU9/tJ0WD7/ZYi3YB1iM2UdDpIYFlU2ZucfO
SunxwdH8z5vAbJovioVl44ZKkMLbNyG6BtepqiaWeuz08rNlWUhrNOyqgj2mMFwHFllJdEpxVVFE
Ybtku7//PC4m4mQjmch9bQiOvjB18snm+fJf6KUzWRVKXWWevWWHUUaZY1cqmwlnLJxQQeMmv8U1
3uNgEA2mN5s/eH6eeOJUZLJ8qUds7A6+F5vadc4rc05e0dFNTx7p49vBsdr62GeTSh8ZmFTpc5Z5
5bciDOLwA1HaBT+d8T6BFOBaHP861R/RAm9vJs8ZVGlMlg/rRKtwMzaGWIIknpDryPgbmAT3gZaM
eY7lWLZ4au1Sm5AT2jIkWADS8fvPdxZvvylMsDzmIyNbDmE1crLl+f/1fGupV1XUMPgc+wScYa0E
9bIV4UOgVW76UmZ5ki4We7a+U7h2OuewqXH7xFdq14GMW6g/O1WGm9LTcE8IWo8tRVVzkKSjpKee
OFBAqMg5JPz1SoZdPLysi2cohhCUmbBvqs9wmAVl00Q5cIXDFgYBfj302OKw3fBHgjI02PuDwz6G
cSHDuvUXhdHMG8BCil9RkwsBEy8f+DtikHw+bkgFcm5zT7jnnq8H0IPgUx/PwkgPtiaFiXoioGlE
b9TjnTS8OMs/EGAJMAyazk0fnKAJrBv4PF3yVJqJFz3QKgY0wlUjK6gWTH1JsJ9nwxrCQvvoDKo1
71ecPNLyaHgZu3DexubAzvC67sokuKlomoK9a9EH7TM/ws76/dd6sdLYRsjTQaHCJ8N24oCJvF1p
ragaVG3YQ5WjCN2vGDfQV13VtHNIdHAOoaUKZPU6mSWibM7TvL1dz4g4iXTtPIWjgcPf//eiBPxh
Nvd5HEEZfLmvJzlFpsCl6LAyDrMxYv9cP90oKXmlK23AqPI2/IlzUj/b1LWT/A3buZluTCir1FYf
XNRbggpPSkCXJigAYq4PO1lcfJOtNmJxa6TxoYa+0P7stKyof8moBwjuWLPhIayhQvE1Bqb+EOCM
mOCcyWDzBqxMt8HyzaI/rdN7QmyYRX1wfW87xvn6QF3p1Ryo1J5JINrbN2koUkkTUoAPeu7bzadW
FFMD57TEtxUIwal8LGBds/nkjJYTkwyftp54lDisjLA5BoFY4P0LWnbcv1sZhzGSrxsm7vK0MlDD
315QRQGMT0dKbWEw/Hvqsc8QG4YVobWLLWq7KzfUgeWJaoERdqWHWmEecEfm9WJDZaknr4TediZW
W6AtL+NaQExesG2nMThXMP/l2wdAnRk0AKR8+o47hjddRKG2JZeswSNp2RJqF6hyb7eUaMiVa2JV
rd7Kgl2xbAB1kWnaSaRNmN6t/B5sHxJs5E23NZ9DUGhn+8GT8d6KOHH5AntEfgTDfTbs1qHKvzms
pkZothWlwWFsK8Bss8qs4ECFpn1ZyS7SmyPkZG/jUGBWcRLerTNAfezYINzUpcfp+jgPALbwv34g
196lOyO66bZQfhUjyybqJ9+g8QbviwEei402eFN2Wue0TkCk8rELBiqbxgybH2rqbGtXOoH3uLIZ
ywk7ZiDQmeWLqzG/b4ox39wO9uiMT0w6m5Ht1cFu36n08nVGjv9HyEk7jOQecWfgUnGdhfmydkSp
5YEUF23FC4OFySdtB1U+/DAbvWcYnoRpEYKVxmln/49ltOzN8dDOUysqUGbGCUfbq5H3jbw13IGf
UfWNxiysC5TOmBYJJr9ioQ21Rc8oPfA6JLx4NjbeXcZMsdkPCxa99q5sHZzv6xHQxjaXR5Uyz10T
iMn91Tp2iEoBp3pthlfexcrBWOlScJzYAVw3nO+t6qII4v3CkfUjn0N7rUzLdprJUQufuCsd2bwG
Zss/66sIll6ycDYzbEnbk06tiwBnjEReXK+/eapgpGjbyB6HgVHxwmZfibXrcu00n9sSFLzNOfeC
irzxUbNjnS4ybE3joFoBjr0OoVaSG8QLLs2wCCzfVymGQ/tsmDnCfiaLciO9oo8egewE1gzYRjd8
ZoyjUwZJdks3Rpa9rB6VWSRyW7SM5nZVPwrEYNDk58VsVhTLW2ZFBsB2mA6T+Ts3qmx8yeD4iG0k
ws49ueusG5dXBvSOx+vUUwfi2XYQJD5+qZyAqPsyKmNIQ5qmgG0qaAhb3n7n3lia5doZM1jfa3aW
pzIi30SYG/JHmUreQyqxV9qhBgDu8boSHtf6pNQykgwiktI3Xa5mXjpai9dYs6z2R0Rl9RWb1qQ7
45nJPAJYgRdCADo/q1hIifj+8SeuEc/shnW86+dGwQLvmwhw2Bvo4Z+kK+oG2VOc97vCpce+omT1
i6OOkR/HmNY2EOXLEYXYDhCT76txRz4YUeXMB4e+OlpC6NHDuloYTQnvjj6iIi0sj+v7VlIRHBJz
DNTzTN1qXm3Nm+lYOYJa6HYB93I9QXuq+fwXMohirK/9KhJC1FNMuOLPjLgI/pIVOfAoOwM3OPaB
m4QbIgyFfjIsrSvO+N420xYyWO3sEBj08aGg8k02f3ZIQJuZqeA0GWbhZQRVqjJDYX4aYB6yphZu
7FDgW+FAOI1AifRl9xBBPX8g6xpG98HNh33PzUdJEHJkdzKJ7c+54RBirALjgSN1LuBptcZPfcFa
egyZ8zPMcDxrdIk/D7MXF/Je+Gj0vXLrrQUTpv8hdOidG1aJY/82Oo/Lhk3sIOIvRppeN/M2bYO6
7bTSY+tls0VclDk8V0dsVlTpDwOJ8X+Ip3toDOwNEi54aTf0jH6oZno6gE4E/jpF2jFQWHfditRh
syJY0AruoMkN4rHHK9+6jlybWhgbUEJcNonll8M3emkxp7RTC9RfUNOBPorawd7NUIxLegitLvCb
6xfadGfxcy3ORUxzP68oTbpIROKuM7xbOOHlz1FiFHyrMzdx+OteB/fBGNQRt7B5tfZmDR5b2f6Q
dnjiKhkdXT4HZ+ZbWjau90ba2M2VAQcTa5SFMwnE5uRwKetOvxFprXkMKTo5HNgp3ObgAgQV15Ul
8vLoj+2UsXGICGe/JMZyuJamAqgXtlVv1z0n65p5C3Qs3sZK6woI39ZvnVjiBEnk5VgeHI6Cb7R4
Y3Uqs86ffsUCW/iBFDACHY+dJ1p87NljM5z/kYbiowiJHGcdO+8PqYLWd7ATRJ/b0tNLe2NgkFtv
B6YbFhDYzG2LbbPQcNusilzd2HBM4oNl8y1cj04wg+kLX8ogWqA7mTbsge0YyySDrJ/o+Ia72jDq
B50KObKhOGlsIoGF8+gX1XA2wpUo69fcSpCPGQ4spyODoziaCfNKIZ9qk2EDu9JhxSeqUnAgoeRd
gZfOH20yEjOhJIgVoZTLbuDGEOZ+sI6XY5L/AAMY5Y5RcW7+8Hw8rLGJZY8fHpkkWuUXoCinO0ya
NQOzvegcM9xmytPEIywXOyjusNpE3KTn0VQ+wCOW4gmTrPldBBN0Xz81PA48WRZMmPYemgB4WGYu
MFsXOiEgGKW1mRyfk2VnjbAUpn8WXW7idAMlxeFcYiVY+2GBhFe4ay1T1hJinYCvkpleB5WGbdG5
+l0wkdf6GKZsXvtckq/0pDg27QOes/UHEvNlZPJ3PTrrvH0DcoTu2rarL0XZXx1sh+Aij92RgFTR
acEhdthBB3eommtc+swBSVOXkiOR6vnJ4Fj+TyNDNLsichVPGI+MKbQD0O1mlpMzXeGz3ibH3Op6
vCYmkZXg85ZG7t77paL7tuuYu7M5XJBmaM68msNn31aKnaytPB9y69xjf9FvR79neLmyipe2dxNS
33jHzhK40zL1bq1bGpDqe7WwAdbSaeXuWq1ZGbNa0Jaf8ROrvT0mDrgILRxPDAk5iPPeGf1zWEGi
33QQ6CRB0pjmAfDNZBiMEvXh2o/wpPqSgHThE4+Yj72lShNXPZueFn8K2KOxRl1KGTR1nMWJwGR6
pwxZxQekfWF+k+rtDH2vTJpVcBDbGVXXnO7JOTigb3psUmFZT0S71L+iBv0LztIFQdJaaUzPZjf6
rxJz03bbqKA/j4hY7wy/KMrfBiUlcDs7708WP2FJuZzouKNF3+dSdY6nKmVLO6DRqm/w2sU/0huh
5xwhAPnjN9QB09f3XyErjHf098Kjw4YiALNOF445g85v32FryaqZ6orhKcSS5pU9je955QCt5WFa
N1xkm9ZT8RMYpgr3Bs6R5X1SNjAayXrkABU4HeYn4hQYZqQqdJjJ+8G0g2ZXjg9xEqTY9ALRMNXF
Fqr5Qs784KBPcq1kb8dp6d/grVeIXVIJv7jScqdRV2wMzO1XCUtJnnC/S3rug0CNzA7uYWxZ4XPT
+TrwPtyhENt+srQ3eoddwlENJZaT0cI0W3mzfyApra3x1JZWPp5DJ5yOOqRBQKCsTInlxalAUZdN
iX2nZ3ynp6FIjLl2WVhoK78lVtKIIQyMU/9preG7IrJonREB3YuyHAEZ09bHeJggUdw/l8q7x683
2uRBnP9ieXX+lbPo12iBB3oKR2NiFES2hR8bE0HOuRr79R2HAuVcCrv4O6uJ7d6WeJNtMRasc8ZS
CfUkWhk4qjGVLTz7wOIthU3P/191emu12dSB/J1YxELcuWpwTyLQ4OdmVRM9ihqTiUO2specxsmh
glrhhLE40SlY7OHJwJtFnBZAEtObHgu3oS82OlWXsWeouzXMTP+qRCiDTQQdo9m7kH1OpPaYycGL
nEhndgUB/iZY5D7vL9xZ532xbh3gBNcVzL+Q5fgXDXyUGeVE0IZ31umj0c4stfVkztKAtTMKFg5r
387GuiHb6XyyD779rWyLMv/RFc6PtbZasbcx4MniUjLzGaJgvElsWwSblrmrhbWcSm/iuEmfkw6f
nk0fpcawpQCaqYUU0fe4pw7GziPBwdsYfkXRjJcwJhjLedQIXJ+u8kXXKQ1HPzE7rca7KhDON8Mh
TuImU6ERkRidGPGVrRFk8UFL/++jEvAPHXAOECIdVO3tJ55zUwESce08BB2uFxoRR82uxMVouJVB
n9zVbgs2OWINDbrW+5ia/Xj/ZV1Qm+aDYubFgnwzKQUCusTMzLoaUfg22bUMzXw4jYxWvzahF4EP
j7gi3ydhxtzK8Ch4Di2iEwTHTAXU0UoUveAfEucyGc1ErEeHBstl3MOWwZWb2UZwXcrKNLatUXfs
xsubD4lA727NMeQba+suDY8saNukFXH6z9BDjIzYjFmBtpas79+x/Rbw4o4BuliUuBSQxg4rYWaG
/nWe12ZvdSINjHOvoQg8TW1alQfon/4Eh7ZMvwweM16HTXHgK+/HvFYkYZjTLamcHTbW5QT/DW71
jKUwpO1ucjQk+lVkFWm3b0YtPNNSe9OuckjD2Ni+E39bdwAAYL7alQNfgxbKHw3eP+j/HEoo7zAx
i/26dh2Fgip260OGAD7RARju3Vwlnyg8rRL61lhhjGe08I93FdEh7YYUtO4bARJj8ItRqpigv/Rt
c9+kObY97z+9C+B3eXpzPcQ4efak4ze+fXo6ARvS0pQ4p7UHDA6zAWV9bvWoYCO3BAx3rIGVPETk
Lt9GCvboS6hBkfgh8LZJfq/Y2fvX9O8bZUnolqXr3pJIeDljSCqjgDSnhTfa5GX1XRGJIryRCZvv
Hqaezswgdzz1zbEVClyVRHPbq6Ot0H7JQqKNyTQFtzNy69R51JjJIV9fqJGrBCTLmN8OGzNK8I0y
h8EfjwUwXYmsS3vu3LJ0XoOWdhPvNfIsXLYhKCWKxbeLM5uvJldVZJ7VZODZXQpNpKcE66dk39jl
+FXHOD/ca/QX5ravuwdlYMt9IiZSL7baULAAKion3BbGhHHDOgd4/+ktHklvyoy5TJwHRp7DTNvz
L95o5dGxu+3kX7vSp5iz46zLb+go6vRkDG6MXLvznxqDMdoWB/Pgk2wxBtkUtLDljcpxlBuFYTDg
+OCyLrFOqlf0PcyTqWCJe/YuPtN0dJyONjG4tjRRJb8bqqRyg0gTt44RRAM1Q5Z07Q/k7Fn4iCem
izocc6tPVjdw3NqhIDUDmiPO+Le8mdzed/3EIvWk034Y6P1vuc2l6gbQ1AzLGv/MyVU8KGr8VN70
wdAln5upUwJxnCrYR8OezeJmLaxXJ4EV0VzUTNBgaeTcxdXgfyjyDAz+Ec8sOvW1kDP+bKkzuVSz
iNM7hDaV78EaozS7wyqjrjeqH4Lg2EVx328tP5QTFkl9IDe57dctykXYJsQ7GueVyhLJslMnh6ur
bkgxKKM9mrGogy9cqvG/Xpcp+5xvWv+ReUC00GR6gAg67tk3oMaAeNGiJkFV0/aob0Mikji64/Y0
ppM7HqbB12OiP+oK1o1u9/1VUvQAkaYmopTpXt5kexeXe5yb/CK6RluHCSAZGjWqkTDS9FuzTpg7
X5m6bLobpzdDbbNiyShdKRliPN4+1LK8PRvmYQiGzIKXiCoCJt3lsCZObY2QIQwBypnOdgepLOJr
7DtYTbJHebujYpfh91V0JfkrcKNXdvkqM/3gG3jbxS2XQzzy4qjD0cyI5u1mi2Aumm3bk8MqzRiZ
XVR7lHk0a75Xq42OkUVTQePMAoKxAHI4VNwVG101Foveda3UJw8X1I9648uPlOGRz3DXIAyb0TMu
HW8v0FCNqLS+KM6+O1qHyrDS7IwfSfKp0Y0+exH4QM/LqY92k1/E8RHnitDAXraZfeyqJC6e1kFm
RXa8+cREu7+3/Q7mwfsP8rLM4rWiMOCzNGF9zDqlt5dJ8ZOb0PRh2hvFPKdEzzKzGxJSh3DctjCT
tKKsGO9bIh/VU4xBy0dPyjb5FW92WYgGUGnYyLD9ppi52M5As3vYH2Z87u2QorgyHBQI+fy97SUN
p/eIn7/5CHRCO8Dp3xF56wLjfNVzRyTMLAT5e8M812y3caWRwGHCwLcPCCd07HLTrpwe15/sGdLN
b8Ne4nzRLZSy0HFmOhrcJeDLTT24Kvs8Qc9jLJISM45bd2z6W22sRvLwHPN1Bd7w9cu7feobbbrJ
CqcWJ1tX1q3eZaFxS/KFnBrQTEtqzzImNop7ic2CYDCNMn8FvK2sJHBL6wbn8P7rvCCxUISYgFOW
8HmjukfxekFLWo6LEn+bs+5HjPY1Gc8HEFJDJuPrmDnpQryB0xYhy4YvdmYGrMWkHtNNfDANty46
dS6EjZ9KXocqIgRVyNv11ZAnEstOM6/X/T0pOzc5h/C+unvbU6G7FRrBWRt6zlnJ0TgxtDi/z75N
WZqnO5NhgLfRk5SQtnLZ8XGzSbI7EhWd6pGEyPo5dWuQFKwuOKBFqqf4FiR+05M+Q57GD6ur6+q8
totEd7B4LUILMEJCtDPgY+To31dR/Wpp5PaY1t5P+YCmrEYmaj63mRu417kFz+yD8fJy63+tex4N
OyoYAZsE7JR/+DVycMh1SiNxTdWo5QeGb9ZhGps58BI1s2UcDaRUxv069st7MjnvGhGpcJugwDH2
q3+CldjopGxGRC3cR2ggzSuUXc+9oWqnzRysIvfJ5sJA4VUzbUUugxokz77wJryqM2Drq0KVbokX
pYGemWGdCm9GIc2zbuiteW2Hea/xMB2w4s37a9W8OFI4H4UFGccx4NPAQb4kH2PkMxk4KhiwWmYb
pHTRnOY6E5Jb2xywqLLoluPzOPjcW0VqJAPuIDO8U9XWfYzf3wzwTyas8jugX9KpCqN2riuCHB0U
WnWdEAschj58T/h/5W+MZTDgN1N7xkfev5WL2n8+jmze4YyFUu7AZrgApGjqNEw4iuyQdm2ByeA0
c/vwUNTvC/zhUTMBKTZnbxFor7YvvnLNh9zxVfCECgso/f0ruuhe5yuCIMDRA8zgzQqdi41dBF3E
gDeSh7EWAqglQQN2xShpepSkIUZXAcgMIUhtTCuP+RB0leX7skCXswMuyCWRkYGTZ/ss98gwg6EP
wpsssBpCWot5TxJru8EjSQTMqWW+MCa6fiADV+IM7A2WfqzswcUCM23JjAQDLutDQ3LMvg6zuti9
f7vW27WE1NYl0gIFEscHZxa0tbf7TO1jPAKlz/1jZDHp0AS/2G5t7vm9VYcJUOgUt6AkZXidTFni
nSMphv5W6X4nNp5EpcBkNZucHdPkTxVqnYIUQaKltL0IoSmTMtlq02fiZKtmv5JldK3KXjoh9eJb
OtL9m9HE19QzmS6vkfNgRgHni1Q/qNhArz+Z11rVf6Gna+q0QvjvP4ILRiqPQAjM3HXHg6wCYfCf
R5AYeq0RB3rqklp4L/SjRcsWN43woBZuV9bkvnqic1Ic9LKSnA8xUiKkjRMmB79mYPozlsIQtjJe
ovcV2XWPuDPpyRwvr50ezu6V9ONJP6SAzM1tk43CIg1WAMSsLAgJSW20P9gn3jrZzvdFjDCDGoOj
jc/rklxcYCPlWsPsa2VbbPLU0fTYbt7X7rmpAX1fAuVzur3/NP+dbXgGUckwbVhMnKaXEDPBNpHt
JMFwIszYdL5DLA4qtlA1c+tISGP47JbaKe/YO4mhn3Rv37Rxs4NH0TsnLIkJf2r8MTlEGCDlB70z
1RYAGjVpaVmZfasFhfGRxGU+S/86UCCMAokz3LBcWn6kqxdnrXCJT0e/HOKSNeK/5C9Uy8T1Zbfz
RKQzOdOLfCuzFlZpPqXRQ0x/03zwtjC2/OcyaBTm7scDuMRW6WIvJG9Y8r4M/eQkI66Ahhsi3Y7G
tm3YI6AwPdVsy+7XhmiiOcBIQqJCKTAvopWu2FhZY94nE1oJPK8W+lIVK5/3vPAby1hnc9XiYKKw
YZaPvRADh5miWBaFjG+dwot8ZHMzFzIxGMvshgUd5IN0Jaa7FE87XWNUel67SgoEKt4aOUP/QgqW
q5/oaUh0YSRozaSftnrADcM1n3n+QjskGN6UPxnr9Q88hM58CEa9DnbrdYZEncOj8lr4jAZuW8G+
sfIhfMYcjQG8ZVX6l8F2MXfooACW14RK2N3LODhas1tvIWxwJHsx9KBIfuupDZTL9NLOHSIfMZFA
ZKanAWwlCqWH2h607HvWG6hKky5qolutSYqrZiEph3SP0D9dfFGYMbt28ICtl3Go4rqxEcrnIBRk
kqppdtLJBm3jZFQEOpK1vCkPrQus/oe4bjKhM++rDvbiLlHBVB98pj0GPA98aR5YVmaNV2TSmfe1
G3PXYRhPGLQRhAeisJK+iRX2na8rYq35UpE/CDzu3XACJsMBqEiNDITj2fYE16eYf7c2IWPTQ+rU
ilBzMKjPU/cr37zEKGCmkd0T44UXdEtL4XwlvRo62hS3XCT23tBCtWVL8LoQIK7VnXjcNw0Dx01g
hEOwL3oqpHOtIUW7X//tyke1VDlXiJ3J+oPbyevLWoeFsr5KyzXYK9euDBEFy4UReFB/9UuCT/a5
0dKW7KwgbMtTmgVGdSyXp5YTIhLsDS8GqumHLtQOJMtH5s5oXFC/Nqz05EeBl02y7WjwMICQgL8N
sSLI6KuDjhTviUiTLN4Jmwn3LU4/RYDO00z8w+TntjiQYarS6waVWncGR++aZyMX+viJsIFieO2r
KXVoU2apeC5tyibCm63nIGsG7ZTh0HoqGuk/DknouMPV+qLDASO6veZhdHe0AtYfDh4FHe1NXUP0
vrUSUVufrbROhbfjhXXRbUTOIdBMi+UZZojVKJPfLmeq8xXtj9mf0km5xW2kux0uOivFlyA2vnt6
AyXuSYkLYAQVjNoxyib2bmcWTmYeWQFDfQyk6OQBc0vAUhLq/PGgeRET0BonifqYd5hlPtcc8vxK
gfEarIKmB8cqoxRHUSdDvHnUl28xY6kFeAM2+E5fRXB31dPENZFj7PgSMPEPHTrC7YfN22YJfYG4
wqdg2V5ClMv7J8yiJ3i7XXNgO9QrMy8dN5+LfTL0ncqLexszjSzxf3idjR+Wl4j2CJAnAKbg9F9Z
LqoyCD+O1E+FUMPXxCrqDIlwobo9BJ/eOOD7Gs/2mqiWy5Dl9VJQEA7bQQ547c5umTn2I3w3T4XW
khKtNUYqN1PVDNlBMsZQ91beZXKLN9LUbYQy/J+2LFpxsOq2iV6nKATivcKws6CN7Fs1YUaV48Lt
Fq49bvXON4KNlmbok2cTK9e6Uk7e6HdRFCOiqgLppU8ZXAC5IeepKk4V/MTxJiObwj1XYzBUmxmX
mPNFY7kZ3EYZG4wp3busTqqPMKzL8xE8hpAYmnmkjjYt0cX52DPdAyUaS7gudBZ3qTlMyYloxlkW
LY1f5OES5xXO1e0RfJVDASkZJPr3X/tFYU6Hzmx5ceSfrQb530WlavWR3QwkR57XORGZibO3VgyX
AEe+JAkA/Nykjh9XPeUKiK6Oeas7cbXwSPWBx31T2WX7kOhDGz5BOmrCa+KyIutTiKqzrIk6yjti
Ht2x20NabqpXezCkeCGIcFKMQFOr3KLXZziAMybWAb3oQ6xx1DCUH6AS80r+e6Vzyz5ah3lc789i
lgssDHUPHTA4+5mCiApUtCbb7GTmbKE0eh9P7t7+vqX3AXdFnIWZu4u2dQa9/ppjJSb7Bnlk5aFI
Vd6c16l0bibQcqKyHDCbKrR82K90U3gtoE7r4FmxT0B2kl2J5zTj5nib+4nZ7TiQsd0qzX46NoOk
W67EiEyS3Bg/PRW5WzCo4AOhEElroNdQtoKjOMLXb4Idodn5rzIsLPUBuDI/tr8fq0fvbPIfIASq
sH9WUh7OLGRXOady0IZXMufSHtzJYDlXAbmMB4OTk8R7KCvN9/cXsfMPbMhw1GHLgnGtz9jhxSL2
zIkcGhrh07pNcZZJ80qOwU+45Wq4avFkxuEpI7k81ehFiHINnwiv1OurBC6esQkDWkmGmJUGSt8Q
41Kqkgq5nP+gjSEUPJRqEmS1YvsTMznK3C17ZUR6Mkp60rWHyEL1MuZWfG5sgMEYdg0qRAJAYW/c
hpGK+qdEs9WTWwqrZVFDN2Oxu+1zqBTum7nT4bErYO7TxRCyqgLpf2/TRo9Pphqd/VDrcCyGgoUK
TMdeuU2jEv5novdBu+P8yz+5RYQJAQt7wiRyJHJiO0SOvO0DDuIzWWNMOA1co0/2hM/HJpiYY29R
vdsl3VWqfniZ351EXdXf3n81WLf9syzoAQx8J8VczNLCvF39yApDLWwJ2E5iBfVfh/7VwCTsYMCO
kEjwjh1CEBIM6RRkB1e08o4HDuEUqUc2bEabnLmKbEUecGRMqFrJMp3NepLZtsLIA+do+pVDBDGU
9/JY99O9PdcR52QOiT44eY1hdyEHvfyCXbt/p5wS4nFPrd/cOTQM9Iq9r0M8ro36i6MKlwGjy7tN
D5mdZS9jw4l8Ngu/q24sU72EgwxfkVKR/gBhIZu+IKRkvWCfKfqbliDBa1vlnJH+FHF2UFw27a42
MqGOBc51/ZWdVslz22PVheWbrL0tOA23E+nAHVAxucCkrd18i3y87fYehikBlBbXLHBGwCR5I21Q
5KCKOfdCLeox4AoErBece13nc8jkLLhTbQA920hQy58io1A4H3i6B+Gry3VzH5asngATunbXh8hb
r2tEW4TPSB0drJnzfZzK2G+vxqksyazRcH/ZRG3Ep9Jpsk2e2UVYRZBxI7yM4VtEBIOoEQdxQqN/
emae3BVjMGYPNSovkylMxrR+wgXj5MZB9mj4ES2etGqbGnvKPTQrkPZ/rahpMeIlddT402mr6/Ap
H1di28oAghnrxTtfT3A2xzlC1KfcGrLwdiX0F9Kd5I1rzY6ni6YhJG8Xszg3w4AH+wMoDSkwGAEm
fvUbV6FQ22UdNeSpJbzySDfitveNINOlEJ3b7wmmtEOIJEU5nkDh+wfcQRO1iRW2OVdp7ql+H7TE
rxyDkS3xFiKItrWocHN8K+T40hYaZxdb9Th+0M8uY/v/Y+y8liNHsmz7K231jr7QDoxN9wNEaAa1
fIExmUxorfH1d4FRI4plVjVm3VWdTSYZASDcj5+z99r/e5Wlcc1hGszNagplP/lWNWAbIUMAQh4c
D22CVWdP7WDfZPjMb0uLWw8fnDkmGr/yPVL53LsMLlWc0DTYjR/jUKHaQNZXDaR9iJCMgb/+uKva
t087hDmqiVVxQF2DVXT9+v/a68ZOycaUqflBy2PNh40oF0drVEXqCKltmw3pgTRNOlUshNQhrjw3
QOiFk5lEfvnwnQz7FOqhrZ7yuK6mPYOCINq3BdlboRP3gWb6egM748ouKsSrzqWVjnp9WU6Lqo36
htCaTDzMadAH/l+/t289GPZxRvzECGqajVKTDf2bXEqPOQl1S5PsOnoI1Z0eBlp/ahaZzPuinpP0
yOjYDjyyHrXuDQciWMdAm6vsPKP0zh6mRp2T97rpc8tPOCVwKLj0GaKmLp+kkD1926/F79/sy98e
GVofvGSwrwY3hLYwNuE/3pOwqZk/52p/oPHO8YE9sTVv7TBEGUGhiVHycmK+dDJsJU8r+AGKcQcQ
XntlEhav8xlNa93/y7wNY9SfCgeeaLxksgnWQGEp+nbyaLtpRhcjhXvm5BbhNnWulIOCa0fO0tDV
V9rSnYmkyTzkzB25bJdj85gIjoX2l//58s4urZpR1fBaMqYMxsem6OkFSCGf3l/V0nDEy9kRfqRo
UGEX2JV1r2tKXcN4qLXXFE6Mxe9LeULThcjGPeA5GMaXQWcawAK8n5Kh6c6XAVaJCpk8qUGv3mJG
rqZPOZ/23uW1RKbN4Y9cCE59/JdvXAwJZ35NsIfxAmtFP7fyEoq7y8uKaTsNdylM2sqrasoY34qA
9nuLYUegIUdZ624vojNkJ5SrOu2Yr0heOgryEtE5EMIgL0YEpib9Qr07G77OP+N77DHkRlxeTpqa
c/BoduHqNk1zjp+Bba5X9NKsuLht554cXFzuGt2VVBfTbgn12h5B6chG+USLbkrvhDQBqZeLDlep
b5jEpfy6lM4XszoDGzH6zcIb3rRyJykvcm/pxa80WhWWl1u2NDqTssbAAADlpjE5daVTZx/shHPP
YRikYHzI6yl4vLSGLwrSgjgAtIJfT207o92EOxvjAHhKhWwtV9kgx9mb3OVYxRp9SWDhhvEnIcai
uFG60NQ3hiy9sI/a9v7iPK51lFmPl+kklbvdHQ1y1zEQau1qQ/0yJF/a1UaEzow4PF2WrgA5BJi4
uq9O06VvN0o0X0CYdH10jMCr/EQDPeRbUmwHbWcW5HI4uOPQDzmaqDEGaIj393ZZt/WPTuXxuIMR
iWAp1yIBdR7b7n/3EfMimvMd8fPy8HTp3gx8MObNWE5FSxbCV+cpwUFtbETcW/F92HQWXCEZvP1V
rdcQrskQQeb1oiYjzahLS07j6DMTFwNLZJ8F3RrGMaKfE6b6DCzX3CtFUvnmoqr3maXXKBcW3ZlE
pVIrE6CblPDKu05nUw3O6QinrMlt7TNUCd9t6br7YyWtO2IlONtrhl+kUnTM47k6cSpfCO8KuTWp
TrxLRXRJlxkd2LUunW4QjVsoOI023GPxCf3MboKzEYvPhWJ1k1sNwWnKdJcOo/6jTCTO7nVr3S/h
1FP62dOhNszgGIWTfCXFFopmnLmQ4RuGd0u+nDESRpu6Ff1t1c6jK8vzjNRLKsvexRIhrhQjbrw+
KHfaWPX+xA87ZEU8eJ3dy4QqLL3i2GEWvbVJvhwEvDxPA5rrF7PeEPS3RETqmeRIq0Ms/8CpMro5
R1BXRuG2KSQpuqpG4q/butOOszbpW9JaKegHbFpPvT7Pe6OuH1ByN7hY8b56OP2SIyaK+Vhiq4E1
2QbnBvfDdi6CHIxervuTFKqbhm6ZSsh3/zZif3dbebZug1pKXnSK0D3nfyUkF7Pu3WDGKtlrvezV
CorRtpHSlLEAdrNWmohXSyY/WrLIx5syehgTbHnD+VHeyQ0U1MWeM4LuVE31OIzoHyzCUJ8bAFsH
SU36DTtdeyt1arS3NXYyOZtkD7PIc52X4bUVVQCMNMBVLLenUopv8qWvjkQbTH6QzPgIRawvkEuX
YkMa9sAuWpo052iT9n7DVh7TkX2UYZS7OCfjjaZI4Y9lTAmfHRXGXuX0KQfZBMyNePHEKt5pQ8uz
Nwoa7/fV3ETgfQLjORVDuDMUAtHoILLacJ1b3aumfHGadrxZUIQ7IVY+6opC9Uj3syjNJ23Z9nPZ
mT6WwqTx5imn7VugYHQbipEHJVcByKnpYm/KsNKY0CwWOSWx7UYGx/q+y8jEiVnfltYEcKcxJR6W
qNkB9xBv9NqxUiq5vbNL6bPR5PDQJgTLBqKerwqpHpBh6dJbmerJI3BMImKGujvBT0+eE6kXFchz
tTjqgRri/+3f845zYqiV1rZgcuaFmmTVTtf1jNUFKy8Tnz53KhX2M3TmQPaE1YjbkibR6EUcA+6S
fgpdDkRc+Uy1fUT3pEMXlV18Kv0Y/hxj/TZJleBnnojpxqjAVdFVnl6gpZLmrZkEhpeKMVbPvZyq
z8FiW76NGNp0eL6SB6EM9omZE2P8TroLmGb5AS0wr0qJ0egjcS0JAMw7FTtTjrtSkvGEVImb41Mx
NiHxSNtZMss9MbzpmZN5vWWSu7yQZmbQpLNlvxnE8shJOjuamR3w6TYbJI+TzgFMyk6VGRBIJVX2
TpgLNP7EoFfrorkQiVNkGV8UXVf/ykMRXnc2KHNFqZtDHppPelxrNxoVSVZiqNQRRfnMjEfX6tPF
zUQwe7U234NjCV7psE3cbIhQc6q09yVcvpsA+8Q+mufwJprlG71OG7fP+mafjBUOxbZTyH6im9lK
IeQUICaDm6lpux2skiTvebhHNxndap35aQ3zxHo02HsjMOadhhJhF/RpHDnsYgJ8eja9paLYIGps
T2Mc665aTsq7WSuL6nT9OLgMlEhpNofwQdM4DGlG2cRON+bqU20syjms5eGxsJPm0Wanvsu1kORd
nWP1GX0waj+1aD+arCi25LHFjsHHAECfSJGT2WCGTM6CllFqrhEP8/OUGqPDI2lmbjUb1oMameEm
CKDwLywnVFlh8maH3fK8VLSrVppb5tu1YvBE0WN5KfSCmljPWQq7SKDllsq9joBhYxXVeN+b1pXF
iGavMS24wfLYXTMPTrbdAsyDh1u7NpiyOdNA7CkF7Iy8sRHDKYkN+ymNAQ4CTlWfGEyjpESd+NFD
Y96TrlD+7NvegjTWlPjp1anZNKIo3Eru4zNmQt01pdnaUJt0LlLkGpx/RHroMmZIu/X8PW/k/JSQ
9yiBuLWlkzQ3OvGtkAuYdSdbNRoZvdpEVE9TNZx7/D6QNiP7qgij8FnvGhvvOlekJ0zgNWXM79Z2
tGz5NMxvaTKkAwjcVPgpwGPZ4ZOMjCHPxMeYqWeORsVrMcsaltdRaTyzKQl3pLzU3bzvI48DpU1I
AaP2jZLkyrsRhtR1gWT62ahCN0Oz2UDRs/pWpiWWkclrCGllckb9dapl3Us91+VtlmER85ksxSG5
NGm3SafQusdFbvll1e+KoNS3AdXMs8zo2Qi1wc/mXLijNS0n+FQ2AeEGapSChZ1tsrpld2x3emfP
HlOP8pRSizq9FgJ9UNJ8w6aTbUot29i5Gbl6BNxpMhbq6E5hhIKwdct1OktkmjwodFU6J6DTepaq
GOUNsl5aoHItnKQG+ZP33avR9v22x2W1VxVmrkSZa4ztIbamUfU6scQw3JoXLzZMdHRmZ7QHJZ/e
AGeYV9QU53lkXSA8Q9qg3txXEenCeS0onSk/XZpC7a4bxvydkww9jTk5BxRnq6i3JAVLnjd2K6eb
kaQdjxJAeJoZtq91GWRnKK6yy0wmuyqHVjrzXDZUPt3UO+Qgn5uJBip7nBqvaLix/UXPsthaYiYW
uAyDFWnNFGbWlA8jTORnM5eeTDV968ueoQHec0aYY1M99lkyrtOUIfKJECveUxRsO6ak1q2eluYD
XaYY9mXabAow604oJk4EUTle53qNmXuy4g9cd8bWDhRcx7Gxitpm6NeWUhDn05nFGU31tKPVBt5B
y9mfov4MmZUUWnIIjyAA2nMGe/toEQNzZ3eDssGimalOOjX2PQk4zbxLhiG+kvVQv1n12UwjWo0O
mYl8DL9UQVoUxYRpHKRubFbkd9ETSWpPlJeTouwbfVC2M7gMP+n1+E6JzfoM3qLy57p+jbEee3VN
d7QDQOBWtS3fqOYs37al2TgSWSbXDYbpA7yOmo8Iy4gGSuiRxWa5SkB/Ou0Qviq0aQlEMWLcY+Wb
CYXBaXGnu2BgyRovZsi7HCPbOsg3GKN7NzQgXnDwAs9oAWvcdFUC0KBdlGEfJxW1Z2It90lZ5h+K
2UivRS7zBhDHHZEDxw8aFtkcQxgjsEThhFDggtz15NG9BNUcb3v6lG82ObxXo1EPpwWelQeNv4B7
pc9rNAcZsqht9MnFOC37GMxNfBRW2GzJfmE5i4MrWATUfpyUH2sABlf5BNyJ2yGtzp+czmhqANoM
EoN9eDwMOrBXqS55TkV8PRpz9TYVYCLRTeQvhGobFNvUDWk9pjdI2iGzanxWhEWGiE00TGMP6tGc
o+qwLB07WJddGZylnggKRBhKcrpHlS5+1MxRyWQgEXmIErIdpbh9xwuVvUp6pAZ8HBoJkZ1sA7oN
Z2cxeMH1pEHorsDOD2TuibsZ9dkZF960LQLJ2pujZZ2anmZpqamMWvNmOapW2zhVnAlHFlpzhM+P
CC/TocEmignDvbC9uS0+ZDALd2ahy8ir1D7wAKHMng39H+I9NMBHBYbnIZElxQuaxdhYixjwDFaY
FumLeeOSvjSxiJjptNUxZBFDcFsVndeRFvwCO8h+zNWB2XAMc460JKM7KNgUfcGgfGS6KVc3S28l
D6kqEM6QNubatVRZgCojfTMl/XxNG3s4yVGjb1EYVP3rkuqLFwBj922RZH7eUe1VgEAPelTW0V3a
58YGDHvthXlLJrhsbc1Y4GTpop9VHXaP2ZQn7xBpba8NdQAGxIC4+A3ivRhzyZc4dsfOHFTgvwSJ
ITrxz+60ZObsL0ieDpFOBJCPYK14MNLKRuH1hRlsNZm9T41Nhpf5wFN7Z7cC02U/oJa/Rh1m56zX
UoGHa9I0MhjDol67YuMKIEOHGwfbxk7t4nwRdcn06PObMV1qeVMxN8nRNFry6CErDAc/CvCO+uOS
aPYuhZhHYFiVKbHX6TGtq55DUvZwkTRczDkLFgzpGDNloPhPE8K4yVldn/g2mhX5gViQ8lFR24Q8
V6mRikcEsvPgTDFyIr+YZKt6ysdZOrWDzpm6trHn3jV2SUulge41PdI9oR+gxUZZI7da7P1CJGe4
jbUuMq8hctraIUhRiOxFkmQ/VS6S37TA0oC9G7FMdvjERbuoQUIeFXWr0tYuzheCWWylkFTSqiYm
cFU00jpC7UmPiSyuoDuUWmGW2zGKw+K+m5BiXEttz6u5QNMuzi4RTiYnjCiZpOu+7TLwa5MWFsyi
QN2zoGOZ1zbhl2CJ7bt7tRerCY7xnK/38qsLk1ntADICGXvFRSbf5+Uie5i++kfLFxVwyiz6NZcO
yWREVHJSA0HtNLCt6jszn3kOenmatQPu38G8vkhebBRF6nVWqzC4wJp+waq7xJSO5tiI/L5aZNGQ
KFNN/hRArzQ2MkzG4tHAgr7sUZZqideKGOVS8yUf7L5u0eWud+R4BZ1TQarJN2RM0mq65CkwWaU7
Fyfy/L6OnJPziiuajjGFDa3qqe35TnUwaRZJ8dzWn3lE46iihJ7IQll9aTsNCUW0cquBOmNI46dd
Oqol2bXGizL3K8PuIvr4m8b0dyUB8AwsNMQEypqhIEr81nRvlKqUerqGv8OfIJ2mylW4xttsEYiC
N2mBrVRwf5i4nAadhsMVe3r7EYu6XnbELuXCb/kV1eF3ai01s4wq2abvSE86wxB53ZCiIO8QKVnR
diQet9389Zv4E/vZNmmrrwwEwbwQHPi3wUZCT2HWSyM7htHEBDyLVBpwl9RJMyzsdM1NVmJoNBUX
gvW9ws4ICkvpPy92inKxMVvolDcfY52byvb3+LJBxzqcdgq5W0S1MDxxLzowWV37vDpCGw6pVSMH
x0vESR5FyJ/Vr/7fX7/F71NqfEp4WtBx2hggLVhzf+zDR/JAgh00o2NXKJHETqFnt9GAIHsbyzQn
X0KyjpSdyHsNFdRXb/mvf/+3QQCzIsGAHuYeylVDNcX3S6wYJkKPWZ9w+up0gEUUsHQZTJHQOnLW
QtmT5D04oB7DGDE/NXztNjLs62qRovTWWmMqD9BVkcT1X1THv3l53x9jXh5CYdpRdBllBG3fHuMg
aOjP0dk5DPGaNXPJVrlIGGTAb+V9xz60RzSVjB5IJSbCuSEn50s2QGQoUFiCRc8POTPP6aQhIFP8
eY4XQoHkIqGYVpmOHOYvK83lXv/1G/iT6tsWK2RRsRQwhDCcvsvup3myRgn92VELjSzzWlUKSb1Q
10TqPMNntWmqTGjnauQAuUc8PncgE/SRBr9VZu3PC60ozNKBoDgjCw55ymZw87sV+2ueKaFYxMtK
7w9CZ9dny0OQd4QQxJLVNVsEmlw3HAWYV6RSM44teXM64TdLnFznTS0Jkh7XS7sQumweunYSP/76
Enwf5fBoEzMFzxSSiUK18k2IoeYxwjGrMXAJcnb4IRdVVviKus78nYtUsR+kXL8NMcu027/+3X96
fECp6MzmuPL8+08Wg96wRM0xXyLOuNTHX6SnZt01bACZZVfjwW7dNp3YdeIw1gsvyvhnS+zHEht/
E5TzzX4B3RUYMxeZQAFkRkguvj3IfcW+PkwJpQDI5fiuqsmbIt1eCdvHapCNenMZTl1UnpfLkmYt
4V9JWzX1ddOZ8/Q3Oow/yfE5RiI/MizWWKzKeGD/uPgMkjX0pC8muJwT5hiXzzswa2n0YTg2t1DZ
CuiNEK0+TZyrqupOFUOmTUlisvqS4CiofplGY4dXl400/FJCzwKOCw8Vnku31FIQID0Drv8KccUe
sc5EMM+jcBxAtFNk/PU9V/6oreJSc7FZLfgBuBuhJX9bU7umaTUJj/f2Ii83hVS9tl9cuNpak1K7
oaraQynSWP3ds59QoAMJbKkljwxbreuEOeB8mCOgvdt5gvyL2DrhA/o3r/T748krxdQoaC5gE8WE
9u2haOgjy6DYym1eLnnud6SkQr20yBJ+lVCXRPhkzZZTLlQrsaVmGzJfyge5vQ1AX4ZONejKsWUA
Knh5XaZt24yWskgztYRbRmb7NRnu5IPSwcUpqKbG3+rYlO9KHub6MDBkxWSuv9KpvzEw+kqlADGD
+nCZv6488PzUVXDr0VqZk7UppTroNrS6OugLEyMHh2zKLtqglSq6bWnRk/IuY7+va/v/Pqb/CD/L
m4v8of33f/LnD7gelBpR9+2P/34oc/7zn+vf+e/v+ePf+PdV/NFAgv7V/eV3bT/L83v+2X7/pj/8
ZH7776/Oe+/e//AHv+jibr7tP5v57rPts+7rVfA+1u/8v37xH59fP+Vhrj7/9dtH2ZN2zU8L47L4
7fcv7X/+6zfSjv7XQ7j+/N+/uL6Bf/3mEG0TF+//2Ly35Z/+2ud72/ET/qkj1jARQyLek7m53NPx
c/2KZPwTJ5y6+vkRS5LKsT4OgOq66F+/KcY/eYYZkpp4O+msr3khbYlY+l+/2f9kbUHtuFY4BvlL
GLP/6/3/4T7+z339R9HnYKaKruUH83yxLv2P3kVo/LCvgkDBR2pR334TXWRplMNK4jA6lpmrdEMN
K28dNXa4050hg3JEdCT9xMIGWjOk6iuNZeii0Y4psuxCSrFXJaDC8ZCoYJEE3ihFvWNbUu/QkRTH
JYhmhz3XR52hkylkx7sqW7DIAfVwuqCRPaxl8Az0x6bpDvNYo6hRI+Kh2G12fWubZDyjipKW7Thx
fvOCMLiOy4mQH9vcyA0kojkIrypkYj4nlvHaGvTeLW1JchSJYB3uYYcDRYS0+oPbeZ6fkc97iSTc
rhabPArGjakE4bONrN5VRHGalcj08nShkbiY6ks+tdGWNFmEy6jpvaXVJjcwGRuRgvLIUm9cj52q
7TMNIKQw8180jG0/qMf2RjaT5ZchxW8q9HNPXRQKljJN9irHZZ/6ObhO7F4/FiQO3ZrYkvZ5pDVu
YbfDI9Q+mNDQZZWDgep78RXDMNDD5JJbh8ZtFcMxq8w3e8iUnxy7BfL1ZEKRWCiVfDsDBQi9utWD
k6VOHHhb/IZXNclyV7aQC47wYWJuwjywftWRYvhRpPUwsztGVY5d5eFraUG0dbRJbW9CGiTPGfEk
a2TVMt+UdZafNT4VAArzanaMUGj71ljTmIhVxHDXiF92x84PaAQTgK9247yfWay3E1YgxgRtZ0fx
1gxFOJIBUaw4I/KPElcjLZsZOGpRbwQMziRdt6YfTCcDT2pr+brKtZZCC1Cp8kDSgnwemKuhJdR9
IgORkptZlhJ+lQDdw4wjrYab9MTBEEg5Enryh+i/HCY1M68HxqzEEsaVH3bxch001RnRK1ypWium
c2aRpSLVsLfo7T+JsVDTQ6zqxbakJz6Qq+LgASHIslDf8tWHzM7pdmRJPTNXD72lLOjcamwmsrGt
wQ/QMRJ7C8zY9Uzq22FGscdRi9CS20rWMWj0xTkY9ZOeyidS1ZwhHpykIzGqTq7CJfdDKz7i6rIY
I5o+MwwGpAwp8N04WiHtaKN4xPg6FVZd5p2AEQcEqbg/OeWLbZYPrpUGJFO2DwI2KTVVtp1kgF/p
MJ0niNCdue+0u6G8r41mWxGsEaofqbb4E6I6E2qWbCTtXZ/218GA416nzYJ5kpKLZOhAPWaMXuQ5
uAJ1501lhpcEEhycXTS8+eDTzdjBlQnW5BJ3aWruqkT4H8TGPbdqM2TTMSPQEjm3uh1SQ3F7pCbu
aGr7JI7atSG63BgRvxc/HYnfDA39WmTVPR+bk5LczMzjLfktTq1H8m1cbTG2sxW7dW/vNWbN9lLs
5y65pgB0q1S4M31JxPleFP/SWVXEpKB50+hfjBSQjoIjJE9qXLBMcwCsMjQVj4KkdTdtc4N1rn0L
sHaeomQe3CmNf5VZdpMlFcVtIiy3l+uXqh5/EkcW+NAuxV7V++NEBk4/Zeeibt/RRW8V2ha7TlN+
zMzFw6tsCehixi2Jq0mBbrNMGaylRAeviPvSHe16S6syxpGmVudu6twyKeMQod7SaBuSyCWPeVVE
vRIxC4P92ISPoT1oDjbwTQi/uItSBCezP7fZfZhGnwx7fzC+YomLrPQ2X0aXFAb8GsPiY+yQELn0
0p0+B+1P+mp3siQHdw0wODRDqnTGJF5qPvFETOQGYl8AJEKzUIEv7OhcCNNh1kB0eaU8cYJonRJT
2Qtjo8FVGd/7EiPXO6blLeJwQHGg+uwrXYs3IQRnF2/A4jdVi5S+JLiObOcrU5Xvo4AhhIEnNZMs
xoxZMmHcGHoH/dGpiZP4EGmVfbBCq3d1NalOgTrD0stsP6ks9DH5AyrJG3SzXtRVNDaWLjvVeOyu
A1rEiRQ9CvSLXil3q3hio6fv8TpVjcJ7ETNoEKX8SerwLjQDMlEh9cXpVumw3cFSm470eCtfSusP
CrgrK+0/8ilu3QCGkZuW6W2jKB+11GT4ZOlshgpHzT6tDmXSsS1MqQIHRq/8OmWcnmcx6UNRoTv2
DAow01C3YkYb3Qjgn5MvFRIQDghZVxwm2U5+DmNmbdGg/aQPcxjTRsaqnHJE192K5q9byJGfBPl5
zuPrusZ1BzdAuIB3/FTMLgZEdACDU+hPyvS0LBTxZE6lsRNxlRssfOvD1ory2R7GU8acFa9d4nf9
tDMk+M7FVktF6Jjq8iysdJtIr2bT7vp6vBL69BBKY+MUTV14PB3OguGxpNbv5eK2yYaNXk77JTT5
GKimq4vhJuyqay3sj3GFvYhg7x9MODMnttordcGO2TZkP+neXGRXjGkegzp6CXSaFkN/SHl4YVo7
YZccC9MGs6MMLgm2b2CRz2Ze7fV5oaF5hZfgOZ6lgyppDxLWaUc00hlu4+cy3CNPwhpL8wPLRxw6
w6z/Ip/N1xJjG6jvep96nE4UcPrwnCcD/aLxMre/6JLuhjy8gg/FcLtgBaYzUmbKrgrWmEErvmEy
5tCbuAHZQbTUio03oN3OiUpLv+02FhFHkXYctSDhzn/UWA/CyvBV0o6SqoJsqyxc8pHgjbfYIpCQ
2+5ERKb4s6pc2cGwrUlUIWaKSAILk0KQMEeeHZmHLGqfoyk8avPzPEZbAJyMv2em60rm4F+ogA8S
yR2Hw91Q2zuChW6HaCiIkC8wC9k/+bB6UattcQiGjGyCVSWlyW48Sj/NqtpHtr3hgrk8GtCmon2Z
z2yByF/I90sGyZPNB0Nq3ptI3moJIewsF6Ecg0TqmnMg9w4SxjsVJ4XQEEZI9X4GtiJgVAR67Sm1
xglNJg42QQrYisJZsvw1JYQxM8Htti+qMm/6et7pqbExKiK1ohGpXVF6crYleXYfEifkZYsMqDtq
7G2Tadxe2fRsVKKGEbFE6Sfgd6dZRnIkK+FtL/rHcmQSko+vS957uZmhRRtycZxaCRAZ43cyTH5y
K/cpcYFBmaPmza/4aNGhTrwh1Q9my1TYHtJzU6PvLUZxS0pD4wq6z77WG1eVqFPknjR8I/UurAIa
E2p7V1NgDN1wI0VrWpziGdCUGtyIji23nspET5kMzxx7Z9Ta+wknjld2aGFiIsC8Frurp+ugqJdW
f7HtoXgYkG/4mtHaR0SwpmMOMoKFSTIeZi1+UcoHrBDnrtLucT95xqBueqm7jSySZVX1JDr8unRp
Cxrdng46pkMJaYb1rd6od1Y87CY1fhtl66br6eDbJ3UEnb/IWzUOHAJ1vUxvT/loPeiaPmyA8v1c
F3IyKXP2gXLYZiCG3KZ7rAtShJcUSEclb9JK2A7qskcSWMjn0p0RC4YYuo2Yn/UEZZCsZ5siNvpt
u8aJFcx04x3x0pEvi5gmo2HwqFeWZyS5j8D+I2x+INqMt5TocElR9PvIr58wlL4qs/XGzDE4GFjc
kNGzBCisF2ryrBWFH0OMUARFYpGyV7AuoIezXWxX7BhxaiDPDN47Y3D7ITtrJeoRPkiCgD8tb33s
L0BYTIjlVzlscj08B/FbgXPM0q+zVU9USHujrV/bYeU36m6tVq5UyW+IfDapjHcZBdQYLn4ql75B
eEe1AA9GbrApc8vraPo6rDHveOm3yZrsGnNDDOlBjMueAGK3MuMtx9XdpCGAxojVLGPl5pW6LYoV
xVyyayS6X2eG6aelCLadXqFaCu5E/casEQ+4VQiSru40K9d8g1Gwg42AcCuNnKDZHWJD2SeyNbhC
nDjYbQIDO0Dak82ZpU/1AGppFsQM22djri1Xyn7YCuoL5b0V+s3MbFkJPzIgTVsT6TB0+kOvPGul
+m6kC8+M9hADst/ki2C3FoGDrLSgoGxrwIG19hYxkn+1QsbfaWElNeYhFWhawwEyVskirZvmvplE
8BSVQbL+f+FMPGFlbLq4onbA17DvehjLOaHwjkoUj0d3GN1YYR41Pf2BsvNlXDWvYbgyP6T1kTQH
H5HujTprP/JJxN4U1/fKJDZlOS4He2yfVUa6o6E3zyQw/0zWvTRIT1B7HFUZt80S3xpzJ/sEi5yD
Xv7Z1tKhiXP0FMjMjFR4SUCwjT66M4+QPVlXKgQ1CIh+m6Wwp9uS2TgdNXZ+fwilU8hWepMQVuWr
ipSSP1In58pubPzQhkpVmjXAuQYYf7biJMQdnDnhSpuhsJFCjqlxn3VgbW2riF4YvqVvAaxexmAQ
x2NdbU9mRjnfVdLyhkusdkfEVT4EQ+tqWCREkQjKSldRqwG7SDCaGwaVEkYsAjQ9tPkrtUrEeekp
+aL/At8Idx2r43hOE62/Dg0Erq6xWBYfqBKDkBO2fYjCEwxKjH6WdGu/jYFmn0rq27HGnyn1pb1L
yqm3CJhJQ+Mpl3OzQdY2IJ4gXB7ptxnGW5603IHNtM6D0V9TaM/DDW39NEd3sart+yA+27FGbtGa
Vg86NXaGdigKBy2fcrDUZgndDpta7TRLGjOPLHXF42IpA6wAEZY+yA7+t05h8dyzjjKmSVWOoHom
mbuFGVKLsj0YJ5IJ2oSUW7uYIkcJERHT2NbNzZhSbCDLJm4jQ0thJnGln9Gdo7mZEqb6SytFFkrw
OdzNjWiOdp/ZtNfYCVrNlMi/FDQpES6HPNEpeb4FaItSnMFnkqyMs4E7yBd3PVWvM6BVviLZijff
Yzi6pXWUzZY/0lpOri1FMsxNk7bL8mDocZwinzUkTo44853ZBgSd1xzTPF0K5ieIJJG2AQ/xFDXp
vJadCD1M2PztMVwIP0IfgS4WMYSNOO3/U3cm2Y0r3XaeiieAf6EuuiRYi6TqIjtYUkpCDQQiAmXb
o/B83rz88fo9e9kNL7+mm/dmSilSIHBin72/TdisKM2Dhq4sMHgEniydfbGUZuesPKuzxNlgkZ1a
cR7yRh2SJmqqu2KczGkTSWuByVfgxuFcHQDtuFSz7sZDtQT+BKHYq6wfDm5Z8HML+ENrVI17zLzE
n97rfCHop13A1xb2MWYwbN6TDPO9vbS+9di5vaSOuOgtrDwOgid76G7eNbqokp2nQwyXIwBF/l3u
JtzPRBOeC1geYgVGovdils/FuGr5X4wEUYoBsnB9fhf+Uqizrwb8WVEJH3o9lKX31RKJxaCrI90f
cZx5uKepIT9IqO03nNo0eDtyucx6s/YKC7OuGVzFFHoihjdsPPqqAhopov7Lxtf9MFNU/dNqJpQK
rEYM6DvbTaTyjsIc2g9hWfi38XXay2E0Z9Ne91ES5DxMZizwHvaWXWMv3WOGwek40PfxUOD3xHvY
ETld+VMqt34+2YdmrqgQ77L8neI4dRqmCjVVmbS5mWMw05ugka/8JeH8UKbWD93LGF6HMnoS2gsf
IQG1Z1v33oMJtoMzWzNaR6lEj5sGftWbHgvvoWtwzHHcLoggw6iXeuV3akbQmIsZ018tbr99gnIY
gbzonnOTt8b6VByUBYyty4IWQzdAUrw2iPlvGBf0rylDrvUxMed1jj/sqYFkeG1yiR+wnO1T7aac
F6w7yMqoXUHJDFFTX3agvIQ7HfldrNJeldpPJbfLd4r4xLGw2vQpwfXJeDgC4lvhvrGgfCp9gdAX
vStM5zyq86TAkpRM6WfTVNluqDkTF0pZf6mmw1KGma5+Jf3sIS+mhrOCrdZeFseSP1baXLmOqNHB
fPZrFKHFhTouVIrbWvGI4X32t36YQ2o3EUfpc+eEW6QCFzgJLOpJVOp+OCQhJfE8uEhI/aH/Zk2C
aSZl50gFymAh+Vgc3xbX1oLLiyKiVedNC1ofa9kXtNZxXtmjOezJmZGcbF2GZPfq+CW3q8pxdwJ8
fLBy+r7a9pNSe+Q35+CRZbmXVkiNzuK0B2f5k8nHkTjvOgkd8w7Fcw6C6SkYyFt3fAqPjr842zzQ
LdXFacv4jFPgxyoXRpzJSuajXcn0Pk1D92l0Gg4ILpYOu8nV82SSrVkhPatt2nvTuepTl2OreMRP
NV9wq1Lvp53w5EGJ3fN+ayrUofqtQ5Bh4/SMsdHCO5uKfRWROHc1GOc089QK/y0NnYWgT6F0LHQX
IKDbyinAUjg1V/fYmOvBS1BS9aUfszMx2f3sFTs+VlVsyvK9m70naTIJtzsqzU9TnX43LmXslbsy
GG0CVR1q4kJ9RIDEThg7lmRjJkt/B9gtWbU02a2hMdhcnA3BowCh2WrlcHbbMTm6VF5z+Cmdb2y3
xluROlm9NenNeSUiz4RvbQY4Qp3O3zHZnuawk18TJQvnep6cX+yrY7GaXXM4dcIu36t2nn8q16k+
LFe7Rxqc4xAY6kY2CVRalJhA7ocsFNFBVxCBmAmx1ey4PuvsMMCPfK+Cpvh2tJddS0J3f8mndxj7
AgPCTOlWL6bvWB/wqsXFUSYp+7FQxmcqCZDDapwOWVb2z9ZCWmkVGtFwne0UvmagE+R2U/tfhXTL
I24WueUv7XpvJM0C8+hbkMm+y5iQrA1E7OFTahd5YtTd1Wmqeh92nkktMgtzRcHzrjFoi3KaBxAv
XCfJaZ5dAtiaVMmQTdn7LGu80lltryNKZNe3SgcegeR3cn/tE7SkMCwncJY4YMfVsSP2R1MC01oR
3T6SU6632dKdsQ8rNOcuXKVDekLOKtahkxJ4rSyS5HBPUC4i/3VcsD01zl6QtfrWAYZ5t1UnTanG
Jul7cC0QcuJbj288GcFdEKHUp170VBuKw6xWw16xYGNWIAyBEErNqL3CYPXi2+QrfNcv7lqrxuoq
yLv47bzcB6r9gGzzUwxTXNSKs0pHLpxO2mOPBL+2KYqISys9Drp+NSoD5FDnfAZzb8M8L4ytT+Ck
7/pdGuIVFiFQGaT0F4uc/wVTUnDtmwKlxajxHisSwL1mpAuNbo2wK6++8J6GkTZvVEdBqUKQfNlh
c2IJEY+eXnZma3wQE1727TSt3JrLmGSzXBtshTSNKZtw+Kb1gsNFZO9Fo+o1jouHJPU76n14X4YK
41MfDm+0Kko+x94F0aZ4ZfyEK+wNw4bb+y6htOAGdC35NvNjePOWFe2WFFhLECBqNy5RKhg5cC/M
0LcOESLvfm7k8DHbVc1oLRErnNS4r7x3L2x3qpcAR2u9mW+HG8efCblHejukRL1mJ93rhbwR4I4F
TrkEvDPVdE2UeO1WyrWvjvSRh3M4ZSWfpTaUPN6a2A+oEh//hsvoIXiYW47X4oBZYljN6IUjbrDH
KtOQp4J6Y6fDtDGsbsMW5g/tssRtS8HE1Os3t0Qy76Jum4w2OzTXI/YeSi4P5rC1NvxybVKDsB6t
6aAmTWj+hvrKcvkwjlwxQHdI1PIg6UK/ANPYV3e1LMVTRAdUFCnr0Bv1s7LmOzudvqcpOHaiO+Gb
vStE8UqTHlLfqJ+Y4M0VvWEV4N1g+k4R7uwikxeshsafIi+Dq2+S+qJ+ut9z3+03GG2qU1g3BcMH
L2a88XWxwH9pUIirhE8aFlEnhk9Is5TCsN2r9FLL7MVFvDeLtka3t5nsgV+YznpR5QOrwT01sfss
K6r1EE48nUbGL6fel0pulNFfG09vxFS8Qx8KHmZydY6cm4cCLNJnOw3hI/Tu6p8CIa6b0qxOkU4Z
KybbfZ44CRDIHxQ+VXcl/bYhaIqOSbFusBt0pe/GwDnaiHhrTHoXlaj+NSKLc00MtfVsjbW9WZDc
dEjXlJjclTWQBMii8LPrWCeuu3a2z+NooepQnHOgJAtBjEqHyvxDG4C1b0gChnlkIwSOuxHC85ag
wDOL/Zv3dpLHvqn111TMAcNoKbgomkcnT9dms2C39G+wpi/bSXcVt0TS8mt+o0cHD5MdPZUN2xpY
b6SJ7MOMsTYt3YPdMJ9H7Z+b3z1vhtNo1JpBXOrYFXSsqAU5UYgKSZ0be1RNJdq4+dcZmlhUvJqi
6L6xWj0KWYIpzK9VRvgO/AdAaoO+Qyzqez+DIzjY1euM+DhktvPS19ERUsWhKUcqsgHLIQvyQZgy
W71Oc6HeJvzMZce2Jcwgcktg4Vuim94pkN1HkWYntyVGwugdLOuOGMaW8sh0w3M5J1A2vgcqeKOz
54njbPXCy6lXyhu7tQgPo7gBTVGMp1TEfZFiQKN7TZwKBKT7sTfzbT971yL/tqlCyleFQpfp5mF7
CxhNHAg/8sGevqScvOuQj/o7T0cqbFThAM+C04aSnnek2kAFsphuDURSMjpu9EBBMnaLMpyi15Qj
iHFiM25cnTlsPlqA0p/mTXOr+Cl9/tLt8xQKUxrUI1ogb8A4dLGojaqOCTFoRpimUuBJSSN49ojq
nKjhSjF3GIciM8+W75dLLAMWUW5lLn+DjBEDPab+YRhN2R/CyNBBRTYDrEea4mJmaYkY/GPCeVHM
Qbluxx1RSRumiF98AICYx3PigpvbKlVg8OfvW+sKbtT6P28R+X/zf1zFD65o+fOjz5/i/wMTiPd/
9YA8/oj+q8rLz//yb/9Ntt9lO7afvwRoPv/tv6pbRfj/8JnczCS37/PvppDgX66PJx+WUwSvCiry
f5hCLBd7h0tjs43H0bKwY/wvT4j1L9M0MbyRJ+a6A7j/Pz0h9r8wPkEEoT4HixaAB/8/4wnBjvW/
G5ECmx/AsTHTQl/1vdDz/w8vW09LeadlhaxY1ymP+tHDBLbXPOE3hoHDz5XmH1854Ao52v5xF2SQ
bgTwIsKofbOCYbrKVOCcLw3SkshuhALd/MvpWplACxxU7A85tU1YxeFQj3mzzqXp/QQOh0evtvz4
n+84dfkUG331NZe05sxKY+MEdNuy7Kh1fpjdRhxMbtKvqSf0Xec55aM7Su/Ot2Za1MNW8NUFeZul
k8W1FYv/kmTZ/DoN5Nx0r75dnB60IHkEqpVXBHuhgbqPfuasc5zvsYmPgsaqqjlXjYpVgtcxy+vy
ikj9XRQ6uARVPcV+5dgHjiHmHorpN1KA8ZZzj7+2mlxeYbFPI6IZXDIvbXa4fodDPefBpddC/VJn
/jXURna4faUx8h05MXjP5LG+O1Lfp4EW2Dv6h+bXkfzjdULe/+2MHBmWp/Q+XIqvIOUNXAKnvMpw
WZz1Py8jawJ/LzLep39+ynAey6tpd8FlnAX5Yr6qXFRMjhrhRvUKrpDnU+MSWTG9Fd6vWwBywpci
l3Vmj5poQW3uPZWVVy+CFGNb2RRTrIPuFXi//FYniM+SF2EahuJg3lnWrprd8oX1GG9AnZlbXwPz
yWtednr7wXHLlNeZ7owNm53yOrp+Y6+w+AQX7Da8EoMf3wuEeerRLCji9St0eTBgJqecato0Fl8A
RTZAn0wy+7vu+Z5j6STOyveoYFv988vrkGdXuH7K3e3NLbIQUY/nkoNJIfF+i6D66pqKf9EZv2tZ
fEll2Ph7PLLPvK2No4N95PKSm5k32OnqryVldT4Y/KOBSP3fMJzlr+em+cFp+YVQrx7sC4fd+ZT4
F9cr58tsSPeP3dq8i+FwKTWjHuv3cT0onpr81VczMe+tKmmH9dC19iEIcyNd9WNXPclO0zKXjcS1
8648AejJd8Fwi4yHvRW+miXx0xLf1NXTqIBCOeFdjSF+k/qkYzhqj+2WFYcRk+TzLl1t9huTMNgJ
n6dzLpuIvYvdyw8qAse17045NIGS4kOqLOMs0BOrRRWk30stvT1Uj4lklt0m+6APnW+HeQcoB9Vg
9kr28ITqRHoxbEV1hmsq1mEb6h9aciuSkGT7V+kU0btCDGkF+0ddYWN8hS1p8DmaLMGC2/F2AWCo
B/K2zpvoQxhubtBuZGqj21bUuXyC1J1Py+JLko2etU9Jbz3OaVBcuOr7N5kZFlEhtxvWZc+yv8UZ
dFG+JY7BQpLZqhmXfNUqB0Xa7zbw/OyLMXfJY9TemldmHd0zNpRxV4BM9c3OPpdztFzwTkOESWwn
Bp2t1zLH4zNz28jWUg602Oho2GfMKoy/TRqSOFoQTsfCv2ifYLTZJOOT2QI+78LeXC9ekB4rgUWD
Y9fkn8e+ZOlwm1bmqfIOfd3+7QNfPVrcKlnCD5N3rGrPI1MYUXvAprIhFrK2OvVsIfiPm7FsSD1x
1GV0EB0/YSO3DrRV9tGRF9t4lQ409CVsxmtyhYb72nZRe0/lpHXBHJW/4DOR4NYMF3OVAMFV2ia+
Kd/MLOK2ujzWyvbFJkpD52AJ6wU6W/4WVYH31gv/iM/GXS16zJ6DHCOZb+iQC87oYjhx8x7hdqab
rckIxTUqefVusJK81PM+0XArez/r97IOYUPQQrWgg5QatUGUJ7IjxtmXQfJoAnngECSGbi1N9ume
P0KMUIWxUIm85DlzYF59C5H8SM1qKDOmvZNZAfDiJX/qVU4hNUsEE/moxRRXGljEoWWiRWXSfwOX
bB8s7EnrUU7lXk4ZS9relBfef/gIrqqiNSnNK4vFZht2YfeSjt2CsGp5x6w1bwIX6GR8jiFUHXf6
mJwgB0VDydVAemnD4cck7NFxti/tapPZHRY+OXC0bm0ZEPqlLae3eU0yq9lidZoSK+O9XJLFWU2y
NfioTG15XAgRnemDTWNb2jawi8mPZc4cLJuGg/II42FD5DraeH22T11OaIiLw192QmdZhDgvAG8j
1XinaprcOFLVcCDcEeFTqLARha3XnqqaHaCkufNcdi2/DgtHmbkSg2OdsimSp9nOOG9axDliG4nu
MaNvds9QcsOtsBCdo4TltTn4b3Iw2ceOHI2NOQ2ZAcQzS5j8IFtRvygRLa9YYsPTPKXm7SPhXIIs
tbkJu7N91FZD9tlPfYZrfzS8hzxX895bDO8wWXlDIWO77B2P2Cc0tipGIG3inuF8c3NSXpLmRi7I
VLer+UHYCYfcW82WD0TIA1lCjFe0sx39IYmutgdhmEOGsRK3JxXPO0yYmVs8GGn6WPX9fEm9MTrl
eim/+5FtcQv9Ac2mIftRcX+2sOQIx65/Umtuzn4dkdqheY44vNtuZU8dcF2ppzqd82jV+gmu0jIZ
fxyZ1iTVb0ci6qpvymtS26cQz+IDK6+CXboh4NrzD7I1GzraQkvzu8AQd1JumL3a/vRhzMo9mTNU
x1VCDeaWFHn9UCm/vZtTbmp+23WrLkELJtHYPjqmzapCWl7D+S1PrrrtHiaXg4Yt0D99t3vIAzbr
HUfdfiW1jbFn5tBr1Pc9/WpxPjT0oY+qjsvCGHdJVl9F5r2WAD7usYMNscR9SY0EEI0Mjzx7VozB
Tn3ms4pzsOMi5sB1HAOpkCBFfeW4d68cHgB5bT9nBSJKvXwxwSLbTbQ6t5FHG6DFZapDZ0M8zOBD
m1OdWs3RWgTVk5MH1laSh9i03mQe69nwVoxpxtqMtHpNRopUuNMQfkFP5ZSNca7B3/S1IJcBcxjb
fJWEtL0vHmqKQSzrqhrDWeNWih5zEUU71eK2YEm2/MpIHiUS+pPlqeTa2blxASo/bNzOTtGNnDmu
O55zhJ1ZzVMmBAO7k9SCgx8bjMrZZKMzb4vZd7Zi7N2/DkDQTZUFc7cBQkSIW6sXn4fbuS6mTkD5
soyDa/ezYGdq2HCARuicYe138Tw35ks41f5fFkX4IRh816wrsg0uaMGKoldwcnS3zcNg2jrthKlo
wPtp9thUhnI6ZuScOZPzkT46nj5nCx7boa845PqmdyyKpt4RiD9XblSyVff1LhpUczGoaYa2qvwX
R9dvBa2Qm8XCTa0D1zggYIud503gjxDyNxhz3HVR4VOuUdcJ7o4PU9cWWyfKUU+5Ka6tNMB52HGL
S1sP3bAxZmwHNQLrDM0qbCQftGzIT0OHjxSpu9+Hlg53At1hZ7id+U2Jm78r6FJYmcqZN7ymJE7z
fjl5iD73E0MBNard35Qt09rM5R8VOfCs3Ll4WJhXdg7gt7t2dpmGh/AiUL2N5WZ7nDJq11RjPs2m
dYUjmq0aO+3WLeU5Ox4MWq7mwB42Q2Sov9G0uB8VT7e/eNejQ0M0hLyFuViHphlDizTsLLiPl4Zz
1uUt4oc9O7RjZ+jHEzRrIsdu5dzziUUkXFzvHAoJ8KPDQ/hukue580xWSJhqdbKeZ296HrTRfWJm
MGh6b7N9tHBL6RWiNJi+4lxX43IKQ9oUVxLBOxa5ov+2H6zuEYdC81Djdf+wnAwdlBRPguykBnrO
FxrvsVs08/2QdsYje3lM91nrJF9eWyZ7ZkL16rGkwNSnlvkADMB9IR7hXfHI6C05bRjsPlH3FYtV
PbFqCcP7MRLmPjDMauRppDuMZFGDfOcnU0HF/ECFaB2IL3yMwTcPiuUAqGawY2iO2b0/2MtOw09e
ZVbY76puDF5HNrEbQstju2L/SaI2qupDk0TFfe6An1zZgzKnNY1vxTkrvbNlwDLyA7Ucs7rLsKR5
CLxBYUNc5Kj0aNBmbWkGK5+EHCnW+rMsRBrXSg2ncGpYd+BJW09+hF4/4GWiSv6d7DaSpmG91L4T
giYdviX/a5PWJjNjO3OT5jl91yelCwmM0wmmTIWgGX6y8Vs2nRwQSWU23LmUDdwNqf6EA4D/xcKf
MQ1M46nBsJ5w0X4P2i2BjUPDXgT1yx1nGG2+zmxv1vZYHtPeHzcD2hrOwc6AyNK30HW884Rtlnak
ZfwC4VpeaDZ1fy1CuQ8jzQt3kV3kcd8EDGVznm4mQgh7xp+HoJn/zJS6wc8Z0vPE5zVein7czCOM
x8Dy0mPTaVQ6x7XjvO/u8IiDCOBQCrHYbXfCyJaLkH0J3WmwXhMMfis/mP11YeCwQCa9G8r5m3sn
RrcmC/c1i9xWZuXGjOptZUSviayfy2l+qrVXb7WPtE9j6HPT4g+VCnrMML5MNdZplRfuhxiz5QSk
PLh35qR5MaYOpEHgvC798JHUS3Pfe/gPZ5zfa5S95SxEwdO8/86F127K2vqa6rZaTX00xH2IBciU
fr8e66LaFniZX0yjhRnEazu0zLvbbimekBgOQUbxnluOLNiIHxDZW64oCA5WIPkFvuGruc1SOfZR
OfGUjJIyLplsj0UNTX/yyj9G2RRrbXlPyWj8TjSSUl9ybc3pA4Fo2PrTSNlTu6yaQM13SeIbR1+H
MN58J64cS8SkYnj5TTKvest4swb6rZgA70aScfjziQK0QO02kSpt6hfEsOkWQNJlyjSpTQGlpURA
F66odmFaXBhLcQaZLggboocbM8P4LfxUHBabJslM90ilQ/sXgwmwkLI3CRl41hJHPOQg700TLIYg
ZFUwRH/IJKl4CL0Uw1HKJs3mtB85f8HPiyP24xU05W1YtefSq71r1DXDrmAWXiMD/c46gFs8O/DQ
jGJeJe1iw6OKuI77BsZ99Kd1h6dFungFIvuc59GJuMPv6PV/WcIBxmGNGHjDymKmyDWY2rYBh0CR
1hkl55JFyY7sR2w4xanoELJdk4zfpKj2Iyz22lTGifjji8rFSOR8Nh5FUtBzbbe/fllse2l/U2F+
SKOQ3jGaetfaKy99L6Cy9ZA2ZpUNG21Zb50Z4RtGBQaytB8a70TXfcK5m3IsUjEUy/Vw2/Dh4I71
nwYekiUXBA464wN9WKyAabi7dBrfR0pr2ZGHq4FjYQpVgWhKekOLtzvojldwg+nKDjMMh+RmAT0i
D4c2bqMuzFl9qOWXC3zha2bBM8DcUTb9Ch+ofnAit98ZEcBx0xEIAKxvrXRXVwYrjtyl7Lx7NXR0
J2gbP9q3RiqB8ZX346NqXGXgFHaebSN5qx1jeRCF+dGS0lwRVnq3jO6h9awfbJxvXRR9jXP6SwSH
WltOLg7Geyf6TSvrEBIQWtmVTTCg1vgu3Oxx6fVn1nbjaVwWrja6tLZ+pQ4pPJl3IJXQ2C2rvGo6
jJgVzeSObFOx8QwniPFnlQyaCtr6LWtpSPzJPPHEKlL1vLvRSyOCR2bXQ2zzjN0giPDgVJatSwQd
6riNV4tGw++GUO2aH0etym45FUn3wZv5pJts39bthX4gsIv40Hun4rHaH/JU+us6M1AESlntqyXr
tpiK/WvTG+uKc9qKCqwncvQpOtOwhRyOMdk0xRZu9zoNxGPJbJ762OdHn2NTFdxrrEdtVB/DwT/I
HL45pwrgDnh+I18epyx/rRaxMuZMEflJP/3C4SHCOiysxx1iU/KCJ7daAxa4bQbr1TAEYs8c/2As
xpnPw47v8og/6WrT57NZFu/iJsVBTyDyoEThL1CPA2GaPKG1y2SQZkUat8XyIhbsXXMGOpsclxMr
N3uoeW5h7Jxf7Sk7Ao+5uj0G2tQxdwQBhzUwmEOWlsk6zPu97ws4dg2cM4pcPvwEk9jIiWNoajht
rZWR43OgQNjwxIQKuHpJkoldSzEuIYcq+JTS5gxeFhErCyNU1IbY4lGJ4QWR0MJpYVhH2m3IT4Wm
u3Olngpcr+VoX9mcSA7k5DO2Q94HSApdgEk6Z9WRiwwBcmks3kI9kH6/UU6rtyVK5SHECJU/yqlu
ngKZZX8TVVsfKGPuviJEhS/fqPsrDxOvP4Y9ZnNLpXhKSEJhyo0C/hTd0aUjeM7xJnHFcPu2bBvQ
mW31tN47olAfEO2SOJoK/jtyOZaYvcYQ2vg1G14tts0thx9CX2UzlsMCDRQLGgJwlPEdCq/A+Olh
D4aelFkpqzzCkDQ4OaFKY4NKNLBCpJTkZbSpoL/Q2a5OZc0Fg2+CugNag8FJXYUJirAQ3m2fG+Ln
W/W6xmtQMR+SDL7FryCExQBbSbgQAHEjhr42m/egwIIHJMHFPM+WrtFcZaopJFZE4+JqHp5FVQEv
hHaNwTQLKYEs0yaddlSsIzFRMOAJZDw+MZ9uz8RyiqqQ7GZU6AWAKKZAf6eNySRkEUC2moex2WWu
KY9e2NhPcH9RQkcvoEwA38HcHcLRZUlgckyoHV7Ak+OOaQTWAf8S0WyR/XCE8/sdRUmjZsXs1xZ+
KG3S8Qi2KJMvIpSpfxJG+ZXY/OEfMkbRcEcDox9CZFpKDArViIwehzCwzLup84cPm01jdje3nvzm
6pXRBvki6LINLfUZMztWpfHBjVSuEGYqF2+NcFFiSzkmh4gdSbzc1m/3oE8UX5rhJyWN7u+nfLmZ
RYk7zvspo9ZpoZrb/Gs3JTraMnkWMZkqyxUWYscZnieBEG6aao52ac5vam9j2pW7Gdan/u79uhMG
G8dMn2yPlMk6hST1ajloQC2qe78CKxloCFnDd1M06X2iEBjYL/Ln+eBwNNUVjhJ3DBEVna+O0jeK
kbCCEjMrTeVhLcjdPYcV3NJOJ6hugi60aW9iP1ffF90flrMA25zG74Sz6RpHZwNrp44sdp2TJ73H
3BTpdIZRGQjuN+7vTPIoWiO3Z91dqTXBVN5M/tHEmkd5iSZR/CyNhtJKllBU1wrHcDyGbWCdCsAh
7oZ9qpc92lVgX0ViOipcGaZFrBHPMR7tBm/htmuX2+Ya2667bBfCRa8JY2DyJMdi6GMjTB+LPLQJ
KyP/3opNRwPRxp7lN3V1AklZsc1hBqkXeemLjASWrZR8N2t8NrejOw3A3LbjIlKL8Vanyxi8kYgr
6i0ljiU525ayraqlF20114KrwI5YrK5EUETvI55heUZneumBrsTLaCTis04J6V3g5XnhbmpD7jV5
q2Go6cS0XvOpNSxuWY3ZHWx4FRB0ye6tPX4tL0vr8cy3ejopA9EXxC+V9zl4g74Y8EycfZ2n2O0W
j906jrQUwFo+tBmDVNc8hMDm14hlVoKGnBq9vQ+4ok5w/sPY4gGb8jlAt41vh5JtVGkYycZpMenR
GFkzy23Wc2NHQ4XkkaVtvqNXPrzndJ6vhDfTZ9pjHUEwb2fBx8sVU/U2KtJsO3csCd9EKiuKzYh+
U/U7ZrcGRbfV3Z3ddZLTFhZJOkJLzEwS6dFyid8C5XHikLULTlxcRTnHyX44Z/wYmnCs2yR3DHuh
JpPn+z8JKXT0h/FG3Kw4vOKXCKLqC2MO3XatbXffmRf4zpWivrQBoZeJXw9AOBAw001WVOgWj9FM
MGHrBAvBR9EU3SM2ssk8FbUzlyfkX0HiATfZVbgAEjf9iNPt2PBTR6Q2SFM2pkYwKJIFpSFqswd3
sIM4c7ncVw7R8nBdp45RbZSNIQsgjYwwHwZLwH4yHasRB3ZUG8g95UKgohHGLVI1odX8Ti0etEZy
owi8MY/5/K2jBNytkVg1rsxZbyPD9K+MdGpntLq5s9q+2Gq2iWumm92SCf3Mfd/hTdPFj/I6gCuT
SnoeZzNmNfoAsaZUr1ZXnRcGH+lAfFvl/nxwrUnGBoyodbv4w7rtpuaBd5OQhJqJbs4kjpMZZMmA
t6pCA0gEWU2wr38RVPFHtwQnFzRaF0U/m0HmwQ77gzHIYzlgPWgmsG/Zc7MQbAdB/VJ2PCo2L0Ub
+xy/ycYqJx5GP4EZ7DzVknhY7oYH+h7suAT0vPLoisSyD78S6yvE7Ps+awkZBzj3zIn+B70mFBfj
R8eNqjK49t12EX30MQcN9ADLjPDLMjzw+3OeFw8+V+2HzzfKPss2JIE2DTnacRtDYNsE06A3ZtqE
b0S/sYp0lhSrYiKVVvT4lzH8bBRmeRzwNXfEJmeMle3SXPJc5m8CDYd5WCjwx13TPXu0oZ2zOX2p
gQUQbhKvEUdMmrcjbwQ54MJdmwlJz159CZMgrDIOVL5gxE0swq/SFqtSRRB8y5Z2gdaa7gVI2ePS
oqVqlICd1uT1KbLAgF+diJw9QPePReHdu4vYc+Q93FAtmw5wyFqZxj3TvVyPLcVwdS0fEirn4xCQ
P9qcB9CAo/uw7rIQdChqMqWXrPIC8jbMljAtcqKp1rU3OZBGjS+28A8xwi825wVSNZjlgy2d2s2T
OZTdSojJXo/JbO/QK801R9lTP5nlDZJdr1zTJMjha99ddSr1UTgWF24qBSdxOmc2v8O0uO8izmyZ
1LvUFMUDBVCntLMYT/47e+exJTmSJdkfGuQoFESB5ZjBuLm5m3P3DY6TDHDO8fVzEZk1k5HVXT21
nHN6lSSIuTHgqTyRK3I6BPpCaomwWkXxi2lm3tASjeAcw0juM7UcAThyRNG74hmxd/iQUcEpoC1x
tjnRi1aGySk3knfDkeH9mMq3scihRzSkJOBNovsNotnZC8He7bdlNWOvwhKxkgV3pyUGrQ/jRlTJ
sG8wH+3K2Oh+d5X/rUNwJpqXgT7NUDZTo3xOUMAPAziEC7YKThFzmJ5TMi+LYlp62L0PqWaMW1Mg
u0iL2Ye49PzNlSmC8hiNwBvtH1JQ1jKO7qNs7LspVwctB97dOtW1bowB1mePWpuF7biVefjUwSZc
W+bwZJHI4KRPeGGmC3bVCOXcmhFqeWtOH/AFkzPIQjALsfm7IbMF71DkZEdmVHcHoyVvqb3xKZ7Y
E48go+zEHyojs4aWjGAngWgaJJ54Pd1hrXB5o3l9p1rNQDGCpRFR3Hogc29CmdPWPaknzVQjN3s8
ECwQmdqF4bwViVQ700CCmaw9erG2LkbzPe5xm2MDfeiTH0kuz3XufjkdezaixvPCS2NUCfL6Me5Q
xHQ92ru6ttHrYNsJDJewzKbMvpMu73hDaOkwASK9TKF/Bf/5GccPhMpvE43BqHJNjxPESRDbNfHU
YXTT7mRQ4kVs6SjojOxT1SlYjYAleTy+tPjpLlZlZTtNEQAKIHlJYnCUMu8N0RFhKp4Ixe97wPxZ
2upfvmhfgyhsn4jBeWhbDKqJ+2XZmEEzLkAgp97qSiSbCBi3sPi4hj6F9EV5BPpvrbkSh3vDtG6D
0k5vsziIWGlM87ElfMlKZKQyk/2g38Od7dwBlqCO7gK4ODISE08pnKCVMMczMYhxVfXu1h7Y9TVK
YotspUWHsnuXdeOA0yy6ta30ieT8gbxg5GlEKAhLEzUx+70/9p8u+YaVm4WA5rX4YhEgQYyrn4o2
PLZ1QrFV+WEwASaV1qxaOK6Npe/6IG1h1Y49qlWOl7KVIFzi50BVO2qT8EK0V1cUp0bPb1U07GfH
9aI43RtRe4mL0j41osEZy6KM8afPOw9Athfk0dHMsBsUAPcxgWNbqHXJyqR4Cp12Z+SmT7h8yDbF
pG3JxR7bLsFCLS/Q505UxuiY8fKYsL9NJ1XOxz+FSpM6RHaLePzUx4TRgUM5qc7CejcS9p89HZZk
SSXLsZjqgZjTGk05RNZRHemA0CgXY7kx3LuEDQ/9oHPC11tMG3pFfrPqFT7hSppnu2v1CzQAPKCh
nH1AxT4mPMg6BJIjb6inNiMAESUzslSlF8UJhA6tF7REGvA0XJMzcH7QQ/+WU6V2O5As9SzWXG7C
D5YOqHMl95m5t+5TK3l2mPnXIY6jvdPRY5ab3M/JENEOejWp66orc81imJ+xlqkG+wHHrcr93eiE
3QEVtr81a8NcG0ppdyRESKTQS5EalFqpzqrOeQbeN42pkwuT4RqZ/m5G0OdAkdSeSDpz1/m9c+zI
Xe6GZjy1Rn2JdOuZ+xvNNZZaYbqkwXVpCKkL3d4nRcuHYDCza2sMxl3VZxb9TThgwJSc40DfVF20
54SCwNpXu8Qvd2FVQ00tP2W7KCZxq69FQYHQ7GhgxOsDnMmz1tZnbBhA0wxI2ekztyO27hRVZMVT
mQ74lLoBrnLBsA1f13e+TaIHdLUtYbANCz/r9wEYxU3s5vEZjdWlGmZZ99NIAIqXwdDze8v8tg2G
uajKfiQuVlv2Z5mX5RHju2qcq86IvB4WogTuItfjzuNcBoS/c+YU2X/bLNFnf7K2dNBY//MfLKt/
Ym09FBmAiF8MlVTp/sNRaen4Jg0Orq4FNIsid9Cgw0/Mlil+o5sCVCJ6moN+s3D7/kHZ0vklXE8u
5WYu/7aYLZviJ2VL03+z4YzYS7GikhZntX8Ls/VrRboyDF3ppgCz5epLydmC8/praRuL/44lnQMo
Cw/yk8Opkd25LN/+8oL8Cff6K8xrwcMVKVzOfHn9/nwUw4BlD1DMMsXfHkVGcbPwOSXyY9ycUdyC
Qz20uteLoNywj1YP//rxpCl+eUQQdeBEFQAMZDAD6Onyqv/yvJKWog88FeCZi1i0nr9URgmutxR1
rkJW9q1GtL9aMsEDyiOuzKYMq2NkK99Bwse6XoVr+lTba21ysTlyLDHdrWn2EwUriRPSvAbmi3MT
acxW8zXYRxEZIovIKdUW3L3MECsUVkQWR8aa7o0acv5Qal1f79pIX4jw09yZMEJqo1NEKVVJ1dFw
wpUzDV/IA/1CNuITMrRYW0xFNUgvjJGdZepSvIVk5bhsBt9qxjykjSoSZkBiBI2Vq62FX4igC1Zd
7kxr6cJqcPdjzn2QQ3SSG/6rNQ3t/KwqPa0pF210Q+zbOuL3MQ40ItgJk7Q/YABiDsSdqUUrfGLM
Qz7R7EM9xOiUeKFiG321wMo4AuS38IwBPiJxQpTWJockagiYkg6dFFbVSkaZheOAn4USQkczYY2s
IGN05JWSasnAm3S71FcO6iI8Zh3EyBXbjOWUnEXUnZ4yjhUvZpZW9iGgfTgCpzPrRellKAvBO43q
WXOwXGeS8UrVGcuViTJN+nlajFWwt/AAVOMsCRGw3KfBx9IHWjhjK9AeiaugRSMo5t0mVnYUfxdQ
yGpcd5oSO15zNlgjzuh6W/oQg7+GBBbl73nBJRnvfTvrI5AQ+A6ntgJg682GdA0TM7vZO5/wWGWy
LSNEqK0ps4moUUIcfWCGTIvRPUfmoLCQqsT3T6M59hmVcJpWHG2VazXUBdGXOacatuQpTbMU2j2U
QS3sm7Ts8uqeRCsPmGhpIi7pIAbjVOg6tGSqCrQxWqeJTFgPzNqS2nQId8+rSQ69ydhqiYjtVOP6
9olGuMq+HYOwpLS2yfKyOGkxPfJQbyyrbQ9YlgXTNHkpTh0juYSStG4Q9Rn3/Bj/DlzrKlWkolhP
z2+AniR6Qp2YnbjPkobgUFs7JmVkGW/bnVFU0r2g7pbaSuNmnT1okRF1F9ilhv4I8cPOkjUxL+0A
nzvbT7YAVWPTHhLqRPLJLVHEyA5jwPt8iaDARzd9NAU2Lzqa0qEaVRYQpgvwbiRrSEFuBf1kiAS7
SGcupwN14YZ9jMnYYIOdTWLwnVqEs6Hp+o7MSzBzLvLmqhpincm/wUBb6qVdv6GdN8M1YEdEDxaw
afxIdTKyBloJuhFiRuYuTd4LGCDtSSOd7TzFAX4prj4zyHHf6wxBAH812bFMOhABZlbN9wOOSrLx
q6Ybg6J/YKSk8+hhclsjogpWtFjSyajIIO2uPou1sTtVpZpq53Nuq9aCvYGZsibBU5ja9FBxYimh
tBlkRmjcLqlTiaEJxBvYByIsParFqmajYpuEeaPifihXQ2iHNh6ycjBgHnIpdW9hf3IboNu1Tlxc
oZmrFnKugOqGQ7kMtuDS/HpHTFmJW4iKWnycNdrNNkbDCtmrHcvX9lSAU+Jex7DSeXWwwR9sLhz6
k5YsRSt5GimMQI6idjzhIHzK6aJkg23ydgBM0InJgqOAmYWpaG5xac6UBLnw1I046MHT1c0YqNVc
BGYdvwVaP+Ha6SeXOf/K0hhB/CboMz9k+B1SFul/zDiAQ/9jKOWvd8s/7yoKaAv3cviW4m93lcnC
/9JoekhFShdkexO6lZdmA5V7//r+9TdcuE4VJtBN/OIuyihH1789jo9yN87IhStjHjuQPXA08TAV
hUcbKg75DDtnYU7ig0l0+C+eIpPFX27VPEUHFRtNcgFZWzpQ9l9vnAWmPhtTCWZqy09Z7yTptq0K
sRWiHrx//Sz/6dXkoaRhgmwmGWK4Pwtlvz7uOWcuPND/wV3NwqvFQyEq2bcDssXZ7yi8+NeP8s+v
5fJEJPtnxcTkLFmXv04C3QRzQBmAR8xhhutSjUB/BDbfV9Nsc1ynrJnzKQ73vZFm/8Xb+M9P0KDh
ZyGogsS2HeNvr6Uto66FbMrb2FlBvWFhVuDeRMx++ddP8T98HAcWEHheKYna/PoUefqiTU0+lkVS
ViiDadk/xEXtrn4+zJ802z/HuL/Bdf/2n/+PIN3/34JUJjGi/3zAX88f33+NSy2/+8+4lPEbFwIX
3q1lgUgmr/SP4V43fjOVLaVgdEIuXP7In7O95Fcs1gDkTvlVvmAMw3/O9oSvQOguZQjStW3j30xL
MUv88l3mwsGPxWjIX0qcS3f0v33+ENA7s9JtQpGIIrAAdD/DHq2Fbnlw/FDndCsztgKp02bJo7Gs
D6JlkYAKwk5h4ZSuwxHb+yMnVMtk6b4sI4AJsZiYfy4pimVfQZ8zqwub27u7jSmNovGMmaPl4p9k
Ublt6lzWT6HesSIJtEiXIx63ZccSYBvpSwpA7QnFw+4iLAJxPTTMcT9XN4tFimyqLfo9d33UD9rG
E8zm5bL7IUSU0zdU1jvqkxZDGtWYDTc/CiqWnlUZAKPozJx2saSiJiXDI38ZqXIRZGB+rqL4qcQZ
GSN5hYrhEvBFKbNfHTAbH0wns6eNzL6o37m8Ix7fbFxuNEV9KZVFCDL1nzogX7TyZD6uYmul4eXV
Xgz+Ci9R2mTcDz+XelWSFdprXds0864Dl3VgljcEt/lBS/aGyKdVehaFyigP8YMMqEgdOiGMy6nj
2h/7el5+j5EV/15VmqCM3ekTc+TQlJvBQxC6rXWP/83M3xgKi2k7zQTEymVDqv+xLU3q4jOs1PSD
1atJXCAlF2+BtAQ1a06klhq/BHBmG34WEcG0uhuy1Fg5LLI3DVkbKW+rJuKODslMC704yPXpySnE
8Hss9aS8pr4Nqwfg4aAcsuVB+chWwz/W2qSIqJFrEmYfXXOqOvfDpBNZbacJf3rcjBuQtKHxMEE9
EKzulckWNooUwtoqLV0qKddD4o/FhWR4Xv6o24498GrMZeNXoDTJ2IGvDJUwiQa7AxYcG2w4YV+c
URO0TsOpYUG5M8P6yARitDMSMKUhvLxBZjF8WGaqNiM6mHOiDjkkR2Ua4yLmG6rZlMAwNPpA7Awm
rW87d5IesO44j3EcHm2CLT5riLbrvSbs2nrrOxBG96rGNnlg0Bo+2mH+AQ5i2MJ2WNqtVPcA1re7
U/HQeVHmoGuL0i7PU5aFFw0K/7a16AZBPK2zS2cEC3/Mx1zDDKNqaLTUS071FEMLtqZ6P+K7vTKr
T7exrchAJNOoXZym6q5DkescAKmcSLwsSINnXdPyPVx4i9cs55uxaaZM25kMuiYW+Tp9kIULmypk
P34okQevo1TlB+cg+83nEwb5SmlzvG6WCpjVJPD2AC4LMF/MaWGUB8vIM3iUWB5I7hpuDpStSRLt
HHdJ+wK1MnykRcS8OAmveI0fzW/aA+mNJqueWoCE0fgdSnoSZgIE8DdUBnCu1fhSDWs2xRWxES4O
ptFtfHrcIPSNMf0gmFEwFHR8TFeDSNxU7hbepaPvGK/bUW1CHYrdu9RlM8hT2LBoe3CbuNfhbbkh
SPAy0GKgrv5Yz0V2SNwm74ofZT0Yi7NLS3wVQnjIumg4i5EOZN9iyeb08F5wGg1AYqm1M9zs5DvI
oxTI2hV1sMRextbc1nkNFYsepcHclu6QuzjQiEgva0eRPELK5se8MdjADMMz8ymVw2uOlArd2CpJ
EO6inKAf2y+MoCCje0mGAepkHz4VKNgFG1ppD+GH6bLCf4b4lNtvGEGK5NFBAh63HRum+sZNKL64
wQ01R4iyYQ1lkyRB3t1RQNBxHqiZCVZtMmRezupIrfzasj86FgnQNZNK7TM3MnetAcAYm0j2HvLm
LkV7UO949b3QSsuj0afagzNh/yAEz3LcBl+ApZTLwyStBXLHX3QzW7SnUlPl3Id5FXg0+1JwFRk1
VljH6bSdC34VlMXQvBnGINdZLV1ciMbcsXllBqPRDSKSaHIcXJmbPoeTpW6DFroaeSU64GRBb67R
cgzIaFo65G1KjZXNIDzUMtn7kO527EqcgygHIKoV0LH3fupI1uJ687JumD2Bi2/Poqg4u1zVtdVY
zdNjUlvhCIoAwkNGMSjqKvb2lZSj3Mm8Uehik0QBMup4F8lQf7KS7H4WMFeLIOuOZSd+QCvWH1Vp
4P2OHcbavK6NgxuW+XM6xXZ2mnitd76hPls9qep3HGadcexoP6y+OVc2xU0JPV7HuKl4w22loBZI
+vCA93LPfYvYFFMLm+NVxlRlZaZ/M9apGXwnURN/WIiG2qs9dknAogq+GD75WMMQxo3OMwY+MiDf
pMJHB6kBoTpqQNqwBeaYK9IJfBNNjgT8kXfM3CTYJh2c2luE9QjfqwicmzSam9xjRmeNk03tDlIC
/JAaZssY0NtOX2k23XEsNeeNkXfC9cYGf93BrtLUTjbz5BhbDbgHCKPQgvCKjM7m0XnHWEIl9WCi
2wi+ndesqdTZjxP7vq1nZXH6xD+34hyBREd6RdsLzbLeh5HoxBrnWbL1tWHCzWRNCXBSR0Bt98P2
o7cFb/4+D7ndsO1kp/HVhPj5L34SDGo7ZW1FUXMUTScDf+c5Ky2WAuy2ANMpLfyBOBBMu2bO0QC4
QnbUGPz3KP2HWK5zOPnPR+n/1TXoiL9o5csf+GOa1tVvOlVmWO50NrW2zUnuD6Xc/Q0F3BWubUmO
UouK/n+madP9jSGaA85SOEEljPy/Srlp/0ZFhTAFZ1mOYajs/xZ7gIj/r+O0kIzyDOxEZng8/rEc
w/5yXuXj0YYOgwA5r94/Nh32onRCE1OvPuMIHp7qSLkwkuHOIIwSjWa7Mcd3FcXdGk6Jjf0jDx9d
a+qmlUmr1tMQFxutwtWJvkJwlbsjG+1wuUQUa5cG5rVOIy3GV/BPqVwmpMdmMrBSm+2h1/tNjZJn
FyErNHKKTtAfOi6bMnnFP1CcDReeSHecpENxJkBpc2RFajYRDpPEi52atXF5HG1yc1LKmzwnzsW+
iH7UdW6+gBnDHDOtU02hmTEE4MS6DQdWVmR3dtKXwDpH/K2Kesj6BksSKEvIa0mMb3d6G/UBR2id
7Cq93NJFv0ajXpmN/9pP2l4mLcDiuNvgZCXS8V7gCwqHo16+t60Lk8955WphQn3qjLcuJ0/L6Xx8
6fGNeVhijD1ytNc3GHEauznWnXii9mGXN8NTl5hfc4iXOXGTp2I+LhJShGl46yTtOSXaYcR5scbk
cIKhuFdgpjk1bTt8L8eBbeCa2r69OdyTkwfdko9o4+S0nEfl3qqq5nlaMG/Iio0F5tCYQTvXs26X
UD8yxyq8VvRW1KHY4x3fVTJjfnjH3OVeU90Vz0XpVI8werob4RfPbbv4ydv3DICUGJwXHXoeRM03
aZbHNmEJXD/EIUnFhpvXjEmLu1wbeHbAxsCviz2Gv41yP1k03kDWPLXp2HvlWC5EnSOLEMdLJnbA
AH17p4qea6qvqiGjeCCGsujE4X0+Tw8A4KvPueqG353yxUdbssbpgyJML/CdO0rU72pypWl11SVH
GxiAWsqNxBhJLGVlQYZSYXZV2XyWM722tfmIlZd7FTWMEzthKMQsfaMCrksV+zmpELEk/7iZG/ra
NQxm8X5t5U8Wp4ZBv4nm9Crt8mQvO5SMgoHWMQEGuxcI86SxA69h9coN+Vq6/jN+oWs6VVi3jyY8
0yahZ5jyl4FpzqcT1qZtxT74i5skY9cTmvtRK4BHsDeX2ZMjmVrcL9CgXjSkdxQUFDinPcc6WbLb
Tn1/kszhpEwoLHcfovRrhmIzxU+yPPFbb2wj6TayNyGEvM/Zp9tc8WLSHNxh/9p1bumFOkdb3Mf4
kEYc4ovR9DRo7acO5ZCUCo284dWX/H/k1hgD8Lpu6FoOcuTWZp1X0VM1ibt6jl8ILF/EbG7JyKx0
ukdgpa7CsWIgP1JWnp5dWm0rl+OWHVxLdTDG9KB8NkPsSPZZU9jrYHS4g8dEOmUfdCvOhHutIQsU
kQq3nPhOT+obo+p+UBT/ntVdyO05fi2CWe3CUGyq3rgQ32qJAUNLz2Nr+tLnKnidy9K5DoSPd+lS
ViC4aGxyZPvQ7DGCjWAUsnlp4aioDTANsHBk2amT1RzQ/m59JxuwhkZxn5CbSdx6F6dx/gNrsvXM
goiocQfbiELiR7JO/H5txbtFnvA+wXAC5OMYiAbMhnbTJQKhmd5W1bzPvUNeJsOmZslPVln71G9P
9aSB1nRgucdvZkbbcpCTsXb6YLvwjdaaQyNQ0DmDZ7Kjo7RmE1QfPiory0y1Lnp5my+kQ6xcMchX
WnCKGWJz2fWY8FqyRyQGvweostiOdE2u5nqCxYhng6w7QQJD1UAXs1m8s4JQZ2jDPs3tmHyipm2h
GgrSvTmf0YpjI4Y6S/Oa6jaJKRiOA1NAC2wD7PzVayadx1CvxS4m9clNYhZffeUYa7cA301+fNoQ
et9U1YtU1SvQEGvl+691dtRq14GT+o3tjy9zqihmBmrBNyzeEwDxsRvntqep20gcTdzrncu8/1Xg
OQu+wX9yeaxOU1ocQOu82yBSPN+hJyUwjkkDKZ2PYckJYjY+KELBjQvnnYyigHcKcMvzgRuwhLhJ
kWc4wQaEa0Kglq8NFzOptDcxx55iDbRqMjPZWVSdbdgbKWpEmvsseHWG8kU687nM4vvQsh8Mpk64
W2mRnsrMuagyem/g7bJpGc8Oz67nONHXD5E8N5bXYRfmMyIFIH7n6pjBWxZFXkB9uB85XtecTfOh
4tpaSbEORfBuxqDtqZzQ2mQXFON6cN1bF++0Uxya+twEr35bvWtYLFgJ9wbRiBR3U0aLja6ozMMl
rACdaMEF/PhOFdoNy8+3SI1Mu09ZWr86JcBZroAnCrZSyOqEhXN6a1eOX+DPttMt2o26kGEJYZDQ
pdDXFedEuKvN0J81Spckj33AOMnuNwjmPZhDqiMueTDsVOiu6UiD2e2sip43eXK/zYkURCUxUtcO
+bk2WIdpuuuIMo9xdVikJLS25QOr1lbR9wc3p08B8yz2fDN5K7Ti0R/yTzMtTwQx4DhkvpfFnMv4
AGuzvcUb0z90ub4NE+dbjontycD8bm33pSXvydMDqsEXH4OunFfQWewtFljt5Gssb3OLTwqLmbVQ
hMbStxHC9GoaAdllDQvgIX3FaT4exqrhqyjJNTpoDuA+pCf6x2qMD4WLbkgfOOAYsPiqfrWM7FHT
/avOam1bEWwJK99l8UXUv5zTaGdypQrbecsmdJsUBHxm41Ta49Yfd50BN7Er17HdPbd2f1AZucSw
rJYNy4xUhO0mmgluOvqpwIPYxQckV84lgxS7SvHqVBNlY8mRMO4+JQjpm8MpyndMBkVnRAduYHKd
NP6Wop3dnLmePUa3BRDFTmi/9wYVRK7y3Cm66ln1UBrZdQIoCEzhXgsLArJ+9gYUHpHOfkiq9k2I
H7AwdggUOhXJQ3PSg4/AYnlIamcQHdDiYa+qdJeQHG742ghGuvwmLG96592XR9E/63yhfXxXUbah
asOaXsBgbyBu0/pLkHupP8jXU9iT73lG0oUi+dFkzsaq8W8ml4g/2FPsztvJewdQVFiPcWqt82LE
CBVyt8jeAeITNBW5fKlTtChoI1TcrpyBnS3Zj70cHAzItjrpYJBVH6HFdQ/xQF9UVLOq8OMfwuGr
1CUnFrZn8pQFq/ueSp+DbtJ6AUWV8JK4jGNFEtj8qrtq7Y4CF1pc7LG3bUHCctEtyXq5+RquhId7
ainrudrACUiffOZltR9QqtGfcJg5FC5E9oEk0RKYJ/ZhF08kcDYYWO/15kaS65pDee2iH0okYGMS
Lrbi2IQStkx+hx+WirXMoV2MuIGhuucqwBtntxs/At5vAI3KrYFVv/ts9vUhYmy6aGlUZuvGZ69O
m+vKoBVrZQBv2rCiHKnGmKq1oP8ECyx6QeFsW0pJsgZAwk2X4VWxUoP6l/lp0XDInprghTt178aG
v7cngPCs3++wx5PkzK5WWX/aDj4X5Jp4bY/FKYq1+zR338epBZqg3coauMCUHIbi2wJG4lscGrKQ
6G4KahiVYw2i66Gbn9CWlxaZNSrLwUhc+jXAoqjCgVPcHEm/PS/888idXqxweE6URBgAd+746yUe
GBfiVBnCQyC5oSABJzRyvz7TOdXQ41eaPeDVGiqgrbJtLs0toE38xoTvNijRp8oWm9JEk5ztCQqE
Dk23oxd13rtaQn4+epx4yTXkqybjohLP+bnPSZHQYE5Re98+ORlGlLijbGiI511MuBRNwcKE3n4Q
nRIrSIxfjK31m51z/U9GXVyCDOs3Yd98NyfkCHwbnCeBG83y/HjRQDUlp5WmVSdFBmOP5XtXlbqx
Z51pHdI4oIjXf2ChF9ylowaGq6nLp3quueKGRbZgsqYxuR3neFzZS9eISUDRc0mrzbMwmaN3PrK4
zebQs3N3i5DM2F/xYoS59jI6hX+nwX2osVSwUsFWPfnGgZKtco8F8nHUEH6dCo4LaKtkXRa4nWtt
0NeWwFcqcwAXDke+ou82jgq1l9DhKBDnyn/XbPcuFgTnpcW0jkHldorVvCU5R4FPAjeppC1qTfE4
WjjJbpemjtpg4VyUlzAqMOfn+R383mTd599RbG3SupWebeIyqaLFUZ7lH7odQ0og/fmtW3Ozd1Jc
qyzD1kPE5FaRFFsPuAd2TqE1Z2AeRGMIAq0aKEpV1LlnG8/IqoaK44xCO1q9STSYyK2BALZOOWUR
wvDUKD962RjbIu+qfWTCMR0qPFYzHpKV6lHeGH92pU4JLbH89SSIyjbu7PAmbYkN0isz37ZVcohU
fW2Ee5sx/YVkUPSk/1Yzsq5Jpg3vvedX+g/bSc/5bN+qrmLU5Msi0RNlxvCIz5uTXwHteSaEfzvm
c7MrTM63bcvb5s+5vS4tRP6pNiRtLhDHW9G8l7V8HWr93iglVRrqDC5n0xr57cgn+0SNW2U6bzVe
7sFVP/Io9pI8+b3uIcg1/gd9nnuZfTkwPwf92dCbB1TAR2vMQgjc4ReQug+rbt6pOntTWncfEQ5d
a/CDs7BON/Vsf5S4BwYRbSY3ZGIe20MjiQAU1SqKvjMO8KcQGpfn0PRK3Jc9Gk5UezXBJKAikpeX
QSLu5hewiMG20OhTrGgtjJ0SWouGmWW+ynLEMZ6+lzr23gB8Bk4isIOqsn8Sez27a27mtAkv1HWQ
TZ3IKJGVn6E5zkI8kzklyA4ueDkORt1nOKL7qnwuudDYo+e08U6O7bEIgpc0Dx+KHOKS1VzgkXtW
yjBVzt8kc1cGN941EjjbmiT0wIep1WgztE2gJhxBS1NM7110z6Z82ybwLyY1fRgKBEXt92flBD/A
mUgdMjNVbXe56L/J1lUe7ywHfmLY6Zy/AjDeCjss1+5Cc67YEtT0lcUZL5Bw2hXdCjEG9WCtpBfE
+nsUt3dR6MORslfGciORgN9SJ043GE44qAZeKucjBJxdzUbRoWAz142TAAUk0u7JYlOLb1HtfMpg
ekeHFTDQL5GsVEQ/HKPkyuVKldjTnrTyCk4sASRDvswxYd7IRNogscv2aoXt8hACl42V+jDIeLJc
O7J6fXLa8tAZyBmjDxTP7ZJqNS2QR0bUqff1O6M0Li32wNbQnmGxEMzSYLxVVuwIsvtDvw/oYTir
YgoZRcdDn04Nh9a4bV+YiLoziPwvk3tdq80eiSsmbZTZtegD69JPw0jog1bwQ2hM0WVQy3BCHTwW
prl0xqsaWGd5A8A1QMu0dqBkPBhVSWGBMKbXtpTHgSa9YaTmFsNiiIM6bj4r29q443dMJCXJ2scw
Gi+Yo34vciAPTjFUl8AotZKASj09Bb49JIhRGSIT/DJGjG4SJC/4PAVbFVfFPtYacU9N34kfu13H
onnIJ97BmS/Jph00QpzGeNsX7abP6bcAvbQy7PKW6CjDFUy3oroJob8kmV3sROvkniMkKNF2ec3n
1HOGijRtQ647hGhSbBwTSaYbLOtsIeRc+rkAs8cJGQjpa5k6h7qkrhZqQuVZ5bDUfhX3EFGiczfR
zqQgxEECkrusHY+YEUGdjopUVh4nj1Vd1l42gdnWh6WFsQQN4SEDraJs/MqKZmPpZUtb3LRVi0gB
vYWTyH5oFcuQfgtuk4CIT6RtE4187Ns+sC9c5JMXRyLqxZwFuF6/wYFijzUwv7R2toP/hZUgbadL
ZzXjEw2A04eWioBEDUJnBwVS20dV8GVAuN4FpQHXJrEKglgcttBE4BNimdTsY58+WzrH6ILYQomR
3umshw74imjHfaJse9cbkMnNH0aE9JFM2iazoitxqq0Rz1uSgRzI3IoYUFe+aIY4ZFp9P/AlXvXU
KTUCr20AfROOKwtSkpMQb3xBq+ZJ0wVNqiCPrWan1+mjY3wZbb/WU0CEZnfv5v2C4DJuCLx9y6Hi
LloVhx5oNT25KbUwPtzI6qaS+k6MyFITO6V93/LRT5fXhSL6+zoTN5lyx60Iegoe6J17Sf03SnPP
sr13s/vKzvfFXB8gtQS36FLEt9A4U9Je2GkVDt73mWaBdRNb+aYXsVdW6cVsxpvI/yxZsWMxXvfW
JaqNV9YktfUqkeSQ80Z6ZZw+vkTkmWbuSlobwuXM/Y1ZNYCpu/kVyeOIBW6v6wggytCPquDul+qc
BfTqofc1zm+R9aaJrMMgbCcrmwEdhR6AvUO+0lrFrf3O8q3lvu1u7JpWFsL9Cl2lOsXWY/O/mTuT
5uaxbLv+FYfnyEDfDOwBSZBgT6qjpAlCLfoeuADur/diVT47q/wq4lV44oiaVH6Z+iQRzT377L12
5KwsnmU9r9gBKaGMEsLMFCRRRktlwj0olt6pmkuFw55ejIgIACSpcwxmHMT4WGcgBRS0hLCErJDO
MIWkESu9Ra2IZlH2b51y7hCkoU+7te5T7boCaEXLO2ww+vJMR/I4kqEXrbA3jq8svX4VJ/q931W2
wN1cNhulVV/7nAewKOUD2VxUrXw3lqu23KKB7jrH2gIhXygWvHKxEd4t49qZQvUKOvM9M1VcsyL0
9Trf4unkhu4fq/ujQnmqbG9FJJVkBkfmqT8KYW4anBB4xDfl9DVpOewwIvDhq40oAeZhnN2flAlH
QfjMBhIeMl7aVDjaDsWTwNbiwse9nOmP8fSjk1ZwX+ecHmhKItxi77XC18hR2dlblzyjaKhFsqmR
2VVTwvAcT11u4f9gZIDEaXrKOhM5ilrZ7Yvol5Qp3ajFsSXZWUXqBuAMnDj6dOPGXJX3os7EWuI3
IYebumslvjl2tmbI5RdoRjs9fgfMvqVWY6uIS66hHmf2HbVpBokCncayL1b56BofbEIX+hz7otIf
ipyBvjWVzUCsbWG22blLsn3IzAZnwvA1O19NYKMIfFI+rwxXGwQVHTyQE3gLTl19ySGepU10tYgA
SZ54DdzHnJD5AkWr3LWqfqvxytnNrRGn8k4OHOEYJOs6+p3YI+B6avVbOdKeTZti8VLNoH05O9+r
mC5SGdTdaJZbZXrIBGuIqbM39tT7eUZGIBEHtb3HgaOVMF4T2W+B/jzl+ntOFQ523AfRmZsUh4c9
xSst3EfWm5m4ARQ3rPae8zxYNFNwfqZ1maKxJt9X/Tn0hooGQOBAihI0qUOZC27cziMG/UiL8V43
7GU5KRtDh/QHHEnSe5TphNJNlyT2pYlpYGYPzLJ6NJ/KO55d14ujDUmsfx/03YzW22+VAfNt2y+z
EeCUumO/o7UH5ihT2xf1kS03u1EuJ0pOt10itwqULk7HcepnHBQTv2TDLc+5Xawt9V3hFZ4e6mqH
UTeAqo+H7MkEFjdSnK7OvEBoTmZRRvFEQr2F2zQrFsTr+1hoKhWk1u8QC7OXTtecbXEz3Vyi9BFY
fqL2R+TlaryrzvKkwe8qR2OtwpqAQO7nGghEI4jNhPrLI6BjUPLZtExNjkkoa4krViDKt05jnfFp
eOGNx/8idEoCtHuwABZVBBw+laCCMAfCMNEWVf0zlS9Gd9OB1+u8/2qHskz+Va06hglyiA6hR9hr
evti/NEvrUYrbcKSQ2CMaEzddyVGBCOoRvjD+cBi59SSQCijTeONbwZUwI4mWWWBvLIwaQouyw1s
myXqcG/wYEl4Rulr0+PApHbuMnaw2LTFxePswJKCvYcLkpIWe0WHchsVBbs/szhSxufRCuHc5nk0
/EoOQcbsxdmJ7kW5JbeE+Z/edTLdMZ9g3lQDF5xKXQpdTMHMMoNcRUjgkEQQ7hsWNTFvnpwMguoW
W3PumM0IlGuun+bDoZN9FZRKfe7j8GO0q3cDl6HshxuA+eaWirzcebrHiRC72HH22rdsepUqBUxq
131VeXJoC0mvcIbQMyyTofZhYPWquy6UcxaC7EYe9+Z50zoKz2J7Uc/nUOWHnt/V/AEk69JUan9o
QAebpnqeHfMAQblYTx3kH4ABM+vau+L7lLGGaGRn4etIfMpJFgX2q2b+GEu/8F5m7YVWQ0MHP8DO
Q97ZS1yis5GvQ4wBhrho3ddoKNsEeqLufnh98pAiwurJhWAtO5nWd+S8ibCNcE4Ys2obk/Ud/Dh8
1cd9aT2icZ9aOuJJWsilbhFwtlQ0qK7pH2UO70vpjTcy+OR63lxR37kDK69mwdaQuHEal6dJsU1z
eaTM4buMPk204xVkV9/TQRjEtLCtG6c8IRfQgw3WYEkRxUGofJMdvRXlaAWF1cELD9vsjWY1e53N
AId469DI3Lu+jDcugoSnvDFmc0c57IC64S2TJclKuTZy4xoVMRwAO/kJsU93uX7EbS93CQx6MhlB
04Hc9KYyiFyFvuCUi7nREKdRQ1c4AQPhKB475Yzlbqt8Vop3KiUrXEU1T3kGgResmHgS0vzAFNux
+JkeNMQhWL+/Q08nbxoqizmLepZeCP4e6uQ9oeQr03T1vFT96C1IW50c3J1Nz7Ij+yVVLDM7diBI
2oRShMISCbvY0p977Aaj8TWHwEgZRgBBARpeFSuEE8bwMVjxs4dxlGodRI44rGEAFF0UpIVmXAtt
HXp46JzkPBKKZ2U3jiSTjA8orQkqKgkig+XHmfY5itH7eQwq3WSDTuFweGMu9LiEPKL/WtRv3NFT
dkUzaJZvz1G2dlDeV2bRBrUz3aKJTwM/zORT8TmObqDE1gcpgXWG9xv1UH+JVMkEpq8x5oHIlmdb
NFuWw+vIbdZtF29rjK29B+6IlpCckPGi0qdpl0qwFYMXH6YMNhJNmurG40q6OPa8p4xOUPJdRhHV
KVa+VomZkCVJ8/ym4xZMfR2RZNN1JjxLVU+p32oKYj48VaInmlhBrkOCRbvMYv7eVTqnm9EGOQI2
aKcYtL6yxDH2AzXBfsfSAYkWNCk9iW4CVCys6UVSywfL0MuHSmM96tGOdK5B4JCkTns/sxP92enq
I741w2fSrJbSgVqn1Yw2gpa1VVGhVFBY3D82iC4+gr52gR0TR8tptvvAkDlr6mEC6r7AkT9fG9Gw
HseIra1rndFYNZEcCkN7JE3xNbiAC04liHWI21FlvI2F0/wC5YSFrFPZVY8ITTn2rV+ZqNnCi+Tw
wz2IVzikdhQchuMbWYu4gjFu79VKc4Tmo90jBoKpSip8CZYxtNKwn5h8Fpnfop67RR7n+qW1nRes
bxIsXhikuDaA35TGG9t21tJVDSFMl4pvqvj6SENrK7VW87UlE+81yiB7gPMd311X/8F1Z/ZBaY/W
oelG46ONyHJHWB1+OMSO9JQ2nOxVDbPJqMB+7rFTepKiWMuOB44esgxGiI0HW0FzArDPZ9HzbAT/
XjbtD6WD4P2w1q5IVua8cidnWWsSqZ80jsnRblS3scLRTO3G4aTls/UqYI/R5Np13q+aTFC9TVUR
Gz1v16geNM0kaUV3KQPNpo4VZN8wbjrYfqyzGIPzOf9pTSd7HPqwfhDl1LE/kRUrfPnew9peq4XM
f7y0StoVjknJIlbUAHyLpEyvdL46mLM5vd0Do3zIMH8MQcCTswUMqWbU3zQAbOdGDfW3nrlmC1WR
5q5RNhu9tfRTwfzAIafmUEXqEjiGkQK/7e+gI/TvkO1nHjY297VWHdLUQx0cY5DBzZT4plu2fG60
+qxBE9gAw46ZOyssEifT/a4tUdD0qqjtCv+7flar0vvMWwV6glQcX9StdQwdkJYqR4QdAjXnKN6n
504o080RsM71VrcvlGp1MA1BEyzs2rL3OA49PLcQDEXdY4IxmCrApyBITM0IDD+0xWc+0o67SZR7
zVII5K412lLdtRBCDlToaQ9aD5uB8xl9B6HHMpcBbF5VCXk9DBf4CCOj7464QfBkV9UcXQb0X/8e
Zb1AH+Tn612FnbTm0PBEovkIz5NrA74P6hSsMdT+fpPRgxwtqaC+ueSC23VTJFNAutN9F1kPxpvo
gGwwuifKg57deyEc5ZvMzoTKMIffRWtSjgmBa2UZmuYn+KhKFIrQO3m0Hh3a3BtWfQo3FBaetdU6
6zKFkFDA0WqJH9ZwhSkiAaZeA/u6mXloXNB3sKB2dp1ruCCzQcF8HxaMCLVGdlcZ6JZxU5rXoHYe
kDaQv1NLrBzTgo1J5yQdRu7VqbEMTuGY7mHBCb8acQtFjk0fStX2DyDuk2vNiNHoTnFKOUti+RjD
XyIM83hnl7vHukouk1fPGyK6Sw0/8RpSGnvcUCIS1+SNE1FHryPdpDuaLG4YvpszEabpouu4UEWq
Gz4/FvhLIwwDNKR+32Sh9np/FK4tjzFKr8v5GZo4HwLXxEOU6dZmbmnQFVPCVWS26tY0q/nJHmxE
l6nQOBXin0mQJ65qqw9XhKpaYfNO4pior/DsVTymFAikikmtbN4XzzGLhBCCHs2wxbgPs7nfuWPX
cEdEZDlczf0xEzCPqeX266pm6cs9xE4FyAuoak763+kYzxQtj58UivKJuPXGk4JFcp+hxuQTdCOn
ohwYYDYn/D4rzC0ZBDWwJ51LeDQ2YCpgbnju1nEgyneuA0hbbXYNo/a1LmkiYGdprrVmmo/G3M2+
QkHaWk3bckVW336YwtI+6u44nGHbT0FRNZAsqhTBqfZ0k4DwOA0n2iEQmcKEfHfKH12mnm7I+C7G
9nB85qI1zjOfLWwcWKK+gu02yOPpJYHdcbVsbzgI0wlvlTKrCG4ZgFP42HQ0gmmbpipoK6oMhTmu
NdHCeODU+OxZwyshIypVxrs2WpEneHFHI4bF20RAbBqaCu66dF8HbTPBbJky/ZimWJCjiOgexx/W
SPnMwsVkTynZj54dS8ORVaACsUjeT9lonLqG1HObyXeEHvSZapw+4TKp1H1NWC9gHqKg65o/1S3M
pJ5FOnUxc0jX41TkDOJqyLL4zjsWpQPReszLFQeGnpcGB5Ey6+r1PFAyhJgHuFtjiJHhux5lmskD
28Yy5FEFs4rAcH9oWJwXoY6vwCjogVpkyd1+0UxkVmng5mNvivCHemf3MKP6NThrCABTLN2kFKhS
oLKkAUXdcYFmgaePzmeB03+jspM84+Ew+ItaB05hTEJ+1HTlpFLBsWwrrOP9AGCrjSZ7q46CHdBk
kKmXcx+eudoYzZOuyXE6hQnm5BLZy3PBmae1ngQ9548Ff617y/O2CxpMdXTNJoKPJXI1h7QIBDZ7
gSo4nYkA96hGGNhOjpprl3Ysp22qE6dfesNA14bTpbeaGQHHV5Poq1qLpt+xaJKzSbJ+WdkCaRof
dodw4U07jK8sdGK+HuBPSwrt4Lp1c6HENvzsJodfXWUPjEe50nzPfSV/szyvdp5U58x3IpL4vBHv
C9gpeseAYZ0VnuRrHQ1qpwuRVHhjrPiqzGXpQ67r9+OASj7GvRbISXRvfSSjVeRZnKaNvIZA0yRH
ZCwKeEaQgBBR33LmB+7ESkEw7PF4PA3hJH9z8MRHiHJiDesGxICuA6vvLAdXN/zDlaym1p9nVAsP
HBWuiHgmdyXJI0FRdFvy6gAN0qxY1rySthRmazvd4Q2fjVN5bLqa0oh0ns9ThZunTZyHkPUkjc5G
+hZDOLcxu8p+PwA9Juhl+0Ti5HsTTnSE9B7mrBRETu5M/YsKhzVdTHTIotH1zt52WSql49WwIxTD
Di+COlMg3qTGBtDAcJ7UkPU0XVLeM6jvOqjsfNyIgspNpRq6q6HcXwyTyHkLkXhZiV6S/26pR2Vv
NrsnWWK54p5RDrGhmZ9txC8zNohWcR83bNmpFvVdNkOUysrxKlO87QZOd8rtazulSpDAsp9R9n27
tzUOLBW3bIU9KgjS2h9H6g7KZEqPIbQ7h7xZyr0wWnL8sL3Zg9N4zEM2H/Hesy4h5MNd1HrddzOZ
vJ3CQ5PJDXL2wrF7jgBtKNeOdn+bS2XfREiVVAqwb9kT2oGt02PYp4ptLPZmmfSrvvXg2sShnLjp
6bUlhEJbSsABxfpiJWG+8eYIQTUNIMFH2ty/vEYJXwZYo0GOnMHynA39tCDQr3CwT+2VU2uUOOaQ
kWFLkfGHV72BzBtEWfKiogAOS1dq0cU1dmSY9kNYIu61sHbyqpXb3MmRaSKEmISdpz7Xb4RzSf/I
A7meF6XiTwxCDrmOkG/NP/++7/+pKvjfP9cLkkH/qmr6d6O4/y+mbDc/1emj+On++UvdA73/+2sR
4P0z4HsH1/zD//HLHsLNdfhp54efjiXMXxE3/9U//LNG8Gmuf/7Hf/+qBvoo+GoRO8C/RmYd3fOM
ezr2X0cDngCntv/t1n3F1XeZ/Kf/8Z8xAd35wzABMRPmdl0XCs5/5AQ03fxDNTXLNhnuodrcwwB/
pm4V9w9DRw7zWM87KvlbF3d/9ydSx6P0ULcMsro2UjW9P+a/kxTgDPcPQQEeAqZlAruxdM0ggWDZ
9yDBX4ICJieFQhh1DWlQzDeXY0e8SOxy+s1xd+XkgipAvoxYd2Fz9tYzTI/VpNT1OmVEXya13UFi
dCl1dsx2y0wZ3+j3xobIIOOty8pVX6cRcX80++7Jy/TwVyiwprk3UWS1GjLugkyZkFhj4xg6YxvC
tbnzsTnEtTjqSnkk+Mb3VIBHvVS0XAcmJ+Ivqn+IIGK1XwJ7xoWvO/laH8A09ndAmWm2V8vIJzxL
yVfLa4ClIr2BT3R/VR/WyHcRVjHE+rH2lIqucyYsfuiIf8ICOST9PhvyPM7S/k6oivz52/fShaBP
Fq1hxS5e+BxCZqzK60zSbDlNhEcxDShPTTepW+HlGV/VHQzTD6OB2b8tomplZYk8Or1THaQDLpOf
UMTfKnE4DGbsEnAQWdGrwbKDcuQKq1CmgFlTmo40bCmbYyqoFF+aaYZ2jsFakXDpFiAqdErgW/sQ
dX3xBJC6fkusKnzTJm1iNTng6llKW5YW2dBaHl2TYnUv1XTQnhH4yMJiFxOBvV2RQst8d4bVauPP
2aXJ3zykZdncGCToc+2wO5NbZDTBj6EGcwuXbqEJQKohWMcHS9AeyO5LmC+E0eLLSHkXHAiAQYRm
yejeMMZa71Q8OgHwovgS80J+0rRQueHOiQKHc/A2E+zWQo/ONBowwp3TQcPUB/uJjm/5jixsfidz
aumQxY3uPNnWmqom70011Ok00X7Bmc0cz07p4ukbJK/oxi0uplrF3242M1vhjXxDkOAMPA3hG55n
g0GUIC6TT96t0FjmfRQOGw6bYi0JYJ0mTsFHWYrqdYp69ZWylPk5wYV1UYHc8SrkXzHxY7wIyYJ/
CFUF99IoOBS0PSMVgEWFcO2yVFx3Y+Zzy7taiuVMQTVvn1Y8T2V5TlLaQrDzl2yLJ+MjFi4bT7rR
iER0hgy6jvuh9OwYO3CGgksovn6zPRRXNVfmo8Vx61JkQ/QuXcqmxnYG2dxzb+qGzPxettmRlG52
NPI2Id4hw92cVAYmN/bXaLPRqsfAvmrswdqTFyo3OHoIz3mkZNW0VIEq8/XE6JSPdlhxJNYHlQo8
p73EOtTPAiTdCt/ZK2/kZJlINEv2OsUvDsfpZPdzfAxVx/kO7WTe2NkkWPumJI2yJDvmoJvhyBkm
YUN8/gjZ+Ixp54zSJfApXstxhINyVbCgCuKom06Nxm2qhQJxPBsptMOqgpewS3rnEo1TWq8SPohv
jBtcwnrNpVNF+oqKXgBQdjUsCQEebcKtfjiO0aplBOjKrYgeeL/5tBmtC4cmn3urPaZZDgj0SGxQ
idFzsG7XfFk8PXvX/na0cxZtrBhgpBiCxKapONmn8oNKrQbHA2f0Jn3geMU7FeImrtFntq323VqV
IW4FJR3dxPtgEy+Fcinbj3J6bozSn4qtXp3BKc55HFDlkyaUlkr87jDHxqvQ915yAn3NIbMgfcPu
hc2Aq0wfE2auKMMrAHiaW6hPzkO9Vvp1NAsa/gZxqupqhYMzCZeplWyzYg0wqNT3hDUfos/aCbQh
6Ck8G1eUzC+pLECINtULZodF7TBJoyJ/uXqQ8nAe6Cxh8EDr2yb8ZOQ0Ku0jbJJ1eycLe866pZMt
voXtJ14qzZg2JNgXtSCmTolBiF2OogOgl8NmMIdvynieejLDvP7WBWclBIKdaIw97RUfNq5YPXtI
rF/GS+jCA8amhFjQg0uKJq6G9xaExJbwKsEkM0Pe7MdRDWo37m/0J2EawKeaI3fUnrEzXO2gsN/C
Htqi6tfG0siUp1gVC9rIzMVU1MiCJeMe/X6u4peQvzi1PhmJ5TNeXi29wYnbd18EAuCfmSeZzLex
7495a7+QeSAcU06vniUOQy5XHa88PUW2chPz6OSEF2yDzXOiG79yHF8xHn8ZcQ+X+aG03bfM8u75
rqeaVjRcIC9N8sHhnD3LkSfIUtAytwKgRb9rh4n7eP8tOuTULOzTzThhVm72Df7fBeRQFK+eUR7k
Zyl2WX4WWGoLhhA3LFg1aMsGeqfFpsvhrRWTo/aULfzQdAry5oclx0aUn4jB6yk2DpFi7WoKNFwP
/ALZ3tDZWdqWi0QSHhMFUMrPmqRC3odfoZIdMCYmjNbfsTX7M+1obLYTl0RVcnT0MpiKRwmDqdyb
5qccNCIgD3OyoQtqWbtvs5XAsqYbXuMyiGFULYi5zwfO9+VuZPZFpIc878uCJrsK7X1BSDtw3CLh
dw7CsuzN5kSG99oOPfV086mvjHWip8dUep+6DXx6eCtUAJgDIb5Ry4dl6ji6H5XOI53fSzf8TAs6
5C8ZelGHr9z9NJwnxE0dl6trHKpxLdKvtq0PSXEWxlOZHt3YL8rXoiMUF/kzR/CuiM4NUPoQDVoP
PGdbfKYJk7m7QQXqy9/YYSfLjqkd2fU8ANxaDt46N1LGP966kftt9da6xKfoRFstfYHww1w8Wlvi
N5x0Ciy8j4lx6MG5MQvSzNnR33fHHVL/YVXqO9uk+a2ww/OAQm2VBwDaKOq+JW8JVtlq1d8xxvOl
9TbSRWjzVtoUbZwIGjYM3DuQmAajnjAYSlapvSqhP/0o4e9QbWX424BEqLe6+tkM+6F5SswXspRC
BiQ/mJGrJaRwYKpV/1Sqr8bzrF0y9PThbsBOeGI+ufVqKnYEoHC4paTR1Ic5f+rV8T2jl42Pzdwi
9Qha80b542V7BQxztZKdn1s/YUpKEvv4pAV6+kBGD1HKwDW1Z2t8SA3Q+g3HtPhNzywsUApAE5+y
E2GteLuZOAotogZ0u3aQA3XvzSBz4PgcNrd2d8JfJnhU0aUk5M6OO1SBfWWFPmTgRZ2fqPOTPHJb
96CSNBteBHeQ0m2KateKt6IJtDwYx47jDNTzEVwXlTEGCSclD1yQumWbBwXLSFzOGSAjMrQLF+eK
/YMfdKU2zsblm63YnMTRk9VeMkj3LvB1CIVLQM6LIi1P2Ygtoz0k47TqqWNIgB0u6tF3xJNEX1Jr
X8vjq3R/Bb2/DtGPISjqhnfVnna0Ot0OWrqm6RY4P5fZPXLPFjXnPDZKfTGO5U1tHulCW/RJTlAC
1G20rKxk5QlfKVni84shDLnMJJTXc04TU6iQS6AM5IpN0e/QC02N/MtvXj83JkYxG0pxANlPjz+a
9F0COMSk+Zdx6j+BcBIJ+L/nEsYwj/CySyTTvY9Hf51LLC2uI0MjUTVVIVds2hLbgs2l5yRlG64t
hrp796Pel+fWnIlQ1o4q3puk9XCVT/bBLjmyCNuwKE/UxGute+7Gmfvh1UqTkY1CL3hJ5fot41lS
j2q9bBVbf+QrE2qbpeKe7Vyrzv2QtEFfAkaOR5Wu7IHff9em7PlFymfq5YJuq3ZGyjPe3f6xrfRd
XXAPYkOBE5wssbCukWlOjlZ8J9306Cb4WjlEL+ayWcXphiru1uieK373lVM6Kxh/9S7SpkMZZ+qS
3uYg5GCCc0cERkGHiMomogFHoP9S4NdvCrvEiqwPcjzFtVKtVXnfHZOX5i4/0tNztKkXpsROJRj6
rWcGAQf32BcP0QzhoTXZ5el8khk7O4sGXJ6H1t0HHD/lIZZGTKF5SdYEpHspeOJtom5cwpHBbFum
W9bygU2X+VqUzz2fhIO65vczj8Sr7LtvmZwMU7nM5geR4C232hXJT3TBgB0pnm/aOK67IkOmgX0k
cERmZVDj86a5Yi9d51ED45yzBBUxb8D0CWl7IdBg46reG2zdm19bvmgx/QrVcwg53eEAitnk7wyx
f0nQ0/6RSeXaHnIn47fBvo0RXVP/iUklVavNW6sR+9QZb54A42DV+YGs+jvnTXnMQGNsZMn+bOww
OpqYY1acNdQ1ZJRs9e+LMUdm1aqrfvt/FlH+qqH8z/8Xyeb/QzXmTsP910LMYuCN8P0PCsz9P/i7
+GKof7g8OkzPAbiApHp/xvwd0qBDYlBBltGi9CeK4f+IL/ofBv+MP9YgogFiuF8V/yG+mIgvnqHx
OFKpF1BBPPw74ovrIir9BWBo8WjjG9NMqImAflit/zOloR0SRaXyYLZM9do1uH48ulwyhcjr1LmU
guQ8eOyeOnBWgA1GLJd3Ur80ICwMfcah6lEYoEQw7LnZqp9p3sY0ALGE/0Dc0bUPvXysZ/y6xG2r
Yt/04aEakOTtKdJuRrQz9AdN+ch7O9D70Ddam8XjIJSXSvuuhbbq5b7R6a/Htd99Kk27H2SRbcuW
7hlHa9lWpdSDtBT5gTz1gfWTSQpXJF9+QsINpcbijTLxZUZXeboaQsArrYfLKTpT5OD5JlUqOYch
D365nWIKah8sSQQkoWDajh6J7GKGGXeNUHYm/nUFa44lOABoGRScgj1KM9xZ71TDQppnqZDwQG+b
QOmHTauzhu3yTWwR8aLtOxTvgpgNIdtOLhUaOmIbCya8+bLH62ceK5Uxvd0aWC3aiG1P7uW0hxjD
rhN8/x2rNDgwWhmxQuS4kBK+UZQ1+SDSuvlS1Wd/7H+VKl65xe8QG74pq03VPrved0wkRdo8vEbp
PUDTP3Ewo9mGVfOmCzHnZwMVkPaznGw7MDSoAJPqRhRU38tC6GmmL9cY4h8yC1hA6EOw8JJkTvrC
nLFuULTLMg3c2a0X2gyFQiFffVSTpOYEEu2U4qCbH9lk4cslOkVt2xskABRqItVHlh7bu2DjG3Wf
40/RP8NBkpVXk2FvG2Z3wrQFFth6GbAkhba19AgqxVaLC7bg9GCpT82ItB2FL1qZr9hcw062bnYi
N1U3nkAiU/pnOt0OCOnFY9+0Sdx9WWmUoXiEGhXSL5G1n0wayhdNbhwNYfqzGNfmeDdsUzMoG/DA
bO/T4acJc67oiv4/G/9jVW8NLtImbn+1FEuLW2xMUgvhQOgWc92iNjWCcNYE3QDLoBG6Ryjeu5Ep
ualDbKi03C0zxh7FGRAOnXTJG3WjCZzbc7PqS5e4msqcRBIfu56WU/WE1zMeyGu5VJJl18Er7EXM
K/ZvnnR33ig1PDkzOYdOSmReMNBqV53aZNV9NNk8qy3QKJYTK6VDe0PYIuaNcBRQmoyqcDdLUARN
mSmh4bL76qqnDjKY+hIi6uvmtJ3BmlZm6F00+F9bS4POTR5tnpV97UIhoBOwHN7pQmNKvA4Wp3a0
Ca1Uaagl0mGw4gSoQuJfHR+GydpodKuauAQs8reGySmF0x+1nOrDWN3CRNlpXbUgN7syCdp6CUEw
hDXI1PwbLPG4lTD6syv9VZgyVAyDGmJE2FxH0Gp1FbNHGca1rhxYEPbWQ9bhpi0Kc1j3w1XjRKyq
xVrvd5M5Pg5NupXdlYDSIhFtv2IfdEgnOBwxfafOGQ6En9jhctAjrJC4P+fss3dw4o50LIXkb/SE
QT/mdk/trUHmos6US4VjMNZ/Q3L4OQPGIJ5Yfb6GFneDK0uuqs+SyRrAMgNVtbrnjubpsyfyWlJS
SLaUGVNzqfFhUak/Fwzb2JeXtaphQBqXk/wJld+SUL4gVlxbD8LWN316TVPQOuIkKAbZS0N7tZKc
S5tspRZ9wqJGiOZoZ1vVippKujqzQ2Hh2kwpXtaXlOihC8/xzjXHS9tmpP9x6fWUOCsxbdDg3QJh
mut8HsUKWuu0jkMegGy1honZTfCrya69vHm4PJWBQz6/4bhcV5rqc915Plk2rApVyDfP+oFDI22U
TiF+nVbuEAsPcnpU423cb9TBdK+mcV8nJit0t7faxFYZKUGG3raoipIYMscvRJ/IkwdXaznjmPGJ
rEx/AqGFrbNJ8s/Oii8YqcqF4zUXp/DeBXdtUvZXlmsEpmz1reNdA+xrem9HmoKV0tMOUdYB8Ig2
iPIoRKaOHaeKz0VhXXUctKVlmTM/WLJv0+zUhsV8H3uXaqPBT+mOo6TD2yLAX/cJUldVY1OrxnRH
wQftxL0aNKY2+FUC6E3S7NkUMERn8tCLXnXybTOqmOaIaFkHo46nG1TGbhN5eftslNrSoGuOtk6l
+xGjp9/wNGdBO7HpEHZnwiUAXNSWGDvMot6FTBvUrISrPsxNX3RduOnGe8zE09ZmBQ+0cb8KdNq9
0rUR4z+TRjp6hDep4tnlwhmeQwwmK5eSD1QbnkRVgn6V9D0XvHBvROgZeRFuIi956UiWgA+e1p4z
Xq3c446Mj82kPYeM8LgPopTcg1MCT33Bi8yYaj50rDU2WSsvQrojtHvSBqp5K2OVaE2jT/V66vfg
MH9NoH9Ep9XyU2tqZxd1ZBigBg7kwWkSl0suLLnIQJNyP8Xas26Fu0wM+xlP4uTJW99S0C2nLyhn
Lv4ry1zrybScLXvrUflBNX1CyRMfsEMghIiDb/JSomlP6Zd4tJM1afFV37A6KsfXytJvNUv+CGsi
tTViS035pajbtVJ1t9YZN3F7LzDXqV7T2ZCto7IJqug89QXS1LDpHHl/vSxqFSuXbTUj3ArSCKjV
94gfv0xGv0CCLxFEvfvJdn8L16NRry7Zc1EO91KHirue5xDT4P+i7kyS41ayNb2V2gDK0DqAabQM
tiDFVhMYKVFoHH0PDN+W3hKe1b7qgzKrUsJjkJZhVoMa3Zu6SgTggB93P+f832/VSDhaBRKLm7ic
cSJa5pu9KermtoExvkkpq6Ocs6kwyyjkRK02fnufmTlqhDgKvpPHC6ESwdbT1kVojjltWxa5UHYN
hR4YHPFHgjZWlj3quNEGLFvoXuabbIhwobjK6J/ac7g1sRqQETTZIWwf/UKY4UE0ZnHrWwaKl9qI
WfzpLonOJBlxEuTZXk4l+H4dF96EEOqE1PEiROIc7HP33FYKdpSowOB9tLVMz2XJPEJgr9gXzOr6
hlZn+8Wc2/9gDzaXZqoNtNHatfU9U8Pc3qBPid4gDVc7gablOedj2HZt06ggSFDikoPAoZial2mf
Ox0t+GZrQquJaX4gJpKD6oJxJwHAzq5KNs5Zctyn1LRxvgmCW71n4Wi0MbtSGvi+kLIq917iNmGx
vXhsMzkeGrOnGiHppM1DYWA24PfflJr2DZO7vxYhC1KPTSjCDBexQF2L25yOhSu3HvJbbmXOYQ93
duJ3oEMsolRcPcpRcw+xS5rbSlvOxdzA9KPt9WifaPYBumaycVPH91iM1V0N3XMTQ8FgP6heyMJQ
rlstz96ySM0eQzvPL62+EUy9GJ7G6PB7tHqSOaLYn65pzDZQ5j7UeDhdRkW5d/ExT1xjKxV4krFB
stmw5vRRls3egvKBisgT3gn+3vUDBGtCCdYQViEgaN/tYsrPg0SPtlVmjfeIO/LXVHetxwiE2TbP
ZX9Wq+yUE42Ml9+O/g7SmHiwM3QOSp+TuBQAH0o8HnBES9lbjY4S7lwZ3FIiBAeKG9KVWZEHzKGO
3pmJ+IGm8bzKmqe+i3aRc0uTywtJLbxFe/AWnbySYXEAmJqzhdPsM9/qD37ghzeN71Kj7bv7yMHo
r6zqljlKg7c5mPdK0/TrSS2vFJ/+2pR0L9pzaCxdFL1jbqBgFjjSTQ7gRS8HMiywqeYNCXvDM1sy
uMjm68soYMOeRD8weyjYoYtnrbUf4w5ZW4XkjA5IDwBKfS468zKWlKjY+48IGv24bjw1ZiX24wix
HEKvbRxMT5aCqgpQzkaLkVVDnaX4DYMi6Ny7BOg7YfBidFFkJkZ/Kyz1KesarzHq+rypEduHJcxf
LYP4WtYPY2e+5PO5ReeQEtjyXNNL6gIjthooea86MXAMcTMOTK454Mpo86EI99yp7eQbwZRNcaVN
iNfp0QIna8FNoK0+GqorrPz0Q9OEbuzZLvgfHFrq99gKS1pCfP9QKbTmUoR0rgZ/pKmEvHFJ4US3
cAmlVXbHpK+vJA7b1zKKYgg8KVmgtMwlMwMeTDSU2Sao7JZUb4J7eVJC8l+JsMPr0O20bdpEYPRC
J9UvR5Q1OmNSVz87YJfQ2IpcxbwNq5e+ysO3ukEZMhrhOYbyNQyFjkzQhOKOIlKPkECp/HZXSNWK
LgSCfYgdllFMz4pKCbOk91qM2nusFnsqgvZGhnmzKjTxwqEY04dpeA1yfGp7JXAP/68SLv+/AeQ1
gx6P4ymVi7x6f/0f3n/95//6jyz/kb3+2d3y+//6z84WsivQ3zGyRuxiGa6Kj9I/kitzZ4tm645D
FgUjA13wX/7Z2WIa5F1ADJDvINtBUu1fjS2G/T8FLb8OpHmuSHu6/u+kVv7OHivkVGzTMejN+Dtr
TFhCxRgMwZ1rp/FZGQTaHgymev3HgHyQnT529bmX5o9eGVv4qgrXW7kFNPeSNlRCxmT6t3wY/nXn
DNqf1661FrGckQZ3fhbfuGlBA4hlWydefJFMN5qCPlS982+zJP5eYAVwyAKcoU8blUUSy+jQ5EbQ
D+/q3qFy5+go0YXxRS52vsN/uXL9a1jmDNofQ06TqFk0ShLcmYC0Zkvh/DXJIPaCJdL/MeOPpnuP
vdU5C/zHT/T8gjJN/IQ2tsNF3qNySlT/6rTBWbRXOYUrhyCek+KJgM9imo9DozLn/u/8/OBzPDY2
i/R07XfxNEaRe2t3IBwlveWcDqIQIIH6xXczT5sPRl9z/x6aJh/oYhccEAO2GtDyCpq2rRqyKPvE
m0H6Jlm+9k1Rbbn//JGOvAttMX8TzIMH2i+cW05H11OQ4Kzlcwo87eKL6Wu5GBNnlrBv1UB8x948
WeeV9fT5tX8PyUdDtZi/EpB/a+PNRBpX2+p40fak0Nie6M2jAxergiXEyU/eyDKm6gZWJThL2h8s
1DYiXp9ON7xP/S8eVJ9/9KObWcz3MtdqcxJ1d4sxxqoveog1Fwqq6vhKgNS1jLfBoaEEBE6nHzrn
2cYRN2PKJmV5DksidXEo/cc/ys6a/046a3A7G7ErKoT8l4Ho/YthO3ani+ChOhzsB3YV9BuHB8N4
Gx3ADIwI7Nsq22lo0VMKkkrlbKZypwDE04Gi2HNnX+aeY8e2/vw+WGU+HrFFnGFHGCsV7Uu3Khut
BjZTz8g5abPXBCM0AUU+9M6zz6Er2M2qdsYnH9c26dG4qvA7xQCvac74yxLMNxSy9qtilH1klv8u
Uv0RntLRllGrFNFtmSK91yv70A/qs4MnqeTkhyeJCkyeJvA4KfDTBV+X1F3G2TB+7Bw6ytUS3Q7u
bUX67BrRnT6CJXWj56EOHjjYvlccyEdtANqnr6twhAKpAAipgBOE9YEunQfRV28ypRnMF5gMasP3
EjFYiGsWvit0pZPlQcFTOSS1pom2L0qcjnuuqv6+bdF7U2lGN3Y+j1ik+ZsxHK/rrt1PpnaLjul7
lJVXWQE819DLM7er9mGU3EbITtBoODsridilJ4+90u+SQUIEQYLckPvWk+GczN65rSPI7MoLJ+mu
DS27S5JiF1BKXI+t742lODEKLmK41uPUZqGj8/SOBS4cyC6LsQ33bQKdAPa/eRNOBonDNv5iVhyL
gsvAPkws/ciJPRRPJFKqXVym288/9COXnunkfy52MUdaEuZ64dHx/uxODQ7dxVcOmseuvQjeZp5K
RxRG6ZWA4Vah8IG+RXef3/eRWaAuYnen1GmMoU3pkfKpa5K3CD3ipIpv4lIgyfj8R449wCKGG5mB
bjIYa2/sXTIFyXmsyn/A9P/dTYa6iMh2VZPCL+3SU0iZzLYkd2Tvzc3n931scObn+SNEUO9wlNgI
ag9Fbk/5Q+J2jRUevE1VP/G7WcTHwXLcohRa5TXKCFkENgyNVtWJ467/ff8tMP0MnX7l9TbrjYv/
2FlfyfC0PYW6mL6DQ8OhYyY13MPkxSanJETw/vnAH/tgFhM1dcMRD9C2oj5Dl6Q/Tp5JOfeLNenj
i5vuYqrajpI0FOlKL/HJ4Lvc+TpL7ZdT7pwq+d9DHhtKlptug/ZqcH+QOXFXeaR+sRc6duOLuZro
eABhONp4tBPvs6ovYHiU/55f3f85EJjuf5ujY11KQAye7vq7Aowvskw0v6eNymKW+tYAnMxwiDJl
FUKhNqxNjP3QFy90fnH/fVeG7uPvMU+7VFo9cG3PbU0qalOOZZKE9RxfaMn0qzejc/xhOs+Ks+Dm
tOdZzNpaiHFS5TxYhfzF97Q2MlpKT7v2YtKiXQwkqo7K06uCaO/aKDyBA35+8SP7MdNdTNpGj5wg
gnrnIWXLXrPUonyNSGCVdD4gkHIA8c1nhstTqV9DmaxgJ44+xCZLo98wKW+yzvJ3kz22D8MkjOtE
pV6aFdLeKILMJkr9/rIa25+Sgg6SLYrrn9/3sU9/ERAQ+drDoKiNVzjOezBQP2y75otrz1Pzg8/H
WcQDZJp+5TYpL9PGFSK1EDO3hv2omt1W9DQPtmnYbpNCrQ8nPYuzCBETHkRuppSNh5XUCr67XGkN
uofTLr6IEbZu0mtNacUbR0q9SmWD0KGs8MXVP14QTWcRJDQDCn0C3M+zHNhEwWSh7uspENWtpp20
oJvOIlS0sVXzuxIxhEIRhkKSSaNtNn0RKo58R4i8/lrR/ZLGjAibAs9uRlTyVv0T/MpXhx1tnkQf
fUmLsOAMCmzDqCohRdNNj3uvdtH00Q+EcezEy2LaxkOnHBwnlFdjrbsoN2DRJKHtnvh0i9CR2wlR
VlSVN6X1XV7QV5S5v077rhZxI0cxX1V0ByEVM38UqvlTrbufn1/6t8/8R8O2mNy9Pxgt5YnKi/Oh
PWjlKFaxkeHN3Sg6xYEqQHfwG+IZ208iDE0gv7hTSYLVObWsdi3CJAMRQMOB3bvtNzvNFLL4jr/r
3TTndENNQAHlsC5S7GVyX1b7SQdOkxU4MSShdV92frrRJkQGSuro206Zq+8OFUaiekDTQZOeNUld
w9WGNeZECfJstSxvnbnIGMImWTU4V14rLiR5xBL1JtUn51nOCjisH8IdYHX9GwS55tmX/XiulXAS
+rSnu99Rf7TjzECFhIy1TQ04q9fSlWMLdd8L99mGEb7tdUCyU0X9JRq6tyFSSnQ3NCl9PvhHJoS9
mBB1ryQ4Mual16SD3KC2BtHfpF9EuiMLs72YD3BxHbOTXeENQZQiL3PtFaW8d8SU5BxwMQnoZKc3
TIs5eUy4GH2xMT0SpexFQO+q0MQMXhQeoTw81D4SYRCs5WHQuy9+4dioLUK4joJJzi0Hnl/5l0qq
4cMAW/2LVzIH0w+mg70I4VLvc79TzcIjFQ/r36UpvnMpXw6hMmLFrsgv3s6xh1gEc5DzaaHiJe3V
RXnTVv53NcvvP/+qjr2BRRAfIpk6NPiUXh+mxotTGeldpsIrwwte3Xz+E8fufhHrRirxMCbGwlND
9bIvoIZI5+nzSx+7+0Wsq4oRxVHAHqlCBXrR0DwA+lqoOHxYXy3Tx35iEfLAMktbHRvh6ZHqXhaA
rs+wjSnWxegMJ2XI6a/9e6lDw4tR/AgfSFDXWw3m+BC7/eXnI3Rk8GeXtj8PxpMtSgrCXFtJsExo
4+qqqE/L7Ju/hdV/HLqhc7cBem/hxcm6suhK+WJaHbvnxedOTVuhHVgKL+maQ+r2r4HhnrZnEYvP
XR8GQe1dFZ4NtHZtg0dGfEd/7GmDPT/QHwNSucrkjw5EhjJEeOmCmFuPWnh+2sUXIdroh660ErS3
lkIzcZU01/6o5F/c+RyxPohkvxf8P+98KBu9rQvhlWpXXPf+LL1wq+gMCWa1xqy9X5V2r2w+f5Ij
U2opuFex/LXrzrA8Z/bZmmFgK+hhyrXohmz3+U8c+4QWs1ZxEdpbpmZ5fQGlQpSPiu6+n3RpazFb
g6gf9aIaecklTSMYXWm7wdLKL8bmyI1bi/nqiCaUcddy4yPNh5qTfetC7bRlxFouV6GrAqwWlZfR
6ACwAaR1YT5/Pir6PLIffEHWYtJicOWEgKKEN8SXWWPv1ZnbhjlNdu+H/qYurrDG3qgzxehdN94S
4wme8YUhDuBzaCJBn3UeTXI3+V/Evd/1so/uZzHTzXDIR6g1tuf4Pd3+w9qZm1loRAdIfVD9SwoV
ZotbYIzo/ppOo3UOAqotzf1QkmyeixiwvL+YXcde6vznf8yuPqYqIUSSe2wOIOhYxmqsaAj+fOSP
XXwRF0DkRwVHydzzHevKzksMEnEL+fzaR8poIHf/vnOohgLYARQBp236H1YYt8C0g1eS80BaJtRU
emmNhyEq3kK/uze14rHIVOduGCfMzQFOrNKAplGJLdwWTW8D5kGLNkah9zcdbbG3ec3fqxvHPqN9
9QXXl44WH/07xQYc7+gh+vwpjo3QYpcwUPy3WgQZnqKGv3Q9pKvPAQH5+cXn7/uj72wRaaY0F6Wq
aalXDslVPsItGDnYwcVMX/WgP23mmouY01NBirq+TzxU/69tG7yJ/vHz2z8yNuYi3kx2nRv0GKWe
P7hob2IvRhP4xdDoRwK9uQg4EH2nMpyGxGupWR7CYdJw0srjK10B710kUXBw07rAksMpq00TKMN1
ZjQJgFcgtXVfQESQtGQ7ePu94WXTXTpGhrQsInXYcBKkF0K7t/RB3/lN/z5URlNuevzgUYlwakmj
0yryprmIbEEygRqDPE4mQlvhFrTnRLE5bfQXQSqapgwyRSA9ZtFe2Nmj1SRfBORjL3b+8z9iDqAb
Tq5JIxEnZ+9u4T5r4ovQeuzKi4Cj9oNmq20ee0EFwdysRbUNkQqfNiKLgGPZFVZGUx95WH+nWw2Q
1gYj7q8m69xl9dFs/f3nf4yKkSlWMWkDl8eXBbYHuxqSY7dZSz/xLrXoIYH5peavxry0R++ure1T
0+Vkf5jLJlKbNiHykCacXScecQ3fWSlCGzRdPl3WufaNebqewnsJjtIpnmhsYI+8kob+ze/KbU12
kl9qnOdZrGA1yN/nn9XA1p02eItY1KuKHmtmknjDpL7JnNCqwhI96drGIgRRjdZiA6spaJo5tfJh
l0f6ae98li/++ani+xsIBdMkD7DmZa7XN0V7Wtw0FgHICPoYLnY6x01SPo4itsGQPJw2IIuwkBBg
8LoXqUeLv296+BKedt1FTMjTBN2gGKRndIm+cWkrOxRtZe9Ou/oiLEhfgkJUWq6OzQ2wn2fyck+n
XXoRF7K8TCWw19Sjb9VaB60s9kois81pV18EhtDKHTHg4eABy8g3dS6vTV93T7z4YodQ5LpQRNnG
3pgET5rAA7UeQFOcdueLWelPvWP005B5Y5HJHTw9B1jvaa9TX8xKbEvof2NX62mxW2+7Hplo6vr6
2Ul3vuwlncg6BUKLYEiV5hOQBjwaOep/fm388T6OxSiJ/5r2flDA7hVZ5Km6sicQXzLtLfFIrLVK
56CiyozSQz0c5hg9TM0Wwo0gF6uP8K+CaTOaHLFT5Tbopq3RGvsqTVd9/dOQ91whITFsJNalzlVE
0xGtIf0I6D7peDA0muXTjTT4SPOnnNOnILYbUl01SP0QChHAiwxqQnvo1N0cqmsb0asa7/mTic9C
6bEksnelER4y8X3I4TNWzRX/UQfrVtH61Djjm+P/VJ0HDRK5acJQsS5ZDIzJ+VkNB8hvG6K/wsty
8H8u43BeFma/Hi009/x6aTffrACiKQ8SFXdxekDOgiru3UeCk7o/6tb6/TtcUiMXrPi0qMF+SQ8O
bljch4W3tUPLOuP3exjrBBkm0EsgFvx8UWNciGZP3cX+e9sVOwaE1axTkXIl5qaN5tZ15AdVed6o
OzQX/M/dvMaNIF3SLrlBmHpRDeWT79JpWTzp1kH2wWXLsUZLcSrRxRP3EJBfCZL0TNeeq1pHnmm9
RGYKFbPZpiUWgviVQChd1c2VLmYnMtAgdNeTQZ0VxYEKuRZyh1K1Z/MQaoMKmurQAlmuBKTpXdO8
xOiD1X68yNR6k4S0DxYbWaCMAZ/UPjtSXJEEWKmTitrqxMm2iPhhT7kXPX3s1TGIDM23vge1+GI6
zB/9B8eI31voPzYmQVh3qVpwjLCb/t4GykIFqm22Rs6rxIAV4NbYWV/81pENnL5YA5y8ElVHT4gn
w+Cys/IHMxAXn8/qY5derAGlLAuJ/Y70RBuaB0wx7ZU5IDs97eqLNaBoB1cE81GXis1z2g9Xskm/
yMFq8x1+9AIWS0BJ0dqyeiPyMN2kwy3EU6c/Z4KF6LX4/ucdTy1vez69LjxD23OtNY+fP9WxV79Y
H/B0zJIh9mMIqMkval6K56NmuU+FI3+B4oIQ345f9Xcde8xlP3M1+qYoJhF5QCPKC2jB1m1Ww6DK
/Ij0R6sMV5kTR+sgLtu16beAsESFMKwwMLVBv94eIjvQvlhejjz4stXZFgb45STN0B/lxRV6iOS6
qZ3kOVLNGYMLy7+NMVn9fJSPfJnaYrVxpIIl1BhnnjX0ryWeW+kYvH5+6SMLmbaIC0lj4KNNE4un
BXCZUtfGsUh2iGsbfKZVgEhnios/MgCM/LQjmLbYI9qDNvrOIBNPz+IO6Zik2picWGhcIjkc29JT
i2KpJ/v8JcuK11TVv38+UsdewiI8GGFVK7DuE6+U46Mmuu/kO7/4mI5dehEbxlaRTWzqsdfY0ANg
cpcVtIbTbnsRG/K4rho11xLP7dQnX8IxK5sv1hT9SNzRFrNf8528TVwz8ipbT8+HEQsI1UrN+3oc
ASHEegTtOMMreZsrJb5Z/XhrmzZ4E9dKY+y4I22f5+Di8I5JcfApu20/5NE2CtzZ73PUsPgIMKzC
/HEneYhNr2uZ3IRAor94gGNH6mU/bVXDrdAKN/RagJHSkmCrcamiVp5JZzVkt+xnRhoq+IdaY28J
Q23eavXiybKNLbLEeUc1ISRiVa8nT5f3RXoeDwpPJPf8GYdqnCm30k637NbCytzOW4cOC+t5txUZ
31N519bdxjCpydfmWdNBlH3u2i/WhSOflTrP+T/WZZHaamHFPB0bXzCe2leTTLd/t+J8sOIsG3or
N696sqOxh9Ne+G2MCkSA1F4fTNE7Z10EUNBx3WqLn5+61fok2GeYh9FNDh52rzlqD/Mj9tnhYP/t
Wo2vr2mzSB+lHpKvUGqgA1mtgTev++q6ryKS3jm8TvBp3R6kykSc6rvrIbfkpaHRGlYWFi40nY6N
WyEabdcUvbzoAX+tsVrVz9WqYCdSx1m3C+k55A2ZyoOTu3cqDFRr0G7CBrG6MeDlklg0ZDTTiI38
7Adqh8UEFyezc2gtXQHIG66fEqL31ccRYFebGg9gT4DX6pncGoBAfiltH786bi/eu7wr3jGbqW8m
I5d40KGiRXba4bSWwhwFHQxyMwq2zBB7VQ52RnIZ6jvyZvXSp4l/J4ohORixgibfMG4dzXqL8a3d
+poyOyIl1VnchMM5fXZYT2R6fImYCFpAWb5GTgVYru9MqCXpuwnX/TGcwhecfZKnMjWtC1MHdNCb
Zo2NHhQNNY1p/MiMvrvJ1AS4XzO0ZyPmHIjFYedMWmSfm3VtAG+z2an2kwLuOHpMoqq4BrUSbxS8
aR45E0EvcJ1CvJoYc90AH7lluV43SmiejaUZYM+EhF9TGwTkY6vxF6hK9zBn1nGRyy1S/ODGRwV/
ExWdwSG8UVZtFH/vhyLdAugfsDpyp7MuHfUN9jXdWqp1/U2JbeZpYf6iccjcO3qQ3XDZmfanPAA+
BY0aDHQJwnxnqLpoPIxT5KtUk4XyFjcuPjtZW2wCtPcwfEoF8gxATYxIdKiNIWbDMtMOsanxdoYK
0IXejMFBzTD8FkY6vKi9hVK9NJGfZ4O6b2a7vGREG9/lkbtVK2F5itNmb2EGDm9d0xC0y9siPvcF
Nof0d7Mrs8fxPslwiVipSkh+33BHE/dT4dSrithK+1ghALe5dCDhGRCC3bRbgS+fAezTSuLpEoMF
eVs1ZvDeQPrddn5ivIGHBh9jSD9/A/QQ7/CZr4AhqOo+93X0vK5SzoDkGFn7CDEFVIJc14rfvAJ3
sg9ZXwTbegQCEocoezmUdPUv1bT4QnNVnjvo7V6jyunW5sjpsu0wSEHjLvdtOYJoFICAI0NJtmRw
kbxbBaSCrh3gNiR1caiyvH31rWqmlc5Ggzm0VWZEY5739mxo23HgbTlSGaUGYODZKo21q4eHqurD
TTqI/qyM7OmbxgHpFuJuBl95Ml4woDOutKl10pUGz/i8ZWKy9UyCw6iMzW1YFzBVWE32au/U5TZu
7PRR6zLj0lLMap/D8aFilowAVu3EeLekkwrAPmq7o8Gkvqha0jUkTiPtOgxd6Z91WiZGTtWDBBxj
TQpZ0lg7OK2e3TilKt0tNpH0jlpW+thnVrxPUdQ8NHVn1qi3ytxduaEzbF0txc4xLyMUNFOOgAoo
LGezEqvCb+jTBZCZfvpZWxOKFScpRgHwecDXMo9zRAiOk2o0vzqgE4AN5Vg+iCJAlB0NzY9Ysf35
Qlb72LqSpJas+l/wYgkecQtMFD2U0d46Uy22na6n0xZkVr1pTVACVCewSh/8NF4D5UY66LfFdQkZ
fI9O3NhaBeCJGQ6VbqZAzwCN6xM1C54mC4FeVrUBzqqHRQ4bx7hMpxproBqWNkB+kpjw5JvtZOJj
JOwh2LpZ396qJAg3QyzUbd3Q1YaxrQvUwfDJYVd0ZUg7f8fbe3qt6Y1bWSMInbSP1m1Zrv3cmKXo
l0Wv5zmMLprKMj74YdVLBT/QGvcQG9evzSjA9fqR1eMvAfon2+jU0t6crgQ3ogf6nRoKcCuECnOD
tgAtXdHoOwMrw7UdYKAx6Ea1ba3W3IKYtHD/DKe11gXsX2voUEXYJNivYHC/McERiGswTPra4l+/
N33TPvXQHS8DWnHPSrsdim3jO/JbV7r+bdhEHVmTSsW/Gq/tTYt/5UxFRZW1MjN1gCxKzQZfNxgk
btKstEhor8ZoNW9japO8yLQSn/QSPDQuWufQB7IDbhJkELTMXpc586i2SvwWa0PciDFCnC9FzvZm
pC6P61xwHlYdrBEdehfA9uwBQlyGqakVXRejlv6KQzED+Icbp8asAz8t44anMtZhOvTvPl5Kt53p
uOumcLu3NDad3TR2ypPZaMqhbwvjpU21hK+rDbDQxZsGXbmA+qB+16L4h5raN2GcAs+qNQP3VRMj
urEr0b8CoYoS/1uvswCkJs7CTp1Nmw6m2kZgNsOXB8ykba3XCbDKSk+5IUcfkl2SUcNwQjzfEXBi
q1ZpzU2NlTO0ThDIFZr2+wQjQSLigD1kGFozuBPTV6ng75XQmBk2vrVubXutsFddjSl/HhivuNit
FbAf2D1grs5Cccsu5oeaCRVjqVzw91zlCr18dUjpid0kheWwVR3ocNF3bok7Z1hF+7SanyNogl0V
YoXkBF3xAt4QD1azwbBTwZnGlQUcL5ilW8p1citN3JBWhiqNfdS3Gb9fSb7LTC3uM9jYxi6vtYTd
VatEZ7ZhY5ZYtp168CcVQs4wVru2Ff1aj12xGw3npepa7DSUYD+OGMxiVsvixY59a6QRDoOGA+4I
Z6XzDP8zYzWNiD10He6GLdsZqJWb8PB1ywUVGrx3uIZB3I8SXJQqIB/rKAV8gl4yqu4FLDtCVGpu
Qg1KuooXwr5283GvM5wvHUY/23gWY0aaMp0bWmc7eBwiEy0q8A9dUhqXNKvdmREYFzOyytVkKv7K
QLFMa0P5Pm9lr1Hmtivb13uIgSBLrZVjcnTIMXDa1CFcfUWV2LtahbVXDN88FFkINSxnEqct/ByM
jezzNNdz2N9CuUgU9zmcoJBlkalcpkX/EKhwF1Xaew9dqRkvwo2DTWzKX5D57TPZ5I92AfHXZOdG
rlTSEFJNlvJgKrHySspTXdt2J84ry068dIzinQU5Lg7HXWg57UvNDa5rU8uuI8XSsGor/QfR9tXl
xHq5mQWdbjZCTs37TaMM3UM5qeEPJ5LygJk4frplUO4MhzDNFM1Xg+0MzIbajfZGUuPlHdUpwNlU
AbU4GPplhnvlrszsYDsYHdJgF8tlF+PJaWrZGbqIYYvaFpd5agcXAFckCcfMwOzNhovVVJmD1Xg1
vLtpAuKnr0ccDLC2oTComLiaa0QEWH0JXCu2WhyaFGdct72VXJe1jm9vObDdDXCX8CZncO5zkKsQ
X/TI+BHqWGGKrgoucF24YZOo38dd99jVsb/u6fPfjBNmFqOip3exzNla0CCCE5rh3lR+1b6rpuzP
QWn9Em6hQj+M9IdJ5Eq3Qsuen/WBrp2FYipo5Y/tKyze6WH2VVLtOJCMl37JGWKdJWE5L9LlCpTm
jF9Cv+Aip9qofYkFBLEze5FZg9UD7nx4eZgRoM5IIqCOXWfXRvX1WAb2xTTm0XdT5PEeVTOUyDQF
qhnNtD4okiTtOdC0dXghCbRYsygqoC6hbnw/e08su1nTdzFsGLDwesRLhh09W7xC7yraTLVxV8XW
tC6F4aJ4AARl4kN+hv8LcdAMTcq0PcbC2Hf9wOdohDjmxLC6lMiNcGRqiJuhq1c7t1LNZh2aQzRR
4W7gQxXPqeo7l3EGbRqbVzxbevkjL7tpV4x5udVlkM8U3InWrc6ckJJncHryytUv+hCbxthJoXrN
Yt7cxqdcieS7qfbi1jCqcduSkd0NmV02MKmU9N4tzBTNQ0oqnfv+2RZpd4j8ALNDTF13Q1WIPWiI
9FAmOGkFVpvBRgbmbzR98VKK3PheRJazNmyYvayXAuYNro2I6eqN0vXtPi38+rKPNCxzuym7agcN
M7umk5hMjGDeaIJfx6J1r9vOMB+qvCkurabCwoLa/8pt+KQgKNO3FxLZ1KZM2P2HIcAl1pdYGat1
3OXBtWwhfAF8dtaUGeyDMIoMJzww44kj1EuVW9gm4NnoN2cLLMYqXA9ZUl1rYdBwZKVYVpp1szUH
wKIgVwGn2q38Fo/cAaly+4BmBsB07ijuU90oHFyHLntJ68Y0tk4e4CnQ2GC+hlFD1G2pzVXl9/ie
s9uAz2ObvyYSCROs5yobOLj69X03QkF1QGf/DHyp4QlsV2spVJPWMTukFyEcdpElnvO2d9adCnDC
dJVfpqGqOwgwxk4ffJOY6s6Ou8ik792ABS/EUO0iMFtxMeaqBibSjS/6xMjOeLxp1wfpXBVqxLma
afSxFJn+lg/xU5Wh8ao4InCeibWbHm8YBRhq1pxZUf2LnoJXS1pdvhr7JNyWk/sTgyHMsiGGw7Nm
sa7rNN1ig8JAtbV6zdF3ou8dDaWsSgtwGBEKMO1407VEt7EAiN7HwXjH2cm9G/F2wzYtHLat0keb
TOUFIXPAhTnBuLLSIchXeJ3Cz3Tyq2w+hFh6626rIVMPCsThraFE1Xnu2NPK1UbrW+JwhicKcaob
lS5bO3x9d0UNIc5H0UCLTwejPhLGt8wogaZxxlTXRpUjUdNTBUy8yHYN3OBd5/NZ6a5RPsbDQKMG
gRw4dvQrCMZm3TUQ4MLe0TbIkpKd5urZ/n8zdx5LkitJlv2VltqjBDAAZoDI1Czc4ZwEpxtIsATn
gIF8W2/nv+ZEvW6RmlrN7GaZVflCMtwBM9WrV+9Jy0HvKi2tzZiyClwKUvEjPdVXLcg65Eiu/8QV
EZl5lkQnLkr1VDV9djBc8dufw4y1yBHYLRH0Y+cXaO4v4AFiAW2B1PNwbeeLs7N9d76G/NTdZEII
oCxoAsvD9xgu/byuBwLv2C0a7xjK8uFXsbHvtFi+58aWgWEyUytqf7lNZuY9uiy+ijwheD7XxqZu
K/nkLQVAX+rtU4PcS4wn3cNUhLAKp4WCw/aSrZOyFMV2rPtY1Hl0WXInvNMtwWnaZeGhoDKhrM/j
5DJUln1vEXK8hUsYHqJmadn/c/UTS8y0EbQWB+3odiOb8XV0JHt0HaA7s1Uek0nV7XsuKLhrxOOG
zBCI71LqKn8xk+VYePel35ISP7kjGzb+PFBVRno/W3gMSiICeS7Kcme1aFQy0smrgNIclMpVt8gd
BCXmw3uYOCzz1bJ4q6Xbbcu2uG+1QxLq7O+mGWyL1yfptWP/jozGUdzKuLmtvMKUK9eYnCOMI3K6
msgEyTQpItxI3HqWEGPBTyev3lCthZn2pBMuP7RcrwCG3rIuL/54BXGp7QDsRU1mMEwDEAXZVPE6
l9O7GVbuwWPve5M1c7K2ReGte+65R8bPkINQbrYdsOFNBcqJLSCdnGcQolvP4FWOZA+a3k8/ZgFJ
AZHC5Z3ygU8roCVLPm4sGKlsL3bJEWXrLsN2hziyQEHKFKRe0QMKzamKNkNMdkU+5O5jK1pxrEpO
K6cc9/PUDPfWMhnbPPmswSpz5lX1DpDkLf2Q2tNpa9JeiWsY8uoljaMbp9A8yW030o7J6aXvTPWd
dYhevHO1d58xaj6J1BD3ZMGyUGkPxXPbRs5t2LfmStnNtNKQ7jckpGJrzyx5RCmxrolLR1yZKsRs
5L92w3K1Y+cUOgzuvTCvgmwS0TarAJeHcZYEI7ksTwX6wsWkNP1OB9BFkUFSle5nf9XHJLJV6ROf
GZgVp/7OiYtGP/KHzVhIJtBV/zz3HoHf+pbwAPpkS3wkfg72i0B+3LsKNOtIVj+JovS18L5W04js
MNtX2pR+xctyKThf4P4CyByX/NB2vJ8rZar0QhJ5dzZY4kFggNPb5978rib7t8hooUin5IoDaQma
yt0mnX/2h9RZZaWhjqkOSfOz3Rnk2yy3lE/mJooT1G1/iJ8tHw576p37HORv38tX6bpPjuNOzzaP
6z6xoF7KIpaPaPuE1JUk0gKIFcQRhh5fp0ts4UCotFd8D9FAXDQBoBWPoVmRi57L7ViS9OpUtlzT
DADEmEk2X40lfhOCHPFgj7V9Z9jwrKCCgTFI2p1BIsrRsDsiBmjgg6pIIsAsiJJm7Dv7oq0JImkL
dwsSu14rYmM3OXVQIInTIy7cmdfweIuXJvblcRAMeIfYDRCG0+siunmlVErTYEZHE65XBeKee9Qa
tyXrd+chzYy7RTTpk53yqfNN+ydPlM1m8HuqAAPQrWfRJLour5dHQmFHvjdp2/2X21dI2RX0Fyr8
G84tGTRcnpdmcSBGVmdlJda5jmCFNqWGz2AVxk1ozx96zghhrilSXGXqdQX8dmc4maYCWL7kr+yE
ve9BtYD8iAQldNhr7YBBEgSMqf0i4f3ViH99iGZy1RPePuYbC7KodTflxUnYIYEEkf28EPUXzLVP
nqw6NyPbQaIboCS0KXnvZKKAkz13v2HPma+7TaatL5urrZnqNa1eSsGoDXqD4V0jn9jUoNYU3jku
XGzS5me4XG3yIhWCddqU8U1NQ3EY50qcSJFz1z0Dh7X0fVbP6vioFnEkQ/BSCmvX2AReI3Mqq3mK
QbneeiXx1hVk4mPj92A0BH3eBOeVsYLmWvbMIJNy2JrSPyRxRQh5LDhtM55m0x27Oxyl6Zc19Cun
Np94IrgCjSRZh26vVpYw92NPLBYhNdR6e6nzMxGzH50dHpu8ujaFBLVnTKdkuevILVbmtEvipGEe
MWLvcI0ogMzYbh1H7BsB51gZ/mohgJG67xU/8IOdlH6gZ076ubgHhHH0PCPbq9ivESAGBJBs2TS2
fyI1GHMI8bWYgaNy0ZuFZ34VF+1NWtvn1ijFURXDE9PSW8J0TlY43XUd337phKwHZK6zLvJl3Gs9
3kZ4n1YVGMAAWhOspMyvtuO06AcvkkjgyfIalaLeJsZHW6cfi42Q7xBvsJYuk5AmG1kUnVWy9VQr
P91iOVZQ7vZxHJL5nfKoxJRpDcj5vH4ehvQxZ8jV9uopd8qg6cgxnozyTWXNT9TlWKe5LMIyt37X
MM8JF72hEutilNE9M5X1Uix3ojWhqIm2CHrB9Gxp5ggPUPw8GcOfVNt7W2J3rQm/1057j1yQ7VI5
egHR4ECPJ32mpzvno9kH5WIRaMzNmWVhvFadn13iyTSuKuafb40Lwb7mqcG6zNFTZGu3jP2HpTdj
jEN8ZhYDhykkqGPpCZpvADqQZfTgDnO5HpKQnCj48H6LiDTG9T7JIuywgkD5MitJ6M2H/qXx4Hw7
5Heumi4+Z425V+byyhqVSZYnZRI13rCfos5f6zxEeJqnS13j1rWmz9bpYdJx1gka+SVPv2Tr6+MC
DxPhq917U7kr6+QtbZIz/fnJnbn7AQ3Wj6Flnxr17ZK7XJnt0TZB5E03lAYBrD5mBv4v5S7tsQGj
xdPXjOa4rGXZJS+lLL864l4pdbNtayevYwh42Jk8ffR6RD5S7u1LIap7xFsXgJ39mCGpr9pxOXY9
5F3PYO/ZsEZjLdT4lghOl8buL1nN/NPtbwlMPnZV9IbYCQvO//DLCu0LUjM++WbVWsXZbGip28Sy
DnErICrZlyyE0aQTtln0IG4EoFLi9y3ABUKlh2ZgOYO06sI3O4BG9W7GyUIYLiMRhmdr5dSg0kvh
HBfYZVH0QIrJyTJurZG+dvLeOe4vof0zdjkZswt4i35Y+gvYauTWfPqJHH/YxRVHxOwYfzLb2FtC
NgeWUg60POUBaxe0qnDIP8ewyo2jtmbP3bEPk6JcL5FqodnMOSPs3M0o5G1S3Yf8qTZ+o7wVKGKO
TDX5mNdU+96J8bszmEUx1rTvYqGfCLDli/bziqmBon2zaodixdBYeWoAgrUOk5+MjXWjGa5zS4te
NFQQtPvZI4L+j5Eb9d5gjbQhRj/Is/rOnGh/hZsDOWQvMzZNdwPA+Q0tXAaitv50uX8v8QtaJWlw
UZz3BKPLZmOHVbFrws9fCvL8F7S6/SVVZIQYJx6A9uJS+mcM40S5a73JOt5ZQ3fRSs3uvcFMS+f1
z0D9ZwpCzVRoNVSyJaa4mczuynS2v1xqo1f1SrvylA/muoporpYxztnJKU6aj0jPw1qZySkbzJMa
+aus8+p9mpsPv9eZaKbTYLYlCNHpnt2YTUyot3KGF+UnalWq3v8m2nNnSi68kEaIIfhXVABhG8f5
J4WlYRYuCrRXZeu2Y0NtJvvMyG+9Nro3G1ru2i4VU8jplMpwq70q3cxhui9qIyS/p4wvLqi6nS/6
57Fr1XqW5YWhJonBE3MRW5NkElJQo858Vjnut4G7dWFMMUStR4Za+obUhTYm44woPCZrA6DMzrBJ
FQciKmUMLKMvHowpezRdm8+nu9oujoiwfu95Ptdd0z96Xepu4nJYWC+FJW75n3mSvQu/+2SouGwM
EJpQJGCXccHItZFWD8Mizqn5bTktKLrYTfcONurzMGY54fq9+xvn7zxNFOsbu4uPFnF4ASQ7AUXD
bu7nxnWDuq/IYO9pneJEM2tGEieQ3F4ZVpN/E2cMViE3X2pt9IFBQv26mYsC3AFutMbmglKirO+H
mMYp6kNFLzm3L3SB9yGxUTsSuPF0qinjVJqdPbS1dp0oXa/hL2d7OehntzK6qxkm4WbxLLynbtlv
kymbHnKnyZ5jnSIMO3H34CmkuDiOxgujPrkxJk8+qEGru7oa3hoS3Kk/PIuEg7habqeqDy+0Ns5D
AbDnkZvAvldRRZGmpruQOQERP62HEj5QoshYvZqLbnaq6Eo+a87y0Bzt+6Yux80/S1W/ySKbFHw9
nGuuwLOVgIFwurl6tOfK2bhuel8RyA2Jl2RCupIyWKzBvxvl4p1EU3KSED21Spzkg93VcldQJK/l
MpJdYDG3wnIgdgwVZmbNbrRfmuJxbpKek9vWd7+QK6pDUAn+QEBfXCF+RzkBC0Z30ZQGJ1kr2C0s
KuwrI8yCzBpC1o7qab+M1XaBAbOa49TYyNaOXjmxIT4M3fsIdViuqp4Zis+ubuACTtiYMmpOVlY7
B2MSApBdMa9JXjjlhejWZSr8ax75AiUwHNgyYVfuMbac8izEkhBIQgylyuY7MSjG/pnJhp1tpcQy
upBlVUhIXp7aNzgRpru4MX7tNuYfu+f7gmlqPzo2rBqQA0wa2wHWXWG8NBOzgREEDt0EU/nRDx+U
dJDtNAdnveb1sBtewXQO0BeMJ2IyEJYmlpp5gFKqw87N94MYAARqNAPURekGiectpwlS4k7PbnuI
wpEnWXl+JAKHKz7oOid5LLNuPlYuhMh8dMfbUf1KDs6ooC3kJYWUkTyPA1GYy9z5ROKPoJdZz2mZ
mzuc5yFMTp3412nxorPoe1CtU46BYBzbnU6a5c4To2go3AjGqu0kvEz9BHpySuyPJnGWYAl9cSad
Hjd+7zDEqp3fS8GN412f0IpkDNV2jHkBpbh14ZwSJ0yQYUMPBJUsvsPOIQtIFxYFIsYRgSV8McPP
sQlBLQJ1PfRNtxxGMThn8qMXlyTAtPgaea1u+Mu1Qz66uTxL3RPXlPfVZZadea+qPn+HpWkfp7Gk
O43D+sXxRvuT+ZjE9BKSjc/obo2fi7sCxdQJkgXGMMpntJ6iSFxLD/Yi4PQCBVkipiasvJ5FOU07
BmDxBsoC+3JZ1x3aIUfOmzUsLdezX9rCtG41X8oBlmB/aqluHjMq+Xu/SdvvSAvADAzD7cAsoF0x
Z8OAb+FpSXq8MtbYGMFiDPHthGj2x4H4DGYHuXU9hRUsaODWCN956JcBAIScfJjGQMnvh5B+jmMG
P3W6TQd8CCtrqNRx0RkorFot3/ZS9rwjLfGduh4+WrOhv6hKf5/NJidjllS7KAqdH5764awjp9hi
WPTuF913a8/mgWfKVADUSTH2vkUiji9t65XbTC+0+FZFvu6KkazDXlbVT/FuVjH/hjGW4Ki7pD2P
9hTf9mVknVUXGUGRqGqTOv02NVOmdYih3q7h98SMYysMb83kfQyOLPZWh3CdDMNvvkCxWAYCtRDv
Uk415V5ZzT9hjhk0Y5i7NqIy+tCGGg+maatH1eRpR6aMMwZCdBPzGg5eJtBofKgB0tQ8AD4yYOU1
f1KeXCstu2uq+DLxwTneh8uY9Y55aPkhIMj/qXztrQD0ILAJz73tW8VB30zRn0k6AIb7QgUKOHbP
SGU8+hBW1nkL55zzMN0WDmVuxHV/zp2OlZt5POXSbg+5dPBKTJlsXpaKy8fPP+NIReAi4i7fGwJU
0Ni05LH6TrjPVLYZsbVvwmmuUJUMFgWq0WO13YuvzMWes5qb088cnhIzfMj9tH5a2jliLwNVo9oU
XSG/nGhEWjL46XCu8yOUu4QQ4b7dCiuzzqXbm2sxMg6CZlFtQtTuD9Pwo2utNGOmDCItE18FJdYh
06Rp34y+bdpVSofCmRgv7o9T5Jp9NnSWNNUx1qtE3UHMLS7RGMHKqZma3Fb48LZDJ+KHrqvxBCQG
7gCfv02zxlH/69TedlOxbG3NP8cYoupQs6AKHAAsmJE1tOqqsk+lF8YfacYQ0ozzl6gqDeBUTMzW
pICBTmmssnlXkaxeRj6TjXInbgcWiklSw/Mza3w0q8Qosx2Mpo8xayNGoe174qlpx7J0d5s1wHEo
wcUe2l59zR1pP6us7/ZOMhdM4Wykqamm0u/cmf6mtbZmFfYbpXOsHW4+roulxp4WxYzCLYrZpprf
hTvL3WyO4ZYpjkfr7KmNSmc7KFML1kXPvHjxx2kLPpp58ej3l27JJAMTZkNRSOayNdqQpBjcfNch
hroxb/z1gNNnleQssSy+F+/scELoMqG0R8rVIFFsO9oJ2+GhTEo3kJ3/7CYebwL3c/4W2217U03e
l+zN9izGiEOhA9Xu5CJ/4szXm1iiefaPJqlPD84MC91rK/sQDipfObHKTjMa2bkUTM37UhtrhJ4/
RSELkqf64jyOaUN5mxLCOY79w4ghk7m6Oz67U5gy4DSZb5AJzgZyhlBjl1V3WUQ2B1Yo6ARDXn2Z
k7sniKK6cZ32jcdfHRYIhAEdWwEUujPfYHbo4xyPjJMVZqWuj8yntDWwbmb1PeVYvZ5HAW4qjI2b
0e2mQChPBVjSAJctYOisusAaLwdK9cqhr446fv0UD2frLO9DNC44gKTNa9GWGxVX1ab3Wvq1uvav
uPzTba+opg2m29AK8+/Yq72d9hGt4tgs9rapMUTIoTtJrqGKSdsoThqu1LmeHHGfiNk5TNUU7mwj
fA3DXuymODPOgHkEPPSWPzb9fM6Udg8xe9k7x0ziQ9ZW7a6uAM5nE7rASo+ucU0aPa4dbeuvvkhn
mLyl8+BPAlBIrBcMNXFS7wALMcZv9ZdnD7iG6fZvozydaybLsM3dCH4dhD3BLpblHB3cPSCJuqH9
yKpw4isc6CNy3//KBqs85Z0jbwnmxImfGa9DNOfnvmEsKRxRbJoQwclQuj+abOvtUP3m65JCX4+K
slz3S7+82lGsgriABWk7c/dQtH772IxFux1b2zmQwSmCkbvhLRnLLRa3lW4rjXQCfSnBZWGYwz1C
OjJ4ZzurwWibm3CyYNMLKaIVA21+dgWmvS9ijkNL3DAA+oYA1UALSvS2jhusv8WBQXgwenMMJaQr
j/VC4hEIHv0IbazZGHpOHpMFl5iKxPDloVEhui3tsZlrd6PmkD9GCRMIagiAt5PzzH/aHV3u3D1R
zl9g/ZD26Yh3Mkzyj4UgvKfRyfotB0N4bgcdn0r8niRMQK+UC3sOs5X1Hxa+infD6TzJm9OFQaHN
54Hfasen69yHUdU++NJr4lXdDskGVE4ThFMXRJPRbOayCE+WJltM9GJ+YDNyJjTOsQM15+Vda9V4
n7IaE7xovPQm8j13T/4ZtXdrDUeMC9P94jYVLKK5D7Ro/EvHUOqFVpkOM3bs4suYYnbswpo+CG4l
0vYg+nMK8PCGDvpJwRTekZ7qkhccDc05ssYnkEJ0ls3SrLXtfWjQjqeWAGxcMAjLDB4zRpHYIFkv
vCc0591Nqy+YPilSQIK+SjoDsoWsxz+mWBj9ZMUwc6iWfUCvChM0pscgns/8FCq0YZm66cGp/Zpd
NkaG4UpEkd2sk05MLbnv/M95Xhl7gOvZ3rOluoLGezfGGdMnQCdzL/2kOhfJjCXKY7VR1V3KZLku
mb+6d3Ymk1srrJhwqaS9m7tlekwUqXS1OZTs2DExhxQ17rLUeM8n4KWYsNy9WzM6yX7DInfEJEan
3HPjgKGoHdgRhwMpo7q5Ylh+mgHq7Fqnzg8lQZlrXS5sbi/um4t15ZQU2n51PewoaazjrT+FzzKf
PhPS+oIMKuIGQwTbfxWPVBva4X2VeXvTvY4LhguZ1O+GLJJr47XlvdtKLkqvDTCvWAts1DiKF0Lp
sblHzC5WMjdulhwCZOHYnzUH8prb/U/qyW3v7qLmzrS7/ir6qrtK1hGXQUabUGFH9KLYv5j5/NlZ
VhlY0F5XVZd63F0Qmvkd7QvUH1qcsrC9LzhGKGO9wk0VL47czLbZbaekIYgPnWLTu7g+Ox/7HatV
r7qr8jXVPyk7ZqiMAJevfJAcgTeiy+LbBgfEG4So5Y+Yq/JRmBgxVD9Y9xg7AP6EA5RP11ArI9Lp
i2uAeAWFWCyUx8Yc4LLHlmmIfTgY9dHw6QA3pSvyuz6f8BKh2TaM/ULVfPqChVjsOvWmxoS1txjB
YsxOSMeunAg/cG6Bx+24PsbK2c0sozLiMurbGGnuMPki2c9VyOMcW92ZIPAPD0/ueiii6ZDno5gY
dYFv1VEEzBLP3Q6zFzfWmEPhw4b42JhVHlDVz/s6TKO1hdZ+jhPY3dgmUHw0DY5knrL6ZyptaCBL
RH7mI9Han14fIrQpy0BGzBbDvxknCvExSn0wid7w3TBjpR1fMDoJnW06nZTPjXQqrIctWsh6MP00
cGUjdqwNmN4p9jLGdzm9xSWbO4gPbFiC2fYkL8gSjbtetq893cSfDhn/OoCtS4NIau+PKj0sagO+
nZCJ6C4sFnk1Wb2hnkrKh7EQgsB7H1WyT+dPHyvqsTLYH6wz5EPtsn8Tpjp90hinEKT0eOrbGiNE
6FdyK1oStSxoQPwiWH6N2W8vHVZVpPgUu0GUq3tlFlhKDA3WYMLNR6Vi7mrRvCI+xjvUU35ohGd8
ifU3ISLFp29O/ZUePHwq0LUAbwFGq5Zs4j5LaEpqHtA2kfOejkisLbtoj/5QJsFAY/S8JAu8hk73
3EMW6ZnAgY+yyrqjbkfc/yrFyzEJV++8rIiuZVj6H1qj6rUSyJoqpnYfZ1Qzla4maBVMOI7LqMWe
HQ1N8SqpZ3xatHjGPjll0QLP1PGat9Z1ls3EWQjfPJnOKmEzkYpIxnuX8gFCAtNN20pwGsVu/9ML
Y0rWTldVr8jVxf3UYfuoEiME0Gy0GwUxa7VYUfLQl8N4ngZ8lKSIsiRT0JPYvfaZgeXyXlnxQ2w2
4c4swWdlhfWGkWZI1xmXoWe34R6LbLUrx9A69LXCweVE9i9TUjoPduQ15xnHHM8+tNKG9whtx/V5
1ZloxSGkeVLh5WokM/iFlzy9hg6+U5rk4rn3iRhYiVHO6DdeF2/8wR5vRBNG7xH//zr1NF1xyuVZ
1SG5HXMyHK3CSzcdmcCb2o/qgLDJaJ27qBoRUWxEWHHmotc/uHjZAwIzmSNGSfPZwcigH0jHfYRT
e20Z83DS1sK6ejJCrva9bpss/vRHuSHvgs8NuuP6qdcVVznD1TEfVkanWULp0iXasH/DudwlOVJN
NL90Hrvu6MNfizkMG23jrDTtaI7XBLUbe0c277FoGFtiMNpg3IGBgCllZCkE4AY6KTsdqpm+R3ep
V1HG+HNQOg7SMYl3DW/g1UwX1osGs39lZAz3N2MFdKFZPZhA+4557aU4CcLyPcvyN22ZCJ0xZ4ij
2OIIq/nNMKqFXRgHbjQ5jesaK+99xsoCO/M5r/LsKjfDPQKdRkYDr4PTeH8tl/5C4aOf6vavra3u
f/4P/vxV1TObRXH/b3/8v6HP736q60fx0/07xf7/Q/g80sC/7EgGH/3Hf/yUaGDz7y/wj789fnz/
r/+kje76j/JfMWn//M/+wqQp9++Wa/vSYotMOib+/v/GpEn1d9u2hXI8x7JNz/2Ng/9vTJr1d3Zh
TM9XgmOQ6pB/xX8h6G0JJs2yLP5H33csfuL/CybtnxkWf32Ph+9//E36Hqtbyndtcp1smxnzv+2N
2lBx58gR2H8LB6kYcbU/OA3j66as7c8et0eyNiPUiPQXZ5RlPe6rZlQbZwz9QNJrPlUDs/KIHLuN
PxX1oTMRzs91n+kMPHQyvc6DSF/4O+MNqxTLfiEv7C01ffFJOo1EPaI592fr9zId2w0A0HzzL9/I
fz2T/1EOxS0o3777x9+EpX63FP+PX1JJnMmOFEJYpul4/7bAGorGVEs6WTukkmxvJV39xIerhtOk
wtDaQrotNyGvxxzIEOftFqz1ibFMSQjDnH91yGb4f037bvCWkarQV89+vEQPJqfJsCrK0W5ho8fe
1mFd9S6ukCBoEfSdhxu+/N3haS2WAzDebvGl6FvLm+QnolMapHiO9DqawnON12014CnHSoBhvojb
T+mw7zQVkb21BOrWlFOTo8iPlrXVv9o2i2Fuj2ergHnsM1VfXEzha2kV5c/keMkfSr68P7DYYbW7
eYx+U2MYuiCQVaR8KD9n6SWMLpbRspjYa8L+ikzADE8n2a/yoW6+/HGpH7Au2YRiWE38VWWl/9qk
EV11TrvhATSJ1g4Wek4z1xnwiYeZxuPpuOqJ9rp7xd4tOLLype6wEKbozFGIxXSZVIoxJy2KZ46Y
dk32K7JeAYOKHq3wLh5Cx0F1IbNSafp7XD9xYHt2v67bGSp1xab57GXVLhyiZMteVPrH43onQySG
NxOmrc1NIIazOyhxERjWcFtY04V9gvoxV4mxHRez3ZMElN2OFYChrNPllmUX7rlxnN56GN5YNSdd
fDMfyl+XMLJOszk4F60jvZ1JQn9GWLVY79HRUx+mRlAnLDLRG3lqNVmpuU0cF7pWhpPo25ejexM6
MM55YDAgGNHv/RlXEcT3gSY0Zd5usH5xrYeu2s050GGPDm2b1En30Xt+UA/t1TdZvHOchenhWO1L
e+oOZDo3d30t7Bt2eKaggH7q5nX0zUlkHHNFB9dQDWzj0uxPpVE42xhILQuGufXseawFuhUjz+rX
I8dQtHjPkE3vOtYI/xSJneRrJ5uTh3qJibPvEmapWYIDqrZmfV4wBA7HsjJn3BkYYk0mECSt9H5m
rWy3J4vGRqkvyoiTYJkPiyO+elvTPUf17wCo/Wx4cVeymNM1wx2FABJPK25pYqQM78f2+kucogJY
frVx9bRtuKY3bhc1N2CdNjWLX6vwN6gIG0QWyKl0T9Cv8SZLyFFxeOwjC2+tU7NTsnzLykEvCDd1
VQ9n8oGKLdNXykaDeALBMhTb4i+jsI7MQr7aPGWN04x+DOuhqY3rorxNARIarHKM2Sl5rvr5sZXt
kTnAoxHFD+CY74lS3KfIeL5dBF467uSQXGyZrULae8z+EfbWnpeJ+GfOtfaRlM0PIx2fWzX9crDh
b4fSXWUQKvPwafbdwM30Z2w7j3Em3gFl9RdSmaobo2UTJnF7+7YT6fccR6gB/TRdoSKemecftYEP
sLP2zhhjzfopgAv/WiePtc3UvtdR0Cxdu5Z594g/fsOJtLZZxKCIQ5Fwaox5bEutjLR9dFCEKt9h
aQjvEzO7aHH3ZjNSN7ND1jl4zQlisTfhYn/lUrLVxKL0ZbDjGD58ke1Lr3x0stA9tpNb7/s4bb7s
mK2ItIiy7WS5QZbNN1ZfvRpp7P0YbEzsJe5pZlaPo5sgeGFye7BcvRHkrb+IqcE4RoqETZ/R5PFR
0wI66ctY9RgEf8Hukj2gjAMzJ6x3qd9ddjHJnozWUZb+QBonNggQTw+EPezlFad4u1kSmhm3eFKu
9xh71ziJH1Ob9dgiK78Z01DkNxDKaxFeekYav3to63QY7xWr1qUsdok54P1zaJHdBHC7CIbYfF8q
8wY/9kWx6j17+sws0YDpO+oNG+13fLnYWr19rO16a/7a6Ou4u++XCQg7+bNd1W2EZG/A6JlChsvB
cJILO5cbt0LrTBj/KX/CJtssV8FJNabVnVjYtTJAr6xEyMlGux0l8lXUBIj4fFdJa7+kvbdJ/PJu
iIsber87qk+kWwBtrWTRkPHAGfIatsAQB31TzzyBU7Iy0+QGJtANLzUobcbIip8WSdmtE/9gZfkI
iR1zMSaidbcgGPbavdEeyUpJXd+MWp9rY3irx/JKDOu6D6MPwj/W40zwbMhKABp6clq8zlg1frcT
pnuxZoAfSyvvo2E45WF9LRfWJFLjGfPpGUPQKo1Z6YsLjTeYsb5FP22qmQzBHo/8/2buTHYkZ672
fC/eU2Zw5sIGzJwzK2seumtDVHd1M0gGp+AU5NX7Sf2GB3lhaGcIggBB6q8qmxmM8w7PQc+es3ki
SQziqHW2Am1boeXj9R0H/80ZrHqjLOoLuSGa72uyu0UWp8dB6DtT+VfTBsXBa//w/ZJbkP/uBpZr
eLlxLjd+hgohOeDxLqW467qoRJ1n2rpFB+vHGrPsdY0C68xazGfls2M+rug9DDX/kLVwsdcrlfGs
zzw0VkWB27d5+4U8o9kQHYsVCalvaAwZLhRnlgwsh8lIpKBx2Q20BeeA3Jw3pYmP7bmJY7zHLk8R
lCLW8mWLxfNSItTkRb2fyi57sXKOln7TmvVrCnGkGlrJQwAuoHLfCSaZ6A5UCqSCflNGaj+hkfhB
eI7QzZXyd32M1xU4MUVRc41cBOH3qC3zZPJu61gsOJH27auModAs916mtnMt3kOqAt6C1jOV0Sb2
ip9OBRAyJd+896uWAc/U1cOgGtxEt/8MA/24GgTOGtl60cE5W3kREbILBYsxO6JDZVZ8jXrlsHKi
/dC3352QSLhhOSVoyeS8fEquYet9TzUdhYXeYOu307Zv1a+wUpt4IDKSV0W36QdzWi2MobFABeIm
+cJ4f2qt4Fh3+WNfti/0Ot6o3FxSC6EXWSmR9aMJaZ3V+mW0+yMgImIBpJlS4ueSpHs30q9tKP+u
bnyQszyX7Nfm9dWdi8h12NHhU8puf8YjnxnCESlEXNgBcWKyfxhpCNA156Uc/pJvv8ZDd9ZedYh1
/NMU+XNrWfxa0U4Uvn9Is+HZpci+kci/G9nmn5KmXtJ4Ew1tQtZZuFzE2CY0UjmiBh74xarSQ2Pb
x47Ze6NXga4ptzS90exz6OuVvyHTdteblFyZla6kHytQKPMpN7LbdUV3V0RELAi1E/mnXx9ww086
Sz86Xv1L2wN/W16dHzJUaxI5XZDg4pDgNi+Zrh3clZQlAHawj8b2Ulr2Jkfyfs981PVizJ+LaZgI
Qszt0QZ0xxPvbCa2AyMBTMcJcTqx887be1XD/XjFLJ+8IDs0ongzPqlXwBT0TymukM0Sva0OkLQQ
CRzwI1aUuQnQceeYV4KgMXfsXbXIH4NoD1Kps4Vs7kluYlAV+LOH8JMwdwH3TW6DhVxHRhaOBXmc
nVOQd3vf5brd5NmvMkVsDhQHJJn6XdzdqpiR/d6P6ild1ysNk3nbhLh3MaZRsnTpH9P6rGFZnpp8
1kj7oXVQVrGvF4cP2HAUosJxJMml/lH1eX6eXe7dPFsX4S/9e8WN7Zhl0SnNc3szab23WUGSYIFs
xlX+FTGLLrNav5fW+NiGzrvnRQga9SbNNCeHU26G20MZlNWlI9GWFHH4gEy2gYVD2dMiHOn49tXy
g2jvVu0n9WaqUI4db2y9cHwo9POCxG3SVN4IBTAiWJfqp3XI3+GBHEn6XbO8ARCCFM+OlTkLP2hB
svETVfsgHZh7qrGPvSnfqNfRDGnNrqx4UMUyIHMvsKwA5gfrUYXTR4AmWVX+IyWpY96Zt9nQzS2s
A9LR9xJcsqwv9lNPE3ua18s6EZF27T9dH01bOgS3K9nFSYefbs/tJibdt7rg1HqfBbVdxyqK3u+/
2hEVTvMzTJ0D5kIvn3XXzslcrF/8rF/RnP3waIF1uWSLVeNViYN3l6h6+hVV6sld5J3ufbO1ODK3
ReDTpDJ+NiDaunw2oZOfrVVs0yi7wfXucrr2ddEd+src1b1db7wuewXlIA+tn9OPZ5Gu1Jqdu95y
Lahp05QVuwyOHXdoorQVh2vmbXv3Ocr0WYfBVgT5uh8LeHG7oOTYAfjBQV+8uuUw4vQX29V3/wo7
TkQ13RVG7gJnebXsYNmBSTy4MFS0q59V2XGd58gdB6KjfTclnjVQLsMARIeXNNczu972ZE1pMgAz
OM4x32siACNzYhX9iMOqPwk5lgcVDfQzJyc+1f4UPHXctnfahOzAo+5ikKLS+mTLkIJ3nmeHoV/d
P8QYnI+okQui7hyux7rJiKbrhDMEJAl1tX8SDNOHovdKOI5Nhx1rYPOepRenv32SFT9sfyKLxu2C
JFlL6OCRQUpkm9p0DK+9nJD+6iUkkBX57mtASXk/T4qBMjbC/VMyYHBm5EjJXBb03zkYb2OEnN3b
WC5OjYfTNretMHu/09aD0ZP6bhD6MXZz62iJyKOVUMynmSVNx24dSHuPATYigbieOLdRz4gn7j4N
DbfFpquDH7kDusQvA4v4A+lglBA72tdxH+4XaijfPmf9XWPfGI1W7NDS1t3022E7BrHosv0RUJjc
zmrFJcWBMWfqAzRPZRg2VJZEfXTyOn0phibas6bDPY52Jr8dGKDs2g01uz1di9LZMbernAMtRsbr
qsb8pVFlPVSpchK8tbMxy0wDq64Oi9ctFOICHXyno2ceuU4QqNSN9O4za82ZV0zvnw1bAskOcCcG
ueJuOgGabHBiPNLOEl+Ny4dv8urPWsfhy1rDI8XMIcFNoOaexMJJyfI9yqF3dUNuHwxBERoeJECJ
C8iGavhsDpr0NYNVMx1Yo3TTFKz4iBFO6mhsAutlyAr2i6U0BzaCmXJJsjr2z2k7Ogj+OFZvOWmJ
P/M6TZ9FYNyT9qtpr6uFm7LXWdd1rKyrnRK1pOc6nGUsGqidkE1jZvuDmaT8UpzoJCcD0KnJOqnw
OEUhgPCeYLho/P4Sj5mBWC39k579IZkE+cY5IorP96b56LJq/gr64aM3PPfNfMkYodhueSs+sQgm
/2W77G1kUoplyZA05hXNljSmK6YhvZhJIZB4Y/Hbk01x8RpvBqp6a5XZofC2hROG7BJj429gj+sG
vaE9T2w2vnZeUG4j5nx+bPNaBHVw0GLo9mEWwQII/PvOZYRrepBilWPuUf/pJJbWHB77bBouTXDL
Z/b9+svyLBoenpA/WEJgDrxh1FM3ZenPwvHdU5BxseffznOfAr/oxmlhTC5C+cZ+EnnUrMQq6DZ2
hU1emVAZCYCQkSv074m9VaB2UvJngYNQJql/bBqcm6QJc+dPlfvFTyaHiPpWu+yXdE7vGuKGSZfJ
5aNcnOw1nUOzbUo/fPCGOdrJyM53rTv0OP83h8fRCv/TsGIkY5KkU17lD+yb59Qmu7nX2hQfsH8o
qDh29RBmfrbJqWg8eE04P5X9PN3JcF0/S8GbLoBm+SRFBE+ipBXtTfH4AF1i/eT9QP/Sj+pgWzYe
bTtZgpki+55f28mnRBisTf3NhhiukNxZ79q4qx99Kuqbunedtw6cViKdob0INhm92mHPW4YBD9Js
XGfWZlotIhu+5+wBR/Wbxu6nC0NKfoqJGz8wZ2BvKMAjle+BIFltBwCvVEeZNsW+s/0esxDfbVyi
cTtBpqT/Zov2i7hDSfDFojwgwhBbhD96IJK8YUVmuolw0D6WKF0vlaA3K3ysotAZHtq5egm6MD/E
6WS443CpcHLEGz1W3svKYpqN40uEUNCYDMQN2+K9bB2gXFC5jac4v+imHt5aY3vEvMcIHkctX9bx
5tU4ARdIEtRJGK89ukGwiNeUmi8LJ5q44rKGBcESCqt7guCk7lxaOD/KoZ3GPRtZwuvI93LfEPTg
Nj+M1n2TL1IeqcuxSWUcJN/usAE0Bp/rUpW6h01stDVcl0ahnQ748nnilwUFf6L9w2ulm/ItT0m9
sPIkVg/QAKmOpvltBKQMxBlZo1uPDH4M7h6DaKSjgBYxcdUp9EijFN50Cdm696C4nfikDW+cY1eA
EIpjBmZSVd1W9yX3n8AQPgkxJc84lO1vsbYCjg7b91A2m4eANPMSkkgX4LvvawALz6x0Fx8RIdDH
utQcUSlD7FWzGWU/BsXPXNFkv5Temr4Q1qxvkdyezrDl/iZlHhwaTetDsJbzlymr9PfstM4voMXO
C8EF6xzkBMNYXrRK0AMQObjcI8u2+07l5j2Mq3zaphknMlKH5gmfRXQdqefDluvmHGcyiK3PSGXN
V19I9SsVqJi7IgUUN8VZsyRLPqTMenOc43mq+FWRr9kPJuzzR3hDFLo9Enyw1chy4p4tI5Obmuv0
hBfKEWVnfculPs/GHTOw+xI5Zj7MbLt6hPQYvWI+cAkg7j/e1WPu7OeQi2Miy1h1vGU10Y4pi9+D
rgx3A2mw/YouTi997AwHRtvSdfLrm+nvya5joAZTtpvQaS7zSv3JjMps1FLPB4cE0mc6lM5Pz2IV
PZ92ffbWwofENKWEFjhpq+9MjP3J1CJ9wMn03i0uKA9+Lwht5Pz5N3ZddOppx93iaK371nfIxntc
5/y1VSI4zDLvGhKFRbABTUmMpRDgODLrIGrhnWqaumFCKEm/dIrCD86RXZCNWeh2rq11zevA/M5c
SQqOJcEvuWmbaKsMGeeRtsAj6AlnW88heKmsKhuKE0o7GxNTwkjY1yZfOyvGIbXV+OYsg3VaDCcS
GKSs+xEVI4nmhTrV2MSIxkuxa+dtcGdZuOLFtI2m+jHNMppAmb3uYhz00yLa/tCNx8x4hp5ZA6Qt
HVP7vgzaW9XLVjXiCoHhTgvnckug8jcqHMCHPSOE3RmP+i/CDyfYN0VrlGia+FfXN/qVTEn71mQ2
ipG0qIQRACpv1ccciEqJiBWNVQjBbfTWh5lMB9qanJx9PTfrQTszb3aP+1WtYcqRupTbCU34jaEu
vUzB1FwYMEnJ1kP7MseWOBvVOQJhw/WfUM2as9u6y2YqPXPRcc9AM3i3eU7W9Hv7iqfCRZKUbRe+
ZE2acee38vG1pWf8oRsrOIz8Tu/+7NfHYSaTrpaRfBCK71e6Ssu6NrMfVleftBzbqevih9I4wjJm
zYtUOE/QffP4dsGgsTxxhoCSykfn4CJ0G9qQXfDAiCHq6+LcckcgWtZyt7ap2Vczp86Dl+vmgaWO
JCDJeVMziaxG/+zJUv1GrlKM8rWUl7zth3ensKInIHZIwn1b/16Ltv5L0aLdcxUZ3+aq5TsBfpVO
0ZhPuH+Neull0ByNW4WnDgBPzGNRWhRqM/XQq3HE1G+sU+8X40blnnxofKBLHaCaREM+Skpltw+o
TDxZgBGhSBaQKNRwi7c7nj/symya3pDF2Dk35Fm/y+oS/NZCvYX5sNpnBOlPOafSpeTO88bz8d3X
ARcD1KVDWsTDszXEw+vaT4gvxrPap4qjRrIT1eVRUJWsn6IYt8FGsNyKmgvz1Ohph/Zff2MedIe5
XiqDVSKWnQUyt6EONVIe80i43akasT4NxyeACNgD/kyvXgIJ8uqYVnFd0+4eYFTvwr5u3mQ5hnsO
O31gtXq3zT22om79Ict++XPkqJ2T83oQbD0BoyXPkDX0b/5eXUaydvgTzo7aDoNlPwaxWe8HO3T2
QjoOqb9gvNazzfDkhT1VMlv53NXoyXKb0Y9pWlqPhb2+xnn8qovUPFchYEvfCgbDMjPbz5ir2m6f
Nf76pmwBrEiG8zwmuU9ck9q/F+nEmSLrtK4YoVYvUpoAUfusefltGk0DUUVZ/clO2v6TQ2a+89gf
frWL1L1I5pq7vPbWt8yhZjSEQftZUrr84Tt2wAp2vAtFq/2V/eLfVZwhzjaS/exIKneOh3WW2J2r
AOhUeErjVE0X4aXVw1QY92sZ6SO5kTk7mp9Vlc2oIZX03Qkh2jwG5JBA1vQogBt0PBpnYLqqu5QJ
aw2MeixuJYTCq9oLWeMWWGcNY5/XWPvbqoPpjVPotr2VMByjFbcrZ70sImq2BDdq5D/3u4T1HCVT
5UhMkdLV1UabJT+6vIv2bEaga8dlpXm3tCf+BCFCIrXEYW9S4C2MtxTFVmrWxZJSpaHZdTbauaiw
IJLTBx8ufbmj5U7uHmJE+pjPHTE6Gjgp7XTLIrXv29U9yXr0msa6V3kX/M4C+6uMpHyPG3QvzW4D
n9rJwWf395aRC2u9jLkr9fKjKccekE1GaLWxDJYTFbMZyXtBD1q5dEWta29zQCBZjKyZlWu4MUOx
CafxBD4Bts9cX2cltsj+1vPUa/cylehxjL9zwjpg5ncAq23fLh91gY1iuHgR3uHXDvFKtyVbDGDd
60Oo5+AFygWQdJK9GPErk+i6aWSxdcLqLUv1W6fWCALqYp+4ZJwX13xatFT42YnNPGVF9KAKti7C
pECzvYMP+pnW9SXq7MQ46mRE/FwAUi5mfV2LteKjcNUxAn+YjTp8F+6qyE7D9sgiy7AyITgV3DzJ
4s7G/uDaqZPR8pB7hmcWId5Ko6C0tGVeGTYY61VzCGZu1CoMqt8rcvN5Jd9fJk6gpzkpuAr+yg0p
MDzlW2PF0LqhLFEpmvFT3e7RwpazsVy9zQHqfMwcfWyw8NvNmtMsivNy2BDXhGQX1zepqZ2fB77S
1aYcfcxP1w0Rs/sSIly/FK89yzNnpPi0uINSCgfXzNVpaG7YVeKtn3jbzNSq18S9fbyfMcB4N969
zWx5GNTSHmPmNog0rvO3aA2/BAUHagO0kw6za3FK9lI9kcvw7hlJEXt1vIClCdL1fuIsPJiwOvPC
mj6KsVmTHgd+u7Jh4GFgMj85RqbvdhfAXpvB/1Ab8xgaShvZJXFGvmJxFM17yj+8pGjztk8Zcbj5
aDs4VVROSj6kBk9triiWRXRMjRsDeAhutuxGZPOAvGwP+i2KXKhi00pNwe0Brs2AI2GLNRvoSIak
oJzHHzG24TcwIfQxQGrDp734zbNKXYNVJMYNNPrlghRMKYLCoX+qVpVT1jKyvtoWbVOgE/0dr+r5
TVm9vuvJ3XwF1tij8XHLiCFIDv131w7mDFJUfuRN3V/MEkJkipfcP4GOEIfaJrif9EQwAKHmLcv+
lE2VAS4tE8o0R7xv11ypcWNz60BgWWbxgvY2vY31VBA7K6rA3fVeXN8tRljNLhuMAykiY239xlrh
7u6x7+uCi9V6I0hNBcDc0LuG0Vzi9ZfWyVoo5lOHE89Yhh1yQr0Sps7TC4kciwyeB88ztfNWbRZX
DJSRoV/m1eIAeCu96N2XN0ofXiSoU5ArzbtaA3LdDQfx1HX1kzBC+PQiHUaENRZXLozeCeEaNqCb
QXJkoLO5oEl70fG+UnOwQ71tCAUBPfBU7OhtwFZDGCjhq1IRApUvs+JeM5dewDLm+9QS+FBMtxR8
PF6wQIWDtAz/OrrMH1f6Jli7unUfXBpg3mZygdX2YaAuYQ0BpsyGDpwFJyCm2wSAQgGDLXOQqbPi
98NPxPXn18tnb3qaqPPTEcg6axeF8/Ja+2PzFqRpdlwIUyRRHBHvD/z03hZpe0wlVfrmE2bGh98F
qBKRjEDN29NLJdbmaHN3/eGtjfOonHLYcveaPntpOYeBDPldW/eTgihN3r4FWPwIeSF/WfqxfQJZ
+Qt2oTWDr15axKfSt73EFoui/5wXuF1WUDfPgqsmQAs2/3ZeSTstr7pwk7lh/HvOfXWiJDJhe3sC
k4EzzOps6y/o9H5j+4V8r5hC9xwH7glAkQ2yurqxyN2VfLQRwTWGOEbyACBEO1aMLq0Wvyikh1uM
XP/OxjM4w3ut75eqi05YheAPQpjTafui0ltSvmVeRF3ln9HdnqVRNPz+o+tzfBGd9nQEvkPEf/ty
XV8LRzqbMcr/uG3XX6xQqR0T+HKNqrx4QDWOXnHM7WcZjePTgqtzzVWJ/EkBAG8DZwzWQBm/uFRL
aYqERfzFgM/41DH9wt6rgifj1GhO66ohojmknHktLYBn5zLa+SAV/vD4E/RoB++9p2J4ZMiXSE1W
vGcePcZFvh5H/4Y+Zv0Qe/CsVe7duMZcU62gbi6xg4D9yTSJlkqChxjSLUJ58GRPNw+TwW49hPQh
NznM5jlRnT8S8R4dxD8lMv+EiCUeK+rvj2Mhx/t5Uc21mKV7246Ot28D+Tkx4+MwzCViler6vxUt
oY/R8hfqUOVK6j6erWjXqOoN/KX4QI1DOusaDwww8eF6bYFrzaSCoOu1YHGm8C531fBQzBZVGU2D
Khr88Tfsgnar6Y4ldLTqu2lt0hOYZhxJR3PKxuHwPPprfe8uBfU7oIYbu6oFKMye16dLjs/bOlzk
5hWOdtTFT5Ct6HLEyn1u2nK5Wi2U4LmNuvdwptbCnT9th8cgnU0yElKw4e+xJpxIPAA1zwEpNsVI
ajEfGdeT9FKvqCzjYt/KZG6YX5Q30TOfhmU7unlBguE2MoO83aSuZ8666+sPtEWSMbBOGxJOF7gd
+kGEbX5gsi3f1tUdHhYgPRu2SFQ/BVPeIaNs8yPtZfQR5Fbw7cHR5T5BcJlgmqHq4IttDXT6TbfN
2wyQ2jBHPMDr7s52NYX3o71afMadd3W8wezHfOwuS99YByx5WkRqah7R/PldhWvEuEU2smnLhel7
WAD4KUu7lVtuYdYB+lH/xfIAZ8W/j9NvOhzhUbjdQFGezDoVh7J4sacMy5L84XzFxZiP8SAqULWR
nu9gTIPcbjgw2AoW5+63TeBui8R/jafKQ2/xspDkA1pN69x8c6tc/PM4cbkc2H/QYoa2tH2xuV6F
ICzgWfVusnT6CyL+7UC1c/MNnK9+HBnfo61QtioIERfdrqbxQ/zxDxU1ayPX5XWyFxItYjrzz3Ev
JfraLpVUlxLI0N1nT2blkBLzRPj0HPlc9pT8GJpZ4IABbmoPcLym9PPt5xIf3+c+d4+mVtxPhL12
QeSCD+n0jekJ+zHj0oND7nm3xRqZh1tvRYIFWRalkP/HZpN/rhn5PxOiqOy2G8SeazsUkv9lh81Q
2SbnOGLjdyqzzWzpujnlhcMBM2CF7Qmk6B0wTtaQMKvdRdEos2TUpPD+rcVRxHEj33OF7dpkEqlA
2/+yDiUHSGoae4ZtKo27KaUcdrnbF4d/RmL/rZz2Nf+tm775O/xrCvt/D3f/14f2T/0y6D9/hutX
+6//y/8P89pEqP/zP/Pp5NX/r7T2f1PsLNU5a43+I8N9S0Dzf/iPnLYQ/yDy67rxTTQkpnDbxzf/
6Yf/8p+s6B9BQO08jkglB76gZ/Y/g9pu+A878uLbv1wP6dlmr83/CGqL6B9ktIUXi8hnH0kQeP9O
UNuPbhua/tcjGpLSxpgVPvwEHnlSlv+S1CaLn2rs43MzW11Wvmq797zrZBtSgyIxizMbdgW3qWBp
g03CrysOqMClYSzi16XdCbLZGtx7J17snxWBYHcguxyQO92GU+9m1Y+GW2gcUmDKF2wyu+C/01+8
wYT9FIaZTTuHLl8+O5++iTtQs1IrrC5AXai4ZJ+wWr03sN5zuFUiH82L29f03+Zq9CcO1plkX7RC
RknaqO4uhIoQkguhaMctjc26gpI5CPybzO4DTIF8I7yyImHjsrcKFWeS35kbKVzuorDlySuk1bLE
nCsB2ZEbvH+FaWNthVlvQPOoJhDdxWLCHqgtLogbD62wK35yjLdUUjNJ3ugYOsjt715DPLzfqQl9
4MUi5BId+tJzM0ywan5V7A6mQm7Rd36kQhLbOznUBuNZwPDdzwMbHI9VxJuuzKehRG80/CxKCh8I
aN2SDuuGSlXbsXF9wjeSIc20MUZEpKqVG3ijO3EQ9IGybRu69XTw3B7VxjIDDcB9RFJ8nPaDBpJE
RKwb1TDuKgSXbD13Vj6l0IaH1rPPiuzBiVAasCbtCP2rLAXY8q4Ke6q9eSUphfHj1BIWZTfhqgwA
soXQ/TlzvELpDbs+avPC1TTMHitS1oQmM8szGDklniDntKArhTbcVfc2lUsCqC0KLJNevLiUJTOr
rhLa33Z95GqLcmA1gstcxShSJ9xkovZY8barNk5gd+W+DEx4E5cLTO+8hySwhXLSgeVeg/6+84kJ
HuzReOw/qqcKC3YI/OhJwGJZdkopcXMwmFI2PZRhH95CRew9dpb6LWDsf8ooBP1EIxkimpSR8waN
0sAhKsP2cbWYRSj/NsOdlWp9Zb9EFCVhnrps7eg9uklM5cG4XZ3AI2/B8tb3IZqkR96hzf6GUEzq
wyJCAiw6zTw27BRO2aPvG4OcBAAioD21LIouVBUD3sbUfghIOzBI0fERG0sXcX1mUYP8YQpq5bsh
r7S9C90gGjfaI42d+PXcp3u7Mv3vcvXp9q+TRZY7kxUQstYf8GidDKIiw21MAbNAaCcr3QafgoZZ
T+YGEtaGzPmt68iqjnITRRQiE59NA2g3WT7aCVC8gF3NRYanNUt8KSD5Ivgiz9L/mEwFtywqmMZh
FMB/42VH8lNWMxWjbBgIOuk+sniIsrp4JmI2jtsyyhv3DiaA/Kl0h16PCULvjPcpe4ncdoy/LBOC
bSpr6XZ7S3NiEjaiD49sB7ICNUpBZypDAjJ1X5PNstR6qYO++yqiDtU5cag/LARqOH/7kVr86k1n
r0SfZ2r2S/7SFhqpHeazKcbDOlK1Tey4HaIvGU1VfLb6laWdgMMawX94fNeA6GnVB68jHT77IW3B
uT0BS/DZk1qG2MvbOJ4GuHQ6UmP6haQzGcSldGBtcELaUspv03FK8MVau3Uj0dXhdcaBFa/+QyRz
qnRbX2nbpbmQOeVHr2RUH2PgIEwzlS7Hl9Wq5/q9ahDoza4FjNK9lNIN1VZPBbtBaPJOHWuP+U5y
YnNGRHSdd3RSYYCaXizLfK74g4HLhrrPqVcCKfRyYtN5NW/rKYTFl9C9DFhlRKUyvs8Rwqvt5Nw+
LWw+P81/QfGJgwcAtfGUCLL7yK5WGnntyThiCD8w7gfneDtvK9bMR4yoSKhTGGXflcX3STMSLIAz
l2pCa7AIWbl7eatd7/KIwZVVTIUut+5ceTcVrmtYS1rX0RdYUefnNDuW9TJNrKThDB29Jy8Nxvlx
MZX4kqtVRtvaADg4QBACseOWwpE/RCWoGy9zOjqUDcnNJNKi+Mv6Nyb++6i1lvkwAuz1XuNo1NHO
o/bLChf6TC+BM4pXlPDFkC7NxxCjqQbAQMYVdAKKtmGodajwJXII0zvqF9hKt11y2dYTLbnBriWx
CDzWbzu+hU1LmxlCxVPL5bY6uHqdKbhy4FHw9rr8VBZKxgnlT75VwJuo9TqjpOrvOVC+gcXpMKy2
wk87eByKqD1Pj7ZbpHL6+T99GMw1khWJGj5sLrm0t/niYLMoQlD9ktkqMQM3bto5NSgDP/DWNZnb
Km32I/gGVI5aRXw2slHPUuUFhQKcor3tzQRWZsVbAzqsJndYS68DS1ii1vskQryt6Cw3uIreG8nw
TW3kHlzw3n+rCMsi8WENEEZlPQQWYu5k27rKIDmNEzBMYuIVddcYXfsKNWZ5sxTt973i0yzvF5Cq
PmXziHIweU+a1CBVPT5x285VfGZpZLTPuq6pD05e6IXDT4HcGkqE83Bnt3Hpzru6dPySz0Pa+gF7
BmEjqGgiUJyeppciKAaYj50n/pI/gEqEFDSDafICGJrM88ZLCp2Fj6qYIqh8Vcx2Pj7d6XWpekhr
pFuB9yEWf8oOOHfS+YE0tzYzNqdca/7CQoMgsMuozjm3+w1J/ZJT6LmtdUlHioI5J1ykza/VSWs4
b1bqopy1o3vGpo2aneBehTLmIKVeuFkZ/RBXK6/yrbNO8Dq6GOP6S9Gt78vdELEKMYVXFFTzm0Hr
Lg6laNLfawNmYGPnffZKKWYRlyxc8/p+mNpu/N2YcP7rpYK/2UmyGAwvr0TnVWPgT8nodUOb2Fxl
WMXpd/4x14PfHvpKDwEYKrfWoIXZsPOU4l3Rq/LzPNxHU8Pdb60DiieCwuq079VswiToa8Kyg0W6
Is1xn/lC0wF2ZzaWJWPOAoOkIrxM/q6aR0hyUZB9kVe0my0BB9DotM+s8DTEXvmzddZleBCsIGif
nWoZ9Isl0WEPwMb0X3ZIrRA/aofQFWtrFvtczhHGels5aA0yx2rYkUwNWBYWA9M84y8u8Vdem/jG
zQG4/kgEv4QbZFna/1G7QM4fncguxhexCLaivdAJnirg95UmW2TtLKhukDkOMkIBMOMhaPhlENhJ
3Y2UoxK4rkXulwR4Mre/S7Us/maWb5NNu/U32Eoj2Iu4TmwFAKvZDPettleXukoGhdMqQuCFlP0W
nCH6z3xXFa/GMwQfTN2oLXJ11H3gXXnTsg+KG9Cth7MiOa/IYU/cstKBd7Y7iiTN0sg+kVp1A7Cw
CyLUFDjef2fvPJYcR7J0/S53jzIADocDW2oydIbKiA0sJbTWePr5kDV9J8niBC1rPS3MqkWWE4D7
8SN+8ebEDiCwQeamR9vRnoGrLln0kpaj86XwAgGiMm+snAZ7rgEkxUOngwYsUR3ruuquzWpcEiFA
dl/IXkbcHYIgwaoPvOC7gv2LINcEt8ZrS/+BeapJO9T2MhxxDUy5VlWUT28ESfw6OhflnHWkKnRJ
Os0nxQJ0nGzwbFKfwz7REQQpLFhJbt0DhWgFjD0xWF2xLfgW4DUiq3oZmFfQ/gtz+C4jHf+30ij0
r/wVQyddaDTGuN34jW0puLPmQtrZGVKhjzIpU/9qSLsvMHXw4CVUPi44eQpdkVDeiu8KBxpqIr/X
0fO2C+BpSe6XqHiqkCvfr2Avof0DXNlPO+DVdkYjCsqHZoTcMHH1ecxJnZeokdrAzysQqss2KK0v
TTjoP5ArwJkpD1VbrSPky7TtjClhiJnbHc1Kao/g71bF/9Xu/8+06Hb879X7s/8l+35Uu//6A39X
70L+peszgt1Bn8hy4YX+p3o33b+kEpZwbMuydMqy/1+7W3+ZRGuFX6hSmCoq839qd834ywJgYLiu
NHSpLIHd63/aCkc0+P+hxf9OQTZMl/V/q94l/QMlLV1CDIeYrzNW4H//zUi1T8YIfJz7KQChCDZz
qN1kqY8txJkGufdbswsfS6PV73xAiA8F2pLXrm6UtxLW8pOvWitc0kYO3mD2tvf5OJhPHEtnTzbl
r7EndFeVlnbr1MAb7jpLbP0up9JCl0AhXbeIhwjvrxp5PAYsRf3A5NtA96uU+wn/th2zk+wT70g/
9EOBjkLRIMzoFXAHHCdory09v0Etv94B+IHFANO1ARmwccIwBrECfAE98IduKsDFgUhcT3JEc86o
DlnCkBiebJW1+QavTgRM1UoPWSDD1xLe8Brm9G4U4QqNxGsTdYu+duBvFBHaqdF0p2znh9mSWTZV
ug/izv1MvYWpqjkMiELj/YjkCJBQ1X/1fcyGrkFxF3PWDpS9vRKB3gCwjY2p8x7caYJSzx/tsxre
rhlkCD7EtllZWwYchWks8wT84GM/omJ81dXeC5qcL66ic/7ddx1wHuG0TIQM7o1GxNtejrvJgTZa
PPE2wSMZ4OIU6XhXpOUCmY2vLg5UlvPkInQRBfDpQ0QhGFMgtZghIlPht2M9V3iVOZME7pT0X8ti
G9Laradrp3jUrbeyfdONcFmqDU5lTHGerWxax7mDJRZwxt5fN5YCgwSiN6A5qZskL5pzH9lWABSK
KpWcy0Pbf4pfoOOpDR6E1U1W6TxbvkKYR7+H9Dk+NDhEQO0xkEkUYQgytKx3daOCdwSnDl76KGc7
0B86mqtAzcHA0oK9yzro3iPo5CKKwNSX4bYFsvmgbKqR6LolVzFliOgMqqlIdi5gGm7wMwBhOa48
dyenGnHEELgBwhXIUb21Xl9QxjBfcPt7RnAwW8F6VObGjiTzVdB4qRkmq9K9jyBobiyw0biNHooe
5HtddRPUyQjfSO8wpsV1nSQ7z9Pv6tLYuQo2SdMtITg+I2LHfEMP3hHOho8QJ1gHID2mJw4EgGbD
VXcY8DQLsPDE2mREo8Z9yBP/WuBD/2lwrT4C8fhcIFZN1rRO2+dswDElg2Mt0LfX3ftErKiusN11
wDSE3asUDmZCFjwS46Ysp69jD091tGwYlS3WLHSeBuvTUJiPA/T3wgNOre7xrEC28yYIxkeyyw1W
rNyvwpARbXFoAbF/0EO/Qwr6S96Pu168m+a4gfw903NR5k2gmZX7MSmaaxuKua2/jcwF6rHesVxn
jPuiG7amby88y6as957sEUpV17cu8rbJKqyeiZ4SjLcWHKAt7HPDOVTatBVDubLQqJFq/Fzq2dtI
Z3xnzul60jlLg17+QWTt+IYL0900cPV7TKoC7ZCODBg9mHyzGQc9q3LYS0xmD0XqpA/KLbZ5nKeP
tPbLQ+u5w8PYxM+N5VKtmNgrwhOEGo14LIN0V+AykEN53cOkoLmW1oW+y1XGRGPsp/obXHS8PkY/
WYIh79bozWDdNU1r5mXoRGstKsy2W5IAIMRqexRXAoqcro/PUD6/WjNBuDQ/ey5eFaJ9y4UPc1qH
GiUhbcHJbRJjE0El+eINWct4kr1MhwvqW2tzvkzkt0n4gjKY00CL6Y+FNDzw02aZVYkDKyoSe0AK
r87klWqd+6ZpUJgWEVrNFkGoaDqwhrQxrUe4wFG+jYXTeW/6qOSrHfkHI2XSZ4x1ej11k/4UhqRT
i2lwbsFgd93NEAELfjbgc2wQIP2EGtq2KRUsEU+bXVzyXRzam6n/ngpjlzYz/DXBYx3n64UQ0UNp
Fz8ILy6WphZ4JAbd8VtYG1e2XoltwfRoXWTadyPuza9mgC6dnY+vY9Ale0KE/gPIPdzMAa9mLFBd
fyfK2fiwb6KHBtbwaxtq09UMp4QqWKbJezf000PF3xAuEOT/WXTV3ztDaO8YUlIMlsAYE6q50szi
O+YqVLmpCSjW6GT2OdHoYycBCv1xKuJrC/zgIkiwTkqbSEcRogKKUusj3PSQ9G4Blj4BUT/52QZU
jr2wsKnZkKNOxF+BklVXVHsNdvf1hH/jk1VbzfcK88gVKtjDc2qN0zUtdojVVlLej7Z3VdAQXAJp
o2OWDiG+sL2TvSLF67xglqEiOqtW9Agvv7jlS+m7CVjYLRqtKCQgxbajpSKexrrWb0pTZMuBvsSb
KwRoGGdIE8JhbjffCxezpSV3brg16Q8085sM+PIDwkEiC/RriFbhu21XQInw4drhuAtPWJsZRMFU
dq9ObBm3dqbUgz86tElJU9EH85/LflwpvZoVP/QI4dcxx7HWtWOGxnr+gr+CDqUXsKygjYxXUL7L
6xirAPerYWAXBtRFreQYd18qf8oKmvFhccjayPnKpYVxRmJm0bYWU7+GMBvee5WSN7nRyn3SpE91
3zu3Eh4YGo9t8AAI18WlF58NuAbxVP/MalKREG01FC2i+KvWRv4G91SPMi+Xb12b5jeJq5c/k0EL
vzt105sUGhk+b11td5iYduYn3coDXaxSpLywbES9KWyhkirDAaAYQInz3sTA7rsFHIout5+WicQd
A8H0do+Kgk5c70t5jZJZtY3B9PtgKG0UuWvZ1fGNmEZvW8TAelJQwjuZQ4OOO5N2jWlaw7Jr1GfN
xQR3hwi+84harUtZpnlu9R3FtvjK5ZpbiQZNANRRog7lvU7eKE9TD2leKsihCWKpgdQnSPvJVDuf
5BAl2banmD70cZx9Q3oOiCzj3tizt8U0ChCqLRX/HtYNNIjWc3ZjIqmte82aC94JzF0M81o4s40G
NyQcaKRU+l0NV54dbeQvBq8AlGHrldf6oHsbe1Tw++0ejYoxfhzqfKn1tf4Y9UI30PbSzQQUp/00
0Ctepl0t94OjXTlDjneGQdEkc5pRrnC5bAEoUpXW4Vtd3rhtVCMV4YPZ0bB5c2rMB5AIAdqdIMtV
40EwoxNN/RVZ6aHOMGCsrtzI/pFpdHReqwZP3e7AgB5FQWsfIEW4rErU6kAjI31eAnBammyMBf5M
SJ4mj1YaO1th3rhUkE/a6OfXZLHTld30IIsj6xChV8xAonJuQRcBMHCuQ6ied9ipZ5vMJB7FQzv3
4Fpc1jw3R4CxMvyVaUoESTuQpa3zRrsZs9qk2/tD+kUrUQvyEcv4HKQROqCQZzFCvGk6IZe1BoE4
G2z0QCbgSaGkpd9I/rsqyLW13ktvPRjeMsWjaFFEsFroLGTpdRiV31PDfIeWk8B/+OoCeZ8TWRKv
MXhWWXdL+voztPEQLVDbXtKC7dduX38jlB9oh8E08/100/fezwCfivn6hHPT6e+NWkvcwxaITM1k
j/xg1P0GULu77ehJp4D3bpEWm1ZR6W+MkBSWzoVaI0H+o2DfLWWVt8tyaLJVAkcJWt4sVzJruNED
EexgCxXz0TQPFT8sRnPnYRyo+0Ov2QNspdae9SXYSF76atbuc+vrs3seqMl2AvwIGhPhbg+RGo1L
LQ2c75EpngKbe6PODHfRmUi/ZXp/T8t9a6NKM1MdySwZnjVovmJL0TGxGn9YKVKlCrsA1HTSFEl5
0Fb4Q8TPgRXmsPEZxA3w3E2U7ABCFInY+A4Cg+HQfW8r/81snWRdgdloNfWOy4259LXoJvWnT84g
brAPusKp+i73LcGliYF8WVh3FW2HqNN3AaMrN852mPnsg2rufIO6Wk+1ZCjpVxiARrrDzee/0Fhg
ZmjiZZBfWzEC8pbHua+0Iif7MTE51JjzXWUNT+zrcf/d0AtvRbnIxMCnxU5+cZPG7ZuJ8UMCOsjE
BuTeViaZY4E44G3eGtOT0cXTqhyQJce0LOeWTa+sWl25oYairgWPBJ65mQXaxmiakc1EM62+TkaQ
Ta+h1wOswIA1s7hIKzfGGMbD2BBfcxWW+BLGMB+JNJpcAQ0pIFxiJtbbCE355PzGfdh2/lVdR7c5
6rBwjmccFCrHBg4wgGlvUAn+4UfVM8Mt+k2aszMlMzSYcQ0AU7c+tChJPIZSdaukDPkYWZx+Q2kM
UXGLqmJAqsMZb5FH+UT4XPQM6hezktUGEcWVAFuKg44kjbbbfd2OHcjJoXs384BUV5J9xqgVpe3X
JAVVE1Q7Cfz2VQcVg3Skvy57+Spl+7nL1QLNaFSCnO9N+i2M2kXbIVg/Y5KhP6j16DOaqr1Zr0dB
c4BkMNtiaRgixPTreu2d5tw1wtYgzduMIZk+LGt3/FRxgR7cUhcbWCxUqyUKuX08uWsALvp27DA5
Lrwu2FYMT+GveEtznukCAw4AvAPVEz1aSYDb1j5t22XnVHIFWwWLYUSxsQ7qsGSnjZ1A1wVltraG
pGeYTqsvlw1qSZKWXYhSAgndIR6YRec5PA2SiFs/FtMXBnmYEDg/IMotUD3ZycTdghD4plX1lQpJ
wmNS+WL4JHTIXl78Qm5zB58D2X51VwCcXilKywxr1VhOuzF7anwHeiJoS8OIiUzxMnebtS+NDRfU
i5cUOzkwQUOXZYFY/VPSlZ+qEWEoFSB8rqHUPU8umXjWr+Sys67QroyjQ99niF1pGGcm7yMKkIz5
Dv6AjbA0XgS+gyO8UDS57jSlzMepmAWk6YBrsQf9cLqxAOjqq0Ivr738Daw9dRQmHCmu0Im2kxnu
OY0HGCxi9BajYR1Y/XaYQrwZEWzzxpu0aTgPuNyN9XWEitwCBCBFGj6omAFSNUfNbUNRF7XJskgx
JACnjGI1QftzhMyL710lSL3eNN6PeBQ8AV8WwRzdrdZpc50hiVGgFwoPsd9CHq+qJ4RHyzU+xYuq
KG6S6R6Ia7uxhLoTzY8EHuh920HcT8F54+eCwgaWYzrga3tZ47Yd2o+QUtu1cgoYNpl/iEBZj1J/
pvW01HB308IfMv85q92Lqd5FAkReDdxfyhSamUhjpur5kxm9O0a7SQMq0MwNDzWAaDesvD0kUusO
6fiHwfscu19gD+ET1k4LhsL30zSAIDCj52wy3fQNap0T/2gD0/wW0mXfjq7SntKh3yPPuqip1TvH
hXnJP5aQYYTgGwBuZzLWYLwVMJfHzgc5dKYS28H2A0KpuzXpsoC3DErY7LA42zbd+dhQ3yclgh0Z
Ii09ethxOiLkDFwERz+xSSbzyTX8+FsIb/eupJleW9NV4so14jgb1Ye7sDHYsZrxkrXNdRMY9xbt
rEWBrJh+74B6Nb9xmunhd5LLxMfEO4C61XWA+nrcY50aBoSmoSlCWgadedKWpLgSfhjO28jf8rMx
v7HlmlixsAYDd5jOYQYAw7FCO+0GbMTKx8ZCx6+zVg36zv0tsnbMBz9r1q03vf26ciNw4t0eUY1b
CHkvtUo2fmAtm+CmSLnnhbbUs5dEBbtscpc4GGF0ddPQ5c8MbWG7j32rumudOdebm/cH1fC9h7zS
7wqvXEXAcVGnDgkBdA4tCnr4BDWm3oG4a5gABq+Y2BLJb1wBXbPxb4FebMgiaaDQTFTgO8w8s5+k
OOi28etEKZiwyNmE5EoueSguCnt407QAIICtLEZh4EMZ3+h3Wa7RMQtWsNu+hvm3UG/2cfJZRt4a
gyXhvEya2DrZFTtz0dtXLQn9QjAYoUODsHQoFygawVNaYtCFAw4v34lA64jZJG0kH/liIQGUOGKZ
IaGx6CbnQaAJmxrDdWM/2DacqYfe917RLISFSk3p9gp6B+zhXOsPOVptxm3fuLANcufQmW9BMdyN
UD5HmV5x0MfMwnWULsgBrj1SanizgN4scYhX+isWuYsEAFbN0OcTEloKaaruqvEwe86nfAWIFUcX
sfO0cl/U+X3Xhsu0DB67kW1cYKHCH4SHXgmPoxuN9T4EsMYgD1ik1jf9Jwq0HMMQpUVQ2GhAKOXg
Rt98tePkjgnNnd4jheLnPem9H+Wb+SbnAkaDA5mQAG/V3LmOXfetb2kNQcBYY5OXUeI0yJjXOJ0P
G7tG46wfqcTg2eHdUQ/9QxlnxX3UBsXBxX2kXTvo9nmI36rx2TQyykawBuV9UfgC7krmyduAZu8V
MPvhuQbpiJlJqK7yGi3oCvXapeAUMx2PSu1OMGv+WcFGXVqYRttsWHTs/m9cgvrsjFxUqJj+79OS
dcXo9MfRuGT+A39PSyzxlwGS0XKUreZZhAUK8m+sI+qylhAgjoBGObYhZr3Y/9akBc+oz6qzjFkY
jAghGXH8B+po/iVsywCb6Fi6Jf9sWMLav01KFEsaBhKutkVfxOE/zjjI3yYlIYogaaAhhtQ4Ghxw
37DX8aA129/exn+PaH4fycyA3t/QlMJ07flfrAN/wmJydLxKUMew+HoweU6clJ8bNxl2CAJ0hyBt
A4iwTZ+uPl4Qmd/TBYXLu1GWMwM55fzYvz3WMJGVK9BxiAzWBdQuBSomRKgECcPowlL/eIOuLVAO
5vEYOwFhO1lqHBs6CRqEpZaz+17PpAVfK4Knjx/ImAGnJ68QcIil2CbKNYXJ9vr9iQybcYlBRxQS
slvcZwgg0HoDKP0IwqdcBkme/8BSBpsgqzUFCpCq3SQQxD4DimCkYkzJ+8c/6MwbZu/q/JMXbJnW
ycapRdjnbsvviSxp0qWhWljmdVN/8VEg/lvp+kjo+vftc3YtoNrMrNB5c+XJWtCWUyy30firbaS3
irKHHK5ivN9UQkfh4+cyzuxVy+XkcSRdyPDqBJzeh9U45v1sTFhH4mCgB/pEXuusAVXkN7KDhQBY
sDww8hqWfWWgtVfqCCqHGRlrpyFBkOq4jqJfGHVXEUTBjVV4zR8B1zmmvHPDZLOZApQ0A47jzTDy
oScjTsEnpJALPAEKoDDz9s93to2KDMD4GXPDOPd4FTKZVmFowM0HOwtE42Q9xcqOkgtvfP6xJzub
HUQ0s8Us2O2cBIfQTeGD0+lY2OY0k4Bbfx85hvktH6NqL1LcIhaBYblrsNrm44WPfeZUObrl6KYC
lu0w4Dl+RNNCOa4hx0MIDLwZ+F5b7ZgnphCV8EK9k5FvTLCjQb62toMSD16P9Q6OvFEvWsR+fnSS
Gd/Hv2mOFyevg12naBLx7hXh//gn+eC1sUOIiZWp9B7iIh5WsL7SC/HkzC4H1Q5HRkqpmwSW41U0
CFKZ5WIqT2c+pcyZDBPUWEU+lNqS0R/n+dufP5djoueHPA5Xzqy//nsA88pEL9H+k2BAsCrnPQKj
srAq/fNVXBD7Blcq5AL3JEz2NGvU5NPKcWObkcrEnJca3dn8i1VcFuBkcBadk5MBxtU0hhSsMeLm
SIwjbL128PC5+3iVM2EPeQpbgC0kSDu/hNZ/u8Q0cwK4xcxvYZJTbMGYy6U3O3v21MN//kAuhwB0
lqkb4h9BD6YnvfgmZeSCcdPKGWIcZT0k6D9+oGNYxq+w5eqgOyQbztX107ClD1WKGVHDKrXdEidx
AQwZDQvPXuWV+RiMOLwnwrnvAvdCwDzzKt2Z4sMdAjwF5Mrx5nNklZRaQTHDeBlrKIk8NX0we4ks
j3bhspovo5PzS0imCnOkrivjlwfAb19NpbFqBq7yRUdRQN1A05JBVKDToZ8N4UvaZhde63xyTlfk
LpihM6haidMAKt0cdSMkVRZipCxjKlYjeQif7+OPd+4VWoRniZK1Dajm5PyadlpOKPrDI8tweM89
K9i0TVrd9i1qLB8vdW6fSJ2gZEmuYF2cHGKfnlFn08daDPjX7l3fMfep3vZbl+ByHYkUA3Nm8E8V
Iu8oeVr6heXPPank3hO8SzYqVKKjSJWD4gP9ahJDUptrT7OSG9utmhv6rMWFl3pus0iJkZiNYQLJ
/EmygfjIZLgSMU9R9XeDl30a8a1fIVP100aXwPHb+MKC828/3itKJ0kybAHxCneGk1fbZkRIYKe0
4Twsf6LYM69CUOrrjz/guVXgYak5P3FsW4njNzjEVt16Xob9NLjulaobc5MnaAp9vMo/vxP1FL4L
pk0c1oGiHa8iaxTzUU/CNykv7UeISu63Nu+b7wkastsLS517ImIXebdr4GyhTvYEOk8Vj0oFQ26o
dJTNnKJdiVBMmFgyNb9z+64dloGD0eEilZ2o15K/RAOw7HU8tml4vE8efxfK7hkqGerxuAdJZRor
UOLVSxEC3lgPfcmIEFkFWjFCpOlbjHEZauHIunSb3K3Cm1G5Igb+0qG2GUYalgfA0MUSsVXETxXn
lnENigFPHkx/TBGyNsZvIsR2dNOEocRw3Gh+4tSm30mZRa+509tIYhT8dH60afdX0shQxIe2LxdN
4mb1xudXvwUaeo8z5UFe0130eU67BLOknCBesbdVgg3RbHYFbxSJBnjqkOP0JLWcw8df4cxHMAwL
cp6tky2act4Qv4VW9KJVGPi6WDAdNW/Stnh3RsPbf7zImV1lGMAXOZYUrPL0qoiLIK+VIQU933i8
onOb7ZyCEQG4ivrSrvrnYTTgQNquLiE0UoQfP08Ex77C8sUCZJICgrVjBoke9nurtGPYfOGWOFNB
KoP7j3yek08JeZJnZwm4kh6s3SJThfrWt3ImIyeFe18NyBTi9JB09RLROg8xXh3Yb+SY43cR1BC7
hxgACzKrF171r/T6JBrxJrGJkdyTAq7l8QtoC2Ghu0raUTRmcmgKGw1HT4Ryp0HeUjRrE+emlOw2
3C4i2m+MtIbbukP2ZpEXU2MufAZZw2IQ2Yy3UYH3QFtPHy/EzH8Gab43VrZQT10l6dcc/0oslfM6
G0hbMH82v4J3Q2m80ORPKn/zRz8a9q0fRO2PP9+GVACUJAIsq+mefC38oUMEMEZeTS7FdRq11grd
AmM3NbF2+/FS554PWK6rY37kQsc+SY5iI4oospD0kggRLXRnAkuthocqzH+MMrpVSMBdeKPnzpgD
NUo4M7fWPo2mmJbINEI3CwPLvtzVzM5eEv7L5dQOiD1+/HTn1qLn5LLpucxBGB9/vQxALJlYTa5u
FO0ebrmNdIkorkEWtP9mKbYyKAw6dJy146UQr82mLidvmRqj36lUZ3cklG8N/f5/8VDsRdx9OD/w
6I9X6lHdicaOYgqZJ7HJuVzRUDOwLMupUOMLi50Lu67LQzFiRMbstFYMlHBl5hGQelXEN+NgTRuq
Zvvrx490ZhXweBRVrkOHR5xWO6BljA7ABBKUpTFbacT5btLr9F88DGgSpbvSBo0u3ZOQ44JDqsHd
0Bmkt7GHpCuubbgFuz9/GFITMhOXalefcfC/31QEMtpgOoItsqm7B9iEI+No17xwcOfAcxI+TXpA
FkIO1KE0Bo9Xkb3O6DnRkL0OmFx0VvrTM9p7I1TXuUY/5eNHOnOOiEJivnkdbg91co6iqR29QbAY
F4z4bOTK2bh60G8rpHgvVGvntgJpFsUoLW7pGCcBabA0x456xv9K951rnGQBxwd1d6HmPfP2hEHJ
pNN1gptw2lWUNUSdCKEn2OG62jla1e6HdLAey8ZJEQKCev/xCzyRvZjLX/5tgaVl55mUoyf3yODW
auRt0WwqMsbcCrrdK5TA5oB0XvSAju30PYwnA/YUPmCLzm+7Xc/v2378M849tpjPF/uSmcRpfToJ
JGo9UjyU8YppV0ZmsVaRZr40mAgtR1y0LxyFc+sROZBr4DgI4zTtSDkjHtNhi76Pnu0rx7Q3bh8E
z+Dh8Rhypfbw8fOd2aeMRVAXsXUaNIZ9EoSrbqAj/qtZrNUthhmusTI6317Tb/v8L1aihUY4sZWk
M318/MIIxXFMX0iVdSSYemnIpYtO3VXSdv2FE3HuoUw1S1GwVec4fLyU7+aa4Vuc6VK37muRqReY
X9ON7QyXRjVzZDqJKVxcrovkGMQeeRrsZWC6kemxUoXh7T23wqOjsAJOrIpJTaAA23V6Ze/6jvzs
49d55tTT56LRJWj1Kxrbx89YNQOSUoqYiUmZ88w7wKA6CaYL2+PMdoSexJWFfy+FqXPyJmd9EQf+
LWFMMXR2tOkz3kt45RnBj9rr/zxA08QgWNJFcEj1T6rtEkEwvTOJmbYfFdwF6AXIABmqMdJ7xIPs
9MI2OfcKGbfM40TmXlSPx68wmSZtLunATVXl8CnxVbLtYT1dONHnVlFcXgwzFS2108uNZCspkN5A
AnYKnsHLtusesdgLtcHZRRAzhVrIDI/R9fGjpJ6X19hTS/xTgvEG5RR5W+mGsf54z507V7T+abHy
NEiBney5LAc3oZUOlBmq2a0V2tZhKC0gXUak/YvtTUNECmagjHVPvT8Dq7HJzUjo0RaeAZwDzmCo
K13oGc8/+PT4ksXT4GEkR6P15JauKicmr2UHQO4MYQJLf+3UKt90Ypr2qAPIlULKpdJ7NmFuX2yT
nFmd7I30gHuL+HESEf0Qe9NW7zjCaay/JEXtfwlb17zLXOH9cQnhkPYIWliEegSETr4cLGMf8rAk
XeycEShw2D0GeZtsB9H5F27Mf4ZElmIGb9CKm+PvyY3Sl2YwhXKiba110Px6ITEyL0v5JURsA0Lu
3DGHizTPDTcfb88zK1O3kBATQNikxsl5rkq4dEC6xQIlKw+6ioywCJUOAuiGA0AHhgAAIBVCNjYZ
5Xy89j+PBgUhCRizGkbpDIqODyASqtGYUl0gHW2Gy7kw2yG86O/HXE0XlvrnWYcQSjIiqAgxjzVO
zrrnAbXEogNhNq1V93HWN3uv6f78fqG4YO7EuBQ5OlSijh+ITmuBuzkPZI0+wqMASpf8lkvIgzPP
YvLNxJwUcNZ/dWF+61HNxjwEZtJxeDHNzi4xOhQInq3/+OOw9YkiDIIp208nKah5wjJCOgLz2klf
iwaxP3cEiIXVy3QhEM8X4nFEcVFps2itW2puSJxElDEw+7SnWQ44TWZfUMOgC4ka7BfLC8c7BLbx
uQtM448vMhZlMsllxrSG4Hz8rTwfy1y/Gmhy+riWDyO2DZjS+18/fotnvhVpBrgUm+aOQVJ+vIox
IueqTChlejIUmNQ6wOzhW6z+zSqEZMonar7TVYrcjrWoYZUqA3PHZwPHAJXpwipnjisBai7N5vEq
A5rjZ6l5PdiomGLB7GSCOmlOS+GCzYee018IvWfadkRDCkFFSkOG/Yt+/dse7xmdjSONskWp8GfC
o0HP1pqK29mswzX2AzfAG3qw9ro2tGrV92b6nVIVOGc5WADItSBZ25XsP0V1Zq4g+Fp/3CeeozX4
ZRABRE7nNGzCnQMC6jNV6YGuWmAF+SXhpaj1z0ySVTgPNHyYmfIyj9+4X3ketA3OoI8LxyuU7uwQ
11OFurUeQNcxgKD/8UaymGijmDi/fLrGxwuODmxLlGHFovBtHTFxMUFpisYLU5Uzh2I2Q58bClRt
WD0fr2JqTdNOoY3SmErFMz/jc4v384WTd6YZPQdiiZKfC/KCUdHxKsguZqNs5ikG/kQ3aeTYoFez
4rGumixGJczPXtMYadUqzfKbWPeT75hOtPGq76L6Bp5beiHKnTk+dBpmuBi9J1q8J1tmrBwJqU/x
MSkuP1kplj25XTaPVjOZFy71M0tx+dC7m8OBSxp9/OhWgrxfZQLwiNImuEujOrm2xwTm9uRVFw7C
uaVoQ4FHASpISXWylABw+/ccrsyd8qtjZ/V2jEAjdx2KRRcu8TPHQc55Os1AkjLaHMeP1eIs44GG
mZWWvQpftyG6DVBEWIWdrW3qMbw0pT2zTxmc0mgl5s1l4ckXw45kIHlJQcSWnlxHeRjubBSyL8S6
0zfIO5MU3DoXOjA/6tPjp+obWTaqYpURyeFd2QTwuR0/fIqwn/zD4w3NT58hCrT7+VSQ4o+XskfG
fvXMfYO4ATcw1qP1UCMq9HEQMU7f27wMrWDEOZgt2ABxjpfJ4LZ2cccyDlJPMpXbGIk7CF+rCQ3U
tlLrycXeJsZaVkbGxrW850n3F5NfrVIz/+O3y2/hip91PzhXpx0UE8bGpCsmuKhRwZRgHso13zjb
3MU58ePn/udj0wxiY5p8S5pCzumHtLMmTkNgGQ6uuQdcwOqr2oRd9eerMGtg0PprzG6dZBQiSUo8
2HBmKGt7eDcwH30trezzHy/ClrStWeaEw3361sYSeHiLh9oidRUWcLGJ5bEMxz99YfP+YHsYVN80
nuyT680ueqQ3e14YLPlybZPXXskMJ9ALz2Kdxg1aggZIBIiyQC4oceYP91syYdZd2jPUFgsbxPO3
HFjje5eq5H2yc4SEJlMVP5vCHZ7jwnO/iN4ov4gwR68C5B4+wAEYtm6Bix7eW2WuxnsCnix3ep+o
A+palXrqseTE0zorVLUNvVTb+1Ne+DsVFs19a3RqQBWTedCeHDi7zrIoZUY/dOLbiLrXtA5xgd7B
2RbGSptGPErhtOMUXJm6Wa8H/HDaVWVCAQgkqmyL0g5wT6088rw0GdD3L3ro70vuEGeXVLX2pW7d
JIbVkkbWcjDtUG4yPYnxrk/QsvR3DgZu9hKBI9O/G9w2vk1GNb508H9bjBRyeQcnw6o3aGVG5iZJ
sa9aGPo4VXsd9rwH2yRNX3O4tY8OfugjDC/oVWlViicdccIvqGBaNXSwcugxWYSyuB1IXby1I4fm
hoQgfu+dphzgvAzI3lcuXiA3JUwsxN5DM4/2URwk5rIis/O3HmTfYoONjKshSWqijacZBWqOzYCD
DIJnMui2Jpgr/zkoe1RGKnum0PguquPpMBs/Z+hx4v6Fvx40WwTEsOyzy/5LoRfGixh76NRx4MFc
nrIM1QA52PU+qPPpWyBscHe1iy/vkvBWPUi45/dWV6GHVntD+pm0BZfNPqqgP4yVRBURE1CU/SQU
TNzMUbW9gbBkvcCngR84SDt+QW0KrErcdPau1mKk993BKdvN1EQdVp6uR/iPgDbjIoTIC4nBBBYb
+4m+rwFyFKWGzqNpf/WizHzpPOyi0KLM+H90KodyVipZfs98FO5x6pVTvEyFJp4gnurD2sR+5FVh
puftFOYCn1TXOveFFwvsB1p3HwZWddDHrloKsHNIWQjxPmqe/UILH6UFcKiobGii6aulN4mIERC+
cuVSIGiYL8CmpcO2prPxXR9UHK6KFKr8MnQwriMIVtpX7jYsAXHNRNW+LfHPcIB8DNig/xd7Z7Ib
OZK12Vdp1J4JzjQC/ffCSfoo1+CatSEUEUrOg3E27vox+n36f6//eGU1kFNndu0bKCArEFK43EXS
zO797jnpfOkcIEOM37LjZPxIyupI9Qxyo2tcy2Ocfgt9o5LJewFykxuble//Pk1LWe3WWCDr9UUH
IXVApFjqLag1Lr2r7C1HW7CpIUH+GJbS+3aFzbJ2Mx3fba02T18Xig01ahC3uXdJ2+Bh05uO99WA
RIeIsGbXOSzmxNKIdsV604msWu7IUbifaYe1IZx9wMNbnKrDEDWDS8LBlrVwb3JT5POd03eW9YSP
ak0D4LEJN4MsYd5DlMBGXLo+yFXNLbz6gZxE/55eW1Q75icyxiwtB1RIbvV6dc4QEU3QB7rirbPB
7eKFkUxyoUtSr+gLZcNUetHk4kOu+PoMP1uam9qtinnfEj9EP0Ev671L15RBNk8BBB6GeoLI6rRp
z0zS1L2NWGYuieEgDPH5LA4wG0RGsq8X2bF1RnMNByPxYKK0pT1vdJvtM3mdcmHzxcTHHIouydB/
191AiAIo03TjAI0z9nk21jcYgRmfnIacX95a2h9V5eqPPP/7j3ao6JYIC3whIb/2mmFq2/d2Ur2/
tTRX+hGWPJ3xsLkrOrSHMxIElTuoz/UeHwP5Uf7SYbrjBTBrcj8pF8OgGsx13CS0qBnnyoUaNtrc
OT+XPsZY2ys/mWBL7otYOibQOb1ROwzAfCYJPl+mYjkeMO4Zp/YSylUwklr5i4yjIcmYm6skFq+h
XGfmtJQJOnnNlD+HA4nfZA+OuVRYYId2NA/URdGygUKo5yfVxdNDYoyQ++FlCPtF2pNivtQZjI8Y
QudHN/IoOI6Ggy3LdWuOwocptmh1toCezor7d8Yz15nvmoHEg+d/ZnoBsU/Mcr1yinvqaVyb0oIX
uy3QhfFhG6KCGuWXMDi8NIeGJ4pR7Ez8XFwDpe8X0Wzk6rbzIc+EzsR2NGgMXS6RBON/q2Vx+5St
ns7oMCEa54hadfoiwsUsvp5Z82OhFtIar2NdyvQgh85+rqqwbTv3OOpW9bNKuhbQUuqsx6LAHbOp
QWlMm2ujyYy4NfoxGDnPQ8g2NM6zfqyLDA+MURyt1PEXQKamOMCj1BE46FL/mFeeAmGuKdAkKfF9
3t9SfrV2bA7gNxZz2fYUu1eeMjbx3qyZ1KfmN+kzYl94EzOkWxtLt0OdeC1LoEzr2uZcwFWZuRH5
Y++yZnTNvdGwkpBcfny0NB1nidQFP7udQKGMHNdtvwGthLAiyOJgsbcxdmzWaswO2SBmJCOy6inO
2ilYCT5XBiMXza8g1WLo3Mm5yB4GI5vXiCUMN/cAkxjrpvQfBeiihF+ku2jUhdLVCdGMlEZk88h7
aJfMYFq2QK0IJt3SuPdhXzHxrxvaqQCFoW3aFXL43slT/2FF+moHeiHlLT7M7nYcPEYbbRRVkU4Y
3g9k07v3XOiM9OJRc5rvhpWmcWBTxZ9u1ULK74z3vYnv1tiYmZYdxtj72Yarom3HpRU61FBh4oJl
zsT+WEp3KHdc1t5wpzMAf0X+cpWeTRffJ1F4N3UvmQ3pFwiJO6ptmkGneuvNYlGRPWrolZH/kqnK
+tXJz1oJb/Pi+7Nj7hjwTs0DR55mPKSrV7b487LZ2cZ5n8yB5pfzZ9cO83inIEBe2jUG4rBZqtQW
+6ZcJgMsbcylyonYqd9RH1o///Um8g+HNGiiHiURQnv85w+zUVZR9FcWOMMMam6i1KycAEx6AdRu
Tu7/+qWup6NfV0PZrV6bK9dDC+l/Og+/3a1qlkFuxFrtjUfUdEP2yw3dzuJatxli3XZuPB6zpDdR
/igASP1YR3/9+n/6VgktUOC7BiF/nyGYCz0t0qrnGJOt/lYOjvUsY2sJRdnJv2l7/OHExFulG8+R
/jq8yIb2t281LRiaB6hzBYjTANYMW+1ki6jr335DUCRtnQkg2iuE3X77KpoLmNybWbnMvinAmrL7
Gkd7IDQFGvevX+pPfnfkOa/1AmJMdBt+Vw1ZdVGuw0qGtyxsRvmBWzUbOLxqI1LXuuVBlm3ztU3P
Y+7BXnRi8f2vX//PPtB/NnOIPACM+P3ry1zzarZw5MrhxO+Uiq96Xtqof/0qf3aFMPtC1YL5ISJI
vzvfI5zCsHVlFmhd00Kp0FB7I8cG3xb7//YVQnGeZgYdCKJUfzgidoMNsRVhJDFMP49WugJnt3fE
11+/oT9+bNdXYbiBlY3q0j8H9n51QDS8K1aSihMgFsLV5iSWcF7y4W8+tj/WRYzrXAiJeP7HHOx1
fvfX59AsA/DrJbyMBoT5jvM3s+kYn7YsB4Bnur4Vt0u/jOw0puXWrQwtalRRaBuHsMlB9NNEoRmI
P/KP+m+aIddb4LfPHDr5V1kOW+xrHPR3t0ilJGgWNtAbe0VXmUyOtoVWasMhZ4suGFQbNu6Y/l0Q
5M8+doN40DUqRKXW/t35P/bV2LCkXp90Ro1JtGETv6TW3zzP/vRVGLyjJUev3/19I2spxnngyQl6
p67Etq/mV11f/q5h8ccSAwOqTIMxSM3oEW/nd79aaG5gU1kfCPH7wOeN8a1uEJkZfeE9NLAKfnlT
/58a/A9mqH518/7B+fP6v/9X0qlfG3/++Q2/zMGb5k88eRnZoEdFsce8Voh/mYM33J8MssBEVvBU
8X+uq+q/5uBt8RMjR9ccoOALKGTz+v+ag7edn7g26aoxVMjJmZvj36IG03f47X3GqCW9HHqB1JN5
JSF+d581Tc567fu4ToT2EV9NwOXj1ZO375HF7y2zrPEsV/pWwAGCAotGK9VJ+a7QPdgTbL2GABiL
pgihpz7HpnLhnqx2hFSPU/pM8SEmb4JHBILfCO793FrmsG8d99MSWX7vXVcdl3AIExywZ53SfVez
82PydhVijI5iZdS0YjyhLVzBrFvyCLzSuk6wpScTIl3UgpPMKHAs/pFEUnK/JM0SWAP7tzWPDwMm
Huwezr2j+R+5gifYtutNNi83mgGCXzMHbQcOrI3i0dC2E6iV8+JqVqRrEsgOkzZNCDLf25ZlXO1S
vS8u4GIAL41+Lp6QNchIHyDry0oXLwtwpT1hBcA+Vp9NsLfczDJDFyPKU6uZeNaGRnuifZ1VwdIB
drEx370W/YIUEJ4ZjD6Wt/3VLsHb8YBbLRI53KH1fO1p5CuuHyf7zWhxeB6NDBTqaBfXuN5U9ozz
UkuZqnFj/MOGPmRQ3d0kVLiUqjDpHSZkAGU2bz4FqtqDE0fIvv1A3QSFg/QKFZ3cxnjmopB4tJPJ
hhLfrGOPmKMyj0rPEz/SeKMoR+NMu2FL20P0LCsVYArIophxhg0xIqojXpdw4oUVhrO1pVERqNEz
Xye1jIc8VdWh7jK11+P6O1N7X025nodsdaOysdXPSMKJcKVsyVHH5PI8r+vJaB+MZJ8byEUWnJBB
w7gGB5GhvvJ5MIZ46ajelEFZeyH1+amN+slwqJ+2FN+SrLd2q6RgLJT9CLSvPvST810CQtY07R0/
0IF5329NkZC7XndoBvaVUV063+MNlMCtZKLc+5FM61efMjEEdKc7dg6/PYhBdrgM+lWxZOAvLNrI
ldPJzAUnESRC99BsQyExZePVVfHeh91+k7RWtRPkrsLa6b6xx96vtaV/UkoEvA02jN00SY5sm00E
Rgkm+Le0BpcF8o+pXpQJIX9j6QWQUbMub0p36SKOWA8Q/TExzq14Yr2sHhYFqgl+sgBqOmt7xqGm
W7+jokzkwIIo6KVB7VLTRivqbVB2+F5nHkC+JByIMz0q83J57lB/XesC2c3YQurrpB4f3L5MDiRa
xRtFNuvMkBfQ+RymYaAP7XNeQxsa/WGztL2boLdIYthmrse52UUnDHQ/t/M3xm0aJv6QUfm5JcLK
9iDTOM3ztHbyVq+T5DCadOkK+IBBM7AjXiwnu/HkRFF6XCipdPxcca5Sju3XikuvTwjFbYY3DO7r
gTFu+Ik65zxqCKEJHf8co7S4VI423zi9pu/L0alvitR330mXo4SgfkEZ7zFL66PWWlRJaQoQH6gF
z48pvcylo4cUKOuD47h3Te3v8BemFEwpKhSAtYYzzs8sBPHrnsQ4y3MFLiDzH5uu8qMcQUiAwgmi
dfEzDkJzY2pzHRaTqW8dkTR3sdRvRh0LHxX45WCtHrhAog7kzIU4tjz7uQbtBLRi5Z0lVVjgWzxn
Ew04EGWTmeLlJPZuY559I9tJUe/KDIWq5k4HUVvneOB+6+fvbBCsgAMoZpsccPLIYFvA+TysvfTG
aR9SzR5RJnQRTqMCbFKFvhv0ARYKJ0R18SXFrG14O8dJ4SynjJSEU1q2z10Ne0Hv4Ry1Vfbg16sD
dgM+dBuLdbu4VvPDociO67SY7x2MrHugZu2Tg00Uj0aYFW4GAdMKoMW/KLDjmw69XOE4x3oqo7U2
3pWhVwcpvBM5f0oJTdbBVuz9A7BrnZqkmz2l1NPjTV2DdZIOwGGSaMz2ici8Ghj0oo4RnwuA4Obk
PS91zT9PAThiGo3fAYrZoBn7lM+/Ppv9nAVFUcZ7+IVuYKkfvZFDSxvbasdNt+yZdnydptFkdWBG
baYP9er45IGthkrONEP5qxx/us+76tPBxgQcb2gjyGlZxKkrwPC9HFNUeXQgqo3yWyQiq3mrlLEf
rES7B7ys7mOU80Fr1HfVKh5FnJ7QsvCD6UXo9dm9Frfvs7VkUTukKnJNsMEOhUUeuPhd6ZngkMHQ
anpVAqiNi8fqhwkpGGWgVAHWxpl8HeO8heRi7dRsrWesp8vLlMhhX5brQcx5gQoSwEU16mOYmi3Y
tVSPMHRuivFGCWruOaq/bpOK1tjF6moBukIGW5ZgEFD7lHoaXf32bQKbvtGG9rHqO3GslYcoyGDd
TLolPsxd1u+akTk7KrFzWOb1Ay6uCBvhcMRJilm6L/dUX/XjgGzraTBuJzOfw+u8OhTQdYhSO9dR
Ywr7ps/fV1FroSKI7m3yZrhYg+bswX4uYTdor4B30pCL0Nh7Uvfvx0LB4MsGzFO2sPclj5AASjYc
8LrN8PTljbtz4Zqixe70jpMN8lfXmjZszapwdcYzNeT6jh7xs5VnO8sdImn3YlMZAL+b9M5Pqh+d
6YWyL6/Wjvh7yWexGcXwXiawyGTOxh4IASTcNYvfpDbNF9ox6znOdQfTkDJ2q5/CDdPbYaNPrvxI
GyTWgL+7GGBhvGZRzuMmXEW2r1DEBOnczrixuZoWSO881l9nOWzVYOxUpp2oKd4sxVtCJXTJ3/yh
vHWd8k4qjsNLs3MA9sGJtS7u9XBjAZhWj3XuPCTFN592j+WDfvP9D9okoVGc/ZiDnXUomvHNHFlc
pz6chubOHq29rKawLVDWp4weRroCL1BYw2WOF/0oazdMDDo3mdcdIIy/2ro2hVgUL3JKBxTKPjS1
zrpv0M3SY4y0ydKjYZpg+LY7a/a3jVtC3X1T0tmOkAx3c1V/Fkt5p/dmSAb7UfPnt1ZPj4493vaD
fccg9P3ABbPOGaqLzm9CeNF91HtZF8UzBSv68AeNbWtQGyoL4yn2N7Rkoc2lCSRtExoztW1dTG1Q
VvUHnGuI15n40AoEeiBHFapjloepEbA4udcWbLZetWUlazZT0cdXFI1zyKVrwmmud0Wtv6+yBfrm
GGsQL/G99BBG2m5thKPG+Ad5sMex5FdZYOeIPCuTl7bj33Jlm3zPtO4jTac8Ms2SFbsrnBOcs3rn
jwMewVoFbooDJ+vSM4yYr9T3zmTKuLi0OrRk90Ol/lnB5PGXNPSHdFsMbMGkZUdW1vWBdf2xPNm9
sWHj39ADklWw+dgxaUuq3kpj4PeYT9UbF1oFRrN9LYv5dhTu93rUH7EAG7eaXn6xO2uPDUX5N6uz
Hip94Kcq4eilNJE1YMnGg5h6LiVIo3cMt11kalxGMHAdD4O+uTYHmcIfnQXVIS+01/Wk+WSuL38k
/rjgxP0aGzuAc7dloLs+oyrStl3pBqPdqw/dTquzmApz07Wtf1fhMeJeqeSFe+peVOUPWgpRY8Mm
bLSKFoYqkP4iJ4UVyzhU2AnLvbHiHpggddVI6gncOHzYm9L2HgdNpPoGhZ16FlnrfaMWiuGxmYub
WOYpJEUWeKm8gt+UGEJK7DzMG7wbVKmtDQkrSNVeVwNhgeiBH+6OJrWK4iJhi5Gkh6kx25umKUzA
7dUYDU2BmiK+UB/I3tE+3Xis9EM7+VEK5unRTUt5qoy+3bIiY88s+BmNxkKrCFrv02pac1/NLu7i
2NQOjdB49BI54HGYUI338lmeEs4NGg1ISfvSrk4mcOlT1hR5ZHiAtc3OGfG8tt3jkq79HR1cRHq2
V4G3NorQhSRGV6Pi46i9xD+wWsqT3vnJNqOGtCFDSlcMFe4Y+YX/IZB5bIeEoEzPM323zvigaPYT
0OgFjFKIgmHhN+OxxTO3kbb5abSz/0Nxf6BDTPILDRw9ymWOVtsb9M2sp++pKKyt5ibGgVHa+lg1
42oQORy7A3tr49lmID4cbfpI4PW772Y8yW3Rq1Pd4lqiD2n4z93IOjz5DL7a+uAdrdVMQ6auVSRw
HW48hs2DkZ/qRWMmvgmAtHt3S8ojyZwNb48gzt7DOqo2E3o2bQ/iJw7mQb3ihzLChPBOyadajne5
36p9Uizv6VqVdSh9zJabWip5dsD633UFprCu9CCU8qSMhlZbzyRG/dBYW4qh/Wp9+HNjbkd3mI/0
wnqeNTZP4lKaoGrpZ6LZRncCFyQc1nra4tOSx973taM/cSo2+/XZMwr9dQbNEzj9OL9gORheFpUY
wbyO3Yane7UzRF3tvQSWZJNm5UVfaHPTx5b6iSRCHxp1vUSdF/fnUsVFuIy5ccfYprpeR93PE532
wJ0F8Q8ukc7to0rGedhZww7r42XxX0uIz1djz4vnNc2nkSJ0LDypsazH5t7Uypo4g/wOV8Heob/x
4T6reCbOmbY7T18gIisnDtzesO+hNbxLX3Oem8nAOrbWwOG56V6VicgCnEh9Eye09+O07TaJqzln
aK1POV37TTfbzoG514pLt3ofKi62uFtC1eX90S1HFJ8AbElG6OJkXm/PpfBfCqMtHkZCBluMsUbY
2hkccKQBy8A+z6roGXvOcuaovtzLyfCjYazfJqePd5OdpDftVAxhbc4rz6ZkPnk6i3g+A6qMqgL/
JW37/JnG7kqaJUdwTgt522vtvGM5WVPai2Iy7dsZKeCboOS4n5zBjdDtOlu/Yf3RZ8/bo231As9L
8Xm4PkkhwdCkwXvBMDccJwbaDvFUuLiWfLWX3lTtGsXWN6zl6ryZ0lcPDPSYF3ZtzjccgsPtoqOX
Z0dozXeSBzyPpdT+oSHpc60K8LyFCETGcfVQud9TuUc2cS8H43sy+2ElD6a8pJDrhbu3hvqbYoE/
QpKw0CEbVuR7vdz6nvTZg865duNLJhxLk1n3hN7ri2Wz7qKUrr9fJRxUFToNo/GU3GhjFtpavl6I
IiRvfPD5abG84suO0R8oBHs7UfjlU+konrK5SdtYX5/MoebsgEjzBRK9/8bgBIeY2ZTvy5TVB4XZ
6aOzaTSvfoyJnpDM0mGpqpq9Go2waLxkMxHc+NH4ORfCQESv5xllkFHpRjXqkZY2Xgf/lTG298qi
RWu7yYBMGi1VBCZaN3ZD19tFYDOxe1nY4XLIm7rkzcZRTM4Fauo70Yiq3qT60lxqt4adx3vclQ17
yMBJVHGjLHsGm19LA0xurh8yC28ETG5JDMt2UuNsLq316mZ5dbuU5sJWwrA1f1OWdtoF9RzPj+NS
z2to8ZJpBAfmFkhC+aK1hg1FWVsvVd9zTDVoWh46SzR+uKQyfkpnuvob5qG8extM5FeMORSTI2KG
DQKgHNBE4fagiHPvRDOOyI85wnWUMhUAT4T5zSk9eGlLrG0LmXCelkzROng9IWSvHieHhvNT7hPZ
8RochInmQXHxVI8RoZgbLeA8739DGH5fxdJ8bgoOGlUt+5PZxdRvOGch1JC+R8XMkW5ARbsNM6k4
YhvIK3ZmLD6dtDlMo4+scmx0Hv11Rdc4KY4p41cBuPD2nDDtcnDG6YiPDFuUdkIJ/NR1RmBLU236
hJgMZ5Mx6eMHusrt3mYjRqe/6YOx7zjGo4ylM96FSqy7zj63lY4/umS5jM0H3sXBdIY320U1oewo
H0Uajq48iK4OcuzH7vQmycjknrHDmhCMsRsIEinDDFjZ7y5KeH3oODRP8hUlEs5HuKCnRlqgdrOS
9WYGp4jlua4iLL2BvrwUpftASzU0q3mbKfFk40DMZAwYH2V1+VUgvwgmsjBu5l6ctW+eOCZOu9RJ
KE3UDQufOweTcIBkjVZGnWSSSCtS1z2SsnNxSeVboSff5yT9sgylbuys2DMhNAdkF5tAmWraZHb5
QikDhjxVxk0O/4o+ntrBuql3QFdONe1FxArOSVjOd9FfN3hTloY1kXO283pQXs+hNmvCQ5GuVpDX
+pcy2Yl7TVZdWI4jr1VLYORS7b1ZIH3A+mWgPPJS29yyo7qrrg88p8yLIPZzFYrasMHLs+nTHfFp
tUWYEQqk1BdVPuItsSKo7Eq4yqYMFgQHI1kxlTgXkj1hTj2lmtOAstAPc/HuVgF4mjN9Vs8FAh/r
ZGT5nZm54yNSMHfLRfrZdDgZrtdkYxjkVxx12ySKw4pAyAFxJSvrPMisr3580FBl2XObsKHR2QaL
JSqtJmLY+NF2mkikKHx657T4yYcn9jJDsCEhX3v+06pdi2XiZMzxxh9NfHZsbb32tIoJg0sqnuPW
uUgGoTcdWsl5gGlsWjvQxxg1izPOA2pfJlhnz4VsvXy4mDrYSGwJmrHaV7c5+Ps0XTZ9Fh/nsruw
db0tbKrGTemiNYvFu8ycmVm663M9uUxX0LnIGHxqY/PAbF8KohqE/+zA4rZX7AnariYQxqwtmTaf
M82m6aR9YOV/yeM2iClFhtMCy15vL8saJqV5gE244dAYNroDl2kiAZLR8tgAQqfmbVtckVVEqO5I
7YZuX+fxCOqa+0ari/2QDEfYUaxpOnH3oSUuDZh6cKZACTj1Xn3j6hWCv3tKkZwD5mXbNqwo8Yzh
82oor/loKIoNR8KjQe9CxR16zw0wCy37TgHLb3VKWovnBFQD72dRbvti4H5zvIDpMqybFN6onB0m
xtApv19WS9+5UgsT93OeBSe/LmZB9394TbnDMISxt/hqu5gKvr0OZ7029YeuV1PopS2PV4mMfslF
8uJXph02tpnt2xiXA8Fq8oaN+izNkVsn5QpvtLNb8dAjNLoRE53YJCJMstHH+oj6K1S+/Q5Ay4BQ
Pvn+HeCjQGb+1pM2gqCx2K7YBgz4QfZjnN34mQibCWnVbMchgkV/NsJZvrbGl8iMT3brBGMN2YHi
FowhWvEhcZZTU0puejmup2WyQy/W76tBnnOHGiwP+m+1vtxxJDmgbX8t5+pm8d6M62onAdJTcvKi
uW+rfW8Vr3mW71LOLUSr6b6kyOwZ+MjGgUV30Z4185xpLU2OJehQt+hQkUS1hivOWxOEmFPdqKI+
aJnY14DvTh1ft7jTvkrUtpl2WndjU7JiC2QfhV/v4vKZEsSmiJ/lfDu5PE+89dEwR4r+wzbDSEOJ
tCUdGCt2stRbFt0L4kqc6a5s0vGUy1ceRBt2HISV6XAAEfdgrLMfXew5VCiBGZu7d51nMfaBYb47
6lvRP9N54dzHyZDVAEgBG7/l1CFn89ptL956XQuG1ggMSh/6daswYFbWKL/hqSDQjLJQ5q/EFQxE
SuVp1UdvgxdneeptZYVjQjoElyTTVaZ4AhBpb+vFvNjeqM6yR9Q1o6sL1uHLXrxjVTSRbY53Jae9
LUKF4mi3tB3YvYRaKoxTE89Pbdvfksg4dBLtEwVpflkkQDg/Dn2Qes16YwPiWy3M1fno7VOdE6kZ
8+BT4iFfGW1z8aC3vAeOespNTqYxftSOlSWUzkbvbFXDk05Oei8GR91Q2bLLB6scvliAKISgHicF
Nt4w3akD+L8+xwcl7uJ8WHZzTxx3JZni8uClufEWJwlsNyTAD7P+7Gn1bYFxHvN2HdQIgyNTn77G
cdj1gl03ckWquuOjXVAwdjnpSMkCsqxGuMbJ2wCH6MYjt8UOmxbe9NaSCoST4237prkxzfu1Y701
d0VWKDxWi7+lcT9HJJ6e0pUFx7dOeq7fte3L3KFp76unQvM2PWoMcyjFptaN45zb27mi6Vav/6yj
mio5Zhix0J2IeEt1PMedkKAqSnv31tYX91AM7TnTGUvv2zDV00tLbZfKCzIEv/YfqrXMOdE4C9/L
hkyjCK9b7d4DIHXIfYbYGftxkA3S+uh79lvKz8szKpDcdMZ9OamE00gs9/7YdA+G773lWZId+l7m
odFl/h0Y7fiY4R5HN86GFC7aGXnhocqauzTdSquigWqIbw3ftnHMUt/pK+Y6x5wvdefVUadp5WWJ
U33XeunJFqBMU6GHidNHU4LBLW5rUAKNfRUVHiY5Rq1Nuq+1+xfK20/DgNupmdP1RWNruKHLUAaL
jxdACnZN8xAR6n8R43CbsJt+UvjmWMNzNqhedVly/7OagcKa08189ditdv2qSu2WgsNz4RR7zVn2
DAg/rHlih4M+UtcixWJOznFNUTSw3xshF8fliE9xYIy8ksNzJav7hkAIypLBpkScDaRa5YyqfjAj
x56nyJyWn1P21ps1F91+bYpvKSkm+gUsYlPBhmvUs89cfHqrfPCcrKAwwZ2mq3OW2M+MGZw1ivS7
zGI7RdKG6aK5OcgSNW61mHjT+XiCrpWP8aw18HHEWh57pnZ2qF2/l+JqFaSigOPHTPTHVaQHNBx0
SKvEDXTFBZgj3BDww2Cjh3pS3GiepXj6zHQawGSnR3fKjxTi4u1MInU3SbCzJHLLANsUmX5UHG7H
16iGSYRxPmSN1IK1XPXnpBIGuj73dtJ1tjxu6wfXo8uUxvhq6oXSJx1ZgvXXxpx8YPllLKVlZt4f
pbuT9fxFJot9p5sj+i0sY7v2RJGxKMooUU53W5TWXZYz886Plm466EOHoWurYyItHkXtMobxSELV
6i1vD7/xI07XdktZg9HZLsa+A8t20YxH7sf7LqOgQ7UrZctlGpFciduuK/WyWC+WN7dkX9nNauYI
18nTXOr5D7ezm4OQaXdcm4Qd/zTa1PmUuc0MjHpEXp0oW8eMZGM6H+TioNRwBZrQusI4VAByzizi
/2aejwF+xCFE99kHdUMmQs8o0Y5ZjWQn0X8US/aqVWz0ujzfGRPJBNOay8DttCwcRPuW0Fi6NzmH
hIKSFTYwG+2bx1bBlKUWzmLUUAQSAu+aSQ+rnGxu7+ePauyelBe/l6Oube1u9REctS0D9zTIs24l
rNUjjqXgfm44GWei605aonUHw3Lz52bFToe93Tl0I1VvgNzUoZV+b147zmtbYnU2613mD80Pcrsj
aslOvzFl4mOY7bVXMJ7LW6bX685uRkV19Br+quSHAc2JM9B627rpHdPzFw0RGKVbfgCBluRxkdZM
iZS+Rm6xCVxkF5KM/FG0FnrhqY5IQMqAYjU7oqzwCTKwj6jYpK9XdXt5sEtBtsCc3UuSIRapvPbZ
9dnkEOMmg2DHU9QvArt67aungVT4XhRV/2xq/bky9OyDVku3XxKmpYxuOVcun2Fj5bitsvbgZbET
5F1+JkdOE8nLiIi3FeNA2B5bVGvVUOOGHpRByWvODk0Kbi4G0EZt7IycsLub5/GTGdAyIiDBE61f
mUybiRlvxrbvQ7/tjr5+oxL9c6CskGoIbvo0HCyUPB2TR5vUXheT9CeD5TRqH3u9H3dNWeLfbDPr
l0zdvxXRumu/6ke8HV/D+bP979dv/d6wQmZJOvyP3/6x/+XPWICvkaff/CFiUGlQD+NXpy6cbkq+
9RevwfUr/1//8r99/fNfeVLt13/843sz1sP1X0uypv5Nlsomsfp/l5D85/9shvnzD9/wr/CVwL/O
XCIADKztRDWJ8/0SvjL1n3yPQBCEIlhF9PvJ+f4rfOUgIYGkbvgEVpFoWNcp7r4Zh/Q//uE4P4Ft
dPl6gEmwIciF/Z83fv9LdpHP7JcP4l9//rXggfDy77JXNjU6htv5EXx4l7T3+ftfhTyLxVO1J3Iv
RAJR/1z5g/9eV5jAwyYZd6WlJV9FPf0Xe2eyHDmSbNl/6T1SAMO89dmd8xgkNxAOQQCG2QDD9PXv
OCPldZIZFZRatkhX1SYyiwE63GBQU733XFgDOh6Dx4hBCNE4kx7PzKZFCWmFuXPvqTmrsaEZirJW
QlxaT3Y9b5H0IpRQeL9HmgsZLACrEhxhKyenTY3FrHqMMIzqtaStSj9g1L5F/6sXzbrwM5QZ9DAn
Euoms9pYPLeC+NaMbgJs3uyWu9ZlC5XP4+voVMrYFq7TdahuAuSFMfIL5PHDMOXkmNEnWCRu2jCT
aVJrkyWOyT4wRmZK4Z3LBzsPOFk53vGwhYlI1WvbTqBh2b1hP+fp2IzHrEunWsyVo8ydGDLjEFn2
hPxjmC9xqZXvaPuNQ4b6gcke/Cc/n9VV5GZ+vDJ5FMdNgYbtmeI40D8mS+Ozt5kqUtcW07krJnpf
lG8obCZ0VWtiOpM9xpS0YDwWIEQoXXxoXu30yM5hwz+QOUo2VxaW9fOYtepos+PtzvATryFTYw9R
QoJHylozB/Df1GBQG88djrYFw2b3zNceGXlNg7SDtoPS7/Rq0vvY4TK8vAJCc8vWNwh5pCdD6Jc5
GGcWM775IFG/3E21gy0sLAYUCSRp1otSJ+64SPueUwCzJMJv866N7ztTMshQRRU2W9UHSMp96RHQ
W3uAog/IolBHOEjCEZDlybFBkhEGiZmu9PfDVHZ6GffSetM6tA92bZA3RZsamUHfZwxc8zoRWyKU
65Sv1+ZEj/psdDf13OvDVAgNvSDSHHSyKB0IUxVFH604dNNnwZhVq11PkiSD6aAJgVEqmwmH6Fe6
MiZ/Daq0wGCHpyVEatjqU93b9LPZMPgder+hotaeP73AYywfHJo0rBniZ1/IyG0YaDRu7lB7EVa6
6rQzRkuMIywlNaV0noQuSwhQBrVDkrbNlQO644e0ZrNconPM3oaoNMhlTX0PF5H0knUW0MLgq4pl
tu6HkqBGQFoPHXUOzaI492hB+MevvsL+x8s31KpZk4xp/HCmJiMPPdfxO4anYdqW8Dg8Jgptml2M
OCCZDSDiQgc21tMWo2gRLq1I2NQFQiX3EUEO4LAdGSmUE3VIhdfZ831NCZHSdkT+seym1qo5cima
WUkhfHK3MhqZS4xHdkfu1dChkcgHiV5oUIS0NWH3NOrG/gFySEUr25opOTFKMfGx8dyQgB3KQW0y
Tnf1SVWg14fSTbd6j325kJt0josXMzx2BwOjbc9z2dEomwbUdrRgrNkCwDPzvVtIqui3q6gJlioP
Ub9MqR8PK/pDgbc1AljoyzoMOQY2DK7Gw2gl0a3Pm3jCrseRYJXWaX8VqKCyDin8eXc3Kg7eN2Nt
ZtZTi+fHWidp5yCfzK0Rn6aa2wfFYkDiXA0EgRbK7mnVkqDS4HS08N0R2Smp1xZ1y5d0QSwY4SLx
IGhMJ5HRcjRALjCc6gnp1bboab2cZ3aYvnfeeOT+ZSGEoXJExwEqILPbbe/N5r0NZzpY+6DMfop4
TsvNgPkCZQKKOb3tVR5ku1Eajl7ItPQPXob4a28oJ082wcSo+2YWFeysjGa7iShA0q3JmfK/V4bf
v7ZzRlK2pmbx12Xtdj/KIsonFrVypkXX6zmHjlBxyHJdGTCCIGDqmCQhvPhKTMUaqXldrou2mV/c
qMCGi5fKiOmYDFqv6sCdcXSWqX07e05Mx9u0NHG8pm80VFm9ymg3mdGhq6wSxFI+tbj48/bFHrIu
IgioaX1iFCvcX/gFK9ppncEsnzFyEKxQOWgLuYpXpURMmAlJg7kl94Zp+O9124zHZnNkW9DF2bv3
ESmHNjZLi10qjRi3sICy3lwEDgH25J7abC11TYQmnmzCyUFhD91O0VN+SNn2ra1Bmf+iyK9VbBnS
MzEjIk454DDrZlzbmQoZttfda6sazRmma+Zbw4qi2xb5c8vgKXg0fIT9DFrlvEUE4h2AkAwv6Czi
Ew01CQo6JP+ew2+/pNFa3WJ47c6Gti3edTOFwZYe/bTrjKRj1+QSrzi/6/fRwBC6yCEu8QoZcqLq
LW/m/TUgCBrxO8bjE5s2/lWfRflAT8Qabg1pBddz4HU/gsYiG7tPR33pOw7Zy9kcDT+y1GAuEzma
MQRfkLv1C74X1ClTvic7nLPaZCYA2FTjeRgcfTlqxInkJa+gD3jlwur6raNy9wZI3HgkrGOrWycu
/uJFUxoeY1HgHI99XST+2gmj5Dlr9RyAGZdmviA4t2o3QRQgRuzrEQsPm9D8zuchTZuM3TCEq9Ij
yIpKU9KTLJMB2WupxotEJZhQvaIcQ9KnffFkkebLRl7SGoQF2YfjPhlowv3iUPxX5e1Z+qqqtnrv
PteyH2XZ/y10/18rgo9ZEv+5Bl53GILTT0Xw8Qf+DuLz/8LQRqUL+oTxnnlETP+qgW3xF2WxFYZQ
j0j9Anv3vzWw5eBaoN6AakkWH00JKte/a2D7L7yAFKzYyYTjwgyy/5sa2BLmF6OPECY0DxwqYHLZ
J6EXfC6CZT6N5nHDXXhmo2gATuUJWKJu3vSFci9FzYQRe1KJShq5e72mJW7Tg85K0VULDEo29Hy3
TMedyUY7rUioNh7lFMl9hkH0UklHIHfq6ScMCBKRs4ReLJLlzHgBt7EaxbILmPFCF+MIHUtTXqWR
9TQRt3Jilk201P5cKYLgu/INvPZ0I1MyOkc92JuAsR/eYSqMwR8Nui2jlxxsT/mPlV3Ye5EIfVln
8LDQgnYn5lwkFzaU5YDx/Yj1J6ht+Z7Xdn8ZoIc+TTNLbczYiMiQaKgzLAAMiIHR4EtpoClw+gfJ
2X5rd3KdGmgw0yHvIJIjP+v94qeHHxiCR6j3eenFh86v2rVdVOZ9XFv9WTSU9Y/aLax1CN2JsPP+
UvSldWLR+5kIPNvFhUpQ/NZPYakOjYCLozx6vDHYwwegpOGydoFJRL2lzw0XCVscN9597Qjjzpvt
+1S0BAQbNgVpgF2E7aBfZXOD5io+Kt8qVV5Mnpm/F9FEfmeuaKwQ7ow1ImbuccSN3duifm+tMT2p
VfBzSHij413aDJH9WLnGk2UZ93M7vQ2Dt3fK4mUS6blWU7lo+vTBCMwJDTADaFLm+eu9/MqZzdfW
Nsmkn+PhgFtXce5pSQ6X89LpUBcgXFo6RhVvqGjbc1PF7WqiYwS/JulWjo2rP86ZGfujQB/JlJ4+
rI6uhqlo7cXcGRyvqGRPZpsWETrgVu+cvOzvfAioyxzMlUv/y62tu5YGV72n347bknn9tKYut/CY
Z0ex+2Biq8FmdrTeT0UWrNBTU8VPlXjC29YPa9tsQnJsHWQQW2Myw61E+Ei2dyg1tk2nO+8NkZ3O
MU52JmKUZIe6EJO/5yhY9KjxRmyFF6hjiSKmvoqdR44r7V0bNR8tfAlrfEHdT4+tRQH3VFPaJPWK
3rz1XvjRU1pW+ZNbqdobEPa1+oHSljNeM/Kq41ios3i+cSvfV7fjVBbeTOfQTdrgRZjpOOqTkjhN
U1/1fpvk0bIB0yfDc7dwQJ7cdBqTTn8z9jTWQKik2iFk6Xr2pMhIu4013bwZVUUs91GUV9PDMGXe
QiBwSV4HhfJ4N6Zuwggpz2g7NZXkE2Qj9dWCIXvZ39TOoClg+rhm7BK7jmHf+Hk/oNPOHXMGRDFr
JElIAine0EkCaZ3QOGBfXvQiRLyczs2GIMlkASvnSbfBazba3gofy3NSusezKgUZX5CBXSOWz4HK
dmYh5GGeVbjOQpXTj6J9DyAiOSQcgFepaNyVO6NmiFsoFWFt7X2DQN2AcjHqOO2jT7WPnfaubqCO
WIxVOaDdBBitVvy8d62rpARiUUQ0B+06lIvEzhx5Uhtps2qaHhtDLg1MR5IRiTfIqzAbnjyzDXYJ
GRcnEy3N19gtmsWYCbGj5Zj2K+wckG3COITBM5Mu7MSoL4RqTxs0OIwSI7H0Rh9VRlKbu7S2o4Wn
Er1luIq/QnbVwRfdqxXW9lNDOFuyKMjvPomIiFwiwpXnPeOzzdEkS4Ou3HAqgTEkEntABWe42wIU
Dw95Vh1cN7uwC7wEXWTTV19gGkuMpRGMOcWXytFte+aIoCPEyHKRVnP0k+m8JfGZJPl1ETbmq4qp
3D1rKKytYosBURQ8gwOFghOF3vQAxfF1zANICcKloZcMiUK4mQgO12Ofm/cQHdUb8L8mWwVpiarb
MvIq3wMkIquaul27NXsRygT6uwwJXIUArp/Tg5MXrdwRVTfwnPpMcZaRIRMcYw6HtAzv1Nbk6HnZ
/IIC9OjKrTtDSRNPwQdDAKwFPIHsgy0Q50fOQIQ8M+fM8IEhcCe/HeRCV9mQb806iZ2NCbe/jJf2
B9ZAdk6QPAA0A3owfQAQug8YQjfHZk3B/MFKaGCrdVcVOMz4uvvFU/hgK7gfnIWkKWK0+B/8hbSM
HnvTjlaRE/CAOI19zHqPna3MnXOktMYJ43UMB1VQHcoE10HT436zshSxZMFhx9rxZufnbGMl6+BE
69Y+04O8o5LfFyGaCNNu0h0mrjWypjPrSIbwBQSZJDQRbrdXTaCnlWXZ40KLXF9iv9fbJAeGlsuj
O441AC7JkK0Jio6LscOUyIBEt8nRsHcUnMsJtowjKLO17x8o3dPTxEIHUBhbXqYXQ9ptJ2O8CNsO
mag7nMb4WS5Mmi471+0u4kZtYilufOStpkyDN6bQT1nQojHsUiw5Dd24ReLB0J1qJiHxdA0Wn43Y
cdGmY0XfOnCG/LlgSjAiaZuqNcSw9Twml2XnPBLDwnsc/pVfc1f9QWxofj9DKXoSYXltuQkzI7Fy
UK3H/tCuUJVay5BdkKEN79KyLjexx2FyHFAReM14SBuneg6jMF6hxAXIUQ14fyBeVTAxqa4OicFj
Z7uKLG4UOZ23G/NaIaTHI2XHEklD54UrSesAvfAk96VFAV/RUXj2h8w9MyNrmQf1sBrG7jkykmEp
arPeWkijV3Ed66sY0NRpc1Sj1fmEbt81j3ORvNwUlY377QM84vyCkGRSDIuy6ImTs9pm2vLOSGjy
Z0cTTj2J8dQOpXneRmynpMsjGz/IZsaBlDK3Cx0dXnpH3In7QT5RdhOfz4TJnQ1exG0ZWoJwNfdL
dJiSatMrttFM8z03AXuVZwBptqUe3hl23LigWnhTMVEdnW0e5E9mK+/i0RNnAy/NS6JZTqeJ8VMI
ygppej2vPbsdVkyHFR6KLNqVlqsuazptF1gA8g14FPArjBoXJW08iFi9t26jmvE0+nIZ4PJycu91
KBjVzaUyLp0q68n8CfS4irvyuSU/YZOASkJzz1amcwczo11JMFuuPCAb38RqOI5hUBBOHciG3nbb
n4aT/RjaIloNsXHVZvE+MKpdZzsvQYbjT9PrAInFRlwNYtFSaaZ9yTY5y4PXJS+yiE5RZr8ldeBd
K+nvLLt/GGNELuk0ewt0zLfQbGewEDWGUDHX1daAGXcOIi4/d6Ti8dAAxBxAbftONsPB5Ol7m5Ok
5O1C3lkZVM0pnQyUF2DYXwpapGtZGgEPdmQuTRlZryibzQX5MAoVTN0uDax9PP4apkDFJF+0Oy8L
KP7z4KRgPLIgzud+HFO6KnFz7njzm5nHVwWSxzV6P4udqElWviB2uCnBA9F9NTawdvTC9aYBddGv
T9EtaQD7DDhzeaHKLN2PFX1bSnbMzWoo21NhFm+aVJI1clFnlYf6kQh5VmPGSp5m2gCu3RqbqY7Y
Hql40H+ZFA5yCLDBhodijBSI8hotatlkmxEy9LpkFLUwE23jOHT9nQE/4eB74+mcsI/4PHmnOskG
5AhxsHdLi0XasRDw8V9NvnUrkjhmdJQBHCOblvZ1QXPkBypY1hbLacn5hkc3dBkzTqiJg1IsC+R6
6CSc8MGuxbyuay3ZGqubJumwXvTVdgBHj44mpYGp9IBeSiSXhuF6lL54ZNNmnja2bpttmcM5ElHK
tgIX7GQOmYNhs3yhW4VSxPDNhW7QnyW5md5gHnVXdZM59G0YgnJGEkjVKPVORVo85n6O7joddnS7
/M0s+e27jrNBRprllnNMdIpDkcjTQgmORq38MTtht238tDvvsFljOmvZx6PavhzDqN3GRjsvij74
WUYho0dfnrgm71G3m/VN57Xn9rEn7koax7kn7kwt7Pc4TtKDzLO7KHV4+0SG8eJoOIojDavTOA9e
sbPh9GymcolnLdnDH6XTgzIYsGA/lVunyfoNp7Ji06OQuvVJCVy5MRSM0gqpC50mrFc2/J1r3o8v
WeNkW2uoQSUmYXyDnGdYiHpy93iQcUUbGhsXIUL7tG+dpQN5eB25E9Nz8yj79S+jeOovy5LHwdBV
eGEU2PgsLdLtUNUN+dpBXqyBJEaOxKwjdHDhSFlVd57nJ+l6LrpuN5KKTdai2aJtbihUm5azNLoR
Rrj0WuZ2DpZwayGpeXS9bl1Z+uusdNYqaJbg0G6kRT4xDdQMQ7+lzqcIcwE6Y854eOwR/eMvuOsD
bwh/+OhgfqSZQD9rVsYKnKDFeQEJscjCYtuVLDnCUo0z2U/d7jiwGPul72FtdIkZerD6NL60/TnZ
T4bnXaUyTDt7UyZB8sNKGa4HYDdXRq7fLDOTj3nLtQw6k+E60IN6kJN+S1DEvZdl0O+hIyKKiMmZ
JXYe15Ol9Zvn5/j0Z5lsSrj7jxLXISrFKaz2YphquaLs9W/AqlQ0BqJqHxtmf5fxAkgQian6QScG
8j3pOtldW1cxooLqxVM6RofYvxkE9vwQKLH5G3l2dh602Av6JfElPYYoWkrk7oh4a0qU07lMzXYd
GwPyMuUMfK9zOhPwG1+GnnEPWfnKz2qEkTNjnp7Z896JsKLxukAKX2aZfcZs5bgFtLVT9WsDSz8K
1FTZ+m7gpXijskg90EdL9rC73lEMD3tKUgmmQMw/EBjz3ddh9+Y1yltJr38r0oh/FNm5uQN54K1m
kWd4G7PpzXOGZF81zoAGl5BlSSF+mVPSxvQzTO54iylt4+k5E2x6aeNm70nuFFstHHqYliWqvS0G
cTEPdcnEvGEfRkdxR0+JHr5HEDxalmTweI9q7xUZcbZyOiPGfOTl937W0sXsdaLjWyNxjRr9euc0
L9w/CR9QVFWBZShypemssVQYQq3iNKLpPg9nNM+n6U3LPBlOKiKj5Kbt8yRZwup5cox0XKeWThjf
dH59Dqhd7Y3QA1wQHMmYs4HNbBG0VgX2y8uN10J5xwEjwwu4Xe5pNg7JrZ/OHdcL3do+9emdPpY5
FInNpGaIfrMawne+mKw+EBk4b7oJV01QtD8V+nUeOzo411EHxgJQnJrPGCvH1S4i7rJZOPXooy2M
bL1uPRwRdCdAIy2y2kSXgAK0wczkhWg8aMZaj6PVBIc5yKd7Ohk0BqDgkNow9JNl7MsAA3JpzcPe
yhn7+lpP910xvPQCgGhrBAKzTNZEKycNr/oWOfrdPLb9Mj2mAOIo8xdiUtXecHr7in3BOkAaCpaF
Nc1LGsgo0mJX4AG2h3Y5GjTShsaZrnszsXfcjufKLY1dO1pwJzJ23gLf8kKIvmcJ58Y+bK1k06Zd
s/X1oLdKaBLuy8ymgazGje9S5wRJF10hHwsXLUFkO7p7/aGOEccCqjFqCgHSRlpsBMmikSCdFnrW
yTbQZmsvreY4JQB2Oy9GPr7Bg8Asb4X8Td95aW6Me0PgZLhE3agvWhAA1VlrG453LeFG6k1v6pD1
kBVFsq5R8LWPw0ysyz6d26FcMlhCC5OUKiDBwjHjgzWalnnWMQ5EGi68cZlJbC77trQz11yETNVh
Kc4eh26RTfqxMqVLtjYYjGSfs9W+McnX2BA9NyBRVU9+tW2RzQHGyOkD0inycan7C3tW9PAy2SbX
dtMaGjdpFdvP0+R1/ulkxPpyFvGlIxG1ZzaiLz3Ur5ZA5cqI6SRo+uNo0+EB63S4UTPDyA2LhjOg
T7G/136/F20srlGsoXxzYFscNdwhpwZfroY8DOqTycWASzcjnDmCLmgctkfBQanQCc7m+dCnwRrL
buqdNqHi8GUaDzOD6xqgbnk/z26yaxLT6l7ZywrFOCdO7iKHlbfNgmlAvi/k3g/FbEL2TODstUkG
ryUZ02Bc0rh8UEK2m9aRzirCl7bowDCeEtqKmDuVwXYK1LCrAu9sxHhz1hZ6PjrymJ3Kesw2NoKb
ZTsXt6JR0FyaOJ9ufYTxemZW79NQi21UFChJD2kYxO2mGpm2XcbVbOgnDLdT/iKzmmNuNAbta5m4
yZYSYMRTiigMMVLldBD1JEOuyhLufY0ncMlJnhnnlJkzb4vY8OjviCRz9u4kYN5URylf6O/so7g4
MGkNDaLCgyLG6Ukm5nsacEbxczYaXrDsh16IjAIR0hJv+Lk9SDI/DAZeYm6o6ejNLyM5j2ukwNmG
4JV+Y0mycFzkSc+ZFTEXMvEcXzM9Io85zux+k40ifXFix13CrnDWhjk/eO70WmGIYbjMLsh3Fm+K
KLVWjjfe6cQGlqDjQ20yHMq9xjxHmTAuIjHab7ZfnlCd8icaym+1B/+C44x3hChMTKfQwQaiGW4h
aDDjclPTuYT2EVJFi4eQTjsnG5cDvV0nzkkoipj2PMlfjPw5UwKnSWCCSOKVPejGOw7evMcZ4i+H
wr8DpXTIRu9MxImJcgBGrWcULP7S0hjzo3ikhqU7/zEw+f+jo/8D/v1Ps6MtJcLPT6Ojjx/4NTsy
/L+Akx3R7hbwRYHJi7HSr+GRYbl/mT5Nj9C2HJCMR1Di3wIqS6CS4v9OeQ9ZznQFE5+/h0f+X4yb
+Kf8B7ID/+a/HB590k8Bxzv+TZ6JIJvfjbn7F8QZyvFY20VyZqhBPdM0pEGmuoajvheTp4QYs3Au
XasVFBPKjHjvFj7j9bSU8sUNdDGhw2bnX/3j/v1G1nVExP0Sf+3fkIh9/FJIKR1SWPgfPYrP86wC
T5spxvxsnia6yQSVPtZoocKV50TZUxjGwx3T4fDBdbVl/RqA/kdF2Wfk29+XZs7HzYDn5/pf7kc+
CCPqfXlW1tKA5FC6pwMPOwqblEYbmKSXP3/S311OmEeGnaCz5H8N+kMobgd+LqGo59JfJIkqXqFS
l08R/YAVm7v/9ufrfUaV/fp4/7weS+6fcjlbQhXWXM8Sc7IOMrPee01rbgPJH/98pc/CvL+vJLiB
qAYJr/san5ykqsa6m51hXu7OJBXDHnpV/01q3e8WikCcCB+O1rH/9SIGRY72Wjp3GIC3E5Krd2wZ
6nQiGwXWUte8oKRGPcOx9ptPd4Rhfl2hKNp5Xriqi3Pz830Ed2CWoNrPYsFxdFmD59zY2RBfB7Mb
XFMN9ydjHvbI4D2KWVk1/10m2d93l9QUlqhDyrf48oQASZiooLh+VpnrmlbBlvLvuwyT3yxOC4SD
ywflKsHXJIcMtzSDiuQsDVL3VZuTsbWYEF+NWZaciVp13yByP7SaX24qWWHkjHhcjmCt47f9Dy0n
FrzMFTgv5aiqEzXWxkNFhNxlRV/9KhDG+BgyPtxOni0Xps7MdgOfCI+eOZTT5s+L9zePCY/j8b88
lvADv3y9fdmzbUbxWYcGB+8RorhIH2u6sOq/2W9+cyVEAj7iARLFXPacz59ZKyNDoOSf9qKLH9B6
yj3MaW8zgHLY/fkzfYkR/lgzpJe6prBoKxxj6T9fClxcHfeZfdo7XXXXcSufiOUOXuowm/VhgHZ3
70eJrCHwFNmza1Tow3RVBFd//jV+8+RgmuXTQgpyePV9ubWjm7pl7VmnotYTttTWn5Z1ovEJI8Jd
F+Y8n01Eet/PU46fhtCKb5iov1nTJBqZnsV7xeXdevw+/rHGCuxFfm/bp1WcBTuagR0jpMSHvDip
TWSV8f7Pn/Z3N/0Y/+QhxScpjvfs5+vp0El484pTx8I2irwucwuafQAKaPT6+mHo7RF3KcLa1Ais
nRGV9g8lu+8C5n+zT376Lb6sMjb6yNe1OHXzmld7BEnjnWSlZqvpsQK4mPrtVIX1tgNA/82q+81r
wCE0CH0KCw5xyhd2MgdXpnWzddqNBRD5Trg7QpVxJ//5Nv/mKQLCS+JkyMTGZ1f8fJcJsohMZtWn
RmR2NAd7se2Swly2Vtl9g53+kmH38RQhORc2ynZkN9Riny/lxzMUs946BdlG87xPJiwJfpJ0G6dL
gcTyronPJrPFByQmgRW1zU5daTTH5m/U3E+Jms5cxoNQCQYaZ4JR4vTNzfjdl40eCeI48AjkSl+W
XFC2QOnc8dSq1XQ6AFpYW2WYX4oUVB4BJOP1DGLyZ8RB7bvFfvybP2/ghJOTdWWbvBTR+3y5Mh1F
gk4N78SY0OlGRIXRc3L02uu9dmu6+YBBEphu6lX5KoL8f2V2dHIsBNN0+FUZLWozGL6pEH7zAFp4
EfiebBDZlJNfdz2ERlCn3BMM0Tk0pEyfxQWIwbSoUc/4SXytfF/vQguLMbNoa5Nqt7//8+r8zYuN
4Cybrh61rI2Q7Mt9Yaw948D2Tww7bc8qSA+nIo6ic7eFEqZcv7wm6iPdMRMIDzaa9mVR2uUlSvNm
+c0v8u/n5ONOHC0bCMtpwXxevMyXbARIzknE7P0t8txjo2rck2y1Al+i+lXjh+0+7lSzsxszfQ8t
1T8EdVOuLNj1+8T0CI/pHXUeDN9mL34sji+LB1b8xylJUDF+fbAISym4f/aJK1IYjUwJ3JWGzb8X
etRnTfEc4aFcU18xHBx7cpJ0JBB34HiOqg7dQGWTFvHN7Tq+i/71K4F88nhf0h3wv9yu2OlGA2fX
CSolHS1swGWXJEwoGPOUHYhj8uspbNWSaf1zIvDzBXBCAMpU0xUwUsi+f/51/v3mRPrH1mOy0SEi
cr9ghvNcmvTH7JMgH7ItsCHPYh6LB1iPqlvPMBNvJ4IlJV3S8nzG9/XN4vnt5V2i8Y75zJ74yvXW
YF6QVIiTGCf/BkgakzsLUS3ROSPaLxT6V/T6ze1gtY8Z6sdv3iO/Xx5cOCBZzDyeVT8vXYSv2sx9
60SWbbNzjC7d9nHl0w/NzatchdaTNQbqZ0jnVwGXS6P9GOZ7Xwbg37k/qwJr0Ddby7/3WTpA3Ixj
+gAV69edJS8NxpezhAhWzc/IU1iqBDxhwM5iB1Bc503Jwqe623mR0qs/r4V/v1ZdEvCOmwm3giSh
L2uBDhC0jVCeBKi3r7shwSJBx+/lzxf5zT3nKgzULLZQ7vvXYsmF+CiaOTlBVxI1UEyB87BLpHw2
39nkrAfkLRAOI7Rji4JmP36OhHaeZ43Jsz0YCHmIbIrXf/6tfnPbecuYYUi9zPs+/LIQ8qjOcWwl
J9wZsRsrqzhndptuolHEy6D0x8VUIW/ggf1mF/8ssj2++I+6dQ6zXBzR09fAiayzA7gyxgGLUZCv
xiqAUFAPfVmuE422eJUPEcmxYoiZUfz5E3+c5j7vQxxxj8UNpTvv1q8fuYNoi8Uxgd3gVqd2Y5hw
OjBZk7N4T/hFvySwCtPZPF7FfeOdDINyN64xtRuDU8SiJm/qUhEvSEcTUZzvNBfku8xXM5qMM5y1
PVqk+FWZ+hbBkX0g5xOoSU2DWxE8t/b44zdlwr9LcGS+NgPTY6FArfalGPVVmrOf4sZujs9GrlSw
mpPI3iq3Cas1AcTxN0eOfz8sxwsGLBnOHQFz3c9bB8ulELPjHUa6pOtYByiYMuDhf/6SfvOpeCJN
4bomhkQE3p8vYqayng3pHgp8Epe97xxzm0r82pNl5dNiwGF38+cL/vtdjvuSZAKCVoLjhnz89/84
yZTZoCg41KGbmnQVEv+1zhPL22DsEt98NFj7/F3/XIC0pqh2aRPyvfEB7S/PXFOCj5a5txZz5nSb
hukWoMLYLH+YpYcEIEh7JK1eVMw/RM2uhY/RUGLtD3ZfAr6O6ETDlEwAw7awKodsFjtAtwoN+dgk
eq29SV5YQ5sWK0no2hamD7jbop2qN13Nxc+jK6S5mRyRIT7WNYwcmN32/aByzPR2F762DRoEQNNJ
/WyNjt8tOuGBeUfh5w5MP4P8VdUahDd5YHpAfmrJ85qvi/SqpCOiTGiBK12NhbsOnRm3D8ya/BUa
43wKohaFVBnYCpUt0Q9YkkdyBRZDTXigb84Bo6va1q88/Oq9wc55ggaiB/oE8pJAGrB5720NDm+V
2JP3EwmVvOZgar5j/xdXNgJ0dAO18odlLCzrpeysHNRIRq7VgkGh9wxESfSL3jCjJ8Rd07ioyjy3
ybkz5UkJZPVK5zmSS993jFvO/iKB35Kjwsc31Y4ns3SqYalgjqaLVoxHN1AUooNjIsnNqxijdbWu
9lKH5VLIxvipOPfcMbRJsGCOXsgKrierX/tlDhsXC7SELJKoH0JrWFCh1Q3NRiZxA/MOhjjqV9Bl
SF4IiEPW6ClwWRRp7jsoZNII+9x7QELUDYjkY2D3XVHyI1U7h+CpU2LBcdrEQAkJEmMqbThzutI0
eRFmm3nP9L8HbO4bHkpb4WKTIVlgQnqLTd8OYcYEww5vETLtrkkSY1WREIB0o3Gji0L19pEm5SH1
zYxUXDrospKtkv1w6KQC4wi3q4kZ7qTQbrJa8fs0JuredeTFYC3DMLWikz7M8moNw7PconIIXl1g
784xe4tV1drpCHUE/fo9jwEJiqPpIiYLXdV2axvb2d7+H/bOZDlz5MrSryKrPdIAOAbHFvgHzsE5
SG5gwSCJ0THPy36NfpXe6r36AzNLCpJRZGetelFmspRSkUkQk+P6ved8pxXqnorKRMLDVPmxB1DH
LSkirWdIN2eHvek2tyyK5CxG8ySuVWHEdzGur4YxEZMkp+A7i4urti4bCA0u6ukSDqFaZhxqPJbL
2qAqkAn102xfAYHS7mUsOHwP3jHFwpePx7mscxvDPltlYBFDnSFkbrzkKIkZTeIGSekMaHiXgD50
GGjhzmXzz8phOuzXgDmBo+JL3icjklu/QqsZ+Tl0TW/DMBBKGc7FgnhNHp7+GAVvmewjwi2g6Jok
vaPEmZB7kqoJuiFsFEUS2a2pCipXOjk6JoW5rp47mFpZVcIOKqJseHTSAc2UDnH/wV1sbJnGjAZj
5zVQD61RX/YDqIicIW6a3vIgMyaPiij/VlEIrgh7ZfB/yNg6Ebk31psR5Xl9aJQEREzNDEkmtHXm
ssuMXggiX9EclxWOi6DkJg/bROrhI9yfFDd1hgd1EzVtacN8Ulp3YOKMuw8l/uRvbheNlyTXmXlQ
h8nQ+YILSSKEkOFtUWXJCLsfgYjfAVUnlNJKWGjCsUcs3dSC0ilfJOCxpJI6EagJ3KnDhixDpPet
40J2gzXzs5p1w9rmxGO64BRcJU+yudJQ0tblOPtpbhRn2pKy5lhhJR+j2gJVNtML/7m4mXmk9Fpe
i9TKPCyqdqP7JdlD8EzDxWwIJnCGFjlphMbP6Kv2ynESFwd0s+q4OkOmgu5YwQqd1z3iV7dai+sk
MfubpM+A7xljCb1NZSkVSW8U89mitOVGyJZlJxpMdQAZHO2U14/ai5tY9hyMlpMYvmNP2kUaTmyq
HBi2KGegcS1+ZrbDaT9rqGXqqiwvEJGC3HInj3AfwhjubZNUOq6UbfpOLNMbbsBwGYWufoXdRhOI
SAqQtCoq9HKL/MVKt9JJiYIl56zFKu0ZcbEzo8S98tjJuvjhGR4ErUjNE9xVy73XU3oxPs9DoCmD
Z6CjAz+NWqJZEWdlMtYOUCu5qM1s8U0JAJ6LJ1uOyalIgcRi1bXs6sDWlvjKtET1vU0W83HQSyz+
ruohP8WaunHZtiJFaLxbDfXQWSSgZEIJxkm4LVrdQb5uraaKJZ+SZEMiepjtumTUL/TYJqi2yz3u
jOeSPhs0lcUejNA4YwFc4mrnpTSxl3RdPh5An0u/m9ZgPNOBDc9zpmcoIsEmXZahzdi7XhYS1qly
9ZM85c5tYKAk7p6yHoU1QY98JYlRDaPNouv1y6hTHZLsGROjNQKsSreVzJ1+k4DrQEzAQ1luqr7B
jdDa9njnja1jb1exWH6o0wS6QyqYYVBv4747nG0cU8ezjLXrWXNt1Fm9iPfwzyLIb4uXeqSPFvlN
ZgwwziFugoDW6hULr6pI+Sk+NwPkuyv7QEmFFtvqZ+OEooU+fapNZCaPs8aqjXWkQQqhhQ1Wc9I5
nicmNUVgl3xxA+j4TR+4DaEDSAyz4mhJKSRwneKQGJmlPNvO0CPIZ00BTqUX/dHUCRPYUyLKOiBU
WX6DfgOIGdMJS7oAwYJuCuTRhmIIe2ZdiDnbZGjH7jMSbA5HyLmDXwtRFAGphhq0ZkUWCR7T7Am3
F+xvsMlej+rEcgHtWBBtiYtW/SXb7SUlJkXkWlD1tvrZOsM07iy3GdrTcbZncRjlnnNQ1Hlr+AxU
LcGClts/8fFGZ93iVD9HKGa1D5Mwu0Ccoz2WwosG2iiFpWC2VyANUL0QgGJYOVoNGsM1C46XXgHp
n86ggkcMsajX+Sj0HXoi8jhazV/qXD/S2Y0sRyEhfNp3VdpThmEDPfIh/EKyGooCb7xPGJ5mnRqs
P9SEMxuKc4ySgw6CMCc0BrdRGI+biScK0VVaQGvPiO8zUa/xaPpTnpYGUDna5dvYW/pbpwypKYY6
qeifMYXa5o7d3LW1kYYo/1Hr7BrXib8neuM8OSFTe+D4lD3+KoN+snp3vLCZDkroezkSPbwHzsUQ
ugBuCe6EAIKHjFAUUXAFgxB1Opo9BFJ0dRYYh/7gRgYFkRT2XawlMTgaR14tSzRfzXRbr4WB+u1Q
K1ZzEdsuz/WVHlbJVnbTYAfYBatjmBLNGgdAix85yvxsN2NXbTrE6ddTG0/XCGxgOdDBZP1bQBqh
JMKg/S0GTDvuPNV34WVtNxGeMxuvGhWWvco9xNIS3tRKgmQwL3vGbi2sT2H11xWkxGL99pCGcOGO
c/ygtLrbdN5ineIibbeVkXfxnlqeNWUcWxSkltDNMzxywwK708t0xDtCf0BMCAg6nnSQnBhw7FPE
MMP1YuswjdEXttVBjbHvgpRWd88iA9c0hbOxbKPQsZg2mDH6fIuYmWcka+qSRBy0Y1ZRk+YUQXfY
6OPCd1KwfI5Bm2gK3Hg6Q6NINbfydgh0tXhn5aNhbE3SXBdK3N57wQ5RyYA4a5Vt1Com9GcPrPmp
R6h4tKs8C51XITvL2ej9ArFkXkL7qsAgdFPF/Fu7jE8+nmzYqvdDjNDQt0irVscSMfESNF0yG0E/
zPZTOpfpjy6ZVEK3mHtCc0Ni6E9ZOoFEjVGBfrGj3TNUgnuSoEdEtoPmqMaFb6UTqmDRnpPDpyMy
jAa+JjXWphcyoedsqyPF+V4lo3HK1Hh5mOSUoW4txJHMeyjFFarbS1Jy5RCUA0gjZ8pckhjIiaUI
miGRObRMycsa2uuhTL29wLVoBLCfzHIv8PNviaipxenEJbrAFkaGDPwUecJXF4sJu7WW+sNGm2uK
g3RQSFyZa5SksDbDdWFFugObVF/ajQRe8KgQbN7PeTFfKh6tfFN43RpIPZGrsPHqYvXIjHxaANCg
PQ5gT9awwlSIJo5O8zpxQgnL6m1NT0TF8lDEVjudLhEnswXxNNwLuoqanxqR+QR5PeO5nkS1q+oZ
94MnuvBKm+0S4lo7Z2cMovMX5FE6TkB3se5K0x7irZZAtw4ioyzsoySdpnGjwcUdDxo3k5gYTYyp
PlpWrwGMgDjd1/KpppHoTZ2zERU6Y7J0bORVcayD8dVJqMTrDwRnFwKtifggh2pj12n0TEvLHQK+
wA7uqk4Dj9akvbV3Rz18yY3BPLQF3ml4c2l4v84jziBfzcADyfHessoXEUGz5nRLphTslbxV3yQq
bPKpx87aE6Ebs71zMhuCW75ucMzFHC/hnhj0XOky7dxakkshvME5heLoSbKIJAE6Qz3DX8v66DFu
Wj0KrKo0odTFqDv81or4cR4elQBrDV7PVfx1jgh5wYwasdfZsPXB6JM1Wr9rUMcCDiWpHOBC4bn3
Bf/P6TzW7SUiYeMcZnjHEMDMINMhrPbu2p4FZFe13Yrym0pkZvDLFAS8qNfuUC/NWPpw4YrdKHT1
Qka6dl2nkuCxpXcxSc/Y5PlJdp6sBaoBkQOeMOlCQuQLPtCUOm4LIbUfdpqyiyO7YVy7a+yealqV
CRJoRcW61oMWJXiLAnE4bSoMJlunnBYPfk3sPeBfL0hvUavDSPe08lvURBCwm1qSdpLqTXW2sP5r
/tQn7DTLSZvvu0bUIsi7SZZQ/1J53YC+a4gvNqOb1zbO/8jm/oMpxS8drY+Zj/Njszz/8/88/+O4
/Of//pn84+qf/6ssaIw8p29YZOtP+UtLZ/5heYTQ0cej1QaPQfBHf2np5B8O2yDKAk/YyLdoif1b
TKf/4Vo6YxN6t65p0Tr+l5jO+oM5rkB6Rzw7+AaXGNF39LHPaGSEIbzrk9GFQ7hi0SFb8adIR972
5NKcRnlegy9UYdRdT2Hk8VHol9Lpr3lBdJXgf3S05t4huzt56NkNmpdt1CMmP6QOH4oOVS64Gfk0
1WRnY3KrKrt8wjnfWu0pME7tBsxKGgUeX3fthCSw5qruQBce4Owpzgcybh8jXtNHspHj7zJ2CRIc
LEt6h33CFmA1XpHiDXEvmn08XNMLECmSfPiV44JlwoCiaGVyShDXAoJGJm701xBzUnLPaqO3N8uo
6PRjoc8udBE3h1UkxTOG2WHexsw/xIaLYmTfZr1KxXVpaEZ2Z8JL7c+i0iNKyrbUgx0rlg12KXzY
grgb55e4MGiF5UsPoUz28YNVQ6qADR4NJ1IbQ/qKHoZRmCwZvXXSDR0bdCmeqBpAC8KGzdQm9nIx
sxpQ8LcRuXJuJ3vj1uyRBZ/gvF6rSEKPRAzAje3zzkGbC7yAyInvfcLO+HiGqVZtGUZbt3mNuWJT
GmiB2WCVC2ayyK7Gw4XVOz5kSKB1AJ8oox4JlkndOyESkHBVDdw0ABEYk7RV0lRkaRxmj3wTi3gi
6n572TkEEYE8rgTGlNSwI0KFKDeLzSCM+il0I0AIvcirE2VTuQZLi6PFgxpPpFROAyPQ4FJda6Op
FJRVpybsrNNhRdL8QLANqQt02zTp1k/XnCIrEGzVJC0pI4qOYy9unMCmBQ5WtUmxUbhmHbf7FEVT
5sN/TWd8dX3KNbcNfrDexf03bvqotmWmkzaWQRlv/FrvOxozVmE42xQI3H0jc5MopAVHpO+2JhtH
4ta82wJJfuIb7FwPR5IKNCTepCP7WBkkFAMYJuxwKAEgJRk8FNirWg2ks6vJJ7p9PHS5hyED11aM
obmhaEfrj9vBPbYsmA9sfRYPw9e4/KgmaEIBAWYe3dgybjsfpO+6q6+s6UFq5nRpNLr7o63AKPjS
iZIE0qwZgsTodUr7GfeZHQzREP5IDW/BPsKX4japO1EHkrwIO7AifkZdDe1dqqkCDkMeRaSGtdlz
WpvQfEtmMI/RlFhX8yhHEA9DM4EObkGtNK1H6Sdt+LAt/K7lgKtTvYxpU3BmBHDfwHJQt/yT7nml
E0S1dYe+u0IpI06UlxZ8lAwRm/RkIbT49LoV+0ayMQBQ0WC9T3Gwr3yHhhgtWqQ9xXtcmS9GbUIP
F7zcAZoPfMM67SzHn7Ox+x7NDuAOu4Vv+hozyP2Y6/xMQ2hXQjvr2p/Z4urf8jYicnKu6bQHQ744
Z+RlRyNopAyrXataKuZeY+wVMn3+wbwp1bbUPg1xVFaXgrJWbCS1qQ0J4mAbzb1AwxwGMB7mI8ct
5nt9bLtHARUh8QUyhLPF6gawfnJBuqhDFhvZqOrqZjHSyvJbu8glFLWmO8k0TX/MvWIQfKNdF/Om
XqoLDoqlL28K9mh2abjfTPYe3wm5sHnojK4+xqfjPJZzTaXa1/x7kAZjzEC9F5+1dVhdscNZhQOz
W9xEg95duqEljicCUsngMzNjV2Ko7Mk5ivu7RI0SOlQ0F/VRVSR1u1Nta9/DcXNhbNRaSOMWw+8F
YQkaiNpI4U8UtazRtNR6fQpEsyoh8ANarglnwajOfu5K0TgeNybZjFd9Ua0bU7tTx5w3tmmQ6HTO
OBTdUKbbeONkWjfq1HZVdt83sritNdUYgWqHUd94o6OPsKPzetzaRpqcVB0rVuBkrEUB2GxytUSp
KzDkwoweNUFTjw1P7Lpg6bXmZ9YorO9u72rk4jVp/jyRRzH5DuyFMxqIrKVLMuN+6vvxXET0hOEq
vCZKOiVpeFMcxz9Nd6IbM2ZDB6G1Wi1dTl8blU8Z6JgbqCAusehkJezNNmwAHhMJQBO4MbMXs3L6
e4TJxPXCgCVDJor0Fc/s2OLaEqtTrosjmO5aNZj4VwQGrVxCGvZTSoGbLgsF0RRre5z2g3jywnJs
2CgW8V0U5XTSJ32cwH+V7W2+dtqJpaK9Z2YTDMF07cWrsaaHY64deuJKZ3cPmY3uPdiKtZMPLOMW
wiL9fYxW7A46JtwWt5oRQLcOA/rXuYB8nREo+gBlwPdAkQX7Okfgf9vErEq3iuhvrLOGgqTyoxKL
SgyLhmEEqlvmEiGEldUUy7gCXy+Ti/Z1itG8TjQyTR8Putc5hydYzH0IjzQBNFEwCwGuUW/IyO2X
oHudloxSrgF96xClctj5072QmIKK1zlL+zpz6SaAdT6teqTRyzqWcdumOcrXUQ29OToshUHC40H1
OtMRVkhEs3yd9Sh9JLQwwywz7eXrTKiDjtqerqYdkkRhmdwQQ6I9t0jjrkdHwLPGEMWZESHB8IlF
iakHP7AAmgy9F0tYHmHfYwfA4KooWu1aoUKS/jQrm0v1Ouoaq5ixV79OwDRTMQwrhGn/gJPCiIz9
PuOycs7MRyZHDNGQuDFQ45qbF6FVGy80RNJLo0vc5+Z1CKfaEAvm62gufR3TVevErjL65sVdp3jy
daA3Apc7H17HfJQzSwgJG24Ul70jvjEG1HgStWb2k5E8o8JBtPYWt/Ha109V4+1wJ8wweNYZY4d3
EXyDIXlw8AfmPy1XE2R4vw4nzddBpVxnli3M/Bi6JZPM0e6zk26dbvLVw6jNk0/QV6SW7hRsalcR
gUR06rHXSwtrICTpi1F6yxNCLZoAlUeXgpGIQ75JRa1UFk1bBEwuGAG5dms9V15jEdsg4umbYVXt
hCV7oOXVzWtv1UkLspNiY2aq0DupDmRI2uVRHxsVub2Qi44T2ItweGaIzUztyf5IeIYEq0xknKW0
2k6rZIGY1ys8flCkDFiJySANvgbxWNdBvLjdPSlA8riBlXiTVEBhSJUq0n2hlhFrOE8MZejgVudN
RumwYcEDic3fj8dtb/b3tCtlzXpJVphJTeFSZRW0wDFWyzJAP5YW+wgNx3eFWxnwrtdrJ+lkagyN
SWH50Xic1FFTGKSYZrr44XZNcxkVEzKyobMwcMONlle1PUdMw0oTdklpabHDe9XMWLmnioQCV7Pt
Y+71eGM0lvfizQUAMy9BaLcVE9rCvWX1A5mcNIoebMKdIQB2GhzrKuzMI9eQ430ELkejmKqK65p1
5sruOiadEjIjrbx8mrf5WKUHuaZviWxwe392NOdQ78z8GfV2et1ngHUOMtFp3yeGtd9J2PGOnRZr
aNDlBmBJvuU9u9zIGXWmBct4FPUW5liM1urYmFKXSjKS2nNaOdQGVZ0X3gZshB2iYcUCvIuspNnH
TjaTNYWONIK0bzBWpLPXX6ooJriRScVyIkes6ZthCVt9E6cDXkMPZiVpPA7hZ7tWgYMRcd05O7st
K9uv4FKdY2SF9WqMxeD6aPwo9706mTo/G8ihCxQBzP2fuoX/2Vr/B1qMz7bWVz+AUWjnyXPTPP8j
+cdpUvfP+Vsm+OtP+GtbbTvgupkNIFFdwYSvG+S/ttX8EWp9iW7GNmx2t//aVFv40Cz+aWT8WAoY
HbLV/cuhZjl/uLbu8mWWCEL5182/s6k21+35r+ITYZqMABGfsENH6Ca9VaX5i9AF/gMh4cUQ74m/
ag/cMSEO19nVrTqhPsMULuiqpijvtmv4Ko75SyyXxwu1xo78JyhI/Ak1anwA4YJPkSEe7DFx/F6v
t1YhqQUSdWwhTg8b2EWlftVDbUNa8mJBBpptF5wpOYxToW8G2m1+MqU4581DSAK3MgafbNAQ25p9
eecRyOGxVrI5X27TyM42bRpXZNxFj6olejhxFyyklpzA0biPi9E+q8zTUBlo0xYalLbN9Cjf0Ki4
4IRhchQPiW4elDZb3DRkFNfaCdhSwa6ZHO8gZ9C00VHEYJJblgNQHafAecC+iJHfIElf5ASV2Fr9
5ZFd3+WVevBKtS0M6LS9YDKThkfz4NLR4vCqyx7h+3t7RQ7vdjCK6s9fK2lNqs/a3uMLrIIyjW48
7RsAqvMF4ct2kOXDODtncTTplBPJUxzCtAJTcLqAm9oUjlfwhdBvFcOPc6sOyRKy6C1OaxCm6fYb
etJP4YREijgQNAGKNcBiG1X1Z1ZpfFettnHBsA0OJTs8Hj/JAA3MKn4cF/dwkRhVQhPY+Zxj/kVi
dIaLeZvGSGFVkZ9r3vJ9IRInMG3uEfpv3+77i76rzjO9hg09cz4Zdu1glLbYow5zA2mcNFNPzhUh
lzXKFoaMd8CDYFvTfMwHR+NJAQ2rLTqbsXuX1Y7JFwiotZYWZfIYttN8LLW8QmJG892bLVL1yhoJ
BAnjTL+sC2etORktUiNq4qhpp/wQdm93aaWiI5VI0LnA8HuUh/Mpk9WSaJvG2tDwmLbzAoEJIKBv
agqFzdKaQUZQQ6B5fbe19b69BgULhqEW7bbpSNfgZUbvp0OCgKdzlDY6VHnYTUw+0jUwbK/l7KUc
1Z3NLjNjGCcU1aNm+/HCw+7Y7HoqYzsKY00jPATlt7GM4mGphnFTAL6Ja+PIsLLLPG0QQXH3WevP
lXE2M4Iz6+zhl7Xr/E+Z2a+Q/3fKOmFKBg307jxMYVjDjPXPf3n/Hcb57H3daC9z8H5uacPMdQ5A
8gseqPzk84O99wv8eTRUggh6OSpC67dHG7CUalocRntXlh0uWA+pdb/XyuLOTLdLmJ2NpPt1HaPw
JGvvvjj46lP5RWf358FZVAEaGLbJ+b49eKEMUZa2Ge1RaTwKWy8xbs+BSQWcLiNrzeuNUDTzwxwE
kDrRFnf3+a/wroP5+hsYOhimdaXVP/h1sL5YqraNaJ8Nwyk8uJModg7rmm6VlW/LMPvicrtrR/Td
GTME4XuBtt2lefpODFoIvW0Ywkb70LMYVdKpYoveZN86gMo+A1J0VK13bWXoUekP3KaWQ8LzI7SC
g9yOIAzQZgmTnd0Vx6gybz2gOqo/rtPhVpLP3ZvZAVyVMziH++VJ66DB1Xm3cedqS10vgf+Li2KG
J7uM7iFkxh/pCIEuagn1jbesRltdxs9OPckNAR4PU65JvxLGCcqbJuAXB5o+dNu0NthvxWx74/FH
LbxrFbFqUmE2xHIuWjCM1pNbrzSYFfDHJ2xf9cZFbFmQrr0m2cNGJ85pXm5NlDqRNG8zYirjRb9F
18lD1sgzE/xFUMr4CM7srqy0gwp3wH+jVrouFf/5lPr8/8aG3j+XZz/Uc/v+R62V278I0v9/ZKOY
Kyz5v+ZCHz2r5zdZKq///J91k239YYtVT4w/FHOPuQ4q/iybLOMP3l/UwDgNJX+RHOM/nf3/Hj5g
8ke6i6bIQzaMVevvlUnOW42ui+qPSgnTLD8TsTir5du1o4LQjLcSzmtJjpNGlmLcYFcBk5FsqqhD
9UH47aS01I9gpCSADiNl72knLd9cUJrRoePOZIJKiMSQfcQ6nk/SBYFCzrbb2LiqUPezSekS1HE0
f8/6zL2XZbYkgRZm5XdJqiSIvnFkf+XT29HYjpO918kHBA6EZPlhIy0iWZvGLupo45EQzw+Jw2G4
MZyozHb0rmJYGthrUu0ly3uL+YA1xIyBfH2CSF/CjUpN42imbUL/UI8Mbd0yVWV2IsO0FxSERXzS
6UQyneZoP+LNkuvmuHMJj1a+LRbZnqP4cwhmmOOYkMF5aez5qCJqovwhO11CzI8dEfGddRPJrMDV
MoofF0tyMGdlTmQHLfExPEHFtAoV2Z/TeEvy1noATiT169BL7AnFRCMWgQDYTogOOyYVqVS3hYAy
8zBP7dTcNNk4GQEoHwV9eSxCxQoXZ9DfPK+MhQpc/M0I6UgGji88IHkPk1JTdRhO5RCfTgl0Q/I0
sVumDYhKbSbtOuIUGH2n/DAjCiK5VMraK0mTchNGlYp2jTBrU/WbcpQ8GblPcypSV95skNrCjSFz
fAFBaS5LWA0vesKoPd56y9yTsEkpGMc3jGGUwxKaxh1hcJFQBbPrwe4m0Z3kdblSfEpI39lPgJvD
dADFq8DiCVnNUgepI5vkpe4tzbwiApRsewa2cWBrHnA5vep+FK4D+AsqHkqCokMyoIdpflzT104P
yy6n5wkECzQW1DX7DhB7Iw5oDhDCWYCsjQ7a2JyhsC7ESS8omS6A4rebzvIIVOtBXDEZhrjrt6Nj
XAhNdIedCRi6lqq/oUcCJVxX1SMk52/Uku53PUo1hHKZsC5KAYvBlBGMN0v0xOeYet/cQWFNmm8T
gVp3EF/0qzoapk1B5+UeinR0GqGkLDZ2ZdhNUNse7beyJ90i0a5ERfdvqAmonBNws741293DaE/V
BRQu68Eki4W+cWx1NNJ6EIIENsNHJzAFEdtIaTyayXFWAGlsNeRTME0PQwQ59PXqBO6boLxT9gu6
tnLbDaa9aRf9esi7divpNp04HVpbxRj8MpLF5dDCSjah1LwQUoAWD172tixCC+qjlW2tFG/9Fc3+
Eu3zZNPU1c2aSUOYpcrZ5kWmO8dktRJHSqZFmh3VduJ6x0mCU2EDaqiTOyKF2uwMGOKUboVTxYoy
WqXjE4Ilz6NhPYY6eGPFCEXZ8H/uoxRVh5/OE7JxNl/IQQf0awTWLjkEzYWadQk0BgruN0/ryOg1
0Z2j5Viy+CUTjoOUI3Sqy8EZvHOUXs2jNCCXIWjG3RnIqTPJmF+Skq2LbJx9Ss4Fv0TTDTxMnsK9
0+hI/7YmuPyKXqKVmuft2NE2L1OjawM90s270RiaYmsYArq+OVbWzFueZu4uRgVY/FAAmZqjzEIn
cKBViFrQpRE0ucNrHqF6Rr4aD98F9u9pj6y5NAPRR2l8gn6pBE80NS06DBJfnPzZHQszPYdjVlW7
TpQNcU1LTffpCoJMhyeyZvB03BQdHOtNixItQqe66iR/+cL9pt5+a5dxcRgZHuPwdVaO4IIv09sP
CU5GM7PRqRK5h/RqVZVRh1bwHn7+N44DaAUkjgAG8N7VZBNesrhioL+Ky+Kxisf50WjirwALbwva
P8/GJiBMeKC58Mm88+UsIBRzB384aD1PHAiVJjuvzIvL1gHMVFdZezqHvBSfn9q7XcSfR4Vfg04B
u6L5Whr8umchHdmT3KHQNxV2HFRCgna1HnVbBpjptkchvzd1oWVIkrx6q5fA/P0Kqfvt57/HW4/Q
n78GpjEIRAZyM8dZq+9ftk4eYSkpDepwVcZ/l3oanfCpZYopERx8fqSPDw3+e4szNj0Xeo65NnF+
OZJk3UxwNmto+grv2l7CNa4Sae7nR/l4PiRpsB80TSS9lF3vHs3CRfJLSDuycY/3ofVMGvJREZ7M
HZDrzw/1mxPC18n8givHnvN912mZbXo4DqZ0uwnLYzkbT/GIsvDzg/zmfCBRrOgay3Jh1L7bbKJf
ZdouET0zQaT4iSxImF0ou3Mzy7uvuAC/OSOHDMr1zWZuQeTM21sEHs8ZIlyVPgXDnaYTKobsKfni
OfjdGVGHrr1BsM/O+8064yihIeT0/AXdBXkCRAxnx9lQMGEvyrYeNp9fwN+dE0ZPHQbPag5/z09y
ZvJXeAk9P3Pafmc2nbelQ5NvPz/Kehv+vUmlrqagxuirrysiB3lvm3e90RutwvIY0GKVaYc4O3Z6
Xu5GG/qjstCf/vbh2BY4mPtoAtg0WN/eKOQrIqkwgMDP15LvU81UWgMKd9zAnzkTeOK/YKJ8XCKx
0urilWax7mXWrsQv7260jClNsRmFKoJBP++iH6apo7sZ6OjAZfDNQX1xxI9PCUc0QBAw2sNN+MFY
n6B0HgqOiGah3C0u/Ds+EVhOdaSfn1/M357cumgIoAdrW+ftydlWgSAqxZNL9T1h/BzHnWOb/bUL
znQXMSu/wdUuli9Wj9+dIA8/b4FBx4R4hrdHbZw8YgVhai0NY9hrVdJuzSqrd22Vt/vPT/DjK0Bj
nNWdv+qCfNN3kAI3YgGk6A0BL0f9cUJeO3VmOxx8fpT3r8BaFICHYxLAf/EmvF95O0lCiIuptcmH
+DFrMm2PQ6bYdnM+fFO2Fn6xMv72eOsswgJNty7Aby9gGkKiRPEQ0j2FJx5bRKv1iTXfDSwrhG24
kfriMn58TqgNIKZ4DrgHlsn1jv7yEiT9og0uNuzXCRUmFNLvfJOB17VlTuNR43ljFsxOzVjt8wv7
2+OyqqwIPs8S7rsTxR5gNJDR+QSMyrrOMVwGRe6VF0Vjdz9RUw9XZFo3Xxz04zMDSAF/PlAirvGH
ugC2KMmLLR6LLmkGHIy5Lh7NEc7H5+f28S0wHU/oApQxenjXfHdu5LUN8MtMhHBaLA6ZrD6xBpX7
FHvvFyf02yNxS2i4cDB4Q2/v3oCKd64bgl9K3YA/YaZNRa+ttQ7swWAe+vlpfXw2qY1phBi8CFQ8
4t1pTUj5esPBUkZ4MYF/ixNorftzjGjt0cL4Ajj08VbB8ll5VXSDgX+8NlB/eS5Tt2zCRSs8eisY
Z/SJjHIMTt4Xp/QO9bBWiuthUK3qlMniA/cwjqspj0nS9edwGcNNz1C9QiRmosJzaH4TQgdIls7O
4MZ32iCbZYNwvMAop8UuqeK8HnZghrGlVvCt7n7xIP32Iqwlhc41QFf77vba7DTDVnDWLnPrwAl7
fTc7AHw/v68fX0UbSS9ID2ojnsvXDtsvl5rMjhASF0GpcZtpJ+Uyl+eRLrINjo/qikFJfZdYjjj9
/KAfT425queCsoCOtZ7f2yd31NywH5YM9SSXdR/bM74sL4+/WN3W5fnXCgYYlM5BGOPyhuEgeveR
sNj6dunYI/4wFkmUZJ7RhMI+UtebJjRt7QybsLJObDsRjp+IKnv+/Cw/vDIGvwFCF/qkfKPc91hN
F5OS6pyK41eqOemjhbaF1RjTwVTM+NOWLlHbz4+4PhLvztjgFYVCRRG9jrDfXtfew30Vs8z7NYqt
4gYZE8hrvh2RdYi+cPS++D5+uI2GYLeHxx5QEMc1zbeHMyvRSSbiq4t9NDfeqoEty+lvf6TWo7Ci
UsQT326sYdy/fqTyZhxkFQvbz7Os3YkCQ7ad4T5ak6kDkanqqYZ+9sVr8XEzC8zLtnnvKJ84vPfu
qMXShc1gRbjjPSSwhUGGhGPcYg45k3F7bavhEalYYLnDdYzS/e8fHdgQCeTQ+sCFIFF4e87oY7rR
wNQIeSqcdjKeItAQ0I2IyprOnZo2mkum0UXd9uO+0YsEiF6inj5/mN7dXapHmInrL0E9B/pNf3cF
CHggL0EsKkjdghlQN3YIv9zpi1L1d0dxICytu1tmOta7M80zvGdV4qnAnvAQJDVhcnLJjC8u6LtV
brXwrXhNvv8UqC5/+/Z6JoU5sgyNTeAtA3FNReh4P7o2wdCcJX3TAweIoXDsnKGV9ReT3Hfv5Hpo
D67m6s7gs8/L+fbQDDYrGS9Vx1QZyD+fDEL2SuFM5k5renqzn9+0j0fjo8bgGMPICj98X/k79MaQ
dzld0EXMH0huWzkQGchs5OajTDefH+21QPxlweHkLKY9vCbOSkmhP/H25KDph01iYMOEQaOVLASD
h5LbaVp33A/EFnZHPfIrc9MajTNfoz02za1T0JLfO16ukdED+DMdN0RvDc4PWMuGu7EG4rY2q76N
EBgqju0Cyd/7v9Sd2XbcOLK1n4hncR5uSeak0Rpsy7rhsss253nm058P6l6nlVT+mUt993d1Vdll
SZEAAgEgYsfeMLJNjvkQ2bOJxBVV7Nc5Uxt5k6QK/ZJmgDgPOBduzOVLkMh68vNtoJ9CVf3/Jv4q
WEb/30U+t/lJT++x+qv4jn/Do1T7f0To5vHIPUzmXsB7/N/wKEtDGRav5s5gsZkIyv9X6DP+h1DJ
qQ5xlkZ+QhOJx38DpCRNAyGlwKrFKx8OUo7/zyCkjv2cXUwfFB/B5GxX2drro4d+oSJRQ4HCN7pM
85ao65odFC16eRUuRtJt383NifTwR3MgxQSDILoOsIavc1ZBxWM6ayCml9OmDqiKp8pCY0iA3viT
ZHYmufnzBo/DohgfDVV0vjPFBEUyIscbC5KPtJnRSiBJJhePHWSrz3VsJhduSJxp/Jz/bGCON9ZX
hAkGBQCDu9ixnZy0Cwgx5WF7f3i+33p/94fY3e62/t7f324P977/dHu75bebjcc/3Kv9rSd+699v
n/3nw+Ot/1K6B3fnvlz/2vIDtgf3fufunr8MLt+wcbePh93Ge9pced6mcjd3PxP36mnvXfm+6voP
/vb21XG/bu58jPju3t88eK57dev7/oVT5q0J7dw4V+metCQbrcTKg3+7v3Vftv52cPncP3Zb99Hd
uq74tHvP9689/3rLh9hc+xdC5dt1/dwnYK+9v8YsOGthMNPX29f7cOMedu5he898bbe320f+xyzy
K3ez2YSud7W/+ruvvNH96+/3+7+j+/B0IRv1lkw493lWB68uD0OQ8Hn8F/95u2MCNvsLQ75oQjj5
u7dF1zaZ2gnn8h9eft2H7r27+XHnye4FO+QMLnjxarcsFvjtURh62R62tzjY7WH7zC/8e9+7Phxu
WdxX93B74G+ftccnN7XLL7e48/7W329f3a3/gt9vX/3D/T3+wLrcP4au+51V2uLu7vawuXLd7Yv7
6F25b4M57A73h8c/h9D98yh+6K/n+9fYfV7cX6F7YLSHx8f7R3775w+rvXW9vXf3dOU98e+H/dPm
af/X2z/t90/u8+PhMLlu6O7uNvvvN3d33++u9puvh6v976cHb7PzHjz/1ttsnnz3583G2+8frv2n
q/3e3Vxd3XhP/tUer/Zx2DcPZuR/8eRb38Pi3mN4h/vt7bW339x5e//tC7898Z/ZhHzv9cPLC3vc
+30+en0gf12HldVDJKATCXZ95eHWf30+4Fre03kDb+mGc967ulXZYQDaIhH7eXvN3+yj3a1/EJFo
43r+le95/N+74GgcYBccbXUnpuPPQiWUcbGNr4kbYvOKv/j3/ev2Fke5xcdeb7evt/e1S3y7fX3F
E92b3cF9PDzuDrvdbrPb3bgsNQtwTVzd/Li5wSdc98b17vb7K3yVhdz73sM1S+juN1cP3vU1o2HJ
z0/iv3ibz82i2FfvNmg6WAhbMItMIe5ze088IuqLSfSI3bVLQHd/EZJcBkKIPrh8IdFq+8gss9NE
4ORXj3zDwb1z+SN+Jb73cNjd8e/9E2P0r7wHdplPsLvdemJ8vnfHIXLgSOFLrq44G0TU3Yo9e78V
A43cPTPJ9zCPW5+ZuhZu7+9fbu/F5Nz7fM/5qXh7AJyZifUDoa1beJ5EBGFJX9i5jNW74dBip1yz
uTzvQvh9w/idM7g6kPKEfkWZqb/d3r+KYEXk936K6Xm64LTQNJx3WnHLe7/Kpgm6U2Fs10SCexZC
+O21ONXxT7EwxAoiAwGDUEjkuGbsxCuWk99yUvNne4LMrb+54pd89fbAxWDPn+Lv/JrQ5uELPocI
P5IfL75kW/L9h2euFWxKgumbowiLh633ypfwEVzhY+LL+c3GFfFxj12+lp/4ZXfPjyem8aOIzYfD
Rnjh7e2Lz/46PLvEFL6HzSNWCI/iw/H9/Dzxw7wb4bCMhE9EbOWoZa9921yJL91cHZjou7fowKj3
u5LBs/nc7WbPegv/F77NZ9vxnY/eT34qUdS7unsiVotpYqLEd7MRco4QIpvHfz7vjccLRuEaYIDN
S9EUpXuLC+7xgg3L4oRyX7SuDXDDnzveV5amd5vzVo5j2b+taFz/RLWXvO4qhJZBW9EyR39kUCRU
EHuQ0E0xZa/htNQ+jCrS3Xl7H0f1hg4E/Ye4q6hwHI8qgwLccOArdnvoBrexPU7bKBsuvfRPWSFd
aoE/5O2i6+LP34U0pbdjkN9IrCZ6pH6X4zo/dNW0+OfH8nHuSCvSoQF5AjS0NGocW2nggqJVjT6s
CawhWrHORIEmbQxA5KUzl60LhWb0fN7m8RtErBfExIJqQUaaRCFbe2zTKbS6ylGgBj5RqFcwhBn+
0KYJFAm2eWF4J0zx9NMhszCgjzfWpUq1go8v7yHzLLOBjLg5oUFHYxzKe3l2IdV/YiZNCC5gqQDc
QI1+5YUGCmG2VID0H+I2gbIBlLvJ++1Gh7TrHsJO68KhJ9b/P3H3bRaP7K1O8LkrYaYYsEdT3FLt
cyWopE0ymPEFO6fG9ZYWocZFhmTtIU7dmHYLpRPAAxUOgqFR7yLTDDxK31QXJlu/cIKdGhf64aB9
cH2D6v2xdwxZSOm1VOm8KHtIe5xE3XQoR12IGacc452V9TEZ5PCCxaWBFZCrgyfoJGc/VaX5FTKj
+sIUnjJGaYb6JBAO4fjHQ1LoO0yhwa1prJczn3ZA+l0S+iudPGwu7K3jZ/C/vOK9qfXsLVbVtAqz
ZyzlfRSJvot0rr/NwOpupqxQXhu7fzm/nU8t2DuT66kc9FiaxlSpXQWCME9vALXGbRf6/4UVOGJE
8hGwwzpB1zpVBB4foD451v5LCvjRk9BRvsAKf3IsJKzZxyaKb+t6LvSKeh05Vg0tK3Qv2lSa23go
zd35sZzaUqYNEkW0xQExW+UqGseKm7g2a1dqqNd7tpOlV5mZB3/zqo2eUaGsuv/GA1FwAWfAT0QS
6tgDEynKmtjUajKLFhTNQ/8D3AONGKp1YV+dmkAYeQwbgBfAhnWNw4lznuMDARfxlsx8sIfK0rYQ
enXtpypv/3J0+hcpprCpSPCvRkTZKApHgw0cBQgJjzTpITuvdBeyV6v3nzDDpRLaIo3yARW49Xgi
yY77zKAHt9ZoxmsLbfQMVIg2VVWFu2KE7LUyjR1En+lOM7qR5mDYGqHO0KMLYXFV4/3XJ4FzXRQZ
yVNTBjxewqmFDleZACVHcZReySh2b+u6gqlnaG7pwZ1oSavKDXljuCS1PvfoaI5o0PY6pYNBaCZH
fd6JP0YaEvOK8GJSe6TftOPPU5RqkLYWLZx0e8NMas/1htJ65g80W0DblyW/gCcs2/NGP7oXRqlk
6XgX1Ugh7fj+UjSr2pT3CocRjMS2Ryc6uHGtv8QGf3Jo76ysLigziPAFarUaahYF6tMwU72xDiTE
2+H9dH6UCYzE/8W4WFsBchJdJ6uwTd4UhhhpovEeFXSXgl5Od+B06WgVLnJ8ZWD20A4z0WmjHdgW
s/vuSjnOmJcGrAipHs2F4Sc3XQDZoeaPsiBDzZsofh2rIHlo+y7/XIVeeLCj47w05skgFZR1EDL7
ENK+Uq9dKHGa62QsywPiYcttAi3NNbcyqMTTRLkQkE6t5Xujq21TNMu0zA4HIndtKDOG2pau1QCS
PRvV6lt1QETML4GpXxK1+hjjBR6I+g0IGuOjdNZU2XkNuw3bI1aMl05CB2ejOrQ0Ay4GnhcVUvf9
vA99vGWAtALGrvEOQl9GE3/+bnV7LYQluw3hiw3awjfrmh4TQbIrFdPn757cp7nLiKqFzC1UTPo7
U6m+LOlo6tB2jn22gaqo306Ifn/6Ru0Y1P6oy4tWRrDmx1aKmS4GXYWpAirRcadBa+bCc/4g1ykl
9Ea+EFpObA6QDZYsFg204vr+DnVnDIcCxCTZILdXkQ3Pdlnk8lWZG/YGLqLheRolMN85CdrxwjFz
wknB/1FKwgeBGVirgGOlE6ViyKvcReqcp6w21Hu6znqvUo36UDYmasJVFBgXtsYJhwGTwyOWqzYr
CX3e0SryXjA7TRm5KypBT28kZEWVEHqI5UG6cHqdGuDbO5bWZZMrz8ph7Aq9ez2suPHQdQ/8tu4P
udbB9Um02kMQRs0zAwNwYVpPLCnpB3ICHOAiE7Gy2kS1unQdVrXeVGG8j2PbHxGCuDJKrb+b9BKi
TxuRgjoeLm3/DwfVW1FP18BSI/sClvR4bqGBQ4UFohA3TGwIiuRC25InGT57CRJWRPOF8FnRh3Fs
ZQxVs51MAjfvvq7zzHCQoJKjcXX+rKtgiNsPUq1vcmzqykHzhbr3RI+NGxc8/RRQeY8o3cM9mkTp
w/kwdmrmCC7cQ21w7lz3j8eU6rEeG5DlgFcp6Auoe2l5HSQVza7zdj54vxjS26TZZAe45R3biZek
ske5r/D+dPbbCmC2nPX5oZ769kJoOWUKaKMuQxxEDXr9pO3GoCjLPMdUHcJ5OsySXy3zj6iU5/35
QZ2aPG5GopHUQGF6DW6sczuKJ7WCDluX400jcReNxqi+4A0nrIhThhOZfQXx5sq529CKYH+JCZXG
QiXZhJy3Rmv0wgKdssIrjJweeHpgNSvnZrcqkOsGsNanM1QQpiP9GhA7CS8EiZNmHMbCYSOq8eqx
HxRQzAXLnEDMb9J3bhXaplCD6vMeAHLuP0ZWl2ULrF4kCZpyve6DbZfSm4ZefeIBFbuQj/9w7wBo
RXoSW0JrDrDg8XCUbqpzyDtLVzFL+aZOphqmurE8OKGho9gyTtPuvMsp4ice3SqFRfpgwM0I4KUQ
Qn9/GYBOPslGiLFdHQn7bVcrkT8VBYxazkArfWQE0b6YhnAzx4azK+Ra/SvN0hVEedU20sb08fzH
ObWcLCT8ckhuicfC8acJYeeHqxKvsZxhgUVaSjbkCf583ogF8lNHIJvsqbyKHQDJURKE3BWKuUaN
PfjwoJNuZacyL+yBU6sJAIrckQpikITE8WgCaDNlbcZviqSYvCQC3ymP0lYxhj0cQvMFa6fmzqaK
8oYrt2jMObbWT6055UOJfFFnBPT9zPWhIoL6n588UF28BYDqy0DKjq1YmdUgIkQ0TFrQpBCu5pvJ
0OILl8cTY2HaeE4RDVmodfRIi1JKnTgSV1Qrustg/IFkzIg+my8CACSaHGROLPBA62YfGznZThK+
n8ZafpvPk+pXQWFfiLcfsxDCjCXQ09RSSOCs/C03lxK+fqt0kz6Ib6TZ1rZKnV2VowE6Xx5Q9DQe
K1j2NjWswdfku69Mp6ounC3C11b7nP2taJQJSNvba7KPBQ5ZuHwzWCHNQVU23RS1xRd9MuThxoA6
QIMbyMniQzM46qWH64ltwEMAMBbwTZLrgpHhfYiRygianJxe2TlPNKQ8ZHP2xypGOgS63L5Fuu/z
O4GDB8FAulvfWiKPDfaqheKxTBTRoyh2x1ZrtnAtXNoJwtOPZ5T+IoC53OHEG3E9LDjdwwkBW0Qn
oziEF9MqD0iQWAc9cKILLvRxBjFFqQqiCZzoAwoYkWdTRjKlREEIbgN/LjMErWWQDV+dVjPojoQc
4cI+FzmL9ejYeVzlYCdjB64icZTWxhTW9FBXCC/69PQb3+p+XH7VvQVTllKov0iIQOAYaeUeLtH2
Alz1o7uSFOSVZIq2IBoAV9eHvKghoR7JpsiQ6vo0df+GmvjVKEh51E5BpwOsUZ8NbMIi71Ue36R3
jZWXtmOcxKoCM2ohqbxX677fs1WKCyspPvdqWgEz08YF1FicPdqxa6pJBwqu7EoavKVmQTQzjl/q
Zc51v6kC/QvqCCgQpXbUFa6FvtylM+KEz1ID4irL/Y9y0PqMaJYKVVTAFkgwBPXWCNO5g9BIiZ7L
ttGSCzN6IvCB9BMJBsi22SLr/hlNlejMhysbJsX2C7mt9FkJnNQf9CZTfDhwjadUy3mOTwHkxFs1
QNAGGbS2/ho1enGpqfjEzFOPVUiScbUm+bjyKDVru2apR4I9JCpo2vXdr9HkLl/Ik+Nmc5DetvY3
pQ6jTx9lTAJldJE0Y/sqYkneZVvk3MmMGq0/14DGqQQQHWjLzhmUuL0w3afWlkcXxAEaPKzkdY8N
waeQBEBPSxRp+uDrMCeatZkVJ7juEAK3dud3yyljDhkr2kog7+fOemysI2BEUgczzEIvz1WllP3d
WFiSPyCd/Xze1Ingh+orZiDkZWuuWcGUQIcauGBcVmIFv5NOmb/anTXsUkhq9wn4ru/n7Z0YGol6
YMeUQahyr58UmS7FeT9Dzm2Wlu1DQxrAnBNSUed7Pr9k9LJRKBVDo56+CrKxibJW2yXQcc56gyzS
1EP9YCyFdlDUgjTg+YGdiKlQTTIwohwESes8VTIVtMb2UuEqeZ54AcTtQi+J6h+SS636u5ubQd7V
nDUXHjWn7JJppDtQ6Hl/CDo9PSQZShDYHQuyREh96HfqTLWxKeLo61jq5Y09RNKFy92JZQSgwBUA
AQpEOI1VUn6wBj3vJOQOcdPZDwp2OV3ApWdZremen9gTHgpmAOAAnV70eq2rWYs29tYw5ugatgty
mf2i7mZzsPd9EySIH4bSp6gYSMXDDWLTGE+mU6aNW1+5TT1aYT3ZUDyWrW4eYNlV/Ry9zMfFjrML
HvrxIo4pjRZF5hC4/Tp66WatogAB55Icxhl9EgnUwLoRbc9P4EkrIumt0upPkVhM8FGMrNLcNIgm
NepFmzqQ7esIne0L+bZTHkH9gpsoiWI6OtcnfET9zZwrrGTGZHkg0bN5j4iDVPszLFL1hRB5yiu4
FYp3DJcKygmrQcmL2fQxcQv+5qehWx7ysqYphfuUa9XJpV77U9ZEyRZ+DlLRFBmPrVVFm5haxeam
GTeEra7Rtm0aWgd5mqrrZVz6C6M7sWREZNGVBc0KNldLllpQOE00BbjjUMH4vESyCj1VqaBweN43
TqwaJv7FomIzmatpnCpdibqYfTwNg5X7OQACyElLO0YNM2iezhs7MYtMInkHnBBuuPUlMJiUqUAZ
rXBNJzKQZoQN/5+i0WFxCSSSxVQX9Ojz0ZETW/DQofFBn+ZqfEtpo/81qQVZ4BjBDyn0dZV6Vtsb
0kYPmgkJPWW8cBKcmlM6qAnFqsAUWKvYGHWJVEGZzx2zzWhjAp+T5RoCL7p6KYl/wZK9uieYFbAw
IEiFW/VorB5yOY1Nf6LbeN4sotH/grOIyVpdr2mhlsl1czdRyakf74K8QxklapXC7aal20EDIX1Z
UMrya6OtN9LkzFdWHQffzzvNSaOmCCtsB0E7cWy0ySHqjm1o7SCzCF1UI9Kv+Wx+jcyi2cpmjfxW
G+kXbJ54nvEM5FYN9Q93yvUKtvZStokGQQgvJcUNo+LKoYv8+xxEyT8lYsyvRi43viHJzUEdp/zC
NH+8S4vKEx3x3KhpvFpvflkvrUnLYvjmrUl56NVihpOvCX9KQd3fLrYUbNqgbm+lqr1w8n2MOhjm
OWoYAkRAkut4qmfVScuA/KRrSUPma3Y/fEF1sHg+v6AfowCvTiSRgAFy9kEOdGxlsKCBi1UIfLlQ
R6/hEg2R35VtWWwTS69p+TPU3+ctfpxQ8c4VpX26n8Bzrvw26tDFlhtuEDnd2EixWEr/PMOVCgsi
JRUQWQ66cqEsUJCjhvr0562LWzwBT7dIVq0ceJBKdC51rqFyVSEwaEkVUuWjUUaj54xZrFA3gpnA
rya5Svcki5U/5+1/DBIIiuHInJLkGjgqj+fbpBrBNZkgoU6phkKA9jOt9HGnRra9/bQlbhdkhtgx
woVXlng7qM6ScUoi2gVb4DRzm+NaijjPxhwMhOzPm/u4S2Gx4hnBvdAAUKCKyPHuXtMmUkrzactx
omb1bw4QPx0TSA3SgAxcV5Q7xGrqH9VoVch2IoF13rpwmuNgiHVS6cA+uezDzXFsvetNRGharAMf
S66VypRRISvUT29JYYX7KBTsMnfRlRV2iA1Ke+SGOErOVTLrd4M9SYf/YigIo7LrgZaSgjweSgvg
TwIxxkSOS/UFUHowU+iWh0s4rRM7n+Q2CDuVKregjz22Az20kY9FX7ihrBu+U9PqCNVOeAD0N13Z
did9+koKrgaSFmpkFK94kx3ba0N1LmuxRJKUaJtssLM7dEHGTQ5j+JfzU3jKF6nHiqISCcsPABPI
92TeWxCfWhZMy3JS6x7JhNxX5zE7VG0jX9XU9B+MJql+0INSXdgKJyIc1zjeK+TzQS+t97iRpQOo
Dy7f0M5LqluTUfyi2xmsJ/JkNc+qigKqa+hx/YweyNxcGLyYx9VWcBRaWEXJ2BbMRsfzXEpLxWfK
qKstpfyDxUCFACHNMfH6KMxaYIhp+giEy/gvAg6GwTCwyBTZ1iWgLo5beEp5BMwK3PcSn/CAjHn0
Ap14+nR+gVfbnVE5MBgA5mMnCiaZ1RiVsKqCBSlf32kQD4EaX91yLzA3562sk3r/NkPukCyircD8
djyVBQeUHKO9h1xitUexvfeXVlYhO9VB98p692jbabcz5/FrJM/ztqba+YCA9SV3XvnTh4+x2jl6
JY8daWtEd5oGmWnDou+6q6edaSwGog1z6JktGF0DaNyFGTg1z5D4wVSjILSB0NXxBJiLZs0Qb8R+
7zjxBoFw21entvzcSfU2vvdWVtPclHEZJ1aPPk0Y9ldGbc4bOUQNoYyHS4WMVdB7M+WIpDBsiwJ2
sBrQrLQqIPBQFH7LftlmcSp/KyACbu5hLy7ZrEAt5ktGT8wi7JiCFY77BqXu1Z1Dm/W6gUsp9CH+
CW87lAIRNobd9by3nhiaeA6QnKGOyIm/8pLKyLVAH1Wub91o6b9IuyIc1mm5pe6VEq2s62puobU9
b/TD0NjpuB6IAQDv6gf+tGbo0KoMEOwz6i7cy00weyYI1M8OTSSxOQopYMKLSIQ5dsM+i+kfEdwz
YTyjFD9rWXmf1JOzUZB82mnqEl6IocIN3sVQ4BUMiasEeS7GRMn02GC06JkaSJWg5NYhNB8XG0Wu
BL0La/zk+1SYMkhkk8fmCceTeOUcFW1NTaoiURlw9d4EdbHwZuwMP6Wf5cI0nhgVXKO6QokCkCIV
tuNROUkpC3plzVPkMlK+NFLW9/cKaVIbbrbQarsLha3VMfw2NE5AkCog6WCEWs1ikpq1MvUjs9jK
5XUUFNVOCmC3UZHqfOwGCuvB2Cdekk/azagZ44VF/LAhmFkgijxVBecYbKHHw1Ulx+HiicAlrmnv
pKVTXR0RbS+QJY1DuZQfPrsXIAal8MvpJ0pA6+xNFU4p/GE6SpRZqu/TrBg2dQzD83krH0d1bEUc
Fu/u2SksHVKdaoFHGd2Cht0svWxSOO0j52EYNMP9vDlSogIMTWfBh7YCA6HMKkbX1I+tSi6SbaU3
cxwhkoFcbO92NlVNjW1oKJeAmB8jC6lY2u+AX/NDWMLjcY4DiP3S5MfO6hQ8IWA3uih76Z+rWOGi
REuCMoGTR6G15mLLyjmL0JdCgonx/HBkdOapHVQX8l4fx0LiAHI90REhWhDk47EkC6qH4eQkfl5M
hT9HkuGNVTbvzi/VSSsiM0MhkhT2+v7VltoYVbaUwObECzY1jWgXy+0lh/gYRDhcgC2pNEYCBVhz
5JEgD2YkRxNfS9CvVMrI3sajkuyngBL5+QGtbrIsjqC2Ec4n+BbJGRxPW1PiHXIcp35Nl9Y/S9rn
z4YR1ts6MSa/tUs0hEhdXnD4U7MI/gBiJZKiIDtXftcsTHBYM4thMM83gLScbRjrlzDcp2YR5l1B
9sVlnFaZ46FRKK31oadk4sC8/h0aa+NQIih7gNH7EmflxwFR6OfiI3oZoEoWYubvA4YMBx46hXbq
V+NS7pw2+9to5qVa/ykj4lgRjDbw9ax7gANzLukkCmJfU4Zlj3af5fd1UF6IsB8dAvqjd1bErL6L
fa0G5b5Ow6pf6db8tUfvw+9Q3LwZSSjdylGV3RaL1FwqeX1cK/YsKSuOaAgskX4/tloiqF4g+ZbQ
K7QE/a4cq1aFKKtJ832dq90lPrFTg/w/c8zoKlgY0xyntcSjw0Sr+LFs4BbM9Uq9VqIkyN14DLS9
jlT1z/N77dQCclTyaIUwjRrEyuq0tJUkoWvgJ6Y5+SaSRjdpJ19KEp20Qr6awj1Ic3Xd5YxWJVeg
wIh9Sx2GrVBVAR6mXErZnppBjLBUJskNBnO8YIsxEwVDI/EnlD19jX9swrReHgojznwoW0kOdQbr
eX4GT1glzeYI+AcXVar3x1ajTteh9h0JvxY3ja5TKBJZUmnvgS902wEQ981gITG3OW/2hHcSikG5
YFU8MMSUv9sTnWTAqVwPxCsul1ujSJZDEPeF4Za8ni91qX+8fPBN3KZoUBf50zVDuVPIs+WEdeK3
XReW3gCwAGFWyv1wfZpOG+1TpCryCxH51MSSBSfrJrILvDOOR1gGVhDFsx77iCwn6JYkVR8vKMK3
o9K46WRNjtfZ0TDuwr4Gzfvp6TXB3IMgEgkVWiSOjetc+Nu2p7+7oPTpkUkKns2x0/aLVg7/nDd1
YnNQphL6StgDOrhyIN7ZeiSpopWc9kQ3SSTFl9op3Z63csJfsMLRSlqDEvSH40CpQuB7Xe6Ddx43
EpFtK1UggRqFDNEnTbFiHKLU+sjTkEBZHXITL0YKiknp01ReP2Sk2n25bcZdNCvm9/OmPvgIW447
KuUS8OQCeXm8TPAzzL1SJWhcA8QKDjGyQnnrl0EjO6gP16MNcehYoRnIHS1VLzgoFVMRUo4ejLwU
ufNzNRfAD4obx/YpU6d0e6b1ZjaI2o0rLVqmZl9Qt29DBNJzvc0X14zzJXNcGI5bFINkO5fN1FOo
1AX1xollJVeellybo59oDpJ+PoyZXUnfIquwqu57MKdJkewpBrXS7yJPpABV41gOUNqKET5Ik408
hnKgIWxXDLXsdwPV3WTXOUmjPQ9T5UilZ6IdJ74+WmrtB4S1efdX6eRq/L6oi6ndNbnV5L/rVO96
D0bmWNkkkILXiYtETZJfoZQUX8kWKkbUwpJhfpmioqMezgtWRqVGRyWq92YlHZBloKBmcyRngokh
0aLM/kbySNWvafxp5d9OSzvV15Rv1NCko9NKKbzYHtRw0xYscuZXTpA71xHtZZlnJKk0PslzapDj
KjtESv2cmniKumbnNF8nXWuS+6Y0JG2fOWgCGT5jKY0fdTb32uLDxUwxfV/FI03kG2oXWk6OAiKW
Wt43USuNuy4HWeWaGR/A8mlEiWPLQ8rPyd15rgLZL6NAmx9JFynF76wqTDXedRADfq9bHu6DnzVo
5d0Bjy2Duy5GS2tT90ob80QaWj6qCZDkRelDmQZkbSmK5akyYYD2nRBais3UynXn9ZaRJQ+toJ3J
fUmTeue7EcxW+1r1TRb1HmG/6J/aMiHH6g4F6aqIR3TgKPtIU7vp0UTgOOX5Ei59TXkykSU9cSHr
7JfvJiyK4dfYsIda2sIaMA7ZAaXRPnqwor4aUBeNyO08jCNiSyNSzsiKk+bgcTsjCojYZ/m9QVRE
5sVXVE73bZm1EULseDAW6cFG4Qm1cU5xNfRySbLD1l/GJlFtCvyy0T+VZiQbf1D80kMUnVXk5mUv
CgcricRyN0rrzT0ih50fOuWI2DyiLpnzTEYzB6LeV6a97ObQKIofnZorqMYl+O3IyZb11vhadPqg
cpL3erp8qXsb1OMOsvm51VwkuhtkG+MkUqPqOgnMlsYEaZ4V+cVGi6ylNV2flmbw0OGq5x9V5CzK
1ahW+vIVFes+fNJgVi6eYeOcMt9wAmn0CD8LMgsymmz+UMazfJvDiEa7Pen25VsmgQ+hPbc3e2hO
xtq6KdFkbb5xl4vVLZqKpOQ9gHVtJPttUCqhtK/nrEdZqahRDf9R6Dl7c5vLM6HHtVJ5AQRSJFLR
yNdao+bI/S4BtJvjruDxaGWeHNkBMpELyrxcDXuJflDHU4a8X34bkUSdyg+iFpwPD7QZXdMtIKDC
Lt1WkZZZcRN5KcYfYCi5Jrl0kAfFjaqGEjhUmHwAHrtzaYfpT6Nupir2rFBe5EczqqAuoC9nDpwE
Jm1AMAgkjJXR/5PzEowiV1JDp0FffU6HtkWGnCdOd5eWspE1h6bLogop+Ym+39YbeIVYpl9pZmDc
FFpi5j3sRHFURAdBH56AglYcGus0WGrge9clqUq9uB/tSj0sWk7E+hpkxtz3j0Wq1alD2HCsUfmK
hA63Fm7l0LUkouooWbc0A07TtQ0sqFU3VbgI7V+Hw2LTtjOQSN+RxqT5kif1XO9raDtiHrV5V6bo
5Rnq6Py2c5WqxrZLZvNvRxSxrhU5beVXK1bb8jm36L4H1wccCWgh7ajlb1UjDLvqwA3BG6d4GK5l
Ew6755nHeP9N7som22VZaKrXrQ3jlEfEkn9ZXQ6FUdzP1QEe/mw3GoECRcNYhwrisGN4awZqdO/Q
W7BVMye9p3JWcV7nltMaz3Zs5CiqmU0zkcCuojK6N6thpAW40mpdelG1dq7+YUyx9tKZSQs+t5ck
Z8fHoqigRGk/e91UZNoOQLWcXbdzERjwAXNb99KElvQXrVdtSXalPK+rG8lInexRTeOsvlGS0gi+
1Ho8zTeEuOpl0cnJfkOcqQ7+sZbYzh8I37b10NXy4ryA9qnLbVtKseVHSjXMOy7Hc+cOEzLD+qaW
8uBPSb9m8wVgapxvpzCenF+4bInPQVVcxw+NqRbFbyfQE5O2wYZ52JTL0Gh/Yn3gfuhKvJjwanxE
nh4MDXW0F6mYO/OpmJd6uYqkRG9T4KdBln4LQhQZi70+tmZrbWUDtXllP/HACyZvgbu5+TvY8yj/
GVK9hmQ56hS9Rw+qk3T1l9pMU6/RHg/38+LTgzG0mQfXURhOruNECDO6YxkJ3GkTafXUeuZc1MUf
q89lOXNLu25Fc32ods7PGjG86psV63nMOVTi6JEL9msxkV8uZ80Ae6L0eVcQO+2p2dn2kNFg7ihO
fRtLBvwIQGF63bXLiRAOuKDtf+QgPxuXLim0pNVESRUvBekBilIpJYSYpzIGOARASbe/TSGl0W/B
KOW/w6JKbFKj2ZB6Rl8p3xSJvIyn4YuaZ9UhUoVtv9iPQLh6ZBRzOZoe4Jae9qhBIlmZRlpUeESf
+sVWKO26rTakP1pgO4/ZXCa/zdjo8n1VTtpDNY5QS5dIlb2dBD9Cm7ZdmgxbE73FOuqfuBxAFW5E
hpPv6gUiix08LUG3ka1Anzw0GhpjTzEO4AqA3vxbqVgs1rxIh6aZZZRykyBCL7qCzsADJgzXgFFn
WbJNTCO44Tk1526VZ8vPWOLIPlSdigpvFbUjIOuuyzdNraRbEzUufavLRbjjtQPJREV/G8qbIH8i
v8oLZPUGYOF+Q4Gk342caD800JaZVwecMZ6RDixKPGcQAA3gVjtvbsY+PbTxYM2uPthdtuEa4oQQ
BU3j4Mczt/0rWOiymct/Ye1T5AMnCGNGW/FliWPIVYQpxAvVFFSH0qOl2CilKfnapE4KMLoweiTc
qd/RsCgGV52d9queWOFXI5yCvxH95w9KA1sGMyJJ8jaK0fr0ZatB9ZIOc2dEsK3lfgofTmXeVEE+
pQ9luRTtTtXbpDpMJV04217r1OlrSr967eu1JaE1brQjD7ES1zRbJ/9fjs5rOXIdCaJfhAga0L2S
beTdaGTmhSHN1dAA9CQI8uv39L5txF2N1E2wUJWZlSmP+RY7XVbzM4+X5wDsTrKpIXEs97yMtqTD
cnyn/UB5uDVcInVE2njYLt4XXu3NLWmGuz2gXa74DI6d/XMl9oHd9L2q/3Q8miqrVi1OfjVd7Pqx
QzgBVfYtwr5GeRnzTXMiOZP/CeRL212o+JKdXrsFic91nV/JIl+9NKI5QWRRxwkJlK7uH5UO4/IU
eTXWNcm0hPPJ7yYH0j7Zyc3pCITbstKg3U1F4JakMmO6EBz3pelf1mhqgl+NKmo3W0NRz2ljo35K
VTlYex9ERc8ideGjbGqLNXIPHc+zfxh2x7vqiroB/PM1YTWNFZKGMlrcPfXZ/THpHM0Us2mvpD61
jRGPHuKp7tvt1JaKmJqZDqFdCuLpBv5ZX0WJOhoaXn0dRlVQoAVvo9tEo+Ui1pwaTreetOpH7b5d
f0J8cT4a3XOf1GVV+YeWrJ7xNO+Fw2dxpzajW5KYbq8IOm6IkAzevGCb4htSPD0s+HxTvOxR0Tpp
j7b+1ho85VOzrvR1Zu/xoA9JVLcZzjwJxoqlrZ62wfP+TDIp7yrdNQRxO34xUwyTusra3FAY192V
v0fP2f6ITuVJKnDtcl+8Zcb4IEDE0HyocTCgY2qal/aB1/KSLdtabr4wrxzxVNLKvu6LkP3B6Ugz
7dxgSbIOb+89Je1eFYeiKGPCXWt2U0/7Uq4TR7VNXgwLJfUxtxXZqAXDeHlVrWIITwoxjkoNi0rR
KZ9zoOdd5KSGl511P+QqLpIn9jXrE3jkdEyIA+iJ2yzz8+4ZB++aoCBEStBC9+9l7a8wzJGqsqlY
qF3QKJFq0pUlyOZqZKP1Ei3q6QNklXGvh2h22QETjCm8X2ElzBljRFtftQSt9Lf0KgxqisdSXzHy
8+849RJMh8lKlt1ZUSnfodWbH8/di//Kvlv/w9ul/FoLpe/aAPXdyWcmf9rrRb22udD24HCgPha/
daazo/z2lfgth5rZuITERjbUNAVOnohDQEPhn0PXuura1830mlf023vGdN/M2T63/svIFt12ZMeo
P5R5HXIXoGJsMoS6uFPlWsYVzWDLTGq0Hz75W43Fxc66UnJChe+MJxGNkf1dk2+prmepaIdn40TH
XRvuoXSqWn8+9tjSVYQ+ifKzLlhbT1nxc5rXetnW6WCaIffPlOLuPoIZZ4nX30MWa5YkJLKJlMIU
uUTyzxk9+8+ZRfJvkgHDrKlzQjEWZwlgZOOJ+wwJnSZFxm28Yx4wkaNsuVhCWrcZvtZ1ZZelIFBZ
pVOy+3/hmBh75sRVtMhi/B3nUffdtJvwb3z2z8+uE5IADcY1Djh6ADuf2E1RfVYHOeqSshzcN9Pl
htel24s/YduvD+Eu869k3sTz4nvLcyKICDv3dDwmzYEx2YFuILiOVV0Pp1U2U3VMXBvnablU2/06
aOuctFztd4TpqErJcp7/1j4uCPjFtH54yK0XnbUzGgeYpti/JkcaluH7uLVXRk3+97qyUsXWztZ9
9RSP/RgtcX3v1Z7zD7BqfTDC9BylYQq/TKHr1zLAA4OlRT3dLGFBixRA3Jh0Q59trjQy2+0wrFXz
zw6O+G4nW3vUt237VXUz5i5Tt+vysa4GCUfbmPbH1dO4ZeuWKHXchNSAA1Yvt4K06pEBYRv+FaHM
/2x+XzwvXOFPIZHZn+UcQGobvrW/xLaMt7YZXHr9lmee4uRCKpFWgj5Q6/KymCsngENHbtrCo5bL
QzIyeae1VTNT1VZexoQ4qJ5cr7HtqXeqYEfkhF3RyUybWQgir4LoDE3qfoYzOEXK0r14lGPA6+6x
WBkd6o6x/WBZXB9TGdkITAXZQgyzJbbkuPqWJQ1lbXezQzDL0+oxyx+9Yb5wrHKez1HNd50mM+lG
Wbd4S5EuU8Qhy42Uj/kQl29gn/p19RagHwa/ZUr9PhmcNMdjIUybMLYvShfBj+kSfb9O1VTc2FL4
8pjENDGn0TbxnKnlQq6QCVJcu0Ok55O1SfLKnd5VBxNU7W3NDvd8PXY6/NMZX9zbWuzByY3L8r2g
YV1uomJMXsok3yzbjYotgsm3QZ5t5TAcY9dG6mpwZVsTQdrL/+LBt6iK2lzfyn3c3+S6ENoyBlPY
Zrm3iTXdeDLnBnJ1PRnSmj9gUTd7R7UImlMCkHdsZDyvZGD3hna2Lxjucj48386WbB8LlM5roPzi
lxpZ5U2rGUApLQQ9wMFTm/NPV3Vzy0LfpYQDWIWn0VR9lLEnMz9F82aw58W9gS9gX8NsR+LwiIeb
b7Oy38M2NbEIhyPkYBNkQkvnOjArHzNhzQHLx2aNSIfm0/6FTcx/O72c3gnE039aOWy3hV4I4p5L
nbzHq+n+A/zTT+PSN991sPvXHR9zzKDkGX8ttBR+GKj6g4O7Jvm130465vcuGydK5PN6zB2fiBtX
5gPfLDWjyJQXTC8aoxCGfQ8JBtUzGp4MU+pK8PlYu6iBRPDHbFNwTzD6+IUSSr77kZCEmEs9f6up
ilRqNZBnNjVdiM1bUGsvHZcp/sqLlSZ5KZPibg8GO6YbX+J9viinYnnKLnf9UtCkOO7iHrY80h2L
W4MI042541MEZfUZEwLO3+31LH2gEunOsq9zlW5mtIxALI4y/JOmPZzzRqz3eXzJ/gihfed0KL2o
yKayi5cjXdPWZnLa6w+E+PmTt4SrSRvmoz1rikvXBsvaXbUh1oOp6cOoywqflfybeNzGL89s8jXc
E0ntFnv73LVz/B4UvrtdJ6pQrz3bin9nRNT3GER026kKq8SSQO/4H44FOyW3ccSLda0G90WbliuA
XDesqQIRRs+WdLr3xe8Z5dAJy7fSEKmVrd3GXk84KqtvZqf2bzURU1xhrd8tB791xUcVXxxlmRly
BtJY9kM60bXcNXs7T2kv9WBSXvHwW4hVF8dyWPWVXzMRZ7pQ6rH1mSfAgeCvz3rI67txxwrhnIvE
vSZZM/opGtneoFCni9GGFsOdY/sKmBwNB4TG+ZrZWMTlIQ56JPIaQAyzSjbj7yvYrb+rnpPwNM+d
dwpCQ0ffzvVeZd44Tp/OsCZPIWpB1PQtpiOpChpN+BM2j7eQmQQVQZhWv4pGzX3Wz62nUfobeq8Y
+yk/nf2i+bUkIlrJoO/9PZula+9kXGwJV+FcvcQY+0Zp089VdGIXwj3xjPudzo1l5sabxCfKKRba
WWsnrDnQwXSn2X9brxS01Gsk1rG8IXGHy7GkrS7JS7XiKikda85O0UfRYQxi9tCDgiIjActuclfv
j9Osh+S4W4J4t3YbCVsag81PE7FNj9Uacqu1UQGbqZexvaoiyKHjroLyI8j7/WtIrDMceIbqbiEe
3j0k68Th1ipv3meh+u+k0RLpJh3KX3iF7b6OCIQ/MDO3D7PdhH5yMFuYi5ekB/c92M6fCd/Jl2r8
dP2toe2oFrk8yNwrwkPcxsP2rXbhTGmrZt4CEc88BYdWnclw8pV/NlUSscRcjcnfMKggRQcy4dfP
NV/cXzFM5dVmnJIXZzfLR9esyd9m6XR5it22fcMeXb4vnajHbPVF8+lU3Lqpw8T9exd1gq1SmHQn
dww5pUm4rPoopiWJj3YhH+9qBN6eCDuV7n5X6ISehaCk/lcoJ+BF13rs/vtg1vpQ9Sq2aekvnT3G
cd0pYA6/+aUs1ggYpO+tSO1Y2s9Z1rShXuS20bHR/DGHzgz8ahsP0XRw9s3e0zwPzLKb3oasAdGr
juzfNw2YWj98ic2EcfFXEzk3HzdnGJ5JFo/jo4chD83GOmxrtldBCzIVLbOTic3uHZdKP/ZZB7X9
z9siBw0wz6HyroJk7f8M+YKhaR4tg5+BMTPWbJG/gPSIsOtvJukJjSWnT6ARHgKUo3HsyyZr9z14
WupV3RlHrGxpzCujULGHIfOVHbGKL8e5X0+eR4+RlmXhM1qSbQgWzvreSz0unsP/3XQPrl/Tt231
7jSnHdRXZmFbhc+NRjyQ2m3pQdxUEz1gbudH6dyHy3+svNslBQxx+gOhp21/aEZRAlj1SfFkNqxv
UoAS5ZwNMuD1EFgMVLOgSeKRo+PJe53n00simd6zeeta91K+9Vdl5UKZxqCNH6/oplORu+bV22Xy
2Dd2tmcE+fXT1BaudwhwgXieE9wZ8bee8XVvw9WDoXLLhU7AmTxXnJYEyOitKetiP+x1Ydys69pq
v1dSMaoFXINNGs9LYI/9LjDJFHpf9W01xu7V2PezSXt0G68lp2pOrdBxCVYhu4JiXPFCVWxHFKnt
JsUgGgbFeSn8eD/gQdxDXOb1XKQxJtx5Fi65/ZKtnp1zyZR6DabqP3bRGv4r/UQu1K1i3rKJAxSl
gda7c1IEn++X4EvzugaiEanrVtuE+4XUhGCXVdRkfdMj6d5wv7Ix2gt/R8D7iORWPaw4pAVZSyT4
QLe/xvfwQuPvHD2eg8IAKCStxnUH9XNniIBqHXakcvnkPnkuGZipdqX+FmW1A0rKRL3mSAL6YxOJ
ZMsE88FTYms6J/aHxjJ1nGkHZ960us59j83d2cLEpHiesxga0bmO2QKt1/Ak944BwMpghJfr5a9k
dJmrXdYqX2B5XCCMwV1ohBbScGcVQ0Nt0dw/LRUt7wHrbXXdqJIewxTCDAezlubbyzdH0++t/V2t
Gu1ee3MuXsdd+s/Ii/cmJZY1AWF12nE8NhB893sXAICVRTD//j/JkCYm6X+8ZbSPos3nN5F3gz4m
41D/BL7iOu2N3b/XTYyP/taWP0OHSQfDgZ8/9lsbUoLyznszWuLPa0CfriKv8/7mZHi+81E5Y1Ch
+3JYbDv+iVoBML/vBk+tJS41S8eYtWCWVgdH7jn5CGk2vTCq7n3mF8H2gUxB/GlhJrjIktJOqV5c
Ud9jRwqfVMyD+dVvcbmdI38n3KD3ovFndHBloVsPfwR2kKTxLkH84HlrDdI72um3sA2ddTkvzr2u
L5XGlmX+3HJ9ztk6u+YWcoT9WrTSkUjzanLDexvsMoSaafSzdTf6XX5l++hZEWJcaLjv4shQrEaU
hS9D3NbD7ZRHnoVgakxwKCINTImJdexdLYPEDCvAQyU4zG67/eMbuhQrWk2V9cCpb+5aApYqHPDW
NJDAHgXmI8EVl6ALrt2gtgfKa7pndfESOCWtt91R9vyW8YP2Pg2JNfyXi0bKrLXlwChs/O6ltsm0
ZlDk1XRKZIuti2cr93mkBXGyEHXW00T7P1IOCAu9iUyJoeBl9h1psguL0Xve9CZV1DoWkEwVbdeS
nb+fOKhrmTbuIpuMQ0Lw91KLV/Laxwr2dxy/WpWD1hocX1S6WNM/hZic/h25eR5Bmt0njIA772lA
jZID2TWKgI0LKWzr1h3fc5A/51z72/LUEBjd3ObhTEbkwOsVnlg3hP+rxcWT2kKLH5tpopf34yqp
kA9NosrQ85bfrQKbTQfqGe/fSCBryi1ZPnnsuy7HcTbjscgnWH0rFcmTzebRVIzaCZ8VlOnAV13Q
K3Se1307Ci762E6U4myrLSc27pzo3+w724vcFjPd9nHIlbM56+RmkQnsFzh4JLMJxfM5xNe2vK4k
CvzLNYfjZd93Pu1fV4DbYTTj5Rmw7v5RE8f9uSlNsrnxlLhlrb37CaMV4Bkfbmxba1jf90VHJkI7
0EDbB0U0kLYq+Jeb0Qy0tDLSQTaoOPgH7xHAdiAcuPDDDVtVrZwYs/CHd/6CnQCLtxQ1kynoQ+9u
GxvntxYSrl8QS1hlawWxD46cw79HJfjvAbe47kWt/vZtMdP45AORw8KwodtjtNVJmMmBQMzzii38
DYCPs6YdR+gX3VKrD4WfCyfr4l34582d/U8naKs3FLHlnwVs9hOzTrc8Q003b0NdBT/j3pU2pelx
wPzh5r77bpD3NomHdTwGJnH/olLv99TLa9b8yfyU6tpRen1via8LbryyzcfDjACEg4wT8z/eRzuA
Hg7wxJXRGy0eOhsczZUo++M0VvJ2wk8Cusm28if3G5AAt4vzQzmu4XqKKrI94RkDRzAxdGIq7hHK
NXxmmAGRWc7rduqWxddZw7O7ad3OgUtm5fJH9ev83Lc7Ta3IpzzINuBq/xi0ga2z3tG+c7vnesxT
rIeCT+FZGKG2iL35VDPAvkRKuH2WBEJs19VYeq9kvbD777glvUHU4dLSzS7oTHHpA9Iiz/tH3fq9
priv7S8xQo9xS9cYDO9uHz07U2iK0yrm5k/U0x1lVQtYnWpRBNxnnu5f58EG/+FkDD7TqqWL0nFm
60Z+SLwK3Xt/27z9To1kQqS+ykGbTBFEj+iCe3WIuYf3QznHA0VJBAsLdAb/h1NBRIs+53qI6luP
8gHyXA6ze5TJWL3W5OoC9wSrqI5dxx4GcJ4HrNzP4Z5524JS2VW7evMdJoe0wbGi4MdJOA9bb59T
rkg4joWb5mfCilcSv564N+Ha5IplpSS8CVUsLID+an+VfJVv/b6zRmzrpOoyoah9mUHugHFx2w39
CUioeJrKiwOHXkP3TTjl8s4yC69fu+RoTramt9OhlPEkswIFGMxhHnvXU83794VOgAIpoxaiy/Mp
too2i5ez9cY+dSsgBuxL0EfhjDgxxFbhMJP+07j+Wc/snXAbRPlRWoaIVOKJemrNLOq7YFvzMI2t
Y6u0MHgPZboFUL0iYTb46YOhfG8pKSVfQrRcdy4t0SFG9iRfdqWXu006XUWmtx/erb0TtefAtKbK
gqBBR0PnAFrjusYdD43xBADMXnB4yiDoPs228EEGvyqeG4aud8tMwBaR6LAw2OM+/63iot/Yl9wj
lD9cHfURqne87XvalFMDpq4y3W/jwoKsPz64y9r9FVoE1a31wuCK/erlb2h0cHS8chkegO7hvGbW
HjeK0hD+S0xT/bfBrf5o0Nc32YdIJ/Iezx7CtAu6t3mgNT9UppePM3IPRGFwsDglmc1CORipWILA
YxxbzXX8iuqOIriUoOXcJHM0ZrWqJh7FGnH057hvZdqWk3xLUBt9ldq1b84QxUvaeK39arGadg91
acQz/cT+NtcDf3wUN7+lXMY3ZTsnSanVbs2aFboTxGJypGnZir5iezxsd2a3fZrTCosXoAbs4YG5
+miMU3ex8itwZ/nbd6LlWQoG1HSKzfTXc4qWfoQhqD/k0JrXDR+Qli5f/NuKljTMdGWmDs0K7tfY
efqY3JoekQWvftOfuQvL70iuwYxJ9bb7ODkNWGtIlDDVIecLdDPEwBHvas45IG/er1Av4woGf96j
0UovNZkNGR6wTEeCo+7aGLgTRk71b1hI6f+UNWN3qOmWH1tN53ncTNFDa0HvNoekNtKebA2tPdiw
GbItUpJPlndOfdxzLhi48dj+6ZWjvhgI2NSuGrG/eu7mLGkshvVVFlv94m2G2A/PXWHhuD66PkOv
ATOt47l7NHM+PDTS83+PLZP+M7CTL7MBsdWfDW3rZ9Ftza8pVLTYCMFrZGBV7r+VwdaxY79V/oOA
5i6vurYYvkrTXUSHzCAqXTFqm8+L0yqRmiXhvhDbUkMnQSa+hiGilrokISVdh3b+MSx3/AkZQQv6
DZ/306dJKEAg3X1Ly9hK5FaJWsLMK6fguYpQWnMO2N1Il8Vzn62/2ueGyLEeuJJAaIRzDB7bbP6z
yJebtJwuJ3eaZNVd7b1qPzpIYA5xom2VCcAAJ4UvKJMUoAn4aQ9VeV8i8I+yUXoEdhQrP3QaSrmU
xECUAOLaEZu+kk2OWGgq7PxcTDmyivqi5k+lXMsN2dkiPpjH9aMfAG/zbdfisR/n4gkpKJa4udvK
a8+dwX3HiyyJlywIsH1U3RIfIoC0N4DE/tMpVi84Ro4GizUEcD8gjWzDjCg5wCpmtBAmunajLaO2
Itig3WqfNzbrqoMYfB5yOUMfHzj27poVCPM+ROn39uCXm3O1Cih36nZhv+I+yF8DOhe+p1As366/
w+yz5l4R7OIGG8O5WMs3N6+C/Aaj1fWxHfCBOXH8KWYo8LgfuwDxNqyrGQq6dX8EY2r6kOth68Y7
IaknaTQXszrMWg57KsItf2Spw7wYL56/jZzleOXiBHLbauh3urUuh4qUwRfY3UrJi8biqvPZmwd/
rbqzsw6oeawU/S0fdULOEHllmRHkhCYnXJG0iNzi0OQ04b9eljo8itG0X5eSwGQGz4E7N93DdZTb
BrNCONLPIV5dVh1Kv2i5lUQMJAMu8aBH9gqQxIT5wx5pcvp2wDf0B+XemUOSd0VPGySrmz1oQa37
HDE8oAWKj9MgNvWgko4Lsxma1eP4jP6NCuCZcLJxOs3cFKoXZ7b137Xboz8lum90l6XvvE/7wCAU
aLx0pC1R2BSewxJjsTg5rXho/HdOYX2H3v+vzSc9ZH7b0+FFFT15tMcePo+tdq5qr0fDZHeITYp0
PZTHOqZNT41g+kxrKDoERsnqXSPEKeMj/nXIXcNW+F8tAjgqlM/VW7fGuSqngVcCsD95mrzef+pB
ndtDvvrr5+BxU3L45PrttQOcSK3q8NZM6L3SNumqt3WDIgOHWoN7FrlXTjgayvK4IOYbcXzqJRN8
pGAuwtF1bnhwI/oMZcWrSmyBeO0iOuwCwpPOZjAVRTZvP8eA47z6U/fQOpX1r2rdO6dW2FmeKaiD
yqK5m0uJUgIYkKQfMARtblQL5+le2EN0dHEasSJrrmwSNHAMTRVO2Sg8AF4SV9imwP0eStv4iveJ
h5CPaJfmIITsMPG9WivCyiYfSPyepTUQg9aqMCLuZ0SGCxQBQsFdUc5H00faP5EoA4xdL/740dXe
+sPKVRniswXLfKjnbfhFEJbQd+h5q9uaatFk0XqZpOCV+SOQyFRFGtFvfeAuKm5Zi4S6jva1/pKl
XH/g9fito5pUcgCr0vHjKBtAYHILd2YAXG1hWts4GN/Zs+uD2zLoqt8IDeaZJsv0CzKZSqATsawd
qWzsUV1dFcBo0x37wdO9QU++ZDEQ135F7mFflY/wq9Z7RVWxf9NsGWTvNpL59DYXin2T44ixVnQt
oO+/8O5eP2zh2wXvgDHuDgmTMLqKReD5yEwNoF1Eu/hMMDrDjCsOk4dyUUmJAqyMaai77tcEdY+Y
yqmcb4Ekoj3slQryI4KQBDkU42hzkBO6INjtywsglw0LQq+NzZDFo5hCuuoIdRnsXvI6d0P8vC/+
6kBQ7nxMVq6HM+ra9X430w7ktlMZDpAhy0uBNnqBE3LVAI4Zq7eqg5o6LF034uWD8o/GUjUb+PAU
UHJGVzHox4hBXGRi8zyjRRGlglYQHBs4W8wZVb9H+dUAnlxhPURTm3WOB00I7daGJ5b2+uJYY5AW
n0DrFXeT70HHSdTiOMGNBE1k7Wg8iCpfFL9oGFdzLPFFvcEixgVVcVohGIgnju9qHZwMhrrZ8lRt
lHe4Q0Cea7y+GaARmUToufba/QqUp1hQbjHHxEPVKHtofCP/K/eWGigq4mVS4TfgskmN7jddKNYv
ox70b8SIfo9Bg2PfTFE25bWg2YbPqHr/OSo8fLOs23Mi57CdXZhC171faWi+htrEvzABThAcEXuU
H3WyszK6+978MMaV96fsvAiTido613tQdP3jmHTj80qwuoNeI0ao3l3a+Sb31ZhJZ0EJRhcuWO1u
w+m9LTWzbY3ZJ0Ue4WZ+AA2Xz5QDeCPWy5Dh+q0W4rLtsjxRpnaT+bVC19jXYj6tw//vATknJu2c
br6nNMINox3KP1i40Fcbfqn2gMgBShBpz/C5sRo3HQZEbsMNiSvOv8K2sX92BLheBjTgcpU4Yb0d
KC4iPrqrz8iJxcj8X1N400oTrYo3nHPN81aOhhumD4uvcqj2f24OW3JSY6K+Ey7p8RjyYsE+DHU8
YCxTR2hBN9rMjBMPwc0qD+8Nywo0e4zb6i+4fPvV9VG1pi6G728wt+Ay6zRv9123Jl84uqDggSUO
BpD/vUam7Iv4P103+3fFPMWncjE6SZcmMjKrqzqYLxReYDKnivSfCsdWIn/cHf8ACToH01ldVjcm
kyAQbbu9QXDiODz8AqruZlo3b06dyENOr3opSpRFdTEe4z5Bas3dQkZSXMgdEX03DA8kiznbIXJC
5y4oWiIEKnfV3ZmeUb0PHVWZJg650eL1lH5Ejs1fJKb1k9dGM9rCymvEERV4/jRTn8qM1t5lNKu6
5ZeHPvx3D1/zGoRwB5Lb8a7ptP9Sa1+2z0O9LhjoJJXZrrzY2F9TOU2Ym+6jj7lPr+f8vHV+/bL0
/gTatG7spmzODsJI74IV6u7FKj4yGYnwWMmOEdFOQzgevJm35ljMlaU+JuvYXrfSegu+zCuJS+Cp
AfUh8Gf+c8nWzt++2nuR4aDWYdFQu1v9HXeIJc4sppn83jDXIOIip/zFopX7kYwDPGrXWQlmKsDX
c1kiIdtQvSBpmB39vY42f83p7v/D6ukCrW52lRQCesAjGzf+J2sfqDsatoA+h8pykY+zm5wHvSqY
VRaBmiuLpvOF+aQnrrj2JiTzATtAq7sPbjZp1h1T5XlaoyoBGDnkOdsw9JFR9AQeTbcZsAlwW49I
7g4V6ZExhMHC9YSgxn/ztqH6tjFq3kzriC6XFcNxyAYnzp/aWqIt6lZFkwvVWqpT5zfhL9F4iHcW
VvWeJuHOezbE+bKmpOagYOojp3v1qmj8g9RsFycbbeO5ZFF3P8TFkN9wpKQ+qpEFOAAcv3124zl+
IS6x+4z9IRAng5DgZ3Er+21K6CZAllo+TLtQL9O28j2tnIevHnLdMm+uw/XInpU5uri6zxl/l/Mq
96S/sqLOEcQAnv43qar43Pqi/tPMm/+7Yej9bxlsU0HHcuZSz2/ElhbosgGTAgw6yOFNvHetYWdc
1eRguI3ZIeSjuD+jtR+8jBmp6LgN4eFomRHnp4uPJ9qxGOfoYa4DYSng2g1AAev6Y+xV9ZrkKnmC
QAR7WfN8Fxeoy3ZpHAr2WmwlGQI26t0XrQQDiIfeMp071h5Stqry77AEtDhNyVDLw4YqIkHxNW83
cg8bLDacy71TO4OujtKUALQabQdODU0cPV4m0IBSs+zXUzcVY5YvBpQPrybvbjK7/F0oaluKmWVF
0hDDyikee5ocjJrHfytreHdkPM/ewYwOzHkVs1+QYk9kTRbMQ6FTs2/ig+1DnrzdsD+Pq9199W2E
L8yAAtPj+dG4kZbTeazgqDZ5nlW+Bylje0krkbsur4njid9r5e+/88osLtLwC+JMEsLyJevJH7J9
BZHJdtImcobVdoN6Az16aniqAiEtA3a6+ZF7z67Y+BAnBdLjyG3o9wsZzfsBxmi11H+Iem/aIH13
q9b8hGRUFlfa/R9z59UcOXLl+6+imHfMwpuNHT0AqCqSTTbZzfYviDYceO/x6e8vqZHEQtUtXGpf
7ipiQyP29GEm0pw8529a551URIh3OA69+zfaMNLXoDHe+kE3zy1kCzKAazXRHcltO3yTuwI5FT/s
aMDveMIWCRzEpCzfqbMCQAD0WAudJmA50SYZ+l09RXPlN/Kk6J69wIn2Jrnvvw/aKI27sW+UZO9E
TspOixyT/Aso6gKQLgwTX6E4GP+aQko0u36RlMHLS1jxpGtzCvjCqdX4Bq0xJ78bh9h+MOI0q31t
WDI4WiVou3vIP7S3exgLTEat5b+UtFDa/RwtweTPE8UrxLRIl32FWWz8haOdjCOhX8XEZpWkUB9S
g/dxbZFh1NhcSEA+B1KTmS38lBUT5ukxDJD3ZTcjZFMj+X+HTEj3BfSsTjuybM272qAD7WnLXAEy
tqsE3UU9UMDgcp7xZFeT952SmCTN1FTB5I0AtP0MJtGvMqjmj2WmJPc6+HRZQAepIlOXtXieltWf
djDwJKTCS9WQOiJ5WGLQuumsTP5GHjh2Hg+XgsR0aOx7pdJq5RDo9vItlEb5Du2BQX4Dk0z7NRqK
Jso0GUBNfIPCa0rE0UKnVC7uoRloCmh+rY9ouGNm4AEHYkdZUyK/izA4SL1Sl/lggywbH/q2ocFc
9yaN3lRunetZCrvxMPK9Hxfu9elKp8ZxnTQRnXBtoJqk2JQ7gUZwd5bgUN6SM3CJZHJbDu7SUto4
2HHdAL9wojL8kPcObScA9irIqSK135l5CSyWSyi8rzMwxe7ALH8Gqz7ci+cfoBw5gxkmSWX7AEky
+JlW1JK9QZt4d+iTnQEYwT7lqxPNbOawimYLpFZGESNPENHdoXyn/8wou6ECq1bRh0gvOt7DslN/
RU7JzCi3FdnPUKkb8BBBSnHJcSjIg04vqg9KCRaAkxYkhm6gb+zGLQbkPrt4/ubM5jKQ3WugQkaK
tgZ4HJJJENN69l6PYTV49KPMH4bdWO+4mVptXwYhHW+WbrOTu7Ah8W8qrfLE6Tzv1YSSzy6ZOgra
hr0AkYzs/F6gUWc/murpjnymaM2rkN72vIuQJqgPSllLd+3AXXqVlqV2bVMpUV0bMXke9uVUKfct
tMBfTSAv92ZsZ507ArHor/RyseM3dhUXCuX5sLNul87Mqk+8EKRPkkNZlCZQJYPONxPy3W6slK9Z
sVBRU8jrk59OmAySy0MMhGKgQJk6VDWY8c8WRqQODRenMDgYNIpkoGxDSvDAf+L5I9jSAT8NB+LS
Xqtg8rhlP+M6e5ldvRZywhwAaU80G2BjqUzDit2coe/j1MB+aAfr6jeMXwO3T+v+YKXj9CBJGWKu
UhDyubrez9JeOVwOv9a/E+FNxBwxakem1lwLK0FabTpAK7kL8YqHUQaQub+SwQhqqNZW93QoHHcx
9PBNM2WAgi8HV9a0/OfoqizTc8SRgULyMbUbcHFQNzmDD0udk452oZ+EjuqRo3yqSUHZ2vSdG5hf
u6wbDb9I7PlQFLy81TEEhj3z1Ae74Wz9XuqKcr76vfSVYgf+ZKZBQ7Fw04Drf9coAZs6x4pwl/Lu
iStG5HZIBCp09WPefDBXd2kBBoY8izJ8bXZfLs/UWlng+RfCoBD5AlPBdHWlX1BPnMq9zuO4yEMK
rzDnQmAdGXXJtC3N0r8cbS1FIaKhTMiCQL0UR8rV8KtRL/ByBwcCGNj+oceWBjgOspTlxpMx/QhI
LjbkDM4tQ1QQFdNAAxYR89VCAB7ZlmlLFx4yoPpgAjIh4VVA4nbydA12zjlUBWTtUjM37B1OA+sm
OGNTrEBAis5q+82mBE2kqqABFvIoREznu5nu2RvQERrI7brza7uu3ztGFr5SLIItdxRZfPIX4iJa
q6dYlSO9zasrClNRgo6rj7neqMO1LSm0aS5/1NO9RjwUaAxEi8XXXck4tLNRKrHOXsMBSb4JQbZy
2Vbl9eUop0uHKJgA2ippB4QDsbNejIrQsebU7BxtVLobQwDf7Fy5oSU/PlqgrTfWzem+0JFA0YSD
J+1AxKyOw+GKGji5xEptOm6wjiKxR+3xM9Qa5erywM5NHwe1LqM2hrTv+qAcsUPQaWpyJDQ9CTwX
JphKuQJgubEuzs0gj0UMzukqYau5UkWBMdY0U8wlFNRqfU16BOULlnLsgSOF/NxQQd4wcT8bEQt3
GaI9EnvWag8oPOrrvOdwqSJp/BnM1NacLhHFyyZKH9CdtDfEx84G1AGACC1rWPdC8ePFIhkt8LNp
xBA7OvdA16N2uUHJoofkPxpvwVj0D6//eEIdDm0WXTfo9B0HjMGuk7YQcKmtGmh15wBxmuqNL3du
MTqyA3aAVMzST26zsjHC2RZfThmcd2OBooI3haEl7fqMRGZjP69lWcT5gUcMi5Fbm2CrdVI6fUbe
C++4UcL8e0xrD3RoCnBlqW7tthC2xlI3fLo8kWeOS44ONM8UYCkwvlbb2zSlSZnqku3tVPWuqKCa
tTOVVy1P9nUW2GgSxMatUJb7cTnwmdESmMsI7z9EkNc3cgBGferwpqLIP8hfYAalNB7SIL5n8Sg/
SHHAZY6wDoONbX8uLqZbGvq8KtHXs4x+TJgUYturIWBoD+orTeFQyRJnp3Qiv1daCEuR0vM/XB7x
mU2Csu2/I6+melBj9P9qjrY26O2vKjzzhHRIGa5wX+v3IXTwjYBnTjgyUBWvGU3hDl4bzbSj0wEp
zGjjgYb1DVRD972kvVadj2Vr8ffrqIdxaqM9e7wVG+juFuxSoqTVdFN3veUB1jNA4uv9xjFz5tsh
M6ixXoRdJkM6DlVnsrqMRs6agffnSw2wssloIN3GNJLeVUCUv6SKs+UtceYUcITyO+5ABg7MymqA
kKURdB7YIjFLw5cboEjQWoJDKMNQuLxEznwxB7yHg4cG5uZoox4PMIFwTgWJAQbo//hOB4ZprI0t
ybfTKMJPAQcDWxi9kKYfR5EHG4+OGpcXCfGA+3RMwfJFybCRiJ2JIuTx+A9np5CRPo7Sw1XJC8Oh
KW2BD62UwgCpE71WU9lGV5NEAdtCbgIN8azjKJMcDRPPCewoAYzk9w1aOqVfNlIXbZwbp6vAQFfV
kDWksHE1WA8nH1PYOdDxgVJ3gJK9eJnq7AuYcaueYJbNo7p1H5yZQC4CBXV8mTsOcPnx0Ohl6WFh
4EmxjGiuxrnaeMAjN2SHTw8lIXTJ6Y9aCVmks/pKKnnLOBUUUlXZSG+GLsGLIszoryYV+seCz13N
X1+7yNEZRoceQDzahicvVLzmcfXIyJM1reIpFtnVvpqnyb8c5czALBshT13mMjXV9TtgRJk2bNKa
p79T06zMImSGrKnd21YfedUUbpn9nPlaxDOFhaSKj8h6IZamGgypMN6RgJ+54DeUfUsC8+ojHYMS
/nIuElM2TXN1Ak7cGWOZ87qJaouaGRW3EHaEinDS4fL0nR61aLShYq/jU+JAlBfDfZHRRaNaOCO+
0W6gFcvBALH0LZPo1t1KKg/WhwBGq+KWdURV83LgM/OI4BC1PkPjyAURdBzYaU0I/DAq3D6Tgwd7
gs3VJum8IWV8mvZQXdPh7uGtYysM8jhKYEbIZwmJUA1nPmDoSM5ACRofSc7rW+i0g6c3sWALJUO4
4YtyZmGSTSKAaGC9wlN8NbNDLMd1jd+KW5p6+AV+k/Fl6R293WclmiSumYKd2r9+Tjm80EnkUlE5
/I9Hi3sm4l7IGLpD1ElvE0NHwryqxofLUc6ckIAc0BRUIXU57ITjKGU1oRdgAzRzMrs4wJ0MOqEH
YNFTzLLc2NgJ576gidoaapOObCNFdxyt1zDWAgvL69ee4kNi6uD3slhCXD+wkruiCec7g9LgQSOF
/3B5oOeWqIUcJJ4ltoJxivjCL/aGFVMVD00DhgHgqQcFXaldiUqjdznKuXWCkRWZOXecRpZ8HAVd
qUpTJT5VbqaW2wKQ+KZNSJWC8a1pz5nt6y84WzzYkdNFQd8yVqNakGwpoSFCIcojA/ylHtIDNWkH
gy1DjWtjm58dHQUFkenw/9ePYiSwwJ8iBYFUTABZAZNh+jFt6UzZVZobcvt+gWK0VQY8E1T4rfDE
YkYVdG6Op3RRwUNXC4SeGfM3WmBwxWYA9yUCOmGe+5e/34khCp8NLxRTJXeUFT7iaoVOOVUgkz6E
67AT8l08dPLdOCEc5sRdcRXY9ImUuG5p7tL4BqBLL8oNZ4vuX4403sZqOrNmxTFuo2ltopuxlvmN
RsCZ2D6VwGuacIdDLii+UN16cZwf84sw4td4sTUSs8sGOcDWJliWyXSbXmhq4QGpG16uOd09a0u6
lkeaaXaGMm6VITkkDbON3U4iv/6gdXQcI2SeQGjwGqvUsERDLrB0hgxxDEVTAKtPWlOnoMLk8GZo
lWljSZ+bYqreMucfhiknL0vdXHCKQIDRtQytRm4N4pA15+PGqM6csqRO/P1o3qL5b67uR8DBejb1
PBFQzqu/Bkg3+3Wtht9x1N66JM8OiOcWCSIXMVLixx8TFWawAQpXcYM7uB80gALp0EQbV/HZKHBJ
OAYgSfDBjqNAZwoqFT9U/H/D2N6jTqT3Po8siM+XN+S5meP5xtqn4o4vymo9NGTZNlxWAkmdvJcA
pPtWOVjvKojCj/9JKAwZHNR1LXR6jseUt1PbORIfqZq66t4Ouoh2pg2SF0DRmHz8D4JRLuIBJPNC
MVefCRWbiASYnHCgw7HvcTvaoU+ECEmX5fvLoc59K5IX7iSUl23kd47HBYxJN9ucEgYrM3+HgoX9
1rSHLbPOc8c0SsjsWG4iWVv78RbZYM7xwrorWqCTbg9c9JrDcfwUUZraVz0kn8vDOrcyqPKBUsQ8
kqUohv3i1NI6uOK5Sc8MGa3CSxZYcU2C+xeGVtHGxzodG88s8k1KJhZFDGM9g9iuZi2wakGiBtcT
1O9Ku7lBiM68kpt42BjYmWg2ZlQUZJ99ZZx1tF6TsBGnl26MknkT5o70IXEgYlDeWh5Q5gs2UsDT
9YFMtYIZELc6R+66eh/LJph9qYTLTkP9ayWYELmmju8vf66zUegNsI2FtLO9ulglaTCnBVEmQG0I
r+pD2LwFxbklZn5m7kRmQoeF4j253moPUz6HFGUDrS+GeXhQlEDgIyD73uj5aH5W6yD789XDEjaJ
Mr0IzUAiexVQM7MmDiOydITFyJ9z9VdcWK80n9bZveKsxbuAfg4p0OqwUCU0Jopl4OFTaojntkjG
UFbWCw/cBbw0mW/26syDc93g2YqwFgmfIub5xeaqhwrizeAA6cvq/tZakuBO7kdtfPXpDqtCxnOC
EJzu66TczgH3gPZIEcToyl2e5k+LwJU1ZrJlsHWy/PAi4W1q0TZSVCxJVvcIAr+N1MvwD5V6jr/m
pVTt0i7aKsyfi8KmpYPPtURWIX7+YtoyUn/BsgUo1GTAUuJGi2712Mg3bl9xArzUYkchnL6wrFKq
01jk684NkFNw5RZhmnTUajctbIR2xnlMtbuhrwAGJq0DMA8WPmcMOpr16/twXCf4htEH51BkgazO
KLTKwQSICh5sMNt3tPGpAGd89cq9JYKAS6APTo4Bped4NhOq65MZEQR9p+ANJBiAMlIYbLh2ioPn
aDIpqQo3Eop25EwgMI6jNHHRNl1rfushIFel9M6Mr3LZ2peK6mLdQxoFowz3iY2Vf1KqEVFhNVE3
pqKBbehxVOCJSAFP5repv3Ei+zYfdmoZeJmZ+Mvy5fI0rkNRnOa5y2NbQDswglrlajGiFYvjzFCO
zSl8i5RK4PVjPryR0G/f2XkAPo07278cVHybl7P6HNSxyXlV9gM32fH46D6HqAATNILpNILakERN
FPEkDzr5FlJive3WwVbbLpwVy0arDm4oJlq3UQGbdRm0bPfqIYlqNYQ3KqBkvqsjpClLDNcMAXCM
AnD0cAbf2Qroumjqgo0NfmZAR6FWs2eYQWAtNaEgPo6wJfLggHLLaxNDpg0AAobjvORFqXpVT+t7
JQLij/QjJWbjMFI+p7W1WPvL03Y6Fq4s6Ba0Y0SZyVgtPx4kSAFMPB7RAQ1c5LK+yqny9X8XY/Vp
oE8siWHCtAziquI93kY78JRbd8jpmqYEge6rzVxx+Kmr82jKpE4NF3TaynYwfykTYhEZ7F8hWmFt
WTI9N6iON5AIxkUlkgvOptUSGBFg0OeBNlmKivjXXm6A/7dQefZou+cPjo3fBzld9QZlWdWb4kS9
RoI3e+UJzHHItSye47KNmJ28+iXyGvn2PLK+ODFUgxoNR28y062c7WSBiCBgLGgRqrQWrFVmmKMp
g0Zx+DWd69zZabVm3BSFPjuHy2vkuZj/YkZB3PB/onoLmgNDT3u1EFGXGeg0SaBve+CM4P2UW7TW
+rdGHxpsYqmDCzUZUBdhPI0p7iLQifvw2kDdxON321pNq2ELABDbDoYOjzIyVmeVYjWFXYxVNY3u
Agj5tplStJBarduoPJyNQlqP+yw9DmddmdcCK04LsnnXzCG5t8y132eS8rrz6nksNJ1E00H0UdYn
yVJiBaEWEadihMNIA/P7VpOXrebkav89R+GpDHAEcAe2O6vVGNuFijQfEhTQIDJXILfeTMgk7GP4
cxtJwXNucbxYeIExGL4Rlm+auTobdT1HUnpm3qKk+dBDIEKSSzssQXqFFPKVUTbf+nj81is48ejB
Y2H0Xya62zNpZd2l1+jdbxVCRBqy+oXI+CwN0BiPG07S4wsV1gbMXxvpfVlpHO0pR1c2vSlaOqgP
Y40r1D6Nl1x9j9Zc/HOJUbnegCedWUi0rvi2Kh1uvJtWh1+tzGo0i90TdaZ0nfKVbkmC+8fLm/TM
Jz6KstoUQbOoPeKlgwu0DQVisyx9MM+VX0dJ5l8OdX5AjkOlkQuKDPB4Qhuos0GRsWb7JYz2qjNJ
+0pFw+r1UTjIsYU3ZRofa9c5B/eGDEk31lGZJN9gXrdvpUEy31+OIqZlvTgs+g6i+8cNtYbFAeYI
qyGHuZ3GSnKoEFBGb0zOaDyofVXdaEMyfLwc8dxypGogg+fiWuAtcDx7sLYLZcxhLWoU/e4mxRi/
Y7MgXcMiNx5yROpQYjPNBxP+jHc58ul3A33PO479j9koTY/jyNJIF0dqEuRAbL2+S9KivIqcdqux
cjo+2lMarSLaVDJPOfFbvHjJRXI9mHKVzy6Mv/eyaXwfdPtDsJg3A4IwSMB2V5bevA4pw/lGTEM0
2IF32PRwj2NCYhp5zhezWzdWHv6MUZ0cvErRYtNDsbaKfLWnBXTVFojlbHzO0wVEQ5WnJEuV5yTZ
2nFo8DiR46SEtk2Q1NoUJLuyiuodbkkwJrpmq6IhPtLxghXxdFosPO7AIa3u/FlZAj1UkddpR5QU
1ClPPmdhGOyBkifwJq3qCmlj5+ryyjk9XDi2aD1SgsfQSVNXb65ogVe1CLlG9JEkL5VLyU/11tlX
yHW9+nAhFAAr+KW8fUCeHM8nqkSjlUtI7tCzQoqbSw0ydNEJ+ZDLYzrZDQLWouimzmIVpY3VmpEm
CNm2AYHDmBAEkRqEsqoU07XLUU5mToDeCSGaCnSi7dWxrGWQ+Wx8CjzInJWv6OlTYimdn9fZsBHp
ZCE+R+I9TEIELtXQjifOCQAzL8hmQWVDr3ZHIof2dGZGxi9IbDbybVWi7y8P7mQKnxH9BiOzgQpR
wz4OGS1zJKOthCjpXPfXCKDkHtSiwn9tFColtNppZLL0Tnp5yJMOiVVDfXbS1tjV0QA1NDCXjSR3
va9IVoCZWOhfYPGCeuVqiUPsUjCPAl7SB4GMgxEynCZ5C355nNSOo72XVGsj9zsJSUmXR4pAgAMl
JEE4nr5MsbRJa2GJxG2j+BNC6IbnlJ30oCDRdO/YnRC+m7vd5elcn88KjzCZJON5N3M8r9b9lBVI
FhQ4SunvgkMN8/sTSNubYCOKsioOcVoch1kt/M7WKidKCDP4ZIAu6N7d58X9+fFt5D60/neSBxe1
v409cJJ8rqOKKX9x+cxqkWZtTFQqvvv4SvE/5N7iPgVu5cpuuVfdaGOcW7Mpfv4iIMz4JJOEP9ey
x5rDQ7fPK7xqYwecPMDWw1od+g5uiixPoozeD2bU/Vm4N396j58ur4x1O3v9zdbVcjL63qwzwlT+
t0+Fj++K++vm4fvlKBsLY53/ZNPYD3JKkG4fu7037sqDdqf6Wx9GLOOX9+RqytbtcF3CPSai6+Qq
BWrMQwB+vWz6myG1+o1E9TlvuhRqtY/ztmgtpD5bt96hduVRS/HwBPJs3/S/H762/kd0gf6XK8JY
Hb1a3Ch6Ij7VXb37kXofnozD90+P2sbQzpxQL8+KdVPItpLWLkQU2/jSB1cxyr2VsN0sUkQytvqg
z6/QS/O4OjI05D7UTGze2fux7OUDflq7dh+9ja8DNztsfrathbg6KxJbUg2Ut8QJhZjBPSYFvrXH
AM37GPux/yc8cxctIffPzcBiHJfGuTozxjBHSL8msPao3rSfyrf1jfYjeKAc1sxu9X3+UNzE99qD
8eHyxlsXxk629+oUSXVIp/Ax/zHg3OOydhFI9dCy21qd4rK8MMJ1j55SZaY3IpJ0pXujBwHI/Wnd
WTdbb42trbdGU4TdFJulCKTxFdFPYMUMV3iAeYFredUOc2/f9mxvC4a9tVRN9fjYh4KQzYpYqvUO
jLyHaIr7CVXge7ynPyI0fH35yz0nH5fmc3XCTGYbQY8nnHoAG8dlKu2Utyik+diFecYOyIr7pnFv
cJtx58+XY5+9e2gxwggQxDtAXsdDRShmzoyR2J0/7sxP2Z5C6n720317rV5tlfbOpg0voq1XTpva
eSGLYxu75J3CxtR8h3tC95w3uYfz4Lv2ASHuQ3PQb52NWT532NE70Hi3gpajono80ATF62RuqtZt
kJGXFQizaF7p81NfNH6ybLw+1tcTyTiFRWBG4D3oRsqrs87sYjWIMn3xJK3T9oguIc+sNDFmbfOy
sRvF7/1y8RAK+CbQAfDXQB7Xxb/MVs1JHbDgCiC5vymdogB7q2WvvCpEFB3UFK8BKtF05o5nT8fh
GmNJNJQ6CL73qFdaN82QtZ48q/l9UuX5RyiXysPlxXlmFkEMC9w2KTu1cPHzF9lXic5C01aYPuJc
We0QeOWm17v8Hbr32cbqeG7cr6aRN5xCP5BgCk+s41jY+jSLY0mzZxVD4XhIZ7QfUZRDmKkxSi39
kClDh3JsbiGAS+m4lVwEF/OHLJmDT0ZXdCX6A8MwXNe5qb4Dn1JjVtTEle1WMgZMl+dlnZXSXmUN
wxR0YMXDElmtLgmVpVhWqsnDFyFFHVhTXRwk8q9UsdEQGKvBvpkrlcM/Hqbd5dCnn0RjggCXOaxt
sKCryw35VWmcIVl4TWd/q4FefOxQD7pHMnML43kmkkpH0TQBDPDqXVdewlb41Dnqgh6ekAOJICn5
5Zwg90n/5+nyqE73EPVB1QHcRomQFbA6BENLnvISLSrPQrVm1zUTrkx1uPEePLmg+WzPb3fFtgXU
8eQ2o1eiJUs/eIEUBe6EDaib5KHmZuGc38T9Uu6sLMh2qpzod9ROsicjn5WN02KdnDz/DqBmTA4N
amn6aunMyzCGZc1KthFgNndhGUiPeiqD6HM6ZGuu0RxGdeXVsyvI+iCo6OwIlPTx1ppmJzKTFId4
GflPr5ba+MppZXVjZGe+oQM0WVTiQb2BVDyOEo4DjZY5GVBkwYQT0SKqSzhgb0Q5nT8KZAxEoX5F
GWHdbUhnLbU6YB1ePFbFXaa3ih9LCMWMyH/6eT8F+8tzd/JoY8oYkC36wyAvISMcD0vHeKfoLAvj
W2UY8CmSWC0kkehcR/7U4g2NdLwxTMkeV+The4Oy4c+wdULbV4AWLPuk0swtXYzTmRb4DCATgo5N
2iB+/uJYVme5zTC1RWh+icObpJSW6wBzl43H/ukhx5iRHGGiAf3hJXMcBQIxPbPZbj2MZgtflpHP
yVAHupJtQwKdYYzIzU7tcB1I7V8gr//6Of13+FQ+/OPYb//+P/zzzxKtKAFEW/3j3++rp+Kxa56e
urvv1f+If/Vff/T4X/z7XfyzKdvyz279p47+Jf7+v+L737vvR/+wK7q4m9/1T838/qnts+45AL+p
+JP/rz/829Pz3/Jhrp7++O1n2Red+NvCuCx+++tH17/++A1y0Iv1J/7+v3749nvOv3cb/4h57//j
r/rXn3/63nZ//KYav1NOJXmDow4o6BnaPD6Jnzi/C/gM7CPQNPxIFTDQomy66I/fNO13lu0zqUXl
yhJV2LbsxU8U53fd4caFVwD3hG6v9ts/h330gf79wf5G+/mhjHE7++O3423JElHJybm0ye50mnHr
rgSepOCGG0gz04DaodO1U7+zCyl+sJSwebQac3pVakJ2B22NUix1S3pL9OnF7fViDxhtYaQmknRu
OGWJz2td8ltV+jFg97JxArDo+bv+nZqQ0oGEBiKvUSalAUJB/DgWMN8ssbsudpdqVkNlh0czFteP
laNJuFB5GqpWGIRT+1SUXYj1WLJEqFrIaZMp+xypvQEkSxx1tMCQvE5Qho7jxTkERaiirVmbGMjg
9Ve9taRA5WpCy8Fvsdl57Dt22h5CkoaxUm9m2q0zYfx+jXMhXbRIqXqYQlKulD8npcEQ0yhHKzyY
1mLyHVSy/PqqiFsj3KOO3WZ+nqYBupW6PffYCtq5/jbAEb19KE0zVncdPYH0LqnC6Wdfxe2bBtlF
dL2SqdTv7CW0HtB7Du6q2Yp/ZlOG+H9hKEgqGiqNXqwRLEeY3KRJ2HZImDppVt5niRzcYSedgvTD
0LC1adB2zKBvBo0BVWdU5tK+NXKr0Typ1bLRVyLJpO0J1QP5bLGof4ZCxvdrIUUdEqKoM2OOg58W
J/1EL0XFPDqYc+WNHdUTHQ10L+1WFgJkC0pYoWq2xuzLSaAv2g6dN2QmDzgfpzTAu9hOcduse5x5
v9DBHes7I5SK4oONkOGI5URpGIODt6g8yJ+scUpxSatUbcJm3kL73XF29miMS7encVVKjWtOUtHg
OhZIWoTcdlmPjrZDcAwnpZskxx3Euu+6Gn+Xd7GU4+7pV0Bp+9CTR+ytUODV9Rn3Tege1oL5Za1Q
/4m7BNml+6W3evl90BZ1/jlMkJ5td+iIqaGP39bYfqfYXGK15nT2PKOaV0DF8quk7Q0E+XO9RTnS
qKIy61GJk2BmXuVQ2u6xrpXafavECAbjV9x8ruEJhYcaQ9V8XzUq3Se+nVn4Wtw7mAdiGTL4Zpxp
qb90ZpJfDTg6296kWAE2IFbe/MR5pV12XdUnw2GRKy381FOeaBA6bFQZY+p56PrwXppwi/MGNYDJ
IDG/pa8WCbKqNQ4JKXLCjiVUt0cyefwLbDaIY8RX2tguuS/X4QBPPre1eysdWr6gljBJcH979OLo
8VY3Y5sbWLGZma3dZhi1YEOG4KkGMlOeJcuT9SWaHhOtoyEbwJjkj2YTepEqO0F9a0qpjPL+FI2m
sQN+Eag+vaoU6fC5EnDZ0DKrJ7nM9BSERT+Hb1rTCim8qErzo+0R10ZAOp6u467S5ZtKQpkU0V2e
peFy09RcOP2uRZYaUTYbP61+2HNdS2a+L40JSeQuHfLhQBvNCv0uiCrl0LbyLNRPqmJykamvrrCg
MHV3Niu8KtCfn0MXvxED1c8KyxFXNuo23edDT6WkSYziyqZ6K+/DroBxW8WjI+80qUPwEjFLp72q
+nz8kCqhGt6h6DfZB6Omf/sYIg+CgqKUZXryqSyDybxChbWaqBHohVEnX/GMxnrDqxxeYnemXQSJ
i2aBFF/NLRqbfq+rIGJlE9g+7NdIqm6LBBHPayqZWX1oxiD6VaCxtHjRIpTGTYRScTCC1fZ2DptM
w2VRXh5jJRuivWFWONBihlW/SZcJW8IRoYZhN6D0N/gqR3/up0rcT4+sytHyZyQT9Y+j8L1BsLDL
whjl28nhWP4KYKTK00NTOXqyfJ2pSijvg0jBW7OQ7Gkuv0Xg8VX1K47CocO6xJgjQkjfz1GTa1QX
DI5amruyW+x+/BXWaIvVtjegS1a2P4aadqAWehroE338NeHMkNcfn6//vzKRo4v2X+nNOhP6v+Y3
RznRxXzp/8tMiEfef/0z5TjJhO6+//oeIq/6vTlOh/iX/pEOGfLvIK+p8tC2BE9IbvPb3/6RDunk
PBRiQGYjF4EuhYAr/JUOSYryO3+WxEfUNLgjRDr2V0JEOfp3wMjKM+japOMKJO2fv97RhzqfER0n
6WRDgg0ufgU4LGQr64cK3ja9jaF1ijVQNl0vNntDZ0duPIeOi2pAFQDPCcEFGrg8nxnzcWpCviIr
U5tQszPqN2BDPg798LnHjxGvaVD4OhfXi6/w1zBfJnrrYRGKlAtoOHMLaNESieCLvGvSEFIHjVh7
+NHK95xNwcGxRsl9ZRR0PkRTmvoDXxeI53EU/JzycaZaiPBx1Pq8d9SD3mr6Rg55/MJh8tCuA2oM
bYrnMSyjVckJiWAEN5ui5a6cdG+hutXl4R4bi9vYbj9MSfKzn7Ktx9txpiyCoh4BtESU88hb1+ww
7FCQIG2l1tPJcnw6gt3ewhB6h3X7fIsn3FazQCTC/05eRTyoFJSqSM1V0vw1dseaZzmwMYmiEmp9
sYLS8glXenqYdhtr8WRpYI8OTIgkWREUE0v8/MXSCOamVFGr70gNo+lmXtBiVav+dei45/EwcQqx
MGnQYEIfRxnSMUHxA4vSqI7q9AZv4kBiMdbtluTHydaiwKCyh6E3ixLyeqWjL0xRN3JQHchI1Xp8
KA7o9uDuwqG/r6RS/RNR2/zq8sI/87V41MADIgHkMFo/a2QL5EWJcpfXqXqxM3XS+kbXpX1R4wd1
OdRqIbIsBPCW6gZnkyAfrfZYjf4RWpoLBldWlV6lYYxgd3abf84Rgd44NM6Eoo7Am9XiaQj1YnVK
GYtcVNNUZZ7cz2+QaDaYSce6yYA1XtdptAUOPxcOFR80KphKQXk6XiJ1O2KU0SuZp1LRaXeyXRSY
NkWkhEOG54vXYwL7OqERdLaBzsBI41VKbQbusfidXix+bCvo5aYxjisjKNRKdx7T2tjqx50ODNVE
liPiGyCNTz5ZpIR1a6CESZl0bK9DOdevSS4hYAa1sptGrXndjn4elDgyAAVB1eHSPB6UbouDOMfR
jY0Y73tU/zGpCKWNNX9uVGAKgekgJwA6bVX8LZCPwsTeTrwpLTPMKxDzLht1xpQwp7/Rpcru8sJf
nVNiVALZDlUNeKRIBY5HZekSpsS8kb0lwPqQ4yzdZaKY/9oogjbADSbK2UL45jiKM+O0Y8wA3uoK
w7RuaBs/7dtyfznK6rxgLILnDnFQFOipn6+idMJX3cbRG4eXKHRV/uuuFUZUnaZt9Q7PhRK6B2iI
CHa4vA6lKhjUjFbmTUtmelGvT4+t4oyugwMHNa1/pXpnkoxzoQSmnHYQO4tmx/HcYUXSY17iABU2
ww8wtKc3Q6z2iHKN/avXgmZRU0PJggIYl8tqUIGsdDE6ObiBoxyQuoPZ48QZl9Z/MCCKbJAqyD7F
sI4HFGmwEbsW/B4K1JgoS/KivFX7OgjfyoVTbfQ5Ttc3uae4gLmC0UAwVkfRmBQ1Kt248ckZ5RB2
13Anl6F9ffkbnYkCvs4UyoemjnzUatfmkjzigIf6+NhUDbzOBTfX7HUULXGqkgTC/iez5b+egLnj
QUmiQCGI1BfZjieZfo/8xrjBqTiz3I6irL6OCu87LvIG+8JgjK7sKtPcpav7XaaO1uPlWTsNBa1Y
iLhQNGTFrUUwIM5Pc42ZlmeMXL24jhmpn+Kp8Tmze2njC52JJQhurGwoYWDhV1/ISdNUHXU59XBa
1t+gC1vcdhQXv5Pf668+7AD6irsJShg9knWFdAxUqZxLQpWcqzujwQwqVRGmvTx5pxcFghSQeul7
QAB31nzRIrFGtKCs1APrGw53Kg5UX7Iwtbs3gx0iPZ+qWMxvHLCnMXkYgCMlnYAswUlxvHNHHjzq
WIaZgLtrbpDKjS+lhuFnLeVHXaOkc3mMK4SGWPKoAj4Li9AN542wCljydbAyqjNc7jBc9yxwnhR1
naoN3c6Z7U/SaDrpgZItrnHU1dp5NyOu95U6bPulU+zB9IKkD1WvKtSgdU0HTUYdHSbJVcx0yg51
QjUKEwMpvcVsM/x2+bc/XXKAe0lgxXMUwLK8+uWbpEUgX+M6GhchK5fhJVaRqC/BD4nOqrGxHs5F
M3n3grvguEOL5fjbtE1WTU1FnjcmVjfv89RQPzZ6DV26QVIn2oh2ZiUotN5temHQIchmj6OpQZzE
OEBlfHWMwOFYmhh6D1mKSedU4NA7/B/2vqy3bpzb8r/0uz5Qs/Sq6QyeZ8cvhO3YEjVQJCWKon59
r5O6fVFx0hVUA/3QQL8Vgkp0JFHk3muvQSCd658f5+mf/FvvdloL7g/tBTYLcEy+2iyROtoap4v6
fEpJBZfiD4soK+gDmoJJAYwrMHf/fMHf3SO+3hNNG9K/X0R5mgTTBBtP7IRmRSRC7T9h5HCBJBua
dwi2/8Na/837w8M8SX1PBo7YDX9+on6/+LGDiL68RpeCdNR5EveOld2hDZj/B//Q313rdBxCbP5j
UPXlWgj3VPAh6HkeJtOKZKnRORuWuj32A5Drf36Iv3lrENCfutOTySvUJD/fFm94HSWA7HMkH0Eg
Jrv4wcNgohyh/CzR1rVlb239hzPs1zcHOwpQJ7B7QKmDb+/ni46JpzeGMMbcRNN0AcycliEx7iFl
CHg5jRSrf3uTGPKfivZTswqGyJcv3fGcGpEeKNG0Wc0uQXIgUpeY0ucQrpFjSzukU3gyLP75qr++
RUw+CQQf4KXgP8Iv3+AU2GCMNa6qzNbvEI+DnN5ODnk/Y8T2z5f6Ag7h2ztZEkCEhxIHk7uvD9Rv
07hfYDqbtx7XCH+xwXAtU0XgVsQ3/oiA3/6um+TWZMxqPf5hs/l1DQECwHqFauIHcvPlRnuGaogh
cjePlZovRhge5jIAmpilsC+6RChBe0/DIfxTjf9LUYfhJnyYIC/FRgdc7Mtb7RZpLazBcdqlQ3pY
k7o/T/0m+cOj/d1VTtwXsHFAX4D65Oe1ui0bKAySoT8fQoH0T4VcnDrRf1ihv6wVgFH4EE5P8Ie/
2ZdHOM8riIYhakdX2aY8FWQwLUC+PUN4/P/JpYCm/JgPg3R4+jj/1vz3m4bVcqiR/QUzn70XzWsR
EDuUpHXW3T8vy988OxRYYNdgL8P28pX7MbgsiRlkafkqkP49EOw28FLrx3+J8/6A8iCeOfGF0Fv+
otcx3qTbgSNsl09G1BkBm/IlSuDZ+ocv+peFfnpLgE5Q+IA+gCrr50dXO6vCiBqm1KfwLCRJI0TK
yRGFqJCeB9XmOjpIUJg9K/7wgf32OWLfi6CtApsg+rJJd34bthHH9F5Bb39U1GmRAOojlPr/4HWh
Hjo1fSdvjtMi/dvKgES4hQWDGXI0IDoE9MqWMXcAh/1hWXyhKeHp4TnCNQMfEzxbwKP7ej8xIpP0
hvcVqKxObImIuvu+gcH0EPaHkfh7wQDecINAJZkgPijl3h8+gt890b/9gq8sMySJT7GOXDSE2onA
b9MRf9LBFt7++yf698t8OeiiCWafGI8OOUKz1oshTR78YVz+AEn9/l5O2wcYiafq/+fX5i0Lxuv0
VGtZBPJVCalF7kA8TP7w2n63+gE+QCUGsyJwOr/cDIdHW6elN+RhK6PMBKt7OwXwg8h9VHwIlEJu
37nb8D81Gb+9PfBn0GCg2sOY5efbQ7zXmCJuD4tlY1xjINtuULlq/w/l6+92YFjNojE6aWkhmvz5
MtFiHSCWqO8omDxgBNqgsvEMmCUwPrX/+lA5saPwISPY8tRYfzlUPKaDxYS4J0eYOdvGBklmkPGM
//6LxnVQRKKJRzwBzsmfbyr0hauDERuWvyXdKeQ1qHfhqtgf6rlfnx069wh27dgTQXT62knF4xoI
5CEik3dC6iR4H7ZYmjjNEnf8k4H/aTH/1GVAtI4D/4RSot/Ae/r5jnq7QvePVjJvzEAr0AnlTig7
XDWRO+47Pkx/wKe+8HCxV8G2B74qERSnaKm9r457bShC8Cc16NMtMpevRN+H42uPigwxxn6q5psm
FOQJAbbpWHbIDfceYwih4wNqBkfc/fN28stzhq0g6nQMGQGVYAzy5XUq7rWNGJc172LpVAzJ3zvE
X443jY+Am3++FJbJlycNTwI4BGBOCy8EzJ6/Fs0U/AEEMbI470fuYKe03FnSq9gGwfTMfUFgJdEl
RuoIFGsnoCZH57ttV2ppknkX4Oho8x4w7L3s1o69tnZSUBEONeQc0zaGlz06rdsQ077w2K1khdJC
GHctrYr956Dt5uhshZHNmEnlR2vuIb6qfnBwPv2YjjCDzMNlQ7nnl94cLHMNDsUIowM4RiOgAiXa
CrezSzYC7rul6RrMbT6Db0sfB9Kne7jxBGuX1W3H6FuQIntmKHFKJQbK0C1mSZN5o/XbFrEXsYAc
ywOT3+YIDR448p47B7k7Y+24sMl0EzUAgUtVPA1nSJbGItCzG7UqM33t+xcILUQ8LfTrU4MwTx/k
HpiUdbTuS3iLDAjEbsMQZot5Aqp3+30NHboekdwE0yUktdj13YdVMgPC10gDchNfF/gK1JOBxSkn
G+T+EA03gUQIrKXRbbyMaXpAJCsPr5E+lMaVtJE/HRCFEnn5bMfULSMRWIJbD7jfFGZMW7kLrEaA
e7f1Ns3NtKzinHZS2iuk5fbOg1MP3nRGl1kt9wlClMPCZS45Ij0cvhjOum38Q3rUfrSjdrzzyDXt
lCtH+sERG1yPrMyga9XBU9zoQw0GuSoRzsKj56YGDzIfAheGbXFN6+8BiioERG91FxCw2QJen0Ho
X7O6ABjYsCcnaKh3cokG52oJAmXfkUGMOXvmu7RpX/C1dRRxdSGnd0gxTqKjG4okrqbOW71vw+qy
FhniXEWvq0LO7ckylg0NNFKzJ2sE3p0C27pGreQW/F9NQetSU3TFO0+actgkiY/S8PRTwR3oQ409
MsBJHA313tek6VEQirgpTRfToHKFcK5SH9hfJibD1ntfK+rm/RSACgR//VB9SEbJN99vphhx5/ht
CEwUCJ7YEFArK9Vxc07g745gZ8+Q7Uk5i5wzRIlokJioiefchU22Cwrfyp6d2mHgJ7ItCODuGy+y
0AAZNYjt9SlpMOAEa3vrYr9oyOq/u8sA5lCYbg5HZm3tNBlP1zbBOhzbKximuu/EQ+pxMS5283em
c1bED/NEHcABNEi5hjfkmjfBNEJeB25TVCDpVYYVF8T7qMFYaxHV7MVg1qERD7PJ3VZTUfhAfYvb
wQ8uaguLuRwe5AirBTkjSjJeO3YsETDi3gsTgLwHn+LUHGMRoudCZpfojgm1xFaB4fW7gXWxU3qD
5/Ocu9H8AlPNcH5gKIZ1rhDOio4XZDhVAQCWd0iOIvYi7mpvzqVp1gbY6zaDJqgWGXeXYiR0qsDN
DW3WD0lDCjjzDPSiETTx85rOyXRspa4DZKS3/v3WOVvztLGI42W0LbxTBsYx825nN3jAxt88iRRZ
29i7va5EXmjUPjhccGw3iSTb3mDP/IQT8/wtXAa1ngE0aL+ly8SGM0uQhZ5RRI6vBWpw6hQEqp0P
4lH3oVkwqEZkczCDwAoSrrMDiC7r3Kx0jF6WEaEKN+s4uNPTICy5Jch/uXI3RMDnxkmD7Qz7EL9a
tlD3B2cQ6bhHJn235cCC5J2Yl67Px8FJPhdL0/Fg51XLXdpqj52LxiXfnIaE9U5YCNt3YOvUH4jC
c0Wmkyk1hyGVoS5m3gona1AxJhVM3dv2vObI4T0GhoRPUUOmKHNAt3tuCRr2BPV+40h87GvCjrYm
yZlr7bCdC91wXkzh2IGvb2oE4IG2bJYTabaJkHs9Tv71ACmMW3RyghaPdFuQlENijH6jGOfLi2kY
4zlD1u7il9hLYpPReLBrPjkQ7PUbILUXRSbykkS07h5AQ+rcs35yomBvgwZbvqxDf8pT7c5e7urO
6XbYSxavGpJJeDU+ti1yC3xsNswnfx3q595duzexSO8p6seEVrD/Hfy89Xs4NRKGM0CVq4bfO/AY
v5a31IH78X3f+Sp9qjvB6h0EPDDbg8ARMvRh9L1b39sQd+OBBdyeuTT1ZYauaFA5AfcWjt0SGXaF
SjpNC67Gll8hHVv0TxHvfW/XIXpiO4eDEdUPzSwQvWqEwCnZNUsPBiLGhAkWYqsQVd0oA5PHpXXI
Tlms8m9Or5sob+dFH8FmXc0h2PDyyjRh4FiCKoN86TQdbbfnCMwePxWm/RY90zK8miaOPyRSg9Q7
crFdkJIWUAlKBjdpNwPtV6JIEEMUPmLb6H0FQ42epDculNbTfhz8ej3CfoL4ObNzC4qmXmeyIp6s
VxQ2w5Fkd06iiYvFnkS2YGRN1O40519uEdwsmrtB0Dk4ICtYYEkPiQ6GMlliPtwnZBvTJpuaRGOV
bC0bL1RjTHechEr7fV0HKchuWxIg742hn1FPCJhr5w5hgdvJj6nboKB5mVNM9V/DuZ7qW7aIYXr3
QfDEJ8RoE17KoU4+gpEuOOwJ8saODLQNloHAbreDjRaHlXQcw2BHo7nrwBiIEjzhnI8rk4+ojJDi
BydWvsT7Nerd4D7oLHGv1AAs8SnS3VTfrXjSemcXaforFWzSrTBebJZdW1u/yRNf908GIjV7axef
n0it4Jy/Ydo61/BHsYE+hMyT5ECcZDP5yHUMxqmN/WM4MTs9C3BbKQLT2wEqZUzjz1qymWTP4xbg
+eqmXObthGSpDJsEQVSbXTy/cBPmiqvJKjgaGWHwzuGqNOPDhOZOc+dlGDrH7NxG1qZyCK5wjsR3
E1foK3v3AkRYDvfDeR2iTC6k9aoTtx35afXmrdf15HTe4xL5zqVUeozPF4xz53eRksVcBrUdgbbE
XeBOd40H/kg2TMabK5DFhXsdg7+b7MgcpK+wuCfTY0yN4eCtCWRKw1/f0WGJ4wmIqOO0p4DejkaW
jNlsmoS8CsSHO88SedgIprCDffhRTP9/Yuz/wNDvFMPw33yJX6ixZ5q/Iltd/USM/esv/UWNRYP6
n5OmJ42Q6oSRx2lQ+hc1FppVaIXQVHrgpgArOjEr/osaGwT/AZ0TQNVJR4QBUIQ28b+YsSDUnqJo
kRGBTj7AWej9G2Is+pyf2iCko8IhC4QBNOlAqjAt/oJ6yBHTQyTYqodwaW87JEtfSDdyyihs30aQ
3hEHzhpo+aR4w/6RVh2PR1RgQXSBXALxCpK6LWfJtwoZ4OElIt0hUXU4nHb8NbpAVF2fRXJ7DPzV
Qw3EdQVwVu+dRiXFMNR2t6w+22++D8olocGZTc147lqk/vS8S3ebNyKybApu7LRFlXG7Vz/mFkZB
DFfZ8K8N8I3NhwimZ+McyCJ22n4/xKSrtslMBcgQ2OmWHnCR6EQuBLU5sIizcR6hCEyjKrawaU1r
/iJPkfIpZjaXSReqQ5z0b671bxI+nDPVfh82SMUgjclOf5BS8hg0OPWcaaiScfs29SF6vk7eYRZy
7pAEBg3txnYwsifZ4oDVnti6XMYZ5ySCquHMipBRCHQ6AJA4imnSfXoJPYJdSI/x7Gx7FnZvjdVp
PjXjXR0vF6uY4IvLZonA0HTNcDYiOXdq3+JAwWixtmyXNPj9QpH2XmIEe2ADa66Q2wqF5Dxu9oyG
s90BVfCgvBivOQQBRe21QdGtcbIbUrwkFVD3fBXRJfLM7c5CISbkC5lxtannL6fZSx4YJNgTg6dw
+qMx6l+MVXcc+gu6QZCOULE1Q7OHWl22Ye4vzjsaqbFIXLKglJ0vGtuZQsEnthxqGNYmTXSvOfvu
RAQunap/kasRVQwA5DjBLR/vfiVIRJrdDkmz61wuCnL0CWoRNINEXRC8Hi+t1TNiAiPc+pLmqms/
aeAcO3v6jbp/gVddU6QIAAU0P17LDe+DtY2uehhivog2DfejO6Iwwll47vNh3BvYml3a09JZ/ekC
TtlOlo6LPl+phr19VKMTdTbu1tkUw0SzR5D9G3wP5Q3b9LMw4Q5FelKga9+Pkr0JF9U/ZFB3DUYQ
l2LlLxNVdyh9gFa1/G7Cr20loAYyXLsTGvzNrE01KTiyt97wFuvuu231WARBjwlz4DtZ7E/rkUP3
UgXIj8og1oCvSeMcGyXuUoul4DW435l3370xvAfaeBNSy3fhMHbVyKY267oUj9B27HIkw1SMXtjn
6MLCR40z6rylsV5BqnDGHC4Y154K9/Pq1AUCVe8UaA05lMufoXVvFqjgMqN7LDvGP0MROSjjHIzi
vdOBHxG+g7DJVogfYPnUrl2RDuaiZc3LFglSODWsGHtoVLJVxAukeiC579PZjAV1bH0ebeFcLTSM
yrneLkyINbOGeJ+ExX7VQ+SEZzG752Jl6xWD+mS3TdNUpB3FmCycalDtlQcnAD/MDRzvctLhHwh9
aRAN3m7VBnZexhv5PK/YELSNoN1Cj7TDydh8n8f0Hc638kgd9kmTYHeSa2VurIshYFFWQ2JyHWNb
xHzGP0R8CMA72fgurfEAdNJPhVfjijLlQUGc7RFPMkKhTi6g3wr2Y9Kh/QqszZrQ2zIyNd8XZi7W
oftMIOF77FsB/RMCX/JA0iRjDD8NWeMA8NuZ78AhWQ9x3zaZ7yEINanfoOV6TcgCHy5fsh2POPJZ
qe4qFx83VHcTNr4Aye+JTRFGHS7YaVHrlyNLHDhijqQQNpRHTVq973yOHJvE3/bJSuWzHpu+TBLB
AeRw9SbGSGcLk6DbLPrix7oJ50acPja01gk+qRRurLkDFdqeuFhkK/ajvZNYaP8YS3dhoP8CY/8v
FBtPrGPi4zt7/X9Bi3watv3vy4yL1/7VsJ+KjNNf+KvE8MP//BVjfZpSg2h4gtv/KjF87z+ngRoI
vT44qSfTgf8uMRwIlaGGAfabgMIPVOfEoflf6hs3/g9orOAOARaGiOBEbv4X6hvMXH9GduFbEYJz
jjkANBYwSv3xO/4+ehso8ITN29YMfXHc5ujF5XY+wVC8oh0dHxtOjMlwD6ZskkBVa5+EhwZo9zVL
dVTwxBvOJk/19/CSSaq1c9RRIgq94LVwz6fUlVkYQQJYb0hnygKgSUcokccDGkQoXNM250aeqcgA
kxi8Dy+134YFcpaN3s4bL/HjkCI6LvAwM6ilySoeg5lY/JJVZp4Mjj2uLrSbz8Zc+WoNCyu4PDgp
h7AVBK4MHoNpZexyRhQcUiLX+XS89Elj2603iA3R1B8sRL8ZeOKZFoFTIuJPHAVae/hGs7HcUlVn
y5QUtlP0XspXa/2sW+Egrb12reogwvUlRIFDV6X+eDkDj65APrpHX7WrBS+addsLKveo0IoUH+II
elmuSZeWi5lgL9Q0VxwaPkWnrWi8INcMtZnTPVCnnKYhg4t1euX27KkBaVD6K0KeWTl2KL0i8YI2
Ys6GOYKBoe99kGlqvoEKBQ+CObR7G7oO5HkIltGy9w+QZibZStN8TZMyhvfX3g6dnzHedLdcNWfB
CPcA4g9nXZo4paOnJucygDRKk3d/DnB4hd8bER0b4tyI4T5EnYI4A0zlLtJ5BBJnzKsKjYY8M6hv
E1ddym46ivmJd0dq065oJxDAwMrBTmrGg5ndZ6wowHHJcual8y33+LkwGHb5i+ftgIpfb9x+qDht
C3/ih3RZFyhK17fa2H03d6gnaXc0utlytQ3fGdPvdRBebRHWElAKFBXQTLbMoUD6zCfCjEFPCfgB
RJDKh2Iqm8jmV2Og2/3aY5/G0VGqdrWoSEGTyARX7VVLEIWl66U/4ig593gc7LgxrMJI7lZFfTVh
2ti3wEkoZd2eiOkSgKvOgl6+U+2+c5TH2tqD3+ljG0fIlk5BvVEucAo6gy0j6vZad93HxMIbV22f
nqE6i2EkVo4u+wiUX6UerMI3AOOhSC1CudhDEswPXTtd1oLcwViwSqHJzcDocwvPA9oBAXwZ0+Yw
bvLYRPxt0mwD/lpHr0ug3oJleV6Q1NPla4tW3wDGT9V9OvqFD+jbdfowcxucz3T+Xs+QuMQOPvro
jqmVX0uAkBl88UaAwNrdt7X33jW+d2xgV1vwNW0xtBRR0Tr9UXbhKzrkEhl2WDtAl+0h3SSOqeut
Pgtr2MKiJuAsyay7p12aqdT9Htnw6FFgffoIze+GiMBlDesCoH6Cjx9tCoN0fBgOXO1AhMuHTUH4
AKvhVb24pwGpQYoHXjSS6/sF5SE55/2TP92NK5zsBzdrkeaJFPgWRkg67+SrCXYTghhj8bQk0fem
hzcuos1jgv8JAyUhofkiqOGAAogXM5sTd1/x0XGzjgIrR1SsamvAY2OowTMCGmJvE0in7XFRG7SE
vm9Z+B62S5CyKsCu03aIekL28iGlKIhfSMt/8Bxs3PEbEk0Bv4pdMchvI4YC7r6BGz07pkrCZ/NU
y4p4T61nba5nn3ZnmJR0ETyXvdor4H7kSWypDTL7gLv4b0oMyRVJG6YKF3FdNzOgWyeHuk4c1nbk
aeZvsMnN5xYAfZbMbdLsGhn4T33Xr7BjskSo3ST96L0mNWG54i0cAaZ2WbA7t5uc/SxStUxzmHcH
EUgSvYS1So0E32LCCHsoZ+30bbXhvAlhMoGKVUhRU+QXzT68L9Fwjtcb2JslnVSyg+tY/Q3tYkZt
jw/+VBC6DULeo2DhF1RNB+iei9DO3TMA1B6NvnvJ2/4KWhvnYpy4fz9SaIoBNraQH0f2zndFkIVB
PH8bVcKL08DNT6FbYUZ/RzaX2M9iHa7cecGnA2xShSJP0nXPPXV0hiY9yq2yZspRfZ7NobnAFDFL
IcNHB5tHGpvoMu2Xti3rbsGDH6+ND//CNN11Pt47tFKOoEOJndbuoWV3DZ9ziP557AwX6AtbIJHz
PWMoimABerK/KlMq4nOz4A/09LEF/T6GE0ZmogbeA/HeKJ1J+JcUa8tA0427SrcIMfKDEdm+Zi4N
xB5Hp+lBaTI7Xy/hSwxmd+ahZc8glZ9RTbvrIar1I+KXcvh9bXnAjhN8+E0nT5ZO+CQ92dxG8KpI
RF3BeuMO5ANYMIJCfF/bZjhf7ernHnGyqF5vevhnHIK+PxtUB5/gYKV5FMLkfzF0h7e506MWkJ1M
H7TvPzHudzMwvtm+WSy8AeFysfdrC3ZuHJeqD1e0F7YUK769zaCgpc1wbQZbYT70qbRzDvkvcMup
6BS5TJpvfmCnqh7Z2TCJ6xl59hhe5Z2vM8taVN9XsIeC5D1JHxtnPRdiuwUkDqNdMS+FUgMOHZBs
ZtHtoJTZx0R9Ejtfx/7QX3Fc+GTssJtclZTu6pwvob6MFQa2Cu1YmOloZPdpsL5Sc0W7rsnC1kl3
ZnCrhoGItZ2raCg0X4oF5RKO0mT5PobzY9C2LBcQlB7m1W1KZwBS2Kx+FWPMUAorH+Z4PW7wj76k
zrCPiEJr5dsKgOn1HCKLmqdo1px1uB5CaCmXoL3fmle+wJCf6WrZzAH4oguxr84oogHo2n4bNpJb
P8kRaYvjRer04M7tGWI3bQkfevwWdjuFcGfUcD3BvrySAXj8WOdMROmZ0zWfsb9hXue89WrcJyMW
knBLs8J/A3w5aEbB/kLY1UFb3e06Zh+FJys71kVN3H0dD99qqi7E2OwlXOdrEmfW4R+I8M7NMJQA
KHqUMVvGxu7JD+d9FOJbpPyq6yd8hqROqiRc+cEP150vR5gkrJVp0re5i4uAXU/0vAHfTQBccGyH
rR6bcXo/YVK8rQT1zQNMBkpKot1snqQ/7TG87B+1IDgFr9KNpLthhnaSOnvPQ1vrpDkMeDCBip6I
fF0G5x04BI7+c0Dp5IMN45nXeXkwUaAD8ICh6U4z52FwwRKu29jbcfhCPgqTPrmG9Hf4JjFUinHK
jfVyMYZkV/fRZ9T6JZlR0sjUYPdlgKd9b815o25ZM0mLSRN611A8OZAfITfbLRNrgAWMAUUNzRGX
ga0wQTNKMPuYnMuhRYZZ+hLVpdedTexmYICTlxBIB9uafERk57UR41OYsEvdkq4I52CHpRZndYMo
dUb12TLjyCDjK6gyZ2JOLtMOjEHJBPI5WrXvEJe05TXo0k1msYOVvZqqAUKlZ8MWjpP2RfTwIKml
W5epWUod7zCUYPlCLoMZE1WYHiV7imTGh9bQfcr2cON43obopnehNXbG4Fsq3xZ40Wiv2S8jjMQt
jW/A8DMF8Ql2BjTEJKAYC3V6qtqIxgXGJTncO3IAMuCAwwNjjC7BUdzV6TYVLCQnu5ZBPYycwx4d
0O72LhIYSmL3ssu5vy5toeW6VcnswSzHc7qLiZu+kCK4V4i4zVwBkgLmc982b9o+GcO/qTE3c/3m
osUaKpW+BurxsFmJyjo9xps89CGVWetBMeFCCCxZ0QIQ8aHjWkRUgWBQhHIuw6CHfHyInZvNRnOW
Yl7y2Dfb/XAiFzj2TELQXnKqNCxsoNlj7pNDozMV070/LAc1q6JPHCBicXqerM15y1IIn8Bi5smT
HtZ3MbWXDb9JdfhGGTsdLs9yhTfpkJQAwco2wfFkqIruQ5c7+y3CKAWpEwenVvtoHs/cdrvw2trF
7m9wH/BQYpqXS0juwOG6GoysVsqLDWB0tqJxhTOSVHsBHlU2ob/L6xYp1mF8LRJn1wRBkdr5fRnG
aI/uocmnWeQyqvfT1OYiGE2+CDy8KYyQA710du8m64NPNJq5IQkyiFXvUxyyzclyxKMH3+gHFIJH
DQ/dik5Bm4EEcmRwbyLuE2iYaU4AzVzxKXgPmXM02L8QqfaWchAfdE93m2XlHN7gWLkP8ZdUoE0J
kuqcKQVqAjx0MrNQfRSrfup8J4+YvtyE2+ahcj+NYh/1Sipdt4861ee6waCGu+w5mNYLBHjh2073
Fq8lovu5h7/R+ELjiin0BAHK27GNcL6ScgbhKG/R3JV9z5/kqNNHcLHmczhr7IMBtniy1xjTkquN
4URmMUIsRIuesPbNUyT8F94HbhGn7LKfnVe5sVLx4aGRq83bIc0B137Xc5r3voyP03IlIfulsdpL
JQncCmVhRHCdxI26A3mlahWCZDZAjvggxE0vk8ps8AzymfmsN0gPNPVGbBHQ1YGAIjOSYsdK9VLK
1XsltMNE2PrfaQM/vjFswlytw97pVl4piPB8OlcRB6QNL0CY28fLcAZjDVSJwWsQc+wjyAs41qG9
Szb/rVbjPdp7NxgwPQN3jKbVrDEa6GVXTF1cBWN9a7So4CN0a1og8V5chgbJJXArQqjjPjGwrqHi
WaBw74EV6wk9Eu9zmZylwFrV3D/Q8RwJZzfIv8OYO4wLtmBcGMynEicTzZuG/IGZJ61pfKFgZ5Qh
8rd96ZAKXSJVcR0zp5G3dbQg+3q41nHavNcNAyrusb75qH29XbRBS+uMjNw9YEU5Yzm3Gi8YBQkS
gYx/aBaalpYl3v3keuKauBs5h6BwziSVQd4Tpp8GDqOCMEjIoY8xSwZi2xRIar+QA0rcQMRIhwnH
sUI936CjxgJmcE8rothMu23TE84KgtEEeaNBgzxGQmr30A1umstQrnsZs36nFvrieA1/cB3loKGr
vTe4j8mnCV68O8zxlyqtY2CRFD6vIEtMh6DT4zVaWPeG+o7ZUxqFsHtaGjz7QfpV0yT+gw+alUFg
CJFd5tTWuw032oa4/og2xwHQdE9xlGGKDrolOD0BRBe1h22+XyiqejBbcGhE3XiOo6WTu7jd+sKc
YI6pmzWILo17xSNqjgNP2FAR09nvMJWLc2XlesAONB7qqbGHBXS342lcEqkZCQ6TqgEYMK+yJNUl
aeL1qUu34RCCa/U8iXgFWg/+X6HxM2+jdTWfFPVUwdIw3nF/oXsCydbVSgf7vQtTNL1kgDJw5JhE
TRxuWnncogsacWfjOWzamtKF3+pubuoVEpM62TlYD6+1nv4ndeexJDmSrecXIq5Biy0CITMitd64
VWZWQsPhEA7x9PyiL69Zk1zQuOCCNqueqenKjADcz/mlv4+8pfziICfLv8q2atXmITRDLA3cVPNf
gj/b90FrL9rYpe88T/6wbOaxcc+OM5ttLIUrDjqU+cFUrp3UrOp9QWV0711dr2vTsv8qxATchzV9
OoXYjXz4F1rDSEpPDRBy4mwBkQJNku4VX2w5SnznCRBGlJty9W59ewi+Zrsuns265PPCY1LsI7O9
tmSZ4llPmbyRxG6ea8TVSW2ZN6WRlwrBoNmQg+Xyr5lMOTwEbmt+pl42fmRkc3Omkk73EKC2yeNw
qquvFCVSEM89cWg20+0hUAMxuMXiHJRLWi3C+tz7acxKLzFY9ZRthLgWrHl5d0PWV3nyDFmcyTfr
3odyWo7F6Hg3Rp6nXRyIyDc20rbFyeFvjVeqSFxCozuPcV0q5439SaJj4JIRZnDM82Y7iPVIMc2D
haYMpUr0OI/yjy26verEaSq7dJ9ZpAn6KL4HBg6Ud8dBEE8SL/0IAiADGYYbXETLTZuXHCNCc/vH
KB0L8riaCFpl0gmLvH72jclGEeNgyAvY65vEHwKP3aMRu2gwzA1ax3YP54z6rfAD8SinJttDjQHM
LTppeQf25AymFYztyLKTTobYE4tX7LqwtRJSIpF4hsH0Jxzkm9aRdW+Ys8sc0NxUznTB1NLEtMMM
SRlFxYO1rsHFcINH6daohpCKkji6H5wVRlcqpVNyxcbgMhOaVydd1Y9PadN+lo11fVOnbDjWedG7
Gwf/SBAbbZffKCKHSBguOVIR93T7dna/PDHQ3WcBvl5S78opLlXtn5mQrW2zGKCttI43JUzooE5W
K1U8ykHs/S6ay43TNu1PZUMJxSt0Hd8oytsNmeYPk8mobdvsUgwjo/7I2ppQt3WsVk4/wqFi8sqU
SFB+kj2kmu7F6BUphgH/3pNIuwLFT1Cd18DVh8JOjwPpDwiqzPEy2W24RUtjPzvueh091lAfJ9ci
B9MJxHJCm4qWqCjb/jILt9+NqALOdivsjiPEinbOxIbIu7VagCrDcASU2eY1a2AzmludjkiYAj1+
WWokiHJiGy58n8Q9JbeRr3dG5uxHNZ3lSBO7PdRs96Njzt9BJc3YQ4tlsDCX3sp+TRNowSV+ZL1S
f728z3Zr2BcVP0Xabahjy+CisvkGJS9wiW1nWm3aUaYnf5H3Xui1DD912j1UkWN/puxgUaxGJNTs
kC5vW4GY1eLELspO39lB+uqO6oXiE4DFIX2wtEUQkWH7iVrlxpEs9MAdLh9vQU2j1fF0O0+DvV87
MX1ECIrPlQPSVgXVyeasZbXJPx3LyA5T1X34dXFvzcOzFtYvx8hm4qNkLGUPN251R5N7vUjQGhfK
z+zfwyXgjyzifRBWtSWQcEJ/VvAsIQEwpb+hH501bHzzqnTlKRX1WQUfyA6eQJKsveiUG0eVcz/N
wQL5Lfe1F2z6UhqHfPJeewU3m67u8ADOdI/0Z5eDrRbms7NawZnY0K+Z88+qOvBew3PVGQWRejAI
1uQIRj61LnyR12jBneZNCg184QF4XbZMu8wW9qdYoKe5DHws3Dp4yTt/G/ZIe0bzeQGfj+cwvJt7
Jgcvqr8r176F3m83TNhjMoY44r1i2bWeKb89npWWUzlBUnVnEtq4zZQgN9hJpmB6qnx3ICqyaR/1
aIa4YuezKu23ZnW++8H/MxQvvSC0UchtvmpnXwVvsoKBQG8O5jTUuONLkkQt7w+iWD7EPHhBL3ZZ
ZiJJDQAAhFUbUMQ1Via1g2NB5c4wJRJszEvlvQblw5h+mNt2y6+68zgRBOxLPZg79ubXeQm412uX
oHBVnCKS3SHx5xrA1X2kf0sAm3bP0zjeiWikvLoA8ELYm5vsC3llm9t8qf5mPRq2cAgetamKA/rC
4AzeACeb5ki2GPKgP3eO0Yh74meL2Iq6v4jy6wONpQ3O2fCRvKQl9hG284h4T4QTECkPuK3yINoO
JpW7+XSA03FhTzVbQftKF9mOvUglQ1j/nfJi2ldZOyTcTIV5B9tuvOCDaI5TJPx67/jGB8gBUiOw
aiucXkObkNBgng+m7h/UIn/accxJyJkY0WT926cF8Jb5OzfWG9lKRSJJSeSJLzThmF6+78Ks3IGo
vEw5qLmZqofURGYM/LxejFyoXT2l/c6t6nYT+NDbqnfOlKV++lV1RC7BJwcaFk+1fAaNN+K+Nk/C
z4d9N7su+oEe8ggy4+jh+5Jur4LYFp68yNGnv6L0k7VHqOYIMzEtxScnNlLbGQXFlQeWM78vXpkm
jY7O5bjaF6M3ESYY4fQwjxbZYSZbbBYtu2WV7pbNYEHbNiABweDDnYuOVlUPos3D7Zzaz4Gt8JFi
XPkcvWw6mJPp3zpNmubIOZfijnyXItakFcQhzBqyvJ+w673japT9E9nv5QcX+XwjZfa1GiL/cNc0
vBW9OGAxxrdn+Kwn6kqPFOkmbdWJrUioUmxzEeYoaKsUKbbDOxH2y5kYCGNH1lFCc8lZjDD2a7u1
wujPrADsgD0MICmIschZLoNnxfi0/9qcy6oq3zN4GAk9tNFzeUD2cj3RKHm3pbnNstG72D7vaTtb
W7psf3DI7BpkxhZjXhxMYkcS7IvqBv9IbNLGtQCqrdLZTobBl2QzU7PHCeclN4w5Hgn+Bo8efote
va9llJ2joEiWNLDiuuNSYcKIHQKL0LFY8eAWpwZxZW+hA+GyRrfA42Wt+pNO+m6rBQ4BhPMv6+R8
6yC/MYriZBXBoaiIZiuZq8hl8GV/yKY69kqhzjkm9dvJtEgviFLIHJujOjLFmkBpLDE+fbkx84hD
reCXBLuiHZie8aPdhxVT6+gdrOjcYDE4uG1VnkphGGSeu96GHNbnRdRvhjMjRon4ddc7325wdiLl
sNrsPQJgGsdqTpy6Y9SfzCfCI17mznDI5ciOrkLNOosb0VgXr/P3BSRWDOt3k7vTiYuRiibqUs0r
r7kbcJwlhNExXsBuFKUD4mhGN5WFgNpevbd+HXhypimMw9mzTtAhz0aEO3Jse6L+1YeA3U40JopL
yW+yk0SrbpAPF3ROMbc5r7L46Kdf1UN2GDz6ZKMiHl1z7++Q+p/dMMddgJSkdiwIrAbAF4fWi/Sc
+uS1vLB2euvo9Vnm+R9pdh/mDK1Qi3Y7Ejw5pbdKV3ytyl/itcrcXZGGYRKxYUaWEdvOaMSC8Yyx
gVBtxNex1yP1UUVNIvJ0KnJsDulIjq4gBtK8GVK3PrQDp8OK9mxTIgyJM8ONsWNsPWs3+Qrpz3qI
SHiOe3wIm8wk75q1/7aeayupPAumK59PM9b6fVa74UtQgi9Pq5UlRhn0d8gyv0fYDt0b+yvFqQ3S
O316ZCj5tRDSt+unV8gH1PhTOW9rUleStXJZYCr5rPgUzmtpcYBb/rNV8vMtBVfeSl5MaRENzQfN
c+dp89c3vwvdTV9Uw6udF1D1Vd6bPmbuXoroljrgh85LN7hLqHW5GmDa+rW0hRO70crErZ/wdtiH
FZ1tFI1/kLIvRUwg+KsDIFuoEJB68B9MOz2sQxDzx/ZgqpAamQtDztU+c46b1iMxvWTv8rKuXfGi
1pSM48n59dcdJguKS1wlSVfO0ne7K3aE7sAs2unDWkM2zrN1Uun6KBhBXDODd4YiSevflJgSEG3a
EJA87z3cmAeumjvFIR+0zd4JvUSNdiyjOd00hbhJp/rGUTXr5+qPhADUB+xZx4j06hiFZ/XNhUJY
dOS2u8bo9zIHXe+l7JLIVuAz0HgmOdJ3vFrX6Oj1kV1o4/uQckKubjJ0rkxkVSFQC6ZnEGDgrrE9
IDGPLeuHwf+Aiu3StOz2RVD9pP108avuzSVxh68qIrP1HkZoQ4zztrQ4kLFKJJRwnhuGwvqtwndl
CYgUelPY38f8tbaqnbMuKMUGSzyGZfs9OdVjP/GWmb55dP0B8DG/iVoEA1b6XhL1vmmt9reWyBFQ
sO4HrpCNZeZXqmwB9PfSJbZ1fqkz62ssfUnYUSdiq3dvzHQckwr1qqGzbdRMy6dv1t1bvg56P6Gq
3QSAQgkz42FYjA8ynbeIz4DovClBBzJtumKFfy1Pbv1TFeJ2aDCELBm34/ycudR5mdMTEsVtZw+/
YJ3wmabgxRLLyxQW+eeom/uFZXXqAKhbvS21wToUqhvy8W9I+7xv1o/UXDdtWKMdsGKrCh6A7fZY
6vajyLdXZYzNsyicbj9bgHcyWDid+3BHAPyxGjiTnKVPap3fDhrrodb8Qzjc9i1XMxG6yBXuoAeO
bWHtZul8G4pzPyUio9HmueOMjxTKuP5B22hxAazbJh3vnEYl2nmtxzROIf4i9wlF8WlYzFOWXUcB
dxK4yX02QDMJG27E0Hg3cEpig9M3fTCh/ln2ljMzKfXnQoodt2wS6rE/0j+6MTSVGDVDJM9eHu6H
Jfte+iUeJM5HWsIrPj5ihSiZCZ57sPxSCsr2XG/nYlCGQ3y0e/WWLQTqluk2wzamvUwlXJDZr5Ny
yl59O7NfHtnx4672t+uKpCkd0mPnLxdC3HmzKINXZfpmGvpUWkAr9QPj5rQrYIlnXEZxTbZB12BQ
NJ6HmjxMnW5b3HPGyt7gsFt0FrSBfTN27rH11yFZDQcUtx6A2b1dbXd1Insz23g6PzQrSoDZjcN+
3VuiP9UFyqrVj0VV//Eq900Hyx2YW5XMYPt+c6M7SggiLi9PZQ9G3whsTeYybwNzAacv2uWvLVid
xOL+UsK5qRD3VV77aEbl0+qdomZIlsp+yht9O0GacLB3bFRtv52jfNgWZYksQu6hGon1IIR7s4Y8
2Qv347ZR5a1TqfWlZzzlgMwAXIFT3NQ9eUuzDceKPdRav3sGp7wrn6JqfQr7iQ7GEJ68ji7FGqqz
MsfiFknSeodF+Ga2V0Yd8fMvVd39fxqt/52obF0txv/5X18bPv4RqtHldMVJSZpBtX9NovlXRkQb
6VWUDY8G4bze3YKLAgNpgxi3CbrqDY0yQGreLMF51i0p+AgzBns7VVC92//DT3IV3v/7J7n2z1FF
B4ZH2ife86uk7l8/SY6Fxa8Hq4mR7/V/okrwTVtgghVevqZ8VLVh/ADbh8/VKPuncHCmHcRlTz3F
6pd///lh/h9oLv9/Sz4nVeJf38v/Zu94bP/8W3T5z5/+H6LL8D+oaL5miZB2RrgjPoz/8nX4/+H+
E34Q2USf87X9V965baOqxM2BQ5LLKPQiDB//pbjEJULtIACxie/9mmXwf2XrsCg/+18eH/6bf3rp
Ce0m/IpH6H9+fFzKRtD92nac+1Zts3lNiCTtqmfqRr8yftgzghb8CfS5njPHXEtFd8ocZLFIvb69
dejtcM8+xg+wvLabgW1cdyF91oFsvGXXHMOHSTlRGsXeOqTiscSyrGkZMCu1dUwyYw7Qs8W+9Nw0
PdlTSxUA9bRjFiW57076yV+xfwKJNg2uxMCw1zFJB7VQo2FZAckoVQ0/gTZFGOlDM/brnHhIG/1P
E2S/ZZHit073ZTETy4OvWCzzHemYc4sXvXGF3k5dXQ4vU9D6wUbZ2DE3c4jb466WddXtS1I5iyfT
NjyOfMpV6i9CwIMHL21888Ebydg6+VLBLDuzDJrEtmbYjZorGOm67nT4PC6B9KB0AdfRt+upqb7q
dGiLwxBGEzOPPQhZHwnH1tEF60dnJ8ykQbBcyMJF5pQMNa12XjxXK4O5xRLPSsmvJ5cPb6Cp6jTN
amj/OmEWqQrPoezzP1UmYXKgISYwI3e1EPfEnJ69fSgzZZUPrZUV3WfmBXl/m/sGQm/HbyfjWLdO
Ef6GYw9MazGd9X+XMrAkBRtOmXMX9npyDDupzNCq0qRCHeCoTdbNeTYnAwHYK1I8vpLf2ax8L8mb
1TJ2gqmEr03VOHzmeLCIRbxrJpckQiQiIJT8glrQOg94r2TOB5FjBb3+eWDhu2rU0rnVUROt78ZI
05qzmWcKJMRRV77VfxK80ot3qMVZvcJmS3kPzsMZGynE/vkzzYgEaE5O+ZoCcB/TCekcOo53l0aO
H0uWYmYK0O9mSAe9SAEnrw/uQ1ayBrj+nCYQatMa1yo1cNilKfjiPM/VfZHKwHlzUleMHwrQGzma
3dGQa8Jomkmfm2AJIepdHB4Bg5eH8baK8LvOsikAowq5K/S6PgjKGXd8qQbqGgzpZhwYdNUmTpTh
cvFKfhyc+gzTRMH5H2zmVnGkWaWLmk0dTbl5S5hEZ95jbRap2KShb3QJ60EO2ZG2AwhYjNzfa759
iMWBVLmZmMXbsogQolR2C2gXiHD8KNEzbJVr4BmXw1I7ewoI9I6XS3zwR+190Y4O+75rK/S+Kf+5
RBhx/ZNJzSs0uNnp4dFo1xKcMhsyuwJEkiXv7FBK13jP9dLrr6WOoukndPsoPJp+bXgHo62m/KKW
ljT2zqT2emcZYy5OPoYgYrFNktmoEwKBHO46dsLhsOKgenQd0jAIb1AMQVmnSmezUmGycce+M5mO
AgovXQhg9MyLIT+Ys1WWsHjjlsjQbq63reB1sQI/d6k64vNEvUOZCEBUGR7gir1gB99nbF0oR38T
Ea4QbdOQ5Hg7orpogxSsOONLBXCw4Imcq5epXg+DJV3ARCFpxDHbNLS3CIrrd12TERAvXVTeGE6n
7+VSk49NkAYeCa91IVMqx2veR7te/wrp+jeWj1NNj/n0I+1QUzA4+Y91Fr6vwlsoEqIo4JjzS7ML
Z8LYTSQT7PGX+gCgK2YtIkHSEz+IEYI3mPIYqNzar1eEMffRVMe10fcfczT7XpxjtvlOxWS8Na5O
7wb+nUlJPBPKFmd59Jqw2rc0cOzxiCznxq7q57Sop4e+QcFwEkHPIuwDXYi8cXfKWNsPEp/lSxFM
4ULqt2X/avsK73c0OSIyYbHt1jwgOCIcrOfUWVecTo1Of83h2mtQ2ayfM45+bM+zv+2GuqhOo98F
yFFC79X1pxnaRaDaz+pqRqwt7fI86DrIEgqJ1F0WGcHWn3DGbS2zEzh2emf+O3b6ZeioGQP20s07
SIN65uUH/bdcg9iNujbK4xiG7k9Y6eg2768LlNdgYGrs5YLeSHxOWbZa50oO05ZQaxxTTOvFXaCK
4IGPGS1jHZWffTtSUGtJMvB0yC9FgoPpdknapBRtzbg5N40iI+DQ2n73NnHP4yGabcbEgNSOx8oI
fQ7EIMPYFehLqlGymMJyn/2s7z46ghBYWHzMjDN6udZFCKSq2TzowDgtYQbK5rTPZjmDlLnRJO4W
LMOHrlgsuK2auICpgzUcKEzhn4dDbiM+IjKDuX5cGvPk4Gp/QRP55aq2OVlzei4JNUZCPqEYtNoW
7z1JVpfAHe/KJayeW/aXZLHwQowdNWmzlMNG5+I8SNvfeOPQPdB+IG9oSWIKcFq7/shFH5zwqxqP
E0YyzGZS3qHmyBK7NNKPKNeQoHWAysP0jF96EaHfIlWMFQSqdB9mUxIoSuMFrJ7Lp7DpZ51ioy7y
M7F9vwjA76IgPzZKiQ9h2ffBBFLr0rK6pffKfVN0HxIjRTlbNVw6KLEjcUG5AclQm7+ivHaKX00G
XW9uLAIaXw0D3gVzezJj1gLZ1kwKfX9SkUHNl4lUhLPHlBs1d+DTZDmKZ1AZb8el92M7ItcbP5DX
3WsE0CzkTTs1OwJWCvZXLJ/tsbWp/o5Va2rCNoercGi+Yb4JDxyo0RlTvrHH4+q9MgEZ/qeSnU5/
Zn+xoph4FvWI6dzJ4pa1KIly6sKA38TwhrDHFEnn5xHC5FD2daINMRJdGqRdNIATMqgd6pSB5BER
yBR8VJGlv7IQCXHSL9lyyFGOJNPg47Rrrd82HfNlxylX/y257m8JgntDZ4uas8s4n3HhIBMiWm0U
fapunJatUgyRlWgzR7kzexkHzAim3ASmulSzQVa2n2PThKqMEe+WZ0I5wndeDWPZFobj7aXjXIGl
rEp3xFWMr3jbcuNYtddjeyS03kdTkI/UrHTL8j1nxkjXqs7lcOe6Qu3TrlXfCDWvTrUOs641VZ9a
FFBMAwrbRPg64kvGXbMr+qDfFovbbtGn3kHphemWGF2xcTM0o+Qy4LQjgKc+C9qnkVcVVLpN69kT
k0p3xCE350UgEo4aHJLS1tBmoH7WzrAQH+LcM9gta7tC+d5zoMb+hN1/Xu1x22tnOjsCUWWbz4jB
u7ScfqKibJ4acss/sA+X74uh3fdZZMPjHHmSQCPo/Z02l/AN/mE4aF02OyQDP2sdmAcFIpOkhRle
WqupL9Kf+h1BU9VPPdmQu4QFHbJyIk4gImPalk5NAhWZw55fjEmf9vmjntwGq7BhkUND8zSC7vXk
2Z71lgXtS0UKLeNxaO5lsWooBwU/WAV/JU/DXkd0VuMCgyTOAhxIpX5kTui5TXNy4pSKwCp7Fd7b
UNTHYg3SC3kNPLPhnHLZUigIwfs3rxAs4ygaogS7unrs+DadU8/umvTjWL+5Tm0kEmnGXssq+0LS
6h+yJeSNo7CNnBKvqfZuXze3chrdzwmRzHNf1O4M/tzOFfSyEexpPmM0xfqd3blX1XplFWgyRDB4
5aZBPkDYuBk1zGWoDjdeYf82uTceq5UBI+5nM9hSjIe6sMwpwISMGLj9UUCNW7ud/CPRGkwNDaWN
SWTY7rGDJiBMug4tnFMpYTWnMKRTbyNmohr7QdgvdZGVEQ8nhB4UIllKs7Ddd8PuvF/PX6ovW43T
JacHMAlWt/tc7MZO1roXiOQLE7B/6Jv2D/xffdL+JKtkQQ+5TR1BPrHRKf1QV0FGeJW/poxz/T3J
9+6trudub10tXXVVD4+BZXu3A3zqgKII8DOtpAYpEPkUj3QZrHGFt/rk20DecWV2PIQO0WJBMiMs
Ky+qgGAcyfvYWAAa5YYAJgNDNlbgxLXxKgl0e2diEgPzInmsq6RZbEw4wWLZOHGVwwLIwzrdRmNQ
Ps/rxIllLJlob2YPBihTofOoDHM5AFzDIukuDwTWLrd/mdor+jYVs7VZepekmRFozSbGpLTmN2iK
SwdxA7RqoHZivjazw5I1zpbxxbt3CCPdK8xw35494Z2pqNm+DzmCj+5SFue5XtOvgC7NaxdLisaP
DM5uO7kearYSpewA34AhFkaUZDRSdbv1xpNejmKxz1Gu4bf+MIqQAbDyu+d07nkLJTNjnAWe+euG
Q731hSiOBgfcWzp6+ZcuLFxyQ6Hf8eM3d6PL0WT5HZ4HBx9RTCOscTeueAfId28AWW0ZvZGjf51e
ccFsFtaCOwPtSpIVAWJr9Nohg4Nj3uZOGdxG0p3+WIyT20X57reWMpdA9aQkYAgT3V3FeUgUmnLP
1I41z00YNR/YMxilW3dAEDW3Q/vYEi2yUw2WisUczE+/TJEGF8I/mkNnUIqIA/LHbQdFPbKYnkKn
mx5MWBQyIeFPh2S2vZTX0svJfDPdvVwh2DnIo5fyGn7nGHo6uEMwvrkoHUFQrfbTM0fzuKDq+l6I
WTmrPAxPQy+nfWssbjyZjXdSPr0oiWe6b5llCQTJenmiq7P46w9EHS+RM94oglDi0RzEt5f6fTx4
fXbr13P5SMkpmkd2RYpOWJQeMpusGyXn/o+M2uiB0DGxs+eo3/oWbLFvEoBNhNmpodiBtkc+gg1i
bvUUurX4pAO0vthtx649jfk5o0T+urKVy63Hk0w/3aESDQxEnzvFvMlrz/n0hKhvfKNvz4UDSaYc
+dSvV9fabFkSZ2aR+zuOb9hZVRDKMFWYrKx0rCCLc69jou2qV5dkCrK3EK5wnlUyCQgRLjm+a+sB
YWP/1qig9zc+zacM8CNZcRtLpCv/j8mPHtLUly33bLsGBF9n7NUAJwzVFB+jBTF9LA+WTeYDbqwo
CbpZ/1GdRJQw99MLJk1yq92ZwPItMvvw1WpWRBVNMUfHYYQ4vVmIZyu+VkkmyeEf8mqCvnOOrluq
Gd0ojal7RuWfqtdBIsx+utfQsVOsVfhrhoX+6PPK7G9m2hmLO2l5QElIa8GQETRXMczCF9yjsTzX
BvE9xWznwO9qSt+MrmlPJSPtPZiH2Kt8Ro8Hl2l62DXIa9/gXVkO09x5aLrR+eHNA7slaS5dkMPQ
S9ec0NZI6iLxQpybsTGL7Qr4huqbYJEdLFKY5FJ5P35qqr0oZTGRsKC5CKOhnjZTQBxZaVTmX//K
GSGcsgG0A/6X3tJluWM9XSechszwAPKT5rUIr+VwQzcgUE2RT0puy4rOGg0hvZiWG2uzVfDLLsaN
ZmgAvCIovaDO62+yE71Tn+khHgNsj2LEPjROxrdJYiN7L6Fv9erMT7iC3TMDqpMATQWbubbNW6PI
keBVBA7YE+UXYdcEl9Gg9ycg8eGW35RFzKjLD5/jvk8I/EF+35NWFLuWU94SS5dt6w5RAtcq5aph
GKXb1VuWi0KCFMABc7JsZIHk35Nd8ehLgX6mb6pomy30YmxYuap7H+1mj74IF8qFwllAQUhWvMor
yXvBaVxhWB+7KtJAbmpYKH0tU7rXy9zOsMjNozfGzA8G+tG2l+m9ITCYdVuerKlGclZmrv8XD8/Y
fI1pXXg7kljUUKGg6SAyO2Jk5GsecnwcsLRmxUh9azmj6/LGsCNoRfnC2Nu1zsYIRxF06b4qgtK7
71nG3aMIiNzcFHpikRkiuNCbzNbLug3NnL81G7zg7M1t+EvaQhF9zmEvqJHFYKOXLXSj3521qIN7
Nge3eCkjdLaxuxQ5EmcZFuEuG6UIL4K9VpC54Qi5q9gapuM6cVDu1oFU/CRPaxSq7MoqWTFRIHvj
do5zckcKTbQomy1WxsJNo2TxyMXbCtJ6VtQrAFAPGfx2dSgsbYxb/m7E8cFK1mU66uHGRVmJYbjm
qnlUU6BJ4intWuxN3ibvontiYJDAkpZ1QIXhZAfwoTq4qaRrjXtnXgEjkUGuEKVG6PGX9wZpWknI
L5ruAQkXfUyjvh7ukV7WGKfDMlv2RRiYxq7Ew1AfBoq+jfsib6N6vzLDYN9caGM54Gjzxbky54aq
XDyN8wsF3E7+hzS90WHaKtwpLgO2xPtonfl712EFo/1vfbAQJjgHIl7W/pqeXQbpUZDKSBxjpNs7
b1EklQqqvFAelG74SmRLEO28xpzPYFrFpzRD3aNTQf7aM6/vjNl3E2p0g8er13ZTtLwxzH4ZeGwQ
PAo5L3HqzPkml5pQHdu+TYv+wZbBK4glkgeZto/gyRge+9BJqvE6AS7tPqjGoNsiiO0PYyoslITh
8FjldbPjOXsPV8SHFmGGqB5SfcCk0H003jCiApb+a933I7F/ZTbHrlGAiYCv7Cp6xRAoNT9KzC9z
WF/zbsJ3HkL0uQWebnsYRKx9lNNepOWWQayiRA+3rTJLm0/CLjYZx+smq7K3bmUIIRgpQIJg9Jtp
MLrd4K71VmUpZty5Nw6B7tiMXaayZojIhZn2vRMQuRLiwmu9lV+8Nhd0cHQlA5Fb916vYGXd0l2T
ekavzr25REev1yqNcxvWPySvnZ3epYwbW8uf3snCncdnlpRlb2EvD0gtNC8rCeyHrApuDN2nh8KR
9dZF57JTNvx86P3J/WsXYM2x/5CGwtprMy2P/uT2R7pN7eeh9NvfJfSz2549DQFtW1f31Rpynyms
amErx4s1jurDNdGbmr1dHRn7IZVb/rrPyTVZpbzGwdBHBVOaq/k3bEjgbbyel93PS70XhPZ8ZYU+
63WuXityd9800u+EBST4dkQRfJn4I/87bWe2HEeOpelXGZt7b3P47mPWfREbw4OkkqJEbTdumVp8
3+Hr088XZdVdJFISp2A2l5WZBSLgOAcHB/+CIErefvIHapFpSLN3GIhAbl/E9EaIcj32vBjxntui
LGFPtJ8AVu8DCFIndolzMtv0o9cAT7uRogPX3XcojK9IGT0aoweswoOYX9RelKFQiwjzVcDKfxJ1
Cse1MEjfXQbsewSihBbnD2ea80hAzvqrcfHsq+iVI2D+bW1tj5az0x42QEng8sA0+lB/0pkq3pBd
fDv5ffvgV7BO/dTY1yVC+NeWDVycAiBrsKKFAbhaHnx/fEtd9ldFIO9aJBsP25I/lLzm7Chc5pPY
0vrT1hR9DbVTyGObtd27QmbolILSLB+3Zn0rcPjjHgeeGR33NuLl3wAmh5t2E5tQTMtM7Gu7eJen
+CLFuHr0KAHN4qZIh/bPqTAfN2k/rnJ9Wovi7NVQxRzZfDL8vrnNK+8MZDs5dwX7Krfnz7VYtvts
XGGsTtvRsx3gM2mLRCFwqdtp6RvIDcGCdC4tICT25qi7Mve6lmAUmStuwq1O3qC+fEq6QHzvkJ14
N+C6cm0LB+gDdN4Y+Xb/NYMVROghD+F3iCVfNRMbaFN7S4blyeyowQCJ3Uy8sR2SSSyH6apOYg3e
J/Lq9Hls54sDgSXKQEvv7REgEaxuB2qAnw9nGTYX3tmNg5u2JR3Hyr7ybQUsGWlN9h+ouKHMkdq8
i3OzcurLlSqUHgTxAsgUnOatDdHmDZhSD1/6bDmHuAQf4F5/RNKac7ZHc9Usr6qHxlrB4wzri59W
VC4VFvEogj71ifcp6dmZBWBmwC01Kd0XHytrc/Z8rOtNLkdlJStXOmTZEGQAF7yPohRfGw+wRFEh
fTsgWXJDfQB+K6uRSKxH4xuEBvDNFhrw7ew3+y1tnlpc0c4oso7BXtDbAw05WBdvAncBrDT5iKsL
9eACYTPzbR72irzbZ6lXfZ54Tjz2xrqwulWwb3Pe3rhQ5u5bexjmG5kZ/QaSsV0QzVyTb1xQqT8s
0G8L/qYpybBlH5PaLzP94F0c1HcjCMUPom8FWs00s3MIz8iGdPXZFxlkThQhlqOZuB7pfryZMuCQ
QSqlg+m9uc7Hes7uxsobLzQM/1hQRNgvdTm8XfPcveUb1t+dLUeJEv07urVZ+uSM43A3g5R8nzYU
IAAyuBvsrXr+eu0X/zAkFXYzjM2TtZoZspdFQBuFhyQkUNJ5v5k2jrurMGbnvm/ZsZHvuF8W2spo
0rQIFxtzOfRHuSwmugBNd/J4RYR7s/yVWga4tdHooVDH05zZ8EIMeEJW7XjNzQzJ9gJZV36M6ave
Nqs37NEKb9/yzF3v4e34FOz01YBpzsBx0sz4k24GJTVSslyAxL1lw5WrPK86JdNEf7THLhotUMF1
x1iyY0U5uTNzsdykq/8IWXNowccFzS0XNcQEACCFxyG7GjFvXOvbXecgfbK32hY60JrQAwY4t3d5
Nzs6DmLXsYO6HJT8mb4PxIopG2kGLfYE2Icp8ErTzqd1s8gzeWkBf1/X9YQwtnmunWDhUcOoYeln
Gd12c73NBmH8QT72blDrlUcKVOPg1V56of9gHLp2ct8+gxH8BGhyRW88R3e4lCyILnq+45iOcPyr
LOMzdAfaqrNh16uHNd905lZ2KtZR8J67+q8J3b/4QwHuzwguWULAXIHZZvlXw4Fnfwi8+lW1G/RR
b9cAYivM6pbb1d2Eefj9L3oJOAj4GZ6wfeG4tjBd3/MU5EwMwTxvqzo72jye+kfQ5jLf8aISf54a
6kWEidph2yVumL4XiedOr7h3/MMg/F8r+o+/j5qVbWEo6+KR6wGueP5D5y4IKa/CDGdKA31BIOlc
xVwgRG+d1LfrU2D4YfsJuESOBedYigdza+kuOJ0bH3g/N9K7JGzN8F7IcfinOd7/B/zM+4YLY6UK
ln1d/s/Xpl37LEnlf90jktQMzQ+p/lfX6fzPfzb81z/+dfK9uYJaXvyPYy0zub4dv/fr4/eB99b/
1va6/pf/r//yf33/xyjv1/b7f/7vr81Yy+todBrqF4AZF1jTr2XNPmbfZf1n9bf/xz+lU80QJA1X
T6ww/BBpUvbuP6VTTaA0DjaXrgfQA/lrtMv+ibKx7P+wgxAfO1NgTQYwAVzOP0E2wX84/DMUzyx0
VeFdmf8Wxua6n/613wyLoHW4g6m4LBxS12Yrm+US195h9f80oNs9W4Of5IZfjazs4AWkDi6K5XxJ
5fwVESUAlckrnpC/GlpJN22+GHFjIBIoc59bZyceC+QA9nrzZsWfR14YevgNlTmi9u5V7KSp/ii5
ap70Br/C5J7lr7A1cOGw0vni+uNdKEp4q3QY/q0k+a9vqRiOBN5QNv3IzIPGQ7WrMGoEJHlJ0Jm6
CBUI1nKVJOqsYbo0mPHCUQs5/lbr30vw/z13oSIVkyzNZcBHBADeTeAw+/gWUexZc+5Xs6Rny77G
a+aBJR0vRdDyAFIeU+w2fr8sLw+Mf01cOZHmIpuWuFgndPVotp2nOhvgoFs5qlkSCA2EzTW28p1B
v//WqR1L72NTDr38SdYKDEv2sbzQSrR2iH1PvJKseusVKGhNr4ReuALDp3zNsoeqqrp7Gpa3v1+x
n0evCK7//NnHaAuUqzKrHi+odiBbZTaXokiWN3qDK6khcEtz9Oi2o1C1hI95mY7vDSSDtAZXLdcW
Xs7wY13GS53N37l8H0QzfNMbWlkUy6paDAfs8bIAP6PvttUIH1tbMr9iVvqrRVciAPn/HnhtOl7s
zpQ33AS7GzEiqqM3e2XVQzain0vE6Gpp3A/COwKFeK83tJKOBaT9GkmGEcKaT4GJ1GX94Gxy0luX
UEnIg+Ga/th142VM2vzRhI9yXpEG0FwXJSMnpSNRf2yYfNeHu6FGBreMt1eK7199UiUho9uFiW/C
1HtE0bvDGov2r9BGVvz3C39NJH+vDESgVMCpP4cecsLyYiWGAU6qnOPLaFfVY7eF8ChiNzOj3/+l
X/0Q5RMvKEv6gzuQbfIUK42gNk/Vigag3ujKF85oGdOvsOWlbtEAukGEIftjyfxN81xUjU3nNYjn
wSTjIL9iHcfc587WjV+1Ju8r37g0Qh9+dCUv9MDCz4YhVpRdxL/nr/g/Z9dVT/d5JpbhlGeQAhg9
Hcf9HPZoSNXdw++nfs0sP9k/vpJxgJvAKk58THl6FxZg6Vq3NU99D9gw09+txnhF/7W2Xb2V8pQ/
Z6ZWT9NHIqVrhPd2OfAo1ZdPv/8pv9ignnLWgvlO0s1f+0uZ03+Il8PaLQe9oZWTVuaD5WDb1F+2
evhoQ8DGqvoVU7xfzfr6z5+ds03bIraTMWuZivtKljd57+gdhFdTiedD08srABwJeQFG9w0ZmjvL
mPVmrd7wZ6/thsDhKIFLFKVL+mPZUGfQWuwrm+H5tHtEgmo5U9YgnHALW+W9Y71m+veLxfaVxZ7H
Oe/bNpCXcEKGzJyitUpu9GatLLYZejVjJxSvXgPUezQ+uz2iInqDK7kX38dmak2yo0Rh+X4TxXLT
oALyUW90JfeOIi7B6CQD6qw3awyruCn2eiMrJ6uLlHRhyqsSae7simE+INRw0Bpa9butsTJBFwpR
bqTy/hiX7KkJhN6nVLtKC80BI283Zo0sFqhN7z20AM0bgad8ys2XhYGPQX8RYMjovezgAGguifId
syuzXXh1f0n85s9QyMcOKrneDlQdY3l7W9DVaPvLkjpg26CF3IzpWBy1PqarHKAt6N60W1gUnuEQ
FEB8NLf0kqCrnJ5TYAU93LUeujpYNM/nUcDffuhNWznNaAmW0vbY3vjmfElXqOFNf9IbWjnMkKtp
PDwX+gtrAz3qOwZWel/SVdJrCxF7CK5rnRrbDgYtzQLNr6hk12DwAay3HO5+nXxLR7jW9jz8pbce
SnpdweLwiN/0FwvizE5W43fAMXpZylVCMnCQkOvKfLj4q3UjfXEsytc6xdef/pPy6tqZfH6WeUOL
V5NT9pdmNh+m3vsU85b7yrSvW+FnYyvJFb1KwRMxxzu43g4RJnQ94PiUVfe9qixsMZ086PXu60LZ
6EFRjX6euP0l9BOUUfB7RZcijRfvlZ/yi2VylPhfa6daYDD2l2ld7t3B+uJb7qPWxnGU+A+TYm2X
gY87tHAPeatKcCtD4FJvdGVhkqEx5SIFR0VYR14w/LFOg1b7lG3ycuvMW+jkYcUBt0HS2AXVXKCK
g9qX3sSVLNDky1bBc+wuq1iPSTru7Pg1NvGvPqaSBirYHwm24qQuHyD4EgKpMRrrg9687ZerQiEE
HXkkLwbo2Q3LO4qsg97IShYYQjR6MMXoL31r77vWRZngFUvvXy2IkgQSc4IdJmLW2oO0JT3/fVNu
ySs78PrBfpIFHCULmGBcEg+XjwvcpgIT1dbuwke8edzmQzy6/pPW4lxfRZ7nsbnp53iRQ3cJqi3E
o5X87k3OKz/hF+tjK9GP/JxElY2Vz5fkXHj4ygax3ke1lei30pIKHyfTS46J77TU54kiVGtJbCX0
i4GkK62gu5jDtwHIe57rbXFbWWtz89C03pgzFIW7zinOWQsYUW/SSthjDDK5deOz1HXqX8WDzV2R
a9af9vX7PrvK1s6MpSzq2xcQgfm5W/3hsDa5daM3dSXyxzALYwjobMEa/3QAfcVWaH5KJfQNa1oQ
DWXFlyA/jZ1xyCAG681aiX0WV5q+T+zL2r2RpX0nuGfpDa1EfgFGdF5ajwVZsCgZ3oWmp7celhKQ
Yk5GH0ZFdxmQAm2D4FRDt9GatKUGpG8naPewHiCE9g2KKjR2NYdWAtIcSXctF4jLWCILAlDOT4Tm
0EpIoj1dFnJlg9icDaNV3q1TqrdBLCUikenr6tyzu4ux5RbM5BEOmZ1bmqMrISl4nPOtAAyGA2N4
J/qrBM1rPaDruv7k5LGUgPSXId2Ska6nD4e+OzkjD0XrImB5O4sffpu2FafoxXSqQS95XdUvnueX
fovTYqwrYgnXaBCamFQDidPbl2qcxt3aQYDoLwV40eMWB0jW9LlmR8FSQrUbheH1QdahsbBeqgDZ
/V7z8BRKrK45QiG2w9A4Vr41a+tdmHl3WmsilFit+izEtFuw3hgvIQC8w17xpDe0uut7B+RnWHQX
1OYchAmKAVaK7erlL6Hs+h5YV2xXyCci7A2VwXfRUc01G33/wAQ9O+WccVuQLGEXNkNwcUO2O7Kd
ld42FMoW57IPNmvjCA3LUcLgM/segGjZwF7WW3hln4/Vajl5RSHH1WXfZTYGV7bm0MomN6Bpe7iC
d+SDAhZ+8SC7SS+NqcIykJGx5w7zjmXpbvOlP/AgeNRaEFPZ5INphRAw2ImwEA6hl5ySunqrN7Ry
IC2G6KEUVf1ldgcEa9sSpZi2tOqvesMrhxLuprkblytQiSoTj0vqLucBEtJ3vdGVCA2sGJuPvKMm
yq3veZ9+MoJAswdqKvG5btKzRlF2l2KI/0Ru5M2QjbpjK6dSlpbGlT7YXco+/C5QGGot9An11kSJ
TnMaPRQ2+KCNYcbWMVxCNIiX1g0mzR2jRGcng7m2QhJXkYWwwafqZhpyze2ihGdm2OUqGmLIG+Y3
WxUjQuppYUVMFXTU2F2ZpCKhyjCsj70b4Hb3Wml+Pcb+XmSYKuIotQsPzlbfX0bENJo3layX/hzY
BvulGgWkti7d3A/5JP38iGI48OgUPPak+cOUCAZtYJdB2XRYtnQ/iqsNiA34Xms38UD0spxBvBYi
Kg40PDNgmFu3Iko3R+8uZqogGMhUV5kSCfi2Wz/UdoA4uv9JJwrMq6LY8zIMS06UqVpaRygAmT9w
FPYPW99ARNQbXgngaRtWe+hGynhMWyWm0btKTnowA/S6Xs49HrAsLWqWZR3SB9Q9P6emrXd2AxF9
ObYJjCmtcQegNQVmP66fNmlpdZDMUIldD1gf5hMpydiuj5gc3spgeNRa7kCpHzF/z1AjqFnuq4tz
nEyQvEa9HompolPqKUOotL9Wj+ikthQx1dDrbZNACc2hTcq88LntZab7yZr8U1GOelGvgvbCsS43
yF5U64lznty52q91KjXnrZyrJZ1uQFg+5aOVPEDxvR+KQKtLb6qQvdIZhgZKQnfBDRPV+LHzICWa
f+ntEyUsqWOcGtNWoj5svqCLVo17AWhq3esNb70MHmdZXX+uaTlI+KxZjKDoLLSKRyTlXg6ddZbo
xbUuhZWMeMpgwwx39MAKpoorQhLNcyabE3uwZ8z1PPd75WHqpLUoKq6oMxI52r3ZXSy/eIztBcHi
Qm+vqKCicUPlM0FgB2BqdmljivUhedSbtRKZZdBPHh3c9hLK+IO15I9QyDSHVo/MebVnGRP08P2R
vB8+1MGs1wEwVdjJMpTFZI9EvTv138gBd11Va9XSCHe+3IGDVRT4OxDzcsluPCO5rYJW6yLNVf/l
0A1kOH+RNAG9rTj6ZfVmnJt3et9RCcllGySuJUV7MXP5ben9N7iOaJ6VvhKTEqn6LNyYthNOly0x
3oAq3+lNWzkrDSlTWpZEpKgn3BjTxzA0zlpDq5iToF1ta7NJsPZoPqWOeYfqrV48qpiTJpxMe5uq
FnKn+dSZhtwlaCvqLYmKupMLknPF9UCDvXJaewaXs6X3pGCqsDvXbTqsoHvuLA0G69D6Q4iy86BX
bHrKcSliF0pMz7ngOvHNMod/YM2t1T83VfJWZXcAlJOuvSzIyE2B+a42Si28sqki7yZ3mexw48hB
RjnbYb2CYve0pnoxr0KIHByG5ZRa1CdGWGI1NYa7dvA097gSmdQPSCbkbnvxxhqF5/C9TJfPeuGj
RGZKakqzgWv/PEHzzDGzXj1E7bUGVyFE/mghxzazDdttyhATKkaIgPKoN3jwMsv6BmR13Pxo0i/p
cSiwtQuE3sd0ldMyh8e0Gj0NOXeY1x3vcwn2B6Cg9CauHJhzLGe0ytbuEuNKjOlU+NDh9KG55Eps
1sPoYgRFOhxHG+YJthtZhpeZ3syVMxPKaLuZI99zwTc5QQKlTwa9g821X35NFHawAsqoIjx4+hhE
eO9EMmmhNkwVS5QIy/PckRtPftUILudqOzqm7DRXXAnOrDTSGGHm9pIRN7OZfnVnWPW/X/DrlvhJ
p8VVohNBtbzcUnBh4zJnH8hg4+OCGsslprqtjsht413x+790/YQ/+Usq2idcLFyRWweLb+QXcTZ+
n4tc68nCVNE+c5VKhNCIJqNLqx2seHQZl87W25OOEqtp6fpbzLlxSTv3zjXtyPd0h1YCFQiEjWIM
vLelQTkDcYhv2VSleunLUQIVFf8BE8eF4gL3hMGYHtYk1EtfjhKmtZN3jnQA+6DucrV2uBpFr65e
28NRAnXzJ2kEDYtilvkdZo1vyjTXuxQ61sscQGfbcDEyvzZr8nVXNsMtdpyanT1HCdPEW0dg5mTd
UeKU5pfdw4Z3p+YmVOK0Nze3RDwamoNv091rHi3T+FMrMFUgjr2Oho3cCFW5Q6/GN1BJGXg/1pu4
isUpwxr/s/R6iNpYHKOUP/nuk97ElcDk7o0Pmme0ly4L302tH3Vz90FvaDUwLcuqwbP25MGrfTby
Y1OgF5a2EpZ5wDvlhtLdpayAPQazKU71nGo2yFQ0Tmi0IcKnc3sZLeMGFP53afgf9dZEicsFG5qm
MsgnucSHsM72Rr5orokSl6Xs4FTKhAatRLBlSXGFw6JBc5socSlQlF8kUqWXySw/41t1hxuM3rlv
q1G5mkGMWDztMbs6hG31iKeL3j1FReNYXd5ZwNaohPy0/MtOK/eIok2hObpS2uLhM4fwfLnTBps4
VX73Zu2lq3c6WEpcwkW3nGqi4k+st6GVIrpbao6shKXvjKHIJ/J30bXzuR3kjPOfa+lVKCooB0PK
tehbNkrojTf1tN0uorvRih1LOTDjckZ92WejIIN3ci3zbViEendlFZCzIe0C1hm8Rpg3P5alONUo
fOnNWgnLCqkv155IsH7etie54f5U9NWkd+e0lLhMXKttQlzKLv3i3onWuCC9/F5v4kpcZnhgjLjM
cb3yrJ3nZDerp0evQ/3jZQkRm1PuJwOR06cOBlO039JS76hUkTecwbW1LWySxPPOtNlvY1MvBapI
fogBGGQbfMg1k5+rULSHMnMSzWkrQRmKoJEtareXLTX3jV3eOeZrOMprxvjJnUEoZyXtwhKyF+/A
Wxd6zhf0/rcvmWsNKNxNmE2fw2AwH1bTsftXfss1//3tD3roibz8usO81T69Cixs+RHokiLJdbeg
h3+7zVcLk2wqG5TLK2QaU68pdZIxf1T5lTgbWmLNeuoYRJ4/OajDYsVZ4B+sFQwqLooXhDiIMz5+
EDoPXWLdY6mjM3PfVFFRaegBM4zD9oLJdbUHyvgFu4JBLx2rqKjYKaWFXCjZx4uPZV2+sf1Vr+8q
lNTD8TfGzcC8hwHXm8HvdqFd6+FFsOx6uYd8mY2li+o1tM3sRz3ZT7LDpPP33/K6Jf62P31ThUQl
aRrOc+o0lxZnvrL2+scJF6SP8TrrHVQqMApWS2WFi99SriPHh/7hn/mE2/PvZ/+LcDav//wZiI4m
Sbaugv5/5SNcuNml/N4ilV7vkziQKebenfEQN41m1jOVYM7ivs+bCaiUnQ8fxWrd+6PUa/Wq0kxy
rNskRMv6soUt1CLcpnZ1Nunxi0wVKYUjBe4n7MpLPXv2j9Q0R3BNaIe/8hmuRcfPNpFSyAu7512H
5v1ldcf1yUSB8LPdV6le2CJ99eIj476I/45AaXubvSayBG5WTZXPD7/fQr+auxK5i4FVw4a5Ou91
Q82r2tXz2Bpmvf6AqYTuVkBJkw63p3RaIHe5D4Y96aQckrxSN4Q0M2ZP0H7kiRvPY+l0WH976fbK
Cf+PIvVvH5Xxryfas9iqXTvJ6wxFzxnp74KR0ZfH9rPPDsuCneou8MfmPY1mfDNSYT7VuUQk03Mq
H2etqrhN8VPKT3Uhw9seF5mnwMajb+dSN7ztZ8H1tMV5Gd3MzFy+ScM12hMn/RDfCerxW9xgGQyb
yvgKNMc9UuNb85OUdFF32L9WYqsvm93d9l17nzehTo+Joa/b69lqZcs8OTPmTRGF4fc0bPdNY3zV
m7USXWXY1Nh2MbRj3YNYR/Zfb1wlrhCvksiBMm6ylPsgZQuh2ao3tBJUUywyDznTMDLzNHh7Pa7e
cb+qvuiNrgRV3YxrmHiM3nf5YUH5vs2+aY2sophEUvTllLQsNabgGKsHlRbx3cPg8uX+iPO5DXGO
DaN6OBpmibuyFhGbkZVNbaWeaS0DI7t2e1yH4G4Gl6a3HMp5N9u1240NQ4swP9nDdqCzrHPeMWul
RMX8CiVZl81Xu2OyTxLekQP8IY96E1ei0V2HLLGsLoyKZEPiHLPpqQ60euxMXYnHPB632kPxNXKw
YfTdk4flrt60lYhM0tIeFhhkkY/Utxt02M281xtZCUh36y23FDVfssj3iF7swvmz3shKMOb5MgfT
0HhXJd9yv0kMEEUda0EOvFCFLjkyNkq/yn1QxuZwCMY03W3pUuqczoyuBCVo8Tgxwt6LctfNbjE1
To81TiKvnKDXzfaTA1TVRFpc30AUvvWiUNrFvdWU8fsOF2a9La5K5+BPbjkD/olRMCOI7YoTzkia
Q7svcxWuXpifTJMbCXM6WM2XrN90bo4suBKXGXlxHoT0Itm3aKh/6zatEpSRlaDE+tS0EaBhZBm2
h8QRj7log5PWHr/qsj4/3NH7Kos+dtwon6c/4m25H2atR2TmrQTmam95JxLXjUwsDtASw1d4bjyt
up/RleDEEzhz8ERwIzyA3q0yf+gH91FrTVQQkwjgiJgFQ1ObRL1ILr2jV9iqGKYZh4IAnIRL8l6z
s8CK7RyXeNDqzVs5LnvLz/FyDt2IvJKefMOUB9lUqQ7m1wtVFNOw5vYwVYTOFF6NC9yLK7WgXQyt
ROU8g1p069GN2jnEZiDcZ86T3pIoUZk4XS62bHWjVQQVvkTYHYTC0UIqM28lMlsfQ+BiZPRgdttj
2eCZbFJlaX5OJTQNuqeDNbMNIS7dNWP+scEyR29ZlNCUTuqkQ0XUD2OQ/8n9ysdyaciNQS+rqCCD
NW1dGOPbEoUN7h6DtZdlpVe4qQiDDV17p4+XJfI6VMTmNXwPuVAvh6uCIvXWiyAR4xItbpse2yLp
TjL2mxu9RVcyViFnvMsnwfds2/TGziQeslLobXQV3LWlgZeZqeFGGapWeVzLvVN7molFVYjCuRfw
BbbsUZN0zk6Ad9vPzuTp7XMV3xV2XpMLEbjRnOTouDhdbABMyZJciy/jha5S60NH9XkY7J2o2trD
tOHpYIV6t0FVKqpsRNCZTWlGQxzvr8559mzpbXRXSV0r0PMZ5okZZVcbGJwv8NU7au1EFd7Voo5X
1kNiRp3RvWut8n1XGTrwItZaSVpVnZZFm05bZFXWB/Q/EJ8rZs2NomQtz55a6W/BGqHXPe22LPw4
+8tbvSVRg7Pqp62r0i2KYYxadICy6f1QVFoqAzg+KB2tusBaz859stbo3Xt1dRxCU++WokKXIESG
6JTlSzSa/m6U5bFOY800rmxBL5zFwME5RzVeTTueHgs8P5xPWiuuQpcaj/ciMwvxY8szYEDufTNq
ceev/hovi9rYamW6DcYY0dU++EMaFb6jl8RV4NLYliPOpOkUZcO6cxxrZ7gPeuuh7MAG1bnFFzH2
2d5yzIP4NMXftUZWQUu5s7ZpMzojO2SeHz3Xd89Ba2vxe7zwb6AlzI8XOzXHaBKdf0iRKzjas5aU
AIMrJS0Uf9vK8gnb4BmfHVfcJ3qkJ4ZWTgUvd5YsaJIpau3xDbY+B6BoeklQhS1NNoa4Ln6pUVcN
5Q7PiMgogx96H1OJyW5ecPtBGj5KXT+ae+OQ9J5eDrSVcjYIpwBpaXbg4iB5UGLCjTWPNPRqTlsJ
SnfJhexNMYI8s6ejwdPuLgmlOOgti3I2VF2ORrC5jBE+M49bPuO36P2lN7QSmD6yB4tr5mOEAXIU
W/VbfMA/aA2tApdWB+JT5soxQmvqIbbCD1atBcj3QlVGCC3PaeQKMeKkXd6U83r29VRPGFoJyiFP
12U2mHVpmcmu9q3bpPS/6q2IEpUCG2WoYO0YWfidmfNRYF2kN7L78lCoZSndwAsZGU78Vo03nfua
zs91cj9ph6mIJasuHUw5ZlzosAsKj37V+9lxinvrc8KrsLfzB+xq9e4oKoRpkbNpNuFIMrezWwvd
TNkaevWVqh6UY5adInsgo7DAWB1SgYkfpd7iK+EZb3a7Wo0jozWf46fBbLM7rFu1JFvYkEqEel7n
cwgZMrKr1NwhHuzf2kuz6h35KooJk8x8zLGsitL6qqAQHook08u4KorJBp4/2wh5R7P0buxwuEO6
8aS14iqMqeGhEjl2Y4i2Idz5fXxuMW3WG1qJ0a3gEczG4DbyvgTT0W40h1UC1PeWPMSXT0Y46u5d
P4+WMX7Sm7FyaIZ+TvajvRGNho9cS35G5Oc1mMl1jJ8Ev4rrsZ1lMvEvlFHmy/h2JorOhpcPeqem
CuypFq+d8Skaoj53n+w1qHZ1OIx6UalCe3C1wl60XGWUGAC0xj57atNe6t1fVWgPQAMbP1UxREFY
nXLfP+eLq9eKVJE9aern2ZRUMtpE+S63+oNbLprNAhXUYyw2Xg+YOEXVZP0QufjSjEKzX6hiejzc
SvENlkNkNd/dpTgUYaZX/qjwHbccOyuWLHbcbHvwDCfETfTOTRW+M68rvsLXDZ1Uw3z2xqI/uoEc
Xkmu15rhJ9GjwndCoxajjywDR2duX2Ygy392bYVv8FZknXOUxpCInd2hf6y15wMVtTgPC4aIyNhG
lWH0h77pzYNXaul7Y4KnVNDmiufANLQ4IyfmtmuDsdtjQaWHw1DBQpXsHCOYyiGqsTE+tV7eHvy6
qvXuLKZyQheGXCqvZ29ip2TelcKnBOj1pINZGOWETqGbp0BR+ygU+POlVfXJlaWWQJkXqHAht7aQ
a7e6PmpC/02dv80S753OuRGoQKEEt3YHtk8f2cW0m0P7W5E2Wu2PQAXsyDRb+jpn6L6BAEUm3nnz
+BpT8ednUqCiZOdSNNnWOn0kBEo4pXknh0brQAIG+7KMtgM7mKex6aOrHbWJJXxd6b2IB6ESPXNo
IprkVH2UNfFpa79bZqyVwwJV1MhcAgSxTVQlhWUfkA7YB1LvnhWomkbellmpgRhT1Bf1bgwXDM9r
rYII+8yXS71WTQE/aeuiqkmST8G8ZA+bmVh/ae1tFRAUNmkQ44zVRQlqLG4Z76pFryRCZ/zlxAOJ
P+9YMPSMH/MBD91877ftorcDVVRQMzYGirCM3on8pmjGMzhqrcsVKlQvJ46IX5KESVlx1lnygF1S
fU5HMLd6K64UuO2VcGZjZR4J0ECUcm+DVu9BL1CFjbK5crPYXHKgKgJobVyX84dq2CotUWIvUIFB
pJM4HlLGn+QsDt1WfBmNUq+DGATWy1V30sBGDN9wz9MQXuRq73ykA/WWXDnV0qza+snJ/HNjjIfZ
WvA3KFE30htcjU/USEajdbyzM9g7nLJ3ntCLTRUbZMrM6bosm85dNjmnIE22G7kGk1axGKjYIMCR
vZ+4yXQuDO/OSNNjOLUPWkuiAoOaYBCupIl9xvMRV/U+vLfiTO+hMFBxQeU8DxbQzumc9ev7Hj+S
XWuEenV/oIobhUZFV2K4Lgpm8vvZDyLkvXVnrh6a+F458xKO5zBBmjWwZm/P/LWaCIGKD6ridDLK
xWfwOH6HiM3HeNaqCQMVHNRXbT2stT2djbLdizw9+JOvF5gqOEik3WqkszVyK0wPkxWAD/pTbwsq
UTn2opocb53Oppt/Lo3qNBe93nqowCAOybVPm3k6u91y207ZKdy0dAC9QEUGtTzjWWnaTecpr+JT
mBhiNzmNpXVhDlR5IwxGRM4Tx3TuF//QmflTvGkxhpm4cmROVUFfpRuns5Ti3koSZHwtofe8HqjA
IMrjqazHiQ3odm8AvTd0m3u9VKWKG/m1mTVdWkznedj2/KEb258094lSyA69WbhZwcfcKtPY+VZz
NNxNr5UaeMppaUx53HZmOZ2bgWeOtdi8I5Ly37SCx1POS3weJneEkHxulu5mq7wdi6R36qj+aGYg
G/rkDO27xb4csn2baHmYeLRgXxYQcS/Wzi8Yelm2UzhdVTZCvU+pQl/6sTORGCdysHSVu6bOnwKz
/7+cfdmSpTi25a9cy3fqSkgg0XarHoAz+jzE+CLziPBAIGYhEHx9L6+q7tt56ppV20nLTIvBHecI
pL332muvVV2XQFwyXwbMRUWjb+djW5EsYm7XxlfmVJeclyoixUzx3zFZ1G80rzI9xO9XvSOXnJeS
J9XWTtg4bOP7jnRzKoG2X7kkF5GybVY7VpWej01XvYTmRxeIq2j5GMb+80sytF0S2g6LzYhHTIgO
xTBdl9hfkl4IhGG7asFilxaKN7U+YK7numLn0h6t45ADo2glw5C9TWN4a8QQ2LjuOV4EypFip5im
mo9FueVGnKa+uy64X7Jd6nDuwjkI3NFreIs7ncKy+Kq2hrxkFpJhXAfS4vQrPrxrS4lx5+06E5NY
XnILk6KKDS1w30ky/qi36GWu1+q61b7kFoqaBODJ49qa3ToqM7JtV145+vOLXVO9xQSFwtH1a7qq
915+ueoFuVQumgodR5PHCwI+TQ4md7rUw3XB4JL8Q/pYj7aV7jj4KIYaCAh5k7HBlVe/CJFamrhw
H+m2pdTlIKd84XPtr1zuixD5UWCLZcStW7Yeer8elu4qLTq8fxc7koow9AIOaEd0eIe0+9COSYor
N+UlC8iWQgHcYO44cpNkrtmGJ58s9t9kU3+fkP9XIB8o4J/fwmTaUC51xB4JQFNyJKseg3vdJ05l
EZ1r9VJXtJLoQo6LPkC0YYTzTbTM42FMfFcdatKUPCVr4s293vywlLDGrPmV0OKl+ExUI17NS22P
PVUQnaP0N4zJfly1TS5JHLMJItXAhvC49c03HhUVkOKrfKZiOLH+eVXnjnEtQmOP0pbHspZlSofr
aGHyksaxbc1gJHjgRz/3YToM85pC1lJet03Ci7qgI0XpN1p+rLgxqRDsY0J2u0r+A+tycea5eejs
NGDNHfZiWlDVZZOMfl/3QC9yEFepGVLVuHUV6a9kWk5sDP5Nu+vjEv/DLrlkb8xhuemZK9x3WOTc
s2Mirpv4kpfsjamZmiW2eFVC2vEM7j4022B3eNWSXPLw1BzFSEC8PdKa3USVzyENd12ycMnDkzOR
Y5VYXDpZwnSJgpOBVsN1keCSiVc2RTSXwWKPhridr/ADINl8lc5cLC/1w+KCOd2o0R6Ltm3yaF6b
3ZKM7Lp89ZKNp5QgDThzH0WkGFB6NHwpMFM+qesqm0s+XlU12lDS4u7xZE9lNejbZFriK2sbdhEm
XbIUcN3FJhrmTxBCuzOuug7MuNRCIktfRyVekaOaum+dLx7xDP7NUf5xfPxP2/MiAM9LHBZS1kCl
Et7eQF6oPbuErQRzpVZ8v2orXdKJKAbhyEQiHOmtkOnS2p9q7q+EpP+FUFTC+bXuQ7zvUXUI7Tff
yut20iWfCNE9wAAprkyStcgqRjICj5PrgsWleWox9bRvN1xci+FODTVaL8NVXXN5KYsUe9N1Eaam
jzHvg7yJzUNQqCuBh0u5oCbm4UgWZo/1B4cAc9/fm9JcmcVeEosmtmxj2XN7XKvyjo9NNk71dVvo
klWkBojLCEbxDhZlCaBUqwxable5EMbyklakR9ZtHcWqyH46tprlqOmva9BdkoriLqiaAKSiY1LW
BxW3mWziq/hK8pJURDpfxit022ARFmCOYk51eWVv4ZJTFHkra4hz4DXxNAVjQ8bXYd2XhKIwHgcz
BrjwDA+ou6BIytRW8VX6RrG8JBVViZOEhc4ehWqWIp/6oS3SXveYu7vqKLykFoWQ95QQJvx4mn3W
R+4TY9fN8Mp/4RVF/bCWAxKW2jdhHmp/XFyirzuuLmk+wyh6mDAjZWlqflimJNUJue4FvyT5BLTG
iFONS7NanAGh5Lq/yqwSj/MiIiuIi2wzm/GCB4m+M6rBmtdojV73LC9C5wdtG/qepD1yVtCzDpze
N3KSV21OcUnx2RqejHQYcPVSlyTtats1mW+K4Tp9CnHJ9ImCta2ium+Pqm3qdEA90a/FVRFfXFJ9
mikcB2UGe3TjloK7dWNK/emaVReXbDZd2cQOtBmOsMF0+0VHWxYQWAdcd/WLKmsFPjiNdeKPZQIA
POoe42q6KiyLSxrRxoJoNP3mj7MPyhzSVOPOd+S6tF9cMonA9bU6Hld/7Gr5uQDsm7aRvyp2iksu
kTJwNqDhsB5h6WehAjWHB5uY6xRYxCWdaAz5iI6r8sdGrFOTgtPBmiwZ1uX9ukd6sU1120GX0eOR
Brhlt1S7ePh3HJH/mcopLglFnaGu9DMeKRqv8+8Ej5fvinYZf3YDryGtBUXx6nOwicburvoslzSj
zZN+FQnxx3h6DmwAoacrn8IlxWhrm4KDyumPkXHp5Op0iq4yKIjFJcUoWDnkySVWSS/2oRL0QK9z
yMGlL7arWLegmUrqjygxoHjYbXVajteBIuKSYVRwBfl3O/qj4qX5BOwocOk6huzfIQz0H553/1p9
iUuSUdUMGOw3SX9sMefLX2FSrM9zPAfRrZ4wl/8MaTPav9rClHDlXTdjuzcfL2yF9qjq67lJS3S9
2iEFkthtZ/jWQFLHb4UeX2gTR8MNHWtXnsd5WKd7uxZlsjME476nCVJeY97WYeRO6xQv8o7D0YHu
WsWKJp+jAioPqYqS4isPolBm9YYjIK/V0I25jWIYbbIkqJfjVAKMeuShC6K9mQgvDrEHb+px6SXP
tmj1fodO5XluQv4ZSZT7wUk33UWf+6d2p58BN2lbyL0F2/mnw09bswi2IfERInhQN2KSyN8B+pGQ
xOE8LjDfX4piz9aOdy+0Cuffm4ecGrRWm4HBIAX+EafOs6j5RdsNXa8oqJvuqCtRbZ+rXtd+P8k4
WPd4jfx4wghTLW8Cm8zDXdRELfsOXfTVHRm8FspMxlP1yRZrVGQqAiUxc7Tr61NTLMV430Bic32N
VxuVOXTvqMtMkbRxBmuCCDTOlun6THvu+4y0ZuUP6DCXS5qoMEh+rFj08QSRWgdzzDph1Zey8oqc
giWSIvexnpq9jJuwyBKG/sAuFj54WKJN8x2kCFaZce5U/LCWZfu8hFXV7QrtWv7UQV0BdzO17Ycc
WSdJNhS2lqmfqtbsCRRv2IPR4VhnA4Tl0Z/aZkia6rbB+I0wCwj/C3dFkCWt6KZ882ChZ2SZKKTW
BxVDsonyrjvIBAS7dODJ9nmxoGulFZN9kC3EFDzdVicMPv5Kkl1jXVFl0o/ui6trChFMTRZ3YFEc
iPcNClbsyFRPiwOjMEFPXc/g/BNAvsllagiWsyBKQL0blJki24Y+fMOPsVDYFfV8RqHfxynEEnv7
1VXSmhSwrkiOZWTJDCGiEEi659hF6dSy2D26hK9KpzYs5i2tmo6teeRV0O6dkWuZ2QJCwrDB2TaV
dW2HuemFCWl3Yx+CNstrososlNoU+1pZ7nMKMv3bUhV+TgPSdTDmaCuncklMMr8OjosvAA6Uzvsl
Ssa0UYtaDhZ/XB+dZNOWlvXA5QNaB7FNoYu8dAfVSPx60F5EOg3ioYaDvYHAj89H5/T6la6JBo8P
4vdV9y7KZExyUjaO3dbQjXwPt9KTQyAD/3OEh8r3tTDhK5WtiYFZlMH4rAqzEQjMxMt2E+kFIsVZ
xcee7iYVxvxxadaI7F3R1O1pdSrsDnoRZkht5OaHYXZ1u8feYi7rorH/tZQcyJ+ChrY7wkkoqA7B
OhdfIJ7jd70jfIDc49iIT0vUBWcz40/SEqou4svUy6budxCWrDuzW+zM66cyVnX7G908Gu8gKxNK
By6xYvHZTwyyymk7F5FuM4O2UM/SmLByzfBh1/G+jwmfD0PAQ3nbL/3HOxCIAsdS0Rd4XKgL1QvG
2Er6YlxQtrAvtYoOaT8UQNHiquk/tZSQ8pccWFP8srChGHIyKqTYZVnHzU0J/W5/amO61Q/bWMWf
a28ClhkyL9F+7LSz9zhNA5/x0nXxHp1TEaaQXzTNJ4yPsORT0VF1lj36+hiJVrY497GPf9cubMDe
5aJd7tq2RboQNrP9EkeJg/+adtXvqZ6nx057JdKmx44KMruFpnmp3BaonG7IMVIotC0sL5EvDQfS
450gQazlvU9UQQ4mcEOxq5CqBdkgRcF2AlNmRW5lGXSpFjYKdlUQLG9xK9vh1JktZxvOjnRBv/Nj
eZ/DZEaskUggteKpViu0eMeHrbC7vrRPJhiTbYcjQeAOC6NwOrdScbKfakXoKeBSdDRnmHD5PKwR
8DIa2+RtpEzcSNYtd/EYVN05EWXDDhFMLsI9xyaY7hAAz83aZwOkIJ0v75IlLjFVUvHtTsbtcAtY
C9GdgTcSZqtoVbXvjFh0unIgxik2aPIdip3rfaJ5LTLoIH8LqyH5FSVD8SPsSd8+9aLc8CaUVNMs
JqXM/UANAiLEMiG9tipoFobwwzJ1+YPPcj9z485tS4YdAHSdQ8em3XWTOpTeHzmpujzSaB1ZwQ4j
oyRN6PqgGj+mTG1NmkAcLtWQeMJ7WT0hjXBpjUnczPlgSTdoEphEbLkSsUtVJ7rbKgzvPDV5JMav
agnmfUiqMndwRMrhV367iXEFlGdkkE/wd8tVMyeZ7oI5SSl09A6+gP4VTuda3CWyfnXr6HCe+x9C
qWkPwXKex7NZXsVcdPlQQd8aygLjkCVwAXR4bWWB4yfy/gxFuzCFC9Or4aggApzwCG3tp1UGOA+L
IUk5Hm4GDgVNOV3v6KoOtPJ3yTySHXTvPZxUG51NwpTZasl9HbtvWMZ4N0C58Qgg64fmatsxtuSg
taq8WavfMCQpd4FDR1nC8gwJgK/32uvD2qghKxIyZaR3CCuOPpJGPrhVnFkPrmAZgeITCdmmonCH
hg/Jbc/ru0L7JY/j9alux97sSx984/CuSk1hbqZ5u6OF6lJF7aduMfJsYznuiiX+bcr5Xhm0i7MW
axjV3YSd0PlsIPIWJef2EQGgYe7nDkdQG0y0TEM1IttiEbN7zWKTSq/nLKx1kPF+eC6EEsdwUhAQ
78gTxxAJ1JXqjOmwT40b06on+B7RYgphjhjd1RE3J4AVcZHSBTMmBqBzOrZ19AjneoFIU+T4QKrN
N7h76rQXm30MFY1/L3ExFXkyl+Fr2TG35sNco+lIw8pUtzSiEbCD2dH1HnZDIl9Iq/RByVqbDJ+P
hlkUNAXdCyBT/kw6Ru9iEugu5QqzqKkfO/mzW6M27ysWyJOsi/hL3zSRT9k6+a9wjIzJPhmH4stS
14tFzoe50HMScunxZo4QMVZ9uX1KODqhOwlh0KxZ2/AL/GG6MR2rcvwi+kH9HhU6PzdN47A6zmBP
YTsNAtbTZbUhgAAou48DX6/PY5uo9iwUkeF+DBUB47oJJr7r6djwXNatAtupXYp7GxXWHWrGzfdm
m8wHY13zFkRkjdcq7O26oL+0Ji5XU4175RiXqZ9YUtKfVsBm7pPuSO3SsAfYCox0Gb6SuhkckipZ
1sey6NvP3bTy/ls3ieX3FIO1lI4xA5N/REaM3tXSUp5DQTuUj7Nuum4Xuho6daZda3MUsGh6IZQX
Ztd3Gi/k4CTGOVU5wUxVOzE+TMuiNqQm42RgROVd+9gPvaqyxrWM4mCpyJQCYY3sPrHtRtPRqHXI
MPRMHwbo4puXAXIT9mG0hAz7njir9xUtkBtCcCSGlpUPMQ2MT9FO+7lnVc47Qo5ImsNkzVEK3kLm
zYL/TOkZsh5W3EDOPEQ+Fm3buKtxznwhIdv8r2gtQPfs5iGYDmMPEescc8GVejLwKWWngUleYCmq
mKXzTLXOiAgbnCux8umC51kfI4hSQ6vYGwzfRaqq+qeg9W31QGnclnmElJemUwcFpEfULVCY5nbj
cqe0eYTWYompJiIRSrd5XbfcCR3fVJ5H+iypmsCviYXToAFaWaRztQ0v3snxjQ8QxTvU4NEHWVzB
QD3jRi+/u0DqMNWYDf7UrgFkONshrtURgvfISmKPIYp8npC7p0Enx5up6oKdQSB/445Fr3YIzDkG
xnYTVK0/4yik+j5iE59TY2bPz4lWFUcJMEM/m2/bbzNH9jOqOinSuh8Llo0hOYaF0rvALM2Uz4Ec
+IHxwPusmzn1TxOtpjVjXT3nOOvk182ZAqra8Cduscf69mtAhPS7pkYucDvg5N0eDNLV1MF+cV/E
bUd+kMmyLUOxU7WHKVhNt9sSqp655Em524JgpmfhOU9uVO/WV3hQ6t/gecwqs0PXlocB6VaFftIy
0Hzj9e00N0v4UJuPxKh1BSx3oJXY/UrCisePQvFt16+tFRm6f0cPSU+fWrhvdmkR8Lto3BJUiHCO
aeFlUqwWQBtnPHcxVyTTpTHIxwSLnoayD57NOGtEosmIJ7kI7R62yPbj40LX5ke7tD7EXHGng3TV
IcKTtWyE4m6/hfdRq+fH0poeTvBL+VVXqx++FjTu5owVGDNjiQyCHBsASgGqth8n/DqMCU57OY2Z
35axPCxmC8+znMoKQm0b95ntUAsTaDfVX5HU1XHa8rCCrTpu5GVLkuo90np5AlzOPpUiWrqd3iZ9
srDCRZI0xWuNDRkH5FyC+ZNXns67Qkz6qNGpS7XfwmpPWueLGzNbr+7LkahPwxw9wDWbp12I4d1Q
T3on4EbPsqUEhW8XM1+aG9uzBSJhNZsgKadWTLmoPtG7yXNV3buKbcEBvijkNpTj8qVYWHDXBoJP
OYvrDhACRpLEcRtRV+zowNh4V9hQ//BVq01KkMkuuzGiTt7EtBHHNTE12FThPIBzQWPd7/poCD6v
hvIUIILIWhnVB8ea4YNm87OfyT13PUwvAhlvyClqEeStoEwdVDHYKp3VljwlS729dVGnznRR873R
qATTxDe0upOI4esP+NCu825bEQMPUzv3R0+34nvfurXbDYtoEW207+d9W1DSPwCTQ1E+h0gP4UOq
fqGGrl+MncC0Lbf4OMh5fhlxWJ7ClRXxDfFTaR4B4zfvSjbJkPV6nfJw8M2ZRQXyGzOO91OioOsI
MWAcY33C2dcBvC2ehhAI3HaD37r7qa8mtSuiRTxQ+KtOx0JNKEublUQ/sbM/wBoi1uB5HHztUNAm
/W1b+/4YhY5/teBjNsivknnZNbQb8VYhKFapsWVyiiGjytO1El2Q+WSYwxtlIpXkg2g/QkJdvtCy
uzczZ7kx27na1iGtop48w49xu+0J3DvvQib964ZYMexqtWDEfIQQwm6gnYhPvfM+PLfKiVdt4VuG
RdeNyWCtQ79j1Tg7l8y0GwG1fwhbi1PHrj4vlmF+jLnAOVrSwD5pLQt4D+smuenq5R2kz3h7s5hv
f2/DGWq+nBOTGr2umQ8gBHtY1LqSdCWYPmzFdEM2v4t4Tctd02h/V4TV0RfN49pYvgCcCMUJwR+U
M4jhkTbKAsxD/VqVpMd53exLSUNnMkwcwXGD1tQOJ95I6MpLy7fnYGsdTV3Nwzdw5823OXSMH0mD
mJTNLPLDvloxCGVqGCSoNVzurJtHpF+mCw4uAt6RLeOy6TOBtrS7WS2ashkfw7C/DQyRWPxFk1dT
kNneJxFPxD7kiRxeQJPubNYsa+Nep7Irf6PJMHU5QvAMGKYrelxlw/QO1A5dVN0GHusfMh8/Rl3T
1ftu2OD8y924RscIDNIwVQlUy9OlpPyhkmEXZTMO9jvSqeVNl3UjDsL0IKDhFKqgsg1tQppXRdn1
e+gW2W9ce3R54XqH02aCzobJOk4R+WDwhr3cOx3Gx160szmVK/b4CbMo/YswCY1u+rGs8VLzrszn
lrdV2iCg6RSpfJ+cV+bCLkWfxyHBJY3TX+SHL22OmAEPlGiF/9iem4bbfBybpN4L1tryvis6haon
nON+5yY9/5ggx0UyOofoM85aOpnRoZQvEEOrVDYEcVTeEgZE4xVFQLKemGMrfQ0LOBj/Ehos/ftF
msmdI5BxwsMwF/X4KJumZ+9b0Rp9gMCf+j1PjpY3FNX6hp1rxuiBlgAIcj2WZfBYhBskQlKq0YjA
TrdyRBClGO/N3dqgnPYa9gqf4WYkoAQzhdE9A7oZNmmAU4c/hlFLzqStxJwvYmhY6ggW46bCcAw7
VGEymD1vsIKfl8bYcOcLv/J8FjDnyMwyNe1XN6043dDiGvxD7wFSpi5ibZ0qaUiRQT19UjkUT+eX
hsHrKu9UG4Oys6CeThFF9JfYVTDAcioAdOAm1yPbjS3t7w2M38JcLUKUL74lQZ9hvpIsWT9ufnoU
rhp2TetQN6IGacxeyZImvwEjRcuuFXU0oG2FTDu1AKT6Z9Bb5x6SkfiGUy1JHJq06Jye90oAyPw6
0EJzmgK/wHQHdhkLHoYuwEnbWC0hohO0Sbmmgjd2vjXIsrRP4zkM1VvBkkSnCeFmTCc4R71pg18j
RaqiJW2aDZ8DuvrjG1DvGK71aIZOWVGNeEJNK7bxuOAH1HnnCab2KiTT8Rvp4ARzrPvIRs/J0ixq
Fxd4ydNwFd0jqclkfsoxgOpTX1dFlVcr0QKUghAzHzZveOv5dxttQfKTzV0P5GEeXLUD9TdA/dSY
iWeisyRJPXLx9SoanLgcDp6YNlWpuv5o4ah5bJNRPgAs49e2Yy6a4iPtaUeasT/Kifi8bk2Xbq3+
pzXGf/70/6t47x7/0bywf/sv/P4nJL7GstDTxW//9to1+Pe/Pr7n/37Nn7/jb4f37v6tebeXX/Sn
78F1//lz87fp7U+/2bVTOa1P7n1cn9+tq6e/Xx93+PGV/79/+R/vf7/K69q///WPn51rp4+r4Uhs
//jnX51+/fUP+jGs9J//7/X/+ZcfH+Cvf9y91eW/fPn7m53++gf/C7yrBEnAyYgYT+gHf295//ib
gIZ/CTkJQU2IKIsF/ejotd046b/+EUZ/IfjnY8AQ1TGSd3yX7XAI4lbIXygXIOwkIL3if6CR/J/7
+tOT+e8n9R+tax67sp3sX//4x7zsf7efUCMBLY2ShMSQ34oEu5zUkDSYCpTde3gQkOjYVZVt89qT
cvrKFtzZmAJGlu2ubJJNZkhb6ZIHkIoebpIkcMkhiod+fma+D8VdU03QsSJIeubfegjhoSyQy+2S
RkDhztYgdp/CyrF2X6C88icui16ndCNQcO0jTD5+FgbDlZln20KPwzYCS6Te6eTrIKCRAURgLdvl
RQ40Mr/k4uOhSBmkjuOctPD4/lVpUz40zI59rpF+lL+8DacqG+NxTE7Vyhf+ADtzVDtggraZIxUX
TyXY92ibtRvKVxtpql6JAKv14DqHeZs1eJ2W5GeXLHczWEE5G82T4sHtyEqmMhh0VzgIIz7JQ+Mm
GqLGnabe3skukZ8JGb+7BG0O6Esq8AfD2MDygohP4HR84cOUfDgX2ha5M0qNPKg22RyccnLNtp7N
dNcWwqJzEjP5mXdWIb1lgef7uu+n4mZJ4BIsZKntZx5UwXaIrQYAg4b08nkz41YXKT7B2J4M7MMf
MFWmbp0UwgI3Dfyp7oICHAHaNycbxrVFmTzSV2t54jOt59Zk0sEY8LR1QdKhJwMPBoa4lWQUuJiE
LQgw6h+V9KXfd0qhAYE4xorHLRgUy+oisT9CS9U9U9Um4BG16aLJihHRrDFr+C0c3PpmEFqfljLm
aVXru0VhLMYaoExpiebIcxLMnzB0F57WkrL3GgX1dqj0Bs32tEebTO9R9jH+k3uHHh04/aY6RHz1
7q6vfIVoPCXz1xK6Dj1GLGxzMAgb9feq9MN6UAPggbyCbQXffWA76lk3lXyAux2pWE7nwoj30sFi
5d1sQEte0IsZltM62gRu474hyMHAX2Xo0RFqwEI/sE0wtCA7SzfDjhZ9mn7DEGxlyAlpdxn+jIEG
DgVc0An4B8RNjf7ST9EmvgmykvKxGSPl3ssgqKYYo4UapJl5hGvCfLAygeVdjFlxybs8rFlx57ZQ
CVhcjtiUO4BpSbUznbXdj0QtrjhFsx/ES++nsfzECmsBkZUVek4a8HZnl3QKh8k+ImaV9f0kaxiR
55qQmh4VHSXdCYjyshTaf5iVoxlcvwoZZLNmyJJRgCzdjalieTARxljCxbb3coDH2mDZnY5moOvg
PK8v01aI770ZihtV0XBfiGj+Doa7zTDPbH4gE/ZpiUEMOGQQh/7Ati0Z7izZb0a3YGmY5lAB5asz
QgT6YqtxXZtVAaKvgpXJTTjLGkbka2teMb/fibRaHV5f49zn1bnxBmdcBX7EFp/bqjO5SpbfVcWL
e9+r13qk8hktjwLu8QLrDnzJ4p5hVJnOSNMB4SXxQ9N79irrUKC93o78QHASnhcZfajdwPppvwbz
ui+ojz8RwBhPSb/acx1M0+24jjNw7zHOC+AKh6lmkI2H6M/8BSlfP+/mgaG1gk8zzXtZ1+o0fLQq
AcrIm8iyEEIdIdvHbhp2kBybfsyR+amQeKMu6p7oBuw3bHuDgrbkOznzfi+0BMDEyzBIe6ZkTqd1
yaYeblcktMEprMvgzs32EfL1WEBnyR7klA791A01gzJxDHw3ltCG5/5VRL3Lk2pyN370ya5eoGG+
0YZk8bzerT7wP6I5WI5RNIzPk/XlMUAHBc1oSrJgDj1qHaOygAf0hpdyOq960V+LFbBK0C0iVyQe
9wKI8qlshhcDnHIfx5VJFxkXhw3t+LSoXXVfNhFaIbB0fYYhaXmaQU/91gD/mNKYBcHroPsfIZqq
QPUX97WAZ93TMH1k5wXEe+kAYEXo5RAarm+QgYc72ZAkg7T+fIqr+q3Y5rJLKb74Yw9AV3lr8CUy
3NIoth8+eC7cNyhpUdOhQRkkLDmiFlrQjBLozfxv9s5kOW6kydbv0uuLMiACEQC2AHLgkBxESqS4
gZEqCfM84+n7S0l9/xK7u6q1u9esN7VQiUpmJhBwP/6d44lhP4tM6CvbnZqLqUvRMqLiahJdH256
GM7PMLWruxFgD0ItbNU0n0YME5fLpKJTjMx7gAATx6Wpu9c1mrqdBfdwoZssCvvzVNDbhjeHr3Cn
UiE+tPO0L8siuc5Z3He09Cqv7C1yPxembtBjStpLOzfSMrDxBASe5Zl3bNnNHuH57c8iTZfCL9w2
Pgypqi5qZ5B3VrLWASS4a164+Dgsf43n6pNdqHsQYx6Rhik+ML2TodEn7V5DGoWGKIv7yTEfpk45
R1lm+oU8Yyso01nuU5OB/JpL93K2K/nkrY4KM9GtfqyWLwah4Rw8ElwmNIaI3k17htR+sdpTgJAt
H8xcm4ztlrXjv+b4YeBW3iVz1/mcZW7QkZK3axGHuIAa4zTEqLBtZ27Sj7t6uEms82PdNhH4WDQf
Fd2+2qRzz3i3vRb5kn2bt1j216OZZCnm+8iQY4oO5NRjyg26X+fGSobxMCdZIRvb1y7Pofh5dGOW
39ylbNOkvWn7PtLGLokNpqks2SLgoJuzYCq6qNhi300ch+1hvnSzRJrnL7xLzAdTWKI3l4t51NEY
ILcl4w3USV9+tS021b4KPa656buxGl6G3qov2q01uXgrb89gfAjycngpQDQCx5uzYwZicuf2RhJo
nRSPuaoK92CkmzT3qKM6J8emi/dVNWdlMLpl/WEw+BaqnAS+zNPDrusUqERTLuteDf12zLexCAmj
jol7aVbmqHnh2xM9HV4ySXZaOk4XhrGm11uiyk+okCSdFY1Tf5lFRKWlajT8Ja3rMKoqZy/b4mOl
aPFSm5BRmTI971DaTkzis9eG5vejMTazsRsGNe472tvLYt5wYjYN0+XZ9danvvdqfO95uV/mTX3N
1tUOtEiNQ7w5r3PUUNbFjnVPBqB3Cfc+fABt4djgH+SyyUZnvPCyFOGXoXNFvSZsv8/1Q9O7bqgy
VsGjOxjuF7GkvY/Tx/nYqvI5itbhoaLQif0UOOiehB25R2MYLvErt7PfjFGxL4ZZDVdN3cNasOFZ
PMx2VLY8hYoqO2wsvz2N7Za8LIsHaZW4d983p+hkZB67Jtldm9EG+8vUR01YQmq1DK7HLNSdLl+W
yS5PaabFcatVc5JnzclRbXooEhiROqERJr3WHR/dVC/XKdpwwLYDoXzLUNMFs4ua4W2r9/O2vYE1
K3+YLOErBJnnwYFncSJkNl/m9aL8TdTLzO5ZS63HoU8ZHLYwR/d6c83nUbbwMEgD0FxjPOmnmZHD
F/I7+o88KqcqGBYG7modsacS1h1Gi7RI6s+sx2R1xUkZc/yprKPsLe/WGB1wrJePkzDbo7OU52d7
ObOAbTXEaY2L/pToxTyVVhld5vwTXmAbjXm9lZt+rPAHXdmrTAvf63ObgfdGYdOoNfkILBqf7B5b
5R58dniYrFkcBtUh/+XbsrgBxUfUv8R6StswJ215/rqUlfuB3/SpM5irZYhiUJ9dgzD45rbtoE5d
23fr7QpmGj+1OQ3abTZakwsppWEU0R7kPD5aZZ02J8MAJvLPs1u0oXjsK040WhrbYySXZ9OlV8Ls
BGO3GOpkTebW7+JSmnkA57IwOItRpPcOKpPrE/eTx0dXTcVORz1ItFUUwdKn0ZHsngtXtjyQaRSC
rG+feF8NM+mp59fmjkoMHoBnaKi5KOXcXhuzsV7No3rLo3w5rUx17/vWzq6QkxIkEo952Tw3vh6Z
GpcO44rCKigyLCNmJJJdJYrJJ0vpmyN5jOWFdmJ9oVT5ecqL+xE5PySwxAycdfocCUr2hrs6XPLC
OBhq1keD9/2NG1Q+xBzdgT3M4vMwL8lHq/XyS5ZngEc4rT5xmGpqcGVte0Oa6WsP1HS1YDJ9NRvb
GW5mvCdfll4729HujDWhd1pYczCt9IehVeiOgYWK9YuyLHO7nCerZKpOjmx7aw1jVjyV6bp8RW7j
0QcP5BbH0tJTe5EUEb9Z1TgCD97svIxxWlY7yQ7yCNUtHc0LUxakL63Moy/mJubzMFKmi8FWWk23
M+d1yoKCeB+TSk/XMObgbXIH0ZKSVAJaYJ6c0nRJIs+oMi4Fdu7+dnXJZXi1wUXFLhnH6EuqOxjR
pa3n1e8ljx6gJqd0r8dqdZJXZyht4xQlrlPeG87ER+fG8RB4+Sg5zpVOFrZGezXbdy1zSYK6SSMH
32wjW5+8lNi5L6LIKoJs7pv43lKFE53sqWtU2E9RsgXlls5qZ/Cmvk5aVfWNSy+oAzc3NrUfp62P
jnlWuHZ4nve1oeEk9nVS8/H5ltAOz4GtLerjxmAMpGqEhzSy8ZMikuMyYjK4kxBi+zTzzFsWbKT7
dovso4iy7ovJjOtlnGTiY+bQT8aQMf7brOoQGVFzyCp8NFTrLkYD4TDxTcqleFvZ2Jj5lZQFQE0h
rtyl8natqZ+LTk1c+aZTXiZdb1zGgMk7lZebnxu5E2YVPwb2Wr9NomTCVFAWfCnTSbe+EAXw4VoW
SNF10ZGi1A1/rsVWX5qzit4aJBXOQMUukDA3CXNZceE1PlJLC9YxbMm2i226wsyUzcEwt3VPrEJu
+GZcWwcRi+G+jKzoarXi6cAqNHGH/WPbzfUGQREPn5x6BS8ttLUzo7y7muqeO2+rxLW75uIU56Co
PoNL99lLQcI3YQ5vkpi+q8Lskv0i0OJBfMSfRjN0V6y3Mj/Eq2CgZrbuvI9WRGLf4mmDIDwWWUDS
yBIIG/yk5obfqxIja7yZLp9wdC9XJiBsKSGe20Zgpt/OL5xE9gOcne1dD8OahYDA6qEGF/w4xHHO
Lls+kLCkprlQUbv69Sisi3VlelKMbM9N5hpqR1j5kUl04iscjDsCwYaTWbhudIyitvnMRD5nJakx
sZPv1uyLamDgZyhFIaliVmYr2Ti3TZt46pBbHRSp7xS193Pr+m9Jj6f0S1f39bfhvbD4ixZ523yt
Hobu69fh9Nq8/5v/T0qQ5Dz9nQRJZ1L/KkLyAz9ESMM6y4mQhCwH0oI9VWd/8n+okM4fFsCGQ4qm
4oJyz7knP1VIqf7wLNsmrdfWJnAIhP1PEVKYfziOaSqTyH5iGiwSCX5DhLS/J7L9S4SEj/S0RcEu
tbIcJmjv3YjuBpBRrfFrN9rGdlVyx5Q3jZ2t3BTV2BLamlYZlE3M+dmEA5y3VGclyOsN4W8uViYq
qFRU2gxGGTMSvpvRQJroOhembj3WFMqx9W2U72+Uw1tO21jF7vDIFhWqKL+pZW1HF9oSC+OqUlbO
SFvQ9l77FAuOEtiEyFIJWYatSJccP3DNkpTeDQE449F9XKK4SZlNExow32xWpls3NJgsMI0egaLG
hy7JxuKOYm9Uz5LtugL0Z5EYjJyUNaEEPpjeKwJrmUHcJM4aoIUuGt10qZ0gd+K82KdlbJqXMa09
YNY0ACaiuXXfosToESttMXUPSnZe88EbZ3O4bXRZfDaYuzAynQV+VNzLZh1WtNyvWTkT1B3NAht2
qZlWAdG5i+mrLeroluZOhPZgtH2o+qrdu0axOr4a3YrRuhBufetMtdn6+dRkzh66OjeOQ1fK4p5E
86oLXIYkRF53g2oOqWrVsbfdc9wNiifIeTxqqJgiN2AqEVWeezdfTzKCAglmuvlvDRXS+MXm3K1u
GpRF64pMjfjR6KWug9yV0RfLlH12gHlo5o+NYqNW5Ddxtvb5LjXdLX0tzUTal7LsCvdr21CPP3uL
vXW3Dulj/RXzWal3I0u2ITMmZ5Jgp619T1YKK2Ztt1veSp4q8W5g8fEA4G6bH4xaOcmOGJzz9qti
ENEOkpTTuqEkYEHY+aEdpK3VRZCyrnoBaqoetrKPZdgt8fQ4cMPle3KnXCb5XezcOSJa2Cpo637d
rW6+gBaRkl8yQ6vFN2rFgT7QhE5IZQ1jvzmVMoM8Mbtb4DIKST+HapXzrh83rzMpRmc1v+mqSAgw
zyUdeNIC7ByqdHX3lpnSOyF40DDlZir6Xd+3xXYaKnDL3cZoAiFgMSy1S9LKy28ohsEmJ6tYP4Jz
N6fEKaPsslTNAjufuml86/QpSR6xW9FUDY22XgpC3zWytrV9M6fGlQezt7l5zJaG/1TYUgDCDWbx
oWxmy72YZx4Ih+m8SCcwY3vFMmKnSDoFSSxhimj/oXBmBwGUrajCj9POqNGKYKYo0J1o89chjwrf
9BaT5qQfuu5QK6z6QaVYTnooIg1Ix0bhtQpHDAafwWcaQH0eMzYQJw82edF3jkN4hcgnvkLhRUsf
jiMRKNR/sOt+gRrt+XxBbXox1yrp9na3zR9bWyTlwaDwA3FAkgjpFto2oJbACGCPusyAq3UV0++d
edMCEOsaPS9efddtEbjaPHWywFsFYbyjSEcnWBbcgH5bO9YjB3D8YFcj+2Eid+zcnYii2X7Mi9qc
D0jRc3GTGuaYhDFmvA2AOBpFIErL7PeZkZDZ0vV07EG9ZCu3HMNJFwtHab3yWc/z3VJr+z4bGPf5
8ywM4wF4hJi8aDF2Y1W5r9bc1s2FPZe25mPHTBFmro10l3ZVU+3iVCxyP2GlcPx5rNIcdtXKNwwj
/VJ1R8YBU79nE4hV7MWAUJL6jTBNEWIZEs0LvF91Zdq2Le9EM/f1vgfaUr69DJXntzghX7dOqfty
cjjbxaJH51BvzSx9O4vbb05vC3LgMrt5KsfZSnaulbbugT0JyrqWRcZQtIyTNTuMo/Ce1yiqH+24
59PKZqNZrm0HcRkLzTQ5gZOZRrYHhT4rb5gLWLk7ZUg7vocik9zMU2OLU1YYsDnUaFp8GhvHeXXt
Ph+felSVYS/5aBra4CTPH1S0eLCeBpaEI6A6K07tRS/TXsXKqG8qjJ2onBJxWVW0zJeJPZjmHtpP
vKGl0756+ezUO6vLc3lrlslMxWg0fR12Mi+T0F4dQ3BEbZsImRbAynReOsivlVsnde2XSeEZSN7L
6jVkDCE2E4NmJnm73sHLjxksW9mngDBEtUcjd+m2OovwBUPlEdAjGY3pEuU/Tq7sfEuhKDdgNeda
ETTQvdGNRPCIHqsQCo6GooMyq4tcJk+08LMTjH2fbl80vqePzG/WrPah/LNoCcgTjjheJke0zm0X
j6t9rGcAf+xFxGOFc2ZPyTGDCIxDnoI5ijTBr+PdhO9pPaTVukAA2d00sgS1sARqt8pjPf+peuiy
x1K74xA0Av1otyyLZYWxsajtBterxRQxSy2C4BwcTId65NkWOFKKe9vFnrb4eSnbmJGksVkHBeqC
pLUirF1L6SbjYYtjN3/O6wnwzgcBSCcRFB67CYFBx8Ttm8AjN2b4msbGWl/1uakcZ1dHDftE95Ey
3OHV3cpqcf2YO4zsvym1YdL7dhXVp6zIFinCcnN1YvtQiXlzQSiYNItdE61ztEASDMl6qrB7RDuA
nXK6svuxB0w31lkfwEpSvrgt6UwbRbBcxmVn88Tro4ADwrV3Upsi6n08aDDyYeqZI6QIMReLGn2g
YWs6rMJYVp4YI00Sa5XzmLNJrJ6TnIpSGvoFSWTtTwRnNuPtXHUzPZQ00qh7aoRs1PVgMYE+ibEz
9FXCeCq/c4e8rkIP3M4pfN3V23TX6MpYH9uoM6fPQ01flftG125DQKW0phcreA6zFHrxrvug8Dw0
ve8oq35pS7tLr4p+Nqqdrboi+hx5qoZDoTl+ZIrunfjgsElsjl29Nc7IFJLhBfF8L7PqyWJn7We8
XnkkE9iXKZVB/kgEWzK95tNQvoGGRM2xqCFVrhfNbXwRmdmc7ip4tvkuL5sJzYWyVxN/XVfJ1RpL
u7yMDHeujg6Y2/CMEsY7tc007p6WMlMPHfT1Zy2kJT5qoMQCyHHt7EOzmU16jHMFwzWTbdpypIjC
xOIwd6zQQ1o2HouCp/SH2asV/rm5bNPuSBAZj4JpSGDdKgaMHxKTQ/+HUfh/e6F/s85xun/XC7G8
aUjH/pd26PwzP9ohLf+gc2HejYtUOpZ5tuP/6IaU/kO5SghTSk3rA7z0f5shA/BCSschjcHjRz1x
Djb42Q4Z9ENKKCU8lz5GmRYrSH6jH/oeGfOvdujMdSiOEtoqG0FEWO8TfjdmDlWeO0tQ5Y51abTO
8lG3WZeEZ1U+2IZ53FPJ6TBrB1zzMPLZ62zOzre2TdZ/SGKFQflLNtT3XwU85fyuYFTY8PrOZV15
a2+wHngNRB33gKp6Cx0jHY/scHFA0uxkuGeaG31pqbL/ISflnJn310/Blpq2lN6QL8Kx9PvUTPAO
oszkVoeekXxyB2tj0cPyNVvcPXYk+Q8vxlf+/sWUp/jibAwqgDqS///l9UNaxVAz1v+BctKK0qkJ
C8NewzUZX4EM89/KwXP5h+nBFR2z5m2hH757EdCKLi6U0dA4ptjl6mzifJPy4S8X+0/G569Mz/co
w18+OIcX4Kvyzu/Fc99HE+iE/ZgltUM4eLdx84AlBk/afWLvt/hTq9mXMYvAGy0sFjwClTpmMVMH
9J+8Vn7PrL+x1nCUgP6uhATxrvhY/ILZnbU0u2h7q838cthuI8P+p7Ct8/t/94sDNknBnh3TYrMh
d99fv4Rae50RD3oMCxykpHa2lAb7nNnEEwSkPewjQQpCkNbmK0a77bQYtfeY2PQ9fjvV8DljVmah
ZUA1huvKFDdoSm95StmkvVFTVu6zzSj23kNToJBqxWSHnuZR5fYM/Qdwi0ceIZghkUrroAOSjS4S
qx+APHtPYqs0V9Y4bkbF1LyHd607Qzj+NMaud+HRWDAO7OxRBV6ZGp+qTH6iAWzjo+xGcFu0a8fa
qUwxPZRNTwG8nuNmf/cq5mpBq/U8y3QEAvk7vo+ZUm3kaBJhWfX5yTCjcdelnvMPr/KfbkzMF1zG
gnwiCyjz/Y05pEtfWoM1hEgNbegNEJSbSRVosxtwTy31Txtkfo3Y4LZhnMmdKaHwOLWpsX69LLRR
YgJDUggJUMIkjQ3Kp1axQzR8k96qVqG1tu7vv0ktbckjQLnSE+pddAhasWMztB1CJx/vYMrQPpOe
xkd6d9Wa/l6y5/e3CMlnOralOPZRpX59iwzcN3BoF0sav1KA8oExxF7U/u9Phu8har/cYB5CHt8d
B7nNk0+/O4CwUgvG97YX0o+un3S2ldQfLgviaEVT9xG84doYOx2HG8JXGZAzX+6r1IYMNkEILrMo
Tt5I/XZ/xqb+b6nyb+ctIv99pfLwWsyvf9bdXwuV80/8lG1d5w/KkHPHrLgWHX3Otf8p23pgoEJx
B7LLm7vxuzj7U7a17D9oqTFu8UOKiuScpfmzULHkH5aiSIX3dC0bWfF3yhT5/eH/r8tJKWXzcFYW
F60weay9T0lx7G1Z5QaNnU3R46hN/ZBzJr+KTm/HQaHV7HHuDTumm2Xk9x3oRzBNrnXN4LO7G+K6
CHQKbOUPtmmcwWsD8qKy1fq5tvr1SuuGfrjS8XIL70PGi9krFvZhXA6ZalcfGYClL5GW1YdeY2P3
46S27lUXm37nWTkD/DI5OnE8X8DKL/q88KvBJdkyQq8d560bvCwUKt3GsFonne2iruh2Y4q7L0hj
Uz4lqSFRPlW+PldZDxGTJ9o8JYxwJSuhSuM+61ZmQlap/mzSiuPI25KzhbXH87anQMX+mE8Ad/5o
Y+3ZkSZQE3MmVMmyYdU7POMwAB3xgC2D35ZCN761ZO3nrna264VZy751hP2CLdRzg8Eo8jkobLvO
gnxV3lMzx/ZrDnd+iSfJDAuckC9iXCPcN73EU1raYaY5+Nfebf40qmJjaiNX1G1iilQR8gWUuyGJ
h1tkqo63vsiTtQDM7Kg7zcu5mQ4VyEaVE+28afebCbLyGItSZiBrHpLlttFYtgshJPg63fJkFUZ2
UzXlnS2K7M8aUZSGmj2aG2pdPQ30rz0TZVJZzI/xmOiIHYBj/VovvSnplbzkOFRL82yuw/OSt42f
2ZVxLEryDoamOb/m3IVRJj6XNuEQ4YDQ4mfKuKEH7ybspVP8LUJ8PeTGSiRHZn1kwnTTm4N56qJR
hkPn2S8QOi94PbdgUEYKODjE4MlGm2APLbrAaWcRjnDGBwnd5UA37ueyGk7pYJxWPd6Qp8LACguL
DkoX0XDTTn4EzjZWTP7Feh8xujzleOp8TML9I7FP+Rc1xGSLrHOZHlQzbKyGYzHk07ZZMkyw1/pL
sz5uSR3vMY4zkpcDCicEg1X5UjQ10b39ssMEzFg1SxTJE0X2MDlpfkA5D4AN8Eq4Q7FjXPGNXYqg
UJiKdnFvGF+V1Zv+0o+vrFzMfApBvNqY4mupAjPHvY42MBIylJC5jgYmkvFFL2VDWQj6XVnyrdXE
b9oJ6bC+8Iy90zu7sS1mh1Qg1zhmxbhexBIp2koaIsEofcIZw/syQCNEOX8/s6rHvPW+sh2rDNxa
lDs2KN41asjDuiGJA5zZA4Mw4m3XOfX2YcOTUwWEeEA0moVh7BqbWKeZxdMvNcs1nztbbPtYoF8G
9tpUh/zsObELcU8lSnKdSx4D7UG6E4s53w72Uu6LUn/CE1YEA3OWNwFLqvwJ5u65Wwk4CrHmj6mP
+k7kRMVA268wqwSlsO66UXE35YbNtboS5alq5kOGq8JBFhV2JDUF3dmvtbmGuIw7N9nlkV2gio52
IOFxPzBC7Xynra1dt9rojCRm+Cu6JKS0VTPlyImuJHqn9z6JxbGuDeQ7DiBzm3ZLVADgyaKNHm2v
NFS4ASbFN+bsAuevajsYUOfI1avzwW427OyNEw13i0raSxIn+idEjOhhWdfZvqu9adi1lp1CkKRv
ub0hTpjrGdKYl7uiyPQDjmeVhSzjXu6wbeksjK3VOm7gdw9x40WPw3TGM/LBO7jd0Ie57eSXrtn0
kNNJvMftfDbzL8aHeWLq6+dLySYay8YJu27WFFRr5R2mLVtup3mxruulADhrCWIL+N/VQc1Lv/qN
Vr0P/xldMhRc7tYs0xVnRj19JQeCO2zpm9e0snlmeEsVfRtROvO7KKYZ6Mql4Q7WjX6oWqe3rgtn
cKfgLw/i/6KL+h6V++vDjVKaksw76wEWhfWvJZmomKGodFL7KfFu4EVoMvS4wzR0WabiUjNm9PMK
Pz9f0i51SA9p8pG4nO6xqtunvGrTEKiov/v730r82qeeH7nScpgO0ZO7PMLfx+TKzDbNZE3hOQzy
3xYjelIsP9zqGdQvZcAxWdujtSEJj9UXycUI9FX3YZwYj3mqb+jxB0JHSM8AMMfEWnuhrUqY4cF9
lEU5B1s/fiOxADasR7nm4vn7X/97tPH7DxX7CqXneXpMi/frh6o7B3Qlsvn1x7U6eG1yOSNBxnP9
6i5TBm8YPWqvvita8kSoVQ9ZYdoXJLBj9ICM1vkhZkhx1Jb7D8GMv7YYPz5WSm8G4Z7QCrP+r7+X
bdBTDYgyEBzNECxEPBQJBr4B17MfOxqz3/QjOfS3St7/gUnqfwYz/P9kpTprav99RXx6Hbuvw2uV
vv61JrbOP/SzKLb/cCUKvkfKEL0SAtEvLAOeKQoOmlIHiuDcKf6Ho8r5Q1rIOmgirJY9+63+VRTb
f6DG8MdCIDahmYjfqYrf3aAI7PTEUBHK03St4v0mCKEHCp4xfUndGTrJWSJ/XBAt/vKZ/BeH01l1
+8tt9ONFiFZ1mUDDdbzfC2SXpRMDMb4wEU6O1Uomb4+D5NJsOAb+/pX+y7fjYX2QyAqudN8pCrHa
vMJbvc8W2SVUqLM3fRjWCm/F774M7IlUrq3hU/jm3r3M5lUL2AR0RDuV7q7CNvtYrwnxE3//Mr+q
mdjbmBzgvtYeLYtSnEK/3uaCITYTWfm8YfqhgozkU+xmkc9E1Qq9xEBhcpzmSFBL+Xvny/cXVpIu
SeL5QN16J6PmXIBjZ5vPcPRRqOKysfyMaeNO5+Q1N6vOblYjbf/BRArv8+4qQTuWXB00gQjX7jvd
pE7x3XbW9tyKmETDhZUKUcDSDGBAZoGGSclJekWoGUBhNVdiYLblEqj2D1fQf75WhaXPTSeK+Vkz
evdb6DVtiq0Rz2NGjiGi7mPbEOyH08f67RfytEIlMkECNP3yuy93NowEyFI+G0Pe7qNRtbspJ7zf
W+L4H0RxZOj3H63m5OGPGVA6GjX3nTpUaVLUzDa52YiPKIIVT98QYoXjFnHrpnzARZATzJPkBJ0I
UMdLh4DLwTd1yU6bftVYGTJczwQTDnNCO3tGqRkDNqmP+iJfy5nkRva8DF0VbFVLWpbeSPbfTdwe
0BHrJlxfdCl9ANlQhb6SbWU6vvsd/u42Jpb+HPXWF8gte9ll0wbTQA4ILiNp5fHgG3ZMfGjVSqAJ
A/mgv4qkRdSa2sbrlM5u2Zcqd9P93I7Nq1sil58I0Y6qexcl/gnrweYEhVzM+iiymNVN9nfcPrfk
BOCnxxZoYiZXadNenlI8W/YDZFQJsCjsMzjIqH4gE+HsBiBYqf4T2S9Tu8LMiukiYsXA4zrN2Kp1
0xkYWXL6gmOTxv1FEzWJGWyGPmdzfTc3qK1m+BbH9plOiNZlN6llnR4dM9/k1VZpusGSdK+XxKiS
PzsyI1w/6lKBB4OSE0MGrjczfhu1jj5skzKGm+m7c2NZOoa2hNctBh/sAXaAGptoJVZrPdg/HB+a
R4xxX4+6h7y0ooWCnvEE6sJGjfrTLEJjWJDKRijcAIK9W5umQ9+wG5ZgGDcguXidPjdNnWbyXmw2
EYlHONWy/5CZncXkHhbFiPTDDKs0LAdytro1GOSYD+lVCTzQmnsK7kmgJ+cqaZRLACK2TlqocnU2
6rmyQH1OhsBAm7WwfzkpX34A7XMG2QzrB9dGj+egrk+ThNpJbWdEIijaGqD5Ymq0S/MzMvcaHosf
2Jw8I3Tbd5ouQ8QErZt+gHbTD+xOCcwN8EqykV120NmqCFNSpWlU1cc+6bK6DUktsaD36raRBIJI
XiolwjZmwblH0ZeTW9Ca5Q0R87l5NU2RNg+9TLtv81rPuLVk5568BBv/RW2V7pPsppgwA1sXX7Oi
FvG3ZgEhJO72LHgQQw5ySvKncYvZMY0OuLyYJK1kPbUB6QamODgdnctdVKvpnieCim8BAI3Nx5KT
fV7qIXMOpNu55A8M9mbxYYh5qZ8SwcT9wBo6V14POkr0McUyPPmzOs/AAJSt7MqqkvZZ5wJSrtxI
PEP+0ZYRDBYxJgdjXpzmLU7yZYAxlssWLswV+av2Yi7YEBDw4+c5yqZuP3hVZHxc52GSlPVTFN2m
NMvF3l2lqZ4BJJV8XDXQ259eObT6S08PMLkQSKtlAaCMpaifaEY9+vyF2907ZWarc+1HQ+YNp8kb
ygJNjq1PEexw303ZR6gQgoPhfxJnflwluTO5X9fxNnLW0C9dEw678V0msc2amEzfrW5TVDtsTiOp
kQSM3vdK57NvpSanzqSAzzCvTLa5S7MejWsdG3ENbrclQUNC8T35QcvdyBJMqPmuj71wKJp0oSuJ
yEPNVGp9I9LSyvZ9miVuUJ2jQwNIYr2GmNFwiJbzlJxKTpY+WK0xTw/kVA4p0TnYlw7IftF9DPb/
qcf7awZLdR6/kIUZQc6VmsdQH59juCp7mh4jvKofa2NrmfvHpU2uXr11837KdKr3wsCi7ItqTCtC
gbsEU5+TfiZJThoc89lyZ9mJolNl/EKYRx8Zc8BoccLsVanyFsmdo92ibftUzSJ+cYexawgmMqLP
psjqLwAa07+zdybNcVtrtv0vNS440ONgWJmJTPYiJUqiNEGoRd+cgx6//i3IvjYJS2IRs4p4I0dc
XwNJAKf7vr3Xvh/BRaXYM8z0W2zjgN/HTdJ8BBalX9fSybODAaMIX3fX6nEw6IIqKa8PTaqTAlBD
3605O8+o/I+Oj1DrUNqqvKRK17p7nJ/N+2Zo4g+TcOAwmkM9sH6U8nNbVHBM3WSozuGNVMmJos+A
hMmYi3OKIHp3FBh6+gMAqeSz4xXOXY/V8q2hdRY6Um0EsSQw4+77ViZvFuTRx3g07Ledrg1fmKHS
NMB054sDy5yR7FNPmQgne4GBadLnjnSA2PsOBkUga+M26FbkYIWHWlfIeNAulmC92k5/PZvAOLiJ
UgjM2CbSAyRcDeziEBrUm4wFDlDMftaecgZHsas93LCMxGJm+HUmInjacdDkrCgbbvDqDJcz29Dp
dqLA/b1Lsvaq0frhTc4bACDJwlruSpC0+TVDJ7yp0tmUB9cWUPlKf6ayadGSLw5CqLhDjydxflXY
4b9YuE+yvd2PCDfHOYu+wGvCL976sYXv5gdYDujugiSgrnSTN6FHvWse6s8KTQsxvkbPe4FPUXwC
TQlorXLZZhyRMzpATiE9YRvQo6w+RIjkwhP/b4jOqJR6QKZFRUUPZzblyaQp0bppYfbAkCkNIEsl
ZAKkQkjvFN62bO+ZtfPa+mGt+rG9ftGZ9n93YP0/p75fIsp/c2qt5k/F5yR7emblP/nzzGrrnFk9
k2YiG2APEzp74D/7OJb+h8mZhPOV7fGPH2kZf51YF8GJTcMTWwqyAXgGS8jk34IT9w9B1hCFKd+y
2UHZLxKcPN2icxl0LbpDn9Pl/Gtxr6fHIp39lxY5zNoorjUYfZVzVXQivZNuw1B49GB+cnRdduH/
HF3/vJeBQAF1AuYBCmtP74Xw1u+bnA9d+H3Y70MlejjjoxV/aSoQiRYa5+dOIE/PsD9uKWhVG76g
ecobWDbzj7Qd7GWLNF3snZo7gFe0OHeVNPqfORT85A8TnFxpylFHsExjdSTIPcuW4eKwiwHCx+eo
3Ny9y+ahO8YmRDy2B1CfnznP/uTFUc2gpUs/F0GrubpnnGPQdaCQcoKd/B2K6iLc5/Gc9rvWQw/5
4jfHzTjD0YznIa7zgtOQKdTMxACDuqxvrNJ3vhIbIc8kbbuLLkFW+8ynsryXx5+KRSHOdanJoKjy
GD/L+fbJexv0HtPLuOsHXP3N9HmMw/oSE8W7JnX8q6JElyhfFq8h2HtS/fN07ojsgCLSaizEbYhk
eqTiSBohZdQCYmqTV/kzH8v6k6TUgSPHsx0y0xj4a4lOL+uCfTksCzIe+pvEq5Nr2Xiff//C1l8H
N1kiNyjdUBNjC7T67sepFHOt0AfXjqHe+kM23WamW503RlecvfhWCE4Y0L7pYSNa/z2NHZEYPzgT
Klo0oHuOdXigE2saoAjF3Rz8/m7LHPH0wxCCoz7lWsdDHr+2Cw1JJYsK9i2nw8Q+gW2VH+K6795D
RXBfAUc1MNWkzxbd1gOcxynottNSNxcu07q+wE5KylrE3NVw27sknMfLVPjllcXBbj9Npf4XRwsb
2s/hTD/5SKhkmg6vz0Am7yz//tH3P6ZCCr2gGJ+EUgQ+zKEz9NLjM8P653dZypXMj1QEVhNybhls
RAgn2nW+JDYBVPBhaEzjmZnqJw9vKbtS5IMhw1pnPv1boCZ48axjf8ZfJE9VtnRvZeJdmHiGv5Ni
IZ9plPx77hAoJ3zmj+UPM9bSBIA9blHVcjkyzmc85R4EzpIy3XYPdWEAT0RO1CrjmcCun4y4RT5I
zc2gv8G4e/pXuuC+ClVilxHt5AU0E6sjdE3/LNTm7u3vx8C/XtsyR6ELoVuBoFD3lp/y6OOQbq11
uTXZGFit5hrkRXoqS/myPFNmQ2Qkuss/aNlwIX/1CYJ0ApNl0AnJpmTC1c2e/1BTznjzwj9mmaV0
SncIV3TexuqPSaXglNCi45tcOt/u4FMDVrTUXngXn43HIqhdFmigbMs3+uiRoYqETm+T/uzDaEB2
gKQElbd3+P1d/vUNLGIxdFbOMhNaPL2nd5kcw+wFVbOdZwvtQmXzfCsWL37qNunx97f61zfw41ZL
t4ENFf7bVdWcDkAyDelCcnViC3tU0dEtm2q6kcHvb7SstE8mXB/VHbz4Za6lE2qvFkXVi66ClusR
1uKGBnP61HpnCQxHbW960yKqMKds2rvSy5fy4kiOlBg4Er347+VYxshCc6TzCr3Vo2W8WtBMCZ9I
x36MLiYYx/rJtIr6udT4f79D1/RQSf3oRnCf1TjWwrSIFMz8XT5W5TH2pbebu7k7i6zavP/9o/33
O0TlDOWP1qPBLmedS+7OBlilAg9J08/1K0+zy7MqEy/LbmQcc8DwbQ4ZS+uIuX41wKYycgcrn8Qu
FWUUVJlF/kwHpOP3fwvir9WHIjjDoKfnL9JZTH5wCx8PMSdJ07n3BiyylB5HcPE6Znd9iOVXT6C6
+KBRxwHq6Un2p4c2qckS2ZGDRXhU1EAAe+OqBsmhibuO6VMDwrFTJg7FgxkW0KsTDHBfIYpZNUqB
KVPfwjBHEWWHdlPsQKfq6g3kn97DMF/qOBxTOZbFzoiMTF3oYwiwYNfEkGuSC6KfgKnuJqOfYGUM
VYwznppsF03iXJqpn9yl8Wj3xwF+vGsdWM9kf4dWYep3Kf/aDuYSoPCd5+F63xl12sEXQkbp72Xq
TN5pslDrX0Jjrd85caWfrKpHTomupqlfhbaveR9iNUz5td4UyIZty/cwpPQu9Ft9qlr/LEt8o7yd
ccRM52gl5uxOI4hMHo0GKPwV++2Jpj02ZTAv8H9qxBblUIwg8jFPsaZmDjwl8j0S53UFRzw+olwl
lMui5mzfoRpTpEUB9blLDaqaQMRoz+ycuqHAmjVsrohhEDUteqcxywfA9JF+USHns96arh7P0Z4i
a5J/ymPbjYNawHDYAVyKQTnqFBwPuEtle6bsHt8PcGkgbcodoo9ZOoiIsuJoZodiNJK3OgK7+Vz4
tYbheErteK9MVSW33hS7b6nR5tMZJIt8ALjlWd/nph9R5lg1VnHaqpXirfWTIpIsKdD1wZiP73CW
edW+8OLCOLhVhmAnL7j6Xaz1VGQ06PWUbgonn/dxjp8NTkqRt6DG0SlclLWZ33ays9z7yRbNdA4O
sXRCJrNi8IuAOjMcucOk51HbwW9uYu2zSKk1W3uATGNzo1K7UJfYfRzCPjRKt1+TYprPlTUJSJF1
3uS7Ep8odlHmaqirhGcAfKO41qo3dSu75PNES8OCpl/qQvkBuITWItgadBaO2yasdJOiVCEjyMMR
IB/AaqaM9P6rb1V6e2ULmTffOkwidQlPpPXnCNGQZdzohSjjC0QXMd0R5RryjB/RfAFaXTqnkCge
EMm6/K41bmPs/Aq922U0+N7YodIqi+pWGprR2hz5LKv/MqdhylvFEeZr5/6I4f2zPhRmeYo6P4eX
DuEYk3QGjgK4ddoOQOVUStVJn6OF6kWMx7nqEyJ65jiR0d2YWzhGDWiN/vXYIiY7QYqsvmI3aftT
TJtZ/1I0VmyTDiPLS8iCCPBz0rvy4yCoIp4DyzX0AEObMxzy2Olv2sGKosuxQxf32reSzDglFfS2
Q6xJaQaGFcMqwlCHbxEqjKAwHWZ9HUA1hG4icV+KEwEWBa4/22UFG7uax6BN/syWpCJ4bSQr7d2E
LxcACJe0A7vR+OwbL46zgFZbX5218HEi2jR6V+3thniTvUhhSu7Cxsu+zS0pRLshzmn81QXo7TOn
G8rhg5PZkrgjTjwEmWmqsC7rhkjG284nnuZ9SwKRxrPyyetzRS7mU9tEPWXsIlbO0S9b/7102uRa
r30tCpBfkglF/yi6jmtJJsncEp2HSq2u6gDRqMjfSCUQM5JfBsrVT7vhk00fAGBQVsX3BHbk/r5U
no/QlOF/k41kWu47QyQTYlry8fYGvlyH9iUHfjR6sQFzrInpJ/qMxofK04g70qa8uGvgj9IKGnPt
Jpsy+YaJ38NeaQmN5De4W9auLPFwg4Ops3uIkbWxJ45+VKdoDMk2mYVIa1hNJtVuOvNuQwtAoSdM
oIQKEFFpnewRjSp8+0Yt1eJ/VuEDmmIIk2MlYzzCfqupGyQLyXnFfIEl1QAMBvjMTMoPQG8XtSsu
+g9uzsK5J/aBLCApp5iivWGU7aVHx6oHOhsjDZUQ1rQrV+qJOgjA3O4FFfrG2UWD3vl4bY1JR0RV
yi6wTUy7Rxz8xnyIw9YDeddYZBYZ/oR9N9Krdr6IGS3GkTAsvcFgU47tBbRyatujWztFIKbGSs+l
rsOGiFDrmW9bKt8QEzw78uGLR+60G1Gn4oqnKMQexZ18ebRKCjcB4SveZ6Y1qV+7FYGJXeTYpBn0
otaP0ITA4cVeZXsfe5qtPvKxAi/P1EVRDJbfqBYncUdRAjcCf8kA1qs61PaUpHunx2kf+MqOcFob
lNKmccgwKhg9ntK59qx8rw0DuT7RSGGdWIiaTWHtu+pbpalQBXYy5cOeD4o4mMm3hjP4aIpsR1I7
JCkxmRMdwdIgd57U8CY1EpsOseYyFPNcaa9qLfSMnVmn/bDL8Z1hoALwll7kmakpiE5aQtesslUK
BLKX5qGXI7FXlBrT72ZhImZtfQP7ctMV02dRy6YnBM8aRJAp2TG3u3BOd4NuQPQA2Nt0gQmRKIeZ
gapzl5g959Uey86+M4fc3DPp+mAbw959L9oyLsFalloXYEYu1K4qh5AwSJKi7qj6TeXebWpgBcrU
AExUoCgvWwxgAqRfY7/zyGE0d0VjcDBtIhrgB6vvaFMVWThgs6ur9i6e58zj98SOQb+IfthOeiDa
6W1kPq5gsjnREwwZJ07dcasHMAUGQx4eImFnUnkmVUdpfY09VbIADhZlrabHGrSj3yhN3NE9ebgK
cFB5UCIFu5rMWfkJY2tF9LlVGfe4ZCOWgtyUF0pXKU1xLR0AmYENIfSrb7wbC/CtOFJbGAUbpBwq
gkTh5+86PANwTkhbSI/mVIfyNgp1Gb2a4I/BA4lE0WKiT/t+uKTbOluBxvwOwU4vK+K6sxzvM9lw
6fjGnImW2Vfga9Ibm0i4/oQVLB3PZt3m2yniyTUuwzbzUfyzl2jvEfQuQUNRYofJhQs2C62oFjcw
tXcV1n19PhZaIuxzwhWqNroyLdpyXxRudbwHhSk9Gn+KhRQcAsoPm36VRvfuI9sWE4v+jO9yl8oh
DA+2BrgzYUFsTj3IM4dkqEV+XucF8oaIwyFegLKDAkV2R485ipPgg9Swv1/AJkGiURbKoCpcedOd
6BKJJ6fzDTh4Ggk4RxW6xHnNIgLBRuEHpDWbLquH7pGaPH5QBm3Am3Eu2sZqmlNnt/mdrmFkx5bt
zO+r2IlIeoxkJw+RUvZrRZ/0wgGxTEAiM9RVFFp2uo9wPbak4bgaKxS8QxUMkPf7hy4yrYeJsy2f
m4lTEBtHW0LB1KHeH/tkaiGkhP5s7j273WGwd79S63fdXTVO4Hgn3ZK3MZ7OcOnX1+SuNyyNi29L
u9EVWmw++ZLI8bSaKJH31BSioDGS9CHUY2YQTQuLaUd8zEjDrkmQTOC3RsvOoj5gCdSw6oP+arM9
pvHhvQRXMTMNm0O5q43avW/SOc+D0iCeeWfmGVDlvCoScoXmSPXBZArVn02FkSM2pdV772gmLdyJ
2N32yLbPu3WJF9B3Vp6P0d4CEvlgmokizhS2MjA3UsbO3BIDP3enObOT3SheG0OqFQe7SOEp06FD
WhbHsv8GLIZEt2iqGYaEQSOT78BW8r9YXvuuATzxpcoUJdNZQHDFiegM3zGV1+9dNBRndhiyl0Ku
z2mJswApIpGWNVcTdEjoCEoD2ANsHLZIkWopkMHOqyl6chz6NGith/gFGXxgRmnuBmPuxLcjM139
1k+UdKGHeQ2fEjBS7yCRyiH38XTtqGKUAUe0M0W5BzszdCAUS7PdY2Jh1cumdL7ryhT9kM9ieuVp
fRRdxGmpvZVu5Olva2GGw06prH81S5AfGBB0/KOxrb0GGhejddN790h2aHcl9d4madpZXHtOVlef
7TKqbvuOIyNb7IzoWrjkct7b3ZJAWRglIgWWgzA8mSAuRkiUHDTuqHkM34iBKL/ndQ9orNAaVk+Q
r6Y6+MZYfhpt4do7GxVVW1/C6RCLhwjkCBqAECx2eLFA7sKLhDOpuoxgk4cfTGht6g4fDWICRB+5
DuLcyLrsLeyQAa91UyoMGsQ/TFP7Ki61nDEJzbKBBgPZOXGZXpnkd4Ua57eDx+gK8pz27bGrrbw5
DK3jPERN2t/bnAQXWJLXAh2fywr1BfTsdo/URwgo00Z/uWQ5j3tvnjmFMFgTvjm9c2NUTqbdxt+U
1BobdJWYP42y6b7iBSeDsPJZdPhMNewhtSaREVkEdTbQrLLy0kGsEh8LHMPtPiwLNwxy1bABBoZs
vasSS3/Xp0zezLW5Xpx8L+/OgPeBJkS6r9+UNgpxXkPtwvljo/416sLKP2HJzB7A91vxAQZGfsRg
lFiAXGf/wRk7rb41Mxctyw6zt1N/7hLOcfd5QY/sY9ZNkxFk2iCngNRHdJjZ2Llv41r5GEV6zXRJ
ofRINg6tou+PERwg+7LwOufeds1uPI3sBEFe9BQT/DuNakZ6WXqY1Q94czTSVfsG7ZZZyC8GfX6m
NhcEBDkpXQiCxsjGPqDWxH68am00RIqgYTMgdYuknQGKIWqYRAHgN8b5fp61DtCo34B5z3TjQUyO
e11OXGQv8Yst8V9u/24ANwRqVunSCRQfP6HImkQ8I1C8VGCJKKHtqA7X7UGqNMpPskEtsHPzvvxS
+P3MxEeTljAUJ0X70bVec2GVpBAEU+yj72D/iWBy6KrukzYQVnNFyC7BzekkPHWi+xlisKv17jUh
nEnFKi3Gm9JoCj8wK+IAWePliM8GCdiJpD8SfsEdafiSqBfxp3bCq/kMB/fM8wYsLoRWM5s7CH7k
DRQqKO/Y9Fzvqi+M6IERUBFD49Z1u/OcwrzXKrcomULZ6+4acBts3XIGVALXczx4s5a+Y8c3sf+M
WUL3KnQY+yBEEKMp8oQhObVGoe8y4cNF6jtbffGqaGh21LR6yjwespIT4VptfeC7ZDasRj8yAi0q
CLbNoxTmatYl+UeyuFJk0BNR1biR5/ytJgUmdbKav6lCgqePxkS1F1jb+q98l4T5WOg6k+/zhFfj
hE8x0y5CI2lJiYIFSXu6V0Z+JlTXlifhcZrcS0N01pFDr65/LAob0klJeJwMlN7On0eZMO10RWzc
5uGipwG6qT4gUlXsmfpECcJh52zSwmttEqNZvImnzmZ8EYaQnoaaHUl3o9diIs5OzqiRq5mD6hfq
BmnxUUcrapCggBf91EQ1VSpMbhzV7zN2cZJ1bzBd7SGHVhK/oafo2Sn5XHB94l3s6HnzOrdyx987
xLN7FzIboNuK0B2+D8Qaw4EuRyi5zN32UXkZx5XEc5OrbBbhNwcx9nf2tt2HGoue+b4nGzD/nuL6
67EAsYPekaa3gCIbgojfIAmr5cnMRRvfuy29aooAMn3fRu3rMpuE4gzRGtgQ+TQQyrDXTTWYlr4T
H8IaNjrP+SO28itZqldlZX/34d0f4tr7Smj6+CH1SeUGLeyfXG+4aJYdp1YbJ1GM4NKMwbS/RMKe
4sv/rhlKIXlHYEaVZpSHHmH8reaWVhM4hI+wRtaLiTLVmvYDVQmkfZNHBfZkNoPz6r9FNcI+4vTH
+byMRqBsqd7TJ0q7Vz5EhDcczPDPkbrL7nTCmHWLhWa0d+yzsre/L6X+q5CKXpuGCOgLMLcWNqSn
XYTS7x2+TFfj/JGikqBCiSuFwLdGR7D1+1utK9CcC2m70EKiu4/Gf629d0ZrbBdF0c7QkgwvDtnj
djuNL+x4cxc6Ijod70UL7opV7b7BxdBWcartiENXF5yByit0LdYzd/nR8njcqeA2vs/5nL05fUbT
WDoZj3o8TdTiFmxRU/mDloeQx1l1dmFvlzLwmmy6wU8rbkrNIhV96pVzE9VKB0/Lsvdddy32P79/
tj97jQjSqbovXU/bW/0c8P+2oWm8RnbL3X5oPR8ZJe7MUhK99+NW/1989V+8zUdPfUl3epK+dD6r
T9/yJ9Kr5T/4U3oFw3RhoWAIQq3MXtb+2y1k2UQzediBdDgI6AiWlvRf0ivL+sMkaGyxa5g4eJzF
ffSX8sr0/8BFRMdt6da4wCjES8xChr989v98rx5fK1McXiYuxU9xFkjR4+/VjqG1eR6Bo9U4pukB
XOj8oMJC3bFIzA9A20IL+FzffJs8q35XmpTWjstpx7uj6kiMt1W5oPGmDN4v1D0XLDNIUOhvYeHc
UFlNDnrmF/d9muj1LiLNrOY4kJbv9EydPOKjywPKYgdiPtGrbKWslly6sIIcyiGZJJ6d7U3dgPm1
GvWrKLUoSzDXkQQ7ZolmALUT+aVtVM157qXm9VwuERjIvemuDhyHYpJGJhnSyKnkN5uDaosWHG/d
ZWvbGopNU9n+ifCUivqaQcDQG9MCPA54Ma7zYGoQKIM9DKvzsPFL44zUh04dLYvy2j5KfNIXotJg
J8vJVIt2bqRjrCXZ0OjOLK0CeTx2KVEAxZDKz6AFqWolyH9Zf6rcGKF3ov8+9A6FvMzt2+QczlFG
iqWtIw0WaIjJPSoExSHs/bSlKeD3dxJBeUzAZDKcUmJTOZ6XIbHuY8chf5+meg73ciiNaxk25bum
Lr3iVE/+9FEnL4HalzWSCZGwNSHzooBA145DefT1waquQ6v7lMZeO5zpYRpDeKVFI2g9CC8+uGkC
HL7RSyqyKRS5dDdQbUvu2tLMv9JJml8DX53TXUKYCF4IudRmrURcVQapdgG7IUR23djSVrfIyrzs
VVsSKVQQrrmrw8RHP7xknO+0xJ1MhN6EEe3GrC/mg4kUl1BzT/F3GboCREi/gwMFkauEkM5wZb7N
FW6X/aSITdwXaVR97SkTiqAFCvsRtdqCjwaLjcq+jTlueyK7LkjEiXFKG9oXH56KCmJOierM9wvb
PjWzIx5q0m0uBviAnFCnIcIoA/u6vKWMk940qT7wZQJpWNK3UvJUsTZo30mOqK66djSmkw0BC+qf
KAGP26pNqTEljbSImeqqGD72SOLAl9IFu3uNFnK4pNAYRbTSQjWVD5nOTvggcNmEFzDtZ45NTkmH
uZ690D2V2UAmGKHRlPNNY667fRHN40XvJHr6OrXGiqxWfyo1Rg5cv4tOB8p6ZprUdxrStonMPDO0
jPo53hjaEGOG8XhPQc9/XUirLM6G0oQBsyfhqUZSBFOr+QqUOzkQX0dpSZrlJwdUZ3TQiW7EtFVL
gyzd1JD3FV/CTZmMyZUkL489nzeoU9bVZCpJC9BT7xfP+MqeLmrLnGU6NiJAJk8kKLq9mrOKyreQ
9FukU/tNE4wDzKTGnyhBaqFx+fJF7f+cVpgl5tdS4f9RpN3Su/r0dMH6z3pFf/APF/UQy5Jp/sBu
oz34i/niwa3DIrmI0JBp/bks/UcsbBp/sH/DDWogK0Q0rPOf/Ucs7JAmyEkO3ofnLIIUOC4voNM9
3S5qGCjBgTsQplYrleyqEKF9HkR59372p89h9+7Rg7j9c9V7DC77xZXXcr6chOWWUk8eIC4ANIxz
jNlv26VXQo5knlpbjpQw6BLe6pZ2m+Pb2njt1Ra97jwTTHSYoW+w5mtdkbfNdK9etDv/+3GvZUQh
248mT0QWGP1RJ+gXGvKfG8b/pbzwnysvw/vRFpkjTTpOwsiCGWDlxVzq8NayyX+RpOufqy8v+dHV
zVDNA6FlUE4HBUbYTueDq9nvt73OlQ4JaYA32O6YBV2RuWdR2X4a9ExsfC5s+h7/8lk0iS09+KwW
Nf4wmq8SFZ1t+90roRaPt67JHcmCJmrMm8Ypuy8WW7KXneT+eearoQm8Rg5uXuZBKrrxEryDcR0K
7WbLb2cT/fSxOK1ndxhWsiA2vyzVQTd6mc71Pz8bl/LTK4f4Lkf2jXnAjpRzOQEh9FTyTaMTmOvT
iyd9kzV25cGFr+Wr0OyjM6ce9WeOdz+fscSPXf2jjxy0Y1WTnpQHbIvyL7MqovMmNf1nDrO/uvpq
gJL3S2wnJonAeZhrxCMbn8hqZIaAT2nlctmBzelOGRLl1GxsGjyY3J8+7tISiP/wCgbRmJ4UJ5Rd
0Y9bf/lqZPaZ0db0IPKg9yKMsWOCj110cuPjXg3OuMzDOYKkEAg/P/mNSPYcG9XGh74amjPB1UPU
zDnd0oQekQPjZvLadttPX8vuKYN3xVxx9Tq9akAm1M/omX/xBS7JxI+nQtwmtGQ5agZ0v6+LkGYZ
OPhndpG/uvZqYIJqi3V/tlMUM9Y58W/Fp7hyrI+bJqt1lUm6omlG+txB6rrZR+Xq9LoBVJXbxr1Y
jUwC0hKZ2AssrkmO81DZZ5OhvUyQ//d0uJasc6LsjEjnwZgAo0noAS7Uu623aT9B/eLpK02pNLZl
WoQHhfVUt4e92X/d9sxXoxMDj0xj+iBkUtiL59j+ysFx2/BZ40eIZSJ2LxZJgIAF2WD9EXLasPHa
q6FphI4nZ0uC5qNAuqPbc1Z4RX3Y9FDWhb+Wzh56KH54NkQXheVw/k2zu23XXo3OXsQIFRx+eMpl
dQtrfVHcbrv0anCWmMR9QdkeMFvrnbeWd6Gr0ds2etby7SyfYvqeXLygHEDDVtkbf/VqWI6NjZiI
9SxYREaxyeTtAqHb9pl4yzz2aK1v0kpNuotYzJBg4ZpYh2LiT2+3Pe/VqMxDrcZpXKQBXWM7P4Wo
xJwPHlnL9bbd2wIXffzrPY/GWdxSCYoX0LH2PlbWxre5WjaJqSAajByOoNKmizaCaFM08/22x7Ia
mrVDYBIEujggrOizpnVXoVPLbROhu9rPVrpHXzK2YmgqowtsY3xrO5F5temHr40DIdi3xPK7JIiM
+LrUWg4R+tBsW5UXhNXjd2lGtpFOMo8D4pfHg1WWHzgQxds+c9d9evGwzjhJtU4coGiH56A1mNoL
tW3NX9sPSg3qNwIM5OLJBz+ugzjWt+2A3NXo1PQ6TSPLjnngeChUbfgcN41q4+tcDc9WDZHWoaUI
xugTawUqqS7b+sBXIzMXiTGg1ORt5mYViAhNUOSLTQdO1HxP3+bQJzAxIi7utdSDnZNZbVyR1w0L
ZH1saSde5ZC2e4f69Q4sX7ptbDqrsbnQu1Cx8LwLQTJyWlTILX1t2PatOKt1M01HLSWUNg5AMsE8
HKIUK0PSnzYNfWc1Op2+7/pRcHVym27A9X6ToIq2Dc6FA/145KehCqFFFTGtFGHvfNsOqE4/B0db
hso/rai/953OavW0IzH0MsbL4eJ8OQhDb/cG6bbbhtDaxGqSBoRun58utHo/17du/bDtea/GpirE
TO2ebDYrgW6TQqa76wchNl59NTqjCmF+JitWILoYkzrL5+fiLX71uFdDUyEuG6TPlQutolpvfaZR
9Rxk4VfXXq2bCIimXFtWiGxQxiGeHETL43Msu19c3F4NzloKK6+qhg+88/Hkz/2hxyq97Qtfe9Xj
JncLPBVcvL1KplPRb1sz1+5mz6y6tp+7OGir6arO82tIu5u+v7UdXFeEwAmaWEGVYzHbNduWSsAe
T4Z6aQ9dQ2OMdViMRFK2l1YYH7b94uXFPtrJ+hJrVhz3jJjZvSgG4seTP9s1Lywpc3B/euUcGtUw
kl0Z0ExMX8dW87bsymzbDGKvhuJYqIgsHF5hldtv4H/hqtk2yBdtwOMHMuJjRC7CcmNP9xEpz/HG
j241DI3chu3WMAyRI3yZCK6ZZ2tjQclajcLWdyNCf/jskAN1pzCb0AAMeOI2fSJrVEoR5Vmj48UK
KnwbpBSj9BOdtm11X5MgrYJoxkqWXJyc7k+eqI2r2Jm1l9m8/17HrNUimeM26VPQK0EnZxTR8Xhq
I83a+NtXw7KOWl3Iin2mg2nk/Ywwwz1aaFHHbSPIWo3NSNczLY1qVvg8vcuMEaPudLbtna4GZ9UT
+d43jB8UpGdxjiklWcj62y6+GpyVdHtPgZ8PquLk2dOraayfQaf+YrlZIosfD84ptZzEhrkY4GwC
yToj0rTGlzno//lWViM0KzJodBaz7NSaNTGF0UyX3ksBj297Lmt2jdIh8JEfuuzY7PkyyxeBtmm/
3vTQ15iJrp5ryxwwxtnGveMhlR3dbUvE2o3ehbk5IBZkixz7MOXCZu/6iHO3/ezVAIWKn2Bf5uL5
UJ3FyfWMAnnblVejMxdmSx2MaStDk5kLpEkI5Z8DO/ziQzRXQ9ODWU8kZecF2CT7q07XyytJI2Lb
NmLN3nL1OsqKdnaPmBCig0KpeD4NSMi3PZjV8MxANLIUte4x6msk/aqdz8M2mjY+9tUQhZWM6KYF
j2iFQ7+3vAghP+Cdjb99PUY1MU+ANd1j5jfdmYpm44hwe+OEvhaKYq7UfBCI7hF9fnHjO9F8IBq0
3fbbDfF08qoHPKlVxJNpu0w7wIEiTAmx73HTW10z1HyQpvqSM350keEFlhm6GM1Fdrvt6qthWock
pSGAdI7hmDBWdRFdJpG7cf9iOE+fDFRvcwTm6uJDccs7aZNZkOV+tm2KMVZjFTyiJ8e5Xp772N05
mhzP8ph0iW1PZrWSJrQ9kXGW4Cs74ZJh24qHwu66bQuesRqrqphJFO9y91hOZnqmZbF12xPweLft
t6/HalH4rYlZ5VjhwtiVelZcD6ajbdu+rMVBGopqqXs8mSLtRLVAOlHEkLSz7cevFUKE3trapHF5
YRoVcEthHDADbBMJiUU69Xin4RkT4K+Ej2aQ8Z3UxuIKw/Sw7Ty3FvKTBjSb5LC7R0qTUaBlhrHL
AARte+5rlRDgvMIvI2Yxxx7lvYNf73tcJc8F/v1i5dNXY7VrupB4Y2Zg38/NA24vKCd+km+bI/XV
WAXT3uOG4rfDcdCuihxVqZEn0WHT977m+JGGHg+JE7nHuQ2NALkTbjJDbGxl6auxmgJbtkQdOsdC
b+OjHDgYZLnrbDs/6quxaqPGSpXNqt2mmXlskGUHjV1s/dxX6+oIVzRUVcxYVfaEtUrPITtY/ect
z91by4V6UdazQxwNMl3Y51nu5PvRsKpNb5Ve5NOh6mZSNqlX8L07vXnGBlLsZ9BTm9ZVb60Z8k3V
lHGvu0dj0rqbsdVxq5A19nrbk1mtq5JNQWWkrHygtJxXOPg/m+Osbaptox1++mBgZPtlk3vO8rmX
B2sgC8yxq3zTRs9bY+Ccjrlddth3E8e+RRKeXDvu4G762rHSPf3pWu8PrtM3LpQisN7gv+f/x96Z
NLeNrIn2r9zoPSowJJBAxOteACRIapYsWbY3CFuWEvM8//p36Kp6t8Squu7L6EUv3q5ctigSRCby
m87Z1mtXnfnWT1eqAcHG0y02d6NUV3piaHt9rbBvn/elnizVpYvdvhm53V2nh+GEptwH7NKf+eon
S3U0BmgipmaHUISSV09UYleRg23Oe/nT9iGlZw09xWQySJEa22a0l8MEVvonD+2Tmazfg2wwhe+/
2LKfPCbwufTdMHlbA6wZowk67uiICVAJL93P7a47LEN76RmFuWuz1HzMOOKft9P9SYAyES7UWsWz
N1qH9FO1yO4tF1Nx3pI77TUaxBQXQ2EAyoKocdGCXKD1snZ/stNJLtKfqzLytNUob3LADgLvXzpq
5aHXh5n5D72A49Eh4wNusrQbaN7qrMOn/FPzkZ0NRFlsrMzrO1vRmclRWGGelT0DJPn+TmAMriok
rQ2h4ZpdoNudCCZhn5dXBFD8/tVt3Y2x2hBs4SYo9lXSRnjl6vUnt/HxOPJXX8TJCo+PbfUSaFW4
2ItDFKe5e27186pBzHy+f+9GH02JSjmm6H1Rf5/rzrmcVLk8nrU7/akLCQfraByPKT2DbltTm7x9
2yfyrMMnA6vv3/uoN1xAjQNc2o9LvtHg+7/WqjLP66HiKr9//Vk6LUhhXr9bFlMAcJVyxyinNp+3
/Z32I81anZWEugS6qu6fXb1LrpC0/iZ6+9uayN8s4FNAK32I8CCOd2VnoeQOcvbYwMO4d1tYibWJ
MoauBup16rwldtqmBKFTS00GuEPkoemmE219U01GelbkCxXg/VdBZ8LKTBVZKpU3jW8eaX2kM8RZ
kYA8bVKCxefMes25a6F2/sQsE1iTYhUfzlsEJwvY5oZZxMz5otOn8ZLSWh+ubX9egxUV1vdXhnHq
NpuVTS6GZg4DdFrVNQF7kBWddzw67VcyqDzniq0nRBK8fhzcSLy1nnteSuNPpFNBx089mrw6DdDe
1jXrT4mdLz95hv3N1nnasJSV1jSOtuTFx3n+MJbCuMWFnO/P+l5PO5ZQ25gZvA++V9Po70ZtMdAM
59V5scBpyxK2dg1tVCdDr5+q6BC5RvUBrKKrnXfP/6lxiUmWGjqJF9ot/pCIYZ9QW0p55k1zsl7T
RgyuqCsvxONp3RQ4oq+8LpOfzrvyJw9ckdlAJWPXg5jE8JA2SO9JtfV03lHktHeJqUcYO4PlhVI0
6aFeYjB49Tyet5Od9i8BnloHF90nZ8KMJiDbKl5iZVWvZ12Z0wamhZZwbxxMrrujLR9pjIIZBACy
eDjv5U+euI7EKJfIxQu1DLP4BgmOkwUetKKzklVMt7/fzNosLmYII1FYtWnr6zCC7iStTGcV8uVp
F1NhRTNg1DIKF6M1IcgAofIETuHzrs1JBFzpDoRtWUXkS2x6pEi8+xPQ0jNf/bjF/aF3okpsAINM
YIZW1pMVQGm2r/vcO/N7PVmuOBPgm+RORFK8bB/qVMY3Q6+dN5IHlfz9ey9y5pVU1kZhjFIXDJew
bvpywE9/3oU/eb4mceQVLq7OsKl0fasxmP21KIv+23mvfvJ8ba0OZJ7JWHUy0bTnjKkZ2iP1w7Ne
/bSnSc4e6kUwrjC+C+PJsap8U09x9/28Vz9ZrmudWTrnei2EaDdvB/Juu6nXfiYdON56fxGYnLY2
QZ1s084DcoKcHvxmu2R30sqsl/Pe+0m2apmrbD4WyULoQeZ1bGjNY1yseXDeq58s1lWPix7CoRaO
zTh/MmeVXURSX8+LzMXJYhUyrU0m4KOwXFcznCAHMPB/ZkLptNcpKiaj6aopCqWt1VtjwfA7r/HP
UOp/96WerFWoomWtZaMWitGut72mQ4cy2/OKb/K04ckENIHR19ZCSG1qPTR53XywIqe2zjvUnJIB
FEzPLleWFhoysxpu9n6Wfrxm05kZq9Pup1RiKG7IHBzz7s4G2Uj0bIkkOe/UdNr9lNmweDuofuGw
tM1lvCzpQaj5ZwHh33y1p+1PRiygINZ2FI48xC9MpqU+whz+aY/wcWH+xXZw2v5U10SZSDK10I0H
WwXRMOs7ZpyGMGtiPKxO5cj1vNVrnaxeetDcvBCzFi4d7qlKWSbjJSAqz9obTluhksrRKQOt7MnW
bF3oQuG3IL9w3unSst4/DBOaoTytUGoH8GsSF7C3nKeKpE57XtxgnSzg2KsWGI56s8PTGYW2ZU/7
tO7O3B5Om6J6zRRk0qoOg47KN8MyZqWPBHd9O+/SnzxsxWDHicFo8056SGL72O42RZyl5+0Opz1R
abxoTmIW2k4MHF7jKp926BLOm+uRp01RUexpkQYIcWcv5YiqNdWcVzG26rxk12lnlE5vf9xlvdrD
nNbLTV1S4XYyQI/n3fWn3vixa0D1uBAHZC10CLfjcNXXmTrvroQA8u74umKYgG1ktvtu6IW2qXMw
ghsnLs4bjJWnPVKph+mBC97s50YVgeVVQxD31nDmtTlZsw2eMz3KlL2vodPvaAWo7zOrPzMsOVVT
VdnAJpzMGpSd+nlB0/eay6n7fNaKMk8Ox9gN06lIivowWiL/Yhtp/b3uy591X/7Nnn/a7tJK+CYq
naeDJ7UGV23r9fO+i4zpDSmEkW0woTU/OSk7P+ZB/uIBcyobHKKohRE11IcW3rq6tEmqRcYOgq1l
l1eLGQ+ax8gOjKbL2q2kuM6mSXN3pgF36nVCjmktfl6mbRL7elfV0JJibdX6a03IciwDLVssGUpH
i9NvTTkhm5KmPiMw0JbCMS9ikF41d9YaeXqYJqOVfdNmq65MfxXOZHyWxx+ZOawmzfrgzEubX0Dn
SoprGcOPurCVW6vP8LgxbQDN7eb2g940Q14H2dL3ADP5EJH6ppmToeDQ6maVftcgKUOxn71hVk9H
DUCDvQNwWRvU1dJGtxX+7fmq6PFgtEFnjG6/MQTs9od6hIZwXemru2qblP7S9EFCiDRQRM9Kn+Vm
qRe7/Zi3bR7vmE8o64PnDi42gX4sxmoz6nmO30UizmuA3wmPAQNdQyht1rlV3rj4nJskmFrh9Ff0
ZJhNEUwT3ODvhaghtlJZa/RPRZ+PJogzo0iI9KDLAYoNMMEqxYft3WwZDiOv2TSbrnGF8W3NdTuG
C+s2aQLTy5ojHdOHPZuy8mOMLmXrN0uq11sVTVF1ky5lb9+3ygZ9vHFtTYM7ltuoHJctVE2L+nZX
ZumNZ65jvveIg8BTU/erlrDvDKhxq+sm+X06F8BLN5wlqnUX24vdXXeDRe0LSTMV/g8YcMw+B98v
HdX4Nkjkeh+jh9I+F1a/dCXUM06YsT/O9KlUZHNme0Kh69ZTN2zofbTaKWDIbrGsywXjAQlC3Vh6
TO1zKe10BwsoV13QrLiTqRmVYFGTAO6sqL+OVjdNT0NiuvETWs9mbBlBB6ySBMCHZ6byNQvnzcEZ
Ktv5knRoN956XWprGtJ0vuJqGR2U0U3gxCOs+nTmUxk79JxdrvkpY/iG7hul5PduSy9R+Ishmw3u
m96p2ALmljYR04YNcgjtk7b2gw03LF6t9cUA4qGBW5d5sWHiom+CGP9PsbXqCdnRZQm+mgUGEjlu
tgwuV968ictq9OZLkVSW0YYpAPa+3Goe+7Me2IMV0y8g3aSYXk1yG8NDr9Mb/blp1lp/rdrEzEMz
qq3I7yHp+arVumcQ3Ppu1ER1gJfabpwMbwUKsnGON5xPWOZQ3lkMbYPI5cWA+zd9B39uopZfy8JY
LkoSS/KKmerOfHAxPTE6TCSb3xeOk1xMRqbfeaaXi+/NUHcXSIG6K8scrMBqZBrWDjAKIzE4PyTA
9z8I6K/qu0IvJ3ZKejE6JYzqcRNdz3nVZ1dTny0Cm/QsIi9Tn+AJiiq7FmvsmclFuYAGLgKnUlUL
sa/icLVt01kmMcIpZ6ou8lQtY7NJq1SlzUbkizM9Y+Tu1lfNilT7hGuq9lK/j0nN6zDrRb/ex0bE
QWGT88yCFJ4DOk5BozX0lTV+RTNlUoejyIrW3Et9BGO0Y9bR6SIfHvfcvDF3VuOQVZBC+prudIAh
LiBymG/0Xg1p2nxOyj5yUQdxzETVAtkmA67fld6gPIjTosEjry9wjD7Z7LzeQ2uWk/MZ522vEN+N
9Pzw3qZxEm9531rVfRJ3bvNprorKKHwxi3q4ifTUnL9OCkkIPK5Fr5NdHtljC76oqZMh98EyFokR
TsqR88gOCpbQvMpGQ0flm4NaJevWupGVzEFuap3xaR7wfW+lyBzxdkQva/mhq5RX5aHMKJ+E2N66
9qYZ06Gs/CyZxzVE5yskkGQ8At/4WgfwtO7s2knh8ySZvLu5ToQ9h13cj/n3NZ0b7QuUwd7gFjWb
UpS+psrZHHZ4ZXqtAXRTO+rWiTF3b8zeXvWDDvqPp4t0RlfBGZ+i70uWj/F9JvNpuK2ixjZ3XBol
XnJXYCBgIMN21RMnkCHN/NzNCgWhsCvK6eA2Arw2nfLuBEuWolvNNtGLsTSnQA75oJ6EZ1T9Xkdp
OH3q8kmUWtDYSZxN27yfm34K6mnWx/uhYVe67lK8vvBi6FUJDCrG2Ublq+cCn68qlGOx6Ae/zBfA
wH4tpjl/1qLBWat7go6U0g3eOietLxcJtnCLpKaeLymfarbum2bZDTsawQ2x+BFZO0D7hV4txTc7
n0WCS8yLpynaxE0r6tQfIFKiWcDXE9+mcmjZ4KNoFl8BV+VlsVnHtDcm+PKyrUE9m7zGcwcpu7st
sgxzwC7W0zhzd6Uxtq6+xcKmJZdmVerdcju5Y2YiquoWU63X1rryXSEL6/M2Ia26AOHcVKZWpMWm
dDKJNrmpj1G/369gn+/r3u0kjOtlXcxmu+LnwlLdt7Yq3VucIepzhMGaA8Tc9ub8avDZ18iXFiDl
72KaPJrH5s4oUcloc9nvcaJOFnYFPSJLwXlqch/0waA9VnnYJzyfchi5hjd8r+PShDXlOO+J/VI3
E38UiaeFuukMg7NrnXqEzlmWsbl8W9g+28vIzBb9Im3kOj2WOQqza3H0u+lB32SJbXESWdkDMr9m
Oa7x0zx13CCB2fXSaAPLtnpQ7guw8Pkjz4BU+zJI5EUKA10RyZ1KPSt+Tb28bB9byOSV2onKil0j
aHKn8a5svcFdFwxDlY1dkBh1leyBfSe6t/FGo6xHv9HYnB4mTY5szUI0oryzaOsaDpE39879qmf6
CFlVJvaaBmbfq7ILWq4JaFIDicUxgkYiGGSxqhhYAvhp5R88VBUlkHY7tvsv2jyN6hUwKSosWo6L
aVh8TDpO+tnLagAmKGny1Ho2cPngK2jaisjKj9xhxfs3x6CNjG23wgFnvSEVWWx/zDHF4THAZPZA
xdvyPiSr3eCcHEFBN6SHnSYpScy5Dq/nrCqrL1wR2enHfB3s8gXzU20uviitmY0i91rDeaFHtBpn
Hx9bnjyrRUUthg5X46TkzyRrmkPRoSZIkPTRuf6xy5tEz/xk1JHK+Y3T99xa0ZJItbMTTr1mkIBm
hD2Sj7ZmMDECmmTgvNUSr2PsyuvoEMdDxxXMltm44oQi3I9WztYY1qtxpFuVK+SyT0tlZVk4N+bU
Zj52Qyv6XKxe1d3zVmxsTdGQF93lpFedeecUiEZ9z5kdw5cFdNZAwwBn5EEKEi56qCIxtwdjznMz
XAXfD8fzsfKeehnPLcOUnVo+R6tss8FfYs0qet+I9Upc4+PR9Ht9SevU8uvGW7PKZw7AzpEopDnS
Ns6DlULvhvisRACgTyIR2dbyOiVfuwxoV+3Xuu3x74uUqjVgYB5Sz+sSSXmB27hChWGwn7xAkU2N
+6zt7fE2rgprvJk1zi8XUV5KBvmI6yf3oi+7tn8zauwFW4To0h78cTDiah+NVjp8ymrQGB+sRuTx
wzhpFq6FihHo5WOWwPXdU4eOJ8N3IXVXH1udWvH3tUDkYWytdpydyTcpjk6PmdegO/RHNdX2YWnw
Rch9gUOFkdYk1oDHG1E92K/GgImJx2umio8TmwjXh1RhYnMNZi3iW2A9Nw0CjyJfv+p1nd4vxID2
lRy0lsHpftDvoMUyzmIlUHSfkiRJxyIgnmrtaw2RUfbZBHqU3mZkR8ywRXGgf1Vdw5oMMjvybOa9
DM9iOtMQryO0Zu9+gRAwE2pNmm7vSx1+zIHiu9s/Ym7q42+L17p8fLb6bLmVU4l/w2/QZpfXR2XR
4JsqnspP1syh069rDJ+HtAbmf9Xq8WztxiHJskfbrmPEUyOalGKfA9Fv2AU66+PgjU59O0TjmO26
tNe0xh/10tUe47pR5mtGj9qw48nXzH5pmIvh81iU3JVGanbAbMdUv2rFEHkfy7qENDy3ro2LIhnc
+mkuxZAfuMori6BbZc/gwuBwIrvXugklGp7KqEy3o91o2WZ0EVA8aKqbzQtsjULu03XKc8YdZi+/
AZGcoX0pVnafx9lbZoxS0KornjYq6vzVSbvhUten2HkAL1eMGYIUXLaKxnF3EA9ZrzvFCNQatFgo
VrTxOxR9rtzqdTeq7shQFtMWRENcXnHqlOOFdJXhbIsOt1qYWqzNi2ItMa7YYk0JimViNFfRmGGO
YS1XSYYuQ0w5rTXGlPUHfekhEZvExfnNSC9bdxjilaqyEyMzUnilZI6ro2TA6GbGWm5dFTplmo3t
aGkdpjMjZdK3lLvql8TsWfWinMLtPg2SZthbI7fEQqDH2JNzq+oua7ctHr7xyplMpz6IqOnZ7Y1h
1A+JaI35iqlU2BMY1XuBtKVK6jl0E9RljxnrF6BDuhrNrrUIfm6dsRM1hyqXCuZIEsv0ius8K831
ZnS4xAjGBsxFZnqwFyW0dYPyNCmTQHNswwMsWzixOK8oeTreZRe0/VYoOw8zz0K4LUXV0FREpfzL
WXmd0wGvxoxYUWMbH1DjNJc0FOg3WVll5xWwTge80FsNkhPSerCruPOnDszzwrjB/Xnv/ZhN+kMt
W9pr25RWNR0aJzEuzDhPn49n5Z+89x85xb/IE51OeKW2lVVKi7NDFUe2o7bCWY8xm2ijg01rl+4z
QpWqTe+YGrf9Uqx2qEO5fk28jCArrZR9k3AjgbI2OXStqNNqr13AobeLxSPIZaRxIwbMqag3a6GQ
QjWVV/tpVpvIEPNYU9eaJ8vuQo2JEXNbd9Tp0iHB3fuT6/c3lRzjJB85N5mljd3SHUboaNpFnlSe
Zm8gHOnY2qqVHIpvR6uwN6QCNJdUKEqBxacN0NBs8lmrjnoUCWK3Nexea8M5jzoY6IVl2lfOGGk4
50qG5HBJ9pnm0SrdtHnZ3RCKO5yP+r5GcAqgtkMhdUtT5MSoQh3FnOVpRm8ujj10FTOHUUaMu01S
bcjsLR7rFGNsC1I9DSY2A3OXOcqcd3gnjemxqDpqIJgkxyKe/SiPcrQBQUQ0vewayzbIojSr6tBn
AfSvQMMDAdoWSpu78UK4szfeFK6Dfvcmm7qpTDY/rvO/Zbb4lxBwejFfqnppE6TS/3WdvNBjV731
/+f4C/75/9//sfuvH39Wr9XRJ/HuD1tutn65H17b5eG1G/L+d1j28V/+d//yN0PF41K//ud/vFRD
2R9fDV1f+Ufut3nsgfl7Vvjz1zxPun8k/wiHfnhPDP/xk78qLjREFL8Y+N9BsjvmUeJCzek3ZDjx
4S8GUm7B/yTn/zst3EBwYTDCqRvIHXR6f7mDf6eFG+IXyzENpl9shx+0bePfoYX/WO3/3AVser3R
vjiSbIfjWoh0T0pKapJDwsLon1IwN3BErSK/mctEknua52HnTXqLzl0pcNSLOX7L0kK+QlF6RXPa
fUWD29/ks1U8IFhdd520fgbBfp85//H2wJkL3ppnAFU/nZshbepAcnH6pybt72rDHC5SQt51kxWN
+MmG+H63+O1X0cjPgKFh4ak5KQWAhJwiqu/906ItgP6nVm2VHqc/qV2fbLvHX+PhktdNF/0N3+Np
iXxaG0dr+yL+OFacvAyHiZQinu5munOCHH1lqPPoJ0naR9mjgRL+Zm2066zNL1u2a98xVHnggLtu
EVDZHwqXK64ZCNnShTErDm4M2NaX2ZjWe3AVFm7HONrFQ2MTVKJK+MPdfvfrXfJHIPyP59z7m+c4
mkMEzg1su5Y8uWRLJKx2YVv7KKUWf5dDad1Ncd0FnumUISObnp8MxsUsCrkZxFLvRtzeaslAhYI9
K9t63eVdQdp7eLTFyEkxU8mvX+q/tTf97Y7zbv/5lzvYu63qf8fe9EOV8/d701XST1//uJf9+Pe/
7kim8wvLntUkLccyXeN4j/66IZn6L54tSd86xtEAph+LS79tSrbzixAYeiSZPZPb+Dj//NuehBMB
xjbddTYirB8v9/uW/NtNxBXjWrOZ/8VN9aPk9s+bigy/Zwtx3OIcR+ctnB7dyAfklD+JMqSMao9K
riEoHZTC/KpB4UM9WIzLc17H42M7z19yho+xRiYyC9dkzY3tYqDP3GR2X1yO2NnQJ3aFrH2r0ugN
hjNOch2d6+jdlSpdust5NjSScp0zf/zXi8P60XT/xw8iBB/BY3FYkt0dQfX7c5zbsWJWrR03zkQ+
e7+qJh527hqL9aKZWkv5MsuT74nZepey0JtX1gtj66qZOhUkdaLwEssEN0ptr028GUnQP/VFm9w5
kSjw2ldDfjmzwaSbflb9g64wkXCM85zkMNuLm4WNVZhxgI47V3tNOnOz78z+GFroOkaedDpqpTku
5J+iYdIvpmJEce12Uxr7VptO5h168+Ijeml6hLxOz1scrTh2kK71+UvtxsWIglrO+QZmTQTxW68w
2rW44THwzmx//qqclPrJ5AKN53SXxdgpLRI7o2MZMhDY7bDZtaq+iykW54HHuEeLrR0ZdthRxWr8
jC/5apa9e09DS6L8siv0YYv33JmCseq6HFGOY3R7x1PaFA7u1F5RQVzcC9s+CmaMzlxN8mN5/d1N
ZHPRUK66TFu3QMySlu0hJ2f+GX1NC10YSCUXSWuIQtyYyk/gWd66b9pBfbbXifb1Y7k8xHqcjIy2
u+MNB7uBkH0oJ4oRHCOdrZFL0st1EWF7PnqESc1FRnpbUAwFd+SV6/eIoLg/7vbWW5O1XseHyCc2
+WHUEK/H5iu5caxMMTWibb9o6Y0R96l5W82leYVBYOJJcSyabCgt+oWlWj2oJTNnvq1P62NGwWt6
oBBH/SzpqKmRnrK7W71IPFJG00oZrrJG09pYDbkOtyODH2BvcquNWwyFCo1W2B/LynRfkilikorK
mAfhLFVYb0yhj+WG1zC/kMGaPb62eFFbmmHn27WMp36jlTrBwZqOrrjSNCwFOzxWY3uJS3N9m+qZ
29ijR18EHFyrLuQWxGeVdwMJJMyt8depLmK5pR3T+7w4vcPfoROFgzBmVQQ7tJ7UZkpt8cHsx53J
WYYCApkOcyPnCRGuFeUOFC89XqpQXyKk2QlC8wM3HtggUnT2ThMDJso8IegM8hUxsStEO22hFA53
NEfgk9LGvn+OUgNfsDWTELbMLv2U5hU+ZFBv0xfRjEiqYk2rEbCTmzADuyyd+LAQMeMVrer6DaGr
8TJocQ9JMS6XfYH+1d2p1c3fSnvprwuZVY+OSUmGyX3ibzYPZixZvZd61E7fsK46F3aBkmOncHj6
pet+7pll6/ZrvESPS9/wLZPnMrBS1/1LXuu1d/CGpVtZ2AQ8F0wWOToKwhqju5Sl8W0Z0tHYaVSQ
P3nDMPb7OJ69xPfquph8zxuxZnZqltuefCA8zyiuZGDY0aTIA0TS2hIRWcthaWsLlTIZLnYnQ5Nv
HMqN9DByvTeM9lVJOGiyJxdsDxi99LZFVK+xaZdBrFObpC7SdNJfPdXhGhN59820s+7ZLlWJuSvX
IwLBssl2BfXZ5keRjhJ7rij88igyH3stYxVT2RuGDdl1TQW9XKbFx7G2fMsiKhbbaEat4ZlC3VNC
7VCy8PuyYOoqGjlqu4eTPwpm6f1U46bB2t32zxl7qhdkJlUmP6YXjwYHO5bOtk/GybrUJfFTl8ze
heLPkR87UfacLJO2hM6cj5Y/z01h++g21UPs9RggnVijF6Fr60FdePpSNz4JdrS6ovFITmNEiMho
IUcz/dahh5FMOEVSlOuGUCHFOiyhiCaLCmJMjZGlHEYhw572kCT07F7dJAhi+73Wkv1hKm2S7lXh
ZQk28jafvprEjY+uBYIgKPPM+W4Onpi3+piPJI3YyYvvThKvAXVm02FKL+oRVxsWXQd5a3rrBaLZ
nFA9JU+9qc1yuVQTBrTN5Orz18zNjOtkJqQN2JHFi42mL/G5q3sfTiZ7VcWYAJVV2CUfvMTpLyfy
lk/xgp+bm7wr74kE3VvGIsx7M5q7N9y05rdpBFoRZqgfLZ/Vm2E77jqZI6nKTI8VZrH8+6h32i11
NRLJ6RSrW+IOnhEVJQ3hQxAWftZEyrhy6777uiRrJrclE7KV70JNtAK05mjokl72Twntxp4/Iy/j
Zh+lvewjTUMvWU3J0IQuXtwvDaUwsustdWTfpBlz3kaTnb3Etm3Pm5JCRuo3VRcBX21y8YjpmX+d
F/1I2ntYLEUCxDLuHKtA+m0rzaExYFrcJdAw4lnMxti0uylusY2cpq4PciTLq88QhJ1dmW3l3U1t
3z/OhR732MSm6I7mVuqZmRXnZmDgW/1NoPP/z8T/Ybj/Ml6/o5/ha9K+C/F//MjvgbopfmG60fK8
Y4gGXfL/nYs1w9J/IW0sJJGbefR+ET3+Hq2b1i8ep1WDwzGnPEytf4jWTdxe0uPUxQ+ZKMzNfydY
PwmG8aZK2r2kTtQvTcM4Hf9xvL6px6Fcb+y50rbFMNDJoTgWzQk1aE37GeX5B9HonwdYm9/n0phh
WBbnTkMSsr4/wLaimBPDi80bLT1u6Vr8ZtrttZd7m3Uyv+gGw3xV1Kc7Lborik+aaiy/bcyf0ct+
tG6+exvWrwdogy0QD/cxffLHfGiFN7NnM69u6mMVcjXpDyqTxjeKOb5sjkmIMtpZCU5o+I9y37b2
m+qmDyWR+EbMg31DH8/9gHl9V1jTI8257MeFMB5MEe37VK9CVRXNpmmJpEcwdZuevORh/UyyffVL
VNE/aVC1TlMunit0oiWqnLRISAGw+f3nobIaFza1w+sCXWUcDBRKyD6+2A6NRV0oTNyEe5FfiOyg
+rDt93l3z+G3vfPqAxuPpFKnBc5rdUG5p213Xf21cyk2bVsqolnA520oyHbX1fVSXaVJ6NLk0vud
5peStpWNvVUHp9lYMlDiofB8yqkUegnXze/I0DONGoa/3kz0LpT7+Nn4kqOglrukuzCWa2GSZzxU
ebDceuVHRyuIql5K48Jx9oM8yHlrl5toT28pQnQ7J+OwIeVgFLvB3VltWMSbYQhWyTa4me0Qh/tC
6VEEkAyTZFM/DHetCh3Xz+/rJ/nZAkTvL8RId95EQ2Kg0rDonkFUeOkG6ikbpHaF5nr3jWMoDSLS
N56re+3Zc33dCxhVnosw0rZL9zL3FH42VXy9WkH/ktAmFwWj2BSX9Sb60uh724OC41O8zord0vq2
4ZvX6bU82Bv5oXEDa/CjV8ZMXUzxs19dKo5pgf2h41Ol+0UGVLXlo+U7u2gndvGOHqz4Onle1SZa
9rQHpqjlb6ePYXTtXQ2X0c0iffuxuuzD/Gr+5Bm+uKZ7olebUW3UtxWtebBctKF9iB6OxTaeAkev
9HWnOHHsrLtR4yTvg9Av/OzW+5zvtKv1c/GtvHbtHWqUdA5UGAXmbnpLKXvf51dT4F15Bxj2G4b5
VFB/WQ5uOH9E7R5EgbPlMx4A5jexn2/pjaCKVBVB/Za+AZBO30pOTPphdAP7ovVVWEE+8Fl86116
LaoNF/RzubOD5ECzeJ0GQ2gE2XeqCp8wpnsP7tW6864JEQ/e63iT33j3RUJYFOQ361eWbbtFHUrD
pt36yZ2xLe/Le8Go5EDTnJ9kQSp8awocAhw7+B9OVv9vTPV4//KxtpuS8vXrP9gcuq/Du5TP8ed+
f7bhrSTbAw1Dt000lMdM6u9JaOcXaUiiJsvR+Y8f9IDfnm3/l70zWZLbaLL1u/QeMgQCgWELIMeq
yppJFjcwFgfM84xlv8Z9nn6v+yXV/f9iqppl2vdGJpNEJYaAh4f7OZ8Lg/HMBCpEEa4QgmLRv4o+
glKRYdiGy94GmOsfzaz8lcGgKEMxTpOd08QWYFnOpTydxvYyijC9jXTNWnyr66XmIYzTdyjpjE09
a+0z9Qc6IL8v0Vzspz9/luoM1UiHDia61F8D8YiOzi6r5FaTY44clbbQbA4HZ8q+Avr7c939r2Wt
C8rOz3s0zmVlgxSC+H9pWEdW0eRT096OiWyvirRuRs4s5bpFhJk+a5bBByqF0SXHRUwMbJ4lmBTd
sqbJ5w8Y7xkNLvf2871Ts2VSqaGklFzUr/eO8CyyzCW+TcooNmhrW0YedLmpx960RmLwaqRO1gbv
2er4adGEjU8LOKv9SDrxFeaNvucM03HO+f0r+bn5/WWz/3ldCCNYoVIplyrLr9cVV1MjRkM76XUT
t8gZwuUHw2aIembulG2AY6R4XuZ+XjZgGGUcuEjq0XdwoH7HBX3+ocsLoYBHOkhFk9L2RfJDBc0s
4iq61c3ceK3UUL3OlWsFoTEnx1wU4uNYKPtOc5vqA9bm9zAh56X3t1+3hXV+ApJc4SJHKHSzs1Tn
ntKojT8k1ty/GtKIt1FvRO8U8S/bHueFAC4U5R9rk8rvhadcUhJgEkZ4CmOpPzuia/aiGMQ7P/LW
7TCT1mU8LopIas+/vlXGTkdVFMpTFJp1kGPae0Zpr296+JnPv19Ab90OI+PVud5q6PYljT5DFZlq
S3YLyLh9aDqruXVoFb2zNt66HchbBCxBF45c7tfboWObGUx/vS2ZB9V4jYqLg44+7yGt+uWddPGt
+0FFb0siCEH48jutEHyKMMluzXYdyE/jqGWu9TD8s9GkP6OTiUofBhd9Ae7p4rPr3Ymxh1lyazNX
+4mqeXTdJeV7Yy/eioGKSCLlub5A7DkH5L8oG9Leace1SG7FwMxSPAR5VXqN3Yzl1nSK+KlE3fY4
GavSg3LuISJ1qVM4HOZph+7GUafg+48XizI5XWBVYQcyL+8aPEOlUNmeOuwTCJlWfT9q2Xt85Dd2
GeKscFmPtmn+zdRbFzmhvBEnwxhRQQwMcB+q8mOcZ6+z277TXXxjtdBiNjgf0ruxzb+hUntVuK6a
TxN2rIM9hEugy0htf//Ufoa+i+BEY+N8eDGpU6lL+UtaMiGSqUgndxmNY9FRjC3aOg5YXZXfmCTr
TWiYGwOWMPWUEC1eg4j1hgn0NGMoLB6MJA+fGnRMj0YaURxpkWmcB8anD2rgmPb7qz1/i5cXa9OO
Z9aJ1KmoXvQozcGoG8MwTpbRardrNdavTMjFD7GYrlcskb7XJ109/P4339g72Dj+/ZvGr+u8j3WG
xvTmKaWzTw6LLRQ5G5U1lJ0rI2Vqi+Ju3tsjxdZ8ubaAkdz//gLeWgcopqkVoDCgl3bxoWHMcBOi
yskO+3kzam13M8fxezbst3IIPhvkC8LSERFcMnLQpDSi7PUTSYaUm2GujIEziK6exSJS4C11T5ZQ
yMIZ/ZUpASO1T6fcmCntp6CQuQWoQyu099jS4o0PjhHswiEyW+e89WLnBgeP5aYxT6xhJzijVB+A
oOevVZwam5XeyodGTmUgug65Epv4/GkuldjEyZjwd657B8Ks3LUV/OJyUOs1lb7pvWTwjQ3Eolvq
6uyH5xrAxQJBM+hOnaufhiQVRzuuDLoS2TgeOwR6+0rNyePQdtWLhWvqqm2n5KNEdI5CuelQaOYk
85u41+u90ajqWBZa/fTPl4/rUPdh5ZAdyIvLs+qh0zkvnLRWlTu8K0hAMuc9jvYbr8k2DEpqjkmR
ybncRKNFREkWIU2qxZgFTW/Gz4We0m2hQm1uS7xnh9/f1VvbD3QVgztiwTrGJbOxXseJLnl3mvWh
vxJ9ZvhdlpqMoaXZObX0tTigmvNnPXZnZl0nYt6bSh8fw5Uamff7a3njA+XDNPh4EDULeYkly6r0
7AVoTzn14s2aDD90Y87fSR3eyqVpynO+cbFHIj46r8K/bLd9aUhUZt0JM5PyJyfN/bjt2l0Yxkh4
hyZrgiIKq4Tyk9trPt6KeFO2rf7OYz9/bhcBmKsgsVeSbUFeQi3avgVIq7WnKeb4UBjipV6H73QX
XgFW+9b6Uzb03g711uMlvkl2QFfHW3AR9LPasTrFkE454R3VarrWYGSUbwp6ofBfD2aJxGZYjOs5
Xz9q50ApwdEv/aYX1efonHT889fNme/8uTuKdOMyJEkHxUFfntw1ag+s7DKAtvnPYNfnHI5Cs8nG
8zMFMM/V67++bq2M2qmtmlMxG/FzoifdEwJ86x/fias4h7KazkMGTHVxbqzEkheNmk7FYLZf5WRl
x1Vl9Tvv7+/hkR9xTKRphktV3bnIr0vNrTQIxqden4zHul/7A0LTMgLprzDe/v7VvLFdcCxhbi41
DlMRhi7WymLpKXzw9mTnCRUv06GNGM8q+SC7eV43KNBmqIFhGXuuU2tX7IL1raxEvzP17FoYy9oE
OHTckCrr3CGu6JcMI57s6il450LPF/LXD+k81AFxv3sukhCd/xYzlAoXGRqnlgZaHiypRkdLd8fk
SikroYHpRsMJj9+5LOuiVvXOylr+2i/LPuoqQN+/v57Lb+x8OZwX0OS5VG/cS/p8JufciZvlhANs
hRlrZ8GqJ+/NorlcCeeTqRC6QnNEIOPmf13TkP8jnJHDaSrbzG+ndLqx9NkzlzJ9ZwDvZcr284fO
x1/ymLMW8uKHqD4JFHLNycKBme8wfg69dx6esmun+L6FWHFXqkn73ruNezR6S3/5/cP8qUm+eLmO
+PfvX+owcShFllH1p8Tsuhu2jfIOc9Fwp+vTDXONrU0TLfFzjv85H5b1CMZ1BDo9iz2CD4O+KFrt
5Z33+84TcS++i3lZk7QN29OKa+VsfBDfwhwX8DRZnRdmGPx6YapNltF4EXXzT4PZ+X0YWGAdiozC
oDjx64sfysQZEtWd7AJ1M/52nFudKt6JM2/d4jnCINJSJk2/c4rylw0SDbhZrWtzihZwG7Flljt2
a4gtqdg6RRV/auao3s31XOy6ONHf+fG/pSPnW5RIxGyqqBQSLtnCuVamKy29U9c5OottMozrolvW
R8etKirtAs2xb+hVRG7gJA/p3CYiSHQOfxQKYQy8FwfPkftyBSqh+Jw5DdvkJL8+DJlCDBB5x6El
cq/WsSB3T0bTqv0w1T4R4ISHWM8+uKWpA12wimBIHH3rhOkDI0uG66qomy/vfBSXZ7fzEyJxka4i
TaLbfrGjgVtwKkv2J/jFmhYYmC1eRNLZDBUgraTlULrTTdUsXbOZKQklXlL1pQhQ6kyPYsG/62t1
4lb+ajojwv4RI44M9QpDS64LlPFFk31/54rfiNEOMZrASEgk5bkII+wgeoVZ+zTi/lk3MjOt2Hf0
1eHNTegxvRw8IRUNtPoN9lq9v4MFZX+XKwY4j3daWO9sGm8Eaed8RnN4r7pDuP71pbY5cAxrrE9C
a9bErwd92llnwdl7i+f8OV4uHpd5D4IdihTkEvaaO7JMjeR83xKPOJpTkfqZK+ly4S9y/DArqkPZ
VBLhgzWsDfooxC1B3cgc9luEyT8sp+GfFlFZPi69VtIVkyTwbxfl9G1krI570zmLex2VZn4/ijj+
nKz19Pj79/7GY3YZdqcrSqgcmi6jtw22IAtz7QaG/Xwwi8LazFmjvVN1PEeji2dMzVGeBddEW/QJ
v77LM0wmHAwGbLaDucfqDUKD4vF9ltW0fl1ygv3vb+rv0dFFqEffh1zMIG+9+L1yDcERTONNlxjd
J51ZMKa/lvAPgJAMOPilHrXmFcXIBpe5mJZv5Rj2if/7ayD0XN41iRmNJyQInJNdeie/3jWnp3ge
hvpGopuN/YxZyNFG0n/4NLer+wkT9vTMUbuDY4eXcf5qIifUfYScfXc3U8BCgBOZsbqB6YGRsMB4
hIscGNVwKNxozTBlVqv2Udc6ez0yvF0/aoOkWe4OPQ8VU/2wevkKS8A3rH4+CZiRj2co1lfaAiYD
thnwU/sdkrLWs9fSLFAcaDGzPQpbewVnk92PSZvRE2aH/Np3egT0e15o9XeRuamavEPLB7t+PwOv
l4eoyObuprfGedo2gyq+Lr3MNb+nJErTWxbDQ2eKNvSBb9iOx/CJcNjqdjQsDFkxsm92aTTwDXAx
PTTriPxuNLpypHmepAcc/9NLXcolCxLkqpVfZVneBPYo5WchI6P2RtLJ3IvW1blNElk1Pj9uZD7M
0HLAD4x+0HNnOez7ki6W8OI0tl3kw6jGMIMLYtnOrV1RbyZnqaok6NvESb72mV7OaAzZSIKYkTk9
sr1lKaG0OvSCK3yvBbOEqwwy0TjGmUI/7Ng5khb2Yc23MQo7ezg6hroJHStevcWdk3kbgjKa71yU
WTtGIPKfu2bbD/tOhuJHCf5gCnoJyocZyMylREoWoSXWz3HZgzyDPxOO13oqZJOxv/ZWk3l9JQwn
aK185gVmeaW8ED9+/tynU05JyzSzJ2MEBI2koUssrworEnD0cLqDHsVSzUYytC/1xo63EyB0bO+1
QrJzGlZu3FtTboiT2c2wT0YAkoVfqE7k6NKHod0LXu4LRJfI8Xsj7jitQv0K/dToezSu+YC/kJlO
4nunUdENV23+XA1GvgJpqRZtF5lh+7WygNWfmmQpC1+sNkCeLOqhYedR1QWL6dBM72WK3Bc7obpj
omb2EK0NK4hp1E3nDU0NnwGmgO36VetWUdDAoKjhFted7svOmSpvUjKdt9VSMkm5aJERe3FNQdUf
5wX/+DCJxd1Ebli0m7jQTHltQOEYghouyxcmxvf6NpKl/VhZy/wkF8MqtmaSxiMkAH1GtZLO2ZM+
dw4bo54luNiSbrwbw2m8F1j2pTew8xcb5JjGN2A2tdi2I9a5Yk3GK1vJesfca77Saez2sA5jeQgV
/xsf5aWFvrBOny17EQU+XmSSKC3FtS1N7aqxorj07E6ssVc49WAdKq3sn/rBTW7nPjzDi+KE0NZQ
LPrQ604pfWOOscEO62QSQyKc+UFtjvPw5176f/K8/6AH8pfof7br/bcN7/SlwIb38J2s/lcD3s8/
8aeCQak/6J5z3qSZci4KnOtIfwoY+Dc0gM5eC/wi0vy5z/9Lm6f/4aBpYB/DRac4O5MA/Y+TzhB/
cLywFDUpTvUIAeQ/Eef9zI//vT3TdBHoAk1kgFSd6NddihgM5t3joQ7boLRRaZ/sKZsq35nLTgvG
mYx7C+SHz4fsIA19c3RHTKLAoqYr0ZqIcefSWgkkqGrXnTZWc+2Fa+l2BzEzF8Rn0mCaH22hUbeq
VawzbqOZBFJu18ntoKPzUaOliY27srW1Mhhit6SEKRbChyjs9ltkgiPxi2aQD2G3plkgzVmBRcvd
ziI1Hbq9GU0AAUdZf+oGq/rqCBADnjPZzZ+p0v8t7/84AzP/d0OWl3z5r/+s2uG//t9fJTrnP/Pn
+pbGH2ebkI4/kG4JkktyzP82Zck/WMGkQCTWiHOg5v5Le6os/hW6UkpCfBeoQ8me/seUJf6gEMgH
g6+TAsq5uXnhwvqtK+tPmeW/17etm/hNdX4FfatyXFRBvyZi4yyjLAkNFQi4OeYmaXN3K+bG3uXD
alNhqh04DfZOOYMI2kFzDiqPbiFtJBKF/ZpfNXli70A/IbpbLQzWZHNrpXo/XbSDu865b9RGG6Cj
dT3aD/clec2e81/+aOOwZSaxSetsbI9NhvLewTbtdXprb2Yt7c5GEi2AWdAd0YjskHRHP+pqJD8e
TD0w01gdLMF5y5VbN0/X7dIn9eA5PQLPwkbrEtuquAdeN+3Hon6pze4+ClMcVwOcMHzct7CBPqhs
MoM2jPVrO2T8J3ahjtyr35ZT+5IIu7lr2MQPbhsBB7MpFi5Td0Xd8XOu+pu4ArAUVfaPwZ0QSY56
9U2lot07snnMY/b5xXVvDIaAH514ebG55doUX/oq64LOda4mEX5KVT4FmjkWJ4MpzX6px8MVIiXm
pGV2HG8dsxx2QK+h4rRy1XxEu5Y/tk36QThYBpa1qL4tTI7aUkFr9zEagB2tyGtRa3FQaMWAxlNU
G8ow5rFlGqaHlX15khYwuIij7qEotMGhnugeNGtAsleCJPKHCieMG5fzc5OZ37AjtFe93VVbt22t
41qH9T5c3S8K7ETZkT9Lk1mJY6nVnrZmzW1ctsDoZ3XOLaYVGFAlKb63d7McsxvNrj7XlXQhUsrc
BfVSwZNjsKA/h7a7T9bhIHP66KHGQXaskimAQQSesYIX2fTJVdKKz27caJtaS4IKvI4nVhcPyQQV
i6khT0uEmTh13Paz0HGkJlGT78FHhldRowBr5SElrcUZd3pvfUmFCc0g8RgsdR3lFBfImjMACt48
yK2qu2vMCX4jrOu4UseoLD5aGuas+iVvKuRL5rpPW/E8d1irTYXSsog1kmZQF5G5H/Fb3jIxbPFF
K9Z9KItmo6u8vEXQjXGg4vTBSnctly/O7D7Ak1PIX+1Kh2gwNVcgUdvnccBQwHk65GvZZb1Z+jx5
WoZtGtgrqKkVcW86GLuxnXiCtaCUZjr7jurabYdh7CsHKdJM2Fsk6UO3MfWh3pr6BCGJ0m5/riv2
10KH89yphqzHbRt7UwFC2hT6jIt3om1fw1uCcWr6nRyTmzSU1n3edxOGr9j6NmXLyS36zZDCROZY
EZS5JoLaMcZAV6kOxy+3Npi3imezEpVXVFH7qa+j9K6o0ZZRIVyOU1YnfjjC9WSDmnfZOlB7xM2k
M0Wsn+9MlVzbnTE8rlGE26/Sqm7jYt0yMJX4EG/QeA/HnJNlIKoFkW6jVaHfOGMOoChXxyEUlZ+h
vJX5NO3iiHw0x0rpw4Xsj9L+YluNfTWOCIXthKTSWNr5pm0HPDQLWcfWNmt2WyB5AJ5W7Z6T8uAB
zSG6xADU4mnG8pRYz4w7f1m7GGel4ezcrAgP0WhvqIwMHqXoB6sSo5+GtuYXLhrqmeMj1V2dcIn1
/jrptJTJ6aF7bMIQTqcVCXWq6lB7MGJiQZyq8K6q45Nt8OUrnaQjsbRTGrs/6nFhLUaJPybZZ9Va
8maFpQUoy7rR7UntOzAw/O6orjUGGEpfK1i0Ou1wTHnDcDsWFhJyBYQtnmkwjE1xYpSYhuaua06x
o/JngVvTZ25r5s1hb3uM7JqOrWvXG+T05OWyE9crKoWdzu5Re2sGgIrC4mB7g0k7O85N1ADS7f1x
sZHll1XVe2Y75luIG+j6gQlOxSaLxW3hFi/5oG8sWwuBXAKoqvVNWlqIEseNyez3pF381GXoM7Yf
fAGOP1KlHqzulaoCViWba06uQULywwbEAucugvGuKBk2I0qkorqnyNkEvaGdFeDQT2pBIB+oGsp+
eCkS7bYfP9IlelQwHfN0uTeHtv9aLQZGRUfjuMjdwTG6i6Cxigkkilb6E0HJXwbzm54i3BevY+rc
LMbaeyruV5yETRJDC5T6LeVeeV2vOZP38gr0gGSoZLDMBeLtucoPWN/cpzpyvlUFx9MeeUVYz9NO
Ne7IxWLb9coJUsiimvFqFBDh0nGKNr0e/2B5OXtXMaQ2UJAhT5qmFxvIJbD5enOZPT4f7aOZ1mGQ
Mn4E8tBoelHHlXezQrfRiCsosjdGHFrSE90U7XMkYjdGs+QZJT5V7MCVxMj5G+cBp2P0BeuT+GA5
CbtQk9p0yNqChlBY2MnNLEV2dMuwQYavi099KvczfMfX2GbCWoT57LXF8OR1Q8yyATpxDwNOszdd
b6g9ew5ROdPZfupWW/ZNmTdPU1m6qOn1+pYRSoSKOKsKvkGr3GV10bDgzv/MMvCkt1PhJS4j2AeX
s3+PY/HuzAeDfLkcCgvTA8HgGFvKeKmGzgyqaAbEBwXOs/J2uG+hFGw6PQko3K5f13XGqOYYbeHP
APCuY9ElnydC/raSzmMFhdgPnf41LKMemCrJd5FnWBXHVRwgHDdbm5LHRrOs4pVyh3vDwvpcKT1E
XmFEOFqo4R6aBOgIuFbnIS4G+5SjaPKxeFr7UU9OoRO/FKHRH+Ya9b2C9DX3SOnbQffadqHJD1zh
aUKDc+gzN98PS1luS9xCH4uiUn7OhsxLj5sbbcL76eVILQ7rMDnXM4qujVazldV2yyyXZeo9VlC0
qct+vcYg0+7wsJd8UfUtquXC67NI94kRk+WZbsS3h/c8VXW774sq/0hBzsswVhSyJBtaviRg0F4A
6bZbs3bmI96+Og+cbsn8LnajIJVdtB9clW8Q495nkO+2bVdku0EB5q9ddz0YeZnsUAEXHwqBf1ad
iyMjnJxNMlJxAXta7LBC0h05krO1+CVwkjbkiAFjLG+0ntrM2sfPNu4eZFuPTVXg+Rsf80z3Eh2j
ZT/e5V20mfF53gHNShgnBqCCZnsc4MrUN7G+PK1rpj4OgMmKJVl2bl6lX50msoJCDeXxPJf4ruqc
W2upAAgzgCvzi6R/TbEan9ZOcIKb8EttFKUWP4+ju74ds4+2ZqpnCdn11qpxR4AlmUmC6QVB0qme
cp7itRsZfZDAivSqkQ7rwFhRNHUThTnljttSxFrQj+H8LQsd/apxtK1cTQHwNp+w8xZfYe16vUFv
Qbk1MNfp1LpG4DISBWG5D1NxX0HN91RdP9jzemCw9acqwh80yJgswNx0luMnpXk0UudTMs8fJ1Xv
WqWfJluR0M3RTrcww1Ljiz1nMc8uR3e3xIxoLML4Q2qpDd1xynDNcD8NK/la0R1V4mIl0gMHTHUw
jcm4W9fhwamtTabybTdpm6b8qg+caWP9KiuXHEdw3H4uNOfzwJy3OK958071PDrFD2cxtmGKYank
a4UzcJJ1OvnQom/KEbuM0x/RA24QcW/WsnpMNeDRrrB8SI6U8IyHaIqK7+OUW0E12/OxGQZ1XWfs
MmtspVedFlenblpqIrwZpAlGZoC7Z3CtTXJkx92NFlmJF+vWLSzYF61j850Lw/BN0+BtEeu4pCSn
JGV+LBMUKJ0giq3uwkaaVMdMVLtibXQPZ/hdPjdeMucHu0420JdxJMUUl7J0yW+gH8j9WGMWrssk
3Zd2nd0xz2Y7RNNJm9S1jFzxIqax+twr8xTNc4JfdjZ2IYMhWEfltMup7z4UxaR/mcCub9csdTep
PnyXsdZsytkOvS6OhkC0A8Ta0J5ul8xdNm7aAIBdlbwtChOF33A/5wxLq+pUfGHcKpDkIQdvmiQ2
tAc9fS1XdFUlULrG5tMZx496mZbPFIS3SHACq4x3ooz9vOKiCtxsCi60b2f1fCrs5ptVUjiWsu1P
5cpOKvUk88psLDatsr7HAor8AhLT12u1nRpp42zLndoz60ZdKYbmHJOy+h4OnR2soHRvXBk9d0Z7
lcCS9pOhe03TpT8y71xuBJSqXSKyG6OnNOmmTh17eAvT1a/gn/khosINFOnii6Pr3RV8iGQ7Ousm
k8m0Ie80/DHL49sZP9hkF+gX2faK/dKae9RGNwxwmR6XpYVWUecejYZ7MKuPcRR/AlV4Y7U96K4o
eVUxDYEoSjaT5u5xVh7Z3mJP04fk2LID3zCSoD4QjpKrWEYlRA4m6eiFblEnza9DoK57tynXnTkK
wl/qyI+wJSHqmJX1BbRz/9KaIpBQImDxBuno2hzGe3oNix/X6kNR0Enn+LMHlbjPVQx7p3X3LfvP
Lofo7k+uOXqDU12ZU/Q8No12nJ3l3siTV8sMy41eONmOfuKXsRIUVNV3R2VfemzNfj1L+ynJDH2r
FDl0VxOKQld65gCJUiTFDFA8s7wmy+804mQY6rZn9HIvtC9joXmFNm6Z92LtE6M+zoV2p0or/9LP
o4URKAXlYGL5LzS+vyhSlqfWMdsnVKWfUFuFnlCts6VRfAUpkcUFXh0isdB9Sxpfh6Q9SLsprnBF
pSdzzeeNa2PvScuBo7XRProZxxkVdq5X2fVnZwrdvTM61j6jhMYRx83ZSQSx1V3vpFY8K+ggm9Gs
b5LFHgPu58hMgw+DSVu51cZ2T6GiyvDsFM0VABSOVCT4ZTCuJg4aPk/PBa7igDotyJQL85n+d/5M
Fboj/TK0Q9/l3Uczt8trzVZN0OJY93q76O9xmjd1ABQj3JhjLGIvyTmZ5kJ1fgnm5S6pI5ycIqkC
dHaL16tyvK7Y5r+7S4FRsdcxeerJcl0o67mxy3ovjbxAgifapwz30Yb2cPm9pWtxHFHXbO0ZDvli
hDQrJMZNNxyKQCInJObIbFtZZfapyVP3paYr9YXm4eglifqeGoN+yJy8p7JjN1tol5mHQu+MOACB
O8Kt3UMpGHb2zK5TgYo66nSLtmEus4270qCBslrDW6CVWlOnxEBKgRLPUXhuCiwWMPNhaDRgQKP9
aA54LVPLjO8ntJQPvbSTNmi1udj348zx6cx0IFtsfYz2w50cm/qOw7dzDeEaQ6nb21d06vAjghX3
EbdSAklnKBdzR95RVWugxXW0Kdd22eY2SB0n0fSn0RHJTZgbIUUTO7uh4x0sheh9RBDdMQ0jJ+Yn
i/ETjobxuodjejD1Sj8sunpM8mZXW84P1VfOFvBzzRczEVDL2ZyuXI0txprN29rVboY20vNNb6dw
zAGNclpu1unVtJt6R/JSgmnV473divQB6OgnqUPCnobmpOe1s5HApIMmsufdVPXiWxO2IeqclI3f
UmbRelkZlpzq5y5/nPP5tc40hh4XTfSYd/BJowUre+BG4YvQmLDhaVBJAoMj9fkoz+XHGlTBsloo
9HUUXeZwsk8LUOvAyKIXI3FCEm0bsy1HmxsXJIgXKU22XlWlxgtE5G4fWf1IbKp5dGbyYhY1EpMQ
Iaha0AzwhK7INCmdmWvypa/zxzhcXjSgPm6I+GRSY0Fnyui8yFqOWinXQAc4RxI6QoOIm4j+LcjX
/QgS56OTadL1zJlRFl6rmfOhmXL4+5MzOShBowT1t4iCeaFg0Y+6s7eAKX2UAIv3ZVIInphYr1qW
9VXYx8ltFpnzAw0r+dHJ9du2gWpJgAsJyc06nyO0buEaL5ONpmqazHVoXE/6OrIQ1+WEME5xmivj
+6pqiqO+MqvBjDTJSEOD3VC5tOeqqf9OXYbeoZjXo6nFxp4eZxukdAesVGo7vTHE7VLYJ4cEtCmd
rZQZbuR5Dp/qsvqBfhyl+0CG4KdTtnqtG6tduxrpZlgiDVv4MJGlddqhPatkfpaYPauTjW+A4ffn
LmSUgcv8C8DrHnTKZJeVKsF42DvTNc2YLZTa0G+b2AeVS0PMJtPOcpMOm0z4Eur5MRchjqE5NEDB
hNFhNfJpW3MCeaEjAkNfrvu2jLE9TgsJlKnuUBKdstjOn2rVcVJiaoHX15NzAF9Nyjnb8ia0GnmF
RZ+Nc+70Y98v802SJ8tttZBCcvw0dkbdF8xviRgIY7b7AQb7AhnH3qrQ5gUX4xfaNN/ChVpcnJDb
ljo0/eYFvi6zQV2LrwnmBt5nQTmiCztrl45DgwwfY7o0488zmmkjfNJEEoTrMZqA0qBS7NiFV3HP
QJTD3HTrGV+MTaCBd4TEnTkPorl3k54Kc3/bWOWNvta3k0sOvOiAVpueZIgKi9toBqGrHjZWMXxg
SXNqjNV9MWq0hFz9E0eyozuRftsqmJpF3+qiAtFC+YJ6sPbIdI6IlLWJvoUWb8LJrW0JwtRb19bw
JqL3R6G7x340H3QF7bc0sx9xTNJH5bz8UMS17Zl62QTWysSbRs6vokzDbThlD2UYjZs2h45ktUZ2
6o1GP1PK0VaMRRQgxHipqaRMtfmg0TGWxbHS0itd40nChPjRGNWWsgiTglbD1weL0T9xd2VbsuVE
X48nqxdWAECuOMq29VcHCFXcYo9PB6YtDMvjsop+s0TLJ7NVccCh4odou20FIGiX1HZ+nS90nWGN
7yaqz/skLUF416W2Gev4uNjLcLN0xbSXQ0xQGaLyKnPtF9ticIRBYXMK1/9P3Xksyc1kWfpdeo82
wKEXvQkAITJSK2bmBpZUABzKocXT9wdW98zPJIe0Ws6mzMqqjIiEcL9+7znfeYIH3DwmcOS3zdM0
zlPZfeZUjqECRs4Owjj7yUJuRmNv0oTVrpjSZdZtG/v8z22WoZo3NbtaLrtBz1v6tVJ94QQMDN90
++xGz1bWnHYxTDQcyMD23dgugGIIfacBlw9GEy1qTMvPmGDyLqhLWaMwqQdTBEBkPIeLr+7Wgx6T
OcCMsh5i09Y4EEyxHQcrYZBfnd63rhmqa8RxelIOUexl3qsxojYmMMKov+Aow/PSiDb73MtqJsUw
YXaoGelCv1pwnM+r/hmtSUnixvxGNlVKdJH/SXfrwQB2IdMLTzPvbcbplEjpJWsGbTbdsi5RgfgP
ldsAu5lN/ZBruc7H2vvXcJrKh6nK0zPGPtT1mm+nkZaSEIHWYaA9bJG8QtSQsR8QR936Bic8T0/S
M+4gyY4onRMCrtBO5ZbzkVl3pAucsba9qRTFcuytF6vu+ztFnsHifu0tvqXZqGmDLd8wz5SflKt7
l70VX/BPtRcm6O296ttq5yxVc/AXwQRn1fxgbVnP/FTBV1BJetC76W3y7bveGOVpVWUdJcuU3Puo
DAHow2jQWIa0as2f4nhDKaje3ceMugS1F6vrJA+r3UVEX1y0OaiOMeeMR4IGWgoJ9AJoVmTEhTzM
gqlGUdLYloTChLZs7o3GoduW3hmz7n8Zx25+7zbSW7ay/+3kao8Ma2QdORVfnJh6+GhjFQ935bDc
lrZk2TC3eiV3rpcefplVT3zE04aRyzUBBWVNT10inzjZPPGOiqA1CrBv+msq4gjm+ePgrae28u+A
tpnfaXc1PDGs8aHe8AGlVY68gVwP1hq7ffSW2T0hyPqaTJA6itGjyw1g/VhbGX9VrIvd7KprOdvf
LKKPwgbl1E3LQMdyMofup07fOV7JqAXjMQfkZ61vNNuryJirhVc7H8KaamTXCebVzoDZ28gN+zi0
dVg73QyUeSUdI6vvWw35fxczGfI5LrPcm+hSgQ+qObUQgbjwZ6aV4Jmm9pzbnhCLoIzLYe+MSfJK
8xtc7EyGjTW7zouv1Q5LjB5/H/ICBmJXaiDe/PJ+tQAQhIabVfc5sWMvTNKqcKWS5WxcXXVz9p28
EII7tC/oguxoSBjDw3vej5RbCeEGJ72Qb3Tnh4Oqq68eLzpb/JZxuAP3eirAjEEzrOrmGNecpnvY
YwcaAI941wYa3pRBdeZ9ZSssokzFQWmsUeHF1ZU07eVMA36OWr1rHywnF1fb08QLBoSkBarXN8U9
LD00OM1q7SaN5uRUxGKX4K0NNNQWOy9eb8ANVAfVdR2CLyeL1mQ8kfIByKvMv0Aae3Lm6mJCXlVo
OZNNm55LW7WXTdk+e4yFopx7TvEsm73px8xZG+3WtepS8F1Y5Y2Yy5GzdkaARLeAmAGlvbbe9EZ9
fgdODYFnU67PSPv5/5syDq3Jru+rEs3XnOfW1j+XkQWa/3Jy+/SeELM2MJhP3YFoGi67vnZD8rGO
xC/6+2pODCB+ukbLZ1XFY0fNGAIn8MO59LWT1/vyofckEB0nQ79vymUOEG4s+9IFj8IKaIY6lpVz
4sAsocb9wr4pCLmc2Opbppjow+iBkDl96JvswQQbfzZLe685bX4JixJ3h0opbYvuOVm3FpxQYec0
35Bqn4xiZdsvM/XUpt5Vr3dm6NWUMnYfCqWBrGl32F3eB4BLUTt7IW5YLMGJDkDHHuzd4JpFkAwF
HAqXA2Gv9PoEYY00OSezz/HC1q8gMVtlch/zwy+Szg+WfJtigcEUoZ7HHWfMyjr7BbrFsZQBnZpP
fVPx4eouO5nZX9WzZl00TjMdVb2E2txXj5wNu8CaxKPWa8Td2PVtBQsx8jJmBOTr2IHL2QqjFPOq
dEVQ0qKhM82YBm85RByYqpTNJubEpM1fnEFkPfk6fXzn1DGQRJiQh5bGb+5oX7UhISyIf42xpuyJ
WGuYeFdts9JMFxbD4Wa+shqGuM4yPffD8K0nGWxXVxzUu4LTQV2/eMm8UADQjhWF2d2mkOfnNr3w
4wl+YRwhvmOWTd84qBvx2KTA8Hp5bhoH4KEhp/UuWaVzzfZfA0tqzYCsvJCEp8umQ0aTEXexi1vk
d32ZnIQ3xKHr8JblPUOJVqPVrZndiSyrM6LOOyI18ousqy+zEe9A42RXGUo2RqIlca+qofUxTSVT
YNd6GpmYHJNJkzdxU0F9byX9Wy1vaY1WJvy4mcayz0lpzpbXkrlFwgd64g7deJNFHJ5X0d7VzYBY
Vh+AJsM/i0nNcepi62DAxfi6yJ4z9cZ/zf1VUb6OJPzJGv8i6tAeIFON6nAy5Iyt0n2z6QqejW6k
a907+w6UHhkeZ7rbZpBm1CFe3VoPHkZZRtezOlp9jYIuqaqzlw4ShaHRUyt1ebCSe00fvDJ2ekMD
uDfW5Ehs1W2DVfQ8LGxdqQ0Y1s+I9djVne6FbmX1n4lksY6+dF6nbaVDML2lFw1MLRwmjmUlypNV
F6ArDZGcY7e9MNZKO1Qk5VW599rhA+NXpWyycoz6PB6iJmORzRfNvJrWgq0gPSZp+7UTLndkCUju
Osi+AIk67PLxTJctSAWqhoZPPGPgazgQoNSLwQPKVpRUsriyPZB7yngpFE1lr3nQbFop2cL7qXUc
1WgB93BGxST3mDUOcSMOfV3snNG4JlN42tfjCCvVnz7xuV5Mev+wegPiCyVOeefQVSMaZwEfO1aR
5DuCeRkp0R/mCYCiazIOLvBfkoe3z0uTvgJbWqdYpFfCcppSnJRfBZlmfHalEQi+FNgIUwChfIdT
GAG2HTUGXdOVX572zWGdMk6YY1B55omDAd0G7SIF/sMEuqTBz5QwLg6E8qynFUPkjSiHnnemrLOn
2p3z3aD1WVQUMMnplt6OnJsPCIbn67SPIzGp4ShtRkT0lriHuv6ER+iQwqm9TbSsD4zBY7myvPRG
DMQRKL9DhR3LJRQ9aDMnpiGV01u8Qvv65roZipDayE98G1Z+mSVlc0vQoRX0mYxPfTNwBqjZzPSu
+zw7tnZgaQQ6m4lQYzLKFm499R7TE5WlxQu7BTKBql4DzjT+IW3zVwiUJR9lWkSFjsvH7fRvXmUt
N5mr8BTNJK4JlS2hZRC9vhtd59NaDnzABcM9Guqcvg5ODS6AeAapma8mh5Wa8DRftKAiWe48ehHm
pMKhcZmsL4K4PYnGpzaOAH9C+AncDg/Ks3KjtqkPLpl/x2TDqSm3ibx8XsMkG6ACgJcU9CvjfEc8
YvfiL8bJzAhdGyciN8CG2l7rB4bAXdDmtwTSsC7Kb0vj71O4WdPopCy12YoxxrwiQYiOFLVR16UP
SFDsg2gEQmgtG6+wL+5tnfZ+Le5RExp3Hec7zjnefV54L5qVTwGJKS69XQoMg5mNtKleiUG65Ulo
N8TxyFcTdhB5k3HrHfABILexcAhcE8bEr6CfpXRArSi41HdQQfCO+3L2jhu9I9CWxUKJrgOpS2n/
g6KttynwE+Pwc5cwyRcG25o0lyFKCy+59LXiwZ/i8jxsUZ2243FqGgjhIWRLo4ghR9MszgmH/RpF
JdbxW2eGYJI196uWPSttPMxdcvBa5zaz3HvcKSCpaQEGOiLuMDH8h0RAPkv6EXaz9EvGbOl6rqwG
XLXO89rN6Cy/AwaS4w7qbfvJ2FTIupGafoBjQj5VBnvZYUxT2HRMoweflA1a32tjXsOUMOhUu3c1
LO946falGujNGOx6PqFtESzjtY6oRkmnTG2dTrTb1Km1M4SfosziiwxXgbT80W+XCnhdl54ITdKf
UL9LMKQFxqOQi/M526RS39vAA9CEOWpv92t9l3tlckEh6e4r39zaWTrr0mgYybfU3Zh3sQfsdA3h
eIsTx9MiHBurjNytzYnq0wvqhYIIsdk1tooi6HTjxkXYCI6bT7XSyP7z44dcQeoCvdQHnSVgjQCm
uUpRL0Zu5i+0lOSnMlvSsHD6T2NOYENjDuupbsvkDgMxqxKjB+lWEcqub3oHOXqCK2tp3hKZXUOn
fzVxrvqjijxHakTuKf1QGvbjUqe3OsvQ3E93khcOgnV7oYr6Wp/FDXTlp60Vuu8Qs50AL/qBOenF
XjcZEWDoYNBVk+e1zISiurN23eaCRcGh2TAwzmOK3t6jMWOmuUYkyDLrKpK9law3Xp4EK46NaB5X
M6wN897QlogOqYvapnjMKzQLul0/1Fq8Mip2/cjd8mqF2dDt4vBOUvtI76xsOu1akZtz0LCfaKTY
Ecia1svnkoiyULmLT+gkHigU7PQC+uZyRPsekmOeR0mXgsp1l/qeetI5u4M+sPtU2qVBOs+hED8+
qTHZK6sR+5r0nmDw54dq4SDXE3UPv3qO3FhvgiEdu90oaNcrLWEQPlpo/ocJzZMx6IFrZtCZVlPs
gb5fUJc0Z6Vq7dDmdX/JHXF3mVmUr8mQisBdlXdZZVR8jZpelGNOR2npKtDirg51EtqCYW3XAyM7
7zrrmm8jE4VdpRJiuOYsuwVXzZrG+hwxhI86P/5CMh41XZqEFcKtozb6077ERcc4laqMVk186evT
G9NXcNh049AgamYIuc0Pq0pPjtPq0Klfp+R2oDUbSt+ww3xg6BLXln6Nkq4NHKHmx46q5YJrPWVm
ZoeAtbWbfPFwfNBPim8JaG0jW7I+kGur7x1Snh6p9OdgoYsM/ND0b9s0a++g5sOMJJyLpxpbn0Gx
T2dbF+uVr+ZkDZyhyCLfi+2T5ShKI38oDtIYBub/pbwzCWI+cxyarhS2J2DSiFwAMwNgCj2naQN6
YMtdSZj916m0FUdpGXuP9ihuKSNXD0YwUHQKxp5JqZ4wKXlZ0hbKZY60rQiLpdBDjckwwwsGoST+
5nM4trbcLWZbfa+VSJs3FXsLyHlEvt/F2Ngsaoi5dqm/wPlWRKDBoE9n44yLvaY+Ut0V2a1jtu+X
TfpR8JJ6WC3N5DYX9XoHM5oGDZAPirF6Tnygpg0hILvKdxZ2M5FRyGRrqXvbEo00tW0iZSp3z/fc
hoO/flGAFw72msKHwTbVQN6garNS2R2JpwpBxN+KqtinLueVbFj9u8ExuhBdq362WoZkkZVVo3nK
rQlPbOEhCtHo9IV+Pp9jUzyq2i9u0olyiAiCy8ny1R2AuWFPUOx73Vg3lsYJB4tPHZSeaICqltpx
xu4flDWwS5HQQEvhRrAaua99vRpXmMJPiVbX2IiMW2wxy3Gs6wh/yw3A9jB2x5eUmjb2h8j0ScDt
x7PO0yEy+r32k0+SbVxP0y6kEXAZO/5pHopIF3T4qA0jJWcHWj8Uqj0+lBqjtWMmF00yjIELk4BD
zqKd1y4hh6tPrQNVkBc5BcTyRNpcEwLPzh6n8U10y17Vegytc3L3OOiotBNKIJ9B4MU4J/Z9kzIF
3REBZrx3rhwQN6h4fF4loKapiuV7n0vOR0sP8q4Frx+1pj7gUPKnFN1IG18ahepfKMDuTK8ZaAbP
iXck3W885JxcdrKsJTvbIL85ZZZH9LrvaxwHHIGXm1QQXG0LxtHaSZfjpS7rPS/pNWzjoJtapHxE
CNTtQ1zZn+FpsEVXFufGFt/FPvVibT9LTT05ggExFKX1OpdZFwgCFdDplvIgSztS48ymvXEURDh4
cArei9ZlRmD2Zhu0a2W+t1pbvs49lV2aZJgEWzFaHPKKE2ggOyKJd76tK+OGFKBhCn16keSU0YTe
cbhPXtN1e0uL2nnOJ3vd5XNVnFIcrtSgJvUwe6I79TdlqounMi8o7NMMxU8zpGc39S3mDEa8N4lk
f6Xheq8zFrpwCz4PDgja13KwNQTtRJY9lYrXJCf/F7C/J4+zXZH5VZrrS5oJ2h4Mjr8ho6ivrHKR
jxmCWSYUmnbCBcj9UMb7aIsvyqf69bJK3oi4eiXs2LriuLJ80oWIAaEP7d2CAugADJIJP2eE06Ca
5kbXlXU7ZY44C0fKy46be8OqzBijBexOt3Pe5S3JyhnhBJ+XdPHDEnmGPxuSZ0DDz1za4ZJYwfS6
1JaS4MA2XJxERm1r+Me69/VPpHh/xgHWn8eJzrND/utp5oZfS5t/zJ6tu7JP8umYN4X5Rq7tHLpZ
nT7wvQYMTaGnZI5+Qhp9mZcT2QrTae2T/rzoY4y0ZJTLsRhUiw3Tmr9NFTKwrFgAT4kFXvXQhvaw
fIXZ0YP4V/WdPyjgtjnWVTI/izuXGGGdqbWxj+vCp3fdLM6DrPmHJ5QHQUGmayjc/BN6Tfutt3IS
BVQnw673hq8uCxzaDnsdArSsMJTHlCZVtxrqkLkwyNRE4Upiy2cC+BgpTJZ3Qcr6N1CCcX+kAVXu
a23AJ+fOIjKcZNzXoC+ZrKs3OTJtnLSMz8bz9FCVy1Ot4aYm7cUOIE2dhObV1/SDrDM9Npbj7dtf
5PrqphuQXl/8jk5L9eAaOVtBh7z/2E3OWzr4/iU8l2UzKlVPZeFYONvWMlhHnw0kR3/iugnrdzZ+
qx1zwVJaPtNFpR+8VrrYm1CoUAUuyEdMzL8YkrV1P3X6jKY2xdfa1zbtl9nsqgjJWHk0x9FmvG4w
p3JX95WzB8Pj3jkZ5nDuG4HYSsXWcHR0Oz4beWMdXOIfThkHWbofRnxaSMcIBsIv941P0DC2GfwQ
vUd/QpHqMrnAqjw3mGoRCWbxYzuzAzky9W7jtQfs3Lvaga9iZSC1xo+ioOyoPL/HdoG+kpKhOGJ/
JYDPRXqtU3S9IwZEEino/bo02an9jOWyQTgV4bViJ0yMT2PsJAdT+Mh6JzqNrN168kbfhOLIafWH
cpotwqsTP+jApd4XnX8BrKkOqmy+qt30C170gSicSl4yG+WAl09mJJFNKJDcnHlMt3WOXjaukVrL
NRjn/AtGkGeVcRYekhy9XDOcOtufjz0JJ9G82sa+7pZHx/CW5znVbtBh05N2/achE9VO1vrriNBi
F1MfEIW8qYgb/+RU1TXhrg94wYlmcbsqZBcknQZjD612G3+1mRyqKtajsanvBVv13dTl3QGrZxyR
RiyPpubU+s5DE0UyWzE9iUrdIT6wA0kXEfnsNpBd6MjqcvF3iZlfM1GIpi1NofnxglSVfW+i44Bx
vKxRnVKtCUEXiuBpxuW95214qm4KdTJvNJ0jbNY6oT+YYL8NvT8h5syO1NssPc7qPeOustjPGlp6
tdYcmynzAt/JK0SHGUYSTbOPdivty7TnvfQSTAZIb/uB82RrVl8Q0rjHLLdek5JYGMzJV7qWgWob
NAJzGgt6eAHjvmT/2fs6HouaWNcAoQgD3n5gzUGLO+MtDpMVq9Qwcs7dIjJSaajbSTTmTQeMAtne
wiRf6+fhGf34dGxHNV9SfrXM17Qv65hu/SHDDHixb1TXUO8ssqS3tNVbSTkf/NWcAAfK5V8YnH/L
nff/XRLaBof5fxvvbt+r9xLyyLcfuZGnr//1H3B2/td1p7kuDjpcF45lgq8ACvd/bKWaZ/6nDhQV
8Ihumy5zUBx5/+Mr9f/TsSClAnLGj4YtdUNg/o/vjn9vIzRhUYXHZUMSsv4t390HoIgN04tT8/Yf
aFUBimzgjX8gairS2jrLn62IyO1079uW8SDcZWKhguIvvJlwhnLsCeOBhgxEQ/j3vnKcKw6m8tLU
9Dxk+m1hi9BpPrqWfeh7jMu7cu6xcQwZzS2UPWHi2F7gunN1+seNvv2XOfCfAYGbM/GfyIrt10NP
BrMgXBPnoLnBHf7x641Cg/GMDDAqGKgyQoqzM2gq3EZlssAIqOzXWvJxEM/N+MHlJH3BntXsTAXg
F1BbZh+kl1Z7pO/7VXIT4HOj1+/LHMU1I7jJGd66tL63hdO84GDUd31W+W8xSVwkBJgS9dIsOVbP
y3xg2R7Pqa8vDIT7PiwxvkZ9hcZXH8vsWNdat5cuKsR88MS+IY/13JblfPzzDfn1fgjMmD4+YdcH
OvTxftitXtLBys3Ia8v5sWAdH+jvNrS7fQagS2Yiq9NXMTOAGz//+dLGr2/SxunEYmo7MIdAT/78
LKqCkbI3dEY0TPzHKn3/qS/WJaw9kApKxejckNC7AzKxdByfNaZzsMjVlz//jA9IH94IXucfplSA
S4JskZ9/RZ2qPh9nr49wIBg7AJNk+03Fd831ni1RrifuQ7b78yU/MMS2S254JxAw+GNBiX1g4KAP
iYceWXLkTboDk8F7KRtaPR6zsT9f6Neny4UAvHuktBg4eDegyj/e9kqNSWWvTo+piWM49rS1PsRY
XPdVI6xwdreY9NYTF3KU9r/JevzxR/6IbgSuLRxIiz9fO+bJJkqh9M3jHmU5UyhaZ1WOyyLBPKu3
6MTieDcXWEqN9ZkT3t9Yyr/747cbDXKGm/DLXe5Qw+fx2CI1tuMXPa7f58Z5keR7kYbUU7Ub9Eid
xz/f8A/Yne2P3qJ6PGOz/TNi+/BKZ9o0QSfJ+khNnX3KMjLDnNxTT3++yq/vD63CDa6IpwntxkeM
5jCDZKtcjDsucIpw8S0Mu0tPgyO3/oa7+Yjs5C/iWo7FzkIW72bc/vkxolea8qazWx6jdWam8NQY
9jctrSTVmo6DTrZRA7bjyEmFwrn79Oe/9Men8H893qwMUJKFhS+Z7W0DpH64oZ21ejQduXxviq+0
/S6p5N9cvX8zk+FoxJxPFK3/bEbDkroPuua/TZJ2r70CkMlm+9Bgq+Mci1Eyd1///Nt+8xR++mkf
XvC+K1NOd/w0LOoXtJxufSaKPJrjny/zm2WSW+DqAnkByxPr5c9PgFQbb5ZibSNpzQ9u3x282nwG
4U0wJA08rJj7VE+vvInBMLJXFIez5/1lHfn1teYnsED/SIY2hbut5P9YRzLZ98x8Zl4Cr6kjLKY+
ojuz+ctf+gGs9K9nDTPAJ1YJ7ftH+J1eywJTyMhVpPuE9PexL/rnit22nbvozzf110UfAjTvlsUb
ht3z46IvLQ7S9LbbyFyxiK2J+5LVJDOKgR7WaOMXyTyx/OUm/u7PI5OVxcGGmGXoH56j3xqGM8uu
jSw1PCa+z0EwbT/3lnsxpubXP/99v/tsyYhwII0glhLWRzRnozmriJeWxLpFYhrQmjmwPbJ0kqVG
yYQr6aCQwuym3sNgNQV6o8RfnuZv31tzSz4wgZlsFImfX5phisE09gTrtI515bPFn0m5lfs+XtE5
D9/AzZqXUNmycM7qA3XrPda5vwWq/PZHwKdg/dfZB0Cv/fwjcj9BfIG1P8Jz+GKa+v1iiKvF6B+V
oZ4p7W7Zu9ZdY3+3Up+eYf3+l+ewrU8f168tzYJYGgfC80dYGLqXcki6hCSvbkQHMWqXfq7Xhxyc
Q4QlYt9ZHSnTWb53Gh9dtN/HGjx2JkCa0KK+R1BVLcQYWTjMSRHNj6iW9LDFMhD++Yf++nLCTIWj
QUXCjwRv9vN9gibkpsQcGGxc1hNmf+9C+t7B9ZZpt46YBf98tV+XTrYS2CEAVEGIEK7y89W6STgD
+BgjgpM2fs3z7ME2a/P7qP2tvP3BMf75/vORczFwNjb0zo/ceSljI59zS4+MRpy0Qr2sIBCDpepu
Z5qAiP0nEGOMNPdNWV3MiaDXx1QH7UgRoqnFDeHCZJcp+qgqd996x0NEP6G2V3hcjr1NMQHA765F
40//tfR2tmCWp/olHM3BClx9/pL01V8yFT4+K1dnK2Dzp6bZKvePq/E0VKmj0maNBg5QkW2X3t2c
MDDyVisGnVP9bV3+uPr/63qYPTeMpCCW4uenlZbkieqqXVFir8u5lrp9x7z9b2DIj0vydhXLMGgW
wsneatafr1KAN8ecXa6RgM0Srir9vM4Z/Ux1Schy5Pdr+ZdX/uOnyQXhLAnHpagxf81MmdUEMcDI
l0gkbvKimhxn5tC8i9b4YhQ5/cIxw7pYW9VfrvuR72xvF6YmNrcikdAR68Nfakuvl3SQ5qggS3On
2IVQ5T6CKyDuburMC8GUWdryyVu/p473UOnZDQrtS2ZHX9e6fBHECRDfTEPm3/so+VkcFFijXEuH
zuN82ORnLOIdxG6kGE3H2GhOrJOK6RP6alGnP1/K+M0r5dn6jwMQiHDT/bDcIJFC3aORa9rbSbEN
QPDcM6mwIEbgpqnyiGRnfTMEvNtTvF+6pQs4+WmBVVt7Xg8y+abs859/029eB88GKMPP8aizPoY0
DI2Vci3CVmTn9HtUKGVgNp2KbHd9F+byIgfkwwnJtPs/X/eXrdrVDTZJToIbtno7NPz84tOzYT2f
5UQ2YP4d8kgOPtCl34ktGgeP8OR6OVVDfXYKk8YDYAQX9VXTf/3zz/iRjfHPlXL7GeSmWcRc6SyY
Hx/JUDTmmAwa9ArGd1/xDb3mY3Yz6YLJvtt/y6fB2exmNiJlw0/uW6kYahRrWKIQudM84moKUoAH
RsHHuYWlAU+DZn3F4OzcQLzZW0Ae71ytTW/UqtlMR0EQEDc2RbVeVK82Pf8jNFb9DQgSSjar9g9D
CuIR4W+zb1y6vx1ptuWiyrDooA7VU3Vomo2BtwBrdaZKnGYL1y/9tQuCUc33rjfme8z//MjBCn2J
GaQS4rmZzPl+KVZ0yFM+HoXTkU9ZM4JAGFzflF2/HlK/dKOUyNuQYrSIw2Sa5quC5v81Ul66Io7e
eud5MvKn3K2lTTcbP9FfPsbfvBU8CcqnHyBoDFAfFgltQXdsg2eKCKV+tBPriZv6efODwhOAb0Mi
tr12xwZ9S7Jof2mJ/LrBsCtbAPW5riBX50PlBqLHAzrJuGpi+PfVK5r4SRhxdSxX/dlu/b/lEYmP
5QCNMKJ4dIdAP52p08cTTpmtFRCMgmmzm8TPg6HErkTAGpauHn/JRuFkIYZ0VDeFNt9joJk+FZop
H1NmqKitauf7KEdeRDlr577smP9oRQY6DnlbRjTrtprl+jLfM3MSgV81GYHd/EO63ekHZdYbCnPI
Dn/+nH5dTcCC2WB+fzQEHOfDR13Yy+K308TX1GJoc1Wb3bY+jCNPzbw7ThqfPKbeUS/cQvzt1WEL
Y8n4+VvewqzYvfgFvsmm/fOSkhpxn8SMFqI4lVW2z2WV7wzbK0+i9vp0p5SjXpHsoQHF2uOeWpXZ
DCrgbt3Edll9nb0s+5RUDP4npDGnqrPn2xXPDx0kFCxniVr7xXPgWgo1fgfozJQ09bqzyI3i2psM
Tk4Ns3ImHqnnH/uhnMe9li317dzYr5VhXOPXM45C1NZZIfAN06l8Wv3y3ayqhO+ur09m14lPLfqe
t6XGbqvQW15Vszmfirh1j8oWzS1SMZdplO7fj4ulridLdFCdm4GcdFVa5klDd35MPSkea8xEeOU0
M1rZb4+o29Vr2uvGQcYO7IsZt51ZqQbDMNvMS1rW0xN9Gx/5Si7aKF7wUatGJjLwa/oLSEV0bkRZ
tqit8UbfzNrCf4/rsT7HqLqZ8nfj+q7lg/ZOnW08dpNpv5Oui5VP83N2baMTZSR7Q73OBdmxazPN
d7kcir1nxutJR/d+UyCHQRQSM+1R8IW0Trj0yaU0wlS47nsqtvxBpEY6SbPYWNAXVD2u166pmus2
oZu8zxuYrSnKzytbaTVuJj1p9lKlBRYYBv3OYYl77oUzdY9w1ZGAT4muXtcRjkLXILrdGabmXxuZ
oa66ATwHKUXVG3i49GynKWGxdQLBKMFS543EyY+O2zNMB+HLiJm2Ln6Q3MYch8dpY9nJY7Gm5KF7
WDcWE3XBkkt5FFmTf9WTcbhdFs/BPOCXu9WY0uuinOXFYons4EpMUnG1ysDTpYnwr+RVW0wZpcq4
wtIFc0+r8xQ5m+8gOe487cIoUvsbGk70PomDrWu3cuJNIq+nzXXIthBFZFdtcwBS0pinhfx3ekjO
yKxCGEjZQ2UWCUIRz2uOuj8DpgCdCZ9gxILqxObJK5vsYHnZcI39O7tIJSqTou3We10TAMEyKJrZ
LpmK5WIFJHTnOhQtq638y9zEErDK7AHzs3EJ1q069KrVn1GRVOfMUXZUT0u871rdQNOZbYhjOM1h
Uzn+M4CMcT+3nvuWDU5zxFUxN/jltijefCk/ZSRws71Wy1WsjQBbQKSB0i19cTHZxGSis4+MxRvC
dXY0PjIDdL+Y1YVVu/7zMo5+1Mb2jKuJ+mK31l5z1S5FjHa8CBQYLO5Ij5y8SmCk0w/DB7tEOE2n
izo33Ou6bvGUJODkCQPPDl2GbHvXQqEAw4NZ8KJfpuaaIOn2gc/kdWCeGW4wilDjTHHoWwG+HzDQ
hY6b/bjaDOxXW9uwDb0bzUnsv6DgmO/nVCDKKniYYzJ5e8WieY9DvrsadEVEfZF71wtKgSvXjcer
FvjjZ/SZ1Re/0nh0iLtflI0e4MczZUwM3m3urOs4m4HmcVSrz4by0/lI3GAedmXL0W/Jxv4qtiam
VZlpGY8GE4L7pfL6I2GCWzq03pw9lSw3Wv7f7J3Zbt3Y1p1fJfjvWeDiYgskFyF3q85qLds3hCzL
7Pt28enzUa6cY237t1IJchEgqIMC6tgSN7lJrrnmHOMbxdaT3Xw9FMZ8W80yOQ9n5EMjjf2d4YSr
KtPVYEVCAiOHzD1v2A2fZUX6NNmzh8cYylega2AnkH3e2EXHYlS33hYSTnqdsEW9LiOcNIjKY31E
7ge7EMkX9gLc+ECpRUWxCNzHq3wb20DhW4O8RICBphIR1kMJT8UmT+IO94y4ciDhHTkEiOdwZJyf
ZtCHAPNJGbyugiCMGHfhXg/ZkCRGNRG2OoWfc+T9V2Xn1p+NoYVCI1eIHtqMoG+IIpcQYvaFO3n4
8IvVt9JmehRMXIhPlW7yGcU8lldWNRzaPhzPAIwfaxRLH0bPbXdlbTVnJu3EK9zb7o0GAWNTqqG5
HVx3+bK0XfJoK1PdlF58V06V9mIvjsm7B4UJPTRxJZVeAD8bS5Cdy3DthF0sjlokBnW5smn8AR2M
wFGS1s6HOk1bcVjG0r2lmVKfLQX0RxuoIqszw7GH0UEGSmqDNxlQOqNxPpRlG90kuTkD1esJguYK
TxZbRFGKDV3adN64stb8CTnOuB/syNnF2RwxDWS8OwdZMy5HwD71LqzL8qbO7LGBdWhXAY6bByTt
qPjgUn6AkVm9pEKbH/PY0zh0N067UczhI07VGGSYVsUIWMbqU0p33AnsEWXDNp4tteu8lqzsKe69
897Rv2HLcLbD2O/6DA2YxM+QBVloXXbpnD56epnvkxA9kJ8TVBqwykzXNMfHLw7W2adML5L7Cqno
riilRe414R/9zpiJ/+Utri2fEV/j0Daz3q0Dfn1xsKKF942eHydCFW6Yj1bfkbFlBAg6uHC4XhMm
PqmuUb3TFYlA0JWmhfSLKDx5hlOoIeW+HM5Hm5lMVu+Xwpm20BHMp8kz+qvRkjNOV69edrPQ4is0
s/JF15OvtTM6H6Lear9pdU6dOOAvepgn3ilMZ9V8XYuZqoa4LedhwfS/caCZXdV1mh2xdRs0Hvv5
nn0QBvs6y89ZUvPPA37eYBxxqfUlZi0euoCsvTsdiw77nQ6sFDoLr4vO8za9sa2xJNqg8S60mYcV
Cbw80nV05dYO2eDsRa8x5q4nalBrLm8VqZR7XUyIPBzb/YJVv0g+Ot3yWSVmrO9YpMuILc5aXJgj
X1BX8XTGsXemZix1lP2HYm6hc9rseeAnWNf5pMFxclDVl35sNKxyspO8gk3ZsrQ7JXMErok7XxPT
GuNjWasgb8BgPMa1dazGDhjDnBRk6pIajNBjvqRc6a55kQII6p2PhbXWMZB0z22JnBE55M1ELB6A
kCE9n/vlXB8wU/V2496nVNNWoXd7Z6Ck1vJR7FCXHQb0cLxAMaGzzQN5aDiPZVhsp5jZ1KA5ggXZ
+B5yTx0sCw9IrSOPdDGjQHS1d3W8YsfCEqxoNX2yceIf8m7mI081B7Sy+CNXKPtaNKDf4Cc4u8x1
oqvGa6iuXe+YWeO8dQuj+9CD1z4Oa9OobeL5EcBdcgaYnzdQG6qPup735xWw3L7CaT3l2AjEpFeb
oYOeEc3o6J3ZzY66lPsGcxfM+ana1tUhqWeMOVF6z8O8Qu3RetaEiXh6TcKWkte9TdRD1gjzxg3F
vOoGcU3OKhl2fRKXH7KpVtfGUnfFriWf9EoJ3qAWA8ObNo2r/QLu+GpR6YeV/oJdUS+oYBX1BiZC
bzvZCJcSB1q/x4vuxpoHZql5YV0gDm9uJ7BbF64onsORWM88p4GFhxnR17z+gd5ClwrMFaQrqoho
Sc2EUJJ07rabAQewBxp8Z2zmM/igiE2jaHjg95yPPF1nI9O2tWsv+qeoeFJOYu30Pps2FXft2ZAp
KjIZxvuG+Anq5DC9MAYLrO9KXwbc0myTsLhCKSquNJN7M6XG0AajPGCgnndx5wH6hzPNj0/P0tbK
LR4XdRWH2LctisGjPmXyQQur5iIvI3U7JiI5wpLSr6MhbPajobPJqQaAQRuhT9AoGZjOvD5RxTmL
Ueyb1lQPCGUxeHpVemsih4SwWZhd4IwrUEavSusSqFUGEhp3JNZ0jbt+YePmE47TnDMjSRB9KYWw
q01MHh4kmSl83FLPdl48xttIdji6J0JuVzvW8gI/gKC1wvYyfk8UjtTpTW9fK9KsuXXctvqSkidx
h6C6PvbpPFe7KJzcaEPLYrzpava5GEGX6arpAfWNlTHvGmMl2kYq5DVVtUtxP+SpdpFL02K5X2wK
gEpgHffoYaKv2QzmAnsBb9KFXkCJwbFnPc1j8V1LG8vc0cmSfOk6XGtAg6/u7BoZG0LHfD+RRgeN
CF9etMh0JxAB3iY5ZkVSVb3PcWGXj69EEGbCyb5a13wRl5QvecJFXVrFi7d3KnczGlSCJqvgUevq
6AMBVj0l9pIcusoo6eRa9XbOteYKi3RQjlAZ0YDP4F8sd59qLmgKZkGqX9S2gDC1E7CIwqDDX7md
EglOJ476ra3y+llxe+HscKxd6GpQVqgame3DVhzYfyqIXUXU7dkj1BevYprebMU2WwqFeyqs9Cfo
TvbGbl1xFqY9TCcFpLWmz+2zwXF33UKuTJqgVGpWnj0W8d2IEW6jp+H0pGdRu8sNvpxqss8aT10x
2hMfl1oj8ySNPo6TTL6Ova7vFmzGzxAMkHfoGRgusy9vp3yIwBdX8YWCz+XbJvHSca2kb2F8RtVb
euLOM6NkBgxo+Yq0SD/ucGlHY35BhJAArI9zAkfNCANHG/HlwJ6ZJDVd39faoakzDKqGM5whZDf3
s+WFGFdlvie4jphNVJMbICM8rC0TJyMqJ9xsYvbnGghKonXeJQ16gCnx0qIToel6gKoxjz4VAxak
soKV6WdN1N+TNIi9DlLwBMunwBSbTfm+pSWCo4wObSutM2FP/X6RLeVtJAeuoqzM4zQDuI2kIrYk
keOjaWTTsa61xgiITuH+LfEi02Erz7XCY71rjc0Y3y+WGZ9pukDUCWWhvgrxVdA7Zz0FvthS3ZU4
k/L0PpqS8BgKHdcOLQk6EOouIiHlTI0Y1hPIX2rtIQ/HUApolbJIgkIr0VjpvJJAaBbghkDk4JL3
qj2dgSrwqN0RwE5ZqPu8gT0biIzqPg8zu0RWm2D05PgcMaAPKJw/e0Y3X6ncpgeFTu+aNBTgtaRB
+ZWdwz8P8Qw56Mzsvpt2SwgCR2rV6oZlpTa1T3ObgkGIX0pR5MFkrnu3qTI2fboQ34Thi1iZ0du3
fX00B+yQU9gs92PJD8sYYGA/C/0YiQQ+CjMrtihBt9IgqglzxqgpIhFpN2zr2NF2lb7saOsDPGZC
gRI0qffNjPXcTekrGiZk1hCC2CYP1b1CgbrRHSIkdc12LoXMrMBK6gtZZsk2S7gDsE6qrauAARRo
iMu0j3jx5bdh5iJBTrCJz3VPmTvvDVt/4No/Ydn8yIUC+5IdJhM8/myfT0PRXALkr83t2EZ1s0lC
twOLDWODymRR8FsHB1Kla2rztcTzfSYAb8llSYHrkUfhN6alYQKSubp2l3a+MZNmRrwN3/3WtOAb
NlFqXLls5F9A71qBLsrHhdEkcJCsm4Iuomfiddq8VWaPQTIBnJHOnvnMY0QU0Pq2B2RrnNuWNHof
PAtGZ7aUmCx75Hr2NdDwxm/FKB9HIe/dBYLAVBT1lYWWz0fc9ZgUoNkcT2XIvEB5ARrItzXf5iGp
DBEkHtYp3IUdBZDE8AqXD1OL9LDNLA+QF9lBslln8cTDUqv0Gz2JDNhV8mDM2oAGE2g2RMdvQ5ju
eMlxy5nsqelqGteWMRpYfTwdL6Tp4o0ZcL8BsNyIekAlbXrFVaSJY8bm+GptduNtmYA++G6efAyV
qli1M+uKxBzjMq+j/EpvWmSSTbTTJwkAQeAOLCkZQmFYcLHagmdqsg+2lZqfHDHPBzEg22Y+fjVS
ESDq6+ev3qRhvklnhgU2O5ZwEcsZ3WXGBrakSWbBcNnZQ0MAiGEUV1qThpfgY72vWD6FgZ6ywgPB
BaCJlqMjaDF3lRoLBNzT5KGnt2PTvQH89WwtDutSLjC8rftieTXqJnVwFAHT1of4iWA4KIo8EzcO
38F5NDXlealL5W7cxeleMIvFHC5OmUZAzzqUqYo+OE49XVksxd+wvWp3dSuz70AQFKlyUf25K2R2
2/f6KHxHp5HlNMzpsa6KfR86A3P+zthk9Gi2Moq5earI2si2cXkUjfZThEXqHs5Iu5+9bHzoFrO6
4dvt9aAfkph4NeqdKNXTC6eNgOJItz4vsRkT22TkM6pzZYMoSCK25VjVB2ueWoybYAMNDn3ZQ/Bn
cNYOx7SZc9qNKYqtznR3qrXxCjdjf+VlNqb4UcXXQ6gVd0ULOrJNLIoZ7KZMSRvAZkwe2BaBnhPl
HOJ4EPTXM9FaT9GS0J9ASOmBU5/5mgYqhfTc6Hm9GK6Tf/XQk/uLQ/gRLmbLu2/sGG6cJNVpyQvz
Ywlw6hEOm+9UBDe5WYNvjJ6ctnGbBkuUmlkdigVsUt078mPSSbpnzhzd8Wq/pZEX6CY7YSb9VCR3
GU1H6jNr19jNfgZuic7YPUYJ65brkoqGPyAQgttk8PIveHdYl8DtMnvQvkvAMr4e1zS2V2/2Mphb
utmHmBlDAHC+3GhuRK/X5Zlrsv5j4jZHHt3huR3o0bT5hIkutgfsdNVtXTU0AkPC5Js4sc4yTt13
lGVdtEKr9kSVQf0AYLvJx6w/xjSvN6Axwhcdgk3QW4WxMxfLelEznmFrmCW+xOiTPcbUI5MH3aas
6otV93mkTa8FGpaBTUvEWuebY1EEa9hOEPNzZ7JBWcGlo8FH57W7G3RbB/dRjJd1xIvC0ENxnw2D
t9UHCYlotPAZipKgHdG5OVTmTtd8tKo2N9Ps3jR0sy5e99kqLqcH8qrEhZTRuMESi5cCM/SBUG+L
1XZyz5POPjNMF07c6t91AXT7DZL2vVGRjSBMUexHIEc7etS5BjC5SvdyzD04sMO8NWRff07bynki
Pi371Iq++0g7DePQlBCWAWQvrs6Lce6+hQwH8MgLeZw1usOKQucCn3p97UVZui9VdK3cMt3IUsUf
/zziMdYZztspy6oc4xRsx2akf6otmphBZVjqmq0wUzPQOtBVZIc+lJhhZV5/KIlsu7P4VA+MWl5Y
nqhVjEJ3UOhhuH0CeJ3sJzBre6dhh5/rhBdgODnrqiXyswQ+ccFm5p3P/JvBu8V7Hv2ItJnzMud+
OxkyaSyFAFMRbVap+YCr2gviWcbU/nUW5Cb6rG594xhD9S2WPEgds4LztOjMS0Dhnb8YaD2pidp3
BAG/jsssAoX4ltZ8TEOIk4mjBP8XLU7UbA063R0CE8ZQNyH7SkwnMXknYRb6uNXfS4x+NSucfIXo
WrBGrMNHG/XD28vhWAt3dJ8026US+RmcJegoUF3TTRg793Uqn1ClPyhkxIHbYuCMY+pzizmB3zdu
eZ2DfEKsaD3RccgumT+6QCfM6ug0ShLswpCtWIwK1ay+zqZawQxhFvOGGcf3Fs2tTyObeIak5jWg
R8Zz2DZXYTkUvqjFFh6aB48btZ7FVP7CW8riWVOYBZw8M87AHWWsC0vFbtu27+nCxEd9XMbPbSYW
UoFA2hJDJDfIiGDWJcVnF8cB4PNU2M8Lz47PowdSeYnUy58fil8Ed46F2A4TCnZ2m9j3U8GuR9bi
ME+oRGvNUpuphUwPLu+KBny2x6BKE6ixnfh+cAEJ4n/+lgibTD/gLdk7Y9BfJCboKQzDIxzKZnLj
uCdf7cifQPHUqy2pDvaNDQuXEYWcrl/P9x/Zky6T5xZoy/f+v64/9lyB7E6iuH8Nt/r3f+1fqjVV
rvvjX7qvCv53+lfe/FpCsv7+dGte3Zv/AMaT9OpmeGnV7Us35D8+AokS69/8X/3Dv21J96omAe+5
Gsp+/W3RSQ4ekoH/3OD03/OvT2WCVPLlXw4n/v6PVDFD/IWKDMmV0NH9oPRldv0jVUx45IOZwiY/
yPA81FF8o3+7m0zjL0boyGMMdk20Ux0UBH+7m+TqfELhh2gYRaFw+aN/kCr2VolAcJnLr/dMi+xc
lA+GcTI4Z0hLHiP5nERMx+MNbErgLs6YaluSnGgN/nRRrn+8Zn42I6E4frOCcDgP+AaurXUJWUWX
6z38k666sYrUjBRzvL6tzE9kbydfdfzlzZofVl26OCgBtGILAVlcGNPXThYwKfPIGK9Uqmx5KEoS
NICLWumHGSRbvo3ibvDwUdUpgTCmzby4txM9CKVXnHcmapigwKZ0HAe9hN3k4db2Z3Srn7IwqqAA
KwaBDHMNsmsi6J3srYy0+AgVo6AgaFN5k9ltdQ19dOSzNKCgCGCDeWL2rByEgbnJpzaso+Pk5GyA
4wX0ATAWhuJ+mNS15estdrCATo7xxZOaQ6KrcujoepYt2JDlgM3nEjaPb+Ea12F69bLYCNvRnMDN
4LVGbV49wvQtzivqyNuoBNB0AM5jjuyYSgLUesynYAtG09BoMjbN9QixJNqKXonxJXWyBoOVWPov
UeVZH+IwXuROza31ye0GTflsfwzb93JjsgNtKZuP+kST/DAbdcUeWffCCyfrS6Bxiv8ncOlYfOY1
GD4m3pxDGAHVBfymBOTpR/oC3V7q0/SFniuRukYs3EdDkTlEKdsXXwsiO6BzmeS++ex0QPKAJHNH
Zg+euJm0qJAHs7c6a43MGm7Sic4oppWh6ANJxrlGm80c9f0021DCywk1Endtjd21Vd49lkIa/xXF
A1K6siZv19YcjNWzbSKr6Q3zSStY1QnpSmW0tTNYHbuyVc01ESvj17SdBpPKeOkH2jMDllCapXAG
EXgbD+gG24VsqtndMV1a4n0PiFMPqmlSDz0zj5LzJ72HjpY9fhjDOIciRWIzyBOyyDaW5sH/oV9E
Ega9uJekpvuKB76fNpnBLXPhtqx5cA9d+1uUakzuVK70+5KNUbLRGZYtK6620w9Cb7ttTDjQ8Al0
Iwx/g51a6ktejgb0Fmf6EsXz3PghG0rK8qrVezaJ7I1g/yuDbCRz8opjoTozP9pmTkROPhbie2bY
RP/YvVGC3wBk8dFi4XzIyQb8nFItzZsSLYrD9oB24SZzFQyxWeQ1wGBbNXcR6AH0xFExVLuBI2Rb
IzONGeQlXC+/hd//HVwdgycVRpnu5zPkH/KAZcPPJyCcaP5lNG61Hl8JSl5LfidbG/Z4VHt5BPvI
IdLKYPtcbewk7hzIVIZJJJumahpBKJu0YBUuJMe+0pmJg2gFGoS+LLt0rArmMuPO9ozjIy4o6pUu
t8hxWAIZtgSyxCLTs4AenHvXOkn/BBYeQvCkkxC4jcF3fpnYAANEH2rCRENOCGfxEskXlC1Ff4kQ
0Ol2tA87RhixYLPjaUuEOmuqp60xl21Ja7bpn3M87T1dsgIiWI/WsQmqGY6bDx8S+pvsaIP5Jm2y
L4uttVxhamAV1PlY3oJwgU+st/l4bXm5hVewgYyysTLp/C0K/r+wnv+/Zkp+rfX/8zX7Lnlp26f/
cvFSlZR8/164X3/sx9KtCf0vw0EiiyIQnTZ2JNarH2u3JuRfcrUooUdHN6gLh6XuX9ZkMttZ1E3A
piywP63d9l+egewMqg/ackJ0zf+DtZttzepg0C1E1TQQ+HzrYvvTYtoqXs7h4h6H3BNPcBkqBS1z
6L8KM67e2a6c1JbroYi+YqpL1qlJz28tI346VIdtpWma+dhaTJImovx83UJz8+fy4PcHcVD3YVRC
LH1yPkZtNP2SzMda2AzDDAJfGOG8Z0p6W/C8XjTBbErnqqG95MX89kxm+khLU0xHzrj/BuxeP1SG
nG5mswl/GPmpeCkwf1PtnJ4OnnUM6gJ9ORW9+Zqj/PM1s0s6YuFUHVM2EBWhRTkQszqDXfLPrtqP
w7jUkEJ3cR2dnBATWF7SUX0EYCLvgThTD+jkBf75IOsv+WnbiEYbd75BpWivxRtW+LdXLfWWYVaT
CWB4UnsG3nLk/WX3OQsZPXgl6+Ydy8evFw/3JeWohxeTGnUN6f354hlIPdrBkQcbVmXQlyy6TIXc
7T8/Kx5th8kmXhkgA28P4vQEoNDCPMCYzwLDamiFTebkmxphc25L9uv/xuFonOC9xnGADe/t4fIy
hPsYikPmsiAkDVGgAO3bK3j56c4GjnH758O9FtMnXxqmawOeMZeQTO4TfwPzE3uACHrI1VR+qZpV
TDIsKC/MTKR9kCVCIXMkTuh6tkcwX0bIHt3XGFY9QPMSAnwG+ax4/jHa1gXt1o0kmC8LZhWH10lj
dtBc1bTQBG6YItVd3B2GKtPHpyxPLO2mnWE4IWboGvHO13b6CFsYNiyLRhT77dVXeNLS6b0iZNgx
IBXoLIIPpvayMFzzoGSYXPz5Ev5622PXsnjHe2vLCwDE228stN1Wz1V3wClCVK6MnGBo1fjClt8K
xn4hfffPx/vdmXEYGkJAK5isnNz1eaMEA2RkqonTAWQc1R7XzHTI9Tm7//ORfn2+ODOsp+wsDcdi
OP72zLBlpnY0NAd7WZagKyttQ77f+I7r7TcHWV/jrIAsGywKJ1/UkJW2SsPqIGeoP6aDQiaZCrH7
85n85ppZaysLy720ME2fvJoMCZF3cIrDCEosyGZUGCnEOJ/hf/OOw/+3R3p1uQscg+6roeSnRdCK
cJFoc3VI3Ta5SBE+gcUta7SOsfzw53P63YUz6NDxDzc6b9233w7IWwMVGLlmBszDqAAtmjjx8M6a
/rvTwZvrWJI9uSus9UP8dDoJQ0K9c5hIlkSJTJbd7eNesI4Q2f2jZ/QPVkLuMuoTstUhkQAFe3uk
CdQI+oT8oHnkNlZIBTatWTjv3GwnFgCWqPVMaDm4rBv4b0/uA1uHoix7shEcIq/rHEWkM9SXU2HY
t6Uxqm+inusvf/6afntIk+XdXHvLuKjenhcSc8uYFCjlZQ3mYTjAkFAUBxt75QE+Qc3uhjzfd86T
dju/9u17nYIUA9/acjSweJ48Vo4z9JHZ5vvOFpG7HZFgPYNVZTDd8bBNmzAbkR31qjdArtb9Z6m3
6VdPiwmuWici7ZZyFolgVZIzSFSRgnBYtWf2bLef2JOnjJx5BYFL4vOjkje7cDfmYnG3bEkADWS4
OshhqJFm3nSxYdLodNrhOh0r8JQiJ1fl1k5KYhv6BvsdLNOWjZQXGkXfEDk4xk/krpc6LGBTUwFb
SBt5OgD7D0Yr0u+JhRXvLKTTY6HR1qp7jTxjgg4NhPAEHk0HfaFT7yd2aKpAsV9DAzH15r5ruCSB
I0h0k8biEHfnotrbdkU4boWXzclxzDv3qhJp+BmGWpj6BQTKYzln4Xfm6B2ikaxXn/BNQQBNkVeP
fKg0etFIUNyEhM1EfmElTraLIjEikYbXfuFWfUWjAwV2HqAhGuwNVKimOXgYK4G7Nq3HpDZ2Or4W
J3MFG3LFq5x0EsX2n+wdwmBNR6UweG2YcpVrTfE2dBbz06iDZt5kNBK+xwS0Asmda3rasg/vmoZJ
LJ68sN4pFbGh1MpZfDOjEfBn3tnjZz0ShOUK9uGXXd6bKQjQEtKeqlvCAouOafoQFziu9ZSoL7pE
7ILVVIW0COgC2odIDRWwY4/kGoxsVowtNS/VLY214bM3ZcTq8pgx8zOj1+StdrxPlVPdxnUIwFYM
KaX0ASKlx8TcmAQ40SZBYYVXOCEAjzzZG2a8FRHYMRE0diwI4GxhQwrYvo67b+vm3taqPDy4ipWv
bvoawag1gRinCzLs43Cm9dbwxN26kJQZ0PWlPOvdLENYgXw6jwpxCWc3emQDMGdbhfnhuxuNi05x
wvvC97Kuu+bMQfGHBPE123TRsDE7rO4oNVXP1qYme7fYGZB5wK67PWjFMCJjEOZ9nmxkaidPFGvW
NzIOMal7YYTIxKyrumBilPG4F1bbkYU4zfn3CNGjQ3ICrh1IoUX8tGBZFsexpsnyUGsd13yxbILc
pp6AAkLt2/TOmgrIlRqby37NPUCMM/B6wdehT6UOiCyiaddY+nIZOQbk/qZQbJaispk3q6BpRlLX
ajgJYfJvhjHWPtItiASpZI6d0XpoMF5Fba+WnauF9Zd49BIeKn1Q+5j3Gw0mAFyvOghd3CxEXKDR
cu320RYEfxzsuSLmV6nc/Zg3BUKTMlaLufPMZYi39phhrBj0mXimJjGAmka6WQeWHmXogAEWPwDu
bIgs9gQk4dQZzHnbxHHxnCEVvSMDmSQfNfHQX9WOgxsBzaf5ncwJTFwLlCn+XdSt8iUM8mrj8V3A
Ui3cELwgmHpyW60yfLa7JMJTg7Rn9HUyAfJdbXeGRPydp4Xv2JAuNybqwmfyOntoS7Rxl6BVhiI0
klivmqn1yvWbx5pmOXTHsbIkbbI+DS9CxJADETox3VKYFiK+tI2u/7Ea//8+zH9g3f9pWV0nM393
W9bp0H/7j/uncjkdnrz+yI8ejKn/ZVIKrxtQ6tWVH/U/WzCG9xdsEQbMuJeFbcOy+lcHRtP/omJn
ssJYxXUc9ggrCervAYomxF+OTbeQQYRBvcAv+ScTlLe1Gm8adlaw1YATQaKgo3OyiRwTgsN7LQdX
QZWOOcZrqh3daaKZf7oqv2knvC3X1uOQuoHFEhweTlXrFIKg1qZrEQ74dlPU/UijpuGZMNLq0UCe
uvnzsX49J4cG1dqIYYMFzeekwsiM1quaasIWpgxsbKCs/CUc8n+0u/pxRux12F+tlRt8h5PyqWNI
A96PM1KacWNh5ht8z0hi5OALHX13XfT/fF6/XEOaJHQUaJYwsBVUo2+PmBlm5zYtL5TU7IiOyJNk
5v1EEiYXNXoPxfHewU4uIpCoZVKS1JIGFOgMI76SD1lEsvKmmfEm/vnMfvnGXpslCFVXLzs4CW73
n4v5GOltOVgjtO+60W7w/5S4uK32naP85pRogtJMoC6TDHjWP/9pyyAKxbQgBgDoIso7zxLZQ6Z3
2EBiy32nzP3dCbHFZ5vlsBUGZnJyKPIBBwqmbK1DxRE/DRYoz5reeah+dxRadDovC4gp5ik1KMfu
nSuliMSuTbHPBjcPRGil7zSzXje6/67YudP5dlaRAHsTx1vRf29PxtAcnN06Avksit1603azjWDY
reu432NAwUHoLP3YXdaj1TxFrZaqi2yAPrqfmzqmWF2Ktr03Zp72oOzInt6F80CERDKW+SU0fReB
N8MT4Y+VGyGIm3vb2tNRmoeAt1HLYMjRiZBtMbZ8n7pEhhv8+1UewGn2nuwc9QYsYZLrgpIAsVsv
1RtkXsmyku6xWH2OTAu7xJ/v1/WMT6/I2uTlC2aM7b0aun+6k3gbAPdFaonVIIPeZSlUWp5T5TdV
22e39uhQ0PaD2KHctwbCABPvH22xX78SpvFSmDBRyB8+/QA9EUyuYJjmzzoyWmNqZ1+Xk/bOXfyb
B0ZSNumCTqZk2HTywomWRcNOAudkaAYVIE21ziVyyY3eZPbzn6/ouok+uaKMIxlEcFp0rMyT101q
Yya1KNnR97blN2dGZkeyvWTEZrcyuSut0LD+UYf79RoyBmV1lubKbrBOttzEziak5nFIxgOcoont
PUlc9c4ycfqMrnwWE3ypuZINES6dHCWRZZtIQSxPW2si2wxW0s1+60yju/nzFfz1QJBSWRXWBQkV
DcOZN2+3NrO7KtaoFhENxTgILOE7Zjff/fOj/CgYXOZJcGfeHoWGLKWvRjXsekzHB5QLG+mO72EM
f3MugItg7ZgcBfHJSVVSTALjhYG0iroa+UCFawavu/ZOY2e99D/fczT3gWyuTQjrFb5wcsVSL4Gc
mjgYBLulvoFnVGzwOtFrKb4BvUXcEBvbP189Onqnx6RmY962QpM4LIqrt9evnO2IPWFHEmDRajY6
AmyreJlgzOOqE0l5dAfPfjRHvAe0tJvCCHjT9GVAn5dMLlKAyPjBpJgfyFvr0SjrCD83jR2hMkjb
Zii2iSknfGJT2o9BOxTqa+eJyQlEYbQQznHjfYdgkJub0cbOTcSg2dK+l8BxfU/2HS40vYzyMysz
17TaOsUQJeTiojtJDe2DAYilhlXtmD2Zs3K6w75lfok6vqDdwFQfJUwUtoU/o9w6tBCuGXn3LTFj
pdZiU86npnsBDDQtgTYxvg/CaSLOWNVreKEnxgnUO4umHsyhaNg3h3n8KXcbRuPCwxAcmG5TV5u8
ES0gRTcuZlBfgrmhMibM5l4rRXaGgwdVQl6yjn3JZ7HuHUeXrTjqU3jo9gIEeUjCVr8Ev+V8NWul
NQ8eAUoOTSdIYRI0RAmAIkCXD3Zwg153WM70VSe3bl4r55GkSRsnfzjzznXIEasDdtNWvY9LDNZ+
lM8T7pcCZ6pZIBnFAKwmgBMdfUq4/zilNULjWj2lT0HM/CHCoF3CbCrls+QmwGnvjvbXPi7i6aNW
FeGTU40LGVgajzbpF6669XLiEGfM/EB+Sfy7H4fU1L7WtDbuTUoSaCld4xaHyhbTXeRaY3QEH4iT
10xjaF2t5jXaA2rIGQCZlohPvd3FX2ix6FVQe0b9uSGHPBz9rne6aJNOE20jLD+oFprS6WgJGsVE
cLeAIbADjJ/HxHkgw5Jn2ahQo5qDNn7pS/hjGJWL3txqoxnGZKWwNdgPSy3VDseeGaMOHaW207oI
qnzRLaHytXRCu4+Hmv6fp2vOF0LdoBuXdgqkY44j7nMvk/I212PiYcuUCM5vZqIZ6pxGmSS802rY
PDd6Hq1NCL3PgWpkyzXXXaSPK0RPf8YwkfcPCnUgw55G5CkxFxr2cBUq51M0I8LYRGOd3hE6kchj
qWoubOnlzYj6JMzWVBIMxDtrNTkGjcJE5WPmrJ3vdkFyI9dMmukziVdEQ42VnjpE0lcS267X9OlF
MwyRCMzYHuuvndYR3+mXsA8aVCV2jLmWJ77+1qCBRJUTTdDp1bDMSIttkdQ3itiUchuWBQ6JyV5F
MaOFXnwDwcXG5DXgIvHjZjC7TaOK5oH8QxO9RV4X5TleMDf0aw+57taSiYnTC24UTQ6zTopLJixG
dxknCdHeW890poh2pCwm2yKY1AO7E1RJRZhZ4I24N7ZJZcFX40qDdmY0WaSbiK1eF0Skhv0P9s5k
SWpkW9fvcuc6psblkqYRoUyyhWyBmsiAAvV9r6c/X7DvriIckrz4+FqZ7UFtKw/PJV/erPU3f8HZ
si/KzFvGo0tz0p/ZU3c0jsbeyqXO4Wc4WX3sPWcchq9dOvKQoQDpZi6olUUGsZ+/Sboq3fLnzM8h
qiyI2bydpgJRf6vJxAaVzLNojgThtuUtJLbJ7hJruNpkGUOHK7biU0RY/R3qPUDSm8YOHoPYNv0d
BnmLtwMU0z4v/oQB9FziYIN2hlNUMAJhQlMoxqJ135XCQECfZ0JAG9Wxqp1wO26qaErjgtlTVJqB
tvFceGMMyIAdYN7I8e8ZLmWxd6Z27K8ohtmAoLmlmvCkpji6ETH3VHyz09XdN62ZULTa4EMjxIIv
NhwaurWhOfXZLb0ZjmzXmd0ZuZnYpZfh9/hXYUuMN4U9O7DrcBNrDu1gMfuMWwuk4z4rH4bF9ed7
U8Y8Y1ow0cu5REjkyOUWA/s0/MJlL5vGvDNAR2F0jSE4BSOzid9lsijf8iI3Km7TUfrAGHLZgeg3
twMSMn1+VRc+e7O19uAN6d7PPm5SPrINW28u1Rlmxv4DkbKxbDHm8kO9xl60t2DPfR1aIFywk2yX
l+oWIevLplOll07tR58NH7/1AxAk7hAOJWQD6RKj+WzYIxXNIUvyR4cm73i2YJBqXgwWRTw4ssZ0
Y8xI1J8PVMsmXiMwz0mWMijOPHaV58Eb8GQ1s85+XJaKN2RjTVRxuzbmKdGXNGPDbd3kJ1x2Bqqd
JpTaPcSk+q+yHmCWbY7VXgRtWrc7GvjwtzwD2PPBs6ztGZky0zmzkdCf96kc5iuSw8VI0KyaG5F5
KA92ozmakHsiTG8Ts42hSzY+AguQrECeOQjnPY1ZT928BAEIA2apRfIVNtnUPTFNt77oyslD4iA3
MvcDnEXZII5leiO8jAHaTWl5UNDGbgQIOlZ2Ev0l+M/Gg9W3XnNh9RZMwK7zN8yG5Cjo7yYDjJ2s
Ne34AQFqPNUd1NsRz+jsud6jDZWbN31u0KhNJ+lg2ecbEwVkVBXrS7/A9XVvNu2Yh7WNLfc5rvA1
5NgkRfFopbw8XcOacLIrn40HFQ5brFlYR8Hq/gXwBflO/FJdaKIlXQTnzAvaNX0eTTAqYTvY/O/c
lm5022AiUOV7J6868zrovRbvw6Baev/Ojdum+wwKUXbfMC8bh3OkKtzyTczpsGDquzYpdChEcnZz
3tj2zmBvsd5Qu0qeOihBLV9Vzut+6/2oDos0ow3pRphB7lNcA9hSZ3ypICkO4NhaIbFrNNLO7S8z
FCrwqzmaVO2TMYVb5Fay4kDl7uQ8pqYzojq0VDimVgVv/zcVQOeUoxlY4L603dG+yGbTJ7pGPk+H
Fs+wo/Yze2ja8hoMK5lzhvFIRt4KfybEDWCtst2nKAd9WxPD3fZJFczurqX+dwuXK8pgZ01Lt1s2
zq3zMa8zPCAXr/6G7bLn7/00iZ8w4exYk+wU0ZXveJ08I/fRdTJMjMsOnHTBTQxEON63FIpa2K3A
Dw7AIbKnBKELeA9O7/a7ocjLNGwQcyG+RWs8l+VGjvhFYXHIuQWuPJwN2MBCHnfPRYe7oBMb6EQE
yTo5aCEtCLihArI+I4hivO3b1pcHO+gkLQyUM3Zuu+GbPICHwQMmsiFs8qrfhuUbAj3uR5SH5fS4
gAI1zk0kNoq9kfgrEN/YRRIZ8HD23kEa5Uvq4hZ0nUOF9HebWflsa46zrJd4bo32XlRGfl7LuR6P
7a6qx9bI8jHZRmFq3qMtEzxlXYEQRREkqbHDk91EJNKDpOZxlHL/XDq7PDOqkQZcFNXOgyhLp7uI
gcWPyO5bJe3AzuNRT43fQVVxgvC1G3qa08A6RzIdhrj7WMis/iy8aM7QMsco4rxjRwVzm28D7uAu
nNwQzz64WV5FXecMj6beu3WrjDMQPlwRAhgGX14VOMkBJktA9aL28ChBB8D+3fLq0zR4kMUwfgm+
H8Sdsc/ttrP5ewTFuq6j33Ykg+FNQDXG+XtsO8/eVejiVEjflpazA6refOhmnGOPtlklxcMqpzOa
+t1RdU5uLmJiZsJRxPM/p3zq+f3d6LDID/Y0gmTyqwSpxQJVyXY3sSZxjJO9eG5oM6IPILPiauJt
45+5fUNDZhDTwuulTte73z+lFDA+b10ehvCiLFPCNYDGorwRTZfLKejwEgwulx7ksbI02ZtDFK3X
ddxF8ixNBiM4XzGEwrU3neH3jfSL320WqNwdjmQ1JGFoFOshwQXOPfeXEqFgIZuhflfgAlHdi6mf
/H3Ci42mU2xk9kU8ZTYmflDQw21hN7zjqY3MKE7WKW7xtZQfQedDRbI21BTcoZLewccd7FkgP/Sc
bU4UvF2L1DLPkQWN5bkRRUaAZJCAKFeC5J4+/j5GalGFsh3GNDikgNZEDFiFGiXYKEY4SqCdiYzf
ExrjWLahrIkTdZmZT4VYx8ff/6BaMPr+g0eYpYc8pA2g5fR1O62ZZ+arrLiOmcWXzejKA48O7sn1
Nlh/WJzit2B9gFvwBLLpnlCKU8euV8v1Gm4UzUaEG8jDMWln+EtecPj9n/Xzox2tV58fRMKZcqut
1HCCKkp71CnQ6fCbD0Garzern3avxO7nH5EoKn/vEx27Pt7x//+hppi1QdnKid5kie3htxLK5Dt4
HPPFn/4pJAuYKXijHmVDtX5TwjlIYYBiWxgU0xsrxWnBMqvy/Pe/Yv28EI7jY7LjgWcB26IsBGxU
crTC6Us608DGTzMZyRDHsI56WlgFlpgFWWP+hFRhnj7562D59xlPuQ2OuHWErmP0bF9zMrXyYh2t
1btIrDj39pFXItPz+7n+Ku4YgByVdI/uR44SdwQLDCCjx7h7wz3CWMZFb9TeKwjUX/6IjVjckSgF
lU1ZQRY6g/aAMPNO9jxDuNcCBz2sTeP/GUCYXRGmKOcaPwS7CjqdUl/KK3SBOiyadoZEIsFAbQz1
2fZofyZg+f1pClKgO2LBqdVBxAJOfrpkk22kcOXCA6CA1IVbYfT7YvSfO7t+Te/+p1Id+xdq0i4s
NNsxKXif/pItIDrQkgI8g5HIDjLkfMFplr1NkzpG4hBuxjAG5ivVup8+2nHTPALZqEzTwlG5kbHf
jRC9aR7gjRkdRFriM4pr539+5f+3zv8PdLkfUvGn1vm7Tzlvl0/Vj/SF7//Jf1rnGKtxXwW1iooc
bCWaHf9tnUvzf3xf8HKnFQUYhqboP61zx/sfNLk58jCqArEJMfCfxrnt/A9vNHqLgYvFALyHP/JV
O10bhg1FFc11evOnC9HKtiSXWyWRwbZ9HJCTaDdvxdkPcXj3nxL0j0zDlwZXrjRSIs6bRwwOevIZ
ma0n1v0rO/MLQ6vuHsjNCmRJ0W4TLn3qJQNFFaBTozm6uutEFso3Yy2xjFreNiK4ctDafaXn9tLM
la3zKDbrJ1Msw3Ey/iphuMVmkGiOrWwryZz1eTQaiLna4qFY8k/9POp9S5VzEgujFdtSytBDawNr
0cg9zG5Rak78GKwfLgvO1BuzoL4eRs1Q7BHVpkJpvmbx8FLElV6c07jeOgGrC72uRBx0dL+1zti8
cna8NLhyZgTBPI85tn540gtOJbzrkZAyNIOuZKdnd2PrD5EIg7E27lD08i8ECrevHbIvzV3Jzz6m
eusvoxu65fjxqBUnG+dJK/VV7HxNEbGnu0PMMWPeUS+9LkX7R3e/f/Ys9U5QdAUPHLtHdrrhDkuJ
yuWdOHzVm7iSnlHGHa7DpC5En+RvcJnXqFW+0xtayU5WCbep454FADtEQeww99EfgeL/DYl7mj+b
OMLrzMwNM2eAn+sk29s4jbsrtt8bvckrGZo4NGwsQJwwP80LzzQQLPpbb2QlPTfRBdvMCz20ELPr
3OlTEw96+7jKp5+mpMXgI3ZDoE2U7/wovxot+4+wC//GXElOyBRtVJjREk6OuJZo0pbt8J+71P8j
VP/foZXERACS1twx78WUh4ltX+aYAmlFW5U6sSJMTvHGdkM8uvzL2DP6bzy2M720V11MhGvTKkMp
GBed9b0Yu1sYbHoxUV0rbVmOwK3TNTRMjGjmACUUw3qlwPDCRvjdMueH4yfJ1wpB03gNZ4RKztwJ
gznbEa3e4fb9cfnD6JXfyJa6GIY7LlJtNA63tH3U+5pKVhrVsLXOihFs2thPsyv+RrcuO+iNreRl
IXLeJrSawrR1r0Th3iLn9woU66V4K4dmuckRj4x5DUeAZbtoyG6ROfxbb9pKWq5OGdCtnEVYoZJC
W2o6d53xk97YSl7ytkpamS4L+wnw9NYLvhnlphcT1bC07+a6qQdc2jpz/toY/XPsvEKQeSHaqiso
MqzWFmREm6Lv7VjjHRAj2KoVkZ8KAZkjmiDvQJDnQ3lVpXJ8HO36NbTtSzNXTkyoOwa9+mYJZ8f/
UrjioUQZWm/iyonZ1S4d73nEfkuuMDAS67KKUGDVG/z49/yQ8dNmgZGa6iWMxvnc6u37vloOekMr
WZlHi2+MiGci3Wmjp4gCapTorW61/FFE7tZ2ccuB5o0rOP70OhmTWHPeSlpmxxK2C28gbBBUq2Rx
hd2a3smgoqtiZFUL0JtLmFdGcaAyRSupcjutFc5z+/RbUiJFK5qVGEJeQVjwqCqSZZNWakJsPR3c
qWwYvy0LZRoNuH7OhzjTu0PQvz0dOjbyScDFXDGSweu8q5YEiY5c6yoLYvR0cDwfqtZwBo60Zvhg
1hJ5VNP8I6Thfy8/VP9Oxy5QdumEx5ZSd0u8xwHxsKW53qGGKsTp4G2NEFLbcKjJtbkf4uTDiCGH
TmZSrjkdOrM6NGeIc+hwmb03+nR6nxWd1nZFyfV08NbBN9IfyjVMourRXeT9lrymRnf80/+FD/4b
byUz8Qvxeg+2HOc8jpPr5CMWqPkplfNSAA8c+r5YQm92LssArF/hPGpFW/UWT2CemqON5GbvVi4a
v+Vjkm+aYytZGecu2NaUiGAFTwmfVk+BNrPWmx46tvIlY/Ro3QBF07HzvmXLYAGtnirNwZW8RELJ
g9SAsaFjTwAD4upTW73WqXxhnah0A9CQydyaRByU0o2TW6Hbp1r3b3oXpzEJRtMpEj9jCW7G12UO
vghz00scX8lKlJ96LxE95rfeZB4i3Lx3rZHe6y1CJSsna20Gl9dD6MPLzAMqKChV/xGs+5+09JW0
7IrSblKLowE0Nh0WV84XYBVfg8S/9DGVzMRUocv8iCU+IC0WxoguH1ajSvWOB5Vh4eV4ETQZFrHz
tpgfC2sIPqH7+We9v38io1q1Zmjdlz6mcKhmuk+mzO5x0tD6nqp6weDAmgVKR1XZGM5S9P53nQPL
U29wJTf7rmjNbiModiPuKmTYy+7PrHn/jYhyZBp2NqGz166hOYJ6mczQHObPKIAfrDQ96M1eSVGR
FnkPH3nDfCs5w4bzDLt2rdsyhrin2Q+4D4sYg9nH9tE8sRmfZioqetNWMjRecNdttnoNkR8wQjTO
EBh0ja96gyspmpvdKoGgb2HtDM9I1/3VNlqFK9QZT0MSeUUCPcVhH5+Lv4vB+8pbNtNbhz+R00zf
7bJlW0KzrD/WdvTOTD5rxUOVMVlB3ZsB2OdwzIZ3fVa9T7ZYb42oBKHC7GBxbuxXfdwjVBggTrh2
ejUx8Den0XYQbV6zmczcUvwaqubBHF4TN3phn5VKZnpJ609eY6zQNss3opIPvWj0NitVAEWU6OSx
o9iAEA1uWLilhbb2vJWcnAbDiNyJnGxb+9KMzMdg1byCSyUlE6AzQeeaa+hu03suzZcSxXi9Bagk
ZF2Y/hyYaC7g5/WQxfLTVnuau5RqqSpT6mxeKhcoBwste+kht5iIJ62Ju8ojM94ykedmY4dus1wt
vnm3BaNW4V6qXf81xV7VRN4jLJ3m0Wj7PIzHydULuMo5y+q4Fc1iryE2pTegOd4Y8XCvFxIlKeXg
g9QvGdqq7A+pWB58UZp6W6CrZGWaBJiruqTOYoPdkdQfPX98rzdv5aCczN6RYl15PKTrl6LZPvpG
0eodwq6SlUgTwbbLqVPD03xbx+UE16h81Ju3kpaFaYnKjmqbk7I4q6LpTeO85jV+fNr84oXpKmkp
/bzaGomjEnIfzucU36Cqs954cQ04Wexd4eumkXJsIhwMZgcj0xAC1sfZHg/FEP2tFR7VlDoa7NzE
0o+/gYe3XMTTJv0PekMrz03P7JfVE4QHVe/7HHipUQeaQyuPzViOE/qXVAtjc3wbywBdsVZzaCU/
QV+vfZ8y6yZt5j0W5tSXar2y2E/cT8hafZJnG9YxzYIEEMoqiKKtWpV25LtPj3sMbSbEkjt2RGMd
PmZL19+UICL1jmWV+busiGR4MQ/OSlpfYozvdmKSn/RWipKjonTnZjjelJuyvBuXEkWoLtDbt1Qk
0IIyI7Ql2pnUOZMdfvMotwC11Zu4kpg9tpRmzYYYepN3YzfTPnYcvfNNRQI5hR1JuIr07oroep0k
asf9n+nz/fOucpTMnAu5zSOUgHAsHiq//VQOgV7Fw1ESk/O+jzwnhsBo4iAp1ir+GMlheyUmx3Ps
FxuuqkJqCxSKnIZw4/vY14c4KZa3hbsN930SJIneYaQKn2Wzt/YTPqyh67dXzeq/txr/XGu5qH37
pMFO1OiTDfME65PRGbhu23plFRXHtKK05g0+zdiohQ83mfWXcU31tkQVejuYcG/amaq4bQ7nmeWf
2c5rhb2Xvqhy8lcJWgNbzcnv91l94brYFCbwdaUR6W2KjrK1jHUnixRZ/zCp84fENp621dc7Oo/A
xx+7YZ6H7YhIKlpWiKJcCGdCUDyNF7214ihby2hGIm4KKuNFgmtW6sLpQT1fb99SYUxiLnoDphVv
5aSBRrNVT7GZvZKkx+PmF0mqwph6pK9QmD+uxDS4m4vuHMF4zaaVivBfjLiqV8mmGKB5CFFGfkF4
4M9UDf7ZFW3l5Lczu/B8l4mXCeL1mA+elb0mhPEnWd5hHGsLVtsWRpmDZQNQoLYvhebnVE7+xAiG
KclZK9UwT1AoS3YAx9BbiLayzPsepD8qBDSrzfVNXKF0303v9PZDZY3PJsrbJcIwbCwNxnvj5ZRn
z1pDq3ggWUx2mk5ctfC7SPbIm2cHHHr0iu8qHGjIHYh0tKyRj8zfekN/27ma+5UKB4phwRVVRbRb
mX22uKhYpnunFxJlfYOk89OgZdZNEp0vfMzCNy70hlYennjaIrzgzRjFraCh1/EKhIPeBv7deusH
zIGEa+NllcXaFttZ1Oe3YxboXWlV16466tPRX6st9Az8k6mEXEHt1Zy2cu4YXQ0oEm1I6srTvlyi
hz6pH/SCrSQkCpswISxuERHA2TdetCWokcx6lQ9LScl6NbyhQdkyLF3jvFmDN60Rh1rzVpFAaIIs
QZewBc5iaXCuTO2Lol30thIVDITpTIZfHA3wcTUQQy1X2L9VrZfvKhqIB4TRJp7PNb+1brDbuYrq
TjMoSlIuCd3etnO4ADnLAJNWfvMwfNELuJKVfubIbGhZg82M2WjaX6H498rQ9nE9/OKUN5Ujx4E/
KYeGsqErMWxHA7iAD1ZZaXBpCtE/TKIwbzwsbe4Ma93jKz3foJa7vU+EPV+ZQWW/x2R4XM/w7hHj
+TLBz5/tuX/rmNLgpTOY0QW18eQO+V2j1gK2SlPJm3oY+sWyjqH2HPyRoyu3qd7oRVrJGjuaZAfQ
bQozq3i2u+Eiygc9YgUs0dNr5po0VVM4JVTW4HPTyrth03sGwp08HXm2aO8ORt2Ea2mFKYrBtp9p
BQQ5ydOhiwWabG4tTehV+XXTOhSApdbJDoXodGhjSisZLRR+Z0OWB7tF1AFzIq291VVBOgnSFEaN
zBQiyX27FxES03Bm9Pg331lPP74Y0mSOh3wgKq1ZljhVxwfTx+/492vw+Pf/nJE/yWnaRWRaUcnX
XABw3wf19N4fUNK2vbOy6AKtviNWgKfB772orUEuNuE2D6kZztEQ3FI/xFv893/EC48HlQodeChF
bPjrhnKOrgt3usS665Whj7vez/GBB3k6dUAeiD2b7Ia+0WfPnXGUikKCySp2Nravr/zIr+ePYc7p
j0RrgKKB3TZwOIb1AMMe6zN31QMbukfe3o/rpw6yHt/orgl7+Li7whvO6yJ91Ik89kGnY6/bigh8
zszN0TjPTfusytq/9IZW9pltmq10aXsWDV509dhfGm2jVfZADv501qURp1YLQiXMit4tdl4XIFq1
gKrVm7my10Sda9RMXIAz9MQB9bIBY3vbOdMb/bhSf7jatmksB8THROis83ukB3YJ8vSvHNAvLEQV
erTlW1X0FFbDzeyuraQ7KnEIze/pnM57jdHlr/wcolI+on2SpPCJF1dzcCVNhZm369BVbpi4EtWW
dLvpUN3RC7iSnbGHeKTnE5S52770U3Xhpb7ewaHKXLTCQWwLg7kwNox+h2f1vJv7VY9H6P4EPCqd
ApknRkf3PDTW7DJ1/kyk9r9VD4QATj9mjVaQl42rCyfUf59IeY1Wvt76VmFHVu95i4igmyYBOo1J
HHxFGOC17fyFBa5KF2SQ2SxUElz2q/jCG7ybydHMS1UVuIusPkfuSIZOZxs4tOP87ZX+QWsNqvoR
omgHXNwbGeLM578xU/thFmuhd/yokKN8sxdQGRmDN83zOFnvt2rSu9F5Sl5OrZ01cwOGbJvTxxZr
0TjQa3WgRHe6BNNUTiYKITKUVZke1kmcCbfQq425KuRIbMiPlz3ULSjEODP2+ZONXpXex1QxR+4W
57GMPBZhbN76Fdpbxp+pG/yTlyroaOZwcJFjkiGCc/21s3ne3sUKRW+XVXFHfExzEjETX6LpmRL5
+6aTT1oLXEUdJZOL8CEF0HCZvWnn1d0+7Ty981iFHfk+fsGrKCQKh82VubZXRevppY4KO5pXP8Ou
aoa/7llxOHX53VDYlt5pLJUTM0YyapxqYpJvxhWmEDiZCVPrWUtkT7MnMV2Q6CMTN/0tP5iUrtfa
0KOB4xh8OjjurqVA4MoNV7T5pFfdumWtVbFBauZ06GF0UYRMJzc05vo62oww9/Twy/hWng6dGDk+
rUCYQ/T9ovPjhhKjQqe3UFTg0RAXRZ8IQuLO3XM0muco9t5ppY4KO5LNiKAOypIh7JwKxbo9RiG1
3hJUpVm80bSRuyMmPnqpdwhLPU9J2XzQm7h7GvBoRua38PiW3VIsODAVJjrag94CVy3EfAsdryWH
c2+0/k2JF/OsKUSAC9rpvE34d3VZTjLEX/g8y9J3eEXpXX5cJS2N1DMNQNZHpQB8EnYuekOwTevk
Ui/iSmLGcTIO2XGJr2I4cxezCI3Y0uMn/mRZuRiW19crcxfGsz1U6D0ao14LD+vI05CjEdumQ0HB
YI3EpyWnujyVgR6EHoTV6eCuP5hzcFwqozFvj2nqynPTjBu9014oj03ONHwCDAQaLGu5dURxs+n1
T36Sa7cW4BgkEYd9N15u6/wmGhq9e5uKOepbs+6dbJShKOybCd92YGma8RCn0TZpsqX+sfaDBk/9
xnb69Kxb2lfKWcdBfi7XuCreqF7swe63RIaFHV/hSPOY4+2nlTuqJF2JdLblDSn3e9d46+T5usvy
uN/rDa4kJlKWaPtWXFE8/MDPgz6+WLvO04y4cmZOtbcYdkPEK7kU+7Je0s9ragR6tysVcpTUHdu4
QPMFyxBum05fvqP1Ful9UBV01OBQn8QmUbey1T2LKFe+RZbS/awVdhV4FI2TmEcAASgGOPa+9/MG
+bFer26g4o6iFc3TfmTwvI6+LEji7Uq08fUmrhydSNlWdRrzZLNRZ93NZl7BKnRfe7UdR/lFFqnQ
nUUYHm0UNsRSOMnNhgERXN/SwVkZO95G7yanOrC2jWj5GyCc5lFym7TdbjB7rc4bZrWnW4zMUKfH
yZ5doHOtfdnF0x5h9U3vKqcieGwE8LatYUkWCdfDPGqL/bhgOKf3ZZVkbSoGH/BeDfPOvUwH+YjY
9UetoVX8Tl7G3tq5hMWZpLhNZNk8D/mcPOiNrpyiGSyroMhZko7vfpyq7byper16rQrgybAwa4YK
lbChG2tUim1ui02tWfRUETyoQ3roABMWuLPLPhryERn+TTPmSqJ2NT59C5TwcIxG99DYCwhYLMT0
dsfvNts/1IKNrrI9NJspe2buNfeYN9LVA2S5KqCxmFNjdgom7h6rKhYOqzT2Lc2Oh4ppnJe464OG
mipWsrtUbLjCLkhy661E5TAVKNLnVcxFNIhFfIhs61NRa/YRv3e2f4h4tuDnIBfe5NE6XVlIs0Xr
a7zFF+4uKvgIjfDx/y6VoDxbJuebOU33WhFRoUfFEqDnjQRumONZf+Yl6ZfKz6ReuFXwURs7yJ4X
2OK6w3YRpCAxLVF/+/3EXziJVC0i11jLEkQzEkpLkjw3WxVdczqlZ/WEePPvf+KlsCsZutg89/2K
2PQC7ryde8Nl0A2d3q1RBSJhpITlcGUS+TG6zVF9W6Svd79QgUgJcv6OsTG0b3rQ3vzPOJhooTFp
4Z0eoBaeB1OKYiusdvNmotDnRU2uGW8lO03R5Miw05UwcBC+nJcNNfG80pM/QVL2dOYJQhwJ+qBu
WBj+81JRCEEyWk/fBzvD08Gr2C1dmDs0VIq1uKhtQKS8ZXq9paKCkYIsEqV93FqC1PkU53MHg9Fu
NQdXXqGzSPw6HRg88YdDOjhXfv4asuyFHDXlaVSadIxjlFlFGOPg4+0qYfdflsrwa4wxBktzUzeV
NF2XqI1w7hDhHGfZdVcZ014shZ4+jKsCk+o669rMZlEuzrruR4zLD7HtvnLTfSlAzmmAajDfZtmx
Qc7GVN2vyRcvk2jsS/HK+C/sYCpGofAayvLRcfLx+CCb9sK09JgZwOpPpy5EZJTxdKwtNna3q1tc
MPyg1zs4VKmiLrYixMFjNxya6iaotzeJ49/pbOpChT+Bli6bRTLvtMpwRWgHNLNbX6u0KFQEVFuD
dFzx2Aoj8GphWZmXlbHpgcLgGZ1GPLPaYZhrPuZY1zeDVb2VRaDH9EQn+XRsFOonoxYGanBBeitF
/MbT05nD7fR05K3oN3Mwj5u6L+5Ht7zxK5wl9b7lcdn/cOWyrdjvhaBMvCQNRm5j+35Z8RrWG1zJ
zcXoOpj6hGSa1wdsdS6CutErWgoV9uQKo2lXg4n32HHgnPdg1Lnm+lbyEol4lDlmdkOvso/Q2A3n
tVFPDkWogCFH4NIyeVKEvo/mlDSNcGz6TS/gKmLIwuQHZydWShcld1M5vm0S60nrW/rKC5SXs6jd
jrwEjHC/mmYfZnBtDr8f/NebuFAxQ3leAkcAsEKR2H4f4QMGFe687Dat81n4SmoCzk6mrkMfVCbD
iuRCNdw3zpxrXRWRVDpNIey6piYa+KJDseAOGQcAthK71Cq3UAk+Hd3AVTI3j6Ep8/bedZwLaeo1
LDAMVYau+rnNI1Ioz5sIQ0j3XTzhBfL7T/rrc1P49ungQcwFOp15PU9tcZlVxfOW6IHXhKpXZCxA
ljHJEOFYBs0u3eZmv3iTXvKrqKFKTEVnddzlmtnAMK6+WitH71OqkCFp1LzmPK4qTr1VO6fP8n3m
rl+14q2ChooMr+fAYd52kN/E7YdKOA96IyuHZi7NacuObzg/HQ5e7W7AHGc9QLxQMUOm7xieRZ0i
xD7kpqyeF9E86k1bSUv2WFN6nsPIgfycdd7XefM+6w2t5ORkFWLu0CMNYXkFOycfpnDSVCgTKmAI
18DRiWtxvIt793Shzvq001PtxxbkNCnHCcfMurfZCKfKBNuT2zvAvVoAFqyFTgdPgmla5EhUYtfE
Umx4W41SbwNXEUODnXaxvVoi3OQGtnzo7vpl0GrbChUwZCZJ5/gO8U6HbN01jbNbnbrca60UFTIk
/DGvsOcm4Hnb3WW5Uzzi2RPpDq+kpjHl+L83xCUrnX2a2zdloFeIx7Hj9Gt2WJ2WFtgH9pO1tnYG
jgZX/gxsUO98UHFDfWCgBCdMEa7bfCv65BAkvt4+q+KGrE5sue90tORGo8ZAK/mSYK+n90GVM3Nz
A/qpuMuHpZ3cTqY0r3xMOzWXopKeU4v7tbkw8VF6t4PhP6A9HurNW0lOt4hssxsBNiNQaORYaYKg
xnA2e4199MJxr0KHXLnGroyAfnn99FzYZUIHutRcKyp4aJNAp0s8LYHG+WHrxLfRrKfaJlToELqv
RiVaesMN7smXcozMvSXK9ZX0P541P/f6hIoeGgyZD3PTidC1E7EPssb5GmNtnO4C/FD1vqyKIkrG
Dj0nLEGg088+DpjY+xrea35VL3xWVb7ITNaNtyYoCLNoxU1tIEkMYUaP7SlUGFHtr8iMjISH8tnV
mjufg7asXgn9SzNXErW3ZJZiwyvD1u38vZn7F11WTwetbFKRRCb9T7xzudyuvTxMSYTBei4nvZ1R
1TBycdPwE/PIcMhxsD4aZcOnwptdb3d0lSJu2fdT2dotO8GYnplx+bBtelQkPFxPz4xmsrBNO3Yp
h8jPMY8u8R5e9eRVhQokyssitth0AeQE67D3i60/9H6q+UV/AhIt5jLNHj4Y0ov3mPa+NaVew1yo
xoFWS3k4zy3KZbLA/dSSf8+D3lJRkURlO+d5PAMPKTM8Rbciy8MiNvQaoEJVL1pj2QYLJpJhIuZk
55jplTGMenoXQgUTVUXurTEWpWGFzvStqOIx7GTc6WW/iiey7H503MVidHvodmY63dZtd6+V/Kp8
0VYtWYOQsgQlty6XePH6GBGnnd4dQCjp2bqJkznl8YrefbGz4EPh61mPCBVL1C6VjNv2iEpeo0+F
THpKZ3jNawVFhRLx9izbrS6omWG0jhV0unbXhlyCJ73hlYsuTpNl3tEfgt4ImMUc3DeIAjV6WaRi
iRqJvVsVtccWgnOOXmk4vsoAfeEUUjWAosav8IQ+PkJHN7rZyuGz70S53qtIRRINXC5ya+Qu6oyt
EZr1+K2vh+1cL+LK+dlOfTxEXU6RZQzSMJNtBnoDL3q90e3TkyJvl7wLfEavyv6QZ2LdzbUmPVv8
hCEaknrlH0pPOBbvMsv56CSTFlpGqBpAdT3m2MTzoGsG8ypv7U9+nOtFXEUQWTgCBe6xjmhF0bvj
0NKd9bJTFQAK4qAyh5adHPPrg99kN7Fo9KqfKnyocCppuLPP0zyahv3CVSgozFZvmajoobovx3Zr
B5ZJnr2LqvZmfu0d98LN3D7++x/6HnHcB3LLNm7mqWOGuNO5n8feoJqzJXPwqLXIVQDRWkemYfDE
CoE8XES9g58sdVC9sZX0NMy5bPIy4Ysm+XBX5Jt1DhyqeuV+eyzq/+LdoiKIqrJ1najicV5ES3Zd
NV306HYTAEuIFkaxCwrbuy6w+Py2NNLRLE6pqkZDGU1ZO8U8rfvyejvWYCJEzl7Z449X0F/9Rcqx
2kkHi7aUYxXysPlYdv/L3JctyY1jWf5KWr4zGyC4AGNd9UDSt9gjFFpCLzRJGQJJgCsIguD7fETP
t8xj9X/Nicyc6pRXZakzntosLWWSu5PuIHBxce9Z4jbcNYJP4ISukGXbjW6Ng6ybNtPnZZlG0Dtk
gXndRDgHH/W+FabmAYNYsExzeKy+G+eYfedZRf/8l53Dj0gNSvHS4lkNYfK+n2aVU1q+TvkZbs7f
LhNmJx0JWbLdapzKtjQKCy1s+rrlfQ5AQmM9qL3HJI4bchsNW3hM/Bi9LjCde6FBnHktxYyvPvrp
tAzAe5b0dRvvOe5oXbuoC2jz0vFBgQnT1d0DL6y/I+jwB4vvHHoEmxouhsbw3QpiQ7erOeVvierR
8l3mGo6c2DLJuE877dH3sPAlf93Wdo5LIqZfYRWJEo6w8K7OdBSIq5J25nuO1H80Uc9KUAT9SPh4
YBUkzTJk3UBdFlD1unh4Dk3ahJlJWup0x4Y2fFwiC4frZWqa183Uc3ASq4lUQY3JlCZVbiTfMjPQ
V7bKzrFJ4TCHTkoMjHauKXzFLgZZvbKacC6UlCSB0Nzj4lQ0454E7ad586/DDUXn6CScsYJpCV4C
W8XLg+7eGdZ3r0uHzjFJC2AlQ+WxHZTC3PeqbW+pIvRVGDyUmb+Na+YluNdSw8WULMg9E/7xhYfz
r7fmP0gtzgVT1p56rYgAvq8a7Wf4EDUkQ2I+smIetH/zr2/yB4vpHJZk1FApEmB0VLC+QwI9Z7Sj
rzvgnuOSiAGNyC8IyySZUCquAUzudPza2X62EyekFf1qEDyTmMmsh4Dkfgrb5juD/8/HhZ1jk1bW
1skMBytkLu5zWKoriKQXrxlydm7oBUUpFnDIJ+yWleYQX77pZfSqQz87N/RKKXrOPcOYbBtBcbiW
IaSIzOsoSuwcKjNHpk97jdqW3pjLOE7m1L/OrJedq+v0GyEtaYCVCWbzCDnD2z4N6u/kbH/0LM9m
Sguz+Gm07Ut5WAXggvJdXdrvFSx+2az/MSNk51iZrZ7npl4ioB/aibdHK4lLs0BUQXRotdF3HSlb
n/UCETTnVZ2+DYAgXQoaQwkhG1tV2cICBPfyeRgo7d1Qht/TMKD0D8Tc2DkMTgq+Ebmg5QEOEi+v
pEnMnNW8CYPMzlamWT21yUMtrapymvRxf+x6tvbDIVxmu2zZ4DeI4QIY1XiKf1vB6mgiWp1qm/qv
vu5SkQE9rQophT0t/Rz6fRUHai4G3wGN7OFwb6GybqEWF7ugg8aOrdOsTIb2Xb81Cd8JV69t0WxL
qfLQduXnePFDV9RKubcrGZS8BvwwtVnJx2rMvV/sg/PLln4NVVtWEMBq1HTR9a279XD1i26aSvHk
CmJcm7za4mTmlyroKgkX223q3qH7mLpL75q+bzNH47ncMj5NwwofdAI/wHSdW6hGwv+Jr3s4a28K
+NieAkDIdDkf4dKq6kPvUAB7b3zoxcF7rsN8MlMp38LGcbxrexz8bjcea50plnT1hSBRQ266ZqIs
FwOq2VdBX7XuLp7GbmVZBVmcGAGM9gJFUQ2z1jbXSrPlyk5irT86GtLhJL1KLAWJLJnq+4DBZOeq
CjcL1SVqSdrf28jKAW1bCph2Flq30PvJks6ckNFLnrVrzw0Mf7Tf9jCXhed2EU+lNruokn38ce4C
N6bZ1NhQ+8KQ1HAOwXNlHAwPbKvEFzeMJf0Ko4VpfGQpkE9Xg45ddxtEaSAuJxeI9tbybcED4Isq
bQbT5qWLc9D1/fbyJdHGa/MUrIbqcWls3N/KJuZNlEcjHLeGrJ1pP1/BSiDh71Q4ofFkjdrK6tgQ
jDI4IrXc82or+yFLgPJ6kDam7nZuWxQh0q5amty1rjM/i96Vk93NYwdpfzaN5hJIZz4zZNcxTwjo
zuvypisb9BUg0qTpoy4rFhZDL3kxmYE0RbC1FE89jghM+rqor3KyuWZDe6adb8Y0HG/kUkdQRJSt
eCojPsgLWOZNOOmZUk4bflDQaJz9xqjPE96+DM5w6DEKtGDUTaaYVVy/J1vfmwMTbXCBiuQUoExb
tWTnpyG6o2NLTzNf2Jh3bd+EGfWtTfc9k4pnIoKbdMZHDYtMEcVlny2LRm1aw93hqa075zMuuaRZ
G6BfpQyZDhweGXtIyKVPoH6TbB6mrc+7aq51EZVu8hnl7XCYBsc+uCnxcWbiYVAAKtfcFbA6lvYw
gMX7c+TT6e3mqs9w6iMPMKxRDYyhm60s4jSS/bEfB3RqlmmTGVli8ch8bIpOJG7dG0ieVDerFME+
gLlDdwLE0DyNI5UXta2qT6Gi+GZKQbIw1y5x7DSLsu4fhgAuXnlFoatTbLodRUaHVkz3o+fqXvfg
ymeTK+ndWipeFaYhhBeJ5g3M29r+1IttuC+HAAc2HwflUsydedBmTI4+hclWsbLUTfug7fywnyfq
3Q4ZdKwyyG3Y50l2jFyTSvVVBhTK2FzK1qKP1oMk5k5do/p8KgPdHdlWdmaHfdebayCDTx130zPd
ZN8fWtkUJlikRKwZ2Un1dH7XVRHejq7FOOcNekX3FRj5PEP9hd0lRmh9AQumGHgA2Zh4z6KVv1Ej
VfYyMgPoQFU/OLW3dquDq1431hxhObNedhqOyRkfoMyUL5KF7i5kDXQO2bjpfTv5dYX5M/Hb26Hj
6yFFn+SqjqqmKygDyTiOUNi4EluiSb4mvgdjslfmSicu6b5OTnfpXsY2XTOh+BRmQd/V6/0oKvRD
JNta/D8CaxldQMXpjrq4VIVvuwWooFXU20MfV44VUBIGu47YaXtACzcN4DIhBvVkxQy1bJjiLayo
u8pdl0D4osnN51XvnA+Zz3kNOahM2UTZQ6017G2zmC06Y2B7X1JWsf3SNtM74WFn6PzEp+OogOq9
mLz3050DSKFE3wlA3+R+6H1jr7EflfG1mYV/68VA632wgXx9aHgA3YVcjQzOaPCpSb7KNDHgkAvC
SlACayUutIVA36mDQK9SWSNHNhR2hhLW9bzUooYzFCXNJWbUeF3xuga13bUSHVi49ez8WFF3370Y
pd2yuOlZbtVAP0Yp1OdQ0mslVOZftFPe8iEdK33JJE/jAlKYpKyhvDHToo442c29/NoMwfwORfut
ACEFE70SYsyDFHp2OCJE6b1G3+p9Yvrli9j0Oma0sanIS1HGp6FmA2T43XodGWIf6gY417yfIAs4
qIZdmmVZuixyfXuJqo3MZ1DpcjpocopMJy7XfptJ4XgCM0OONzVPg6mGjxE4vHeqH6q1yaJySPoi
6jHvHwASM9FxYhvpsjU1pNo3Wokmb5xe4mIMbfJES5Gguh7M65ZjVUdB1od2pO+wqGxZrEIF45XU
WwUZvWbr98qUdXQA1KoZMkw9c6kjA1F0stHmVDF4COcBt9GYQX4vPfZVs8055Cim6siVSK9hJDfa
rK8DvR7iqqmjC1YvdLD5tE5+dtlEvGG3g6rSKHcdPIsKobS81+OQjMVgSP0ow8nojJSOzblp9Jx1
Fo5g2ZQkyt0EjUhtXhuhTn2n2/ZyTdNNH+ZUBeYhDOlmc0By0PJjEmmI5L5me86HoD/WTZOi+mOj
NoPWz88tXbpuP8VxYwoRS3qh1r6pDxwWNuOud6QudMJNzqIFKZVRcf9+gcHxks0G+0DmqX7SfBKX
NVjhGfRw7xo1wsu2Zk2IaA8ajSqqlXKzD5F1ZCsWY5kxT7FRL4Q3N6uu2qwmyhHYgS/HWeEckTqa
ZqynLMOd+mIS5e1q6w9+gHMwW2N2XOuFoxIzJOh7sxl7mY0aKHwGK7Dp9zOxbXxR2iqW+bIOxl7P
21QueWIkPJWGsQqSPRtGUEwlaH6hzZDISHeipEvHXM9to7I13Fa1H3gyjzdsqazN57ll8thvCrrC
ay2q9GJOkZNk4zgs9qsPdSyyaNNw91uQiLvClI7rYhxlSPKaIn+ABPtKpve8KgNTjJSXtuglvDrx
hVbziFrZUOcb9KevkNiDt8/icvnZWQ6Nmj4qSZ07hdl0maSjuEFVdisPQYwE66B7E/tHMU06xlwO
Hck7Ofv2bqwW9mGIhxBrxAc9shRRBmPOIUPbojce9nVhDGTeDiyAEsGelSKiJ9hBalEwTqR8kOA/
kZtWxFuaISWQx7ajQYgRaMP5hoc4aBSVc6XIBy3oe5sGq0L9rU5UdwwsjDazrkbumou4btmNBkqh
ylVtwL1ZVqNul3BGK7SKIOSQJRvgesdYVEpfjhWnj6jPL2mOuNkd0pDy22b1ZC6aZKjNw0Yn94Dv
TT4zXkIYsYfwQX0iG+xQMgjV8uXLtnge7mDojVrd2s7OF01am/QdCMbJdEzw9FWaTykV8rNtZ5ij
bjU6tZlcO/EY835tIOxcJWQXwBe3zn0wk24vOyjsFnaarb+EzpSd8kh24VhoCzW7HIk/uaplty7I
gI3uLltoXb2HWgonWYBU3GdQ3EgRPtNh/STCbqUVgCbOdUezIEAfjZ67fmcmBYYcvusiYDHfxBUA
kth6d5aNgb5FHFfrm96CZ3S5+Qrn1XD1qj2tK9R1iymFbVNRrnTjBZ3DKMo3mozRsXYhR7xZwgqq
3fPs5yPdEhwFXYO06h2eOYsvYSbeTs9Dhy30ECfRNn5SIShGOUuoXO98XHl6z5bAVjtIBZW86BrS
7hNAaT/0IZ1vKoa9vwjpaGOcGNoZHAgGYnGho7HcCtH11h4Hszas4FHTBSdRAXF3j2SU2Rxem/X0
lrfbMFwrKL4h41q6FeWPap72BFe+6coNSWbbVky/bcK4tVdNB13LD4GOo/7DErYkuaXr7PjRU84e
FxazAfNMD7f9MsX1cYLFT1wgtaYqHyH53+1WC9nwHAQIIp4ZA76wz2q6OUD/vA2ugjQp54toQOsj
3/SoB6yYod+ysYkFULwpYHfpBWa9wPhDxCe4rUlZBnewhkI60JQBVlA2Dk2VaFCq8Jz2zBPv0D6B
AFpGk9kScBai6TGadYJJB+742j8NvW3cFwEhyvLLrEq6/SwWzFzzNQyxUMmLXaOecEwVPClzq0Ni
M5/2K9uZ8cUlrq6Fu7TKTE2hV+xemZokDriynutPUZskH1Z4eL1U5gdJEjjGp1gB6BQ5ubct9kxf
sAB/lvABUNatl2Xkxt7fUZhcVj4XC1PLUCAWVB0equWQRWlwcOqLsDE4wcyVDyHNhz6k2EHq16iC
1cqbHFYIIcmAxpEDosIKpZAFB+53iwLxHIVo0BPbtEDaSKD3nqQlAMEZX7SPPtCwYSkyjZ4GeVTp
Wt4u1DH5jDA7doUTmEv7yo4pP/F4GWC4EIt1Ek+imkLzYCtUCR66Ph10buKkkzhpSAsvYc0Q/FLE
0XIXUyprAZDXzLZrPNakvtxgffIm7JK6OdCFLeNtYBgNiwURprno+9G9gQcqTFuHzlbR/VCrBdkp
6gXk2cYsoruUgF54BLBp2fIJKffyxnhDlize2lZfeOPK5VAZytDq2sKvQPc4krlerp8IiARvuJUW
lJBgMBPUTS3rCt3baLhMnaufu86XZshMCH0xpPC9wiykcDlUe6dJ2uBX8myRZrhpB94fsQjth4ro
kmdssfwYJhv/2pAUR9aE6DTOPRomZsdUnerrGU9laDI1WlSqMz+3vc62xjE8CbvFdzDABvHNb9Ga
ETzewpk5WoowHsO7RMxhd8nQsmPIfbC9ZVJ38QQQp7Yh5IcNNj2YXwq2D0foqu7EEDL1ZaWyszto
i5oIDocVFVhbSLCBXa3lnFWpHLHxxjq+DQUc7u5imGb1OUMpuss3HJR1UW+zqS63tY4N4puuWAbA
NIjiNc6g84lBhP7aWyubDMZSjl+ZyE84QwU9q00GY9nkfawN/5mtAZmfCDVmva1SsPH2KOxCWDbs
4xI/Ye1imIEBoVblCbzo72MBzsuNcM4LxCFKLYYcSnLQFG7HRh1J4lp4plveJyyHfgV9RwmqT9kK
uYk3iqaozMDVpcRJc016fsJ+A0phBMDUCdX1Pjm0VjGBmg5kGHISjFMNuADCHMRelhXHgGQgUTGW
PbBstpVjeTnRboMZOU3LMMcRjz+4ahRpRoTjXT5wU39IIIx2mvtyCnMZtvxtaTkQ0+MgqsdRjsl7
ZVMV55So+hMoYNsbDqcIfEmHDR0nn0hkS8XEXbKU9ceUWE2LwKnuhJv4O+ZZsENgVfdKNnOIZGl1
bW5Lbg6xXGdyahsPFDVYW7TMBxXDs6RZ4IW035AGyD0EtQeJfc7CgMqVCJkXweT66o18Af9+HNSA
NCdENyb6CmqurN60gNijTUOxS6Fmw3F0qEsU226UmPWV8THZNTaAlE+N4Rh309Qo/gBhXOLyNAgR
dUvsWp0t0EKPy2KySO5HTLCAopwW6CmLV1SS8m2tWghPo0KSxfW6U6K/CePUv3WhskepOfGXs+y7
6YtZSYnNop1neRF404IJSXjNxJI1oNXcrYQxnQs1tmMGgkwQ3LHRV9czqzjJ5Tykp42vQXky3QoN
8F6Vsn7bShjo3ZW8jkLkqHRZc1tLeU/SECZMNdvsoyVMjfAbLHt/veJQfWKjGy99GUY2x9kJSkNx
iY10xpFM3XUAoH6mrdZ1oVJkJlkf1+INg8HoBdrhA6Ss7DIhy1zq9R3qNB0y6ABkVxxtmn6+DKY0
QXN2cv496eFGXwbTxjItyuZmWPr2q6ZpOnaoQ1BEi9Lrrb1sFxz4LpeJiyazG7Vr7tWKc37c6QAC
UTGe2YE3ejFVBimdunyTxnLgl0ET1Bd6UNrlU6TW4CIsrR0wmun8PJRl02cw6Ap1QbfIj4cIQlNP
lq/rkiOPK2/r0IVXUSnura0AIIXoHV8LhM3t2rB6CK80Gt3PINOn9xwiBE+e43Bx0VVUl8eJahIf
SJR4e4DTyzRn8+jqhxgUxftoLqsxm8rUP4G6mH4IO9ddqJl1O9Ite1+h1hJ3XxzDksgiY9wH9BCi
DAgZZGvo2CNy9uRG4nx5y1ADh32WAUxgtyB9elfRbT2N2DvvwaMxwalNVpRJdVK6e3CEt4vFpHGd
+VLoCzkcvgyby2YPs7M1Iq5ID7OAvESevFSDK9rIN6GW1QfKMblqXnfAL0WxPcA+EtS8CRDGIZ9b
hUfRwInoxksd3iRy859KFPretnFpbv0gZnoUHX0niM+8m77GcnnctKYoLs9SXjTxpgaU/eLqMh6r
6oQHE2SDSRKseO1aX8xmcm2G4Y/flsG2LkWC5HnKbaBr4IVQY/vKNqS8WA0MdWiYOYoHgUPzbS0s
vw1Y0xrsOl6ajGLaYp0ar+8b4tZlvw0sUruq9qi9LiQan+DkQkLs3IyhQt8G91QE84kyMsPepXTd
lyje/DP3y0BQhPTxiC2h5V87qKH9HMVLg48m46LyEnG3RN0D5XlUI6vwTShRpAbNztmnMezaMHMd
g6CBnqa5LHqRNlMWyrhckRz69cqua93kMWr0j0DCsBVqPEEncSg17iNKhEO3X5KRP2Nhhcck2W66
gLU3oqHqmm3TorJkYPZ2TIS8RrhOP6sWfuTfQV78UcPpDO0CbefZDHENaHy6hCfwV33O0Jp5FYaA
nQsEaILSRqg6oEYwxYMF6ZYOg6fX9SbP4Wz1UI9L89JApM2xWRCOaOheZ3fDzqnf4xLVvYFv8G5d
X+bPAPPwerPBq/gI7Jz7TVnvqxLb6A56m5Qf64RsF6FBN/RV2Ed2Tv4GYr0RPTpMO+eSB1JehaL5
8KpBPyd+e9+g1FJtQF5FJttkchck4etm4jnrGw0mkD46zBUpy8+Da5/oxL8H7vuDWX5O+7ZdqktW
4dqxLN8bvuVN+joXPnZO+q5NreNmRce2CrqPcYtellw+vm6wz9BDDPGVQR0AomYd3BxilzA0Qp9f
d+2zRjObx0rgVAhidhs+b2iyiJGur2tin5O+0T4CKWZ8oWimwWf4xM0FlTp6FRCNnZO+cbJZWxaD
pAkFnKZocIB+hzba+DpUwrlZBIs8CojmZRJaWl5RlCoGtr324sm3CJwKUdy1qgcg05qbxDd5OJhX
Sciwc7MI6EWi8J6AQBXN6zuUFmGiXr1/1Uw5t4rgM3plARg9u3Ly7K5WVZS5TdrXBZRz6jdao4nY
qgpM+wCtHDcGp7SpXqfCxNLw2wGPHSHQ7hog3sVQm0XvAvAFnKtfNy5nq3ORa5lukPAC/E68W0b0
pFCge+W1z1Znu0KdH5VuQEym8KhTu9Mdfd3ec879XpJtLFOOr41a7t51zUeh+k+vGpFz5vcECc0k
fhHXS5ndcseUP9bGbK/DIp2bRXAPcIEsIfHYWGHgGT4VFMYU39kxX9Kdf4KMOad+x6jjQLYXfBjt
LHJHyUp4qU5kBfSCDegLo6zVqOHYJnT9zUbr376s/0s+93e/Xt389d/x9y/9gJoB/JnO/vrXx77F
f//+8pm/v+fbT/z18NzffGqfzfmbvvkMrvvbfYtP86dv/gLXXSBl79EM9g/PBkaIv1wf3/Dlnf/d
F394/uUqj354/suPX3rbzS9Xk3Xf/fjbS6ef//Jj+KK9+2+/v/5vL778gL/8+N6bwf/wn//H1X/7
j/lZ9j/gp38y26cf6h8uTf23//2f//dv//EFU+7Xe/39gs+fzPyXH9OfoiSkKSBIJBUppS/oK/f8
8kqCVyhLhBDI30OoDGG1dwB/V3/5kf4EuThGhUhYFMcheXnJ9PblpYD8RGC3CENDITiHCFEcglL4
/7/7N0/vv57mD51t73ocjgx+7Mu6/68plDICmFyUxDwESBkF1nO1o2UI0PtA5w57VDrnNC71abVx
fanKMEAfZm429DTRmj3BzSeOcHoG+HWpgkUXXd2YmyBYxl3oO7prhrT9ENFVPc3Sbx/9uAQFQFL9
Y8j4eipLlPwyuIN8b3m9xJZvvn9EKQcLMcSfJKH/QK6up4Ws6VMHQnuVV7XEPjUr09wDY9NkFV+6
+4iVtIIMcilvNU/GrzwM2TUqbehQoif0zk1RV+7AzwquXBL1BSek+1AHZIqypR06fH0G6H5LNr+b
0cC5ohjJIOO1Dr5MZeyeQV0cHly3rvvYsuVzEy31dSDLFB5fS5Rk09Q1Vx4wEb1Y+M+RbQJWK90U
FKW43MzXWJU8H+o+vmI6iHMgvKrvEay/jRKQvwxThskH2NsLMj05z4LnUHCdpk9LnM4FI+IGBeU6
VxN29jAFWp1CTOfXjeBPBYnr+svUm/7rfB4Cvokat8Nz92aenp/n60/D+Tv/RwYLJOl/HCwebfe8
NWfRAJ/4NRpQ+tPLygV6NEpQC4he8rVfo0H6UxxSkQpOOJ4Xe8krfgsGDC9F2CsAIsLzI4Bv/D0Y
MPJTiAWLlhcVLEHVPfwzkeBb3g1aiwwnOwYoXkrCMBXngaBZow3+1mj4166z7z0KqactqkVRoVH9
xgUaddhpW+/SjrhLGkzm8Ltx+i0w/T4QfYvFfrl9AukMWKmFUPeOybnMg02AXYqrCGW7viJ3fbfZ
z6h/rW/EBBzIn7xVFGGDTFLoXCYCq/clJP6OWdYGZbQal0LgqWv04zo3QGkgwqFPrcV3ftU/DGqU
cPwqhhhF0Ek+V2dgU7dO0wosIQGxIptpUAcZnBfbOKu2uN9vuOVjsvCW7r2sxLNxxrPvsGt+odH8
LkKGFL8SUZ7RKIVKTnKuVgC/bunIhDIm+H9Nf3TCVSZH0RKQIb7VKIHj1EbemNTrp1hG6GOhCTa8
E9aO8OLsfIP0orPvEF1kkCVuNGg3u2n4cy59eP5R+jKTWQr1xDQBG/nbh1ID7Ylu7aCyLt3MNfzY
UC9vx/Y7B6VfGH3fDkYKO7OYkoigHhqfTzN0RQccHSuVAbtal1nCV6Dy2LL1GJIpJE+rrfhV1Ugo
li1qapJDGdWVzFRXBj+7toS78hiS6q5OLdrl0JXrA9hcukAVutTkcUb9zOay5AGEAwE5OTi3UlZM
kqULKptw+UJtlS0NOqxD9OVfz+qX49jvf1lIEs5iuE3FIeJLdK5Yjs299VhlbRZa9MsSRfh+xHoD
bKt1OzNX7u5f3+8X7tfZDUWMsxtSF6yi8JxFIUVjHQdCAuro5ADItUInClobgHoA1f+Rl9ObnscH
dEkz0UdPwNdeEF4WHZ8PXdJdS9QpRyD4vjPbEQ3PR0FgDJIoRDpA+fl5O40DNKoXQCUqNMTfDDgS
79rSP29G8cs1WlDTHY3+U+XCNAyTNIlD3PJliWO5n8WTbam6VUboCgDD15+qkKg9fESXP0WE+fUu
KTACmLYiCv+BM23rmJsmLBvAPHibQ5Rl3pWJSb4zftibvh0//BZsAxEeLDS1xLn2iF+jpFyA4s3G
RcsTYNzJS31Y/ykC2y+/BZsc8kXKRRhhw/t2sY+ia4N16rEK6/ETXDbcRzpO0c//eoJGv5CPv5mh
KUlwG5pQgmBPfiEW/C7QrxQ4PbrEXyZhEe1JBQTqMak3MTwnVMc5yujyvZGrJkcZRQGIk2pLYUZK
FwlhQTdod2Nn1oc3cV0DhGyJSvsb1sazOZqk8TJfN1QbTnM0S543K9AXOdq9NcQmTKrj+3ZZR30J
dAlnVzKU+GxkRz9cVCU81AEKI3TLFwMo/BFeQ50q0CVGnT9F3e92G+UioRYykLYAtKs5SpDxxWHs
avTkFjyQESileFGILM36eY6paoppdl2Xbe3USCyswcnbAXDV4+phL/Y+iJlP8xnUD2BPq9ZuDwDa
bORt2VcyPCyYTJBRFXT6Itbghe4ztRskeeakaY9prZkqFCTulqLzxEVQMArbsZj7cAiKaYFh636E
ua08+Gib3pMhWNrCEvQu9205xLfdOKkX+DXn9qLchmUDXDXuaTFrU/prgE/GqnDh2vsCdf3UADhN
q0eebACPzHEl6D7wIuEZjXzpcqhU8/EQziiRFmU/RTYjAAxh/6YmpjtHtZW5WSg7ouNNpr3cdM9O
nEYYH2Xi7cRVGuAzRpKP4Pz2ajfUkS0zdG+DcQ9oTdUWcngZwVi3et75JJb387pit6uxad94yNyt
mcSQygyeHNzgYUCsC+2wbXla/aCeJ8cWA4mNRokdsKP07bRMmAQ6ih7o7Glwi4tNAIeVNGkBXl3a
9RAO64AGKJw236uw9uQagETUlOjaEbEXfu32PoL6xQnN4pBchOiqgSI0/T/2zqO7TmTd+9/lzukF
RSiYsqNka2/ZspwmLEdyKDJ8+vvj9DndNsey3mb2rnWnHUpsqHrqCf9gptm91jeqPhqpSOO9DT0D
bKbRae+N2iunA6BchrNVVucfXLPPPwdxtAB7LcTt7yY1AqVJjNa2d0RuqCe9rKfOJwMsvmmVkSh0
COLsBUJHDPfqhdUCdyFXX4UWMhFEWhG0lZHCaGDGTjd2aLLmBhm3IuFL2MW4gKMnA4Fojcqrd2UO
dFplUMV7M69bEklmkDuQzuZnuyxd7WBzQ+g+aSG+bJEcjexFZaRgjGQyJLeB7ua5P/ZdNB11YAFA
EqWCRB2WgB12gFmbdBeXMvw0ARe0zo7KrPqQT5r47CQV1IiBMb3p1/moWfsQzNYlR2hF3kj8t44o
TEf5wUhT82USqKm/tzNAoTum6sCmRCrAHYSqdsednmRc5LL3ZHDsp8iJDwDqWZZrRn2vvMm7iBnk
8MU2XWs8gcee5X3XN+KDg293dc/QLwwejbax41sQKPHtrKve9ruqjxUw055BXZOOgpn/EDk0dBpt
/JAMjdbsQN/0JWA3afTHxmuKj7ilD6/MCChd6At6Yy1oYWW3PlatdnK0mtZBKq2vDGcHsCmdT1Fa
WWCW0rnNTiJaEKZxaDQMf/Vemme36ObWJ0ONHjQ1gdyQsrCG3WxLABkOMRXcihs1FuD80HT8cQaG
ezCL2n2hqgYYushyD6BsG6vXlpbAd67J3zMfpIQ13wPHgw3iImX1VU+owk8jEu14MaMsGPujq3pj
R36pvsYmVsQC5EpJd1Lnou5GLzkYhddouyJxqxeOoZw3PFNwF0C7hiFSFiLw6zSDOjhmSp3jrO45
10kNuKO3C+chNmvrRnNrb9iDBbLuUvwEB59eYj74DvypcB9nCQAmPa68WxFlZX3nkC9KAGtmbd4I
vQoeLDnzk3ugsF89GuwXDV9cdZO7JWgLy82gXdPX6eZTmsGG2Jt2Naj7HpCJc2PT2w53BRLVzs5x
pizwc6dRn2rbnV7ouYFxglWm0gDUEGVvjRG+5aEinMH5KAzLz4rIVEcAcE3HFJYdTH/P8VvJTBk4
UBweKs1uhl0E6tHw0ekHm9pZxq0bN7n50vE07UWhBjHzIrzqFdQOAbi3qB3lh/kwZLtZimzwRQIw
bJ+4SUuPYhTadw5I836yDOdTWZVaTddcgUSReQSfuh/bVifPg8zjSzdQPZoM8KZ2UQrFwweY7Ok7
9IXAFY2VtD96Vsp0PYp6cNCl7NvEx4W3LXZamGv3EyLs6U4fNE2HGjY2X6xiaIIjpJ4YEUtoymCO
4rzWDwNoU3FoTTN8n3B7FbdWKCKDDkmpbL8uHe1Kf9Xz9nk3lQ+BEyNKnRhxxMbJOugB7eg+emMV
fM87LwGip0jcX1JvjaDFUvh1pzmqwu+NC432xk7N/O1EiucxB29sUDTjUvg48Mmlr7TQdf0gqOu7
rgualxpnW/lxKqt7p3IGUsqgF4+wnVqYXXrufphbVb2yIbA8QvWwjF0qImHvhC4qtbPLQu/3Ntyt
6QDpGcV/WSXZeAZOYqWnCY6FdlpeyMUsZDncRo3y+n3kgufZ4Ww8fMl7q+BLOLpKuV61CpttIG2e
XwFjgIoFUD1wWqfwQRQu+PzUjmqgA4VenBMLIUVwDGxf0w80mQKkEcux8uLlqwKvyS/WbBTx3vFg
i4FoiWvQcFk9acZxrLARuTdDqxgfNMNKshpOo2zlLdQpVOrAxYeT6yeFnDhlFQEyYopWFMSoYynM
gKAL+v87eEIj348KJHp+aNLYcfI/S/v/azz9j1i0F59uPNGrjj/HPzeelv/jz8aTsP8QjkF3x/As
3aMfTdn0Z+OJlpQ0HUmT2bUNa9lxf3WeNMP5w3Ms3dDp0AJxpl/9V+tJEy7/ji61S4PatR06Kv+k
9/Rz88c1bJDKNtAsj3rAA2CzKv4rwUNPog19p6+NRTn4Y2PY5cFJXfHMxMT5V9L/d1HA30JT2sPT
xzQdNM+ttfYsGZMx1WGsfDQiXV/rBnUcdP50kpEh7NoiGG3fzoZmp6zOuehg1g+VMw4PMg+KTxUQ
qQtcVXDPXZTfQF5Iz4y+4CsBYvO5k795mmOdq2p8F5eeeduAJb2PO9HuadKI+xSO9wdzCl1K4/IS
GZoHLs/2Do3df5vqvkS/pXUnH0ZtRvSpYN87Vp6GfhsHE0A7zY0dcH5Of23y9r4Xqv0WIFZW+4Yt
P7t21JxiD6BDTN7gW2Nym/UTCVJJl4KgnwO8XJQ8g6Irvk5uDhWB4cAu7+vK3E9TrB5qJadkX6Ea
Cfp9CmTjO3kbfsOvfR73JqTFYwTsY5+adgtREqZDqNXtQ851noIKzkMt0x+8CLkhQCJlHpeBszcR
4srUre5pYm6PPVm+HG7l6GrDe1gkNR36IQl73xsQXb/WdE7vEUzuvoDshpiswSyPd5lemJ+akXn/
IdQ7C3yWlUTcn4DG/LJptQ9eMDmv5jwov3ZOGb82uglAUBXAHN/3RoPkVQLI9GM7g0i6yQCtwquG
X1D6xlB64S3gVPl+KgtP8+kEzr1fDPp422lIHR6N2gnOdM2ax6YcoK7C4YydW2tuYPkYSkeM2opq
5iOT17oZMVCP34mySdpbrUkhXYZYvXLpqlx6tyXQVoe704PbVmddR5mZpxZKAvzhktLPBq0J6Yae
YKXC6FZ2lTbvtCkJBj9d6NW2U06QN5TTvkl08grf8gBdQyXqnO/uSEyHxNmTYIftkI47w40AL2Go
NIA6m0H5+5beCKY3kx6FO1IP812T9BEwCiOWVLZ5oX3rg6bO/TrOxFe3SrX55MnGe9eaUqP9JbyI
kjWJPG2HAYHW+2VUe7fzEEP/y6UFK9nsF6Bypi07tzRF+SXJjexq6agB7snZRvRwBklBAgbWWP7r
Vn2dU6aYVB5BWh406EjOfkizrt6L2lL9sa9REQ1fNXBaiAcEo6lqvqW1a0V7nW7WBwvUZYHUjjbe
VoLK/WA6C0LSbRxR7CItM9ShABEb3Sp7qsszkLj8k5OY6fupjupsn5mUe8fJ6Hk5uWfq6uCmTQjR
M0h1oKKQxUHRBjJ8ZdqJ+4U9EVs3VRPovNysp9ICju6GBIpx+lxHsGcguKYiOyZWUce4nblEEbZP
/iGdde1BJDJ19wPeEVcAvlPMETUzd2chZShOYJ8axKymcKBlEDsIB8ROTrM4q/XEnyyzfZtAK3ls
CtwOgTqnrc2lDM7Yb6Q24Uk6wPwoHKDFSHXozbfCMSou5DjuDkXhddO5xasb/5/SstXB1HuR3Ov9
OHyVZlOPu6jsU+DoZRGkfqSB4w0NFb/Xx6AL35uJZ34dDbv7YmRt9hrHktzcl7itJECO+xgJAwR9
DJ8iNrSOgNZ1bWx8jNInA7EQNTnNfVANkOaaqovUwbDzeD5TRtSvDU+4iV8ZdBbphpOFkX6FSBjm
mlXdzrWqxn0XJH16qNvMjA46HPvuqlsTbAAvH1vp06GC1eGaoC+PdRTX5UEMKtJ3UdBLcYuXkl3d
oAHOpkBSzAT+2dql2htJIt53mSvM3SC8/hSO1qSTGCKg5CM8pocvJzWRhEpvmJzDjCDf6M9CVxoz
wDpcyCqDoGPsRq6Pbmb/Io3zNjhgGTG8d2MlsrMBjt2lsMGAcRdTKkNOzvPGfQeNcALw7iCfYHcl
cSDiYWsOb9a/LWpAq+SNxtTeUXvm4ccSb5v2mwv2Pf+ucBIdP5eBSPJ9KpSyhZ8ZcN1fe8xr3FdN
aWszqSXd/GnyybexrpjoGg0PlFhhfJmg8dJtRjYX5jiqVCJpfTuIih6mD52z1PFVUyKp2dVTMlx5
zwZ4XaAtcQRtuMduyGT94BzFGizpMJosftJoZVmP0IQAZf090dIqP7cmHM3Ob9p+sT0rpT3BqVem
Bg0wmWCsLdoUxqz2Yath2M3RUc3jAFyMFvqckjG/lSD1GoJzmKjXlbKgNLuTEPO5mOzSOgE7lhCW
TdUTStpAEPxUmse3YWxUzpn2hSXvtTbJKAsGURrGjgu2e5/T5S9PekEr9YQVdmrQl1/aeBPAcm/n
lElXxCTMg7Jepw2n41ykdSdvNApaA+D7lBrJVxNyuQdAwGn1Q1F7DMfRM4AqCO2uFe2bqnN6cTfl
cszvbLsy1B5k3VSDZR5KGb2sGj7oKeirPEAeTMz9HsGKPjqJxC5znr6pZ8SB0NeAbmE6WNNlMSjn
TAzDt3bW82Tfp2FuvxpS3Xw5RsTXF9RkQ79v0kVYwZ3AIb9OPSDCt1EUOF8qwwqnvVbSlz/EEPPk
voUo2N13kyk+w8kMu+/1pILok0UW3t1ZXabCl6WTSHGT6kWOBlKpo3q+w0JA6dAgYVo7J7bKmPSH
qrbqyd5FVjhbt4zCv442FC96WanvJXF+cTQo0j5ZSg49D8h1Qkyd7XOXVVG3AwGdQQKYABVbkDOh
Pk3lfgrs8Gxb45tEOMWHIYU86gOXqQCuZvEhDKLsQs4wfrdLPTtMLWHLZ3c2R8qfmZNMlpTXY3Fl
rhUdYTWLalf1NjFXA1XW94O6wTAhO8FTQI4N5dg9k+7qpu/L+S1KlZHhdwa0PRdcISSMNvUnu40L
P7Rs7a4wRvdUi7Gg/qN94Ln2haEtcmhSns3KHF4aRjMcgbF/raa0P0dt6+wQANB3aYiqn+pUeEza
8Sv42/bkiIxCKkhpiUCkfKeSsbj3RlDgIDqNc+1YyftiiIIPIxI3qc9vjZiguAU1X5MJr/aDWXDJ
iYnkEhLg4IewEo5OYp+tLBSAoJ0WUZG8E2zoSjd1v+5CZx9YHooBcta+eIHzmW3S3I8WBDO6LMpP
aJre1UD7dhT9goLdzepDBALqfiqzdE/kq24V0KITvX/tC33xl240tnulpfk+n03tGjgi2lVKpbeJ
nOqH3unKcMc8jHI+1Ovk5DbR966wuj3ZXMk9WVgJOJDYvrRjre2Elb1Naxoiw6i5/tAM+usq0Pq9
tCx5o+qlKxkV+UMVjNMdYGN1hwZQfYO4FckP9Mc9bXf9GEEAIpySPsH8qaCcsWMAadSmj8xC/BJO
6MPYYsxglBF9mTCyd3zOGHYirjuQpEBKtW/SgGYlk5bmc9bpeCo5w4CWiTFAJoMU9TqVRXdp7NS+
YDcE7wRyjU8evNeqIq5pv5bdScb69Bb5zVkdI8/6aJPQQvtzxpuiMEOydT1rByasHOE9ThHOJ9DT
8t4cucSl19h3EIHzExJ7b+VIi3bqUaoZ0s68hY4BTiRX5VfliX5nNm15K+Ar3BRR9sDsctpFQ0G+
B4Ojpt0/FAfUqD1J08TShh3DqkcvVm3sW1VUfjPKwkkOZuLU30Uj4psSyvpeIBKDyCxT4YKuobeE
dDPee7Qvu73L9CrlkCXttzl3u31RNNoBKA8Auar4qOnKopLJ0E5IU/vGbj1UCVoTNrtop+57Ag87
/HO49n8V/f+IxYLj6Yr+0AyfiDnxT8iy5X/5s6Q3xR8gSDzhgVH0qGMXBdg/S3pgIdKjvmX4aUlP
Z/T/d0lPI0AyFbUZ3DqSGeJS/f4HWibkH6YhwZsZNPl06uR/BCcBv8EQ7+9C23aYuHkSCBsPYwBT
WQNKIAaZjDYCzQ/18EQT/I01MpndFX2hTafangFA2S5almFh+V2XFNeqKeIXQ6LS95meeh9HRh1f
NPiVCAp5ItlLN8WAE+WAa99pSDGUMd3xotVo8EfvXCfeV3382XWEebQT67YArOWbuJFQ4JI12LDd
pX0qi+RGTPWxcxhTd6huJKJ739XqfuluI5IRRXsLJa6D6PM35mI1Yo619TbXHHWIqPcyUphFgCEg
8e5OpPBt9CbJRfC1jo2x2cUQncuHMSrI6CKD3MC30oxaP6eHYGdz4kOWDKddPuhIHRUy3yFK395r
dg5pRkxjLhAUGnpicm+r8C0N8aJ7w51HzzZWNRK4Iu/c+GtpumV5uwA3ix0SM5oGjTNAnYqE2oia
PeMh466MDPWydQKNX5k5af+us8zJQ9dTOidciBgEVfCji4Og9Rv7YdWFryLLHu4icouMHLdEsoqr
jlhh0iqg4RyEb2b4S93FHIvuxNyBWF7qbnhnlcP4FuU9xl2ek98NmXHib78ixMy+LJEeDifd9Add
a84CFvBLNs1hQLuKQiFZqpLau9H0Dr6NaIKzcoEcDoFfJDEkt+iMKIfFQKjiXlLSeuEhEwCRzqf0
ftHW6RslF8I1QANyoOoY9/P8SjLLgVoav5uRWLgTUZSc6pgciSSEunDfTpZe7aAq1sY7t0Za6zFC
5Metqb2jMtzL0ONCxW/GVP/2e/5Hcez/N7AbTb3fBCjQlMX0Y3Ra/vN/A91M6w/peI4Qrg74kDbh
f4KTNP/ARtc0/2w2Er3+Dk42/8pGeIMdABiOWvjv2GS4fxj20rcEm/CPGo0s8UNM0lhWgjMCEcU/
/wEJ0M59DjDSC+/1YhiOZpGiYDOAffzh99//Gdt+xLA9tfrS3vxhdYJqUI+ttkjhTQxDLTplNYpw
z7Qun1p9+ec/rJ729ojwNsogaT2nO6iuIxmlVW0gqCxvZgXFCKVIHbvyrGsVGJ7favGd6uot8tHL
4txRPz46QIOmkvpoX+3GezRt93G5Lja+9BXqxk1qJ1YAZa4Af0+jWb4YUmO/7XsumOMf3vhcYz1q
Q3O+arr+Bj47sgEMqp5Z/F+Cx3/fj3/txbXLx1A6UC96zYKaWqbvotTrloS0+IixGGXzUsLDzzaP
edGIc6zoyEqKtH8EJvr7b3Muf/xldRoySkVT7gp0N94FFBJzL75semvmAs364a3lgUd/bOSDQDW/
hp43UE/KLdLz7KR/JRs/LK6nGvpH9mBeEahJ0UYIr/jTbLG4XBZfnd+FP+8COhBXe6KMVvOjk5nf
tr2U1eFtjVpKGRTiOoNM389csQw1nxtqLIv8aietzm7ZsSgdWHFtgRMe0RDRzzTWoj8z8J8IH/8P
Uc1cHV7d6bLQahNx9QZxpn3wKmJesu2trM5uNZV1VlRufp+jpbgfA/qHYuyeA98+9VpWx9c2M0dv
TS27n4YM6K2wy4YmiA2iatPTr21AbBpRvezr6D6ZaJcA2aFP1lSPv1/8XyLyv/ioaycQrQvQ/Kmz
8L6wkzcCdbE9Ilb2qUeuEqw+YhzHQWuMb47X4SOX2PWi5+ccpiQfH1o3YbasVWKLZyAHY20dIqlA
slFr1TUwyKMiC42Vospvfv9Ln/hMa+uQrp/0eEaR8dpmwUPQL6Kec7Dx0vwv9xARzmXSVu7VVh7I
IlV9RiJrAydteSurMw3LCDGTyq0QZ5D6o5XGu3hMg2e+/1NvZXWmUZ80bC0fq2uBuhhV/Bx4iIGZ
hbdx865OtTIHANiIu14BAMS3iG4tyi+R+WbbN10dbE/B6uzGoLwWQL39zrOGO3s0p2fYl0s8/tXR
WB1sE82E2fUaeR36akBQzoz9oSvsW7vOo/2mH7A2AjHBtkTBNLpXZ7DBr0WR75kbP+3aB8Sk0VfT
3XaunYN5uuml1a4RxRbbenbl2ggEVIdg5DGKK/DMOyfIXqow3cDsXpZeZc+FIxHu0JPyKhKF0q9m
d9O7OqjUM2SJJ7b82gfEHUAG1sqQV4R0blwNRoY8/P5rPrFh1gBgsPuF0rNJXlFkZfKNMdRbat9o
58Wd8cx5XYGN/0qp/ssMBNXdwERy7JpLTCeQB2xuVdg+VIgf7UyESp09AvrFW/QBd/2svs9JaJ7U
aM+Pk9kIX58q49SGFeNnRCGcWwBMDReiAsAejemrsGk+6zYk4KAqX4MbvHHj0dsZldXe1CoX3u0Y
i7e/f1e//gq0bn5O36y0Ss241Y3rgBQXLZTMOcZlvUX1f9lCq7CDKBc0Qy0orq2Y6YCkICIAJQUb
xBiW1VdhZyjh4Ckxi2vcJV/6YXiZ9uLVltcCqeDn19IPZhaFmvKuUhvemc54P8/F101LrykvWVGg
ZjuX3rXTBbQNvboG0ttYk64tS/KpQIR4ZPHQli+cF4ORP3P7LaXCL4Lw2q4EXphwWxa9SpnpF7tC
6jwEyu7zfUHrDaX65EaVvXOBiT2jFvDEKV57mJithxoYAM4rDc3ppQqy9NabURMO29HeFvbXViau
BU2ArpJ3ZbqX+5WX3ck+21ZzrZ1M8OexaaphWOpg8PJmLJV63wV1v607sGbh0HwkRTe5E+mO3iqB
sph4Tivkqfe+OrPmVOeMmXL3ipJUDLIZUKgWaeJF4Hb9MzXGiqT2V/Rcc2fSqEL4dDbda59m8kM6
2UjEOlgoRFgDv2khCrySbt2f8xzdtUNkVKBt40A7DGVhnOekMu7zqVX7vJRYT1dJ8WXbyVwdeltH
JDKsdPs6mpHuWyAzDad6t2Vtfe1/sqAegb8nZBheenb1ItxVCSOlbYuv6vvCRI0O4BYpRlqLo1Xq
yTHqvWfSr6duiFUaMBtDNA16b1BuAlipat1717thsCnQ0gP8OdCavVFpIojFtaP5ckgnYGFaqc8b
X8zym37oHxQRc7feCJxrmGbtTR7Vjxnd7E3Xj+6tcnZk/K0U3UPE0IL+tZMDzI9re+N2WR1CCMEo
eif0JsZqfJF4FYq06vz7zbKCRP7n8IGx/Pml9L1teSUMjmtiDdmL2h3Cz1YnowcHWe9d0iWSgSjq
l8gMBqGPA7h8KGf5hYFN/qZg1gEEeHTfRQqcwMavtDp3LkpuIwSr7LqApYGGmcJ9BY5vi3qYBPFK
7/nHTaCHk+eh+5lfle2cuHQ/Y6FibHv0tQSXoRDo9xiNXhnsJMehqfE2QFpv4+qr5Ax5ecBZrsyu
MZq9dy4DC6yNmk0XlL7W3zISo3FCKv1rXlgPjPROUfhvXPY/7CGBMf75jWtOBWmjZWkS4ZcGgFLD
fobR+0QwWutvpZZC6A8a39XTs89zPB8bI912nN3Vcc7RsW1aOc1XKAqfixomRd1O/9ZR+cdvZHWe
cXlI9BqowHW0CuZiiWhOg6usjftkdaKbzMXfBq3wawDzYa8lJRrvkzFtypJ0d3U8ZecYkxHH89Wo
pHces9TyQ+g5z4SjZS//d2KJXsrPewXoiy4UZK9rYOnf5iJvD0NWFq8Z/JVn8ComCId53tR70tc0
4aEyegsHAfc6dUX4ohRhfhhNOGy/D6xP7M21LBeiJ8gl2Hl6LdB697WgfaMnzTNv6am1V5cwJli2
LBoaFDDZ5Y3wrOjYjfKfkY3/uhHWwlwRGiXpPATpVcPC6JSLHucRQ3/mtTz1gZef9MMdPDeDASOv
C64S9wWBkG3W3dndkEEuaxFTR7oodpdEK0q2nYY1zVi3EZw1g4lf41AU+h0K7vtoqkT7TPb61LdY
nWUPNB1oeZFc204DfmApVBw047BtE62Osma46WCZXXqdwkr5NtLju761x2e20RNTKF2uzrIeWdgT
lBpNFwVSOJagNOfZSE9YlwbHPGraW9V7Eyk3QHKG9NY3zLrI+jb9trWqVx0EIg0sI7lCHER/Oz2b
3haPVO74taoXOEJd6WObXkMcKSAcfRuDZlsqtpb0yrVIhYPRzFcoDZi8xWLXwVDY+EpW5zqaNTB6
eZNcXQNEul2EBSDlZw7eE/vUWd3Cgk8nBjMILkK3vqJa3u+g0G0sOdZ8mlGOQEThhV3lAl0hh7w4
KBRsO2HO6iom4BejXiYJs+8or3EkkPaHdrKHDcuDolr3BzU90ROsRbNLYYj3+GF9TCtj49KrJwcl
E0+4XGYXS+bHNEetsqitT//8+CyP/V9xR6iynFl71qZXiQlusRrKLWdzWXwVdxTyzTHVd3rpZPki
CO1kD+uo3dCtWBZfRZ3Csct+agEMc3IAzHbtpyGut1QPLL7up7mT3mPugctOHIlyAbC3PhrZG5LC
ZXH358urM+DX44qWXmJt+jIYdbubB/Dzmz7ouqemeldoRtvnF3Tmj1hRfG5jrKK2rb0KLHYUqcEZ
+Z4Q7yy4z+X7JrT/kZ7Hn+nC8lJWgQU4NSoZakovIUDrYxA4iGqgkXDa9uSrfEFD98qUSZnDHa21
B5X1t6h5zA/bFl+dz2o0pim3hvQCrSQ6l0ik3VQp0LPfr768gHUuu7yY1SHKvDJSCjOHS6Rb8cF2
ZmQa0JI4TCks79//iV8F9eVPrI6SKWU497JLL6bqPtpj9hoB8E3xBS2wn/d6ZRcdjK0+viijejPW
6eepK5/JO3791Aie/bx0luSDUEOdXppRRocebOouT7LnjJ2fWn3JPH/IMAdcmEj12DHD2Dk+2la3
md5tC4xg0X5enIa6l6G6kl+EVb7wpA4tfkIRccvXhKD68+I6JENRkQSjNQPHx4P5pYPq37j46iDR
9yh7NVpEXbT3X7oi83y91PLD7x99+f3/vdfluvuFgyI4TGmnl7GHwN/b79qg2et1/ph4ybDxF4if
X88UWdkkKiu9zOaXCugrVmnxh98//lN7ZnVUZScFfH2Pc5QUj3NXFbs+05/zCX5q8dUhtW1tmr3F
xQP7FLR9WoXhbwDMftOjr7srRmbBuMPg5JIb1p6m8uMkrG1vZd1eAY0hROMSHp25f9+oYz7IbcFl
3V0ZDERIcgRyLsmobrIheYMzhv7MNlkC1C+24lrdvB5dOGiiTi6izesciRIpH1Gvi/YlPIYrNthR
sBDfGnQt0Cb4PKLnsKGH5nhoTv28QV2M5USDsPqlUVbmdw3eDDQXv2/7zqtdpCyzCTrPZIs6QuJ4
m1qntkTvZNPq674L1q9ZPtljiparOPeIRfi9tzGzoaPy83tx2lENFspZlzjtzTepKK29aPr+mTvw
19csSLrV6mFto4gHVSxVo3d2oim897Tc/t5kBKVNibyUq7DvWljhdLBkL3GdNXhSZpIkaktfl22z
7rcwGrRg1pEPV3b0LQ/cyzCj9LHtu66ifj+EdRzDnrhMU3aRIyasKaTZbWuvsqe+dGfssrv8Uoda
dRCOOBoYFT9zoTwRNNc66EM/VwIFmPRSu8vIUYT3qpi35R9ydU5l12fDgDbwZbBr5BVMZSafADwn
z2zIpx59dVJLuN34VavsIvAk2jVO50FoEzLcuF/WjRPbmYwmt6r8EjvWgx5jIJI5Xr5tw6xbJ5Jb
NlZxQTaP+tbOEhp2cyHyjb/fMk+c1XX3JMncTnVL5ifmJL2J5nY+wykUOzsV2vH3f+KJt7+WRTdb
YcPRabOLbuFu1DYwVIx24+MvP+uH1DIUMgqbjjLK0MGu+sz064NCJ+dVHFX9MzONJWz94vpat1Ii
PchQBavzi6nP1QG32mHXFagl6LjnQeKW77tQGc/8rafe1eoE29PAgA+r54sX6vI6RS5qJrG1rTiR
UMl+elu1MxdZllOK9xkW7cknpx63BYdFk+bH79DjSRuBzUsurWl3h94y7JOmtiD0CMcL2+7Hxc16
QLZpoGwLWgkcVWBdPxrjM8CZJ964vaqqPKseVI4k5CUQAjUA2RZ7zdxkTOHJta5tkU+Z5wYzDsOW
8yWvJuyFZu/fst7/aGbFa7FX16yu2jbNnZbGSmnm58xaTEOzYlNjRa4F3GtHs6GbDtkF9gCI5tb7
HJnN46aAYK8O7YRN6gBGN7l0buvdjLNj71FAGbeFm0Vu6cfdggiWlLWNOKqwx9dKDMmhguK2LRjb
q/Mpa5TiaXHh/wf+7DZy6vy+ibxm46OvzueEQhee2w7XYFN+dcX4At7JM4FlyYt+EcTWctMd/BbE
/hK2OYg8POdmTz/Ws6HPSAu6zbkoDeeZnPtfm/tXf2p1XON5RHPEGbPLlOE86cRh4KdI6J77pu1u
7LqFzxSO3zA8afIdcjGWn+uoFHRJ1Jxz1cUvaymc4xgqcQrqxN0ZNsrOptNZ+6nTu1ce/ps7FHiM
cwVG4li2gGnwRBRcWU1dtHsxYaQbBoF5xKd1ccDtA3REVGudZTdM6tKW8Xyw5ukRq6UcQthYWkiM
lhXqmJ4XKL9DJUIcwqwSb9IY78odFLIcsTdk3e5EMLfnOcvNg643FW64SW+ecmgeeElGs3R9N7Kz
G8DWRuFP4C+C91Zn5A/W3LXZDgypeOuKZrqX6C7dSJdER9eRqxuxBH7mKz8RzKxVMItm9IjylKu2
E/KCVAcSRsUzKdpyOH/xVa1VyTDY4Jc0o0b/oY+bI5JOgZ8ADjvY2N7fbIoLi6b+jycXvFw9pjF7
VLjz5NdKf1dW7bjftvhyMH7IFDRpJZIvRd4t5eK4aZaHdABwv231VUjLVeD2ilLzki9Kw4+6JbYQ
6ojyC/3yx+fu3bnVqomGIuJV5jkv8coM2Z3b4tmaZ8jY1UXzjPxp7ptihzAnii5uUx62vZVVPAvr
Pqnw/EwuWEjDiu7sK5oxG4sda5Vy2JqUCU1WUj8tPDseWq30WzZm9NYqhhkiozeHEvGln5qjmfQv
43wTUYkvumYa6n0KlM5O2YkhatWTpoePXh9ab37/zn/JVFqWXx1U3BJt3IYElbEVyhe4i2ffUstE
kRXTM3+eAv1tmjfTrq308mQSDI9Iq5nRDgkL58bAldPaw+6f4m0bbD23+l/Ovmw3bpzr9okIaORw
K5XHuFSO46TTfSN0kg41ULOogU//r2ocHCRslwsfbxOARVPcI9deK1akwmtwU2a06ypIpgbfoDF/
jV7+QlCzZxupn4fQWMzLrAE9dpuCmSDIeo4Xp8Mwx0BjBQOZHO3QHnXkYbNSlBdVxov8qYuLZ755
Lii18yezvIcI1RpA87PKVmlqJFsNytMOsnrv34gLQSG0PEiLPs+ZJKHKWjltCedTBBHSzemtiYVW
QlT0kCWSjJVZO4DoZpUSka+J3PIhe9axLMD+ohi8UwdhenBKM0TRbb1Wa120FMuDsNAYyBcOaJFH
+/SprLb4bh/88IZ588SBLuuWp53K/NhsTQluR6WeWz6eeSBUPqZ9rPQJSsWhQ/A7IyQsX8mhGAjd
L1oC7lfc9UKDG7JzaH+cl7b+zt6oGuSuUXny2A5utwbiK4CQlsRxectXMgMqnr2RGPPYenBlzuKT
3sBd+79fXuzdLs98CGoX0njbCWTwX2aq6hREUG7TGJ5dnvUFMYCty+1kJgjxQq5bgJUquiZs85bd
nbdupTNFD0SEwVTMSbEq+gH+oDHBayn/4nYwVj4jCKTBhskzJ1WM//jBcBL7NbDO2e3Yqd5545Y7
CqLWX7x+mU8FuOCe83HVCdR91eeRrdOVKHXpbCyfJBTVoMkZ5hOjdfWRDJKmRdNEf7idjeWUxq0D
7ysS1lOB3OZ+bHp+BJSaX7HUt6LO+XgsSy3kMhHmDdPpLArxNw2FOoAQv78Dl7y+G7QEDeX7f8b5
orz1HSy7pWsZ5/PYjadh9mhS9yP7mzVd/2Xju3yZo6GXSacjeSXBv/RJLDOGQBYKqn3iWTDEoDkn
KSkd0bV2WQKiK2oKbxtOngbLJoSSt3SIwcPz/jFd2LhdmVT1yivZ+Dyru+Gp8z/5Q+VQTuFL2wUJ
7SIM2A8Rz0yl0TdetzsTgT3RbduWAZctFwu0GbDtEKz0e82aRO25S6vvvHXLhiGep+I+DElG4iLt
JjRdWzceDs+uSNoQaiSrF5CsYt19YMjzii6C25lYhlvqXG4dxnwy2mwJOCMTIV3eAM4HYlkt4QGD
Oo/B0rr95HXI5pdGO2RY57UtQ/UqzGpDH41kBRRdwLAPqXrkcNfcwKX7bRmmgp46HSGFgj6faFB0
Ex/69ptDnw9bt4uRWINrnE2aZD66ZEnZDZDWgvKa0+e0S5FlEaXs9ohkHVk/E69MZS0d2rbnfVvB
NZBVjm4ZPufAuxtc/4eqaf9027VlmFRPPm05dj219a0/f5m8/02a6v/juO08f/G1iBe+k8zzmqcF
6KN+Kty8iZ3kLzwed5PDcoI5+riM9MAZ2NPdDsSySt/TtYagEMnQlDtCBeRG9fSn29KWVcognPdO
zAQTq1ymdTyrxJDw4La4ZZaxGPZmARVdBpJlnph1e44C/dltbdsotx1PEhPuH56/X3RD0ZVZ2LVX
rQsWb1OZ0DiUNfU23MCBJTr27gFadTNJm8eEQi+jDiohAAvaAzQpUWzoaDG3TqdiM5PUTQjR2nLF
Tem2exqTAya5HDduWeVUj2FJQFyezayFuB8kaETgUMPCl9isJAhhwRQL7LpYICPgfyJbfyVVvPQh
z//+S9NxrUHvO+YLyfaqi8GLP6URD1waYOdtW2bZLBP89sREZgbzcwVUDbQk2qUxeF7cMsxBRqvo
mmo4mUCTxNfhZ5/Qa3Qe5yTkjcT2X/XjX45FzLItpG/GU226L2UVq9udmRcRxcQtIAeWdU7jPIl+
a/ADfbmBRRy4n4IiwXK65TYbSdz7SE0iCqaZAiKUVesnLUYbHBe32ndxufpmKVl/qriGGpccIWGg
VreoabOR1PxM+xIa7DzW6qYQI3+IONTs3j+Xsym+8VltQhKFK7qaBtRBfrUB/CrAt9mZXt8HYKVN
VIdrdsUXXLg/NjVJ3wE3E6H+ObEQNPdJhfmlm5mE4pVSCht7/6+59COW7eaLMoCu7/1pmnj9DJEp
9oGX1be2NPHd+79w/qRvnZdtwNBzwLBkDIKJCPogO3Q6+cHICBi83vgvw6igdwjp6FtIzoFj//3f
vOCR7CGFku8LIyM5x8TwFQOsZdqS8bvb2la8hWbFsEKGqj1Byju41wOtb2e0nt2KMXtIgVUxQcMu
R9khN/EhGs3DUO2Ow6X2kEKP7hJqbXnmryuKYx/l3ovxK3PlSfTCodtTCgGaiATqMQu6HdVrtKx/
rjp2gQfBguwhBQlGtSYMKuAoWf08VPJ5oT13uyw2xcfazhUo6MfpFHtDADnG/tarzF9Ol8UeUpjH
YI0GcNCfPKm/517w7CvluLRluVqjkbEEajpNIEF/iiDQcADvib7SJ7ngF2xqj25aQHhL+HJqIWMv
kwnKczelh6kWvswYl3Q7neD3xKHrfbWP5/GtnpMeyMbogz/pF7e1LTP1fRLMATQ1Tp7PHknO/tRU
/3Bb2oq7BBElXueGZ9sELuhJ+090Cr3D/7441Hbt+Qdo8RTUX8oCs+VQgYva+gXElg5X5ry2FXVn
kDZBniBfwbmgn2uT/8XmoHf4lue1rVJ1GzRw1RsR2TgA++AH08eYOzVjzotbafFcGl3qvhEZ1EAg
eTS346EUKnTc+tkGfknUkCxU0wxUxclQ/uTx/Smvxle3r2kZaSsXaDmEpDuxDr4lgvpdiFbnldh9
XsSOrOdTsSLrsOTgBh/EeCpi8aeMQqgroZHnUOScF7dsMwQjNzTRTQtekeG5RLO0Kq6Z5lsZ1Hlp
yzTxGqshcIII6q30n771Zapz+qeeJ3oPxUaXhun5VywrjcUW03wn+BWGpw9ITd4yHa0OYRqL22we
rU9XMDHm1Ym2y3wPJat0aZr2SsZ04bvadB6VWiawhfQYPAXF/V1JeJw0RewyxH/eumWozRQW1boU
1SkoGDh/MeGd/tsodLrwNp9HA0ndou3mEmPp4pVANDPhngtxwnnnlp32ccx9aESUp82UdybOvxsy
rG4+wJ45ASmlGs3Cy1PQFh/LuPoZ753bfJWwp06C2serGFvwupprdhTl3P4ZFSG5Eqkv3RbLUEVT
NsSLcCq0Ii9es/6Y22VxPBXLUtlU1gTKuOWpG3qCSOdB6leVkeM9tyx0CntwZ4ZecVLc+wOC7V+0
mtwgjMIeLNF0hta8GOSp3kGqBj2q+2jI/58+yP+IScXEze8Bw5tA9b5MZx5oUmKoZ5NFQjvxxcmC
7LkSMNYEVQsNhpNXbl3KIdCQVBt1G8wAzPj3rSszF9PClzwTeinTEZ7tZqshney2d8tCWUO6nTQT
+m6V+AsKzI+D3zy7LW1FUiIn6KlXnciikt4N4fjKlO+Sh8Kx2Fwdy0L3pQekLSNV7N1U2ywP3QiJ
HredWwYaRWVT+3vH0B4Tf6AHB60Q+tltacs+ez0VA8TQWFY3a5couRNoA7ueuGWeAA2IqNtInnUt
BDQQxu/IrlzeYXHk9jBJH7WgLJlqCoqCjf+1VTv9uUE81Q3HBOmG3685FC/9fi2qKNv7gd+OkKi+
0bX46XTq9jRJXkwVWectzPAo+5nt/QfTL24Zuj1FEhhQ3dKVBpkcRZ90aVBRxwTdJuLQk1cRUJ+s
GVFRe7OAFIJCRvbW7Ugs6zSmzr0Oqk5ZtPIPJDoHotChm3e+KXaWK6o2WqS/ZvHuidNoIJd5q+TM
XLhuzutb5rkPnHcghJmz0kC+pUFrMlXz5ObMbVASuEM9BS3zOQvJBBHT0Pwjds/xGlr2OdT5DMat
YM4IoNxbIb0EQp+OLtFGJA3AfC9e6M/Z2gAMrsmLzq+l/xcSFhuPFAMH02/oJQPECIke3wAhDozS
q9NF/A8cKeTRBnzvDI2j9pY24quAQKpbNmRPi5TTMm9gyZ0yWkVNGlB1C/Jyx1TLhiMJHzJ4tWQT
Zouiz7Wun9nSuDkVe1akXsexb7p8yqBNJWTic+0/7HMcuyWg9rRIVUJ3DsZ/Xr740XhottJVOAZP
G4ZkwHm0ntV9syEstjTmiqWDmT65XRYrfPp8qSs0FLtsC0SQcg2xvmCUriZk2WcUTwb2X3VZLpZk
1+rgR55b5mxDjSpezGPslx3AEsGh138HqG6djsSGGWnRNPE8Y+WJbvK2kVt/kCx0XNwqPSG9FA0z
ZCizTeTNU1OvQZVqzBhdY4O44FlspSUtdKEXE7RZQPd8OFRBNO13IDk3LsgdxAobfzAouUD0zsxZ
a9RjbHR4KMTqeDo2yHj3yLyqwO8zz+RxikHVj0SKH+9/1nMC/karyMYYk7XaR5TOWDsO+WM+h6Cy
QArWJSEksW/e/41Lp28l/4ZP3o6Z5jbD7NKHRU9Zyz2nwRNhg7HwljMtEP1rs2lE5wKybqXPITxP
OjdHYA+IBJsMFYmHJlt6PNamIdRdf/oeC1/cTsZKMXwDjTmo63VZrJbuC+mhQLeQJnBLkGxcVtgM
kyh82WSimV7rePiho+EPt41bLswMivXQytPZsP8FpervEEp1i0k2IstMcU5UjZWhGJie9Rjb/RoR
x4V7aOOx8I6oMe5a6mzxxiFpIy+t5OhYWNiIrIoyuQZtPme5jtvvaBiZz6iSXp2O+z/TFxLc9oGH
a15ykPLLcP9ETewA0ji7Lss66cxlyfOozfp9EDdQRd7u8WhxjV7z0plbkbQPDa/LaB0z6M5DAT5f
1s6cym6Kr8mvXPoB6ybmDfiYoVk9ZlySuE96HNPNTqLwh9PJ21ikPQSOepVrnxkqT2rB1OMGaii3
BoCNRup0sXNWmSmryuEYbORU5pUDsBFf1YYicVBC6co0yL2W6lUs410cj25uxZZIilVn8LpYw41X
hKUoHF8bSr65Hbd1GYtqXoY2KIdsiQiwJSZ82KbB8TnHlkgyWpqCQAUZxCzh9pHngcEkbS+vpF7n
XOWNSGrjkVhsZmhQkD6bW090B9Et/C9o1m9F0syg3YhHrc56n8ox5bAhSmbahrwcmiEjmx+lucJj
1Q0HMnY8vP8p3tSQOV8hy3THauFelE9j1oM2hP1t/MFbjnzO2694u+b6c0NBEViDLVqy9g6qb5A5
gd6G139ZPRaMjxGEVpu0hFRs/4gud9UmaM7pPZn7ukJ24YcmnUUFQl9eL+Q1H2qJud3Re92mUawP
a76z5kNJ5lDfLW2xJ7KUW5AMJGSdW9Vmo6QwI9zt/Rb0GbRc7wDq/jpu16r7N4lscXY2RopjHjYs
SD9gLkwb+rgJyNL+GZMS5Q/v5vGsnrVPn7tur9eHXreDuh3zCdppazeFTlkXt990J1lv4QRgdlbn
4y2alt9AnuwUo7n9pCu7gi8TNBszU08HLrpbv1iv1IxnQ3/Dimw5qoq3az5yM2SsHLW4mbnevMNs
ympAOUO4Cw7o/H2sgsPrOr+f6nDIuIkOwm/ZoaYQtXvfci6EJBsINpCzJHIdDNnu9frFVww6zVpO
Tt9V2OivgPrQ4KvnIQNlwPDaNk14WxJduyV2NvksZatREAGbsnDPQVeKXVMQtrvFO1uVauWYwps1
7s2AR9izDvajYsTpTkJq/PfGrllAage9dxy6yjFfI6AmDe50F+W+832xfKFHY10M7TagwxNPSSDj
B0a6K0d+6cpbGYzO52bJl3zIcqPi1ENb6oGVDFpszZZfuZH/ms8bZmUDvAKlIg9qaQgWjWj+rtvp
59Lk7T1cPKiujdz+hNBo/oGQvDtsm7cnU93oey286dYfdPGxCZfiMKseL59bxaaHIg/4YwEe+THx
8V9XDuJtu+E2wqUVfehPPexGFvXPUaklLfNtu3MyShuERtnc1JijwEh7WH404VAc4gXwcrfF2e+X
rwGlRbWCSBGMZuqfQu4P/eCib4ObZ4PQwnBpTLGrMYticaNp/QHyAz/cdn2+kL/AWxiBinA8dUMW
dHx4wsUT93pq5it37u2vKWyFKWr8Dr1FePKpWo8ee85j4lb02xC0eqNd3mkxZGLwX5ku6Imwaner
+D3Lj2DacwOOV6KDFm6oV3beptCUeHU7ccuN5LoAb3iNJppouzrlBQcrI4cRvb/6+ba9ZeSWIyni
bR6JlGPmaTRyQTm4HKvdax+nOFaPTRR2X5BZ6StTA297LW4jr6SEulAXjyiMFMnTTjd1spMOOF5A
hZ3CBbfpZwcQWrJx6/ss8skj6tK7cTRO5REX50v7y9UPi6bthYfkqGRL/KVGz+HjRvvZyddwG38V
xV1R1AqfGQq1JAVXDFBAnVsvk9v4KzXW5bYSWG25kO5WrRD6ZZJ/e/8KvW203EZgoU0alUXedCjX
2Y9IrlWy9U3plLlwG3i1djLfvRr1Fx3JdoAERpmAWc6tHuI28gpTPWQIat1lHik/GIy2Y+4T5brT
udjIK+M1Sq8THgQ6U3ztkUxPanHyZtyGXeXIiUQNUoWMDmR+nDqR4nl9dLvnNupK9vm2YoCvy3gY
HSBu/UfdKqcXTG6DrkzR4dWIY2kKuNihVPJ7Z4Tbixrywt/tc1jnIdd1j+LFgyjnRuVfkwnc8nNu
w65CKMATMPz3WTdP9X0QkWeed6vTUwa32X6ncc1FE3pttkCq4GYH/upQltzxc1rxQ1Z+38f1uQ9I
5m/gfvzQDuxK4XXB8m0ZpSauFrVte5+JogjvVi3DJOA9e3SyHxt1VZIVkm0bHmD8GjGilOShHfor
kejCzm3Q1T7UIEeUa5uR/qCiKMaEfXiNMv/S2lZiF3Xgi+EUccJb2u+qmB5KCEVcCdeX1qa/3/Gp
GCE2I9BarELQfeV5Okq3fJTbDL5FuRgwGMKNg1v9C6jbzZR/dfuQ5z/ml8BZAwG5+O2Ca0LBBD+k
LKLC8TzC35fO+1W2fVmqjHOs2c+5StfoSnV4IVux2Xv5HNSBbCnuiBTIVFilt5+jrkBcN5v11e1o
LOMUGwMJygjmRRS56obw6rTF6+AWO21lJPTRxSoE1FVadMxIlD/ofP3Dad824mosTLsHHmIb4/Vj
uEe3ORt+vL/0hWO30VbjLDHs2O9d1qPafJijdkgrtHUeImYcN28ZaNV5GmTeORKWdQpu/JhHx6rv
XXhaIGdho666ffQa9Ik7kD7r26gZCyBHVOnmcW3clb8TH3002YOYKr6r6aEtXOZuz9u2jFSPpJak
LosMMCAvUe30aa5LN29ro6401HIWTMz0GRl2nfCBnSafuIU3G3FVzksV+SM8Ino4X8FMdCzH0S1b
sfFWUx2A53xXfcaV/qJ3/hKPpVvO/B9+3oWHczd25yeieUmE6NHpjq+cCIfv+29Jx220VQj1l7rp
mx6iJ16f0rAIX5jvVXeczuLA43yFLLtH0kEO154x/n3Zeusnz1v5xcPHi2nKifEuU8O8f92nFbO9
oP+sbrRg5Yem9PHriz8mPZmNSsZG1C/CeEhfO9b/UY18e6HtrFN0E/Sp9vPmrlbV/uo10XyQJXsJ
q1GlXd2bdBKifpoxz57Uda8P49Tzu7IH6/m4rvy22vO/uqkhd96+edItxNg0sIuXx/4+7xA0ofSj
EuK7n/sOQ46wORtfxmMtI+K1PWiy5ybBDJJOxnZ0zBVshJnoS/DmU9yxeUIx6Rlmkmp0Ics5b/3s
vX/54osAfNqDlnlGpYSA5lSmO/gZD++HgLPPees6Wb5IVa0Mcla3IPz3b9geVEkumBventsIs65b
mAhKcO36DdAfJObPIiz/cdt48PupsMpfMT8JZR3pD19pLO6h9eIorRVbnRo+jE3NOYyGVfK7JM23
YOVuiYKNANsx7ylyjSOp/Hi+rdnNhtaDW21jY8BKNvvgWWASVFNB9xB4nXryF3GNi/+Cr/sP3RQj
y6oUdJKqwFd3+7qrewOwQG9YkdYsIgcStXGyLrELcx/uvY0KI11bFwveO7JxCZbiRmsMysWND1/k
dINsEipdsKb3+raFSwjuQtAqJqTv3GCh3EY+7Tujc96gFFzK8jOJ1ukwFEbcue3cSsX3HAyq0AMG
c603hslSeUVSxm7TPdymojIGTw0e9HayAS3nJK8DBVFq9tFt51YSTqNwnFWDrkRHhq/lFkG2am4d
uxI2LS6kfkkIPHWXFdWSo6x/MiCVvXJZzgnrG37Sxj1NAGsEQSFbgOPyPTp4kHVIMU0wpMNIg4eo
0dOHTraO6ZANhSpZrfcIczKA5ZefiuYhop5bQm7joGo8dwO+OUMfb23rJGzpmnh78/L+1z2Xxm8d
klUy+z1p94YFQLTt4rYQ4hBX/M4T6k/fXEMF/PuO+tZvWNGwLeMynA10yfaZe9vNSssfbdyWz0Rh
8JIshf9qVkk/SJ/PUVIvXv0ERU1E+0aHw3OUM+yk99dyT/282L4vk6+u4YYvbs2KpaBO8LUHlFlW
+mYakqVHNFUy75/KFpwjaRM2HWjto6C871Gn3BVsDJ8iRoKv7V6Gj2yo93uyquLYQVDoAOCXmxoR
twGqIpDghx5Ikxm2xwflKQwbTY6tVxuhOnuGRlWEOKzBUH8br4FKdwEs5vs36nx0b31ty1+A5pOS
uZs6EKktBeaY1vaQg7fNcXUrzg9jQEPd9mg7+Jjyno3UyTY51h02NC1Cm2sGsh6lr7dC/glyACBY
dSEPQ2y0oWltXuidMkj/hWZNO+X9zANi3LJwG5vmiwpNgQZdATUxXJU2qhLQtl2pmM5m+sYHtdFp
3tKPhHYt3l5kVaSmCLa03UP+YVONI/zFJsxSLbj3IgieZc3M+WGcm8dlL69dmUv7t2wcXFwlxXNA
g8k9vj6gJWHSGqzMMOaBuZUqNlKtLEOk4F3VZAONp89qLZ9DMrduhbYNS6tB2dR4YCrO8BrpA/om
vsgZSBIna7UhaStewre2XbHz8+QE654UJ89uS1umWmzRMvK8IUd0wWkCCeY8gTLIt/cXvxDc7Ufl
wLRrMPkQsVLz1kap7Gvvlvph9aUbQBKiGd2fNh0qpxKA2S9heTOxIlhAgZ/vukkHb3ydFHM6JmY/
hO1dUfEKU32Z3osuReAT6RzPbp6B2W9hQAy0dK8g8NhEXvhpFego+MGqrtz7C1/BBuWpBj2gdoRp
7aa7ydX4gU/tfRfymxKzcgEt3FJQG8K296OIvRwWUMv8q5DiSbTQP3n/Il0IVzZurclFsJqQn9de
/om84l6K+PX9pS/kVr6VWy0LnqxjIBHR2BvQ2i+govDgAQJ019Za/CEjXn96/4fE2x7aBrC1II9m
3ibOIl9nlQJFuwFPnnt7NxtvfWh3yJG20daNCc+9Ghigabk2iPIvGOy/wYHZz6EibtsC4b5BF71f
jtu6ey9sjkBgtMj2dp6JTgD/EGnZliCCjSVJg7YqX2nLyqfGkGtPhG+7eBZarmaNGi6NPuuQCf7X
VGBSS/YtgRzoNl15U377WzI7NVggaExEEZfA3jR76uE5Et9TtuhO8nip06Lr3fIEZucJcvPzzcQC
4qbUPC3405JShVf+ircvO7PyhPcv26U1rFvN+o6OYPmEbgVdIdu4VlApqvWd2+LnD/xL4yzWEEQX
GmUyuJPojRji/YbV5PP7i1/AEDMbrl4Zum7ITqvMn/w1xdwtIEPFsgCRCcogFM9quh/FoKrEsGhP
QFk5HkmNIa73f/7SwYW//20BWCAa3ZeQzYiDvytZ30Gk44ofvrR08PvSbbjzmVII2qlIf2Q7eB7B
Y+hCFw0xETtFUMMAXaYB36SdNuDM5/nz1l0Vjv03VLzhQGzMeLEu+54TSPp0u6fATznk9NO0oTGe
VNy0JlnbuPuuWD3lab5COvVQhlXep7Xx5nu/N9FdPOfki1xq2Mmo8kOQh8HjDo+OFsjME3AGDt/G
PPCcRjXwMvD7SXuxvzJgm8oMgwG3fO4UoELSLROwIaXMgEOp340EoDJkiYh2nhDz1eny2WDNMKex
KUJa4Jh1qvbuc6SJ49Ln5OAXm+1RB8yq9IsMeFBzmOehegKVsRuKgtloTT6tA2EKWmmFaMPneYvn
b6pmtZu/sROYNeiDkei9yuiiX3nVYiBxU5FTasHstKWRYVxA5anMhjItNzzwxHFwrbV7weLttIXt
IlorKMVleg32my0IFszDyCuO8tLilovn/tjXQ4QHzrhpfuzQt87xsuNUcDA7V4HC0qY55jayiPR+
Qrk8zZ7nlCcyG2qv18hsZQf5pr1qHnIEKYjyOhqnjbSPAzGaalNllrNeppC1Stmwro43xfLfDAwQ
m9SizBY5/T0F1ZKEMlxu3EzfiqmolOIJnxN1WEw/Sd48d2J4cVv6fIF+Mf26boOWRhuWVm2firDj
hynkjn7FipccsAZIs1JyFFXTp1tz12/T7HbgdvkY9nFQYXiKHBc8uqc+ycsk6vvd7Y57VgusYF69
IUfCztXsP8WwotdKL7NbsPesEISxtzCPl62AqGd9U/QHMbnBSYGNtz6nCREti7HIIj7cDd16v0fr
N5ebgv7X70tHzRCCoHEtMM6/s0NE5x2P7XxzymuRpPy+etcMpvF8bLw20NOKfOh6jWXkhpqmNjA7
MiPEOxU+py5W72mNKi/lAc2d0kJqY7KrEUCEaqnIcWzK/A6cuPtBo4pyO3bLQCUaAjMIfPJjLftn
0uoPy0Ddbjm1MdmFwcMNoI2wobpFbFNo2JF+dLrk1MZkb9oEFO+sRUZocB/7nbzvN1Hcu52KZZ+8
l4j0ZV9mbDfqpvJKnsbtfm006O3oSW1QtggbEOytWH1aT7v4e85/Ou3abkKBcLgsRh/pRCihhUD1
cSivPX1eqIyo3YTqF9b41CdID+sp+hhjYDipAyEPQ1fzD+tCf8q6bY9DXiwZ0XpJ9TK4YSWo3aGa
EemKYpcFJB4gepHvZrmRW1sd3A7NSmV2elZ3m6jMYhzaVOx1Umvp5nVsvDbx8ZUh5gRQmFf2aUjM
4xZ6LhJXcDk2Xpu2Uq2SRDLjY3noI51GTpTt56WtwCr0yiB66GPpnFaQGzB/hsVw5bHgwuW3wdre
gDEiUmPteqRPohx+di3QL27f0jJbvdKixpi0hKCYLJPW26r7FVmZUylAbbh2tTZkq6MRq8/rkviC
3rS53t22bqO165oqGehWZk01eUlREZrqGYytTgdj47XBvw16zw0HY8bmC/jVPou5cBsCAS/g76FV
QiJqiJRCitf5y32Ut5+LiCk3R2xTZHK/HdfGW3BbghBy2uRxLRsnVCW1AdsdEqSg9zjC6gZprtwz
QbJyJzUTmBCz4mos24GCQkRmjOxx2q8hkshijK84rXNm/t+eCLVJMrmca0CZBDlWxM8TyGND6JGr
7WCA5HQ8+eD3zwo8h1hrPyDHGYxlyVJLjMtDrdLtPlqGykkn6KyUzLolblMTlp8mf/jmtraV/Qba
h1a7CsSxQCKzV8s994Wbkdqw7TqUfdVBav7IMP2Qtb7Q9zNbI6fOEbWR203Jl7UudnGEGpBKm9Fn
hyHfnSp2avNksrmEesmuoSgP3dG83D6MrL1yKudI+cZltBHbTVADs92v5AixrvY2mrr1ocrD+WGh
c/wVnarq1unD2jA7zMQ3uVxGASyFPJBt3wFMoy4iOLBXGxm+lyvjBmXeETRr+rECQ9/92lVOBTa1
weFcCt6QHkl2vjfezTxgnmBpyTWBrX8b/299gPB3U9WGyVJpmCoavNUBih3dY71DUm+tl7+3dYT7
8YLtiDGmMllz/cyi8aRaLz/s4kxTL+RLsVJ6t0G6LIUEuQdNPvOpC2OVDkPs3WlV/KG0kp/icrj3
5/E0VUDUQTe3S2K2FE++31Spx1xUZs8fwvI767ZLvKOY/FjgDwq2ASzXdHh1ukE2Ip0GQcC5T/hx
L4PhUOTFM93UtVHgC4mNjUk3lWrLTe+opKLmiW+AC7e4nlds7MLiNii9ayHkUEFL8Zj37GmO+PPQ
GjfPYFOAzi0pSEMrcVRjuE6J2jzSp300NZWbs7dh2kKs1VgEvjhi2m1OVy3+AnTJzdnbIO3Q16Ov
2QK1XelJepiXci1TvyXsSgZ/IdDaOG1/jPBYuMIn17Uc0xw4tfs11tWNP0vj5hxsRtCg2IJynKk4
jtQ7qqFtk4k3jkWCjdbe49Lsi9L5Edg52iTAEgCptoleRm7NCZsTtBI9oD/5Jo5mpgMw+Kq9bUl7
Tfj40rW38gQW5FpFGGs4Sr29jMT7ukex48atNGE1C3yk6WFRwX5o2huvLxzjlNXJgmJU0IV9B4OK
otsYU9NZH/vXHmgvSMhDKvV3Zx8qYDyXqsIXXXR12ErNb6fATGmTb/1j0BX1ATFS/Y2nIgivq5Hm
Dyvryc3AhLqrFOLlAlrlK1f3AscJteHcOfWZpn2YH1nvTY89r9tHsaLZlpTGkzcNVxFk8MD492Vc
x7xJfUCblyReFyAVA5+Wj3ivKw91yAadaL/aHxtp5tvzE2yZeEVZ3/k1xuHf9/0XLNkGyaJI9nUx
DvzYzmF7kwdz+H+cncmy3Ci3hV/oKkK0kqbKzNP4SG7KdlW5JoTLjTokIaH+6e/Kf2RTTmcEEw88
4JAINrD59lrZ0W3yAzSjIr/txZUMbDkECOTK4rwq+JeCms/DIP2kPaQrGajqFgU/Y4utq+w5TEJG
kS6b9Dvru1KqdjvAE9gmzouefhSWmtMcmk+/H/cbS9gFVZFDnlBlFEd5PFp5KfXxKPhoz16Nu7j/
BkCYFXOc5CEPXhI7PxKh//Br+vp7fni5wJEtiHiE0+Zw0I/dOEGgZxl9nLhxyHE1TssWK+HQNsnZ
zP9ozPrcYrH69Zv+3O9FMjryfkLIVPFb1dLPS0K9ZCulK24qa2qZJWja0v1VreLvQR15Nu1E420q
BZBaLB0muuYkogmFGyCEvYbE5fzLarD9ouM4T+TanNU8P4ttaO7EwFvz24n2nKl265FGz7e46NKw
aQ+whpHfJHRB7AQymCzcTZyTQ82PCpz/eRT8/e+H5ca9jTmbK4cd1oYn6Bj3Tbk8rm0dpjxSx1mv
ByJMTZI799rrzvSL64nLXqEgh1LL5xin+RmphBWqgyUEA4g5Sxk2T2GydCdWQoTj9z/rxgdxQSzY
ng3H3pgoH0z4T9LBFooQvwygS17FQBlpGYxR3uHBMRVyfnOI5q1ft519HQ9iKGKE+k4+iu29scVn
KAj7HXVcPltG5SSLmmJfsr2C915ZfYTmr5/Ep3TRbEl5cmywVcrjXS1n8Pd/DSIiftHMBbKOeqFG
KTTeDEecZgkHTPb78b6uz1/MSpfIXhkvaQkJ4XyoGX9hNa9fVXW9PDKon6aaDdVDQ+bgoQsLc2e9
3VgHLnwAi4hyi9chyqtOII85VGnVFt+jjeURXm7OVC8ffv/Tbq0AZwvQVRLjHgp7qx0mo69NYMlJ
B5EfpSZd2otdy25LuUQ5/GnZeRuuBWVb4LcPuLDX0QwzEK5aIsOm9bmACdXFLvdKmW6Mi8vy1H05
jjIyMgdIkemteexG9dVryF2SR1Tl0qD2UOYsrpLzUSdv+6uQtl/jTmhoZjscfJYCmQVEa9wQy/fg
b4o7DzK3nvZcClmEM6VT02O6JDzs0w72dn+ViWCvk81+6smwX/rmmC5YLHM6bMv0gsOWH1wtXdhn
jkO7ga4WOddBcZ461jxwqrnf3uwiOfPS02I/IpGTXTFs+iF/c4Q9u3eluLGBuvqXmpYj1HojmSdj
KbJ4l/UZ5bq4sagx3N4deCryPC+6WphlqA4q4lDkknD7h5B2O21Cmzsb9K114Ry+qoKEbV1zmYsy
iS8jSki20PMy/B9kcSrIvhyTyJdufFUY9rWY+QevZeESizqsioFMVOSh3eeLoDt7tmI1Z7/W3UWH
KT+H9X4d8m0+9bzlZwGRZL/GrzPqh8vFEjA5NC3HqKxrkyKzFzyzNvLzZpSu0XExdmZcCGZLRHqo
HDcbeUQC+otf16+T6IeuV0vFaVAnCEYBJKR7muPVz08rQroqk3Ny6KIpEeisbMLUHPMDTAk9o6hL
dMEKtzRLf4i8sEF4VlqhBgBi2p7TxTlMi2Hr90puGPO1+h4tcj2ZYvfzIZYu0NWrJkTqpsVc1F1t
T+EESlQqLvy0q4SLdcHoJEFw1Bj3Zf8jRP4unTj3Ox8KF+zau2XsSdOJvAoD9TyN5iss2iavCC9c
rqs4BF6egMvnybTbZ7XE/UM1osTIZ64Ll+uKaFNNVFGKuzT5J+Qk2wb76fdN/zodJf4DddlJGhIf
NOdNQ991W9g9m1GNT8XW1F5hXbiCmzgirEMIASu8y5ng1NZRCiV+6XXLEi7bxcMmJKINeM6IGNJC
9A+iZveqrq+x5L9nc+GyXWw84jZcBzRerVOa7PSV7A6ve5Zw5TYDirxLIMrrXA8h4LAi3w7ZY78U
iXDRLvBXiqBAWORlHD32rT6BSPXruEt3zUJgyshe5FAf+jbW9aeGijs3kxvj7cJdqiwIGzV6zZr4
zbHVjwu5J8t/q2lnG50OVXamrGjOdC/O2zqYdOgDP45AuMVlWpVrVHNDc0jXfSJVcLYh//77BXqr
49eF+8M+B6twIYYKWkVzAqESGJV2aV/w4+zX+vWv/tD6stADBHDP84l0fyVCY5YDcvO6LwgX3zJz
I8SC622O54AtbeqiSCtIsfitfBfgEvFkVhEsPEcxsEmhRPzvsbV/+w2Ls4seQ1SMNll53rfRdzqG
3+NBfPRr2jnkjlUfJ9UiSW5GiLOmZcj1nx2PF68co/gPPxCO/VKEA81t0YuU9+FLk0x+y9Nlw0Ya
yxHnIoodNDzLrglPuiz9mDnhomH9tFahKjqWC6W/cjy5aO23gv4Dhi22Jxz68nl48LdknF7g2eF3
UhQuF0aXtVbFsJJ84sd6iRaNvG4RK79930XDuiGpkp2PJG+0PvG9/VjX5s6D8o2w4nJhPYCDhpEB
TXPxLSnKP9qeP3jNcBcK6yge+gDn01xCG+GEaPjNzH6ZT/EfMc9xXCq27jQn9RRe2j5+WOBz9ujX
cWfVwx+hqOFFw/Ky6z6yoy0gfzT95de2s+wNG2WwTKij7O2m022Ubw3S0H6h0OXB9n6L4dqtaR71
svuXNWH5viDlN6+euzjY1e9tr/uZ5mOwb09sbd710+b3aiFcHEwpuNQXCyH5PgT7A7NDcI5Xv/oT
6Pr9vLlxBuvBGhXt+WS6D0s0QPFo8pOfEy5KVZqqRY5lIvlSNOOpgOhmehCgGX5jzn7ueXGotp4M
LrW66b9vxYoVBP8Nv7adrOwyJa08ahrmVd2KxyhopxOLUeHm17qzhgoLs6aSmDBvjw62ITQLeP2v
X9POEiphx2Zop0NEwyMvRfzn0q5eRRzCxZrWkQ7DJtSRNxvkgU+olOUfp3lTH37f8xuXLBdtaicO
qfc1DHPWdfB639m0oWpbseCfAtYyd3I5NxQOhMs3AZRddHcU+CttJdSJM6P/0GELjc2j16f4mE26
8W5f00jEhEJiAbKcW4AwegTF/kWYsrz8/ufe2Fu486HCtjHJwNsjhzr1/hgH8tMwx8udIH1rLJ1F
3R+8ZHOi9tzUwzac7DhHTUo6EkONRMXd5reJucCV2ZiMbJgcebd32+M+rPLUeh+7XdaqM2oy1mK+
tfv6PQGBcuLNPSud60D84tLqolbdkiR7tJEjjxJg/Lym+hMsqOhlD1vxah77WvgtdRe5CjEeRUWj
A1kysX+KKjGeCKzk7j0HXCPGr36HE0nMsQxVXFdHnrBkuaCApf5WDbH8EoDie4ZZVYnPHg7jpV8O
cpYCajQ8IgGk0Y7az31XuFqdBR1Lu2gEs4N/jRCK0zGsPHMLLkVckG3q8XgS5mTrxamFJD6rmvHO
7P3fO9UvBs+V61wDEhkU6x75bsPi6dAQwNhEJbKp3PuzquPqURgUBq5b250UP0iqk7o7NaSHXhk8
KVJpYQc1ogq8TOMxYJd913hLLRdIUvFy3x9rE7L2rLqxPXvFDJeNWJe2p1Y3Ww7nuvliE7xrH+Hu
eUx3NQ9NZeS1Ch2td0WZ4mV+eYh4vHr23ckthMHYqnDT25WiQT3nrtMyLjy3axfm0hQYsj3iNV8b
vEx1ek3JVvlli4UL8YG4hd/bjjgUEOgxq/qpxz9+4cFl8pL9mMoq6Y984fs/g640eFLx1mu2uLxV
x2W8FqQ7cgiMfV7eHk39xa/h65b2Qz5kQrEJLAgtAnPXQrYvgYs9fJog/ek3VVzgSoeHRkV3eeSc
tvFLvBpz4uN8T8D72stfrXr6c+9ntXTGKHPkkk803WXUXXYYfHl+UCcgw3eQ9sOA1kMqVCrLIUwX
0fidwFyuMEAdwF5quecD/I4/1Jbsb6W1gV/XXbCwhzdAS4N4z7uy1xe9ox414ZNfzZxw0cKg1rzv
yLDkcPX4l5KxPvcV8VOpFC56VTQ1MLphQ91Eu9Qnu2r1CG6xuLNR/Jo+ES57hRMNo105bTmRTfSw
wUpWn5MqjDLdiPoz7t/jqy0qQBIk0+T7i5zjoYrZahZezflWItgMI2q9w90vY+JCV0hmVAO3xZyD
VZifFSPkQaBQ2O9g63JXjK9awnh3yulIoLhZRdEjwRu1Z+vONrIasgPfkDZvOv6kp/fA473AK+GC
V5YldDp6bnPbqK9h9b2CQqDfynKpK95u0aJwM8s7cTxARm5MpzX87hWMXegqWA5Um9DJgqp9iZrN
pICvqjv9vg7qL0Kli13t3VgLlOjZPDHj+CDMPl0AfLAnBp3zV92i6OeoWO5Vrd+Iy64wpl4ILsUl
fggs0Ukq2mR5t1lb/+M3TE5c1slktmNiI2py5uMZfPuSTkvrBysJl4TaZV+gDqsdcwimf1tVmAvU
S3t13OWgWNcQ20d8yFEt86cItn+qJPDcrFwQamqWBGZFmPKdtX1eU2nO17Djt1RdUaNeBEwFwTLm
sPo+LSIM02Sr/OQqhMtBdXU5w/oQXUcsq1+iAyiJDoyfvrtwSSdmm2ArphWCcfVRn/dwRiHENr3z
+6LO8QmwHIzgICGfm2Z6COCcl0LH06/2DKUqP59uIlz1pV3kkMOHNniyddI+7tp6rlEXomIBKZSE
/XzedfQ9ihBO7bZ9/v2o3MrMuNjUhjInfMphyBm18klt0dOwLtg6+pNi/duAiMuYRJ9ksZav9FTU
L7wD/LRv7b13hBu7vKsFt5cbUj7rNuQx0btBSYvmj3aI6ZeuLLcMArUFSVfN1s/VUNZ+U8EFrqDT
zfcjTkzeEWuzvh/Npev4+OH3Q3ojorrM1Yxxa2IcdXOYSurzEkx/Ge15BwidfThc55pYPZncdn9u
SHCkve3WO9vOrX5fkzY/3C+iXsCjo+N9Dh3U80gmVEbcy/vcavqaMPuh6R0OftCzaDAka/z+geAf
v6G+/r0f2h1NFO+1XtEuCn4gtt+kPOB+xarCJa0Ms0Ei5GZyhLnhAXqp3YURrk5+Xac/d70Rvfrf
4TyfI0VSU7TpiBpTz8adbbeBxtqsA9Ln66npwii1e+e5ebmcFViFCecT1udjGXaZHMYlo71fnS13
IauWDraMK9HmtiLPxzJ9bLflTgr611OQu4gVhYNLDReELq9l/A/K0Ip0WKs/fL4ldwmrRrYKNMje
5zymH5Zgy2rsnF6rkrt8FayqaVjhXS4PuKx12pq6yCAkUHmFQu4yVsk281BTqfN4m4dTBU+sE4zW
/bZF7uJVZdzvqqNJl/NEfQ4qdaTzZL3WPnfpKlrTsipjpjFXLLkcLLDnhlReSRzu0lW9mjiKHq+j
PoZPuKL8OcJ99PeT5Rrz/nu65y5cVTFewQNp1zkqHeTffRyIszjwTmCVkl4P6NwlrKDvszOlekRy
HnwYI9hxsCTwuq9xF7EKIkbrTR4659sSn4NoLICIdn6SgtylrMJWzqQgRZfH3bKfonZ4dUCf/s5S
ujHyrkiWmEq5dUFvckg52HcTp+s5UvHwohWofa+P68JWVxF61BRWfU4PLKfDTvVJDn15qbbw8EIW
uSuYZYrlWOOpxpqSfb7s0xOsbe5kXG7ESFcuq+zDAzfkps032lb53i/qUm9suzM2t1pnP+94dTNt
8H22Jm8hRtwYlcAZbf3Tb9zpz23HFYOGUNC3eRm2x3OxijgzZlPnsR3vPYr8+lbOY2dPXSECEi5C
tTkJTPg+WFddpaxZ7UtVx+CNg1pe9pLKO1HixmC5Eh+2NnYcICiX793+Rlb/wmfabyN0BT6gygA/
Pdin5+Mh/kyC/h1rmF/TrvpXOBYUbFrc5zay+jKN2TFQP0V37gJegU70jrw0zh19H6VtvbwicH3z
m5ou4DVV4TIkK2vzqS+hABEsTVoMfvah3GW84iiERBekYHJBvu8xaMOlkn7JY+4yXs24GEvXyuTN
rpDeSmjzbOflns3n9eT/i63KZbwmGjFbBYPOJyAw8StORVmfQE2uHVxORPFNC+OnkcFd5msEqLbs
ptMQwQ0fo2l5bxb18fex4cZScpmv1ca0Yf3a5U3bfEY27W8TQALo923f2FJc5qtfAUibHoeQMin1
cNISnqKNLeyQ1lDF9DrN46X45+DWzrpRhOCMttl1OcX6eD0xdU8Z6dboOBlvnERQBrNTnRPGkxOR
c3sx8SjvjM+NoOnSX7wKRNJOFvt5Mgwv66pglRj1bXx9ja+XE6GRedxbTe4EoBufw+XBhO3D9RiW
Dm9vpIfpwUqByaGIkWg/+03uQmG8EESjRhVbZNCkMYV3BRWFny4Bd6Gw3io7zwqNrz3nWUvmx0HW
93Ribo3N9f9/uCt3q022Cb6PeQM1l0tSDl/hfVu9aijVdz72jankcmdtErF2taTNNV1PVsF9gG/t
h98vtFttO4eHKVn3KmitzhdZfCsD89EGw50D1a056qyAeQjsUexrmw9inf6QwCz/GlDtWcD/V4xp
Xw3d65DHfiwxd3GupV3UiIdzfAZRkUe5DdU5Ubz0CxUuzbXE3SGRcEeoqO23itonApVov03SZbgW
udXm2I1GxrrszlvJ3shm6i5e39cVqdo6jaq5Bh3XMHM5J9JElwZqK17ZfO4SU3MFQxKazDoXW/2a
4c6SJuP02a/n1xn7w7qaS05KQCw67zf53FtZpkVSeN6HXGCq6o4w6pVp8pXDKy5cX7XT7HfzdxGp
eZ9rHE1InXdDCUmzod9SYie/m4TraB3QhM9NtNY5LH3aE2if4FSQw+8K6qJPSMdt03yQKh879WeD
e+KhpztN34gFLvkUTKoyFuWJuZy2ENnoyqhnbsbp1Rr25G0RBORbq3TzyWvquCRUEiWygxlalffx
nDxRuJackM9Ud9brjYDvAjSlLbQUzVHlM5zu/ln3aXwoKNlfTWXQ3QmdN6Kyy9EIVe9FtU1V3lUK
5Tlwiz3pgfCz3/A4O9akdAxl2wKti/156bfysg3S+l2w/mNUbNfN2FYWqOlY3hgxPyl7+Jn9oAz0
55BA5DYprlmR1yAeT7qQLA0q7gdgc+7cdRtUznZLtBf5msx/N2X7MEble78Rd06a0azniIL8A9st
Pio7vm5Z97df084uq3hhprjSaHqNn2bd/0V18MWraZfPG+UB++9iKPJqttDn4QeucNIPz4N4xM/f
0rBtMKoPgizS9ry29nkh5i+/fl+D0A87Bw3WEDk0NK0I/UgPadI6gCWaX+PXO90PjQ/YqxdZV0Ue
IGV32QAkQ3IB9r9+rTtLE+/Lc1/RJMhE2L2t+Jar2c8pnrs8VNGhOqzYaJDFlYneTHsfvSlm5bfp
uTgUndeinUxZ5HPPljdxydfLAAt2v7yry0PtQbSSvRcFeChyrT6voBMbkjvnjBtbk4tDlRXWT8vQ
9WqugjJNAj68EdBx7iD3T6fHGS/aZ5IE9262v36X5a4iFdDLJSbzGmTNEFTitAV9de4LOX2P9SQf
kGzrHnYzBKeDi9IvJLuAFAlgW1dFVZDtx9x/D+JgOuNCobyqD7kLSJFtIcVmZ/wgYj7bsngbQeTM
azU4joD/V6petJAOxl4iv0Nevz9XVNA7m+CN7+DyUZxZHEW6oMi7GEJMrTTm4SBT80prvAZplsDh
G2X9r/BW65lgdrEpqWY4g042yLoNsziuLepjjV9RL3e5qZInC2YvcmtkMxdIdL41Y3Hn7HbjMOJi
UyqZWA0OMcnmZf/YrvXro979zjkuJFUuaxV0KFnIudqj1Kz7X5MSnpPH2XPDdYe0XIc9l4f7KxbJ
720y+uGM3AWkKIWtt4T6VDZ39lnvqk0pIaHfDuMiUjOHFrIoVpU1TfusLf+0o37Va0G5hJQtIzYt
BQsyMJNfiVnNIyWTn1IIfIx+3hlhJ9cO47El2RS230sCXnhEPs1vY3QBKa4xt6kasQUYyDLEevkn
CmfPt+D/8FGJGapx7ZJsr/dPMJp5t5jV73jmCq/xaarUFgqVVQdkQg+2fN5HUdwJvf+7U/4ikezi
UXoQXBbYSDKI7XT5TqLpYZni+XVRz+H8qsIl4nFAyXyqukg9RoUI3iLEdc87rCl12lSKQ+u26OR8
gpgRfKqreE6TQi1japZm+spRB/Mh6lnzpZYHL1JaNvLdXHdRkXatRCKnSNj8vQIg+DcLOeCmYGg0
UMeVXnQR69MUh/PnMjbHA14YUBW8tu2bsiSw3d3qaYUzK07CqQmSaU5LzJm8l/w47QGlJ1nEHQSV
dLimvCzxOr+O0QvIi/rTFgcl9DnjRTzAGrnJijbQjwHUdJ/luhp0aU38qDnu0mGGlzCGYExlsB2q
0qO2eMv3s3bkLh22CwtQf0xUJuDi0q+yT2eKKPL7VX7jecFFv0zUlc187bhB0fv3Ebe9Z/iSfqui
tnhd0H56+v2fubEvuLSX3cwoBi5VRobwUcX6/Yoz/Z2fcKvt6679wym7khr6N3Boz1SIh51A7xfB
Bz/XGO7CXrqN5QFmQmVyZlmlxEcIFPqdVF1DULUgQaMTG2eaxCplwfuAkHu1dzfyDq60VtxHfYjF
k2SqQQ38xPbisbUzOXX28HM45uH1c/ww7LJd7NwOpcomabtU8j2vYYDr+U3Zz42vB+jcJpBxhqzM
MzlqcuoXUvvtD67CFl0AQkfNEWeTWPbz1fvqNDT9cPGb6s5ZouirKSgh2J4NVn2tevIFVq9//L7p
G9cPl/sSxwSFqnBSWbnw9lwVdLlEDAbbdQzvnqQLjucD6vl3/tivlxVzOTCNvMwGuXSVbaamyMJ1
b0UbeeWCmQuCobqcj2WFqLNPiT0NyXYp1siPGWQuCbYIbuNOWHRchfrBhOZ1YZWf3B5zUTDUplA4
MePrLl3MoUUQ1xch2/j8+w98a8ydK71oNwnZAByLrJXqFJChTpODGq9FxVwSzJoIvo+RSDJu8O4H
E5AlPXj90a/rzootalJd/a+TTHYzfFjCrxVXXoESpNfPwWAut7HZW4wK5Iyf4uGpjwav6wpzOTBT
wD4uOEiSwekpR40tFD3E6JXmYC4AFgVjN/P12muJCutQNacoDvxqAJhLgMUNObqhPpKsh/FMaYIt
5TA18JsnLgCGaVcw1fEk2/rkddfO47kM68pvirsAWLUzC1GBIsq2qnvsarac6rj0XPou+mXjutRN
Vcis2qoX1qrnePM790M9+OdJuJWV7KUoZcbWYkw7sj7SMfnHa+24zJchJYG1QS2zxv458e5N0y9+
QdyV2GohpB1GdSUzXWG1J1Q+h7zz4jOZK7DVIjKReDdwR5yCLFj+Yc3x3m88nC10U6TtQnId60CG
GQnq4GkbkW/za93JgusW5mXj3soMyTwBZYB1OzUxuXPQ/d/N+7/XLOYyUnOrN3g9gH2DWjGW+97N
4WmrZfEMHxcc30XyNQmiMt3jTbyEopWfsZbbp90i9pRqYFVaNOF6kWwSeGcMUF1QYEN7sxlaEjxS
a3Xa64H4BVaXDGFRzOSaaJFtJL1Oauv18shcBEQWcy9qjXZDKVcImfRh2tV37rE3tkgXE1PU4oJH
WYR12Lyg2JKlNIr87MuZi4mtpktESXaZId/xRYbtpxmr0WvWuZRYB69ySWgisr0L13MVjusDE8e9
DOWtUXGiU1PWvSVFIbJh4e9FY+oU1I9XIoi5WNiWELj1QE8/q9rkhPPll2Q7vDIezMXCghke2iLg
IktweYYOzYJ0TRN7bpIuGJYkBU5mFqoW0NP7tsQQdePMz+yXuTzYoRsIji+g/CpuAijmDD1kI+5i
HjcqwljkxijKxl4vmC1XCildrk4UkYRvUUqwv526ImZvC0XHD6GCY+pJTclYpTC2Sh67fVpPZBp2
v2nrslbKDksYJIpeneJeB4fJUFrlVdLPXNKqqpBeGPeZZ7ZkWWv6jKjCs2lnOcTVPsvOxCwLF8Bu
ARyf2VTf4+lurDUXsUJMq8K5YzQz1XxmUj+SY/G6mTLpHKInI4wFHUkzvKReKlG+lJu40/T1p/9i
X/oPzMwrvCgkGGnZmw4+qft3ZsVwPhqqL14RzoWaB1p1euIBzXCQfj6IfeW92lzPwr5e6xAqWTSb
WoyJDN8ZnfhNFZcFIzgIJNuyk4zFak6joHohR+EX3lwSLBSVMYaQHeFtqM9JOUcpJGw6r6c65rJg
ATMU9UhlmJmNft3HAQ8j1Z2O35gsLglG54jv0XwcWVUm+4tpr5N8Wup0SbjnKczFwYTejnI29Mh6
ObRpotQnUyf37tG/zmoyVz9rHMeuKuLhwPOZWT50vKjf6XUoP4mtKp74UI+etwKXDTuQfEQ9177h
NSB5jwJLwKKT30HHZcMUbQFErmLN4kXvT0HR96dojvwKQZgLh4UJXjFIj9YTFp2n2A4Pugq558x0
dq8p2o+mWCxGZW7XNJiSNwPSeXeO7zfmpouHHXpuxgOXyKxCsDm1pNNPtoqLx6Vs6J1YeSPCu0wY
ivfnJO5Q+lz0gFmg7HUae3rvdn2r/87TVxAGmpo9XLNoj2C7TUybQValerMobvzO3y4SpspmgAuH
XTNWDsPTyg8Un7HdjytkrrgS1GV6aGRjdBh4hFRT+olFs99Z0yXCBt3X8PrSG6pWaqgaJFE6wrfp
zsy59Vmd3bWm8zDCt2fLQtEvDwwWOI9hi8Jlr+3PRcLaMCGxaeIlk3F3HqvxzdrZO+H4Vsed+/Ay
sESZdl6yLtjfxrqMT7SYredkdxYr0nV24iYcMz0F57n7AmMYr1d15jJhlAu56GOzGQowYffZ9Zd1
afxekPGxfs7HLAOfNroHY8aDvjjxIn4X1KWf1y1zTTiHiLdxHfY2K5OPTdjOuPY0nuPtCrYFyRKi
ggFtz7z/VBX2D5S3nr2moCuSpRvTDLqsLcCOoEqh5zmwSfstHhcJK1uG9JcoLG6YwCNKGp4COcR+
G4aLhO1b1xbjcu14uRwn06tXcmLU71zqEmFb00MYBLY+GVzG8iaMPu9J/d5vwJ2FeQzQS91Qb5cp
6LukNZveVonn/u/CX/MwYxuN2zGb2/CbWuSHUK9ezDNzIS9kjsdmndC0svq12h/DyfpdF13Aaxaq
NAl8orOSzMVZm4qcYNpw77H6Rhx0GS8NV+XBwEs1s3gFg1gukQ/XFL5fIHQpLyTpei2KwGR7sn2g
HclL03zwmicuzsXDGh4bfWEyucvjQbfh1+CI/KpZmItzHYcZmhplgNlUbP/CCvZdAUtGv1Xv8lyR
SpLu2Ks+26I1l6M57evml/R2ea5alA2E97cum+Fx+JLIZHkOSeunAMlc9z8D3mPmgJYyHG2rE8oP
z3yDU5/f53S2TKarilAk6rMO0sgXw/v5EsUDeevVust0qVXDomGjQ7bvybMQGVvknSPK9Yj5ixyA
i3R1C6c13jC6LFFNMF2GpQfaY8O5/xLB2fYdWcr4KVr1YfxWlEt5RU0CT08yYZy4DC8qmpNTY8fP
fsN0vfv9wB9Q0ULIV0Y6i8bgy9BFbRoPqvXbM1zKS6FwlBxB0mbF2H8kcCiuEuJ3mHMpL1mEx1BN
fZsF0cyeZuh9a3Ukfid/F/ISe5VQNU1tZgWg5ClAlXAcImPoN+T05yFHfIxNP9dtJtrQnPtlRPkl
9Pk9W3c202UzZQtR7S47iuhz2++ZmiEX+Pue/y9g/WrqO0sW/FGcoAq1yzA685NUpuzSoRv388zb
9jWkvaoHMZDj7bhGcz7Vdr+0pCfPogtqxL5ogiFYpdvzNRgm6cq1sidoMQ4vqp4XchEjqC86tDtG
G3LUJ81xHOjrYslhOevH+zOXoQpnODYNFVYv26OvCyePw7z75RpcuaySRvVOYN+W2UGlvYG7ppi5
ZxreRahafmwDqZFH0lTBgmt4oxpPg3LmMlQVixeGWLa/LH37pGGE+71c+/Lr7yfNjeOGC1ElR7Mu
M6mPl6BavrY2Oa808WQxXHpq5mpAlro5XsqQQXeKWIhaoTzJz3OSuioQ/dbEW1wp+QII4TU4yjWt
+/pPv2FhP0eBsN9AYO/t8QKF+uG0oezy0UbcTxeO/T9nZ9IkJ65F4V9EhAZAYgs5VVJ2uTzbG8Lt
AQRIzGL49e/kW7nVLmcEm7fo101SQsPVvd89x4WzwjnzZJSNayqmhaWZr8sYkh7TPuCDOHsMkshS
tjoI0mUy2wPlpUpqta374gKXzyqjDEXrvBKpF9j3AkmduIgyb9f2yFweS8CdqC2CPITWCQ/iGZFk
XObBPuE55hJZo0ZFsgunNQVQ3p3moahOc7bPuJW5RFYfQGVtEJSncyC+5Ead/KHd1xHNXCCrJBO2
8qDiaQOd1jX6YLJm11mK0uy/5znKADIMjWQpj7D2RdHzBGnlXRclkJ7/frjlAwIMOAamXjml2QST
bSJ2dgUwV5arNGFmcF1nKVpn18MQCf9Q8n0pOubSWFKKqCm6gaVbR/tkaZBhyKCKe+eg/vOey1wi
Sxo0clObLWnjF/VnzeQ8XIqNFGRXpoG5eIaHhjCIbNQ8FQWa26SKNan2gcjMRRMK0Xi4C2wY9rDt
YzpDCvGmpLln1wXT8O8JAwe4OlxNu6RktkvcFIM49Digdm4ubnhkGawe4MmVVjRXMTQzr7W8R62+
8EldVi2f4Smy1R4280a18dwOl47YD7tGxUXVIrv6wE84Szte+CfjoQnARkg67Hu6M+Zy5hXE88Yl
LceVJRUbHzJv2Echwxvv3x/UqC3cplywNEzqlbdxmPc7J6LLqumJi2DLIpbmi3+BYBb8MvW98stL
X9PZuKK1E7LqwjCtp+j9PGYn9PTdU2576dlOZGF1K6rczCKlBX+DluJ3wSp2HfzMhdVabuq+NNGS
9l5e50lfspvGf7DCkGPfXHEii5CulPbCxwqCLicK+Z/Kqf6069EuOkRqk4cqw0GEdAzcScYmhJ1l
qHZddZkrMAUpTiBrsIhLoQuvTjnKRm/UskyXfe/uTJeyZZybBpFc4/VDLFp5gjrz233PdqZLXkMu
3Rsmlk6LTek4X9Zt27nbOjfdbgvCNVotS6Eoupw8f0IJU85kXyKTufRQNC6AYCnGvF0BeDQZL99L
wb2dY+5s5t0WQcU7NEtaj4KfJELeY6WXet9KcqFBOigNfaFuTceC+jHq7HNsCHq5dn1TFx2EpmIJ
N1i1pDqcS6AerL8YFAd25YyYSzONvhjruWh4SkjxeprtdbVi75s7+3nUk4atoTengSXRNSpWewnp
4u9K2TPXt1VbWBTBcG5Oyw02XWNV1B+E3weHfaPurFIa+S1Ub0uOA0MewowcYQu2q9WDuUjTMAvl
q0GvadmGXewhr5PA/WifrzpzqSbcWsJuWPHiUd+xh0iu+phBKmLfQnKJJt4FUZn7GHQSVOqBqqlP
M73d0yS83SP+m5JiLtQk7FzwGjc4bAL5eKJE8B91FOp3fJ36O3/Abe794SdcuImMfe1BU5ymvTDy
KZeqP9RhHx4XLT2cIXwf3Mpc0Cnq4FbezYKmoim++KJ7k2V8X4TnUk61Z72hMz4FCleRJy65ifMx
DHclvpgLOlnm41qnbk+fxTOJPB1PPfln16JyCadeBS0UruYlhW1p9UHXxfw0Cw6h8b8/Xr7wbZ01
K9aJCLDQc6q9dn3XUrjaxHB2bo91xbzDxnX/RvU5+h90UeiPf//NW+D7h/n0H/2LBUcVlLumtKlp
cF49XF2V550IILdPsPRd34y0Qyb07z92+0P+8GMuW7WOvFmr3seGGti36AH4JiK17wxz2aouLOag
NThlzCyTqRn+ydtt5zngklUlbME72CZZpA3qIrGtRe1A7jMWYa7sViBqAh3/zqasCqcHeL/ZI+6a
3b4Y1kWrqO+3E0RkbDr2UJ24FaLgybZzIbtQFa8F0gTgbdI6aHgsKf4nX+7MyxemiiuzFbCsXbyO
4sXp7B2WG8nSC71P7Im5OFVJBGgwglmvcwjhzJ6NJzIvz7tmuUtT9Qt8N2r4J6e4wJYXJbwsntZO
3qn4vXAAuDzVMtRocmnrObUQVXs/MsjNxXWJOi4dC4jZjeVOrSPm6m15o7dm6IScU7WxL2MwxplF
XnvfGDHsEL+V+gbQcpUxoU2tGoIYsigVONru876HOxe3tglqUL+zxRGQGzjgRq+WadmX5XOdbi3W
kq7mbkojsdRH2Js0SFGKH7te3MWr9NQAJLDTnPa5P5yHdpEQ0YBXzL6n346d38YcjgRzKHg3p12e
hwnZrI6JDPqdT3cyK00G53QU4my6qW6KqyGEhE7U3NNQfyGy4rfV8Nu7T8MUNTUk8lMkcP0TwY78
mPuNvKxhVu07QVzUCmx0Mds8H9LZ46/RDPBrpuE+S0/molaG5mXYVZjurC3HYzCRNQ6CcF+ZFdfv
fw/OqKMxG7NsTD1/bV6z1thLNQbiTsT5wk7swlZRVBAcUtucrn3bxAuL3pUqeLdvSjr32tuBHWZj
adPZJw+l/mrzfV0uzAWipF/hxkXYnDbz2iTruLF441Ozb/tyoSioVnJNZ4wJJ7U9knVUBz/g+1Tq
mQtF0coyr4uw8RK2lqmZCqjhwzlo57s7S2meOBWDrfB0yI+f1Db0SSeHfddxF4uKqqhaPKJs2kn6
ASqTr8VG9s1DF4rCFJ9MVWLMG6bNsTTZG0O89bRrIrpUlG8UpK0IH1OFJvokJ71JOnPn2S/sXS4W
pYOpArURTSm8DZdEt319XsahOqi53JmTc9mowPcLlY9qTEsuyWlA1vWs6mBn2O7qXZnckKXb5JhK
cC2Pnrd9otY0d5DiF0bHZaM2y3GlFWRJkRGtqgt0/urninTlw5Cz8N6PvLCHuZiUmBoDP2g6pqwc
L4b6n1ZR7Iv2XCJqWrVf3xw+0ob2PB57r48rst55+O1o/sOFydW9UlBvJjAPxv6oAvTX9zY6zssE
21bQzO/oyEzC2pwkXYZ2310LwcWk0JHFIEdtbdq3PUumkNRHkm/7pAKYS0qxOVgppEL6tFTD4xLI
N7w0d9JpL80j5xBUft0yMiJtHBrmP3hzB/R9Yu2hg5DQnQjhpZ9wglYiARvUAgU7WbDlZ0Oi8jhP
WHVxb6J7YdQL93FXGkpCDqthI+6xUVdO36eyIMdp4M2hVCt9yMOBX4KV1J/3fGzqlje9Cd+43vIq
Xbfmhym78hgSXLT2PJy5OlQRgQir7Fubai4/5e2s4j5HT+uuh7vkVAGK1SNLMKBKGPxE3/gVTUO/
9j36thZ/CzWb0kcab7wdYeB5mpgbW//TDS3d54rCXHiqClVB20jMKatZ/ZRnBWw/bbOr24a59JQp
WxVM2TCkconnzagffZ2R7/sG5rYsfhsYATMOq6eoR3qq+aSZeu4bue38nreN+7dnc3gFgAxYm3RS
6xAPefDQVexORvCFTdR1HCzGW7NpFzRpntEx4UXKiFGxbSsaV8H8pES2nYJ6Z8XTpZ0yEyK1DPG4
FJScSjgtgjiUtbrs+wbO1TYikYaI9DqlE8+br0iIkIulkMTe93QnHOdrZBtq8BUG2IA/ZWuVnald
ijsbwi3A/O9hRl3caSH+ZL2ITunor7yJm1nyRMBCJgdYgZNMC+btmk3URZ/8YJBQGyRDam9Cgw2s
pWKWrSb5+yj9+RigLvsUhtqzVbP1KQnX7J0y8BCoW0NPo4QEyJ3fiF4Yq9sY/rYevMYz0ybzOY2W
miarQEPUyoz3amZTeaiiIj81yDzHcqYM+o64te4cOWeNw/mdjFU40GuwZO1xg2n20Vv28REoQf37
j+qtZd2yWXr18oLH2RaAZ97ZSUJdQmqufZQWAzy8LmoTQ96vCeSuEwEeOv9+77DnYcspHh2F0D2R
o9HxCLzr77Pp9sf/aVU4K9qsm7WNYDaNthmhBIdSc9pVYrlTrHtpsjpLelUqzIUPrLm2xZTF3dAU
j7kRPNWL5Hei1Bf+BBcHqjzWkkUjP76E6hdqRYkaoW7x9+H5f+Dzh/FxeaBC9zD1zoc+BfJaRBh4
UMzrrXZQwG70iC7B9pLlVf8wr6VOxrzVJ2J1duSN1j///gov/XlOZktUtZ5mfKU00E3cSfktzLpv
+x7tLPOKLcto1sGmHl1g5vS2FPtkm6kLDJXdBtdEf0QUo6s3EPrgdh8tSF1pqzkAMmkiFCyCwHtG
7vObn+9zo6P/0bYyRYaeqh5rgahfoUAv8iCrf/YNtbOIjc1g6rxu3c1e/duwPDNv3LmEXQ/Dup7N
NMqCXnWkEdAtR66jO7fjl+aes3wzypfarDm2Hg2sQbRz4s/m064RccHJKhq2ws/w7HxS4A8HgwaI
cB9TQl24EQ0fJaeNqtLJmC9cB6niZB+wRl16ik/EazMRkWsxre8i3/sgpupOrPhCjOKiU6oJZ2NG
j1xz3k0Xb0Pk4LetfK0nEhygaLS93zf2t+/92/mOsplpNpGRK1Qz46zKXkPe+sO+RzsX4QGp9xJ2
lPSaReZnOajDBG/ZO7vxC9PR1V8qvWUNwlmSK3pgfhIhPq99dk9F4aVnOwehl7VhbnIMSW7a151m
wQGmuOFx36A46wjLE/MQTRXXTrdvlOzgoxkN++SDqMtP9TAFLrssINdo7p9yPl2mdZ8KNXXhKcjD
RVpWeLRcVCJ58C0Pyb0OqhcG3EWnmt63rT/4eG2O0nDUfPdwTdo3UVwlqIq3EnrinFxDWb03dftR
NuZORPPSa98ind+WjpoZFKB6vDbf6INV0bkfgl33H5R3/v3oHoZaQnW3ESm+Nf16lSa8kzp66aWd
RUm0YbamGA/WVEc5JotWp10z2+WleFZ6HSLf205SfSTVFq/tvh4y6sJSbIViaK8wHH2ZP5m6ihWv
d91jqUtK5etUBHAA0+lAbBtLvWyHrRjuuay8MNouJLXB0XWeqpLBhjF/X3gr9NO2defl0iWjioLN
nPSKXaMp+1La6Iusln0nsktGTbKbF25vq6bLXptZJaEh+6a2i0XppogGO2OaZBPuc2OuoBiWicOu
OehyUXWUV2uOpuO0V626QL2fH6aS37sLv/Q1b//8twVfA3knnqZY8NH0xdb9cWmnfaJJ1CWSpNxU
2VRbBdqQy5hr/592XvbFbi6SVCoWZl6uKZBULx7tdN5mvfPRzllpyiVT0nplymCI5JfxMnzZ9yWd
c1KwRkfZggejqQMbbJPoSe6LS1wUKYDOJGzhp+1qA8vjMuwXdEpCfWTXi7ss0uKxKgtoVKZ2Kl/R
sv7ehd0+iIq6LNLob5VQWWlSLCAAVAQoLY8hDzbu+5oujQSfCztXZKhTWxXbJcy5PoR2b0rHxZGW
vBqiYKiaFLaUa8zL4I1gaAfeN+zu2vQyXevFbFeYkYTxyiyJmfL3BW0ugLR1jWWl0NtV8/bg6+wD
58W9vMILm4qr7dRJTXqw3Sb1ePUl29D3Puhg5z3Wd5YnGaRsmmZi12lcljoJ+lJAb7+0+9ylqQsh
ZVZht6J9nWZe8NWD4EZJyp0hvssgLbVHepoLg1JyBtHHdlhOXEX3+mlvQdofsjmuxtM8kAFKZlGT
rm3bfJsrn7ztm0m9y23Ez7umpKv0JCES6suNm3Sb1691qV8xRXbBX9SlkHrWkYyizziNGq1e+a0g
D1XQTXem+/+BgD8Nzm3QfjvoxBiUyzLXJoW0tz6IRXcn3vjrKa9XmrDAt0neNSSLqRrHD1sot/OM
Ofxt9ubxM+oC+WeGAz47wNk8O1e2CL8tPXIcIe0Lc4ZI5ZjAQodmR0aC/pCrITxtQ2AO+0bd2Qh4
MUEUEON+RfXpAMu+Ku6Xiu3bZVzAaeVqDfwZ4qly2uJSt+dqvNcQ+H+M6U+Dzv496OXmw7GCNk2q
POzBiQIOfYA04yQuJTiZNhlhDxMkpOwg/wbfrwuYV69NPC9bEhvl/nGofKQFg7H0DqyWtIzR0zG8
5zUlaZZbdS5ySw4VdE3OAq3kn6dOitfoUkcnuYqi/pDRFR+G3sIaw336cZ6y4hSwoH/VM9SXtRqW
B8gVNmnWdfcKGC/sfa4OVTaoquwGDGeof/RzlJJpn4MMdWlyAZOUybRDg7jEJ8+dHZeYjZHYVdyE
tPa/P5UarR2jHO8N95jX4fy52kkyU5fnimBcggsC2pOyMD+g+/GL9IJ99Dh1aa6mgp1kFnhV2i39
u6jIYKyV3dkxXviQrr5VJTxWo4uwSNtyruJR9uUZ9j37uuWpy3JptgjT1m2dbl7HXy2iWaCgstN2
hbo4FzilIMqKSKVhKV6HhIA1qfcFsS7MlZGF6xpqXCnAyH8yr/+wUX/nFHR2i9bCANZTSqUY+jfC
Q0pT6GWfKS51KS5dqsaHkZFKc1xK4lWjPtbm5b4MhAtxAUWnwtOzd/VL72s1IuWDRpmdG7QLceWj
9tZ8G70rX9UnljepX+9D26iLbqm68Ku8wV1+7Ify1WLUQ6d5+GbXqeXCW4O31mEhbQHmd3hNjLZx
ObQ7a6kuvDVlS+ALv81Tw4rlMLUGngn5tu++43Ja3OR+DgMzlDupyo5oglwTrc2+ZIGLaRkOSzoP
6dhU195ybFgmY7SDvds35k4qbBtbuS1YRVekrcaHQG7bQfdsZ43Zte1bGznXU0Hlddz87pVGZeZC
dLSPX6MunaWLFVLT8Bm79v5ik6YMeDwV1tuXynOJKdP0tJqhEHkdaFQlA90OS1fsA/uoS0ytuRhQ
SVnl1WsaGZe++Bq045js+qau2tTQQ9AHPsDyqjxevM48/tULx27fbHSBKTnSupMEugFhUb7LGj4f
62C71371woXEBaZkUffQns7CK7oq/ZPweXEFQtUdmpbbfZ/VFZ3qWupVS0HC67hM9EA7tr6Plj76
+Pehf0EHjbq6U3zbOk6KWlx7MTDxFc6s4t1cRySuJ5Y/t6Sc4rBqxrNtAsEOA13frYVvn0e4zP4Y
YQZRn/wAyp5ZXfNTUA7zW8Ey8uQjTj3B8It8oDqqzjbcomSCOvQD2gHgjb3BmPbv7//nGIa4rE5Q
WOrbrgquAdftawiV8VdDE0LGZc/jqQt/QZsb2EwWBld/zj53XvOOIjrd92gnFqAeZsstjLl6NV2v
m+yWJA+je0H6SxPTySEYGUGkrluCK5Q5NFo+u3BLWNjTt1RZsy8mcNWtRhbAVWuZAuQp8vWLnOR6
FHVxLyV34yP+e7MiLu/VEPgaGnhKXRXq4W+rLl8eSuybedJN0cAT0vYQGgp9dk+bMnzh927v8dv1
GYXPyTZbF1znSEYH9LOu54J71QFyJupkEKF8v/Pdb8nQP/1htxf47YcI3aqxnFEbYvVE7bvGl2Wf
tL2hB1n3OmmgQB6vPGje5Tog/gFukQztbbSZ8AWHHk4F0Y25ZX3gP4RV6X9SwZK/r6o1egb2NTSx
31mO9agJqI1tRukP9vO3ePZZkrp4KkcvP0N9a35fQ0zlYTJ9MfzfxzdFxuDDVvr5sSma6qzRTNPX
seSWnqPVrOeOe+ZDzRvvsanDcY4Dwcu4qdXwKWew47wzOC+MjZPDMDAYrlWXbVczGagoUrMcheJ3
EqUvfWE3ydDbHmmLKryWWNVniBCUp0D7zVFXfft2UGt5pzr1f3HNP31hJ0Yp1qHsTNTiVIA2MXlo
9dzB7AOsRDzDfugIvsl8gkxB9x2NEcGxYsVPyio/pnqtY4UiyHkoVnkHSXhhg/wPyeN3tMrBDF+H
ZvsxQJEmzjSGdtfncmEer2ug++f37OpP4ddFx/Uw3tnXX/hWLsvDvbwqwxpxO/HMEluj+oSQOYjF
5sukJ9G2b8K5MkBwSQ8VzTqGT1XxxMvGsxE7WW3yH/JvyDvIDgt6xVoSv1ohs1MPpep//j74fwaT
4Sbw731kmlZIc03UvwZ1FH0UZFyuvAz1o1+K5jjkeXOaW7lehS/nXblR4jpY9sSuoa06/1oi83r1
MVUP8FPMdt2miMsB0qJbi23U/rWL/P6qjKFxr2j07u+j9dI6uI3ib7vu2oScrAHnV7MtxsR9g4gk
nyX78PfHQ0zspV9wDhDkuttaIVt8bUhY5H5SlNCG7ZOGcM9ncQSRE/J2m204/FBIYUcmLrdygcoA
K2cPQkJKsiDr463CedDGsLUzZfgmR2HR1kk/0MkW8EQPJUp2WzOstEo8wWv/4/j/JRiPC0qov/Kp
i/IlRgVh2l6XYRXk3yFkUCErteQwjaBxu+nSvGZqro/9GrFzDgV17ziQBofFYid10WjylccCzqif
x6zrzyjhP7JqLWFDaGDmbFsTkMTXRXCAdCNE4WiBAzga0f526TwZPNbQFXymimT+gWyqmOMpq4oT
xJJ/5crbfmQ3eZ16Gsu4I9H4KRNL9rrJ6/CLjpbpqSsMORUCiujzluny1zqsfRPXS1hnTz2kMz5r
KYl3LtChXT+JacD0iAdEf/rKuKqj2M8b8zqXYjsMmpQxlFnwjdfKykM/BRrXXN49KqoKuDB3bVyF
9bu22vzHCH8DxKKLcUnqgWaH0KvKpCon/Sz6BdaMrO/EqcXnfEMgL2NfR3W2NEkWmOAJ+vDZk5cJ
daknTb14gg54Um1QA75s1cLad0Cx4c9e6OizV0LOTYo8ZAeu2Qc/V+R75rNf4Vo117ZU/ccgknkT
oxWJqATsWHUAvR0cdDsMh94fp1Mp8wH4h/Iy5JEFxAR7O7Qf26Fm8P+oCzic9kXEpstcbIw8Rd4C
AL+wczdfyj5b+IeuaTtx9BqD/35ag+WWgvZNlVgR6kunQnQIefUWBTFFz1CQtnMOUZh2RuJnjBVs
+cqPWS5nqI4NVbQWR2ybTTkmnqmleaSyMOh2UY1Ntj4nb5TOiZ/U6KY6ZXmj4aM7zf7kHcZhbvKH
sapV8WSWqT8pzPfHeoX74cTbAfZ2ohUHMygeB7iPmIOpdd8+i0rW5BQMnSAnEzEenspgifrs0OoN
6YAY+fOmfTLCm+SroMu64qPpupA8NZJuYxhniBxJYgpTdRXepKu9M/KGbDOJMqgiXUPfTPWJrcPc
n9A8m/NvdrRqe+NlBp4wCsh++5nZtZrhCtZwNncxQ7HCxlVrrXlkjNT8cUFNSn1XW07VI1UD/lWN
MQme4WBDvHjFxwhOhQpMeOJDH8nLbLJeJoZkgMvilsBBJ7HDGslXmRFR/kWAi+1PoNyhySMb/AeH
TTceBAnmxR+zZ/g/QMoLoHc4n4qu9dVPCHwNKOPhcmbzp5ZjIp7lZG14bZq2hMNbqxVSDW0+ocI9
wlzWvqnklB/L3stmkN15Z0U8RPMcfqo55+2XboVt5LP0dYCIhUgsT3+iLb9sxhfLr5IVnkWn5aw6
iLkvXv7ANWQYDrQoy+JhDIt2/MmjvuSvJCmr8UvVR4u8cB4o70Ou/RYBZDOIRYLGKLmfSDG32Uf8
V2Z603bBRkQ8c0+a10qQYTpDbjGcjr4eiHlfC3+ZXgmKeQ1JYO2JY8fCtf0Eba0pwE2zLugDTH1I
dG6rKepebTwfi0tUlrr7TDbJ9KvVb4ecJrbvyJTHMOji4YOA/ID50WflrZekQUfJuaTQJbnUi17z
tAVuSS9hESFyB8O91NvDEmk750kVBI06jGTxb7vrRD37yWxhM57aqWv5I4tUtQbHRjVZea0U2qk+
WT8Mof4TmihksTFz5ucx2uiA7NTYK/TDgr+pfO7Rd9Qcsygbggc0Kwf1F5Otg7gWsJg8qb4I6nM9
49+HAPnWZEcogcruOWOwp6rjklasuSCMWWd9CIwl9QXNhmoxpy2SkFNfa3yY117ooxAId9lJh2cc
ROgZoJFS48PcTLP5KeDwGV5Yg7bIWEG0Io+HPuz7QztUNf2x9dabzppCuK6M+17YNQ6LwDvkA1We
Tohuuulbw8RC3pjaVAa25WiSzqExRUmXI0MVIoM01FFJtnijDQ6oKNAq+wddvLP3VnSUTlcDVZ7l
7OtayEdaUSu/lw2j9MMIOSNzKkM+Zp857Wf2Sgu/G9/6JSbpL8s8Kx4KVG47Ercemkj/8Qkb+wvf
fI+kg7GLiQPQ/t1PYa1di5hbmGt+6hifycn2M3w+qpGEy+PccVyO4trmsvo2jVMWvZa0HoovCxaC
LWJfzEP2Qa4q805lNrPwxMS65I8KzQNe0vGVBsVBQxgFsnve7J2rfuqCdEYBW31D2ojVHTqXLC2H
Q6ZYBGF+gsOEfIcLHlEH/JCuqsNtcQxrkvmoAs0xM6wn4shCGlSPisHyWyUb1Djsj013Q/WtNEE5
fhs35Qlcz9Zy/SAbWRXveQNC5OdUK742h1564RScQsWRSjqOY0vlI9TjdP/MSo8MxUVDC0/OCfpI
x+4yFd3C88vY5Gu9xQruwOFnFXA/O6LpM9IqlnXYBkscbloFIUSR0XHsxyNrPfvIZKey2ESZL3Da
ZtnQ9nHYj31Aj0ACQjkcCm6Cxj+LyY7Tl0FBRCc4z3BDgBTn6oOS+1pOQTeuSThZ1Mn1mqEJLJar
yW0Yh4Z60qIFSC3nrJbNUJ0zeIrm9KDCSHrmisz8xJ+ZhXDgnPAlCrtvpTZT28a8ooW6NsVNUCrx
Fa31FtdyFhX6lmy7hQdpRyOKJEI5kpxL48FHCUp1gF8eIDC5VhfhGWp/BaQNxXlmymvPBVJP8hBs
YT8ng9AlAqZFDUWgTrQRWV6jHmNDcwxLu63nOpwr9sXLCjMcl0n6v8pNGPpTaMurS7vAGW9kPkvq
UZk3zFsCghQcLf0zHJRzmUY5I8tl8AK5rJdgo/wqoXi9PrTzrKtT1nuWfDC8yrdjGHlZUJ5ztlTe
4zp4ln6XmpGL71O/PEt41JZHqG8PgU0iC4e+V6oglL1qlhU6QQmydAwkUTdnb3KdG3SMa2s7ND/w
9cGbenPM5wlSte0EdUML/YBzhDCq/4oKLqC1Gbkb6Z+hp9oj1V2YJRJHySWop3iDJYJ5mBFZYtdQ
pZriCOqXzxL8leliRFWzb85rNTL2lm7hknsn2OF2y1WHjSqfPTpAvs4PGEO4JovVq5pEIUtZfs09
3vUXqcQVXSfNQ8EgLoUdNmq+zG0EZbJu2Cp1KMXK5ENAh17i/xuMN8QesnDqn2rN0Hux2cIrrois
Q/557HFyPQHw0+xt1m6kerCjxAQMgSagpjGWwajP8CHvbm9S+dt0wfdbquctDOB1Omj1A/UmHIZl
tl1yWCv+EmIopiGerbHtGw5N7ulRtMVaPnG0JAVP64K87ruVA8G9gFHUqohtXQSQpq75up5gxzA0
PyNKveBU5yORX/xJTPO7YALk/S7LdZ99L/GuiHcqIbbiazYK2KUDFt6K8GnTUdmgbbKuR4K/jIQm
Lkit0Fgx+CvWbz/YhSbI2Ko1bogv8geJ1PapXBrATtBuatWZVVYM2CuWqnzKwin3EFHWBA6XIBpU
pEGLHK2UMCEOQgJ/x4Qo3XvvpqZT7XxETSIL2ktdl/U5EhJH9SgyGRVJHxmPIzjbAvEj+x9H17Vd
qa4Ev4i1BEiEV8IOtrfz8YQXlidJRAUEQvr6W75vc86scdgIdXdVdRXs11JdZ7ty5DHbHeuvyRGY
rBJ4XJ/DTIe3fJg5ApbHHHPcSQ6S9kXlyEbmGy3MokQ1DsWsH5NunGRcbRmCf1GfI5OseHARH8IN
bqVik/WgvK/w/yPoqiYmtpcVBQLXH0S0nTkqvvZLk3pzqD+s89FLFiim9xkWe/cL2nQbcKMlJgCv
oxF/x6mF92kOS0t3XQtQMRXWyDx5RPByAR62K1nJHzIEAVK0DLssthZfeLqMMDE43kWuSnfcdBkr
/exk5/Nm2qaJvKBR6AnWKEdv+SmaSZa/biW6lRPPt7hAEzq677SwWBYuGT+j2eIjFk7IWM5nCK/T
+CmgAZxbleBEydZgs3jV151JpjR66S9kT8R7dOu3Qe//VjfY/JeDwcKHy5LiL8ZSXGOn0s+wF96T
7tgaBYPRPx7BTHUP/vBkVzjMdLUpOk6XGtdOuvt2cFjb0We6AQvVV44YZ40d0GhLtxZpi7t4FEpw
ZxvQsFbzJqKhSOH/v5lke2bl6pJnRNhGP3rtCmhkOGaCok790o/FB2ZiuIhso0JyIHKnkEib10Nk
sgheUQBVKWsEXSwsu2xpb+JIyeeaZlqo+hiiIemaZFdRnFfzAP3/dx3TyDVReizbiKBx1+03fbgB
MS22Qw+7geMiU9KuB+/Uz6JXhWtHvAvstUhnt92VOndsqsHz2GbQym8VXQs5VXOUfQXWLfDCTTDo
qmn/lAhbjc+++MrhqfMjMtEHrtc5M4BmotG3QSAMxVWlSQ7KKq1gp3jORsHEzR8mTS8O2aMb4sph
pCIqy2cQLWsAJ8HekOkzmocZZphJCe+/DTW0I2mVm1GiMAIduMumr6xSCj/GtnAba5aUp0ljRnL8
6F0RnfMkoU/L5qOoiQ78N1D39K/GLrU62UEPN5yV7J4WYwnmyfqotrtKr3Pq9/fhyOTblrPxqOBi
VmJQA4Rpq5giQ6ciMAmS5XtG6QECYlF/02FNHUB16Ey0OUJ18DJ7KXYMV2hGYD4XYyA897hjoT8L
FIt7bnxeUwPvpaML6V0vZ3OP92qNa4kAHUDcZbiOMNSoMxss+m63XxixuuoPg3hvX8w1tNPmPKid
NzEL6wUDbXfOeefuhh5XUxHvslazZLc4BlQTCzWgVYMarqCdged9IG2+mriCE99YF2gNayQdyvO+
U/Vj3VdcV/ATa4Yuj1s4UGVoDpa8Sgv3zdhyxEBG+UVZDNthWkkrBtwWW5KHerSZqwqJAFOfAupA
BPlHKnaLIwe5O66Iro2AnCT4DKLuZEdiMCtJe/XR8RuRnBn6RY5Rbc7x8/RyPOr4WDt8/jyJ13oe
rb5Hpn2C/p9u/zD+xv+pCRcH7aP9xyRXV2tqsmeEtg3/DenQXRGx2N0NhV5eTKnXKo10Vs9DzFvf
p/BsibOZt9CKo2ESpY4u2C/eGq8HNHOIwbA/Nz8Uleogmh4gDnnHrhh4pizlpwJRxZdRof2D2u4I
tGbR3MGqDwOzh+DoDGFXdo8kBqkqBtTvzOWeIVU3Ta1oj44WM0yrGJLrtEHri7GWPutR9hj880P9
hWKSXFYa+VeKdc+z5Pk+YtEh4EPjPWv4oEk7pVr9XnZX3G9Ztr7xQyU4+UkPGiUDhixwGE6acbht
D4pe2MDnFhbZOOhmXi5Tb3yofWndaY70KCqiO/GXT3P/NJQp/y7dmFXJHs1zm4pYfkxLd/jTOA9r
dtcTOZ762WZbE9NpeWOcqxdFJ/bZxar/hxS36Nm4DC1ZWRT/BRlF6Q0Io3jazdJdXSLKqDrgN9Fg
HR3V34+bPPegfz4t7kF9yUIa62YQvDsPrEPOIVUTEXXoO3/pypiLVpIoclVOxiFulJQMsNa6ewPQ
aNiWZkTharvQ+fjHOh+oyFU/eXIPyXqwHwmzMNov2R717YQJZm0xp1NaraEUj2nI+S2Ns3FDZGs+
AT6a/W9C/Pwjg8jglkWweMOzw3CIgXIHkoAKGbU2L8wbvNPg7Gk2BJz86/phVDVB9/TIh+TIoCO1
CBDPx7A+8xjNpQ3Ddue3BDlfCyocfwQPpsbHgMaXt6Ol/Ikm5VI2gSO5Fz89Oou6QJH/zLIjv0Lc
J09JFpl/nSUmAO103R0EvSKvFnSprMbpGHg9EWSW1QmU5k9p7vAauf0rviyPGVb/JxM5dkoOlpvK
5GUJO9g1VzO2N4dUX6cc1a+d51R/WZGrHr3jzF5EotfsFhlb/CF5v4g6Q6AVpjtEF/8giuY4xcD+
SQsVDBqUHE9VtlPh7U90d+s3hL11f6U2KYC3IuJJnTmKplhsyw4J+IH5svZ7uW94WVbyvZdue8Sl
EH8aLdxfA0Lu2RVYGawIGXEmIxfszWFMu3OCi9/ZZNkvNGv5t4XMOaYxvuzRvYfn+T/RoXOrEkX9
0HB0SI97WEWo6ZGW9zFfE1zmdk1eR4u+rSI4/6IK+8Tvk2wrRK2HJVlP3bGG5cRXustrFsv5Tsdf
4EeOb1ZW+BKLRcc5A86YtJjqFPsP+Tdkc9Op4QzeR1WC1QJWbw7Jg4+WkREOobnCGtrzeuS42QqK
++85hK2Lvh/o5+6YOWw7wtIuawI5gLXC8WgsW6g67BvMEeGdT+hRMATQdLx8CWBZL8A6MJXhUiQd
IKFikg/aEqLrfPHRJYcuFhe01FnyTXBVPoXkkO8yhpdYE3LbmZoi58c0Vndr2FAOjlW/TRkNv62F
/dpBipW2kZ+X1xTh4z8jOednaQrb3286RePHNB3Xi3d9/5GFPt0bgkn2xcFC8+8Qxmm8QFcXttoc
APVO2YxlTWxBTPOPCRroJ6xcLY8qx65O2zEpTAu0ItvrBdMHv+PA47cL/kV5l0BXtJzTPM6GhmZG
4jmRXvP6KIhRbZZBWFwLkgtMGxB62MYamr6UzuOB4msLXeViCU9khmC5kigWiPBID5QsCYvM5d7x
wX32bF1Npf0EJiPTtDgTaiygE+/RftPVQXq896PLActy0QjkMIe2Tw8u7/ow4U0dIdJIrvjceNay
1A7XvgS35xYbk2uCj+4z2hxA9wmNya1MsY5w6oha/TUfR0mvS0nz72aT+/icZz2C17cxLHghUNky
fQVsIMbW5IDGLiE69qym21zcd+LwWCdBOomuYBW7x0/ovbzFfLBbURf7QXoMb8Pumk6nX/U36WRZ
Xrjl4zfaE6FeShuL6CX3ceJrtObyOEergjP76PP4eduX4XO0ASM06z2ATBi5jGBVYhr/nkSODiQt
2Mrb2Coor4kx6XajhDKLaXYnR9PrPn9SQ7T/Mnbr4cs1yrLFbAdIBQs9aqrwwKZPtg9pk4dtSHDU
/S6aJUNnYDCSyVNROnE2WLLMq7Fn0e+w5/kNWESRnX2q/fUrrnL4nSpDXnfDZ0xBppsfFNlm/ZyL
lFwBPj6LyaVPMSIo7+AHh09WeomNSpN0OWDGZRbpeVkP6FSXfuM/VDn5oSJxul/nzA60TvqDn0MC
3/rvFjEELdGreRdKugdFB3rUqTsW3bCDcXKO8lh902pNygZdr5EQrMtNnbXfR5TkDSNZpcakaCUg
yrKaZYxYkJ0KdUviYrDVis5yrmg621exwOYBt4ubzzKewh+RbuCDJwFb10eV7Ma2ZYkl3zumcfUD
3y3QXbB+Wb+cgiI0ayTRsBmpLOupaI4syL1Fpnw5XMaMFFkNXDSdTzBhml2zkKwva8exvp+tLgPb
4TMvq6wHVlPFxOFGTelSPrIiOuqIFv3vIx3HHTNGT/bTQIzMkQV5oOchnp+yZCmHKiqRgILJAdZ7
FRdyttewKK+bRXpRVNOE5MJm1tCtwbhdjdd8S7MnINasGaaUPxYdxTlJ+vwjswmQqgIDbgXDi27+
4JFdWTUe5YRWbyj/H8ZFh7FhIBq/fhXIPypXblxXLk7tOV2WQKp5Taf2YGz+0W3CnhK3YdwX6wyG
ZS/N62ak/8nIxrBPP4M6qJ1By91ufY+bIClYQZ4FPOXfpxBGOG91anyNRoQwPeoCITIY0x3sPSRI
Cd+yDnNgraFLVmeJcOW0xouXL9Wq4BlfgUTzr5JrvzVA81EHkg3IX2UVUfZK+JR/8lKMy7+QKjdU
GC+BExAl8SEtSMe970w6JPWy0AUi3E5E4VlnvBvPRka7RodsywcI9O1zt8Eyrc2WviiaHnI12xx5
OYbadJq/Hljn2GsPZ4V3cGrmr4pzj6iUIR4ubIqHM+o8KhPX890MRAybTZgavziFXTz1DmcKFnV+
YvdCO7He+T7PVLUMQBguGxKYj3Ya/PSpAXO3XHb9d0ez/QeMYP0fj8HmDtA7Tl3qj3d4NmFDcMKG
TnEaO02fNow2V7xavWt8SvVULwZbSphupjyFYVEare+xpDY7Z7Oc1PVLF+9r0ALucaFQBNyDulrK
n/4IMXg4g+4bF4aZ/ypl/G8TRMJPjuzx+8DBi/Fex1doFrL7zcUdYkUVW89H6Hp06KBh/trM4BTw
4oghnElVDko405h7O+SzsmwtrjsWRN4L556SjtFmZnTcL2gQZDUkXqCn0PZPKY91vyFjdUnaJePh
fqRZci10ah6sm9lZkAKRwwDkBAPaiwylBkG+x1XiQQMahXvudc5XFDh0c/1azQc1gB0AlCK6EdsR
Z2jqkz9Cg06p9gi0jO2H/d+OpZ8eV/0+VpL33Yef9JHjeK25bHhkdlw8Ttsbi47+30xLNMEMPu8M
CQoU/ErOe3dTdtHyIm0xvh2RAL2JTbH/DpQ2FOM19IAuDwoKWBfLXTeX8auPUvgiioi0u0pkGxOw
ZAPuGFx0KTrDtBB5myaE3wW1LSeX4tvHxIrT2kugfeWIIjOD3qmWvBAnAMKKVy7fe91swNRex7HE
JAZzTZDuhnQ31Uu0vPt42M99GHXTGcZQVaJprlSRhFPXw9cPbBXvarmXycXly/6RH9s21dbgDsGa
SX5zc64uqe8WClanz54wgYHpBl1WLxMzAAE6nv5Yp34/2ZnzF2gGisZmuWsOxdy3LVp9k4BsftV5
ND3NCEmpAXDKi8i76ANvO4SiBM75FXCw+Lx1hrRuBYCAWsjPU7qNeIP6DmNJgRi0ep57vJdzWNDC
eSx5ZE58xrHGziUrJEa3fns0M5SeRYe+t45Bal2SFRgAMby/bemSVABDD4ycFhaJh6GmQq4VnJZL
mjZ+1q879CBNkmJ/ih05u8yyOy40Bg27LN4/YNjwpwNvxPPOov4CMRK7TpMsTjaawxleI9ODnVjZ
Lnr4vWB/rcY/xSaWMl1fbXJEwKqXvW9keZTP48DIh+slplA48jyVwMYeVT/Hv3HY0yZQIes03buu
OSQBv8ETXslUkKpbQtd24z58phxoYToTfln7WDQ5Dytu8Sj6hNCsA5TZf8Y+m88ISy1OewElFs4F
/ZNj33ATbUgBDzYDorFfRN7bE7BoEKLdcTSpybdzbn0eVX23/4LBHqCZYQtXLekfNNx/NXfZK3Zz
EYsMM4HHYwBb5YDQvxNO8jMI36Tpo6O8FqWJHlenPzMlVTtqAV6Fd+XJT3P0PZgUhQb1nL4DWVjP
AK3GO8KwqQa5oUYh98PfhFp5AQ6ZvUzGvq/51H9MJEMY24YeAGtJawdTtnG8h19q8RpPfd4EAzzi
FGXlXI3ClEklpZ8rb3PSdEv8G8tkKz7PnTWhNDOUK8JnebtgVdfU0LAsVenY7moB3YRAsce+QqNH
CJr0YfnzEfU/kgHeYZ/CLekBf9CcLBltORId600EMadnZzcUwjGLwMQ8az8Q/jBva5JGJ59hnwqo
lLU8MLwAM9u/7aE8lgvaNn+8AUodJGgqb2j5n1h3+puNXoonIo5ctzIuvPnX+zTYsTrcyFQjVqGT
WyhhovxZ9JrIO3zcWFJnCTQEILiNEk8JDOLTh2DmsaF8n5NvPo2DvkvGeAbRmFon9GuJPTKDsrfH
qJJk0rH7r9yM0H+LyGXaV4vqYwMhL/4C3QZsLl0Fz+lN1BsdODBdH5c/Nzuhh6Z5wR9BfI5xa/al
+/8K4tAmubXvwm39XLm1MFHb7XrwNUDdHK0ltRCNoyIiWhbqUSUT8en1SMF2dRHNpseed/oDA6VC
jzThupnrfgr+g8AR3LyUfeHECXZWManLSasbQJUEQoaxG9W/Hbq95V0NzC+vMWz+TV32KPwHMj+c
GaoeL+vwIFel57qM4auJuRMEFq1QlpflabE24JPmAWhtNXoA1vXkYgOSIaUQy9yVZUr9A5Y8O/7d
RtIXT+i2SP/hHQuqChtV7qNfNA5TkoB0itvUu+QHKNcifh4BsvB/AqZ//7YcGmwYy0Gi3jc7IwWm
WQmE4SrNFqc1kKYQPaP1sbxdCxG9lw6nBK63dBSaQJLQ52OHsGzGEJkdbf2CHDfbAze2bIefM6iw
YjverAAt0/Qr9E5RlUtIfKGilfaYQfiSjmz/Yqeg3WvB5EnKHo5JICRozTqIHlD3rWmRWBxt30cW
Le5vCUipSGCXZw7kcycbHFyPWqOsA1NGeepB+62H4t/SIQIXDleQtIiusxJrMTeDgtDsbkogNhpB
wyNi4FZ6NscXKH2Mv64mWmfZ5OtcTI/rYY7ynIuhUPqK0CiOtghRu+En3beZ146kWJHlywaOqZln
eN/+JwBtpS8HghCUbo4137IOFhkIXYdbahzYI+I7yu3vjG/fN4TiE9or1kEqoKoo4sfDGqd5Ot9j
JsW0Wy0JLNL+MM8YW0/pnvUBwh8hAVncY5uXS3M6+h0Y2EZ4Nt00mLDpN6irJXxbcWGxf0NsCSjJ
rJ9cTy4Eu590Rq+QQyUHVmvE797YZO6LuA1xtiyYnYSNLHxLQxwBbTjPeJh8uuI+wQCHcDuZhO+E
77lq0tUW/fgKssA7+ViQJJ9JA88RHX5lMc+OzynfxAhu22fTrwOIwKZPfZpycVJFf2hVrwkL+sYD
qGu4TGdYJT4AD8zn8LUw/6oCEgZBve9W12BCOSYjmEgSbIIO2Eyo4JeY/APeP+Yt3r6p2JvCenOD
Hn1abjHDaCZPqKV5gbzfjWE+8SnuCXzS86R+4WUe6I3YpNeVdqmjp3iwAm//iGDWeo/XAq4jtvzH
Bek/d/Q/hwXDJVix1sjLLGd+VpSH6bXLVpTrQBBehcskG64gt2b2Nhb91j05Mu32FinoUu+GQSEz
rVvN3ECtzlrkyzP0Jrsu/ohyGMvqSAeNV5SjrUDLqG30MePOli1+/2lre4iiJyzNF2kLu6GwPXYU
gM4n4yFTP6H1Sv7o9AgFoAVQp4C1XUEfGOhpzBygNtJzlxlIrWJZTq+F6kvkhh0ZybJmn0hi4CFA
p+8C8prtqcR44WtQorm+CYnA4ZNP8f62qgT9W6XbEVRSa4FYzg8nrUvbMibHWmF+CE9eShdktWO1
I9TDAPz1OYLehZ1ALiOOZUg982hIDn2vE70ddddNnbjAKU6Aj/yiyiu8PFjhlMnxqnnk6DfiMnJ8
EoRax43fMJADHN39x5HEu0FzDLPGH3tcyrN10KqlPMuvZWoB+zGoSutknBDrUyQErxKAjAEvep8D
wS6RnVGXqGOhkbKEWI4FkcM4Hwcgee9GBpRITdEE3/lhel5pobOnFd0umhZht6OFhGy+G8c+D9cM
i+1XCNez36w8iGgh1SDfkeK4v3E8WRgOOu3h1Dpn0IHmxLwaqAPyPxmw+V9dh7flcoyLWxqYHwAZ
zAlawWsO3p3eQY6wv9CeeoD881IgYomR/dGN0TDeD6OQ6DbSefukqkyPR3KU6ie4vOPP3OXzWJeq
E7SSG6Vg9Tg2RCLoVmtXdntRD/sgZhQO5KcAZsQfN3TCoJrwsHjVh2i6qanI2oXP+5kV+THAYd4B
hiBfL7JMSrAhXpmfwtmw1yuIdNSKXfEcUGgyfiTrLv9OIAr/wPdYhrdAmf7pIywcvAwIQOrujRkj
OAv7aC9PHbhx00IyGVRTLuuMxsSlYnlkHiZo9dIDRDlh0WuIXjMoO2DoFEbzC5Tcl8L4C65fq+OQ
GxD9QyhQdiMnpgMTw4e0dv0G7RvzaSkR3FWkIwoqI90TAFxseVVQuo7rPyRK8bgVELGg2SLlVo7N
wvwcnyNlouQ7kZ3UH3ircve1+QCAy2nEhj6VgLFNhQc353/XUo2/+ljqGGcobOIE902V3UM9hlLd
r9j4yspR53WI4uSyGD2sWKgEsGBXqV72LNEANw1ECv0zTyTlrwCqsldAsCP/k62YKcg27N8lHBtf
sFd6LHWc4X7AstS24u6Ptil65bi7Xmh38LzO850VbXaIEYLTXEe0v3eTSqdvI1ULrksuInZxGMDy
S1kAMjrlGeCRE7Rd/dZw4iBOmX2BrR3GNdQ9+TQQ/6bxt4epkDJDcS/ldCn82iJzAB4bKec6eZ8P
gLvHeUrmkDYjtvWeuUV2QEuhR8K5CrOba4FoWsCzLikhWalgB5/LJ+FH0f2c2DSwBwBCe1fUmeoK
WgFECrpNdZazW8HRGj8hkcpcZ9mnFCS00biXtqFc72zh3btag0bEMEtWUZV6BusgQXGeZ7/xaz7j
pr/sflsdIhgh3QPBgXvoXvkVmecQjpLxTaIqQc6+UI9fjysAld9Z2CRtXakofozd7aZxocdvkfXw
Pc22bnkrD5e/kzIrvyUaJ7lGiBuJ/vlDCfyZLd3fxKbmZ0H2XJ4OMFh7JTp18HYKgI7rCG1Z9jvB
3ReJaithLfJauIyFdp/Fqj8o1vmj0wRDk+7PgjYj/xYU218MT6b7CK3O66oKDfXJaPC8po55cAzb
llckosMK4Dj3K079Ni1aPFO9TORpj6FAfZg6Gz2oGVoWVM7FPypEyyfQZQ/j+KitAKcCzSdWrWYx
TS3LI4Hl/8kGBrY85un7AsXcVcY248/LbETtMCVUCsP0XjmWlRezQNm5L5H+jtCgtawmnognFcNv
55nhVhRNGKz8gcmEQwCgKbouCRBnuY3zZJA0hhyjCYqlcRA1KeiBS2xJSnjBpEeCO6oQ4UfmYwmh
Flu3L6F88jytK+Ev8z4Y+VYgxnO4GjHpr94fr0oVfAp4ye8pez0y20N1nUDadxbo/mdb5Z0PUL0A
q3zDRFLKVptkf6TJwm5cdfpaol+A0KKMkvR1MdlBGwxb6/oRpgTCytxl8/Teq44sbc8PaHVicDBA
BF238keSluRpjMnCwDCM63jirpuLy6J21j9AvjcAIN617f6BUhjsD11OSr53SIZmFRopiycQ5vXW
AZClJ6jfbQHocd/wl6uV+mwgkRcoROCYLqW0u7tO0PS+DlsyJieVqG5qQA17/hyHDlS3iCDDfJxB
hsFVZo4xm1epTIh7DdGGY69Gbi32I1D52A0EN36JpU8gURzwVmE9nq1ZtXTB6lsKo/z5QscgAggW
CxUnMPJwXmU0nyZofK7a4aqoBmxa7DUaVfu4Iun6zhTw4Vmk5C9lvso7uyfI1C2jDGqgyEM3ZcC1
sJYh0/TGwX/VcouQn6lNl6bf0VH4rM4jKtMrDSz8GxTeoncXpv42HYn+uWLZhFeDRK5ZjXHd+Zu1
ZQZ9BUqHrUHEQvOnPImH+w3skGtnHa1XB29D/Jha5s+s+zLA/ZL+PPpJ9b9MmalzfliCzSSbHuQC
8T4zp9KFHJ6CAU1yvXyhPHfAMjvgOJ0IZ4oY0/1vUTKW13R38VJvvV2ukCGYVy0jKtBveurLhkmU
rhoCMCee9y1AhYA30WJUy8k/SCfmerYyGVt8c01BN+gsvU91pMrrOmszNVgEQ6pdN2IG/41Tvf3k
wdsWCi8sItCsk6ZV8YzZnk5zsp8Svio0hNHxxPRenAY+jL7etw0+YDbGZdVITexZh1X+QYc1tjsb
3QOj8XzCruTWHGjvHjYOXFNi2+CnK+WAA6lGuB8FJRu62vk5Hjo1n6fej0+gRuaLiI/5SUd92uIu
S8A5Hn4/GfRC1VCG8sLU4J/xKdutRUs4KahJMmJrTLjQlaaKnzYOvuBFodgYPEC467+RA8lAtFRb
A0kFLFwPvkGmSk0JLbcccwNYMDjUi3Wl4ESkuVEW+A+m6JH8N5jYxvTssD+UfDdm6BE1MLjpIVkJ
e0tEVnzroHnjNbaLur0qIpDEOdZW18rMQ/L3gDoqVKTc3U0w6S5TOkIEMwcQtIv5gg3gmX4P2/SC
47M36e9Ujpk8gVzF1gDo7Wmu9wWG9FceoJ+Y44SrC+lYmaIlSGBTRTh9wBNDG3CYDsKqMdZwMyb0
sUPeMV4vRSN7YtjLeTqEtzd8ke+QbcHNBO4D4Q1bh1hnHQszxnUnNnIJDGqjlk9jJGsDvVyAFRNq
RRFWfuUuOiqF8evSx+n6JkeTdsCUst2/5sUCoCHAj09Wo8kj/wipLBThaPqi/7I9BR3uzP5V64M8
wz6nsGcQXf5oF5RE8peQ7SubAUqnsQYwAXWhS9MpNBZzrn8CLgyxGi4WzVQbhXh28JiOUSsCVnrk
+SALjRoNdlS8glxCWtIWlRgsKpB7Go3lQMqovOsG0RmIfSZMRyUUR+w+txsYUo8CfcE1CGGWXVSH
AdPJ/RnzPP0s1Zph2Yju4kBcNOUfGcRtdySP9DODhRdtaTAyfkS7uXVNLCGO/0b6MQIsSKKizd2B
bhmHtrhonAn0bWiwRc0wPoIWi5ES1mCda/PVnGfSPIfFiQ5g3hFrIN8r76DogKr2DZ3KvuHf9hzL
GJNc3mFOmkd3TmHia9cy1v9RKo8GFwp/R2oEWlu46fVov/tQZghmAyUlKii0cREATsQtTkACPMIS
D00XWPm9xTOOPwkGk1ZslLETSiW0ChyyIXBeIzrp6n+cndly48yVrV+lw/dwY0ok0NH2BUGCFEVS
81C6QahUKszzmHj687Hs0+2fx+06rQiHw2VJpAQCmbn3+tba7ZRBnkwKtvY4cmB1fHbTuTsQQd+k
gQEEom6NoekMRBOG3gTndZhpN8iSursSORSDj4vEiDfRkjrO7TTjCl/VTj07N14h5HIDyBdPV3AR
53kFOk/VMeVRLfajFJ29U1GdUPvp82RvvSo04k8TswEhgVpCqyNGcJ1Weha637zKtZ1bZut2Ng+1
Fpt4jKo8WjuxzqC6YQ4zx+9ZFEq/rXsMJqsG9q25Uz17L0t/lANh+UQ06qXfsYEgRgxhHzeeryww
24M3NK0An6WZrT3xvaN9NWM4Zhyu5R6KtqrCo9FaebiZyjl6toYyfscYRrvbjsUk122rBO1bz7bd
4Rk11i6vi0ki+tCmBNsEZ20gsq2mC2qdCno1YpYy6avCAKwzuHiaRV33ZGLXqYOik4m+LV05fkZx
7QWxs3T1rreoF1aMQ1WBhPqMUGeG4dRU/VAEy6jc9r5chkwDekkixkOEcd3Gm9Ersw8NEb87lXHk
dhvb9tTWkdqkVlOVx9oqPfsLOC8XUaDCJAmg07TSd2bH/QFnZt83YZ0c4kqigLqxSWXrTgmwybL0
Kmg5Ssw+/hi9fkS35dJrkdTpwhPynK6ifLTC3VDVRXiytEU/+zz70gIl16HFjjaphOW3auqSm7Is
pWI0sCMeRc3QUWp03U0PpsAveZw6xInPKJM4vJYylg/tGeNCoEND3tt0tIvATMWCHKXNy5EbyeAk
nU3LrutEeJsvoJUPBQX7rc2mC0OAo24dim5eDmaaZDJwkbnfOGwRpGeWrKLJCsJ5edGzermqQoyg
HyYRLsM9wwu7KtBhOaIbN3OL/LRU9ZhcSbx9T1PmiQe9K2VP+4kaejsWSXprRp5EVUyzMcHM5iVh
5EdZJNWNptUlTj8JDO2TpVcYL3Zj1yP9/anPP70pqdPvNeyZuxMOWLFDwznhW8tiyh4QWMX8GqXz
RJOLPlW3BrntrB8mf9itWZhkR0cajbVggQTFpWQNtfGII3cpb6nPpvkeRWwsAkItl58u/Tu0pAZ7
3BVzDWuR+Vlrvo2g7WsZT5Z7KiEAHwHUuck6M2NVo4Wa1w/dUPXV4+x26XjgEB6OV6Bq6UROisA2
kaX1ybOYrbLJvRLpjhyASm3d0NW0DTsj/kRluPrRrXvzg6GnVbOX9ChA9usy/lTxpB8TYPNuaws9
am41cOhmpZUEkq/7opspKKaou0qXpXudipGj/wiNHd6h3XYVwI6WnPApRj9ny6TWKRgbTIr5gBiP
p2NxrmDrx/B1YXBKtmbE3IjkVTEjzAP3yVdelIbZEXuGRU+zwJd5Gq1m1DZzB4q+rjMdeiKbVJbe
a4ORchy2G3Ws+pLzqMnwxghyTXRGIMamyW9Tc+rap4gDoM3JJk1Sv3JDbKa5JxwaR/rAKNa2DydE
iSkGMSFQiT90dER/zAaQm41ZxHW9d0OsRSum4dRXQxi6BU1IUTICQzdqgF5tLG4mLtfos1N0FSmN
Sj0yplKJwG0wKDAIEBIr/6UWh7XZAlepwfiInFR8cniG2FBj0QVpA5wZwLFpau9hmFuHtWX9KKUs
2QOQGLgx6Hts4jk3cT4NQ/2iYS5Va5fQpxqUlhElmKkxLZcr4jbqkP9rFCuaeTajjTCmYhs1KcSt
icmla77E+iwtI+JUJIcwsOdwPAF7EH5F5k6Z+naX0u9AP3MQzyO3enJHDFUbc5jUTdQPabnpGDT1
4Oix9Z5hfvo+Dzbq8+yhVZx0cP30PQkNWpGGAiT0OF7/1IFRNnY75MtnQk5N0PX24N64o4H03Gv5
cGgj0Nw9IzX0566jktnEQm+gRPpapldxhAxZ0TeI+mwddikybZISmbTFlucWD/jwPWPTqbg6ApNp
TyZzycfAK+0mDiqJyOFnIDFRAG8uftRx6FRb1QBTr2J3ZrFOWrPQnzPDcYxty9Ae01c5B03c1uO4
tA5gCHfYaR60cN+pcfYav+6pyrAOCCNUPmeCqTkAYiguttdC3FNxpKMAC+fG55iCgy7AsmylHBlR
Yueg7XtxpUnVmG8Fmo3f56Ex3mPrk/3jNLlRfLVU5mTfkbuzzKus0XJ9w35vXUv1i0DsQnUDHeDm
hyLUeMjp74VpdxJdk85MgUSvC7BxQw3ObWK7a63mIaoCSzjNGk7RZLpCK/W65lujSg36WsVSn77B
b547yhyGNKj0unLxvJMgcMgJZ7Key4V3YiUjAxQ0KM/USx1TpCfH2uksZK+ymYyNXhAxpbbdonjo
6Nxn4phZjAbzKQAa8BkPbnO8n/uMnTJz0EeLULfr2U+F3bVHOq2uC5BciDYCNZAAGisRle1yXQ8s
aPcLa5x5ozs6fKCPI2Vpby2Xox0gnBDeo17qbb+aR3uYDxRk6l1UHnrhCpR6CKqYVri3akOIh5OR
S+GMK9YQWe1sx5jWZqeh6RRLZzx4WCqPzuyC8FJDzhYUbSWfqFfdF8UKtqWf3OytvFJ37WxB7M7p
DgI0uxlaafuNFPb3Bn3kLQJy3g+NbW+ULTk51gjvqDEQ004bahsMoRMuSCe7NQoj9hk3m62E26JY
Tr1TbESR1YTdpeGA0uzlRxXX7uMY2d7WrnsBnpKZPvGh3TaBJn2NWBKJMxIaC1ghKDokTu29bc7z
T9Qvw0/bs5LahaWJQuLkt+XoxrdLrUmSvqsycHIQyK5Lc0G9Heb2GuXavFWLpo4UixkU19mSsmJO
cPetDSVqclyL+N3qaryCjM4OlrlX66hw6ue50UFE7XF+QURtnxwTI9QqF6Xx5jXWtPOsCcm2dJLh
kTisDgNl0s4+HbeZe6OappPJ7MXXysJ8wl4tvcDKXHXNIPf82c7r6S0jy6L1Y54KCxmGt1owuh4W
2UKpGEXx3PPErQXTg5i3mg3yDiOT8aElTHXAkGM/LmZSHDNdptGqqOfhpVCggfDc1VZwEDu4HG12
XQNPt1Jg4K81A2vum0m1AKIcrQKb5YCeNO5BBjbG8aOuVdFbGU9G7uvdYK8zgxmFuWcZD7Xenbct
l1CzNtJgtEurucmSjMVGMaXpmz2n4NmJs0QP7LTNHnZwWY/l7PwwNZ3DJdWV6xORxP7QdNZ+ovd6
7AzTfLXsfL4tJRCbDll+aE1hGiCOfYiuCcJ7F7V4mLDMpJvBaVM8+WZ06/Ernjq5dD+x52DKsTBJ
t0pxNkrpBwXM6ImunZo8oZUVa/Mrp9H21FMN0SkohzVm6PS5h6l9ikbDWRNtpQInigrch8BY+qp1
Rdtucs10ijVuoe6UEI7gnEBWGTxALUbn5t6cevMtnXRRIUihLK/xVbZ6oLRq8Y1sNh6LjJbxxH0y
BzpNhvEbTXbH2Jlo1nWA87h/pQJ8xZsBFmThTGlWzEeC5hcydtdZWTkMP7dSvOg6UlN0jLVajn6Y
Ns26U2m5+GNYUyWUcVEHpQWEuB2WdtoSFEqjYiA866yjed6b40ZaHGgcA3kiTTWepQG7WnaGPnYQ
IVjjTzVZVju7jN2g0qFZ9qHW445Dib8nowHKW1m1zr0sk3HZ91VpBV43oIgkWksHlTLIz5p+YIke
+o0xuMRiFH2R7drpjNqcvdlBW+QOxZFnZ4PPujasR1pUu7qbxu+JAkmeRY+UTtPWMripPaqxBt81
cd0jQ+G0qgFJstLpO6InmSYmJQPWAgTpc9Ri2vhGMxVwiDJTeJ3CuMUP36YGhXoJIFPQ49DGNsxu
SZFYdk09Apyls7bn9wIVGtWZw9VxuVFI15tQhvmVA3G2J1eDCfQx1qk5Bsjp9Jn9wFQtYlNaV0wO
RioGgwu9WXzAjEwdNqW+eRqpgH/kbEffY5LdN4VpFTft4jUvbSZ5eNSkfDoR5bbU5TkhI621cq3y
SHtIhVd/qsIsNtCYNKlHra18U9KnkYt7jhcXXmtjlgobOtJa+aPANP+0hBLBRPROw7FkgY0LBbRh
FhvtJnZHeIDQ1JDEndeOCW27ggjtE4FXGcRiKrYdPbSA/Si87aRST15ll7T00vSJit19HArMB6iL
SVEEY8f1Q0Ok+5ogHt3XBO/wpAP2f04Wa4jW2UAemLk+FpEtQAxuVfsSpmZVRAatBrhDmpdlG6X+
mI7aXkebWLeTPtGob02D2bEmMziZYNyuXRMsa6tb6PxXdK7ho83Z0hJaLRUNUBpSrb4eJbTD1Wi0
xY6YwPzOSmzpE/yS+ngtQZe9Gjpl1qKavHASTt45FCOwe6iLCQXELu1NggsWGmY3bM7qJVGivdca
/L1YUqrMLzkE72zPSuctoW6eEdBbXqKrjPyAmDu7NY4U7WcBkcbeQbDvPWNs7tugHrq4py3uFK/6
5C7ns+ZCHNcStWZ1hybqHoSX9OlzVPcWIQpW6rd5Ze1ay67lNw7aS8G6g9fCT5Kq3i0OxkYSc7C7
ToJA82yphvmeUoJLFxe6uazBxtpuJ0rIGcANw6WSj/XeprGVd4+5GtICGs+kD9k3C0FKRBzJaOvo
5bisMHDnxRPJ02Pqd0nUnlkIL40+8ilMuJPLpqWFLYlJCR9Gha9e95WqEyswrLJo8Kl5c2ET20FV
/jEmaVP87AuJmkoTNcuv1PnV942rdG2nYGWKNSTtTPHsUiadw2hKrT04nmOYb7hEpeTRk6Wo771S
j+2YmiNT4z63p0luGUDpFUzl44r4Mdus48e9Ic9DEybZ7jB4l/d0sL37lgnSj/1Uz+amlQrIgUPu
XBy1vhimawx36V3J+LCXZXRU7jMxeEoCyymmMMiJBtlVtV1fJ2VG38soCYxA/YU4nnk0/Thr3Oek
byH9bRCjj4RRt+Heqjiyf0uJYHEg0gl6hI9S6l1RUTcMpJi6dyBbQqvGwbTNa9F6odzS6BPhpgER
PEaZkbzPmEAeLE3ZLz0FBcIkmAHVqIgTez9gY1erluwAQmeU0boPdG2n5iENKx8RPg+GgsWodr1r
ardm46aUzoELDj9vSLWCokbW7+8r2maB2S/6SWEDPyLgCBR41OV+i2nFi6jgQkYdYJ9gG8iikHNJ
PP2s0SW2TmWIxC8GMVyloSGG1TSRooSpN/kxOJHQaaS60zvdv/QBJ+9049EZytaNmKg1CLSgejMr
sQsNKytXVIT180D003aUsXNdhJj1c6at/RxqGn3byJgmlmkN2aPg9U5e70pzmy99dzIAKufN7EAn
pB5NiE0cUqIhraR4Bz1Q29IrrMAFNxR7KAC+l9Wo0tdEyckaKRJ9cOVSlQNGEMuytfpSrIcGdpYE
EA6vPNoWeQt1wRLlNTM8dE9P9nu84FFY4WCdt20jdYSJRV3NGV1f2klRuA9bBF1CXcf3hpGRuJmz
3puuBk/JoKV8C0SbljdUqaScQBLk+yplhggiynTKi6zZO2EYn8oqDWEWeutJFpqR7dO8wD470AY+
uX3jba3UIy1GE4+GXqkrO7QFCkiYefuMkwk5HWrayXTunNuyCb3uSDuAgwxW8lSa1bpRM8E9nhZL
5losMO1NHd5ixliOquPB7Ae3CrrOKMhhQhsm56LYYw20qe9KIN6YCI9jQsMdkaR3jDcCmTkbh0lc
fIbgoKi3c/sW2X3ue+e4EL9scvmNOsDY0Clc1pi1u5smbhWQghHqkW9o/WBsIivVmb9rxdlhgtba
ViZZXXojutcZE7F+lbKZcpYc6vVQG2JnT0NbQ/DmvbuuZKYRdZE7Gwj5l1xg+HOM5qUwa+NkEKtD
MMQybUtvEY9DoncfzN5tb1uHEA2ejerBXhbrIY7JXWLb1B21Yt6HTFYNQ43wd2cpv2eO8kkv220F
jGLxgW1cXVvdPG2EQamz4mEyWFWVZY4+NjnymBQRCCeAqVH6cHruvhibme4JwXMc/dy5ffTMuQg4
DtFqqLOp+14R/HIgGoCUj35SD8IgJNTvana0UfbjtsuW+qqbbe9h0UrnhmAB8UBBrx1oO9vXBmQ4
tg8+6HKv93CbjVWX2RZXuiSHeM7y6xJQ2fBnWivJwc7z+r1pW2NnwxZQckbzuE0Je9nibWLnVy3m
QGZtDqsl6addTC/p2i3Dae2y6H0IgqYfXaecaYmUOMQtWsprpg32flyM7MiTwuGWpt7OZCoODpOQ
2JsxTqtvnWigoBsMGSsBm7kVrcvTF+qyVhvb08do51ZZ8yhbM3vSMbsCAZVaYGo1tqgOP++6hTuo
V2NH+7PqcF4upd7dEzgnDq7xS3SezIamFi3BFdqXSV3LmM9T6lo9EI8gmCBcwHLjdCSxhAEFcHp2
2F/PKQplWVvePifY4onpuoRPmCgcN1HtGId5kNNr1+g/1GIlr4ZjxPeyj7Mbx4mbdWRS++nZkO9Q
ep0jelQXMHvIIXTWDetdndrkpIWEqKBcNed1i9Y3MFn0Fsa62W966mqy/1JAdUilc2udhxIp75tu
KPEydYMWaLOdHmkvYDw1hnwjLVC2qHJHIq/ImvnBxis/HA0wW3Gn3tDUMEDmxTCdYq1V74M2R9fD
0qcbjPcGXoKKpkazI/iSdqJfJGRP2le5SZiPCjxy5lNM6wkp09/TtDLrQ8pmFePumETTMfADZDlf
Eb9UTHQQNSnCkx5nFf2DnBkjwz3QWmKnPvESRf7iUvawHPI4e/QO9ZjcJZ4uCIvilipqEeRihHGP
EYnqeelOyJ5ZzkpgUhXcsL/iFl1VTg6zdkSuZMZisBDZEHH6Jbo3cBfooXsNZKf6/Nfpk/9T9ORF
pHAfTUANkqGtZmiePBC1Bn/w1176ImUUX3whJ1Wbey7Ot6ab92Wr/yaP93/6rS+mxVGkGTLPS2OP
5QyLzbbL+6+NNtEvhxNrBmp/lrViT4vjrjuLAZ0+1V9LvZUXUaKRFtIobDNzH3XDDbXuC/vcb6KD
/4dLcjn3WIWAJmBO5p7aB/Nr9KBlALRf+iTlxU3iTDrauwl2XhXhd7tXb5Jb/YuvLf6YroqKBDdg
yYGWCCEoVmVcJdrXAvx1eb5W/5DcalnY3EwQwH0Mo7y2EtMi0sNtv/hhXmQ1gyO7uHOwlnNUxDSS
BcAkX8pH1+VFwnvR1BjdE1FTWhO89Gql6jdX+3xV/0m+tLx4Jluj0mM9lfXeQcvW6DgxCZVjYB8k
RHF+bViFLi+eTpvATwH1wZsY2U+rLm7wVq6/dCdeTjyes8FNO6Os97nnvmVtdQsz8/NrL335bDZW
nxX0SfbsqTcVASVZaAdfe+mLfN+5GYgysxK118n0dudbobKvZXQ7F08m+V0J1tNI7SMmw61t4zyj
woumr93hzsWzKWtDb2iUzzz3rnWD/NxcgbANX/wsL57OuAPW7Nxh2jvTeN0Z0Vav0ruvXfCLR5OP
cmlaKKF9yWGDITjfOtl/8YpfPJquRZZab3TjPmSg4AZyQWxko8wvXvGL5zMZDezD0BB7Q6XhqZ2p
XUkAT762bV4OP85wwzfCAv7rzsbbenA+w1B87Te/HH2c0vbAn0P4pohxr3haRXFQ2Nlv1q3zPfFP
1q3L2cetVtScJpeegD40/wmSBMLK+NpHejn92PW6OCMAsmCUhoR+jg6tXb1/6Ua8nH6sRZ2bjVHb
7BtcNRsrz+SqMUhI+tqrXzyfdjQL0nwJgWYFx3WvRU/pnE5f24PExePJPMLFFNlQ70PDOPt7JKfZ
jGyar/3qF0+oa0jBS1bVPioXltp5PKFYVf7XXvziGS0JlUkNCuY9dH2G8zkMDFyDX3zxi0d0yLuk
GEZ2t0TPH4nLoIwsh98NQRW/Rkv+szv9YvPEE6NbKhVcGEyHj6aWbit7eEZzhyqomVZnGFp1JkDl
VS2X/VyhQHTlchCuVywBBv3oGYdYdpUKdDMZdh7FzrlZTqXj9173Q8w6oxGB7M7h3a2/uMZd2IJE
YHp/IqwQs16rgLwGsC2hTLFvFEnZ0/ghZ5oJ2MFWFP/u7VR62U2ug4OBAs0n8PZkL0nnWcWxdpUP
9kPSejcpw36GaXyZVUynaskAlaj1lpK3rWWpTY9uWWZB7+jRpl88L8ha79wXru8yeP1NHg3GcdHi
8coAhhGOtSKGWl3Ps4yChUKveyJLfWfl7VSt8MloP0hTlQTci3EPnrN3R1ImwLusbU203wFrH2Gf
U0omZ5zceE0Y3hAwuNGjbvyWKhPLWO+sFSM2NwDS14bbvi7ADVf2kN9o5dgF9Os1CvRqfp89uruO
fl3QZmj0sJY7QyPhBJMaDSI3OYemSmPEKT+PEG1aN0PKlxZZ/aS+43iwV0UcHpJogICrro06v6Jy
LR9mNwy3QoNlceCCT2RB4RVSMFMjEWu2eTsK63Z0xRRQBRa48OSMPQaHrV+iR23QfwbfSb38JU3s
ZJ302tYQ+nybkRhEqNWp9kikLKr0ackL1+d4VqoANXhHAMRjfZ5SP5d40jhwrr3czdSaqNpbG1uD
D2VHekw7q10vUlLBs9g9EHM3bVJDHTTMa5iJhG9EYei7fPqNZgmJEOvM25Coxp1jGVDbpQxwDHfP
9BSTVT0iiQJHDQYmEBrdj7BPCYYw0oz8RA7QeNqSuT5WRTmtHLO9dq1OzkjZdkNYLaJ2b5FrXTeq
P4Ref6q4Gc85nxvXI/ds67acsggmmYRfjGpHk+kwReXT1KutkblDuakQWxzbc/L7Dq7loIR+TIn2
23QEr/qx9PCAGGQRjkR2XmMX6f2+0Z8MkzgNgmKhC/OUnrtwiwyECnRBAio7LtZJO9qSPb5FvD1T
EC4XtB5+emjZ60JicJU0oa4GPCbrBplzFTmQYFwFIlYH/XOxl7u+Z4LPrRfJjkToriWsxZgPCL6K
aNySRxh91SRod2Wo+aiYK0W4hGoWDGdoZaiN/WjtozkXr/YwYCtrXf0Bn79zEFOF4EkMaPEyEZ/B
RbAnH/nTUw+kgRwFjQ3zKawGMuOrq8xy9ENCRiZdn04PBtO7bbQUtWVKD2Qkwb0ZV44FBePNY9Cd
yQz8QsamEe1qsLOUj0BBnSURgSMYwDGgc0/7Z68EpoL5LiNaJSimZN9n1jU99u8yGt0TmaHE4fQt
T7Za6uV1SfIcn3mSiC0p6qZfTYwdHpt4X+iW85OgeIVnn8xQAvs9iFxHyGQJmjGxDsJE5V+bw0wU
dx4fReKZ7poYZxgx4o02MEihti5VfT5ZvcUx8wFA9RiRjbr/aYSllhKA0TwniZ7tjK5EI8RAdxiX
8DlPnLPhZgH8sun9BGZR7SFWeDZIM/WGcyOrsmeYJoPUsQZnVRLaO7DtdxxnxrOnUcXBADNXE5W8
WWskQDEaOUlz/j3qN4LkgM08KQ1qpQ6H86IMtediL3iKsZ9s3K6VazdrCR+RUctnEeNWUoleHjqV
35A7FR5JwL/RWMLrki6gZWnQrmaEiRBn1IF4/7VBGvM3w6l3ZdbuuMG0mwgPRBDKmPzYEDFgri2/
agtYGtEQS4Rzisc5bJYfdWlXQdZZ2cMIEr3irB690qAiYsaZE81vy0E76pVndf409MjpuVcNHxrs
SEtOSdk8hu3w6RaDdq3TrL3uFJ8lAsmwjzRCvhQf6brp5XLPqWIJIDnqZa3BXK4g6MeP0W6pqEeH
2VYaSL9e4KlQdv5mqF4xGZKJ9bRYzY23gILEXluSft3e9hPWpqxnbJll9xFYVjvz0diV4xGz7L3R
WIx2et8kL7lu9dV+1OxR0au3ukMh3erRcHrxzn+9tJ1WHiyCmfdjMUVyn3WuQqxx+veBWAe/9PoF
kskWj5g8gap6bF2oy8Wa0Ah8OiS/wtQT7GEYLhkGhOXsPPiO7ZJV0WHMp6tRGO1+LB25tunb3GVS
L9aWQw9Z8/SrjpkiG0t0g/RVEd3SfWTgy2IPE9BSasWBwwyFsfIcea2Rwty8SSY9+NncRltRS0KS
vPZxjHPjRedzBZAu8LBg8q/sWtRPJOIsw9pFwrTWbmrK13z00NEaXXdPTbHsSLlVO1uAy83E6W8b
oE+LoN3sPcpicA/S80r0UesnYQXufdWijfZ58sPSEeL8gkjL10GV+rU7J9O9JTwGVGn8/DhnoB3E
VMh0xcEm9+Nk6IHpE9IE0twYb7QBcGAICzJ/ZO9aCErmI74XhoqQxoV5T8ZPsqnBeNMCwbYUBVmL
9mxsPBNrj1X0CEtEqN2k/bjc2vpC9YHoxaoWLSuskUh2OukbVWDXZNX7bgmA4zNMI18xG6M4FHre
soNVlnHA8eKB59Zldx3FM3FAjLwZ7iZMZY8VvfMDhHj5hBll2PTCip4zDsecF4Z66gPmragdsNFc
7TOD+Sq6YcWCOT4d8twQlyxJaV6tpppaWltsAHk71iAQvE0SNqSUO8paT5V9nAgiRX0H+86m/Mnu
wokQ+PAOfUUzMIe0+dZkY+WYRxaINfAOYEnwbknzFHIu8wExy1sVpXyGhdT+Nm3w3z/m/4g+q9u/
nT27v/4n//6ooFrA1vuLf/51+1md3ovP7j/PP/Vf3/XHn/nrY1Xwn8tv+cNP8Lp/f9/1e//+h39s
SpRgdTd8tur+sxvy/ter8xuev/P/94v/9vnrVR5V/fmXP31UQ9mfXy1KqvJPf//S1Y+//Mk4jwv9
9398/b9/8fw3/uVPPkkN0/tHSqn3t5f7r5/5fO96ftz7s21L0yGpAEMp/4Pmy/T56yvWn22XWX8e
HhbLIBaIGoHk7j7+y59s58/CdviqNDCeOca5tddVw68vmX+2z/HGnuG4UjfOX/q/v9sfPp3//rT+
rRyK2yop+44X/kOlLHVwIFfnhRxLmgZ73UXPqajP7ck5if2cbMIVnmViih0sxP9wRf7+rv/4Ltb5
Zf67TPnb2zjczVwCh/lOly2ifDKtsWIQiS8TY7h3kDOeGwemd5Xg/7gnEie5j2unImqmzInU7xmi
sVIY1VkKGqtAfEPr95NF6i9xp0AiFagiiT8ocWTlmbnGKcwpHuOMOKDrTDjnPANLFydvQlkjNivX
Euz0c1ptUCDdiZQ/Q/tWULEyiTRJn8csm4etmmSTAob03kNSOQiDNrsQcw7L9BrTytnD0WWgyYPl
Db+pEc/tt4ur47mOB0iiG7ZtXM4aV2FWCsJHU38JCaQi7Y9T44NdPkXiN/0F7zdvdNEJWOKM3KiO
N2qi4YUgmlOTuyvHwiFDDoQBB+vO875v89/8fRefPn+XJwxmYnjCxWcmL2fgRUkyjMRRh5AYRemz
K02biIVuM8CKsXkX9YpsYPmblsGvYcf/cFV/vatpCxvYwXKkZ58vxj+09RvSnUJi789JCwPGVG9M
NlkuS0xVhUnMQMEm1UknCxiVsazjpmc3Y3AP5z3D/c0EVuviuuONsnDlWHzCPNGefjl5ritItIqK
GTzCIRuf82YsjsIyCQ9LrLnBVljp0BSqs5kAE0XTjEMzL45NkopkF425VwR6P+gHQxg9eZBhC3FV
TeG9Dcx6F1XNjDRsEW2/JneAZAlbU5ra2umg6uB8Gmn83tXAlgdgQD9uK/E8a/jiV4S2OOe8PCm+
n5cbPdALg9GEVms7CjYvVVBqJDnBCoiiox5UzEOoBNZwSejIvPFAOd8alenNb/pU57vwDx8cV8sR
jmm5UrjQuhetE2wY0QJ/DgNZu0O9cp3mWYWa+g6bpH5zZxr/z63Je0GBu67heTiI9Iv3Ksjnc6KU
eMjBAdetkaAd3+2G/mBpdXKb9lhcZ+lofidN/aRlWr0h7aq9Eyn4ZztW4JEIacNBWHG1VzpobWWl
6ZrMPuY4/es19GKR+HUPuWwXLnmrnmleqmuuZPKHqgjKo7Cbtg4INT0dberWvTZW2OjNLv9Nj/bX
7PqLD8ImuoShx6bucAq1/vgEuVNJ5oeNObtLyd4QzEn6JHm9HN9IEGFQWJFq8NmNHufkTmCaX+FE
Dt1NwqH03Wqt7KnPLSrfUQsVPqYEYBw4lyzWSRTjUyLNgbUA90Pxv5I22caEZXvu2X7sWJhDL9vX
uEMGhXdT4xyVPjCgMmPtJzv4d0rkP7lzhIGT1BKEpIDgXtw5asQzjI8t5M8pk29kpGiBZ7TvfVWX
d+CbxIbL1L351/fArxHrF58ID4bLmiZtnXmNF0KOiKSlmQP+UKJ5aLeStL6kW+E1tK3Saqi/2XSD
yHMElZrWXdXN3jqLZUu68CjVw7/+XS5ODufLLKRuI30bjqBPdPGr2GpcOFqAfDH/jEqvt5aAaaG/
09eNf/o2pu14grMKA0guVvFC5LZwBTRqtoz6VU4be5NlE5FxsRXCPTInxH7DhZRfhSaRwBSFM0RQ
VsQf5ARiOaNRdUZYifqOZGz+r5SAX3cau5n3f5g7k+W4kW3L/lDhGhw9pgFEw2AnUpRIagIj1aBv
HY7u62tB75q9ZJDGsKxRjZVJBACHN+fsvTZpMrx+Dj8ny+lcKwSPZq9hEk760MakdMFGJ/73V3GE
jjrEEOwSWc3efoUN2v26hce3iQGBfXHrEVBFY5iPn7/OtW95MrL4xA2+Gp1vxjr91l0PpdqCYJM6
ZFJSiyHtCo1HeQCqudxMTh4fTEsZASqQ6OLzK3/wIbH71FdWjY9t1zwpZYN4HkgVYyABlFHpJbou
FWr9VF+Dt9Ke3HkcUz7l+FzTT3ywzDiWadjo8fEVcPG3zxXMrq7wBbPMjKmJoLEqwi4jLGBBxXZb
9oVzQQJ4vJfKHC44xFvIFqPmAjsYcmwo50dRjPO1HRNQ0+MQGf79dM9ntW4cdOG4wjoZW0rUqQIi
HJPC2onb3HFY6SWbB3yKy3DlFaLpdp+/h49GACvgOpuxYXu3wEzVlFKCFnHA5IqdsZTLpTVq9WsV
+wU1ClOGqemaKCCxXHx+5Y9GAEVeljVB/Bdzyts34cdKL23MnYFJpmFYdCajkG5C6MdWh2wbfOCW
dIro4V9flVHnsUC4bElt92R1m4y4Gwp0nuiB2z8eQM0f8xhFwxb6EVFONp2hNJiGpdx/fllr/bsn
X5pn0Qzji+aAx9nv7d06ujG0iNRjiiINY6nLanmQWmsIFvWqpdNV022NHb0h34L917FRmTkcTQpk
fyhqaaxrJZj7Qzvo+h/E1Fl8IDzRExijsD4Eyo6zJiT+bnlNS3pzByz0sE3teGhKkFDAnbecxBYq
BoXnPZCUQGGVXo1UB0JdbMCJRkn3AeyAxD5oAvu/lPks7R2w2fKANtifw9b2nG8GDm0VGJrh3tBW
sOa90UlqF4pQYYWHWlXzButoAshqyimX1GPmnI0//+AL5ghsOh6fMeUm/2QJMvEjgFVb+IJ9o7+M
4nHtOOBvZwtbJ3sVVyrIylwPU6ppVxEOxCvLTY1rSOzWwZOxdkVfi+RIOGrG7WCOnCjPvOoP3rRr
uK7pCD4pPIVv3zSNsVhWQxIHBnDXXxkzGTu2dvjx+VU+OFx4Ln/fo+XnuAzot1exfBovvHQ2WviS
w4FQ2DI0RgcKu9dDd/NWcLYgYgiWe+9NAe56Pfj8F3ywRntrUokvbJ/G42lKO41ETBYzilMn08ST
IOZ2VZvHV59fRayv8+TD4exk87laBtOUfXKjnNhKoEzIIO2sMjEGIw9HKV/uZpvsavIPYe3Ulm7s
baA62Kyn9IuBc++iwRSZb8q5q74nNfM0kaAgXkWCn26msHjmWbyfRfm2LaocFGaYVPT1Wf3j1DlD
l0v7nHWUwCZWBsjN26rRs0cyC+KbZaY5QuXtEUaRc2YZFe/nFYvt7rpR58rI7NZ//8eVRy1uS2xa
MMl1qpYV5JZDYcT2be2M495rtBhQYw2mc56KHHeYfAGwLY89wKIrUjfhV2rj9OvzV/Z+YPCTgFew
fq27cXHyAdiumFPItWyQSNKktTjSPav66cxnJt5/ARYj37ZNWCOOxcz69s6dwZqqSIw4lhxFkM4U
y7DlNpNNQp4vmRpCXNC+BM7X9s8L+vMmwDEMCqMp55BQ0NraUeivtpbQadt19JF00q+KOwK13H3V
ptZGABp8/fzRvJ+7+M1/j5yGZxp8u29/85ijY+h7SgLjWL9arAHIhHWtD1J7yvszD+j9+gol1dDX
Q5xBCr1/8nzi0qqp2PN8logjCR7HIg3gdHxrZ935RvQZmwp7ds7c4N+X+/ZztUxvnQ8sCI14zk73
V3Cs6AnrJADxQI/wk5iYjRzFgFsZ9RPNHXvZJGltBWSCe5AMKHhvTEnWAW2KFPe97TRnNCrvJ5C1
BmNQ5qSuwGdysvKClJjUyAlqM9V0LnF2s2BJ18oDAuZ6pNvpFJ3ZU300NC2qPpZhUAFidj75KM3E
oSrg8+jxNZv3c0NK1z3o0xwrTzPBOMpNCwg9lC6TLF4PONw297HGkwBVZbRACq/viLOypwJbn5Xu
ia5Ppie/iBsZFE7SZ4gUKj/dEY5SpnAHnEQcPh+nH8xn1jpoOOb4hs+9vB2npRYL8qS4AXcQ492Q
ZdkBz61P6tLQ7evOKq6NaM1rsA1Lnhm27yt469xBqeNv3ZzHd3JtJ6v91FzZ8TZdjPt0kfZvmJwQ
a/qs7PFOaPhn73q/kFddFtv2b90clwf8PTiDYttst58/iQ8O3/wcy6RASxnTZxF6+yiIK4+mZhDU
ioiafhjbjMwWnhls10UbnpqiJSsip2/8rR3psuBGZWsWNYl+/e9/B1G1FvUxf63f2ydjKp2x4WIS
oCwTi+VZjX3m7CTJ1dfpoMllLzQzqoi9yK3LQoJU3OfAQkkjzg1QQJ//lA/md97rWri2PEdwdjh5
IhrKIbBIMYVrOPsMkCqc5vjcweSDqdIhd5vmhLDZZpxOXxBL594jeA6Jlh8T6dfCmKyNDKWZVjvT
mVv68GIUN6g3uBBfrJM9ZYXapLc8m7yCGud02mXeS1+VT6Mxie+fP7wPZiNqnDw1U9dZtv2T10gV
DD4IfLfNMCBf8mb7pRnBKxcG590Z/da54fvBKung+7cFJUQkvqfnHRIP0BWpdfbzHbDvzTJ+X3oI
+Bcx7aYXp4QtjyOA9KS5gFS9xJB0AMHHv0jsUR3ikeLFU7hfsLu5f0r0GyRIAWwI+GOoJ4baSIN6
dvXi6+dP6YMhxsaBtZIagSlM42QVocJoe7M5gEyaAJynPfDAmci7M7PcR+/CXMuGON8dagLrr/jH
3qkoW6ofMVfRKiKnJVPrHkyx+GbSjr5ieyt3n9/V32nzZHF0qJ3xGuiHkXJ4svy3Sa5J9sjrMKtZ
BfRheQbu3+JIlmofdxMwuTKarlaoCZWuvr9IROJs+xzbOcANIlYh3S4XitrjxgZ7dSAYJ961HoxB
n1PzRa2ZV5bfV/Iq62V3ZiP+0SuBSmcwiHTd5wD29mEZSz0JUuO0TT2jbY6dLj1osz6fGa8fXsXF
3ctR2XdNfd3U/OOVgMDSlF1w3K2Z94/dgnPcFURvff4iPvrcbUG7gT0BX/vp8oZOLrUg4WobWUd+
2E1Og4IQ43pYwF9J/x/mFo8NKoOMdp9z2udDgAZmnuS9TYP4+Sod0w6jHiUmq479i8/v66Onx3fu
mh7TC4vFyTtCjNOOVcv4WuA+4o3r5EXRl9bd51f5YGPpePROKEZTuaNb8/Yd5cnsdgNwAUAW6K05
B3S7ekF0Xcn7SVZhRpbQmff1/r5o1vDNwEp0DE6BJ6MCqm/XIMgC2cZhF1Tw1NzaGDrPjPD3owIw
ECwvA2z4eqA9mXSEqARFD9a1QenFTtfcCGzBItytwJy4//wZfnRHPuVD1gAmA85Jb5+hykSHF5Fr
2dYq/PM04jdIkj8zwRnrn3k74VDYMxkQzjrYDXu95X98TvkMQ6+OqjiIBqn97Apnwl1cEg3ltONB
ZWskclZ09wDWsxtNepxG6EoHvr0AWLM7kMAZaZCZiwcozxCoiU79zNH3fp1QU1xbxpJ956wV+We2
gB+8CMcg/4TDo7W2PU52gMBLTKDdDDAJv2vlmNBvcfvRp0sbGc+fv4j3g5magmGQGc08wMVOXoRl
R1ROBHUUieV2Y1Y0AWcNrm9lEqXOStjFX8mI6e0zt/hBh+PtdU/ukeQSNdUwM8E0Uui0O/Mla5pi
x09ZQmIe7YeCduk+sxYMe3MPv3PIX8rcBzlE4EKNyqdED5GP57wIjIsPhgyHapv6Gs1rmjlvh0zp
YNKe/SUNHD1pmzus2Zr2TW+WojhSfAFcQEamUZB4EYs/nuTLDAjXIiLU7fqsubObofIDaLv6TeU0
hb3LgCJzbiB55SvNP8c68OILDtijpX9fJ16ET8iThmAYYkdj44wwzG+yGpCavggDuGqdmBuvweyK
ijgnKSaTPliZwV8WO9T7BfqP65lTvZL8RRb2U27qAYUw/XeByPWeujnH3mUc1R2lrAyVSdxVP5Gm
pvKyVzZRu7SZcKJEkwktgV8520E7MryvCpdyKKvu2tOF8VyNmyKP5kepFoircdxl08ZRMdF3BKsw
XijwNpfUGNs5MHw4nkD18/HnhF6SihwqlA58um9fuVEe22GZUafaaK6ffHfdBp6vVO2CpJm05e9t
N1bepT02vgQWpuh5pfqkD7BO65VdoYR4RU5avfqzalYEDolxu5wns4SQlwHr5JpmPfgYS9jRENC5
Fd7oonj2JwOsFztp0pwrw3x228r6JWVD3vhkD9YxjgbSLwt7GPZVU2nhJPSGIDs97fIgli7elEj2
y8/WBDfo9FAwESzjtalsk+N8W98NRqUGALYmrgKQ1i6y/GrNrAA136NrR17gb4SIPOoxtIQ2HekP
456YWJIRtTQBE5J0aXFfQuZ6kgg4nqa5vDNbBR4+dTpi5qOy+91KQ/xEt14/Rj5RjEuRQZ2Zs97+
5Y0TbDaNcleNyq9qsDdYJuHrZpkka8Bs5YqgteZ5CiUydCIw4rh/EAOIvU3hSvGdEom5HDM7Iail
cLNBhGWCjzW0qxLZsuEUIyp/4o1DY+jtHv14Y3xx+YLv9A553iYVnvbYp7P3E0yIRSsWat9XkC8o
H+dJdkugR6PlEKsAtUwKCucbWWn6N9CI5bXdO0USECkHgyXvhFkeFRxG0ra9uCd/xO8I0BlsJ/o6
j4WBZ36IxdXorH7YbNL7mwHQ8mtOcsxNYbn9a064fXbhjiK7aEEE4aiYnA4th4AiDcqB6PkO/fSG
wu0cU4aYxCXpLx1pog7p2JvGrBtEpGLSna1uLnG29dGnwaqICNmEXoNaccWfEgswwsZ4sSY8GJuy
tMQYLHPkoLodfABxhDXtJw1lJ+irxf5qD1rcUxt2QKkpT8k4JEwZueLkxRNgWw09CUhjkpEBLXRE
UlVQqiiHNd+JeK7qEHsAsECNDuarAmkRo2VOOxXggvWWQJam5ewnukXkEY4+2mzEqXN5meotU0vr
iwXWEXrR9SOczce8A8y0KcVsXvJ7DWRQRjH8yYVbPQjFUXSjDBu7hNvL8WjSAiYPzgD9vsnGMv1d
+2JcWZ9a9ORUcX1Vzfj5EVFF/g+9roYnco0L3ttCZXxDDWx0ERcT9c73qwsSpH1V3hKbuJa+kMg+
6LAkntRau1CdIyRYvaoGgNzDagyTfum/6+1oIt8ny/t2EfY8AGqwjWd3SKIvKRO3ChKZqnsqBsud
P8cofSpEJPMmbRdz3qNdwHwUmbM1QBSy0oZX3ol2A8XNv62ANf/spUgGoGELuA6QDGtoujbeEX9n
v7ZDIW/1sYb21FiD/jqC3HNDSGi5Th29BWAhWazwfqT5H9XZ+iMxdUbCvkzGd+i8gKtqyEHg3hOG
xyNuPJ3UZ+J2rNCgeXM/eibFRzENUxaQtOlCDFr6LgS7q64L1UdOaFtDO65RKeUU6llaPMTm2Hp7
CmDWAzSEPqaSDfdV99rklUMcJfcosrwXktNzqFSq/2oZA+Ak6HHwLgC4RNkGrVX/qENl+zsBlSu/
sL3pXEdB4E50oFOeqUV/alwVj70bm/lXx1yKJ2Zu37vSLQ7POKya+mfvRHlycBXYq81A+AVRsk7x
zSvapdyhlF7ExhvS4Wun07nbcoSl/0L2bKxdapil3K1aEgFbZzQLkoYHnL98mvUMfq2Yhqs06scr
s4+Sa62N9BcpJFkd8ViQ5JpPcQWCiNr0hW9naRVAAQEMZ/mJ/yMHOwbDsxi7S8Drc3G0h7INcj8D
0GfAjQbf17F6IUuWQPRmJ2LmwKh6S4s76kJkR4jHoLLibEkoZWYojZhLw8wANxPWi8WuKNfAEpEV
taa1kD/rv3CByOTOc5nsSKEjsxXeWvINeFdn7PEA7LsMVAWRMMkxHvngABXT+cyjDFCg8tLGoL8O
eSusGYLzIcZkfiMdP0lAl1rxz4VUF0l+5WjciKgTAg5KVx9AtKHpgec8/rQWy8QJwFy5Rov4a+cT
MT9x5jExFEHqdU61cRtIyBsrUt6rU1fl98Jp/O7KJ95om5dpQRx2WyZPyzJYTaAci9TKrrT0O/Jw
KFgvMZFG+7436WEyOcSQim3X+JGa/kJqjcPCQa1mdr9MQtCvnfSIv6eR3IKrLIJ81DVAkUKgRPUt
SQZ+GqRw+vQ9ELwxPigx+E9tjLkmWMhOPYLadphg2m66ZmrWO+D86RLdALAAQwf5ww8JnCMwQ9qV
dTuN9WzT+GwQ8sWI5TDvNToYihzMkgf1EvfRJvaJld+1lpZmRLBPAxAh6cHUjXhzv+zOHTH0GGDP
MRG7X31vyQaMdVlhbcy2LV/YGaLFLUcfc9owWICOhD2aL7SPSmSE7Py0AE2jjk0F15/YZKC8SoLa
fKOhLJoZN45UPmL8vr8nziq5cZY2vk0S4c7HSvL1GjNaX7YDYrrvqg6W1jRklOJBtwxFkM1y/sEW
kHMI+GsjCyN9BP6qi5Ts66YleB3g4SDviEM2nnNinZi08C/B2lSOe1PIhKMLXgia34kOD6n1/2QQ
cV6UQS9UX2YI8BbothRdVCwiuGFxtTPSkURt05zFAVPkCGgYSCn5zkZq7Fxa2e19LiIyGJsGJNQd
3wcAeYCo8MRqvkOQgbHmPQOhTopjk2VVcVmANgcOlao5u3TLpNOI0MJFEMqEyJ6L3Nata1URQ47N
sVU2jjJqahsDQUJ3bas2alnuyrzctjbo0LBVbdXvDW1W2MmMKm2Ok5fl7BP0rIt3AENwFPoDeEPs
BiQs+JqavhWdlpFlYPjTtqP9UJC0oVkwq0HnftNrMwcNvdiDYM+Sl2sX3I9zgrpBN4Vq8IGO5Bnm
yMiv9e827JcHu55K42i4U3KsJ1csIXxy+Hi5j2a8Z6h86VxyUpGnetkBLtiY4a5U43VFHY3T5ITy
YIPIQ1WkMQ0p5rnJJRZPOtIF1Wi1/nDBaJ9wH3kuNhfMYwTc2pp7lcNgK7duIUv3CtgfRD/2VYrt
S6L5cNpH6d8LCDKAN+eBOOmhh6a4TAVIzY4Ez+pgKBvBc1V7yZ/BzSJ+G5uV66Ka9Rs7Mpb14uge
wmT0jJ+sntN3PiYboiVa8rvaHLFr9k35pRFJEl00RtQ9641f3SLizqNtqY8t5sYhR+YA5J1tdSOG
KSAn3dnGDXBDzvNFcmNZqucE3ehzedUtSgOZT3AuiS/91Bxcpybz1iJPEuc0RsplV5AcJnedUxJ+
W6NdI3PShd4eWHksVAi6LFPbhtSKoKNC50BdXrOiNtaYLN9R1rc34OQcUu7Ggtq/TlqHvs0RjNGb
GJO82Xp6EQ1hLIa23USiLYn1S8gfPdjmzF/5PzEBtiam2phhzRZrw1axDQjD09qABo00zhRCP+gS
UvSAJre6EBDEnAJp8qLw58Eg7C2f7QbRcv9LJRZnPqK8cfEL+ILSsy+iOK5fkfXlx0Qf5LFopui3
40zJv6/74AWEAEO/chWQntSzZiRhFQ63mH6okewbLZe/3Zz847SysIl9Xm748HTtiVV9hqAKh8jb
07VtRuyxTfID8rZekeI+wccyk38qzbA3hl4aL59f7wO9m+3gwXDoBP9V9Z6UzswWGQRGPzJzHDrM
ej9UoPu0xSdhsZh+RUk5Pjh2xUQoyvZbrnnNbTvjYla2MWzaaMlgh0Z+g/dam6Z9vrj0xT//hR8V
YBxk7xR8EbOIUzkPgk69dmSDwjnmV07Y0wg0meD5g0rUvvQNsg1VgRn+/KprLe+kMEa1AQEYeW90
sfyTWp9ujWJSETKwrGv9Xeb7/aXudtbvvM/80Iza6pAPI/krXepRYBjxCH5+/XVMvb0+H8CqbHV1
2yQd+KRSSxpFlHsV1++WbKZLN3oHCfv/WRrVC/vj6MtUUjLAj/mvXRmAQamjmnTVaInTUXw7ALFm
+mY92rgytFHhd+W8aepRu10ojSabai6eaKVnZ572+1GPWBYND91cpKzCPyl2aZ3wi2VB7GkS83jE
98KRYWFHVNtpcsU/FGeqqx+MeiYXn9nF1BFaUHt5e5eanqqpbdBRSg1zX91nxTa2oiJY4PZrrG5O
JEJ3slgz6eRSv8w1xeKCDjS59/W22i3Ieo+MENRNVkqW0GhY7I8/HwIfPBQWRGZB9Cv0Bk4VgWM2
eCC5JvhuA2EyI9FYO0Q5SWbu9Fb8+vxa74c7gm0iOhAeokLUT3sQI27QEq89Tqyhrq/82u20Axg+
39maiYuNv/et+FEtsH/3ZqL7eBQ9r/LOVPE/aKXzRijhAz1HqY855+1bQZlnO/GqSEn92O6v4rho
xy2KjeRBa1vxg+CJpQgrVh0LbLXB7go3hvdL02Cyn3n2H5RfPchZ9BI8jCCrKvPtT0lNXNT9jMmB
IEJj2xaLhaKdXQYBtN5dmdTUuvEc77HZwMpulzkslNnuWhUNhy7LhueBsuBWNTIKP39R7wfF+rvo
SSGhwgNzKsjujMk3555BAdm0CKdF6pjnZpxTsQeSYWnPiRXfz0NIYWlE4DFBFkvL9e1zwEUCxWmK
aa1XI5EG9K8gVfeks/b+ei6IZ7bYWQ603LQ9YzzzFtY//nYS5A6Zg2i7MBvSiXt7cSabWsIfJayA
MNWQwGR3O3LUOzPsPnikDDrGPzYay/HeafMcJ1vEqlNMODc+5Eivv3TGQuhItcgLD5DxOc/O+/YF
CwodMr4RlM30eN7eVk6tApkTK5pqu/jWLnUvrLKKoMEe387nw+WDS7k04TCFro43/a8F7R/9naE0
OtGvXp2kUEsI+zfbTmhrNksbTefm1PdzCFdgsLDJpXPNjb29rdjFmTYkkGknMiUvHVU1j4lFVCvN
xsq7ToZ4IlgOa9JV6Wv6YVyMP8aQ1iGyTD1oesrIakX6WIBMN63C40/ZJto5ysLumefueCwQzZ75
zR8+HoOscBRgrHd/rU7/fDww5os45mtqlEMyOiw+77JlGtql+rJcfP4q3k8ptKt52T6SRL5hdpJv
n8+ApS4HlIeplhkLeD0ZVSSF49P7lSUdEa2eMxTPlSOy7phN4JnwP6YJMGQjyfttt3Qt/vMS6Vho
0sow7kiljf1z/cB33wJqCo8JeO3voGs8bXGavS6jYnXBLzSG5sc4nWIRjJg9/KCgfj3BToZbvncE
KRHEFRn+/A3ZkURgnLtROLmAY1ZhQkkZtFXuM3X77tYhAN0PwVTEdVBWnQEkArNSs2F/VY3H0ja7
a1WmYIv7Ip625L0l04WmIp3Gw5oPcyPpTBhnvou/C9qbqYXS3qqwwV69brNPp5YoKjmi1oR8daZa
9qPWgv8tdG9NF8vMGoiNKrMtNUM3D3PIEc2O1ZN6F+rB+RrTD6LxNq21AQW7436Vys3MHwVNhq9m
ms0/XTejYEjcwlIHTs+L3rDPUj+yEljsRidbr9iu7mpJTzFNvn4+zN7NmdwYhlrC63BMWHQx3o6y
No6KnJ1lEmikom39DsoBlPhzXK/3Dkk0BJyGTPJ1PfaLpyxFnpSXiqhHMaoikLeEDU57Wc2SSJPS
6vYpFKDl29xFFeXttCoPyO+kClJFzujQ0NckSlMRnFN7aM8BCOm3eLZle0GdIzK2gweX8Izb9v1z
wRqHppa+peETYbH++z8+dYdCt5ho6wUuYQT7WEmSQDnYbf/t0+cDZ/7z8H6tX9DJikVFhGyYci0h
JW5MRRwpQTAsWdqcGb/v5lqk/YaLgZqpy10PKm/vRlvt1LJ00mBsmiS0U0dAEl8muCjkOeyzeHIu
h7VXFAC/lsfOhpG/+/xO320M+AU8T5zbaKPAdJ6Ms5G4A7Nd+AWWUWs7sl1qPnkqqL07xQMFvH4i
K1z4e4M24ZfPL/1+krLQx7mCsxHyWXryb29+ovWu9JTsinhsl2DEpnJNhzG6b9pa3JEtWQafX++D
obOePt3VbwUOwTt52BHfO7JbSi09oXIXU2H9mrHin3mjf4V2b2ek1dvN6Wd1cK678Ld3FXEC7ouZ
3IjUKe1HMDaY0BPfopbfsV1ItpnMoTNJDV74JtVVNWyX+bafGyy3I5Wl9pIy2nBbp3Kl6Iii31gk
0Fy6yqrVYaiq4hGdyfRKODlsmKaWVNelMS73yNuMm8J1e3eHxNBVm4l8GgkFyHN/TA3hHuDn88EK
F74pYpuFNkYBub3Evm5st1a39dxo3YaYPJ2ef6VpX1MkgtFvrzDb4YDPxiFIbZxMf0tbNio3hMVb
xB4TmDaEvVX2y5ayM/AWP49ja8cKDxIHUZbzaERYsMOOuuod55Cxfqgp+4BwM0C6B2iPvUMvp0LA
ICfBckM7Wz4Bjc5EmMSNPYVZktQDj1LVxr7PF5Ky8sWsb8shnY0gZ+UyWGkm5y5Ge2VuyqmIHjKt
G15k4zToBvRslM8NfecL220IYeXgt/wX/fuvmCjX6c+OpL8//Snx5A0i5bb5XX3tu9+/++uX5vS/
/P+QjYIy/B9f2MpeecNG+fFSvqbUqf4XjPL3f/gfMIpp/sdloraR9SDqRcnM1/g/YBTD+I/OXnbV
nLOwMcEyL/wXjKJ5/1lnQxb09T+wWYX5Rv9LRiGg5T+662Ai1Pl4mStZ6/8FGmXV/PIl/u+XygKC
uduy8ZagdWRvfYoo7ptZU5rFqr4o2ycC3GTbe/QNmmw0YlLaFyLx1nwICAH6L0M0Q/1UTljfbsZU
oOwNU6hAvya4zD0Ikypuj37JjoJgvyH1ftuVslJn05VxmdwAoyqsoOow0H9L/ciTfDqxP10sWUaC
BCX8vPhS2hoZOSITmk5Wz6zfLRGl2gtfAxHGjnZJqms6t+baP6UJtEVe/ER25wrx09Ts7aDTl+2C
Tyov56Az0J0NkFYm+pJx4+vdpVGU9GUbACFTuSljnGp3EZCMHCmqpmnlVm+d2NuqulbOwYWMlu+d
Rbc3Arblj5oINeQvjk9G6JA8LJoYLhNbl1+nzkMYSADwUyuL5jj71BJKJdVX8mKbXRrVWNZLorlV
9atwizw0ZjFejjzcTT9bfag0t31x9fURY/S7iPySIOx27Pb2RKS5rqtbLcU2UhhkOrvl2kv2E7lF
HGQdqmFUl1LmFS1B85lgGZK/Gt27rAjy/UKwY7TNLP0VwJOiudSqQ8Wedjsn5iNKheGSXfNwTBCQ
/Eno2B0JTzfJ/u28781SElY/e0WoRxxVMzuXB+oHROTV0di2QWH1jcl5WVOEw0tjjgHzgbxbetpx
gxzzb7bqxISdsjOE2uDfL7s7ACl29Jy6hG5dKj8fyZPECr6dHbpjB7hmHvdPBiMhZIwQJTRCNMBE
WnpgdvFwi8qy2WhZfGnpjjEeOnrAxY091ySb6FG89RzVRKsdoIO8onKLcAk6ahv2lfhvDDSieDlp
0GEC7R+wGcPbyGj16V6nBZNmzahuu2XL9J5soq7dVv7Q9uQ2W/wfFpG1QOi6wfPv09QonJ2j+epa
ZtoQTpGBhMAiQjiYB3h35Id0iCwUVr1nosQ862Ay20bHheZDdo0Xm5BP3nruXhHC+JqAH7cu8DGo
/EjbJKF1b3Y/ZMG4qZ3KdnfxPI0xKgDPaA5RuTQHjlt3BienTZc0/e/FJkgTDpD1HTibJG1sFl/Q
J+HUIKvINx0kCz5d1cvS0wgb1ztXhqypJGURazSTZK9BFljMqZI/JX51AvDyRGZBMUV7MbLjD7TB
ZdtPP57Inhl1i3/hRTNCIHqCqG1TQcWcj2G54jx+j/DgplVLsfY2fpsklgQDpagNwHnzUePP1U/S
W9r6spHkr4Wa0PMjYbFR9Rrjc4CZWFjNGLqcTBywIpXdXhauI4EfutThN1Fvj9nPochzP9CVe0ON
U8uDbhxs2vRKAaGzWGnbgM7LD3CxSRqi0f+ZkgyWD7K5YpYShPEukneaeC217SbGxXIB7sF+tKby
aHGfFYQcpb8Oc2U6xBgNHR6AfjanX0wICMO6xS08rKUdMiJ6x56zoysMgTOmq1MSHW/Sr0n9FLTS
FElAO2OVdK9DMUTkjZiV1m6HIcqMEBkXaBA083YdsmxE/gGnbJJtERDiLGkQSsW+Y1/1lRB3fMHT
1p7L+tqlM7Zv4jTbV3GxPM9WN6f73hk1yptSD3Uz/mVlhR8oU6lAtpZ+kSAlwa4wcmbRobbWHShO
s5F7IycddVbF76px50vIZ0SrRCRhellvXkIdtI5Wm2o/PZXazJ4xUgZpO61+gWt6bnedQIiwc1uM
0q6vfrN/80ORp/OPtq8eJbKjXVrS+C5o9exa6buXour4pGvuO0dFRvjgr3HS0mtcFt5mQbm9ZWhY
j6MObbGa0+XopEm3JVeZVsBQIwGBXDjkV3gLaMNGSh6KSv/to5C8Z9KNrujlNwGFH1GjDUCSCOnT
xjtWOhc2rsNN3zjLj6yP651Ght4Py3FTZrIoyq6yoipQODj5nddZFdWJ8pZqyp+JTnSPDi3yjg5+
4quSPLTjOKl+h1fduCfgSD21Tj0Sw1N5F/ToY3q/TfTNpA+7tZkQwcQk1nghZjnepqwz9D5HOg5B
Zdgv+WD7zzQffUh96fhlIODrbrbavYXSb+cS3XOYipQujN5qV7TkUD6i9NiYo8NDHAJd8ktc52oa
+ss0Ldwbd5QPVVRqdmi2vrS29Lj/eMl0bzNjXmSNPqySlKtkHkJKuDyLuia9zHhpkFEJR37RSuVA
DJt3ZVvpX42OQL8quyun9jL2CBJ0JbGm/jxeGinAE7RPa6paf8g61e5sgsM3VTH1gZ7au55APsLn
km7XWfO9MRMXNCNT6KwWvZbuXlgAN7c8f+u7b438qbFvgnkkyTVJ3fh6ijx9x9LPbJEU0dGZyj6I
SRt9tYRSx4Wy0J54gJyUNre+FoU4uDWw0ZKQcpSb8894iMc7b1zQTCYPnZyhrGvGLZXIA9SvkZQn
5Bss6w4pN3Gy7CNT/cHudJejqY+kjoHf/CGJEoyz5ChrZD+JmhAZepShk8e4BTSl9Nu0E0eXtHbU
P97OTNP4Gk/pKivM7hO3vfJBjCdoSrZ6F4uNqervxmgfEqcObGQIy2rjOjpufpm1/hoO1lCrTKkr
7I16+cYxGvlUPSMddfUvzuhxLxMJPAjkberQLb/t2TElretpQCPWkwm5WWY72a4QVuYlS7+H1e4/
5JBx6B6m81NBLvZ3D5qkhmAKJfNONDG8swrNiQybCdHSzm/SnoRlTHQoFWAeIyAg7OvFMJfbhnC9
rZOgQTOdDibmILugVwufIbmzyU/a1/+XvfNYktxYs/S79B40aLGFCJERGalF5QaWWQIacCiHA8t5
t3mv+aLYfZvstrZrdzlmveGCxWJVRgAuzn/Od+ojtJROn26NyppRNWdhhtKqiXA2a7Wj46fYQhoY
JvYFSgB5JcSNXlrTax6IL/xaoMgUdUABnd9b7wHy3fM6IUWtjUUyDNusVuIZHDfQmiGMzvnGDLrt
29Ca+s7Bow25BPfczu4C7UFrWWpCvKU40BhNNO4eeVp9ynX1GyJ0mFoId5UGENiSgT+F6lVh3WaW
Kb03nMJ9kBiTpMm7kGN2r+Owu4ML6x6mrLCoMnboAKNg3MjCZQXgHOZClsclsPnXdu11x5GO6fug
XO2LyHuFVmhVyaaqPpJZxYWTvNLBbIwgzFqX6DWdwsm0FPqdyCb91sxtK8ToOcSLLedXgIb1A36a
h0GYFJtl+kaJKg/yxvl/L02xnhzpDLeE/x8LTX0jJsZTwqE8srvqjkOhOtt0Ydc4uSsnVvXU7mrR
PGVjydM9GXgWy+FVd9WA1yQ4myihe2XnTTKCEIjbxcvuOMLooeW1l4Vqn7uMt5tKb/2gFxaffrr9
xKX+WXtGfpN7Mktyr6C1UzuObrl8On5JD+FYBQm9SdNRdTR7pSa7aLioBYPp2shvVBKPZy0Lvit7
63eypzGzG503oY3DhUuRdVxmB2a52z4ZSCCRt3prnlRiHBJAtd2CxRmoKsTXgrrTfMvPPGFT4tMg
vAPiVz5KrJwHvITWvco6/1mQ7nhfTf+2pjprD+eRInqzWZLeKvOXRuXtW4Ad9xG+NgqvKIKdKlf8
91Jjow2mH8tsPRSdEu8NPVSR1+gf1mT4VGDrzQOOYJEYjcq+4/oKzp2/6e9OPu3zrOMc6Pbde7Ex
us/azH/cVPukoxK+T8X8Q1MAnXzCnMFQrt/0Ue4ogS0OddbYX101wk/WxPw4zThl2iHNvsTkeV+d
5dCJlNv2S4CF1w+N1Cs5taTOU7vwumVuNz3N+lafcClge7NlMP9y4OHtaNGUezuHB9Bf2deOcp8c
fLX3UpYOtN/Z+Zh9/5y5uF3Drui1hE7l59Xhb+7XnXrS5XKsi9ncEz40viMgy8j0Te0bxcvtBx0f
mOlXAoqAJMs7KfSAOlC7uaup8PxG/6u5g8kwxKbfvkms1ntlYQ3TfFr8ltwjPZWtMG7d4TjbwCWF
R6oCIC10eG/bbmrd6/bbaBR7CNaEBfTZ9FiggiE9qdSQezHNzUMwTzHXE4gs9dAMoUtm4r5yO8KS
9lzcaIVWvWxVjk6Suc6eV/UxF9UIsc4Zw1WkD/kKZbmjGTQGksnJ0aIGeVAqPXRyS0hZ90fdq5Jy
LsV7MejGwzR0z5be9CdlZbc0fOPBdOc8pOZOO1iTX90RQHQSMdDhrllZ8OmMuOV8f/7GA5rfN0bm
ngShjidjtPKzzU4SVTBeYpci1aRLV2DjFDUu9XIAxG89EvTgyM/wNywNkvBuOzBTwMqaE/MOinht
0/WZrzHH/TbTuQKEBpy4YXMJXNl3fmAdrxJOusV91/T5I1d3bpypF9DZVvXfy0qZEYgdAfPHz7NT
32nBGV6+flP0I014V19WsNlcQVZNsIbY2z1BWnnSnKU4z0b/KHEeRNNCYNfPHKQBrXEuVV9ntz6Q
QMro5ortki53ItJEdqg0PvTryKeBoTEuzGnclZVwHtvrcahYiK/YpviuQ9lCdTXioqLJGA+wYYUp
A4jjsrDFmqLXd9YwvpaqX0M3z6x9RXUr93HRHdYaJTGkfj2IHGX/ZMj1Xuq5+bLlw0wtrT3jY13V
F9+Xc6NNvy/PxfuIEPDO43xMuwzhfKvzHRRld69JieMnINZyZDpXgyWomgHEOz45bocpMckh0IsI
tDOxm1zVSUB85gbMO8ECIjQkhMtzJkHgp05KSkx/NE0CVqWuFZc591+6Qsb0c8JoCfxba5VzpCi9
jZaq4pNqg4cgdciQzDJNtr74RDtpOATU097F6nkyZH4AN8S+2m9HPas/ZGND9eincbyTevCq1QXG
WuT5u5VT7SkNUrFGxoYzv/6em212yJ1pvvVHzz2YCAgfKST2qKi1Libus9fW4CTmQTxpbll8SX1L
ORSpZNZE9TRm67l2PXFODa3aUbLRPDPxe0ZMGl8xvS53MztBvAI9/cF14RP2yoUsw/cWW+rnQgrk
XK/VtcWsXPRDlwmXTsyW1gDsZrFlbv6NJ0SiuYH2lusDzAdSJ5+l4TrviqjUXjP7c416GrHI4N3F
wcjUPLWGwzJJGitb+4N2tBlGwfSOmfkHj0jKa4EiKkZT26t0gd7fdmfmSVnSWV3JYaS2f1GQiv0L
oSdk2u9HcyA94r3ZgPKFfzsrKnWYNOu7hH4Jv74Zi9jsdSduDdm8KFlNLN35cF+OYjpyg6MPniBj
DLkKxDt+2cg2Mp8yLm9LtGClGsCpp12GOYUzbVkkmII5oKJaEb01+peeBFGkKYwYdbtsDwxhsNRW
Jhdi/dcG5hvOop7Rs877EItSG5+AHv4oU3MI/dW/Bmr04bbVGnZLv29gfZhtMmDpDD3LGved3lOR
vUp1MrdA32f9RgWqT6Wq98YBiTO63YwX2IHNEbO8faZmF4NvW6/EOabU+2gL7sOByH8puiTD2veo
kpdue55Kyki8NPDOHT9c5NPZqefOa53T5jkPeMVFQ3I7mAMvdAqIxtXYqs96MtRlxPFwcDo83qDV
3+cNyL21zt65wHHHH23aP7Us1SI6Lu2Heu6JvelWGhvZ1Nx2+ciMmNvwDZxr86loaQAeTZClUr9e
86xtUdHsc0XshTbs+8JHfaeXPva4diRMPB96QZCpG3QT+yoh8jXdaGVoWu1oTIGB4838BVDC50ZR
Po3I8WG9OJTc9sw2vbxVD5KUEmz+lPF+GZwYE7mHxvSmg2mUOveAPkvAzN+7oBoQXkxCYi7dIaY/
NjcMB9JL4E8YSdaxxGUOb5CDJOJjbKNyRvoCtZb3x2Gs1c4PGtjHXd0ELRLeECCZ1mMMD4DzUboE
KWWsVHzLUcnIc2oSinYXadq6JTRzkLxJYaUEbqtH5Gw/2PG0xBQL+Hkv646ZuVi7pqS0pm2OIvfL
E+2tYg8+bEVR9Tg9sj5w1Z/8Ml7tpU2u09BDqRCaGEIae6sfVYy71kgoEB4TCt9fugwLcYbaiORo
fmT18FV37p3ZkLBoNmd5pY9lvD5b49EEMbdHGL9TG5XszHJ/6uyy0dTlVbJch0JC8yYEoBWnr7v0
N5bDD5GPWhVbq1MCf68xHnUZ5bcYLo5bplbQOq1xsgdOMmFe200eT+zk1o4sou2j1w3qy/FKiJiy
H/NuX2ExlmdzctVTn7eOs6vmat7u0wytHrprqrexR0kEG9BMU3JJKtHS16gqAcohpQUyf+09i3kL
fcwIlAGu93c1VjCFJ11ZKhRu478v29j1EQ2L9VttLOK5kDxzIc9XZR6tiVUo9tweMYRmMK6Jfm7o
wLtHcqBsmLWWcdX0l1XuvEaw7I16bd2mXIhAdg+me0+/szFFdJT72gO13dZ6BngV5NCvLIvIJn+J
yXyYpM5NHI44vhgjSGdx7aE1zZve6APuk8Fk5CexOpZMHGOomFojGFlPllY0l4V8wXBjL7xU4Ua1
gTo3rj6TCtFS824qvfWXxHILOQjvFOiTkcROWKA73zMWCA7eWKwH8mHPzTaXO7m6nNea23T2XmoD
0PdYX53VC6HrNqNByTa+UhNqXlUbUyKbagx15f2Qk7G98kQsL+i65d7Fj0B9MDOMN4Nmj7AqkUAa
LVC7UW2mnZhV41A05YvboBx1kkJdsbXXI7rfT7FWy/JVpf0wPZjj3J5IoSjvQAd1aRJLlBTBIyyV
SSbbunlqh0WcdISiqBqRMymbad6YxWVgoxcx3y5iu9SkOQ6mZvQRzWgyqs1NS9hDu1cl5VsN/r+h
J+Rz8Cv7cS4051EYaxuZ+XrG5pGHbu+23ya75JAxOU8qE1wRWC1zViez2fdEWu/pbAC4GUDADGdE
9ddtTL2jJXxn15fF8G5u+foL1k1PIgIzRmgJlzqqLn2vS8o/sgkAmEW+44gw4BwXIy1/BcOsrTik
FO+H53SjcUvVtBhDRy3GD2W6JmvJJpz1k+xzYx4awIFmwpkclJo120T/efKDkvqXkXBjMXVqPNLq
bTBXzEQ/WMwsIXYnrmOkfWQX9Gdw3Uft57aMyd+LW5g+KUG+gDRlwcoQtkqOVKd0HvmLbqag4Lmy
neEKAKOVVQcGQyXPrNZ46sH69ocsb1rom1HmLcvZ75dP5kRMWk2+GwhQmFOJC23JNm9vKu/ukaxv
MrgcoZlbXugxcTgYGwpuo5f+sc1JjeeixbO1rPpN46eFTXzX5/jptOClW9fZWRnytsOyF5pLtUVz
5t8GUi8vDEOgluXet2wY7mrPsaNeqmZvLna2q+rRPeid0u4GZ+5iJmIKY6VPuTHLPNlHElP9MRXC
H0MxNuap1TfxsRGxfc9k6p17wy4SY7OWj7z38xuFdEp2M0etdZhXnCmE7nYZQbyDD+XtZs6tZt4t
WMoE30+B0WM22fZFnlUaNk36aqrBtgiP0CZdMrPWmWSn1aPnBx9blhpPDAzOIM+Py5qLeeeofPm1
DYPaQ8sQvBE1YDBTtIk03TSqx2n0qFhiqMxGKu6kw6sbYn6xQ4GCtfPkZKHT2ytt2SZS0Ns2Bs4V
G4C8qzjnfoO493Ps0J7rgb4pYQlKlEdO0BxXMoREs7ud1DZ9SeHfTYsfxOVcwFow1uBY6lD5/SIX
dZg15kPeWRcXHvB+oK+KjOGlZwQ1CDc4GW4KqcfWy/4uIEd1azM1iAjILNEAg9PAxCmMqJMj46Bp
JafGXv0M2+LCFITdkYv1Q+/xVOqIg48WvdpuX+zk5twUzPrwmPDMG3n7DQpDjyjtfVKWZ8b2NVGa
g7p6NNbcPaAI5A/kprskoFpt7xJlDgALPeRB0CWrGVRfYiuPYyA/W5FdNw2US5AVS4gykE7ZQyN0
9Z31tnmTg7fwNhJgc/WVTqXRiTNv8puI/vI1Bi+OoAT6BHiFGJwnWHu2EeppUx7NxbAOVqmWeN2o
iEGt/QkN86XBt3DhupidnWZVBy9btnj1N7JSTXBxUy+7zwTfYUj20uPEMw9HmTf+sVfMoIaR3bvu
py1MZbOG3WRpl9lwhpjUX3NSGubl3L6GqFrla0+13/VPUlaPRcNpNu1suYOY1oa5URmxJkyISzVt
WIbXdMd29t7a0tKJ/vgClvzS3DaayW0wHfY1SLWvbJi4vM7ZBatZlwwGCW1ucmWsN9YaFxzrRKO9
D4CmDjKdOceV3WsOKTOqfOKlpbF8LqWxRb7GET5ec/pqXZaQU0sk/TZjDhDbmfu9xevGhNXSn1vA
CESf5K3r5Fy6jGY7Wlm64wdEpnaJYqCaXVq9QlNu18RVi/bh0UIfChatGzjOTWzMW9NS7pbnz9Jm
FztVi5TDhW4D3c9CZ0zdU8MUIP0YBgnndgi81DhVU8+ZRBr2jVZSE5UuS6b2mrJOOuDnIQxI/BHa
X9yba1l88cJAJC/JtXIjPlSEU6eYq2Hef5G4dE8mLLzp+bdr4X8NHP9mXs2p/3O5zdNnc+WG/MW/
cf3v//RvaIZn/GFDbYbIBn3TA4r3HwYOfsn8A3815le4tLZ1JS3+h4HDoPXGJqIfuC4UJIej5F8M
HPYfxMA83lUHx5urQ6n5Fwwcvx2Qf7Fv4ByxcLkCCQr4S5gAff5utMowFzcMz41nApNrFQ4t4Vba
LjfxQxRpnuSTw60bcAd3qgUWZOQbW9pGa2FW3rHlSLfsCmj+WtSgFSXQhTlSggZz720n37yo1a0R
Ika1mt41I909lZv2MTB2ZBkwl+4LbEK1hi0eqyVJN0t7hCPPRTC1c8meXctVJLPu5D8alxMN1Qig
bYniDZQIAh8X94UF2rafFtmTOZGKyF/R99o3LXeCOw5qExVUUyqPVS09Fz0dxaRf1fZPDHh8F381
wPAJIsrg/bP5HvH1/85x/MVLOfDNFltfG8+1XqRImlAZgDzI+C/P1P2f38hf64H+bvPjyeFPMQye
FgDwPEUWz9FfHZsUVk1zLwrjuWntMWkpXNopa5x3mpnniSUb7Z84Gn/D0//+YPCjEO+zoDlCPv6v
2TtOCe1mDc76DGV7PUHclt8UORBrB8Ghd0MxV0MdzlNV3M5DZqX71vCg7o+WYJChOjvBuwBIYCus
5RQwqg/rdbQufl9zVFp73zs4AWe6aPKWq+tj7ewnu/B59GgoWF9mb3XSSBE07pJCtBTBrcswJnMT
uHNkOw43kO2aUiDWuWxTlAuvhbHS2OUdGICgj21LcAXQ0/Si0TFmxK4txMlMvf7RzVP1kWc1d0ht
nK1PzKLDL9bgklGPLcAl2mwR/6wG4799d7isLHzIuFRtCHrXt/mv3x1yljHNylXPU9b+SrfulGl8
SpvJ/L5Kiz+/uP9dh/+NONxf3pn/bqQrmq/Pr+Xn35bi62/5h5WOdZMEGcY4XiHz6tH9dyud8wfP
N1Zlh5oOj1jlX1di5w+XHBjLNwjP3yv4f67EWPCI/uNQxenBL+PO+1dWYqJUf19IrpZaYkWBwdma
DB5hn78/Jj0ZMoowFzq7OteZqfmb06l9ygStuemt2rZSu2J/SuMWXIS76w2rO5E/GZ4VKBRqXTke
YGo1dthIiBakxdIdA4VnrRAzIuQkFI5z3XhcPf8Ne9PJG01M6uLaTcjSyhGDx973+5Kr8rCd2jyT
By6wITcJ5zuKKY4TMT57HSHyeVavur540ZDqufbgl1kHqMLrFdgBbLbfLX2ujyswt8PggsOx8609
Un9YHjiiyCdh+9mcLFbnn/BKu9TwcSht086MuOLTVJbpsKN0A83NFu+2MX3NTn6iUvyBr1QP5ezj
r/WrlLugaA4+2IoTf+g9iLhdsLYP3uBfmNeVkVXk88mDI+7F60ot5n7LzbT4ZSl9pZUn4/oTgjM0
4AoyYWMSNE43A4iEc8GZ9bOXC44o5XeR0u2ntjcoLQEftp8cOBQZN4+kbdp6l9f6ofBKo7l6trzd
wN19NywYpZbfoyuzKHZqk98bf1oehLlew8LZHOpNyWGakxplpFgQdUIwYTWmLzMXjgjbFUjRqXNc
wK05V6p8vCd+LI4oy+po6Pl4Z1wZumqU3YnclBvN19GxQUj6WGrTHPdtZjxLP207CoLb6fuw4NlZ
itF43xppn1Y3J5sxBNqeIXJzyPn8jj7DMb7AYtITtzDJtYqpFfiRU4hEqW3GuuecZ2YnIYfmTUEg
G7hzgbEK9WVZD/giRR5CM7MHjpsIq46Q2/NSNEPkTx3zs9JzHgDuawdPDEWsrJmhF5O1k7+OHOkn
x95n9Og2oWsq2iTH2vve+ap798umOVD720QbpVZHG4vocyk9teN+2zNKk8DJGwrb84xq4yB1jSOX
LzZ4fuqLXyBeFKWd0TwkpqBJFN10uzk37PMCJPdEwbMxxk02LoBqVsfYp0PdfdI9IPfwFHSUlQ1d
wtw4O1u9r8vIKrnwkLazozpIs7M1TNsRFOnCc+1Xp45RcYAywNXHhrJvadL6nkvti4vp3mtXhMBy
XLTXoDbauKNqep/OXfDZtWP/otm5/cSDs/GkkK4ZnUo92Ebn7NTY6WEOWul7ttkaRohMPg7VpkXO
ULy1je3tndaZAfVQwUlGCH1tk/l56Q0VoXdY6KIbtZ6BNeycTIe6gnpOoF0fgYxRyOP96jFi7oOg
tU9euT5kcO4xOrbFQ+uovbxKE3Me7IcGkozmNBc1uDdiaoZzYOuHaenbJ28zxZ7H4EKa6KkM2k9U
HGxiPTMWdyrjAYsYHxg1WGag3W4dY3Npf21O5oRzSSQm74kzRgHkIEMLvC60CuPiD8a7p2z3NQiM
cme1+nwwB/sgveazwmewM9vOuKi6tqJS275bgya/FlnfXU0sXdftMTA2MWhR2hyAqGzbSxOM4HWq
h2ZePxcze1+l9wIYDTVBa3b+xDjJ64YrXYNwnb53rgcB28lOne6805Dx3TNTrEr9kiY4tNAd+zvI
TPlHQRclvNWahnRT5T9TVzwGuXdBtsB2qLS3rjB2BFG7qAVNNbrFCaff0c21d00umGopnkuKosdH
gjUAPUlYI3FSkd/jB7qxhKft2la/0cgL7jgQnoky7uUoRwZrYqcVMMb61WK58OinhRDz5E7muK/L
laUR3EjxDArY+SXgiOw0L3uy7BRioLue/JrPLwdAh/AZXLLJpkmoBXUNcAy3s7c4iW0oF0kYDso2
+4nf/LCtSuysHmIha8atv2K9SbWgvlndzrxpbPMSZIzlhQZtUoqAprfaOXtMpMJpq7+jVP8sNo0e
dpPhq50jtfY3BeJ3qGwNEIiTf8+m8gbczbMv24OrIw/mtkoKP721OqZP+cKeMg3ezzRFK69b9yFf
luemDqitZ46K5G6+z4D94rkoyTF440HlGMHor3pYTCvRg+W+Jp35q8qguDnV5O5y5HR6arULEC0X
21hFvJv/AV6iBq6U1e29gnq2bJuYU9ibQOMrYDrIVo/NzTthopIMR7YXvQHxNJSM7cBfNmxa0/iU
9xDWVmv7mEdDJvQH1CQ+xvox0PjSrIHfG5ldS/U6oJ+9gTX+uz8E9BpSqRyioA0/tlFuccdPugd3
DC3F03wvzuSSl6fF66fgYYaAshcbFIAot6dg2QGETy/duqHfprJw4PUxsv0CoVI8iZ5/xoPe1nPk
57NE/YFyt+s992HO0y7R5gDNbaLydka0DfNNb2/MekyjYOxl0lwzN7ZZ4V8sGAxtVH1X5G5wxzLU
48t2LqXf701MtHsYTluESarauSuSizEp9dnr5LBi/KA6nraBsHA29qINXZy/6macAk+LZTFK9dy4
bIM3RZeBRzYb93pXcMENiHtVFtjCqi1hmiGiZTGaHVUmM/W+155H2szm7tOZ84S0MIC0LmZniTxR
fdN7DPG5JHHL4PtNlfN05IO510cn8vo5BtGDp9Dpk6WoElAWl9Su4qBm+JoX7ACRUBLWT2Gc9Hr9
EnI9u0w94lTpD6JkGkvz6r1hFAugTXbWiR4dPHM9P2OPp5+Q1S+fsrnI6wpqQ4xWxXyFesWaHKh4
Ximr7Ov6syR2Rzmz62O/gh7YK3KPdDfNrfkMcox307U0VpWu3jmL9rV2qrxzu3HYA3d977AuhjNE
ysh0ANRqFnettaOZol9vMT9Oh4C+9LDzIN7XGuO/VG9EktY8pRBxgnCp1i1OweIdmc1ZiPa69CLd
Sde4srPlFohNfgJ9WR2wzFR7fHD86th+g67PEAagBy20aVcUOFKn9NzhOr3YQ03fgqOVrwsz2ZOU
wfQkPefDy3uS/62vnVc5/cITu4OTJRKdR1JrFnnkGOZ+lCOc4KC0pzHchoWBcx7sjKHbjwy/jcmP
bVe9VWva7+qlypIh65Ht1+kUaO67w+w50bO1fG4aXvih01Megc4PcbKzCTp98QUYqrhZG2o3I9dD
pe7pfP+kpz2eyMNwuEEsZGMTV3EOjwNmYlmYIggd5E7mZFvDB9BdAxxVxveRlL+DHeaiKlIe7e/I
h9Fzmm6o776GQWxbbMOpm64hEcBYisRIsfY1M0D0Y7IkVtUpf7eQAl93Zja/ZyvMvYQqREIoTU5y
4Rb+KeEUSbgmO4Iv0B/03/EVvCXjsGv0rajvtWy1jI/R0tWxBz2CPXFoPM9/oTqksiMixlV+MYSu
k5WB0+H9FC0NqUZkwYsRNxBkl2mPAr786CA/Seqyt61eL83ij927e83lKCMDYBmqYtBIK+eyvBpa
oFTfANpBZ7d+64XaVTpsf6uIYvLnhUSyQ/hi+600YgnaihdxFSCFOysKw1jJmC72eXEAFzpGmz7a
N/VVxMSphJ45/tY2Ccmic7pXybPQfRiXzM+vWujyWxcdrhLpWAjYT0zvk5Hp8nxaVyxeN3NB3G0d
LH84mLnmMKZugoaflbwQG37Xgtrc+CM+fQ8AO/O/dcbHyTytWs7GJkpGK7JJzYvjrpI7CUWh8gjZ
pXnGa+58BWWT6ex7hi9isbnlnFhYOfOw3taxvfpGtitU0cZhfF/KMsuPOKuunkx1ndlMeTt+tKvm
OnHn+tgSsT0Y2KzmQpjvSzZqWBEG12Ulas1iji1SJgwy4RoxocnUoLRHEGHYbPBT++NjW7h98GZ4
I0u15a0FDbQ1BoU9b5dOFM+dl7lm2nLtZiEGxVRMmBjM4laSk9y3Xde2bP5T5t56RoMrUxlmDt3F
KKY6NjWyLBBdwfP+sOS0sO/kGhzOtFbOubLSjR0vDbJXm0DB5wSkjQWmTYcXv6jXJmZTaJYDfX+P
+oSQFG+rV6jbxdnGQ6G6zfjhW9If9wxjdYgLk2FwWUF+m9fTJsvuok1sf3teLne56XCNMMn1tRLz
4eDLV22cdBGXpVLtvd4v5EGgw3IxtkqgaLDGmDIx7Lj6Igwnwfr03jW++1iAdjzinHeIprLbDGPR
cI+VRTRIVeGIK4OkLBlrjNb1Ykfs/uhvln7vgca7J+DCdHYJ+F4HkWIOnnSz/wat1LgPlG1/g873
wo2J59OYdfxroDHzyOS1i2YjoPpCuuWdUVBaHOkTFLm1HSYZ+wybCI2sSv8MatdeYx0SfTgKb8Lf
xin8jbvepMVDr7zxRmCU0eN8W+dTr5CzMjBlO6xikxm5vQFCr0qHKbiRgU8Jo3Bl9eyq7HOqTPe2
6IJh16cGGQ7fvmymnJOaL6DN5lt8JQuKafkwZnaEd0OUN403K0ygi1HfDVn5a+1Bq+HzqILdylQw
WmhqS/revgINzbILfcufPzXwbH/miP8lner/tyjnlTr0Pw8Cwvn//p/sc/h7mPP6W/4UoEwfKQn1
L7As9HbYKug7/8hy0hNLoST6IKlqUDb/GAXY9h+MfElA638qTDZ61r9HOW0D2YpdDSeX7/su4tG/
JD+ZVwX5PwVf4puWQ/e8wd8RKQtawn9RmO2lSBfiHku0ZBn+XAuynqM5NoMxNtm91wPHjFZcPlq0
kSM2MGH4XRpV1txgwdTH8s31aQhJJDDKy2AX6Rjhqy2JFm6NkUYlM6d3A8ymxQ2246hmVNIcI59/
7VFmRRYrmkw1YHOs0/6RjnuypAwiyTemvjDLEB+F/wB10KP3EhcCeJKB/mumCFB3IivIjB+9UWef
ZeOo1zJf0/OUbvyxcFbQighOe/oR45OHdyT9aRI7Cucqg7Ds4UpGs8Fy3FAg7jl3ptXcYXp81zAz
qsW/1Zz8XJXqGjuIgRjuUgyYDs5nEzpHajZJLtQBrkNojsaB/66IqxKXDCuofuz9jBgc2IjpXgW6
9eWYr0PQOQQHc/O29IeYVqpIpEPCtOcw6uKzn7wLTJiYCeOJgfmLjhiw+i4O93Ji0MjvnHmbtUwk
4zVXq/xIV4RZMA+t138kfeYNnGd9faGhfOW32Bz6OB5f/WDebL1nXre7mrgmPxAGA0uEJn87qMJe
8dBDYkfn+rluK4wt1bxy1wRcOTwUbnd1FXqQiZerFac9Cp+wXI0XzFhCv3q+WvMLnB81x5mHcdN3
U10fEYEe7KoA3JczeX0tCz3stG/Eg3YlpnV9M2knWDgiubdaOvAhqXALyItxrs3e/R6FyRlHKMOZ
/pR7j0W+vpCUiyDA7LMWtjPkjLju8jL253knCPaxus+7jt3P3aqkcAiOpLKuw948dWt5pK3znp77
JDWYX2Ge6Ai61djqusJ9xJp0AgAOWtmCfRzMfHJYgxutifrOJ0EIY3i8GR0jEaWzo8FBr+ud4cpE
NR4/tfkyZ+I0TmhYQW09TtqH23m3najyPbZpGq7vHIOlPAWNz7dWeOP9iHtbDc5jqdpfM5LZpsZX
G6+6PXKow3OJtadODFvcMfunnrrixcGfWcLUbQIPd4B1rNWFIGlomf6jz7SdBphIpo8peT4Mk9l5
8ep7LCjVS/7/uDuz5baRLWu/Sr8AHEACieGySZAiJVGDJw03CMmSMc9DAni2//Z/r/7gcnRLlFsK
d1/1OREVVafKNkQikdi591rfUijwxgnCTpDt7HTYyRy7i6NXG6FrTInj+q6pD71OP6EdAWjOafNd
45cJzQFcHPSXeRmtx2w6h7rxFZ4tVkE3uUS1dwLCH0gxPAIAobvB0iu8vDU2slxRQxp24bdZvjXi
+EzWwVr1iP6CJoox5RW+nTl7GRU73pWEolW+Qc230mOXgm8xwMSHNDB2epVhiyIDUXX2lVONe+b7
fqlP9AgDnS4W0Wqc9tYQti+CKdqLQduNtvw58iJzc4WKbFgJLd/rqujWWXMhEAZeplrnXZm0L8u2
Px/ypRCi4yWEP0zRl9SenVXoVtfAw87MPkC1suiOAU2swiZ7tpvFCBSsBc09qBS+N8H3CLX0btIb
a9VwyEqg2PiJreNR6kE3TcEuMvlGs2aN+IGuQ4w/tMJ/aa4K6ubMsy5VgyA+Ej4e10WnvzJihLU9
AF7AIekXpMxfcg5CcSC+STJGghSpA7UE+oBTCrldgicBxwFnEDwPZ2ZTQEAML5ht0j2JzvV+3Iya
52NcXoM3IhepWreWtRMeSHMEjSv604c8ZGOAW8GD+3OsMl/TqCbdbmd0bO0zRr/8WsaYrhpi6UGz
R7dTps6sYLqkLjnFXrD2aE83BiLRKfRLyYzOSvYhqZo6Fr5d03ZL2B48OLeb/CKDr2rCgTZ1XLRu
KR/nxuWc4fKRPN1e2XZz0AEpc/Y/pSlz0A16YQ1Bk0763KR2dVOZDcO+INyKtvW91jwP9OTe0kc/
j6N9LkmhsOYvetgdIivk0IewsmFibapTIuhZTgVSs15uM1IFxqm5RiH5c3ZLzIiIMXitjbvJNi9b
2tFjS+9LjjcOam26yUQfROrc6W3OBp0PPLZdl8w9llJ63Xoo9qnlO6e/Lq36fNmOxgD8TFqLPaYC
LfDWA3kpVO1PY1v7ehH7TnwFE2rYTnNBe7pdNU6NLCRZabP2cwwOXT6eWrOz611cpia28qHE7iK5
7eZ4gWhoO1Bx4rma7rFnYJWjl0ukyJUizCG0erUp588x9qO6Gn+Ast5Z5RdiurfKi8+CVD/UnZbj
J8vRqntGPiGhH8uRDXEkogpXRc22R2zM4K2DMiifutHubiPVVTeiIal4p3AXzStDmd61mSXKYEbR
8mrxbKN5amgzfx9nL7vRMVxhjxykvBqHmrTDmUik+zLK25tmyuUjhgU6/dWEBRnKW1ucg4tA91an
HU9jrtfyMgiK7nulGiIEyQ6foXpGwvs2eflgMFZ3wJ0GzEQevcbRvph9KzPfKQz93Cyh8a2SoBHl
JqpD4h4zO1m8PJWnzi04paiPzFT7YYupMxkyj815q6xAR7NGsgxi8IndJat4ws9LRMHPjiHUD8ds
9OgCeJ2t3ZcTwHIc8d1wUuvkAGxSB+fVSeRaWb11mjJwd04dGpZfTGkHY5vxSXM2tpN529k0ApYK
6RdoTtaraQTBtYrtlD6Ro4ac9JS8T+I9uZ92uy87J3UPxDrIdSHn1EDQ3mBcCtK4hV9ua6j3I6dV
BEx06YSTSCNa5nxOXPyQauwY5CCLihBwdp4eXDDWwmiQN7pmbUacqoGv2Yi91y1wPXJmDAS3dFlT
SSHmOsvDTiovbbKZ9tFao0uk4WciW+Qr9464UbeM1c4ZZlGe0kwAkGB6Qeaec/ZVxIAbuWNvBsMo
1QXdjmhglS1i086FkHiC1TwJLitoWPZtGmOnQDXuEg0jeYMPm3YIrZATudGVV6mcAZHlrYz1QzWa
EbtIB7gGC09b3DLaxDrc4zoafFaAxXs4xG4MPyG1o80cl32O1YnacUUHnhon6zUcGHBJaM4xy5Xz
TgvmMdngeAuStVFi40MpPye6z/OjE1sye/NPZB52fqno9oc7bj6nbPBfFupxo4PaNfamdqo5Axa7
yutNtGs2jY4UH1exrSpYGej7+KNWBfk3EK6tgCfGdmnd77sAwxpHQ3QIiGRdGd1xVl2YEbGkSe1O
AFR9zZULpoMUqivW7FydYp+ZMLAGVnna0TXWmEiUU7Gx3barzsx5Sm4IaqnUZubl0uzkLJobr8mG
86BWA+wKL+tP8zCzTfZZM7EAm/Mtb6ehJQFjHjuGp1VpJeuAyp3NhI7CuO6avJZ7zWOKu9ZgGCNz
t0msXHW0mu6bgqnahmGUDtxDnxpSpooRFnky2Gf9WGmMG+gqnCseTPR3QRRAQ+iZiq00A3KSPw8j
B0smdjMFDLEQTAvjCvSbR9nLv8lNBo+chrtxa7pKOGtFO6DyrdlE4trS97rH9TGEiN2Qv1FhJCSq
kWSaLrLhxLBA1E2UOAMgABB7ZlQuBYPNbMwpa6fZQD8on3Ka3I+9Ocp4Xfc90QcmUQnnsddXz20d
LhEiiAGmdVygA0H4h3UFCx7JKNYGxCkMJj2J9C/I6LlLUZblux7Yk4nUkjqJHAR1Y1k5ni7Rjf5s
tEnpt4kSj6hAdVQugYqVj6k/Ph3SsD3LBmq+jV0ERXaSl3kcn7gYO64nUhXQlIZleCed7yErBIO0
1T9hBx3kBXyK/jodGtP0RZhRVbk2/lgrWFDT9txNl9OE1n8d9Up8xxvfBKuMASwxoBkwuRVfsP3F
qSzzh1l2ZbzGbs7MuEBC+AP1Ab5ZlO+leZIHkvxrpQcm5YjhQoSox3amI5V3t5OuVQ7tWMV+iy/A
/lFWrvlTBsp8shzUpz5hH+a9UKZMGKQ4bg9Owx4s+tCRYtfTDSv3M9s1foaqUsQoVIOYtjDqUsr1
uSRyrfI6LB0u84acmrR0PpetNRr0I9P2x0j7zV452H7jdVfbsAmSEnAdlnMUrSvd45xkiimOkKnR
pXcyNLoN/Wcw91nQrMraw2cRkXCyZBrjqKUfBa6VPo4CU4PbqOaVPKOwHCpzoqNclMRC1W6q6Iw4
LjOQgWAfhvtlfR0FsdYhjkii+9puvCdDq0qehcSpgpWc3EataQsOkP5tNSTbSgBXyHSruOb8TDdl
UjBmALRN8aYfO1THnAIjZwM+v9yXGapPUqiFGQIzEc3IHilRKzj5MPE2NNvZAo1f1iRuFwbUFwvZ
7GW1KEbWLQMEe53lAA1WxGrH1v+gZfOvyeiCX/VuZydu/u3rg4qzl9qiX7/nt7YITSYAbXsRZgqA
posA9J/WDgAvg6B7G9URIjqSOumq/FZ5Ih8C0KUv8D4UdgjE6Pr8bu0I4xN/Dv/RdA2LZE/h/E1r
501GNM0lBEpIPHVaPC6kwNfCIqJ6U+HOnPMyb2ix0PBr0LfM6N1/AtiPWPVJREHFuT9JO84KMrRG
9AD0aW1wN/gLUtT3eSPl519f4r90CxAMNjx4bKMQ00GL0Ht7Vxz874/Tc/xy1fzx9/9uEP7nqhHO
J+CcML+FTrS3/rIhaOj/LCjozCw0Gon0F3+vGu8T3cVf1GGxkMshsv3VquEPetkPNE0SkA0d8TP8
ONTGzhGYeQzZ0wEo3CMUqOyNNWR23azxOKHZXY0pYjbGmHZR7VWhuV/xYVtEB6Z51bif21SGWbAy
myGrmnuIf5THJMenjeM3maNzXqz1yHJ+/Ouvpnf7yf8+PzePz8nT//9/D8XLJfSfHWWpf4KbrdNK
tiw0ur82l3+2HdrGjo2XGm+g9UvrCD/z97ZD29j12FSIbV22pV9t6N8LyHQ/Ld1phIgckekFwxL9
G2n50fqRAv41DDaeF88wvGN+/QygLJnIFsLvVsaQqgKE2b2VX7zYiP+giz5m78Lc1UlsZfNl7YsF
g/p6cwO2ZhizQ4MuDQpnPzkWFJpiGc8RyXUzmdaTEqraDQ292gpDxpWdhNVuTI30gcqwO9jzEJLN
w5htR/Ad4/esAxTYBPXp+z/nIt580V1ffkxp0EAmuYBHm/+9/jFjoF3YgwuxkabVnowlQ0KgYl54
1nfjc8gI/xC7AxRQXi6r969sIGx9e2nBLTexDFhIQF9fusDhQtgiQUhzlJInh0vrpsuVvonNvtnO
CDfXMxO4hzwIE5g+endTJlF7Q+++PSwUKrRQ0/79H2kRPB9/GWLRQvP+4K9jhizJiuxsfQG+rxG9
XI1oJbYZbMJ/dgRooOFz+Ye18afLYJFg7RmCHft4okFMYpdbLexdGhDNPkG3tpZSNR8p5f/wYQjf
hpvOM8VCP9onS5v2koXXbkNOPGDwqNK2rh48vv+NvdYGO8vysaVJRWCzhFjqy0d9YTIIajJPPGBp
mywOzAMJyZM/DUX5WSxcWHMOaHRCOti8f1HeP69vEzuIq3umoLCRqJ+PPpngaES/AwQ1lJH7Ki3j
q9kluRC1X3iPoAmHO97LLaGSoAKHUn5//+pv7t5ydXYQgkkMjCnLi+7lR55Jy6Rv5okNJPgrSQrH
lc3w5Z8S5L9dImyHxx+SdYH5hbkcm4dNifT6Mtj9AIrgA92gYJh8JSN1SOwwOYWQS7NpYhZ2F3hT
urFE0RwaZYYns8gt9hjSN7K+ffbE2N1XND3xKuImHlfWgDUzREa8ywKpziIYLafE+CXbFOjbEhYm
gCDMIz0Dd0quCwMRHGGVvX0XIDtmBJLq7Qn0CAkkEWzlZpD2IhAW1kCyaaj333qaZ5umM8VZ28js
GokFh42ose8ggswnSeI5YFSy5KdTW9rXRBIGNPRq8MkIYcaTsilvEk5OpwBuigNRdvbanCZwW0sf
0qyz5ylsq+deJgcTluNpn7jmBKEJ3ZjAsnuRjyVxF+aYOGe6yrxTs7bRYXSDOT/N1q9eQ1udRoFK
vrU8/8R0a/HUwh6yCY7km0JiXlXGXQ8ACn8lUzenI8M0rjN+DV0x0OkxWiu7oxXuhAOZbROGVShk
wTZs4eq7c0FfFi70jY0Wwo8T8v60ObMu9JDDq58ho3sIDcLjNTczPuuG01db8J+KCV9ffsauPNy2
ZuZushpDJqNxKf3YHnfgP+k+lhx5s6mq96JNzJ3TFSTDWlqK07U06/PUaH4KlAxb22ysE1mN4a5i
+17xfjb2jVba+4VC68/KHSAU9WhjS/r3GNA9UsK1xncwuww2cwMDn+SJ65jbeTY9FCJad5UkPbgv
hh2bTi+HXWmliA6Voo9Kjm2vfQ77btrXur6lgpoADZRbshCL814aDxZInzXdOp1OR2Xt0MSKdQBH
7LwbEe2hdxs2aSZ3HZmYp0miBRutLtt7p+92Jqk+DABYShxZ86I/j6gI172KYRCgkU31sz4Wjwx3
OeZa8ipO288J2SCbOYyrvVeG3pXduPm+1CyxL8rsLCrTC6NI5MZxzGFn6eKejLsyIQTUzM5brf9e
hPixwglQrF7cSrzqezfkC8xsaBNGLgf6GZ5aqSiYGFoIWLmpMeDmxSO9iRtIFcPYktgmarKrK+yl
I3ZwS3wpccntsLvqO6/3QuRsc79FbQs1trsmnjpYCKytn0bmJdOri3hWAmmklW8Sp0hWjA51Ahia
pL2wAvKzW8PbtwjkfDR58+dWQ3ce1UNwFTTp4+ja7QnSLeZWNDc3MH/H09nqtVWvNZk/FM4GhtV0
GCqQA0t/DB18O+zakuxc0uPRU9y1ul7u3Li4xTdHEPYoL5O5gEVnut+8shyuRKZ7dwPZ1riZs0uy
DL0rusD0otBb+waujI1ohieGzxCSHH5sWV3ZeECLNH4KesbVrQaOMALl4Q+aBL43h99Ao5yXcoTs
Ayichuw9HNwBkMn0kKXF5GuF+zi71c5At8rgU5DFvSLLsfvSjahtrBLK9+ASV4H8I/8B3e0kM52z
sAZDQFzErVHO1Y0Wj0+a68LJYTziZ5m2s4iQJaZC+6GhPltnxcKaMBlnXE5Uf6tKwXBiVSWrSWdp
dV2gbUe7fQwWYF5uRyfKi+41M7okaPkGQ3d9sB1AOBrj99hedsNJ7gX9kLWXjsnJFGMIrB0PJTpu
hcrWNtY4XRtztjfqWW5LDUrYMP16nLKrUS8h2SYAUwYoyC769lm0zknbdKeqTh7RBp32jMlPZdjD
1cmnh6HW6JJakoXCLS6r/qaJsNqm7XQHpOai7/NiQ5pH7OuNDDaWWViPdq4jLcOWsyf3+VvRJreT
Qg/0/ptRHqenmCxqj4KfqsMiV4FC6vVLC3GxntaxQ6SFps0TbW5F91nIeHkoJJqtdQBWtEemJJv6
IuzTwGaAM9n93rNh024q+MezP5QC5/jYddFntyC+b0Vzfp7oH5Xlo4LR9BBkFNZbo9WLjUIf9rVH
lP0zBNFlrQ1UkfquzYi/Q4jeT/cTwV+PWjyjv23TCTINMlXYpGEvF85Glz+YlqH1G5RN8kcxUYfH
VYbRX+WaQavUcfOfwHrTh96q0HbMpdtx4WSumJvpCVLwiTa/tkX4lz+y/ACLaHpzpcsQGCczm1Bu
p0iDXQYggjYlVODVEOjMZQ1SePNTBMdKrqc5AmNBxEab+ySqpBd0OdzPTKzm5MSF31Ht4SWPD0jg
wAIx85sfkNbBpegXf+d1BFEIs07dVLpfuhy6EMCp2lnE8w3YUeozkCx54ThbBf31BxKyutrCBhSa
D7qSjc0KuvzStRJinOF+yG+yzRn7aqJLr3AxmdAD5EAafK0tE/EwgxKoQVRGdiFGgLYVh3XyK8gw
VdCElGvT2teHzyZyg9yPoTCBWhbIoFccxpgB5XoU5H6aNvkhFgnNcw0mJ8NrAe3l1NQd5W0aU9nj
OtdR5S9zCzrfqkjSmxG0SOTTavZSX+tKd/Lhly6W3DAXYBNJY53OPLJe820ju2Dn2CHi6YXHMnF2
CFp33TAjrvZBb2S3yC2TJ7S6woOUE7JlEWIUPkkH3LKfBSHcUTVMtE2RGcXPVpux3edDVviM55gi
ullWLHHTi9dF1LlOQit96nxd4SQhSDoBqbfjr+G+nxDBncXoJetNL3h1kKOr5em5Ixs3GFe5VbTG
aYbPoIgxJI9NsGdplBDn2hG9hRaKeJ8MYpi/A4RAfeNxVL3RSD431wHpbhLZRmydJnZtNTAyDRNe
FPYhyiY8g+aGmW3/rSkWtk3pBOMXvMgLcpa3Q7WqpRIggVkL17WImJiEaZibNE+irlsjk0pNguBb
pCXNLBB26yF5QQJ6Khv8AhAFQ++GFSssbb7YZcw4FhHltW3M4y1/ZNiv0yhJf/Sc4h5w04wPYqrl
FcsetcJApDgOQsGI19fDZLiczLoQK7gDKgcW1yAEqIgcvQtrQeY4ZKomXWFPYbTCRkoCVdLh1+Nm
2ACDe6Z5fsbA70cbw4bwtaDveFWaJL1vcmk0eA+AN3+OER+hJtVKSqsYfLe3ZUt3IM9WYXKjUZAF
zHqaPuawOQ/nQHKSBw1jCzlJtuCVhv8khtpSt9p3A64vI73KGBFSGfXgrsoc7CLCJ5wnliG79NIx
erEeQ21JEKLmPi9Sp2LEZSh0krXqonmVu17boScKgwP4PVCeSNfh+mVh694rMOYsd4GoliFBSk5I
mKpmhQEklScIFzygJgECY8ahpnc7606SnRn2LPrTJOqxzvSzHdFhd0uoXABL8eUNmfsgrWb8NjVA
zbeGkekt7+3C7LZsFfI7ebQEJw9lXqUnk5bMbGI9vmfR2UhpCrJsn7LJJllYayZ4kWQ/XkCcCW4Y
qQv71GN1QHzhhkGZkTrhyaOVeDPzu7DnFBGPbEYT61DtCqPxGHeiqe82VWFNJGAjmFhHUxowtVcE
1oLXQztF3BBe/wJCe76emqzRtxohJDNG/Lh6Yo+1BEg6zpN+Z9S6y+Qttr6YcgjhAQjlnqdArjh6
1pPsTkxyQRbkj1NvOyKe7uwk0b+r3ANtJ6jaHGzVaMBPZOpR/QGXY3ePBhwslFi5168wlSZXaewW
j+YQsPH2dtQ8OV06fKV15EDVs+f5xu4HeRq6tZecNPFcQkcmWY3Jst2ZFgq0rizWeUUHHNlWU5EC
VFZWtCpR/qJjmitOFGFOxMJiXwxMf9TTnlJoHnAtRmWl5auoIfIZe6tAWgKKCh+GNnqfi3I2zXXT
E0W84mcjoqu1jfqir7VOww0DwmAd1cLaTyFfzC4jgRBxSSGHbt3UU3OnjdGMH6lLasIR26z6NgnQ
yZsClhJiQa1hHtgrI2XePzCNMpNeyhMDONYPUSMe0QX4Wr4ubbjq3FJ79qTWQ7ISaP+hj4bqxC1D
3ptFZcp7PQ/LDkhtH97k7Psgi/R6AIPSuNqEoj+Mpr3AqalW1Av2DaCgeMCw4zJAsq0QuFHoeLNa
NSJOvw1Fxb+elUH5mE0Bm5di3gQSdgzTb4DZW+W7PGrR3kXfd+kEbvw57QLTwJRS2s0a5xq0hwrA
KNIVo6eiCKlh5n1K8/jBDMGCh0qPWfYhDCVsfzagLCeOvnWyC6mv7DTrsMNCr+TBMI18HzF6sIkr
r8C+wE9HNDBXyGCR4Xvzpp4i9VUkVfSYRfgEVg6pEidFUZ1jnKyLE1HV7fdUyzjfkkGVXynWHIUG
b1RcTY6G80RhIeVNF2fZYzR4cbwuoT71ftM2/MbWdi+xEVusAAfu4AqT7hCTxKlQSGO0zK5Fk7I8
03EEPO3JEnpaFgbEr6djtPiHBCa13JnTm27oONAw0uZVrmkDMgd4oVl9UuC2ir7aeWZR8ifRnZYb
zD5DciHOEGhn8kzpbn2R0rr43IyFSDZCBC5+TzYxFH29lQVbbG+yWndjxlAzJA+FHPMORWHqhq2J
TykuDxyIjXTnplBfNa1vEf+RIrgyRJU8jKNqYcD1REffcEKKW3S2eMy/tUQvFXsZtwjN4IHdDaJM
0rXJm4gsO96M04b+ZfcFNeTYrPs+6ewbmLWWi5hzLma1cZMBMerMgsP34DTttjNEcCs7i1d0zh6E
nEWm7saheiDaI+86Mg8xrLGiqeBOzMFDWxsjtrkznQHE8pRMk3eoVDtrK5fgB8kzzlCG064jDm0v
Z4hHcwTxN3cB320JA5Qnc063Z1uIsf7SJCTArepYRc9OLHgDsjOxgEoCjAhSoJjr1xzO+3ADBT97
jtIaVKpI6xDns8gSvMV5V11aXdpChC3i5qP80l+W/leNUOp40AM2ABHXXZKcXtfxhMGMjgjDDmuL
LL4KK4QfFZNPtkhAqmzLlNf4WsncOEdgSHBL1TVAMKqenPFi4JHJvNbdEwuPQrLSKm0lRZEC4Sxz
ZW7SWDOfktgd/V+Hj78a2v1rDoFR3784h73hS5w+5A9J+or08+t3/DO80xz7kwFBh1tGOCwN2GXe
8c8wRnOYqzCNgzChYw4GCUSj9fc0hjgmXkxQbWhYLUGTCx/o9zTGcD7pJpMa1N+SKoz28t9MY4xf
Z8L/WmuSZuqvcSHD5GU2SJD30Vrr0g7nJ87q2eAFsbKViB/c2CLeTDFeildVWUBPa4FkfC5JWOnp
VBX14M8pIZcQGSbEOpY+oDXM87YaV7pmIOXp0YodcDo7550uzdyH0EKPCFAMKi2bZgCpGcThqn6Y
vqHKokkRVDWl29QO6U3VOWGxIb+KhmGUf56yhEYyGngby3DoZslayQyHbD4Dt0XEPAJuELUThxuO
ixwm4lCa33OKO9MvGIyeZ4Eob+sMJ19bofpZwesILuGSF0Q4kdkmTzS7p4KoZWtctUDZvR2NivF7
R+IPPUevmwngSPU+X+eQvEhdpiobVpbmXvCqTeH0C4NBjeFR18dYhr8ZEPt2cAWyfK3PRrrn/wLa
E8Vk3OBpFY86ZvLzGusbnk9hNwoxekp8KA54EW+6XqBCM+Ze/06Dz7pJ8SrFpMCm3qMDwujMUkrS
UHIKDchelfFSDvoxUluntINHlMxOsop5X94uScFqXySTEazmPuLmYG5KbisOy/SuCcxDhCwW5SEO
ooBNBege+ljP0O4JjR+WmMRAWttwHlzOg43zQMPEXdTvHDZEbkY/goD1uWLEEVyCazKIo5kE4Q4R
SIp7o2aGuJpt4bJ2HMuazweVJrcaw2SUKIM7+LGRJqgJy44IupgjyX2D+Ttd4N+tteYsYT4PUFNR
IZk6TO8hbpJti+7vdhCBiTCK8n5NupKJpzEQqtiyD+di1ZB/h68jiJpoG/SDdW23JmTFqIvUKTA/
xehPA1NRrV8863+YJS3ThtdPD+NQMpGZhS9jNGeZlbwYwNCDsHX+3HgrRUTyAzeR3dYSFL0y+eBS
r8cuPKiMkXTm58vEjumYeTSvyzh5hI3hcCyX9ZXmzBDEHdT9rmy0TRt5C+oyHs4r/vEKiLA6/P3+
/n/Nl4VF8sXdfLNzXz1UiKouSvXwbycqLp5f7+HL7/1nDzek9wk7FdNCd2G2vXBoAd765LLUX3q3
fu/gGv+FQQEDdSBB/C4EGLzFf+/hmmF84hzNfBpOEEQ3/FV/s4kvW/R/LUIUJ7DaiBnV+RuvjDej
RmXi9x09ANoto/Bk1Zmd9rMwLLF78e38Ya2/XoC/LrPohFC3MNG0JTqSV2s9B1GlEWPsnmtdlX0z
9WT2raYrL5C4Fjch+/5N2WmgiY1c5zxh2x+Myt9+Sg9zvcvU0UIUxWj19eU13IwtcJPwAPgUXkLq
8loZ1QeDvz9dxOa2cM+IOsfI/voike50WWmE0UF4oMa0CW1LxiDgg0f59a6xfJMexjxXGh6vMf6+
/BQvdg16syHDwzg6YNQaV1pR5JvZnek/urnuv3/T/vSBlrpDh0HpLLKQ15dK+5plDbXlkExJ/8Mr
XW27pHl+1Hv+02WocNA+WVIXHsyrV5+og9o8eUQ2HcYh7zaRYvKUwdc4f//DHEnWfn1xDi5EYl7J
1YUPfTT8jWH+ko+oR4fQK6tDa5ISUZoU+GUgnlVLwAW5Q+7G7Hus9VMEkJqmCa5+2/v7tegYJhNi
rJbovp1F1vHiBg4If5Emu9GBg2OPKSmXfk+Y2/37H3cp818/16xy9CsIcgjTdBcx4surAK7KyYQQ
0YEC5EnBkVx5dnUtK96skxjtv18pCApYJ2xVpiGPx/o933kTe0BdcO31J8R60C9ux/rk/c/0h6WP
4FC3qDEMhyf56JsLmniwRd4wR57JBBy9rPbrHMysHqgPHrI3S5IWmrvoPNBgQm87DvnO08bI7CrJ
Dx2a+2HFhdtd4LXGBzvGm5tksRCQ39DcR5rpHKtJAri6qetU7BhzHvs28KknO6ywHPa5e13OyUfE
x7cfyzBd6Sw3yGDtHV9vMoBiNm0UH4IZLm2UlEs7080379+mt1cRCHB07vmCwHOXd9fLpVczOqrd
xMoPI/N9olTNARpRan5wlbfPM+d7TjLgJHmkHWkf7U6l5BM2dMIPdDGxmYwESCV0up6I2fBA84Ti
cpqHa9Ot25/V0JSXgRgAs8+IF/7241Je8TQjp3GW3eto+2JcOJUAmqMD3K1pE/XaU8AE828fMIsP
uBD8UB0xojvWemWtKPs65gHzgq4nGw/s2QTB/395laOPUrZh0Ga4xA6dINkyEouxQuEqfv8Le7vq
bVpu8Ctd1j0qnKOrTBrquwEnxQFIVI17Zmi3NlZBFACoZdIcI+H713uzbfAKW4RUcBghqqKCfr0e
GdEqt3T0/DDREPtimtHApJuW/vfU5qyzev9ibxc/rzK2QYSui87oWGKkpc085yj3D3YbjWfMouVK
xzd8+T+4CqcZHuRl55BHCkUzncahC8fy4BqhhsklZlS/5BK+f5W3X9zSeKD4o3jleT4u2tyoSCrN
kOUBswr90kEQ4nlWEwcAEKnrsB+9f7nXekZe0HSuyNORhoQbIFA1vr5PTmLOqG3S6uCQZ+fiG5kz
klzsnrakO7sXIZnwTyRD2wdMQfAK37/420VJAUKdrSOm9ASv5tcXDxvHKs3RqQ8lMXWFn45ATICE
NcldFGXmPVzGxPjgJfPm66XasZZmDOd2bqUrXl+SZBfEaGHeHsJRtrRDshAuI5xJGRjyg/Xyp0sh
uKb+lYBjKeZeX8p0wpjc67Kj9jHUs0QaeMBSo07GQUv/9mmTfIVsU3yHPAbQpl9fSoFjmY0iGw5k
Bll7q3XUCcnT4T7UguD2L+8ZFQenEj4UjzUNmqMvsCSKzkKW0h9QDZFMw406VWMNTMLVuh2cT/eD
yu0P3yIJgJy6KFQN2O7Ls/+icmMmUsnIa/uDJvhALa4ivwCztR5Jsty9/9HePAvLR0Mu71AUSPav
o0ux/JplqtQfqIKMB6XTutLCIT8fpaMuClCSMMK8wd44eSg/uIFvdrDl0hSEYGMNEoePewUQiBgm
t0Z/UGmhb2sLSlRhRvMHIuvX6lMe9qOrHN07Mg7qsPdEfzBz/a4nN3IjLDLacq0MviZJBgstSNTf
1o+/rkl9jftBsjqPXjxmYVazCLimcvH3WbGG+ZN8XySB4Qc1wR9XikuLlfGBR3FydBS0xRwOJjbu
g0cA1bo0Y4AIMicYwzY+Kj/+eCn2aNrDgjJfP3reClWOA0SP/jCrodwbpa7f6oE+o1Cxig/u2dI5
fn2o4IujU8AZnsYvT8LRqmyFPagwFgN8MYBozPvRv82kRJ0aph0eYASIYjdWiFsYIcN5RWaZi2en
borLusF23EQyEx9son9YrdCVOUbhKTGoao9+pEofa52X4XAgkAD0RaBIjB7i4INX05+uQiOdFhrn
YOfN/YRHBsWt4yrzgAtFo8W4TSk/N+8/9G/eQcu6xFRFWx8nheMeVbRxNHb9JKQ6CMXrFrSHeaI3
Sb13jKy+7VuCZd6/3tulAx1acrinI+gZnENe72dq8hiHdvp8UIkU64QbtabLi3afcZ7//qXefjQW
DUMJDgWcCfjb60tNrcPwO7P0QwIVy97kbSuwKJr0MTB3KgdRH6HX6Qdr4+0migSbHIRF841ZbZnF
vNqvnTyohRF6B6sfvemQGLKNiT0qsmYPRCCAeTN0xXBF7lTKYJOGi/PBD/B2k+N0x/yGN4aNTcNY
vpUXL4w+EnptEMJ0sN3GJS+7Mi6nXGtPcsSR0BZQg1p+0pIB9MF13y5XSimOrg5GLwaw9lF5SPBS
QJeqDA4zqwxdKRhd/FLRB++ot1dZ3g50MgyPCZU43g10EUyjXYJXDdKOEHdLRBsnLj9qQtEm5Ft6
1cogqYDACjrYPBQeYqvX36KsNCvjRovLeuALux6dEfRA6yrpXoce4WrbpUkK6aOejfk89BphneYN
nDp9lVTeCOuzrnJwfUZOIgRJTTr0V9FAmtJBmgNdvWjxbgNatJSu7SloGEbIJokYtpvhmPgSGNx3
8oBJNu/x/mS7tAoqFL+DVnIjjRDEAclMdeszdvgP0s5rR3JcWddPJEDe3KYtl6ruqml7I7SVp7x9
+v2xD3B2pzKRQvVeWMBg1qxpJikyGIz4DfgJUx2g9WK7k1hf62TOJ+SY8vlThjBf+i5FZqBGc6hs
UD0MmjgBjIwHd/GKJR1SsmrZG9ah7pFu+Aawf2gPRq+bwbuoayPvGXfP5rfV1FqP8U+mRE+icEvz
XheY0L7vMBmqdogh47FqAqBX74w2V9NdYnbN5zCfHWeXY0gdPrlukHmbcTSwzaHNgd5HBHW6f4q1
rHxS1THDKc+pjX1ChSr+z56smDuFrPnbaEyZ7kcp+u7PUZONaA6L2f3aUFb6pKBnmx1nL22jQ2MP
BYSGdAi6T1lapcrTCEDRuR/RUFYwI0K7WnufgAepwGDRonyeTSByB0itzjfDnDR3h92Wm96jZV1U
qKV26ElVTjnMmypD2xWEfq/j3Vt4Jmqs2FiiElMPiXsIdGV8VfpRQ8pOrZLPdZsDx/E67H5ohXNV
bY3OgCgOrCH+VkZ05TaVaolo21LJvVfaME1A1TQSazvmCki1NABCPOj2SzuMFAZJJ/v4SW3RrdmX
pen96tvMRclszpADjFteDUe0CVAxnG2lNE+K6K3hgNbBAHLFa8gT0fWirv+cQ6huwbdlnfOd+9BE
qiV1OnhSIrMqd186swFuRPGK7/bsNt/tukCrUGnTrDuYzRCm71MMIkcgOTl4+JFyXPRrdrxBvwOf
h7NxFqhZsx/7qHQ2UWhH3WEezdQ6OFaSqfeBTuX6gCQ48lSQfxBNRjvbQBkXq7BqfNAtyD/3aWtY
irGxMkAY4FOA6aL1X2EC36aqAql9HqoJRC7N30e0l7x208Mv775Ok1Y1Bw+r3PgQpwaYYEM3yuGh
Af3YALc1rBHhSGtALKhSLLZ70jd5/IilUZaeLEgL2s8haGZR7hPcqcsTkoIW4rgNllrcF1Wg37eW
asdHKwlK5ZuNyAnS046X9btCV4vs2Dex124dlCne00WIXAReKfhKXEcVWve2F+nhwcnKoj5iror8
fZzyL28mZE6y/Vy3Xbgt2yFSH7gpTXsHQ6gC66VgwLIfOrUEFy8GqRNAc+O5qZGPQlzYFeXXZKwi
Sna0HWrxcdZ6O/iJqodAG5xXEhBAlL7HEj0EFefx+3JObZSEAOQazTeasFb7gtVcMj0pJa+cY+rk
1L3b0qBuAIF6xHZzJ+aq+Ulvt2FbCKQJiFkHVYjGjh5mrBfvjHT4jVPp9zGizpZqGUDKtisfaqFr
vyLN+tLWznMIYH5nl9YrusHst8ACtVdb0ChBDP9GrUYcWqEjaEwdHgif4efY80xYCdfdEf815B/1
T6Ix2UoxNsVlAlY6VkwsVec0+YBgFZ1jauoPHRQV4PYNbsRUmVWQoRsjCEuM67ThgJeziRvkVByS
AtCkjhk7cnNR9T4JlBZFVOl3GlfPcWnS5h8c5c5FcdUPwO0clAkhrpB2N84qp6QGpdoFlvKSAxq/
B9T8bCB3se8H6DOzZnyfon7YoaTzZFhts3eBbx0sKlnHttOgtU20nCZjxDuGutNn22jvHBQskW6P
DYlFf/J6iTWYquAeI9jkjoS23wpNfzebaDF1qJaikpo+InOMEZGmY/jczFBvmql5zgQORCDNo70J
hfkEtvqrAZZ1G6KFXzlg2EG0NocxDqpHCh3hZwhN6U6M0+dG06V+Cfou9NX1BzvKxLGuwFS4+S/b
RGJqCII7s7XRJfO2ZTVqDV0JqLZ3WmeAd67tfOI1SONuKF7LNqyUHRCqrng3oIY937VZambvTbvG
0lmpYk15IE563YOdhX18VwMexh2wjtziuZiCQfwYgVyN76Yac7KdqtT4JmwTrOOHXwgsFf1v+IJ6
/4LPTtj6YNlmqu9USoxjWSuR/ivX1XxCW6q05vm/ScwBejGqEjb9QwXrvf6Bo7vE2Bc5wlUqJzrZ
NyVqJw9I6QIlh7qevSjsc+eYDbMxHbWkw7BBSzSebD1lI+vQNllY/M6rHDA4suWoJrm7fMKFBQ8f
NKuegtAxf8DdjWEaEKTDvd2oVQezLkHuohCIFCQgcOPWuEsAz1Bt5EQBeCsjC1bHGDgQ4nR3tD/3
mdINT9xegELcKIkAruth6hfN6NV7ClVY+jpN733M8arjwgXa/RPjg1JHmkyZx0fw8oBwx8LOUQQc
B9faU5bIzbtI6xGEb2EbeWidAVQEPq9GvJaEav4WbVDPoMmsStt0ZKQZHMkk/sqVbuDF5iFeskVJ
KXqIahydNmllxLhBTy66eNWQqe/GrjW8rVt1JjPt4FD9Z7ZR9KPKpYmk2nOrYPPoCa5Bl4t65w5t
p/qtJTJsk6FqNDvWheRtckez5BkQlj8RdAq0XZF38HzGcKIvNiqRab9DnWeu77x4ijWBHTlKWwcE
tLzpWAe4YT7VY6QOkJFqcO1PCYAciuJQCtCM0pHgunfH0B62am0g4Cx6G5T43FYZkMc8Gz3gskmC
M9imqxIuMBsdtvdVDTx1GwL+fCk9Sj7czGo6PUc5aduuAHtjvnTCDet3dYX2+m6OoZ3uEmPAapGw
3hS+VxpDiibV4PHotyq7uos1cIjHAesZ/cGpo155D+EUUZ+8UsuvZAX2uwhdZrS5dalplYQjnDa0
VrSvZPlq/oAwfsCDXjeS9ids9OoJMGuP7locYcZ65LIAv9GiTdSPSHXHXbsN5sASx7ECnI0RZBSY
R2ibNTyivlD1DRcwSFxuZpCzxtiQpyv4/UUH3MFwdMkc+Av4eFatrT7SGhumjQdBzj7URK7fE4K6
8T3/9/g1BET5sanLEa2XfpS5RFSP2F26ZaoEWxNlNn2HTha7Blh5rrwIo6q8vYPUk/VahYhbgsrW
wGqBtIHV8jiKrPxpyUQTKWrhiE0SRwmNFixjIYzoHFNsfgrNmE6aOobFoZyFMR8DurfdUUfyn2Mh
IOls8wTz+l092GV677VK9DF28hqRnqJwXsWMTuOmKqqqOLpd4P2MY01HzbvWYa3OwIDBy5dz+I2y
SSXuJqk9fciSVG82Bl4P9eb2G/XitUbBTaOFQ1DVaSlZi+c39frYRUQy8gWqTH5SlAWxRRPPXGTB
PtfbadqY3WCsjHrxCP8zqkfpBj0MiguLUUnqUyk7i+sJ19h9bYl4n8Sjs4M7vDbBi0e4HAqpAAoM
VBapK54/pCiga+A9Z/TnODSgntT0NKEJAtIVbaAtOnfx4+0VvXghMiBFEylSY1NfkCDFv9+/TqhR
iyv0yB9zA6tZQA1fcH4oVsomV0ehU4vDlWExwcVrV8UrFFU3B7n6Wa+aO8Uq7eDZm2bUDd8+HVn+
RXKZdyCtkfPp9LbZo2bXYv1qGXB6s2ZGxD2pj7dHubYheFa7IEmkC5i+WLSyRQRxQs7YB7OCWhww
BDLNRJyczF4rkFzbEGwH5CNkG5o+xPmEsnoiWR+G2LfU+qXFh2hrihQXK7P7Qnv38z/MS4pF/Dlb
1F/PB0uKCCcta4p90WTmsxoO1Y+5AfFtTPpaof7ajqDqQ7lXk59rCfUQmcgKo80oTmpGyCWLL0Dz
EXZA1P93e05XB6L4SqeDsEGp/nxOmRnHEHLM2Jcakzw1gPR+NFQ03/9hi0usAAgmysmIrSzG4VbA
7zVJ/LxIu0/OZI/tDqpsJt5a0sEalD6YxzHiL0DQzseZKxHoM4Rt34msbofRjX6YHDd6feuq0ViV
aEQL3ANfaTFK00YTt2mVYs80jk9Z1asYvKfZCuDn8hzpQJ3RBJG1Ib7OouSY9bRlVK93Tl2RqdsA
oMyWJAh6lsBd/K0TOh9qUaFS4Rm6JQ4ndLQ77VSpwn2mOSVWboorm0227wATUkqlbLs4QBD38soU
A9yFRHHuqw5qXcCTd6XUfblswAvogbIH2G36srXcexm80KwO/bKPhu1U5DpPfrNSRgSZMWF/68IZ
BnrzVCp5VFO+X+wEp3f0FAvO0FeyUK2fBRjB/ESL1zzcHufK1X42ziJyz/ace5GSR36rw/3rBfIA
zS/FKWCLBdZ8aNywfXsUN4CF0DlHCOQSGp+OuFvIBNx3cQNHDzAdcliyqg4k25qiH7end2VnYATq
ssuBEiMbI7/pX3XmSR8SJQ0Rlo1zR/MdrUV1KE/H8vftYS63BuViIGXYNcA5QPXtfBiKnyoKh0bq
N2GWfJnjvjrgNs9bP1Mw9vi/jSWLwn9NCcMrF9j3nPo46czvwZSau6JRh32WpeHKp7pcPVlWhkbh
wJnRSCDOh+qo9gXhOMZ+mxvBRwoD2oH+qvPWZotkSJCj0KbiO100I7AbNsw6zhO/R3YXayt78LqX
GjRbj+7A7Borx/jqpPhUQHstoCjLYKEGWuhYnUEWMQxUBEaMEFuts1dCksxFzkrzLkAvrlhuJon4
Uhc7Qpf1fqvjosUxDO+3ERhJJcVn+7tadYunzh2QncaYyDcxxaT6oeV4u715o7gsKlBYQ7asvcXX
s5qEOhCOI77TUDLnyTYH8bZDJeSTFqqmu7s9mvzTLiaMFJ7sepCgqYtIb4ZmOURog/hmZzQHXkE0
Oe0SGouZJg+4+rTYGjf6Xe3R8b098pUP6qqkGkD36EDyn/NdGvdx7GV5lPjJhE2WV2kIfQ76tLJL
r42iqQZYNuBLSK0tIonljqmaVy2yJmAeP9lI0+Y7/sc4XDneMrAv1xELH1suIy3P5cYJKHUE0P0S
H3uG+dVuzfI1ccJgi+RMsSup/3orA16JXYgsEiWlbTrQx8VNkzsTTgKDEvtlA+B2cpX+kDWK99A6
nvZ6+0vJL3ExN4KwLW9R7+LVI8ScVIkZxD6KvN2BMxGCHT1B4FQ/FonT75K5X2v4XZ2d/GBkVUj3
LRPegWp8Fitx4lu9Zh5yXpKI3o/KpjacZiVaXjsBdDOhXqFsRR63OAF13ILbGIljuLtmr3ZUZY9S
Bv5haPE17DUrsTZ1UHoPTer0+9sLe3WWDgMzUcohziKjGymLm5YXJP6o2c1Xw2sTGAPN3CJoYAR4
P94e7eoWdbHCsdieSOgtAksUYffmMobvdq62RdW0hKSUpnvRa+LRVmfzy+3xrm6bv8aTsfavGw+Z
Swpb1L0wUZtMuvHZr7BT0k0+JskDjav8SRLDVhAd11ZU52siyEYHV4dKcjamAc1u8BRZ2YTL9Rgk
kTts+qgTmFMZqr4SOzVZylgejL9HW2wdyk50txI98bW6Kc3dKKoOaTMleJd0CaJDiYjoKVIInlA0
djaNY4hP0EbWMouFeCEvNe4q2snkSZpEUC7rPF4A12zAZNnvB6x7cZJwxE+s2KgntY5BxbYvwj7b
ChzebVpYxfC+tvTgHV5r4V1eGsn9WKvzPrKFVa6E+Gs7QDfIQoAowQP1FjHKdZvBDhI18ScNN8q0
SIbmILSUAjE4hi49DsL5zmVfrlRprm4CkwyKf1ciUBYbD2hCEHTwrv3OotdTCOPjnATqvspsZSV2
XLtdeI+RZUl4PQjB8+1WuUoduC2xwxhpDvWBSHaY5amH2wfpWoSiuEXb9k9qssQL4CKRCvSDEr8A
OOOrkd28ZlHfPOnmkL/MTus9GoGJK0mFqe/tka+upAUm0QR2wlN9sZJmnaoIgmqJnyL7AQF8rvah
3hsPYE6qlb0i/6jlWQJQohtoOAKsuQBRu0oHoT5L/Xmsf+UeW7VtqvlXUxn6F2p/0zGK3OlL4Rb5
L3qezQpG8OoZQvhQhzoGkNvS5Vb+K1hlKKTzT1A8qnkTHBUlb6GyzImHg91Y1q9pGbefnNxC7rAa
tJ9jbn2ZRG8eSrczXmtVofsbWcP85fbyX/vwsFAsMCLgtCBVnv+odJpQWtBJkdTCoHhao+J6CMq5
/aYPU0+pLhNf6So0L4qGw90/DA1ii7sX/2RrmZ0NRtp7GGeThRYBdi5R4iS0QBL6ZLs6xzVopxgW
jV9I0E6xy3LP61aO1rXYYXhIaiK3C2h0WWpVjCDiMdAkvo7Bx3MFtOID/KLkpI24KjVqZB29qDem
lazq2h0pOegSrGrIM32+4l6VjFTfysTPhIn1mVWYhWxeRcpzT6X83hCasnK4rx0xBHmI4qw22cfi
Vg6naEzpaCV+bWgV1oIYcyKSPyrI8kEMz9aynWvLCgOfR5sEwZN5nE+wl7YlbuZxZUW1yzhD9b1J
Q3A7XhRHByRQvN8RL62Pt3fT1WWFLSkV3KHr6oueAGyZzo4hSfpdP9JPnUPcXDY6PdejJEh2B6PT
mg+3h7y2rhK2LavApKzLdR3bBFszGKB+Nxri2YnCcdqVCF1GwNHN9P0/DGbBTJMtD7qVi20Thy62
EqLlcW/V2UerAx14KMY4+147uGvvbw92iVrlvmcw1aac5YHHW6zm6Ak0X11WEwEu2vBJiicvONY9
Hdl5a6Ng1Gem9h43HbFzEpTKkBii/RM2eMgjubPWhLkWuAHlcUOAmqLYsNhRskzVOXGe0nvt0i9S
rsRPi4jiJPmO6xvpWD13Ul0PM5O5fLJcmgArV8clc0ouCLEKIi43FTH8fFNX0IcqCzkzv05hzXuo
8Y1Pc29Nu6SK5+fS9RQktaLhXau15pMSOxr2gloHMWEY1t6B10I2CGn6QDzJKNTKk/DXPYJQdlQZ
YZ36iRm5BwpXGMSZc1g9dqU7HbouwohkzLNTWRT22r64lo5KVjBYCd0ApL3YF03dTSECgZkvctCp
G6KW+bl1k+6z0lpJvbWnpjka+K+6yBeVbYnuZDVagH9hUq8EtWtRhtcUVQzYIGzUxZ5IhjxLMUhD
7bSbgPfFNf0lnMMbWtDzRMUf18Qw+K0omTqv5H7XRnZo0CFwgyr/RWOhZV5CIZ5JjI+GYV0p1Gjf
Ka35knVAEzZ1NBRb/MKmtZL5tXgDo1i2PC0ijjQh/fvDm6NXTOagcHNYRfakjSgOm6qoXno9dlbe
HdfmCIeTLUZixlQXzw7FnqMYKAftBsDtB+xvxZailn0P7ld5bPLoY4J66sq6Xp/e/465yHQbywUW
WIrUxzUyfhym8AUsgXgMijK/vx3ert0VVC3pWTv08CDfni9kAcSvUkEb+AGORPgb6viyHyvRdd7W
0fHrRSlFqVeynatjShF+CjgAupcBJPAMKEpTmfqDoB2/MdsZ0VpOOOwp5O32Re+sXfvX4gQJpUyu
kDWyljXaUYk77I311B9jcGtIpyFFrIugutP11H4ckPxqN1hEdjvFq9eab1f3DxkVZRWZbRvyn/8V
o6Ie9Favs3+UsH7AHN63kxFSh929V7Ck3U35Wp3j6kMZvYj/P+IiQAvPyXCxTFJf6OBnTVKvXVNW
wR5Aef3gNPhAz474kuujd9Tbfj7GUaevhKRrTzWX9g/ZPVwdYvP5pKnZAoYt2VZ6Lqxj7KmoZyKW
vlJjufpZJTHtDyqBquP5KNkcGXOVN6kfCSc94BAVbprUdnehgmteD2T90LeTW24UDNrf3B5EjOOv
oRdf1Y5cHlCBRjOD7rCy8ews+lAh1FxvVEeCiG+f0qvLKVUH5KEBQLD4oiF6sTVypJk/4QLsbPBl
ILMqqwED5NsDXQs8AOUkUh6UAvrz5yuqtxTktVg+zNwSw6rEtsYW8C9OY/u0VsHE/8NwZOP0hNCW
gRlzPlypl3OchC47Fe3vcBOLrPoECLb5rdhBl/3DnuRtJ1vTslNjLNLGbEwiRcwKoa7Lyh2CS1D9
ijFa2ZNXVxDlNAnzpX2yJMnDDGiQIo8zv6WnoW7NCGzs0RBR+zo0jtusfK9roZRUECY8HCaEPRZJ
iNLQJfe6OvO7wkhfW7OdvtSGF31GlsV0tw0lhH+oMvFgQxtCg/jDW3WRbARCEyhbzJlvOYpDjp+X
xx5/NLp4QNO3RTSZ76qgme7evFE8eK48ZijAu1wc5xultbB1NATJFs57ASbPjpHRPASfhgZfo6+8
L65luAij/XmMI4IHvfZ8NCJ2YNc61Z86E/A2ert5iE08pCtkoo92WCOypAf5UwLyrNxYtVqhR944
nzP0yVZ205Xviy2ONE/COedSjs9uAiUjgmZ+0ptjed/VAYjCIFfBiiI8avzXirr5enupr9xX6A3J
8jysLrbV4kzWAsJCPw/kdNRZvyPPBWeljtV9rvbGM5SvAIcWoK4rkeBKhKNsKfmqnE1cRRZL3kSl
V3SjygcW86TsMJ9rwUgOupvub0/vWu2JCPfHmOePzM4it4KE6CiFqHN/rCcz3SNQSwPO1ovsw9wW
PJeB9Cd3SY/Bco9hIGkDjrxVCMMa1ZVTkDXVnS1G5d3tX3XtO8uumcUpJsdcUq7m2gsw30tyH2Ch
tm+rHq1fRSuqI0Qa9R4yavnl9oDXkgQpB03xz+QhfUHG1NG27VEPy3wyoGDbou2Plqk+wXRQB8mq
QFGfBnAHBQZUrMqK/acqqViZ9rW9Rqgk9aQfwyWwuNfoLwEP8jjWlFXn/+Jq/uYq2XSHjarzWoLX
P7Dd1iQW5E5alD6lihl1cvQNodAvrrgxzUxloOvsu7kxvXShas+PJeV7/KOpKUjjzE8pLSkEvUUX
oleLXub88fbiX/vapIOUsqUJ3gXpthykbujIqU4nVMh3Niq95t7iefjLqUXfPnpzZxUrN8WVXIkv
Te0LFqXUd1xs+xq1dTs17cxvlKz/gIK6ch9khntfxPGTM/Xlrs1U5S6CEni4Pdlr35iaEFw/iigI
7yzeT+NoTUbdhrnv6IgAQ+JSjuoUwzXO1Ar6iZJ80ec6X9lYf9iDy68M+pGCJiURaKPLBDRrg6xV
rNw3krj4RME3BjTuDB/ruRiOqhFWWxfvIuD7+NWbQbizUXXa0tYp77UZVWS3LsxjUULgu70YV6MP
4pkU90m7KeMsPkNQKDFxW8194UIj6FFO3AHNw63YBRewVTS4X4EBU6iPMaUz9YZGqJg2sECDbYGK
MyXgKFm5W6/tRp4mvKZJIxCjWfwkBG3LQY+q3KfV7AybsYeOyurgELT1YrXmpuknoa0sxLVTKFsP
8kXNX5c1C3yVo8D29NxXkFU/WDUW5R6wmXto/NVhtMANINht44sxBiGa3MO0tkGubUuLK5UGPSnF
xbMsQ4FXCDrPvm0iOLEbOnp1m94woBKAaZ+P3hRZJzbXtoLliY4NxW8bAuaGwFJvayWtHpKmnn5H
I8CpzVi7xc+gDTFvVvUh+3l708i9er6XOXXylSM7jtJ46jwdQRyoNpMAmGhXqkO3hTGhfTBwWJhX
Tupl6grbV/Y0iY4UOpddiDQZ0VWR/bW2onI38bcWF2HZFQ9a5kBZfPOsYAsCFJTbjsEW266aOw/K
gg2gNzOxDKuiopqPZhhXw5tTC9YNMSms0GQCucRuGKXAcCGmM+6m4DeNoMh3CCysydBdxlduFDRu
2dHQTulOnn8kRTcaZkuJgSZ4EQMBc0t3B5Qk7jYiNqKPuSJyWHQNgJVNpXpp/+32cl4eKMa3qeBI
AK6OqMH5+C65BfCwOPVBWznvPNhL817o+Pp8LtGgpx4J/fhHozgx10vbNs1+UIrpzYx1VFSoQ0qM
qSZhwPJH/lXrqCK6ErEypL4TT9k+S+12oBEfFyknRptAPVUuh6XK9C+3J38ZwrjUACBIIDVnZJk+
oU8TFqQrPO3qUQ+2aKLN4X5s3Hw6Whh4IVbWm+XbUaEMCtrV5N3FZ1+iHwSSkKU+8sVrM5t/UhKc
t05voU2f4c7F4zz+jBC2t/KZr8wUADxNOpotUphq8fxSlNAucQCg0TIIFPvjwcXSKM0E1Etj9GLo
UJnqbm+v7pW4IHNSskWNKxVdkvOvimDkjA82VXYoq6OQ8mGZe/Q83n4bLdWHlffHtRnS2JCISgKe
aajno1VUBIrAzXlg2oMBXVjAcZrdUfngNu3gU3FvlZUAcWV+dCHROTQtwisAr/MRC+AUdukFma/p
rWrfz61aDfuWFkz5Ec2H+s3XLR6oFnhxxDoouS67/LOZdNakG8LHzQ8vFHQW/D6voahRzjqadCo+
3P56V9aTwjz+DKiR0axZYuWm0U2F62awYRM7u5tbJJJzT59+Cbtpxm0Ln3UtFF5eregsSkEQifDC
9WcZCrNIS+K5Ez7kCtyGyjF4DhDvwExryu6svvMevUzT1iB6V25JSgQEYKoSgHSW/RjqFREA2ln4
BCD9gwJp7ntVRW8zCiW88F8008CPEWIpyMlf8VeE0+oQG1Ig+n4xFsU+Mpp+6yrDWpp45ZuxdtB3
WD8JyVvsSJRbcfCsxgJ4Bm/igxmDOcKv2Er0w6y7kX5o9ElLV47B5aBgYGEFoq3E4wQ+yvnUDJzE
4q7xhB+1sfXiRDMWKwgP/JqjwHrNis62drd35uUXg6XEqw+gqIS6L6lKiZBatKpR+J2NT1pXQhEP
+lZZ6aVcm5ZHAgWy3SDbWCIORWiaSWS7jJI7sBP1DCZ4XgQwcDHHaGbdOPzDrCSUAxiITDgW3y6Z
Aqd1UQrwbWUwTlELIdMoppVr4PKI8eeb8vbhXQX8fBEkW0Wh01anlT9kInkQwZztg7DvuWdzHcht
E+PIFLqBtrJFLiOlHJbyCWrP0rJ5MbcyAK85Gl7pI6LSP1thoj3QHkcUAFvdVHn79gBqhFYUTqs0
iZaDxR1vOD2MKr+2+x9dmXfHKXy71g0qkuw8edKQD7zYHRX08Mnrh9pPukoYG8rf1eepofq3v70r
ruxCUmsPuVGwp5eKbFMgzBBTgtbXsU7a9KUTPmiu/lvPSuGPClZRbx2OCEwdXwdqC6BsGUCmwkR4
I50HPyrCL2PlOltFbd7bVu9u22xaIwJe5r5/4v2fHIza8FLzLW8rgenVMPpaodhg1gK1xAI0adM9
17f3JPo88lDzqvJqP+A8t9aKvzwMBEsoVPT3uFip6pwHLlcA7xdpNXHCEX8Wbv2p1eaPIZiqLYZn
z6JUq5UzfvE1udSAO0qsCwUGHmbnI3aWAeWi8pRTVDtQ30fcbHSkLSLhcr/N2lszhj+jORw7kA6s
7+I+1dQGHlqpKac409U7HmgtNLS4ne+48O1yExAfVka8OOcUnUn4/jwEdRpOixWNx04t8HiIfeTc
Zns3FoqC6WqgOz9rNRqtlbNxcQ8wGve2fDQxOXLp89WkEWuApJAMGsz3NubYKe/NbloDHV6bE7kB
0rEcLA693MR/3dzjUIcYDjuxP4wzEh/upO3c3FUelEwM97dP37UJSfob512K4i+vnCyyEoFOcuJX
xVg+gObJ9pM26CttdPkRzsoCLBtSm/I9R+JzQVMl2ge9hR6T31Fe+a8ANIqWa5zgedfmYSC+DyJO
VfxTUGPB1N0IcLTAuE/31tTtri0seSwNL5YPqb7FwkaKir/vCK6esiOuzJ2OLdcOqQerPyWe3f3D
ZgGiST5LHKWsKH/NX5/Ra3qrc6ye17wAbK3jYBvv8Ftr25Xb59qsuBEkiI5MjLbE+TiYk+YTWBtA
NZmDBxPtXvdn7OrzFjtCxfynwcCPUIDjabfEUAdtoMHqYDCAoD1VAy8J9ygG1C8zDr5v1qr9Mysu
VcB6MlovcocBtZ3WxgMWwlqF7WJg1W2MQISR/IA4Hj/rdp68+TywjlxEdLGoTWjLlCgvETShcpX7
9BIkS2fARubQ4uq6pkB9GZfBk1C8guJB0IPKcv7R+kQEkVVTVayztq9QktFyZYOoUoFpaF/G4aaq
ZAXi9mm/uH5YT3Y/AFaekExzsf/tmfcjBjyhHxam4seqgnkhCljostT53Vw2X/QmMlbyvysTpROk
ywBDDZk+1vlEExoYSQwu18e+FfOeujS/FF41vBDTE/ww0WVcmeTlccDbVzp90A4Fn7w0BCjdwsOg
jfZBOlKV2HmF0/xQcFL9r1YmtFtur+jl7OhU0B+BZ0G2yWvufHZVoZqRDaoNc3dFKba6Xqvlbign
pUIhx4kQjLLyas0Z4/IzIi4AXkWCsHkBLeUtEtwlbTtvM9+breABdWUEvLLJbF9wvDNwdx1DpMq6
WFuJ4lfmCpIS/CBpk5QHXXxJWwBjmx06f6kz/2qNKP6dCdF9dE1RAeKk9fx6e20XH5LeKs8g1BAl
eham9vIs4p+MSKdejCfiULDVZN/LRZFoF7XOmkL14hqUQ7FXdFo+wEUdmCnnn1EFdKSWrj2dBB5G
rzX+UFQh53glV7k2Cs0LvGf4xZSoFscPs+QoFe00nlSzocZAzN7jkpitbElTRsW/bls5GXnUqKyC
6YBEubh3rGAY6yKyppPkweA/qCWVvhdejQRiXLGLd17fOOPWqZzpd9jqZbEBImI/hTyoDH9Az/CL
FhbOS6G21bhvRG7oKKRlAVJKcZOx/Ig4KfjaIxKCazMw0vtBRZrrwSwSpT01PXt3Wwx5lR3o2prD
UZ+MIjqoWZDbz109YIumm5H3axC8SGkeiQhVsMl0wvApsZ0mOqWl24i9V071sA3VWmWlTB48dypw
leleeFX+IU0jZ94EdWmMh9t7brHH/6wdEHgyZapCiNsvPtGsa3iyZq56qjrR0HYsvb2WZ2iUeUmF
Glmlv41II8ej0AwshjYG7+NlJUPLU8VU8kE7GUOFM7hRWnsJCsQm10jW9sXltsBVgRSB+5Tm6jJN
oJrf21Mwayc1bTGLDUELzE24dq/JBVpsPhewNR06tiCirIsFNB1U3dJ6NE5YfigoE9ZjcBgcjJox
glO2+tT9bhPNLg4TTp4rxd8rx4uFlEmJA+jnol1uKEOfx2M2nipL5DuhiPC9qmfOyg5ZBF++GKVA
sEoUu2ggUGU7DxUcBNUeEQw5oVD1nx0jPjW66qYS0a8QOZbNFKy9Bi6nZeqcPNpqEnhA2/N8QEV0
g10LRTslyO3dNYn4MJnlGpXs6iB/hDAoLMiE63wQr2i6Fptu/RS2QN+7UIsOxIt5d/t0XUZ06sk6
VU+qMh7dp0U+12Zlayj0m0+AB4Li0JdzY20AJVNTRsV1lYV35VNReIJMjmovgNblpBynxXM16M3T
GHnalw7Fv3sDOvkDXf7wVEFpP4zAGlZuyStzBEfKsFA+ACctZa4US2smBO7MEw9J5afp1sGHecDO
eoffSPU2zBV7ETA0p82ULjd0dxYtFmuYNIz/XPOEuBaa4IqV7swygpWFdN4uoJG1csIuoyPjyaaV
1CCgliB30V8vmjS3hzCgiHFKgnTYjYGVb52xQXux6LsNkozj+9v75fIDylz1j1cG7TqadefjxUUM
4Q6NiRNZqtNvg8ko23tHcUV9r3mNUz028FsAuWd5aq1kkZdxDENRjWuA9A7o9xKu2KokX8OsWacY
Kc9tMKrBdwDEgIzAFx3HOpxeTFiA21Hr18S3riyyRGMCaeXVDLtykWZh5CnCyUVjhx7ksCuToEWI
cQo2oDTdjRCj/eaPSqWBSG1RvJe3w2IToXddlRBIqRBhKbqBep0e0zmOtkacpf2m6qf+9+2vehlr
GA+tcB6PAE9J0s+/6uTNkZnFrXJi9c1N2wr0NNxqrWS/hEZyOBgG6pGcGL2CC32fcTZTJ7WVk6VY
vjDTedf05bfBUn9brRFu3Lh9jSO32Tnq9Dxo1p2bjOPKJlrUPf7fT4DywSFltsS985mCtwYoSWbj
d6bdRaCnAnt4TQvOGJKLntuiowofPz+iiR0FvzpNQ23RUREhXIm7l+eIdxfNC15DPDjpC53/jtnU
qyiN09D3qsDbTHVXavS2m/KbXUJcLRMYf2Y0VmuFicszJB0CeRZR3eO5spSlD1pSRBvPHr/v3eAR
UH0z7c0yL9VNE+n2hCqkan8z9MmyNloFcnFl1pf7jNI/hUhDNm64qBe3jePUqhMPwLkihJn+h7Mz
65HbCJLwLyLA+3gl2d0zI01ThyXZeiFsWeZ9s3j9+v2oBXbdZKOJMfxgAYZVXcU6MiMjI167TElP
RtmMB7t5f1zBXlaoHHsiNtsuv52sMMvh2F5LSZXdMR1fqLXYrjNIL9TdjzL4O3PiOgR5JBbQySM2
h5WLqm/SqC+u2M+Uf2RaqZ9sJx2fHp/Qjbc2BUOYvNAiaCunek95e7NhYvS39UWVqmuS2rjUug2r
l7ltC5B4EUJJflalLi++U441kp0SQuLjS4SKxOpxj8KjWcuD5ZkFTkOf0cSWYteYR6BgxYGz66Wd
3FT+rDiR9sx1Y6UHDQ/31gh4lqcXnH3F2m93e5EKqyqFU1xTRZge1XLJsypkcR+v0f6dhxG02g7S
pQNJd4fuTdi6zE5YXi1J1THBtE1/DHPTq+EOnx8PtZsQUDp0J7ivxJvkdZvgTISLWZdWWF17xUm8
cYgxtEVd9aD6uLskGIXDwqYiAaJgtrmsqjAVpZKP9RU13+TctBpxRDubkhuGONS4MMiHszDV+GCv
3ZncKgJBsESPM9Pc7GhNG3MT+Y/m2pv94nWSoFVVV6bTm5eQ5IpkGDNZwMQtkpgXE8bwOAdcx1AZ
vL7D6ZgoOvEfj7LbEyi7rVcspTMeU8xGbncekuhG0iQjc0E392mZzfQ1J67xAWSOqnT7oVAV+hVo
0txKr9hm2aYF/5TBWerrMnbmpRO65Q+RSa+fFL/59SD6oV+DngZAtZUydjsrYJhMQxK3uQplUr/x
bTKkQ/DpO6FyPiVuM4oQrZhFfWtwuw6L6RXmh7+od5sZyn1aqnHdNtdU1ehC6+cU7fNw+SPM4uLs
FLn0xhYfWiEZkCo/cTSJFtHD7TyTvllhiLK5ynZeP9lQmy9xlvUnkVlvrJP9GorFXMmSlFgB826H
mgxF6HmrMFSi1E9yir5ll+jilAEMvUvRP/34eGPuDxlCJERCq1oEdl5bJo9u1akjhVpzhc9rnqrC
KM+FIr2Rlfm/swIe5AjAkwc/uZ2VgSR3kg9Oc0W3U/YjWyncfDQXbL/nI0vxuxMCg6SuhOcrHWC3
Q1lKZo79YjfXxVDCP6EmjR+6fl4O7vj9lciy/WuUzWeiRoThAHpFV3orDC8xrX7ytFRtMZOACPq3
ZIw/hDmkX/7Dx0LKfb2r+GTbrK6xSkOhG7q9LpEdvYyrTLmGC8RB2H9nBdnuYGwkkQgTbD2PDb0P
pbg126tAD5ejnOJBEiez/3gud64pYhIerVWvi169zVscomDftDYbvQvTzNPRXL3aTTS9WGj6f/gP
Q0FkgVVKix5NpbdbYkBRgW6vpblGgxN9zttFfp6V+F00J8PBk3V3UgAK8EdXsuoWx03A7Iyytxok
L2Xh2x3CkEqc2t6cAPs/ntS9r0QKyr0LvWTlO99OijCm14Yiba/9FEleUavlWY20T/9hEGDIFUqg
XLkNYQvZFJh4lu1VWdP6vlhGt5+Vo8O0C5TZCFSfOK6UvEAgN/d5OyBOX4uBDcdJfW5qxPGbGd8P
grXmOSrKI6vme19JXZklaxi7ekHeLp2VAGk5YmZWSTilxIGzkM6llPSBGIxKHOyJex8Kqh30rVV5
A7TudjSN/sywmJeWnmmtviSRjFOvgWHO4y91f07/N8qWTBU69HMhTNpeuyRpfTD+0mtSDF2qOPr5
eKR786F8QBBDYKZRNL+dD417/QIq2V5bKRme03HRvaibwtN/GIX0cE03aLjZRjGRWlao9znttUYP
zm+V+YdSYMXwHwZZFWYohRCxbyP1pG1GKRqz7hqqse5HYz9e4tl4e5BO8MzLx8eBUrcjyyLXZzvC
rrorDAP7u6INhvOs426pXv7DbOgaXRvDeMu3WS3+Tb25hEWHvCoOvK6TTbLptmXZHOmN3t0B8FB/
NWJRCVn34r/Avt4xejqgEpatmGef1MBycfV6c0KrcESh8MBKR1GKN+92lFwYUzLo6LFhEKWdwrrD
ccmCu/DmRSNHW5Vo0G+C+K9uRhkgExutiepbPihemiaSr9Xi7TccwQgEjNWSbv33ZpRoSE18Nw1o
9vg3fFCTRP5B65j2MVr67HniEvrz8azWeOqm1gKmxHwo8oF1AalvHle7HCprsmEvL1Yti6cq7hvp
8xjPYnkNx7lqXsspDM1zYmFt/UR9uI/eHKIDGwIDa8RIq775ZsJjwZJP+lBfs7YDn42jSPlZ51gx
erRTSb+jyiOObsD9K0LWw4iryDB7ZhtQ6E6KwdSsc8yIYIRXlpJenKEXLBfNwEHEtdSiOMKC92Ou
YlEryxnohkhpcxJkQXdlCq/sGs3yGPuOnDfmt3zRhuiLpLeS9medpdEBiLH+nbff9nbM9Tf96/RF
3ThMAL79tRey+l7Bx943ABO/zxkx6ONttD/o63XCVU+5XUHpbvMVbXvpdAlhxCstTpI/tdCO8yaq
Dx7Ie4vIVkUAHbAMPfzNhJJB6Qe5a8R11rKvhd4JF9+p92JRn0VaHQW391ZvtYilwE3PLhqYt6tX
VcqSgeeKK+5s3QsqXH9BBZ4v9oKj9+PF24203l7saEj71LR4Ym5HkjSgv7qf+qtd1ZKfIrFJB4/W
uckytwdD7b4T9xYvMvRinXBm16xQzE2VmJgjX8MSqawsdYSf9vXRAbszIaJAGNOwn1a68eZC7ppp
UBLcwJALSRrVjfrk7ykLC5zCDXy737x4QOMmbAXOMlXOzZ7QsZluRlsd4AaZFa3dNc2d+AY5Su01
2D0eTW13X/6ioKvcU2seDDZ8+62Im4y2K/Txqtojz4CAm1d6WEyY7RMWXgY147nDfIo63fC1IeUT
B4HIfmkJRFcJS94hwK4d2XLG8oJPLF/NPE9OA1CL1ymhuIyLcSRSsMtcgYjZmHS2cbYpum6CbThH
S9yMhQYtFmdODNwqshM7PeNnrF/VvLX+yrUweWvpk2oZdzNv0qqXTOp8u752NDWUcVvrKmyaCS6U
fyLjgpC5gvftIM1HckX78wDqimYxe4dSGQXQ2+GmUQxZ1Fc23cCD7PWxYrqyeng77j/a6hRCBZ6m
Ms7eNm2RNETBHC1drnlML7bf2j270+o7u8QuEbWtg0O+Hq+bex81VYpWVOLg4K/drbeTqpV0dTWY
tSv+3bofV/CdzNluz6oxyVgxN6rXiYRiMiDwU9eoR2/Bbt+g1PdLdJpKILfMVhPGjCFwFMJariij
tdHZHluG6LSuz99R42oN3DixcfSXGJOW8+PLYHc6GRrGCMQUsGfSKO125roSY0oZVgrS3nZdn9NB
i5WzU8exeuKkDpPPs2vYnhFP+XKqpU5/o0LNSpfS6YcFEOFLozywSRgbkyiqUgb9mi5YthmZY39Q
YmKpeOyUzxiYHlVZdp8azhmEHHIF/qEMurlpe1E4ybKYBk1FUvukSmFmPhuVkVOj5I08ZWWC293Y
WPAi9F7FLkwnU9ZOj1d9d4jWH7E6ca/tTRah8e2qS1AkijnPDAAG1Gq4kvKXpTTUg9rC7hDBmUdz
mXwFjFWFLXk7StHViz3YKIqNsVK9jLOV+TW4vy+MQ+/2u0OttVa45lyyzuYAUSkhaVHs8Go4vT6f
e4xXCi/Cr2/xdIGIqvvW9Vu9q2Dy8or9aty+nZmlNVYxDb11nZw6cs0IfeImSeqDpG8XPK2KcCR7
ED4BUXZ60rXqUGzKbOs6gNMFlt2qPyxYLM/1iKG3U5TyQWfrfhHZFGTLkC5ZSD7c7azyQdKWXtjO
NZ7tjL4N9AM8y5nyjyZaZW+98XidAN3XUj3wEHnt7VitauR4Y3bhlebzEmlyaW59qW7rk9zpBh6b
+OLCk5TsQj0pUmzmKMbry8H63pkvxSdKnqtW+lq8uf0NaW3Y1FPYNBVC6U+VIoSfFJV9GiwxH0Dx
v5qtb254fCAA4yF3gFNSkd+MZWr52p4wZkEbKk3vxhRI60vKh9eCTG5EezITLlwfD0KMRloihf4s
t22rX+phnqUnbsRc900j6mhdGFdTzVSL0/kLoihle5bSZAxdtezN7F27aO0AadMx/mm7xqjcCtOE
GffVvBgG12xqlJvjzNHE13ZOdEZBRbz1U5GL3p/ztELVaOY06W4WtfQh0hZVhr9luh6OT3JW2ZHb
cqFI7qiY3WUGoA49tHh07ZLp/RQoBcz9j6FjhuFzKuDKvVdGqWlflahpW79zagQopjLRtedSNaoU
a069L2DP5XrxjYaweTm3ehtO3pwuU/GbsOhmvbSRHEWnVO27xZcN8iLXzs3pTwRRytSTNQ7EKSkK
VPXqlE7Xk11Ek+2O9qI1H7NOHfBGbk1DekKKNxw8ztkYnVlXWT8tGRo3H0VJ6a5zlXkenbOcWF37
LRYZWtduTjamobnRNL0etNLY/CH4XsOXdGjt4vukClF8kJIWHDiqoyz8bWqwFcOJPZzi8MXWklJ8
CCdVnj85WtXNEFISJXpexlap3RpNp/oCu8kg/iXyND/CmrWrp8e31P7+ANsFy4O0TWGSWOZ2f0M8
7bDXK7KAcFP7PjbN8jXWcCbQars4S3JdHkSC+7ec7JUCF0aF1GYQzrwdr5yUBfWioQ6qMTfeKbzY
gx+iCf4N8Dl+GanUvsK7Gn52kzIdJM73hl4RRZ6qlX+6TciyPCowBtWboKQbbXiqyxxRSRryF0w7
Zs2qLjNN+/3LqEyLc1kAvg8YvfsIiuIXKSGe3/wEui1upx5qejcP0vr+mLnqY09U/dbKKOqeSiHh
laN3pWOAeafD748/8f4hB7pnuZHJYutq20Y4NB2SFvOiNJCadMTLeB51N7YbszxIYvZbicIHEqzI
zlNIpAJ9O7+mynRZ8KgGY9ZzBwyVmv+T0+D7lcMJx6nNFaM+PZ7a/nZmSGbE9EBWYc7fDqnFKq5s
jZYFUrZU6lnFIz0/lbT4Du8XOV/sp8fD7VeSLAyZx1XcbOUSbx6/pAJDsmXEDgokqU/5MCvnsHhr
DzvRJjQEWDxrxMsfnM2RLKcxWuheDK+ZpveXGt7mp0osw5OMjt0pg6Ih3hypMCAfbFUAWQsVm/BW
1VM9xeklvNIGp16cFE8KHJ7eaKy4Tov2SEgkPKa/pLRuv1UBQlaaZpIGDqc80JbY9Cwpst78iWwq
ozzYJJpUW7Y2kYOVEDBVWh3EOEOcOrwk3VqNuoN9t98ISG3Qrgu2yV4g1dzMxeiKOhf5GAAsio91
oQ+nNFaPquZ3RlknAQ4C1w/O1frf/4X05ZG6gBqYY6Cr5fyCQHToFgAzb14xPPPWfJnE5hex63aU
MAPEN418Cn5xO5tCSn5Odb0cCWrsjyqYA2eVkJE9hsb37TAlnDHagYYpSNvyXRxKlpf1UYrfDB01
j0/pVjdtBbypF5CRk7pADd6iObVpTNyI6Rw4hgRHtiePsS+DOi72h7qLWvlE0GE0H6bM7BV3pDll
/BOCk6Oj36RPP1JDSPYJe/vxvTFGkvH3gvFMcbCB7qzG2lREnEdvLb9xc5NIVh4pRDpzQNCzoo+5
/DQpvQhsiwjm8XLc2UXIsXNHrgSutfhwu/CRJg9iocMtoOvCat0w0q3yJJlj250fD3RvTgQ3ZHLI
63Afb5AlLczaMTPSJRgyMbzQMFh4M1Ciby+WcrB8d+bkkDCufetI0ECWuZ1T2GZSpPdZEcizrDz1
0RJ7UZZnByu3f7B5rLmuUIYH9CTLuh3FSmRtkaKpCEQziCc11euv9CwaJwkI0HVQe/RzIeaDysm9
qUG1XiXFkfLZZamrYno0OT2D1jSp10lZeCpw6NEZufOxIF0AXiEqwru5DQqidhCplJZlkNQgBw41
iwu0o9IbZS37oM9L/V3QJF+4NIeNl7AdXyZZH7/raZS/5PgYvqNQ3p6iCkabqRdHyg+7NQCXXMWH
V3oITXe/BAj/dfEhPTyrsyWUYChK8ADD7lxZstTnx/t1P8qKlsMChcgDPLk9GBTgaCSLMKqNZ/i5
S5IpJxt+/cFW3d9GsOPWiG/tO1pJp5tdlJLeVpnai2uuFrPpOjpB4E/kD0T3PlqMRn4tBdnrE9Xn
mda7xbLrSy7Zi/3SRGWkeqFI0/6EU/kyuZM5DiAly1wciZ7ttgM/0iDEZpeDL0L0vN3qpkI9ULSt
uKqS2uBzr0GpQ/DGldRMPdh6+2Vf2wlA0+D4AwtvYVMIA+RadFJfKZq03mDF1UVLM8d/68ddjywj
rIOsQi+3ExqKobKtpRlQSphLv0jJZtB8Vt8aOa09visFB1IxyODWvFfWs06BMy9fF8lUXqohK3xZ
zNLBFtoF1r9GoesDSBD3xi1tuaF3DT58yyjkC65Ijb+EtjxVDcYsZhgdGZrutwJ4FRuBUsRaj9si
csaYkmfmmgKs7YSJq2W0fRhdEwFq59q3x1/p7lhrWXz1bcL2Y3M2qrCjVRMpyKtUpqhvt7HuVRLv
hmOC7T4ear/tmNZqOYOiF4zVbeyOn1wuEChQrmMfmZ4iR6GfLM1RQXj3ZPCpoPnSKIw6B5f45rFd
snzs1YXFw3Ot8kdRzkAxQvrca7TotFpVnxUzOWr2ujs1QFp5Tbr2ieVk2nEHSqhcl3nuzloJ/Bdn
4giNuzsKkcRqsEkCvUUKFNFHXVzpyjXWzMITXdm800R0ZPxwfxTYMoh3rw0aG+jb7Kd5aqBu4vvU
G16Yps2zJHVHnVR3R6Gfm1uIZokdkTIzYuQrZ5t911ro26fcy00vHbE+7m4G+rTWFhey0y3vsJiz
0hwAIq64LC2eWiSBKYe/5ZX2W1rVr0MZvs3KktiOzff/420R+1hODfxj+EJp3X8vI6xAhBPVvlGK
I+L3rkCxjkSORXkb0GhnXdMhLSz0WVKu2ohZ5aDaT0lUPlkxUhxas3xplup7KMKP+CG8UcPh1xxZ
TTpeScUpYK5f9l+hQZe3Rp8m7A8UwcOLKoYZOrFTPuXASW+NZ5nkyqSCR0MmAdZ9O1TWsy2WhU0S
C0f1MJK23crRAB7H/ihlubcfuXDhfPOMEJFs7kEZbLmjMqtie+ng2ucU0otJt/Tl8RV477Y1Qd1W
xhtI35aFlEy6MOa2Ua9taNknbGp+hjAhfDvKjurpW8MxPhPkHzBsSriwR6hP3K4dfRtdHYpquZZa
FqPtOUEzmmvVyyurvIzYPQRiiadXMSjDuVb68Ay0WT+VfTSCeFpHKkP75YUPThyJIAaCozRk3f6a
otRmQ1/05ToZ0eyVuYMQ9VJqbw5syDmhW630HEq1W5McyjxthASnei1ZVj/qh+/G1BzJEOynwrXI
fkT2hlrBTiGS6m4GYKvN10iqpbMSDfiE2b1+sFN2EQfiIdAuqGyvjeU8zrcLFoaxUGIntq5JY76f
beN1oGXTjZG2otJ8tFl2UzIorCDZTCck9B/YF7eDORNSm0PaGVfkpnR/LHRsYQrtSI7y3ii0T65s
Qgo5fKPbUeD4DqkzDcbVaI3GNdXBOeuZOOqDvjsKACj9qTAPIHPcjmLbLbwbWgKutLMnNAdLGg7w
Ufj58UG+M8qqQbE+krT/Uxu7HaWGYaEvNINeI61afIzSldPQS5P/eJTddUH1jbYXJGxXavYuhJ5m
p+8mKbVRj+r6z01OgSjRsv4H+ifi4OjcGwp1JZox+TwrG/N2QnaC2HHLD7kWYijdalGHi6VTT0yc
tH1rwZlZwV1aHUKJich+b4cCgszRciooKkpZ7ONPKtxZRru7K5YjBtidz4Qh0NoBSimdbbcZKqmq
vpA66peRjCGqCBXxqtj9/NZXf50QjULg0SQ6FGVvJ9TGQHuJljAhR/8jwTb5WRMO8gL29FagcBVo
gISExRqxJkIGtwOVPXotSVREgSYp4mTX6o8KwbaDjIqeO/6amyoomQCgN7kb0N2+2UouiaVUU9jX
sW3nyq9VO/rQ4OM2eYKymA6jWa2sgMe0yf14zsboazJXk/3RwkNRfYlA7cdveSJn5WkuG4THTMLH
2qOeqF7rNhvCb8o41osbaz21zkqRBsNVU7qRn2tDslsXEX26Utze7CYMhdHjLS8Yg2adXzjznLuV
LUeSr+IhM3mZSUR8Dvu8M11FTUf9VMnTqJ0Lh5bWs6N0Y3GJcA+cXsRgm83FscLinCDoZc0upYpJ
/TQX1TL+Dq+NWqrZTPZLlMV684RAqRM/j05W/ZNzBn8SwGrKeRlTO3rvlLGenFfxddG7k77IiT/W
UFc+TRNx+8cw0+P4Mo9KC0YjJXP7Xh1tAysAAFhKymWXzbSWV8n3qhBseAJUR6a1H3cEN6nKAjd7
uJ7eVOtq5lYI6Zbvecqn9tzo6fJJzjvrj0wZ84pfm9exPy2S/t3WAQ9O9lwu6mdz0Iz+KcEwVvXo
8pJUFxWIBuFfK6xN9WRCVqj/7gqRfYQUoijIfRB6ncvewEq2aHGYClIFpbGXua3H8TJ12BGds7RU
mqeQ7BChB6TJho9jogx/SLPoocXwFhq558RSqP8Efoxkz1ymfP4HIzNL9VJsOnqvnIq683IzDa1P
CyGWc24GvR68shiW4WIopZE+9aY10XZfVPMovfIk0rqot3r0oWKJkr8cawyzkwxqFp8bO9N+j41S
1zz6+PL65IxZYX2Uszmns3sI40/RKDm5V5tdLSGvJDeNP1jpKLMxxKD64xTHeG3Sp62/y7IhU16K
MZwTEsXZST/0NCTPT3pbZovLx5CouHdWY3sFjfyzR10/jf9Z5qi3PSdqix9h1JWfzAhXLtcg1uq8
OhrTT2LWJvm3fBHa6yxPOc7A7DTFQRHMlFNvLg2p8rEbrZbnvpeLHkl/R40/Gouep34f61ISKHou
pZeU3DK6QAgx49MiVbZ6muNeQMBYP8O3plY69QxAoBqenKZjfZ6qtJYv0EGE6imZFTcutW1nulBv
TWc3TvLlOzJ65rDaYXCeXL0J9dxP0JP5Pii4+fgd9IfapUF/Un1baxTDr7FMN05t38nmT0VpCtmL
tVbNoGI46odGkxPzgyJXXZW5NF91v2ecW8UzjSxSIYrlSn+uOl3+8fhl3F/sXC+Qwqji0ii3wydF
EyWAqwpF87H8hBtq/EVClfLTGwfhFQdEVwCYLCpMW/YLpVyRDNlSBoNM1bbtUCG3VGn0Ho+ye3lN
EKVVMZ6uZGihW8BCGeVxzKWqDSIgrHPv1MmTkUjq17ZH7vbxULtVW4MV7B3gKxEmkz/evh+4chix
2nVtYNS9+RQPY+Fpg6L5j0fZha7rKGs5i5ZuXpBt0azs6fnCILoNGvKgF8jrLc2FZDmwzM+Igv/9
eLT9nOAngWGycsTjRHy3c2okJ5TzMRWBU40zumNm5cqR3JzeOAq1RmqntGSSjq4U0NtRUC0IKXEM
fZA5g234xTjK74zJmd5o9U0DFI3cIO9sPFghwMC346idNs01bWpIT9KJWWfxULjwK9Mv1Eb00wSZ
6ByZojyS41iTwdsXn3IdwkGwHVfrnm2zSJ7EU9iPZBuNNYTPlvVXqoy4hkUd/btZSUE/7k1XbQVq
EW9d19Xqg8IYiSqiRduIJpKRe1pq07yWtTJd9NUmDc2kz48H2c+OSJNk+1faYUByvF3UVlu0YlUb
u2p2KJ1NSdfepZQVfaO29XOeqe/yBNEZpxu1N8drxLiku2hZEvQQu90OrImG11LrnevYsH4RhLF3
HSZoB/H07ryh5AaoQBay2r4hjno7CnlV04ym5FxbEaYfncxKz4peS9/6mKo7EgfLl8fLua+nrEgn
iq802a5CJ1syLr2Tloi4toJ6rLufRdLrmKWMA7yhOM07l/SiKk5dVojib8WZVx3VTArhzmVj1b0v
86yaznlDh/hrZuWGcPE7D49qePtLlZ8IiM67uHKqts2YSs1fHIfOGHD3ysQsbeqnBMJuLKYjV9U7
Q5HeUVsi9ucW2hZdo4hvG0+yCApjHnzU57IvaGNq7+pKEgeVybtDgS9DT6ReSE//7ZeW4mZ2xlgX
QZtEk+VxJQDoGFEkiBTltjHPBx96vW1urgUglLU0t1qokHro6+/5F9Q313kvq7M1Bj1fsQjo0ZQw
jlpyA91HG9MzrxP8b8+l0VqqW2mD3HyxdRxtoTHWqYUwtpJET/iFUy8ZlTg5QmJ2eQo/D3Y2Nyab
cDVjvf159ij1PQT8IbAkJfG0MSVqpYj2PlEd+peNhj7MSTqqL9x5b4AjafehtxxYTV1/1L/WJNaQ
85gpuwZcpQLxHNRRP4SsycHa7z/1+qqxo9Z+xX0+Pueoa2bFMgWqoCDsaVK1BJiUOokv5kWPDq7h
O6P9b3uLtfKKd2DhXCSLAnK2BHRCzk9JImCrhlj60fTz1+M9tf9ma0skIOuaKyM9tbmLnQrb12IO
p4B3W/qIImNkPIOYq35Z2FpxRvelmb08G9v4IMy6MzCldjBkLq5fqrW33y23ImgmUFIDwIfaB1CX
3FiRRl/IThUoTZM/jWs0/3i2u6sZ/5M15AIqX985a3M1Wwui2NUQzUGZz86nZFiid6VkOIjyJcP7
rsjQWn884J0PCTRJes4VgQvqViNV0UVHXlgyIIv/Glkp4iVocn8Jwz65PB5qfxB42kAp+ZAg/c62
SmmWoaItVjEHnWzH79Q0Q2uwSI48BO6tIG8njcFolu6BtkrXIoXcbA70MJ6/WkbS+ZFi5BdZpKEv
UKg+oIjemdUqEEkjBCVE6FKbL9Y5LdaXSSkHGfTTz9xrhRtZSfP1zWuHfSNSNquU+UrLu92MwENz
Gc6NHOSiQGZPS+qz06tHEu135rKS5sEoKRZyTW7DjyLP4xKt6cAYe/05G535FRDnSMvh3ihcwiB5
POxkYpsVG8uuoy7dKkFnQZPI8n6ie3Qq/Mcr9sse7PYtYgbAuii8cudTNbxdstFKIsm2QjkYKBZq
flhrEOQqEBdUAqtJ/kuabGjrPczej3MbN84Zen8XRcBFteQ8za2sZp4aOtPX2Zrm5U91LHPrVMqW
MDw8M0c7aNVSzj3ZhEb4koVt+8MKE7N/qZpksL+QhNYy+mEJJUrNiOP0PMeD9EbfdPIyyharfzGM
OZZzS5noUWDLh7JRAr1IrCtJDZL6WZ2szENF+fZ4Qdf12qzn2tDI6SUhBM7bbI6pLbg/UlkJ8kqm
N1sxYJ669M9pH0CI2+7U5qlqHkSq+63Cc8ipAgZbjdm25VG7R6JsmkrMVKRMvah2AoFp0buDrbL+
8tuZAWPTKs0yri256mZmmaoMZYYQQ+CY1fBXbnTDmY2rfSoXAK15as1vOobXz8os6wf89v3tS/oG
WZQMG60JXv7bPSpCDa5QzB5FKKN+n7ez8lVk8F7GGfTy8ee7s5QMRQEYcIIWpy19kbeml7qKoUIt
H181tspLogrr+fEo+0eTYABIgq5RLhC0vm4nZPWIUuOPrgUgvq1fGqNxLqbSfp3UNvqcJWb+t4Op
+vnxoPupIbmNcho8Vbo7offeDoqUct5WpaoFlF8cD8fA5KvtxMabY+mVAsVXQvOd+vnWNmyuU32u
8FMKcDpM3mNXy1G3R/PVbKwjfu9+W4C3QDLlkiSe5s+3Eyomy6klqp+BI8d/tYvTP8uins9j3B0V
8u7ckijOQYqmMIUkIRfm7VCxqWF13WhGAAU8kzD6pYkvPWUp4k7Pio4Jop/oY02HEU5DyosZL0vn
N2ZTBbLT2O1JTaZ6/pYkk4MU6aCvpa1Jl9OnyBqSD82cRbM/t1LzN0bIUfLRgiASPanIaBQns5ST
mDYkGxdkRRSJ40JWaUJanPJuPopy1gW7PeEccHrt0IFjD4Ay3c4SAfYyHO1KC9ou+afqG82zdPFc
hzT5qEn35zzEz3PWYvQlHUSvd7bm2qlDpk00sjLBbgc2824ZgbvVQHMq8/2iS9KfudEqBwfgFwFv
Mz9K7DwC6K4wzhanG1BdaRe7NQLanmwP4N+45rYp/Cjt+4+K1XWBjEzvZTZE5U3zWH/AVyDxK7M/
Mk/b79zVy5c3nXiSOqSy3g//SnbI30SC1IAdWPhKuMCUktdOTQVsv2Snt576tbtvPYw8gKui1u1Q
vVlFRUgRLdAlOzlpuFdQDqEm8niUOxOCSwxrBXxt5ZasGe+/JjRHcm/HZmGQfsS9t+Sl7FZFIlNm
Mp2DhGP/DFlr+Z6YdYUNd4VoBNwyR9SdESiRJflzJPovppINXtTagB6KHdP1Nylz6k9aXh/0eO33
KWODjnNxs1vBY2+n6RQtIR8St0EtVamPL2l0scd5PvhkdxcTwwKaa8HCEaO+HcWmaQrbicEIxhpC
X9pbYSDMtDk3lZMe3Nb7E8+ErJUBvnoxQBm7HapppQmfUdkIZriY6IPyRnxykqL7FrNt/UzTir/z
NhW/hwCBkRtFpnOkUnpvsqtrLd6W1Bt274We6PFQ1xJLiln350mKh1f0FKNvbKYjQO/O+efJRZAP
jgkU7J0ZSdXqyFGEqhkg2jNYT20jssitQ4xlXMVKU8urnHj8WnVJWxC8TvlwkZ0uaV7NVrEXv4GJ
VR4ke/fWn4CZV4zknTh1s6H0bLZQ+WzNQI+6GYA955eo829115z0yjTcLlT+6pzorFT5m8V8IcnT
GwlfRAGBgpJ/++kXPE3G1YImIHS2vSGRQ6joUXtJ2l4czPLeN161VXhDWX7o/7dDdVRMwFBjKxjK
SXUhM5mB1JvokGSh/unxRbTnZzEtxGnYUEQgAD2bsfoRo/ImGi32Uz9IvliG8WeaNygxFlKxfByV
bp5daxF5MI9ZMvl00obZua968alLC3O6aJkaH4Ekd+4N9jaBFwAC6OGWQDWUUd81VWwHo9zq1woO
9+sEjey3x3O/Mwo5DiKNaJ6u7kybL2omUU3ziHACaxQTZJOyq74Phjm//a5fGxhodiLL5mNt+EZm
FVtikQqbF6XI4BvN86fRUMazEpv6wYzWgOP2wQZSIjOF2beKc29BQSvVF0sMsh3kdj98GYw4fAev
jrqtlcuurIfi65tXELEaeMD0jVDm1Dc3bylVjQqcZQemFeZu3ed079r9kUv4neNA2ZPzvkpp8i5v
FlAMnRY5duYEWVGKU2gL4SmVVSC6K7cHIc+dLfGrKw020CofttVVpd1SwNLKncDMlcEfdApNIf5D
B0/yvVGAiulNROaSe3Vzi0Wy1Ep0PbLxMrPxjCRxPE3WxZuzXPIxjhFhDE8jkfjtLTIpcUn8kUUf
lloYl7IahStr4VFXy525wKJiF7DfVu3OTWhmohmMlAayT/Wo5Z5IrOw544Y8gMN++bDc7GzO6S8h
X+rFBGdb11A7HRWrwGf2g17YYvFnLq3li5J1Ze5i5NmEz6FltpOvh6XxYyiUxfwwGoVMj3OllvVH
hMrV6RNGkpAuiLDa3CM2x5F6VZKQUtfglvsjkdFVcRt8XR0fOyeHP2eilJ7yEKzq1bbHCiKHbJVU
VBLD+B/Szqy5cSTZ0n/lWr3jDvZl7PY1G4CLFipFZaZye4Eps5TY9x2/fj6o+3aRIIwY1Zj1Q1ex
RGdEeHhEuJ9zPHku0So51oSWgCa0ei3aVtOhtOV3gxz+JOcT1g+ZgWqCLXle/DFtomb43KXo4Ee2
rIeq6jACpbrPSxcskOIJASIK9Li07EjWwl9dRM/Nj0Go1dlNKWeytlURL+rue2SrDFuUyBF/70ox
GJGlkgb9XlADyXgMrDgrboNRqV3oJx3iUak8WBQWx2ocbLpdtLktoEIalRsPnKD6U6rptfP6zqBg
ACl+S60T8y4ltFpuAAiCDOZjw/m/obmDt6kTlOKvW7kIdZMVCD0w46b7yfwmVgmCJEOFMh/NrAmP
Ou2I7KT11PtY6fut28XVt+v2Lvx8ktUn52qQV4HnM4/illpYGZ9Kj2ETZLtCRpXWL1Xt3aOaeIbc
MUk7kNTWZ7tJg6whoi0hP5aeUW4yI8x3MNGEey3vhVtNLtaIxZezyBNyIjCDipbIwc1eO0koCo1e
Vsoj/ZXUI/3tLN/2wWh/8VxF8Gyxocnx9XmcRnC+kUlzMDKUASYA7jw3NVRWnUdKyw2uTBJjoxl5
8Qq8WYj2clJr8t6T5Sy90SoKIzfXLb8p+s1MQ8cByQqeGZbRvGwJinDqOWdZj0nVN8OHvLfiX5GR
Rt+UVOulbdoFamjTT4giXhz1Xo+Ko4WCSmO5zWteJ5Vwa8X0hrIVPRasDU5pAhhUJCF99nWzkvc8
GMtxEwTQap2u6Ov8u2IkHmJxTThoTh6VTbDNyPaUmybQsvqTxU36tyu3xldYpUprBwMqhLYIBPGl
rajarpxtb+fkbPyglSh2QdSYiPcz55IEaWh0iPKPyHzkdkGp7TG0Ok21w8HSfirt8CU1282Adv6v
Mmur72qp52txfL76UwKPOx35HhDe3OzOz6TSB8mFeoH1KIRRsO/qUiopGcte5Ax1FK2kQS9evpRP
FPJ2kwQ8CZo5ONrtFN6eZWU9Wh4Yxo5Hkw1t9YfeU+tIhWKfpvKTZ3IKXPezi0jByxB+NQAWIB4w
wKY9d/K2b5USBgrpqUcZj97VFW/SxIMt8l4rpEMAPpAP5XGvX8xkaSSiFgXhsQuy5lsnZLGNYrH8
5bqVi6uXiRXIEhI4C0YyT+9qxUjfrigNj1XLDjUSSTxAnox2pLjW3lcXoYiHO4ZIFZAyIJ02D0VW
VyVIqZF4iS06Ruj99z7yDMeFgl83rb8Shi4HBr11Sm5xUMkIK8yseX7aZ16ee8eya3OnxeQhj3Pl
g5Q07+45SPoDYDYJcgZFVkk+94ek71HCo0/FMewzijxFmezaGOWV6yt16XWMAqFEkhNkI3k1nlsR
SNZx1Sk4Cks3drh4+LdZ6Fn761YWpm16MXFGUcImXT1LPBa+kRlR50dMW6R4mzyz8h/mCI/XDqvU
FzfXrV2cFRRNOGoZkYEOMBWN8zFpbtDpScfxLmreaGsJ6mlWIfwq8/ZeCNtsD5R0TVtxYYAchcDN
0XaZjuCZyYaIpI9RHR3Bt+e3rlZT+hpqIWZ31W77/fr4FtYMxQ0yQ6jCA694A8CfRArf6D1V9HKE
obLKe7AQoP4cqkm2fb8Viq8yx/wk7TSfxVYeSEnFZnJEDhb5rKq2tq01rK3V0lim8ivalGwrctLn
a+V7oZSiWJAc5cZ0dxBT9BePzvE/3jsWBKNUEFKT2Dip4JkVvaLxhdK5yVF3+4imITRJi2pEKK9b
uTw4sKKxKLDEkKyc79jREEc5q9L0mMXKuE+gc22tIRp3qDbVt6pAM9oCjfD7ukj0NQTMpcvz0nvr
GsGTZGJynE+j20k5wGk/OWaS0XYf5TLRww+QYuT+WNKHK/08yHnzU89dLXy3mPtb1wUUU1ArJL01
98Yqjysp7KrsGPt6ZzpZbtFpji66799iVM8pCnE1YgWRaDkfYhwMrjGaXnZ02zFFXIAOkVqCwJkV
68a7g+KktcD5xcmFNuv8sqmESQb0vM6OaT42O7Ij+jEL62wlKXyZJ50kHeBGIWfD7QWIzfmIgipU
GkGIs2MbRt2NHqnRzjcEd89jLNjKXa5vkgTYLPlx0+lpLrVtzU79kBLzVsLz5RkKXZ+tTl17qmDM
vYe9HZOnNLJjTjudfVekup10frpVhNLdSBF1tOsb5XLTYw+yPmlDUu8XiYysGLRC88L86GZBCEer
GGganK5dXJdGxauWA3vSArkoxKZyrBK+mvwIrcdzRsUKndRyIZPKbr5NRrG6uT6qhT0IPxDcM+8U
8I3zRxFvl7EcSiM/slUUh+NJ2QaUt3dWDMDRHEUEEIrae7ludGEquR9MOc+J8EQW79yHiNsuSoqT
GJErW46L4qXmyNxgzZUlW5hMUluksKFv0YZpjreQgDX32iAWx6xOxd+BnmYfk0hPv1S08dvKefBu
WCocMXhanKW0PkR9bnYvMeWyI2Kb+TFNB+Vu0s3eyb1KmUZRv12fwYvaAJaIK+QjCV/cWGfJyLIs
wHx6jIw8jLKtvLhoHV47UKwKOULBJIgT8VkfoGxbrV/flmGerfyCBcchmwxTDRgaEdSaPj85z6tG
LtpxDKsjMS5TtsTrUt4qUtckd1Ym5cUtogbCxzQTtWzlNfBGXD57203YGSqkHB7TFXAuk+77QQgo
qNGOcUGzDIMDSstRSkX2IPfuEPksglsrBxl18FExL3/nRj8ae7FLwupTaoxw5+wo00f9t6RXWXEv
9Io17OteLqqJmCSmt9eXau6EUBdwBdZoAlhMT7TziWo6oNbtKMXH1kirTTtGd57gHlPV+0rx+L0v
pckYCBySRdNr8EJMVZayRjLGMD36WSXR0zVu6bIqvvf5ghX0mQlSE5aJt9JsSFWcy3WS1uWRFoW6
o2mCtcfVnjUrzxygEvXKmTN39skckD3e8bwsKNJNM3ziarkKatM0h+oY5IKxr1XOmNhqpS20sNbp
zD7eV0NnbstS9xx5KPyVKDKPVpiHlMcliesR5/hc7iau86rm4lUfFYEGM0oseTtBh1933U0urbCP
3zQeiIqE5Fns0Cs0fpXRa47o05gPBYy35KZPim7thvxWFzndPTIkd4mMCGoIJMz1+T1Br2IhtZqm
O5IfolWOrIS9ua+sUbxDVHZMd7E5ht9VTSikJ79EamLcQFxCIxZoQI1Kkik2VUEGQ4bcG+de8Dls
FXHcQ84Le8dsO8RlhhadGXiiVhjaTaSb495zE/1nZIjJ58AlN2EnpR/SS9n0rG8Dgq+PgyAKz4pe
6eE7L0UMlrQB795JrWhKUpy7jhLBV+yLtD9mlvBDblV/72ehvrLDL8gZkxWTKIh4AKbY5jMrhSeb
SZAPpGZbSdqWvVardgHqbdiMQorek9X3ZMWEvraQ5PV6Lz3GCrt/H2qeWe3oZB0ixVKCrbN7VG2E
DZUmpXvn02hqsIAns22p7JJFmb328sLsjEge82NrmVy2E8n4ICQNlfs3P/5fv/r/7b1mvAIA2qfV
f/8X//wrywdYD349+8f/fsxf0091+fpaP7zk/zX96b//0/M//O+HgPRalf2u5//V2R/x/f+yv3mp
X87+YZvWQT08Na/l8PG1auL6zQC/dPov/18//I/Xt2/5POSv//jjV9YQuvg2D+rvH//66PbPf/wx
PfP+1+nX/+uzDy8Jf/Z/aNNWvsQBV6F/ftv//MnrS1Xzx5r1nzBVJlwIqSXU5/iy7vXtE0n+Twrg
7HgcZ1K2JPylGUzDf/wh8Dfkb2HRUwsk+vDa/OM/qqx5+0xV/hMZLnR8iKhAQVA3+eN/ftzZKv21
av+RorucBWld/eOPKbycRAWENeAV4RgQeJA9wEHOXdjj8VADcJAPxmOa2jQxDnoHjna+SddAR7No
fmFp5oej59KHXGvlQ2RKNjAgL0D1xaajqfSh5DRW18gjs/P3wt5sc/bS6Imxgr3aeCTk3LbxhtZT
K3FmyQg5XuK2RUsfxLbOpy9XwYsJxSAdSAnT9eaHTFpZCgk2ayKB0+zM12kC/lMkZtERjzg3lBhl
0A+tJx/SyrwtgtwxTR4H+cqRt2CFzNckZUMidCJSnFuJWwJJlmTqwevb7jOI1NyJUQDfRHH1Tr7e
tDyYegO8TW/x+T3S6Msw9eJSPRSdbDqGEY+bXvXdFXDWwvpMNTTeVODdgIbN3Jt0YQ71XlEPaVcE
G6XVPsOmg92dm/nD0FZrCcq3Q3S2TKShQO8BTyABMAcntKYnFCT81APK3LDChcRIntHSl0K7D3qP
mgtJdU5UrWwDm+Y74l2EqPxLUyZ9tKkyq9K2XgfA0AbCSgG3NXLjpYFqDtiHLnS+Pfph+DnraRAd
KGL4mzwrWMQgldvvXmDIzbFFsv0mzKNI20Y9H654+zwJ8LZoUzspPNFAqmB+JWqqTlS9sVEPSiD6
25p+pmoUeBtfMNUbcTR4+AuPidr8yN16vIsroeJ0M5WVkse8xjP9ClKKU5ULmBKM7lkkITFU6HXL
JMtoc2zkXrRVq34ITerQ1RCi415sIV3baBHc+uW4tuWXJgHmIVsETBFXtjlQW80M0a2VUTuoEfde
xcuHp1T6SBFm3Kp1HR+CUN0gnFRsLD28BRisPGpGr6/cjRd+BV3CUQ7hJABRf4GRq005TOqg0Q6y
FBXf4Cm7N6Rfv7ekZ24CWe620NqiBwhszV4o6nwrAWG4qfpYWLkEze6voOa4TcKGBW5NXYOEwnnI
yBWr4umbCfd6NOj7wTL6T6PWuSuB6XLNMUPKkNAEwXe61p2bQbSsUiq5Ee5Lb2O4411v5H9a0cQQ
0dFICP3c7iQ6FBRl8OB9OjnP/3Vknh6RSyOEycwhSRiZamznpvtMgiKHYMC9Kd2VUmx3+krC9yJI
TWP7y4A6O0SG0YN/KHfCvSw/JcNdWzqNdStqK6Fw9nCfFmoC/NCPmrwk145Z6iCLDamxKsu6r1tF
cqRA+6QK5S4oZei6oRvdeGa8VoBaGNiZyZlvIJxXJlVkWPfGY1x8l+RnM3qulOfry3NxZs3GNfOM
LvK9ts10694Tf3TpiybddvHTdRML4+DyRm6O7lpM3lxNC5BshdxG4B8EYXRCDzESuXF676lV2t11
Swu+dmZptkhdhfqLPPr+oZHcXaaZ+ybov143seAH000UXvkbd1GeBnvyqi7MVuZ9GfqHLm/8fTsW
t2YEeT319PvIzYcHdMnWOsovjYrDfirIT0RJYzaqNka8pshrTIIlLYbuOx1TjtdHtWZi5mpAO2gL
WGCCrKZvKzxp7Vxbu1JeXGFJJk5ZYGIQ0qMXYrHSiGowQn/+gY3qeu2dKewHjvMaN0ite7P4VJvK
5vq4llwPiX/KkCKYbBIh56vViEMhxwomPflBRCAZrxO6p4DGh9ftLM7fX3bmLi7lVkjvlc4/6JA5
1E5qqbQn/YqRi8fGNH/cK4E2ky6FdnQ+GDF2y0BrMSI96ikwEbsZ4kcKnHszsWnIt2JtcbVOrM0c
HcavMUJr8A+Jl+xl8pNSKf6Z+MOka7lxQ8kuq9zROmN7fSbfiClnd8DZKGeXaJBq4Ahc7Jb+R7Go
ybHAJinu8tD2ZflbWwybyNNsCVQIQEwnie79+NXzb5IKBTjhR1c+JMGvrlXt0asfvK5Fs38b6hFy
StG+UrR9n9WblI4jknDjlWtdmRbd7WTOZtmoWkR8KYlF/5B3/k7iTsEUbtD1ozD9cn2alsLQqS/M
HLvTah19TnzBb55KMf9QjP6fXvnVC3x0uJu1nnZv2daLRYFaN0n/kAKbN2RorUbojFHxD60W2LRK
ITdhVT+ksbTHofmutOZnjwdpX3wTwg2Nc934KcxT2y+HTTYamya9C9snPRwcxXBt09h5wCivz8fC
MQbu7q8fOJt5N2x8sQSadmiymLZLXDA/NL3oO+o4rB3LS3sd1uQEvCe3QE79fBsGYq9LOZKXhzij
0VVDasJuVDW5vT6gJVc6tTLbBkOr+26t9WyD4KVqyodO+FEP6l0Cy/u6ocXhkDqlSSRpuAviJDIo
YIR69lskfvbzbNPKa9LGS2tDAv9fFnh/zCcspElVy1AASdgRmrVm+fR37jHAgqZcHZhBEs6zVWng
fIxlMPoHV3ryBuUmEwtHUNbaDy8OBRVmmco71MWLjsB0XFDy2iUE4/pC+yUff3T5yttk0QYgO3Ii
qF8BQzyfLlnPRDrf6P4hTB/cUXGiioRnsXIwXj6ACLOQ1P9tZTZfikKLcbPw4ZNCJreTGl2LSvf8
W3ob59sglB90Jf+WB52D7MV3raqTraeAnr7ue0tR7PRHzJwchV3FhRjtH8a+EihIqdZm6GlvFQy9
ZpuCtxWzbi1Js2gT4CXVaFINEFrOp9cNqGyCofUPt8nQ0niqp16rOqr8OHy8PrjFHXxiSD43pPV6
U7bGFJLaxqa9t0ZeiENqHLqVWVwzNLvCh9OrpSUDfsisTzXwbZq5O5pyR/vT7fURLXrmROR4e6vy
NDwfEWebpXQkUg6p8OyFxrYcnoVg7QKwOBpkxSa5PBZozhagQKp0JQ0ID6H82wDTFYUfLDPeqPUa
g2hef5iedBNzSudlTBaA2t/5cHqg+wa03ODQKtQRhhoVoH3RPaQ/I5/0R3rTI1Roj9ZGTHeo2djv
ZKxO5qknwboEcfzWZfTcfNTFYWD000Ct51p59nl/rYWSpXf/mY2Za8ilWKe9hg1dFfbcgo07fQi2
+a4e4puhqPZC/KeAUON1N1k4UQBhEIup/plkHWahhbZuHRdVLziYbvcUFtoGXYc1NbYFV5y4zfQh
obipkco6nzzXaBAVSJPg4DbajqexQKvb0i2cvzGSEyuzWEFH3bDulTQ4+HCXGqOwLbJ07zdBFgrs
A3i3SyGNrGhR5LLq4IDIWEPrTa9d04tf2FBw5Miuv/Ht0eM6nyqQDLEHyjk4lOKXQH7o+uyjLz8o
YrySWFxaEkIDKgygxCiVziYrUNzKp7cy/qy/qslHoaOZ6No1b+FRQrHlLxuzLZtVVD/CWA0Oqj82
COAqhdNkar4npX8H9+draFXRk2gWT10YrT2/1sY3m0daPxZC02K7Mo9W+yXUvtfW7+vO8Ebrmt2z
z8Y3ba2T7MJoBlLfV3pwEO4rSd9rN1ANx5Y+XKGtvCZDYRvSXm06m6eXkaxN7pKjnE7uNAEnxmtZ
6Rq/U4JD1MT2kG4L7WuQQFqKfl0f5aIdrs8UZieu7ByHrOaNGYm+xiXqG31Xu3arFp9F8f2nL1BW
6rUg5sAHzEmrGQAiWt9yKCrGjRrtA0cy7uM1l1gcyYmR2YzpKc2YUJbiQETtbqtVwUe9lAe7KiPF
oYOCuRIrls0B6SAbBEFiDtM1IuihhUxgNfzYrujWgehPXKSbQF5zhYVL0qTijpg/OF2STrPw2qtq
0ZQG50YpQW+UnhCsdvSg2ah9aSdrLMSlg/jM2ixySEjhFXSuIgaWG+NrghhIGT9Jo02Bya/um1Cx
8/4ZFrJtGVsPfvkwqCszuxhXqKKJU3emCQN07vppn0cuahXchj3yBTLFE6cBHGOXYqtuSsly7bhQ
xk2JhPg+c/NqxVkXQ8uJ+VlosQpZqqHLs+3ROYYgabvC82oa9u0+Mw8uNMieytVolMlzftqY+KaA
2O0UoGtbEB6LNsBLH8LkW8DxZpVfjWcpu+VWtKGetvKoWchdQWyYenNTR6Qt1WynNKJOUsxvgsOX
IasQd85sulM4WXRv9MpOMf7GO+3M3LSTTkJZFoZeEkOmOiBobWvGU1y+juGX62FsadFOhzR7vHiq
0BuIBcMKae+y7CVonoY15Z+lbXhqYpbVMAXfLyB+YWKDRl4qbwvhxhxeq7VOFIv3RBosszpTey0U
5c7nywVxrAAV42zzG4crsZ15H71cpI238Gfj5wcxHV0nbW9hYK10JFg2jVYaXjHdguam8472Ydl0
pMPdUG71MQlsC7L9JpByc49kemt7blHuye9JB6Wsur2eJN6Kdy6eu1NjQ1AcFAV5FZyPH7nFoAC2
zfjlp0ync0nZGDZagj+ToHxQWABAbLdT2lDJxW0s7NvuFuW9lRLTokOd/IhZTk+sy9IL1D44FNKD
VZa2WD2tFssW9yFqiJNYKi+feaLa1KqojdF0PKilFDkpndVvNd1Lt008ardR3tAyYRjuRS1XVw79
RVee2pwxawBf51ACvYO10sYYrvNYvJNadR9K0kjDdr3dGJ5mboKiH1ZyaMvLijoXjxCiOnjS82VF
uqoN46YgrGvCQ1M8R+2NrGyzut5JwsYiH9mYX2iCsA2kmD6v4vad7J23Jx7UApKmgJQQW5i5VVeb
bqO30ysldB+MWt1Qnlo5uRad5sTEzGnMMND1suOJImZfxrxwRvFB0Qv7eqhb9Jq/jMzTXqXvA9P1
MSIk+Tdup2H0qTcaO6mCpzb4FccrvrJ0z8E5JzGH6Y08v32MrquWABwZU3JHmzo7ju/INvvJyqm7
6JKg5hGmAF9ETe/cO1ppNAtXxyV7c7CBcTmG9iPW0o0UrO+7xSFNpG3UBKe84cwTpTgsh7jHFrBR
Jwhkp85+w8DYat1aKFt0CBjoEEsn3Y23y9bJ0Wd1cQ70llCeIXDdu3/6w05udqZ2P8auc2uZOcyI
+6BObRD2LjcsPW1R/fvzusOs/Yjp85MfkdYGh4nExgvDF79E/iC4G4Of120sOuXEDiIJAADvolGX
mfsiEI7gYHE908ybPpSgTh49f2fkO3dcsbY8or+szZzFcyP6r6KRe9B8YBLlJgEonvtP14e0lDkh
FfTvIc2vFKkaR6jQESTlwtHdH17+t3byiYVZRDIU4E1ZxaSljVPrHxEy2/r+uIvb3rG+lKtdjeak
g39GwBN7s/DU9EZY9uijHNrQdWT6hkd0jK0es+B2KgU1wV3e041DEz+GWrLXlGbjZ7Xt4ZHRGuRn
ZW7nQSXSpS4MEkbux6ET0vzGXcP3L7oITY+A2QCwIi917vTjiFKbEQ9EyaD5XTXGeDvq2re0V7KV
O9NiMDkxNNtdBWjxPqbTzKGPXqQkcuKUK3WSoEOzpsu7Zmnm9ZJbqmDksJSO2g3w6jtKN8AcNmn2
8jc8/2RIM883EdHLlbojYIwercP01ygo13x/bX1mvj+oSZeVDTZG4znxlW1a/ZTe26z9nw5/MpCZ
w4MRNhRfxM1MFiVyf4M4WL3ELa/KhMufZE1gTp07mhhC7VB7HC2R4n2XjraQ/KZ1z6EOVhxtecb+
MjRbfsVLfUv1mDGj0O8T5dWk47VQmvb1tV88h5E3VYHOIno31zrK687IBpnLd+9pBiguxbBBfmd2
KNHLJw6ke9OTwr9zbTqxOdurWVwAH9Ww2bQvojRs8bi8X2ucvnhCgXKc9E3f2Jbn65SLns/LfuRV
kf2OYsXW2xs1eG1Fp9R3fSqu3HaXFot2aG/QdwRw516R1mFD00JUCnQ/FfdFJqib3A27fRVl8Yqp
tyLMPJVA9QQaMuk7FDdnGZuqQalEBRMJJGm8qSw4UxxaUbyl6e8+g6db76ZHZBdV24imq8b4pBnN
p7pR7yqxdiIBatVYD/vrbrS0KyBFotXA1ccCFH0+27LZjlYW8ZsQhd1wlZPS32kt2H2zvW5n6SDR
wHjT3eJNM2S2KbpwyOvejMND7H0cvN8Uwa5//5LXnH7/LBSiykzmSUjCQ5aC7NFtRaJdlfc1Hxqn
5ICkyf11e4svcLDdUy8f+E0Ay88nzo80FRGPaUBWV+zKIlJ3Y6QrNmIUxo2XI4xSxZbnFDrKU7nX
J5CPwOhe/xFLzjvh24CGkXZEn+L8NyhGVGeazqAl74tMXzZKYYL+5bqNpYVDxh6dPZgkk+jouY0o
HZsa1n5IY5fkueK1bwMPy/9GMCMkI/9OHgEBeOXcSEFTiAEx2PBQVKnqNCJ96ETQQJs2z39Vecth
belr9MUlj6Ekq5tcPZRJ2uPcJnnhchCzITwM4oNXPbf0uIuy75KbOEnyMFhr6jXTWsw3PyxG8Am8
ZpComyWHgxheFnmi8GCGxpdcseXmeyjf9OlN0LtHKT/y/lzxjkWLyG1A0AdCylPtfIAZndtiOmKE
h7bacufJzJR3y1A7meqRMjVsr+i/FZq5u+4vbyzu84FOiixvnD9qmRS1zs1WWp5MEqoUKn4ZO3rP
Fcm9hIDdT/eVDA2d46z+UAx7tXNgIrTR3ahXjg+8xVtNx196Lj+ENx2tGYE4gaU+/yEdYEJIg4V/
sIZDI26kNbXBhdQwBqDHIAcPpR2I87mBwRcLxCbASUYdT4462Iw36AEc9aEASf3c9a9DmjtdWdDd
xf2ARNTKprl0YMxTmUQdkPLhhQhDkRv64I+Vf+Cssb2IxppU5FupdOptrX6nrrhi7/LGAQWMewTx
+43LORtubEB8hvXlHwqjcoL2R5X3Ttv9ivWdn4Qrx9KSrUkmho5LogkrbbZb4lxI/MwDBqK0+VZO
Po2fBWMECm0n6rvzhxNDFWQosDQAUHMIlNX4hh9lXAAE9XcUcomK76TVbt2XWxGhUqIngAlE6YnV
556SIAcYjAmpoJoW52XyXPShY70M+ouQvspfrW7lRbzgGZib1Oc41ae68rm5MpF7rYJOecg6ZBwF
YaO4X1V3J0e3ZmZxofpzZcvLfN9sy5/Zmz4/SVwIIFKCtOKZL+nxLnclp82129g39qbUfqFLh+31
v8f6h3AbB7W9ltFYyFdOk/vXaGeTW/pm35kDaRPBF24Ms6e7sbtzjfyuCu7CyH2wGm1b5eYN3S93
ski/21ZzeAOs7I6FCwE/YyoQwVWiOfsFuUx0aZk1ZVbQpr6Va9lRxR9D+GWIg30VV46ifB8az26V
tbPz8hLApkSDnMz0VBae07/cBNFKK4sJczoqGlZrU8Khzr3WemAhKQGMHrDjREggvzj3YdK1gTbE
oN3H4U9xjyZV7g8OvXAdX5Vofmo/a7f6fmxvUoG2tiuSqwvhYFJ846gGw41Dz0L5FCCKwQvIWhm/
pL6y4/BzWb7SyzUMf6348hRZZr58Zmp2pzKNRjWFDlNF9xIOr5n2IUhoxut9NMa9qt+55i7Lvq7Y
XNg/pzbnWRbEhaWcYgr7Nars6oOv3QTZfeju+591+dFHSJD/qRYZtJUou+SzII642k1JTx7Zs3n1
3JLp7tk6fnxQ21exeIleK9qReVHjmPVn1fR2qFVvrw93uljNZxhdPS5dE0MSctN5tHAzqWyGnvdx
X26nxK5rWhByR0dOV8LgQokcHOSJpdnd1YyqUfamPFpCP3VYjEL1NUU5hCeXYsGZdTIBwVrx3s/9
I5qCe9/66A79uwE+/IYJpwQThX36tgQnsbGv3DGkZzW5PJRVnVLocttFYtDWlfC9YiWkUSZbCNAg
dIPYwhy0RLe10U+kIYBKmzmqUt/E+aOXUMq9KVQ1slXzi6TCrjXcjaEm26lKKMfRwQ/HbSm7z9dX
eeHIO/sts7nX5Rbxpoy6XErKME8t27VeIqO06cBqj01ih37grGa3l2Lh6QRMn59MtgUta3rOE4Pp
0mjl5qZLjZ3Zvf6NodGkCl4WMDpeLedWqlzXIJFYbNdRuinNPe2+NnQq3Jhq+Rqam5G21WEj3lw3
unCb5WlEeQfmF1fNecU3S9tGF32J3EsMTaLNVcFJFKVZOcWW9uaplSkQn0ygnAmeWXQkX2Qh3te+
fNMUT0pH4mENB7BoSCJww0yemtBPn58YSnqtbVwaTBxSEmlb4Hz5PtOM3yobcCdVnrlyy1ucPS7L
COnBASLfc26uHjWzKzIVFtUAQmZ8GrJmc319Fgc0MQ+5Hk9tjWauFzUVSEqBGI4SrqNoD7TM3gre
3Wp2cTFmT9Ww/zE0m7lmENKxnwxJvnYwEn9b+HRh79tbqgQbqWp1Oxj7nWiFv0g7fP//G+TMPXpF
88p6Oof18SYcd0V8zLMQIe41af/F5Zq6FCBHwUbTZnbMHK6gq8Gc4T7lQNZRknF7fSQLV2S4Fagq
To+nqc/ouUMoMWKyUEVgPsjphiIpyta2Ln2L62CXU242+pWjdlr++aEHl4PGmGDoMTdzDyUuIv41
zAF66A06kNib+v2VlEmw6C8TM8cYBKUNoXEGh6H+GLb9BqUuWx7WqOiLfn5iZbY0ikaTKSGDCdDR
mSmyDeMJOseYv1xfnulbrk3X7GJC42YdxQHG0sulHcXFtujvo/5DHzZOHq64wtqIZq6QWCkFYWDl
B7r5PJjhcJf5r33xVQ7Lj9cHtWgIHZVJbm/qszJdA09iXhMJtEgX2T2FOGzU4os0KA+VuOm90rlu
aNHZTgzNDihgXKXmTc/NSsq5m0vTC9DSfrhpoa2cSovrBD8VGBT9vS+qd2WSS1YasU7oAjjo0EVU
CT/XIWU1NfN/Xx/V4pY9sTXbQhLA0X4MwYUYajU+dqkr7hPU8GtDei0rI9inyfBTF8dsZecurhqq
NzQZ4cKKCsT5qkmVnKh+AwjBEOtsa3hwRbLU/ZSqGtR/P+xXTuDF0EfvZ/onTrLGc8xfNYqDWmiY
iw1yrVoWcdhD4Vvx+SUPIXONavgkD8T/OR/UWLq5kefxP6F+7OFaeVqP4mtGZhsroDUigpy4YSTd
1RqC5NaDnq3pgyzN10ScINNHCoeL0flI3LwAm2+R66gMpfgktUVha0K42rJpydFPzcycL/QatR7S
nlPXsrKbNCwUsHbxDxSAk10cWyGoYmnYeOXYbHur0beuHImb1hX8TUrzsC1SfAn91XTlhj7ZFpff
0btDOmaVujLdY+Zx8/Rnzpy192T9nyCgUnYyvQM1UG97D6EKRbsx1bvGvVesyOG1V6/muJZXG9CW
gkAZFLHZDEmFG1tWQEWrolng1hx26fP1/b+8BH8ZmI1N0RCyCUayTFx47oEYosKnplvknWhGn/uP
6rjWAXnxqjXdT5GgRWST28i5b3UDJTtv4Das5bm1zRsh2ySdmNlC2kXbSC4ju0CW1UlNHnV5neXf
Sy1byzIvTiuRgBuf+hYVzn9DHHY6ne5lTifpB9xJKyxtP/p5fWaXIistMqFnAjI2UGc+t5F6KIHI
bkQR0NiI8l2hVBuBl3/6A8SCV62Ux9+yjxc+emJtNqsSrRXFVCH2BLK4M1yHxhzclIcnikDbts53
QvkjUQYuZc3WlKvb60NdDBdIiSqTmC/qdLOhWhKaz6lKTErbfYlq8N8J36zVv79/Nji3HdgbAt/f
u8lGkjN7DNYux1PYvJi/ExOzfSD0ozAYHSeEWnS7SA52snRfDc1NKH7OlC9ab69eXhd33onF6fOT
i0utdaGgjAwqVH/FvWDalh9tUHzaVIP/Gq61x1z0+BNrs7MpEQXZ7Ea8MQS8PBbl43RoNF75NxIz
nOlo4NFdiVfhfKUksxXDN/ZC9FKEP8OQBrtrSeHFiZu6FKvA05DgmpcxYitqyoGQNfobSnCfU3NT
VJ/7NdWJxS3FSwlA+JQG5uJwvkANotWxL5LoisPmvs4yJ0w+jzqA3Vq3Y0O1TaVDTsEnRRE0+yEx
15LDS0tGIo/qLc3uqG7OlkzSCzXIOl7zmvw7BulEEaXB9PWtuxClplZ6FPIm4Ut5Ho3pARmIaYaR
sqWkplR23uzjUNmQtNhkfmZ3a2q6CxsNg7zVQKNwAswvScBGBsOVqEoDgXNCN3xURU5UGRnBwfqi
acFdI97VxlrZdtq+s+0N0hVW/v8l7Tx740aWLvyLCDCHr+QkzYwky7bk8IVwZM6Zv/59qBe7O0MR
Q9h3gQvs4gKq6WZ1dVfVqXMA1CMrPH/QlIJeFo1ehOfSonan68LHKojuawGxXeTM10Q0Fr4cwQpI
O4BQODi0WWEkU6M+VvvoFZcR06LMpfvOfLr94RZOwZWNWd6jhSlDAG4YnmsalIPqHiO4o/3+vmte
ymCNh3vRS6Y+BWxpNEPm6mxux1NR8drwrI6vffyktgtN9XeyK8a7TOy+CYWXkd/rv24vcnEjL+zO
LpZaNePRFPLwLNSO6t2L5rdqjVBkyQTLQmWath40hrPAn5FjiVbchWerM+89tz5RMW/7FSj0wgVJ
RgDnGRMAlBrF2ToqvW1Ey8OIIYPS+QXP/0pyuuTfDBcw8GpN+PF53O2lSmNAEsbs6ZUIRUOw00Fg
pu77299jyekuzcw2q0JCmsQN9EMQQ18T72TzTj4gqLpRw8+3LS153KWl2e1I2a1QyoEFGcNOaMvU
jkXxc68VNPskOzW3MeoEty2ubeH0iy7u41Sli4CcR3hWrG+aca8H27bwbQZtbptZW9gsf7OMoa54
LYZnT7pTO5iThOw8FXuil6go7TgvV95mi/79n2fMWyUhkhVoDCv490iX1nArp5o4Hpvk9+11LV2X
sN/RSGRwiXLcHIg3RpoVpYILMiYFoWUkX2RFvhO78iHM6h8Q6bfir/KX5lMSHDNxjdhlcVdBNoBB
hQ4N0MH1xyvdtnQrRQCpZgLyq3Kk/KSUMfwQoU+DYbURDqcftxe8ZnJWD4Joyx27BJOdJD3GDW+R
FHLGECaPqrpT43zre9lfxPwJv/HPKmdhBL7ONG9lpMciPXRyX/d2ZaJkdtZJgl368SHp2mjF5KL7
8JpTmb6Fy2beV8xHCGPLCUQsx9uGNntIebLSVxoJi0aYwZ6Go5jxnXOj9UKVM6hCG0ZtvoHZ9Jvn
1bbl4tci7ZzmnyBMmitJxLkfQopLxhd0shMNDJeJ392crBNYo3yQ3ZVgsnwaLuzNjnkkZH6aFtjL
g/DJKzp7zI/meC8Fu1autqIr24lyF8Vf8rX8enEv/zM8H6uzhEKEyEGhYC3dpSozirq5pfn/7rbz
L1sBWjhdmZy3absvgqVZJ24V9DrYG+rhRnYs4xLqqf1tI0u3JlSN4jSpxNU5H5yHvs8I6gQjoSad
ozI+tar77baJpXVMgDqKrVDAwqB9vQ5d9juqLphAwRSigW+q9Qwr31/YgEAJKD6/+E2zOtWSrEE2
lxdvfRSY9EuG0ka0envbytL1Bd74XyvS9UpMr4WrRveI8+VTqozbvoZZLjlqgrZyobyOCs7f0peW
ZrFW72MXtvGai9L3yjsh1hK7B0h2qBu/35YBWqOeUhtPogCjYqEm+rtQjp+qrvtidIZvC97Y7zPJ
C+xcNbONPwSFLY7NaPe+CK1yaX4ydY8x+4zJ+gop5bsiDJjvC2J/b/R1c66B7kPdSSLUeugY3N7E
RXfgfTvB5On3zzEjbo7kS0X9+TyGoWPE9ZaXe2CsXVZzBYcJUjANgVrkr4w4g/27/laKO5KPecCc
tXgH3PloKYNjqsk0B6JvUeR9luMPMkqXqP7ZXvnk6+GLFBZOq79T0u9N6G/GLrurugd4kRPzCVD9
TpSfPUF2tHRbxw9CAFsQTr27vTkLUHt+No9YSIpplfOmuP7ZSQjDhOjzGtfzU9glT0ELunfM7jQ/
3IjDeB5C/75OwIinhW/ZrQ+Nctbsi6qyMyPYIHZyHAJ56xaD+Def7eKHzU5xpOhhXmlAtvWmd/ow
t4NjpbqH28tf9I0LI9P/fxHyrD60FEQfwnMVB47wUvS/UnOlerIY8JhMBq090RXNByaLYijwl5K3
Yf8+RDhKFFfC3WKQuDAwW4NfFdUgBBjo4g3Up7iXLH+IvJfbO7WUJUwSY/8sY/oVFzuVoXaYViHJ
dm/epe2x649wOsQPYb3ikEt3+qWdWY5QonCGMxGIZO3BEDY96GsIQUvkbvX6Jx54e1VLhWvwwBAD
ADviAMy/TjOayB4UeBlPIUUenc5gfrZPADy9R3g3LKUTSX6LEPFtu1MweBNuL8zOvlnmClI2dhRM
Sn9rQmOp8qC187F3JN+wK8Vy9F6yG6lYw9YvfsULu7OvGHSBibAwRQzFfRRBPrEwiYE4zdqWvKhv
r3HRFhPW0xDPRM44u7yGikmTQeNLtsYxriPXjiSm8uP2ULkBBd81+t9py95s6YW52Q0WGlrQqiUO
annf6CtBNPCcJSu3/uILcBIDhaaUrB88+fUpsMpE1bKe2QTZ7XVHyv3jaDrS+M1l4jqBxcWr93ki
vECam5bh89/s57+25/dYOhZJ26NFyjl/5w7VoVYrBySQnZu/rOBvql0XC5VnH89vhTLLDWY+BLIg
0pI42zfAZp/SaFJuvr2wxS/H+MHrxBOd1tkVpEp+hi42hahTrhWOnMM4LPYrvZRFZ7ywMbtNxgZ2
waSTCPRiY9e16QzJN70MNx209LT7/rcFTQu+iJUchyGDSDs8J0b+SRKCrasZP0VL39w2sxy8mH6G
UwWWAaS4ru3oTeHVfslIWq6U9qDFj4hynvLk2GbZnRCND3l6zC0n+b5idvr2b04aCnO6NlGIvpFA
7RsxNZIRs4VbbbLQcJL8GY6tuv3Y57GttJmt0ALcj8Ua5m7xKjVJTbgEIDZ8PZ0X+yrwgAlHVDZQ
VUgMxwj6/q5zxWp/e31rVmaBxJWYcy7lyQp8tY5g5MPGjQhft60sOj1IkIkmFe2CeScR1GeDyj0X
jwFnbbNF+8tJxhUw+PT933yoCxszP1QLphuSniRFCX15qs1rzhiLXHKD7/RIHP2PS5q5Y02dTdcr
lqS4R7P7Jm2iaG3kdXlFEGnRaaa6q0/H/MIDoqbXfGXAhIicifJbg6is/himyV+4wFSIB09HT9sw
Z9Fv0FUj6DrukrgegSrcDb66/fPPf2lh5mSyFyqRLFdkC8aPrALx4D4WxerrZsmVQYyCogIjA/fy
7LoSgl6IhY7rvqyOTCL33sYMow2t3Y1KNjY4fXwvJQdBLHep9z5JH1K3XPGJpbjLiBvNIWhIIcqZ
fuHFB0OzuEXlhQ+m4uAw2MM/1qjbRtc2aaBvRi16/ot9vbA3d/nYqq06wZ6QmHfMrjtKk98L2bCS
NyyN0jC6h2IbwirI7s77lYUXI+bZkzg0bb4pjXurG+y8OFJUgwmwhUjRN+2E/E1JN0IPPfnHZk17
YFrJ/HBf/oKZjwahmLfpwC8w05em1HZjYjlmuMbJu+hBF+uc+WkWBVFv1FjRtR3Ecaa4ci+vrWJ2
9yv5WAIzmPaxfGD6nzuyE9IVH1xeA5g0aDM0ihwzH2zlVtCimhTXdJXvvqebjp9La0LEywv5z8jM
8UJYGVJ3GsylIBQU8tHUftRuuuJ2a0ZmETbSqlTpxumNG+QH1zM3eS8dVhHni1ZeUWLQM8KHMKVo
F2fWbIswM0XefplewPrRQKFXtZBbjoKQ7G4f18XwwFD9JNwBfN2ctf1zCTFDL8SUL+lb47MwRHaf
HbTO26p/tXcArnDmSZ5vTukb+5lGWWucetSik3pfJ9h5lawUvZfupwnV9Y+R2aFU1BpNXpGXnyUH
ui2NHWpz3WDsFDVJ4QZT1hC5i/un0YUEOgH0ac4AFhhmiRyYiGvrgkQBsg4dJmj8nSBF5Sa1VFom
QZesVGaWBpdRiv7P6uxaUf0kH+uS9tNYlUe5Gh3EPveDBLVVlm7H1rozhnYjf1Nba9cH1k+mQx4M
zTvr4bsxCo+K8DShlSZGmdvOtOi3zMDSbwB/Ks3r10ABCnm0TJ7dVN8iY1+qHtqna5w1a1Zmi9fi
qkJz3OJGE8n16JRaz/qwViVf9CNwBq/alIzBzox0XiomvHSjcyabG9gfXRHqNWtwxnbFYZdX848h
RMuuz7qbMSQ0CEL4WiuPWvUoGrWNyODmbz7Nf2Zm54IkUgyrlvXkVr+RPeugq9EmXqUYXioeTfCM
/982hs2vV6NWoTABX2BHcOUdDdl3jM1bYeA09f00MMjMx19cX9BKwvcAWwGjrLPrK3GjUBQizrsv
PvTvpYQ1/YVTX1qYXV551/nFKBK2/O6DP/4a2vsmWKtdLzkB0yOTYB7jOLR7r7dNzvLIhOyax2ga
HvxMPTBnHWpris1LHwdsJvPHPNwncodrK4JgVF4ThdE5qAYbHuptBAKAboYkpI5QjHYYrnycpeCo
TSqW0yyuoanTsi/uMYVpX2V064j5nyaw02Zwf3pjYDhm0ZpObiEtILvS30RkcF2vYtEIsJszj3D7
2EJvOYnOqvo5T3dcpnvhRfOdoMz3t8/U4n5eWJp5htalZZ96ZXR22243zaD67q40W+griHlW0XkH
UVnzxmWbpF9MojGgPyfBaYtOzpSxi85NAWaaxmy2z2slvhutCE2qqBe3JO/bIAr1lSr6Yq0D2pp/
Lc8i4pC5fZ5CL3oeyoERX8kDUTzcN42EtKADOsy3ZZScyvA7yO6V+27pePA4mWqYEEMxuH7tR2nM
aKycaREqB9GnPh2GO3WIPgeD7q0E48VFMndnQbSCJDFYyGtLqKSbWRzwUlW6fJu5PLl9p42ynfa9
UvRTm78knbWpzJ+3HWnpnFxYnVNIyINrtonK0zWT7v36lOYCSOMPvXcEqLmylUv32qWp2T2QdDJk
mFMXIQEyUgFpK8r7KvBoCj7fXtOr2Ok8Pbq0NLsKBNYkRhM6q8zsNIi3RQDAqE9+AXCLXCpURruL
xNhWB/qQbve5SfZhf8y6b2PWPnRrR3U6im9+DDgaaA/gVwH2cP1dG8NLDD+jdKuX+QZ9qz7Jd7fX
u+SjKI38a2G2sQGtMchksADn6KaJjC0bu5oYLPsnc4C0CXlrvhliEl2DN2XQ84b2tX3MRHomMkzE
m9N1N93Y2pnSy3bdNCchXhvZXnTSC9OzQ2iWUpC5I5lCGe8k4rfX21ZSQh5fO52+Ss0zfZC3H+y/
hc7uKtNINJ7yvKt96xn8qqN7wa6uIrQLZXFfqfuuh9DSEh/rUFi57xddhWFLOqcKEi5vAMJuaMie
NkG7vG+m+9vzVg7G4gm8+PuzEJMHqNJEJYg49G/ysnw00r3mZ1vYoVcWsmxokrKc5Mt5Il37fDhE
Vh8PVNxVOdv28YhgnbQf050AHv+27y+6Bi8wGKMmtrg53kNTQ16WE/quTkRnauSivr0NKnNbKNqm
XBsBWTxpF9ZmjugrVUSDkg0UrHvXBPkBl77+9faKFveOpwstJnSD3ogYj7KVVi3cpmc1/FCLG0X5
GsLQsuIJ05d+4+P/GqF/cP2BTJR1/FwgXcLTBGjIYUKWdXgmftERPAhKaMf9WqdniWcCrkL63fgE
s+XzceXQTf2yU1zKPf3HTnsnKOVmoiIH4L1T0IKGM6ZH1s/It1qmGI5fO0labHO4Lo958udKULgl
RDCMA6AaIM3hta4QSlFd8VsCOOHrMbjPXiMZBILm3zQuLk3Nwkk+dE3UROSMoejvK7G0K0laeQ0u
HgKyXjjhSH3fgCXhs/Y7vSfDUqp72Tc30NjbhT46cRDaq1R3i8bADzJiwLAVb6Jr17HMphXqHGNl
5b+gnl2r5U7w0LKGNylHP+b2aVg8ca+0PfgkZB2zq1zhrq4jBmmo6T65RuSU6TFGuO62kcW4i9wi
SHhAkSCur5dUdnkVaUYQMZ8rfNVCY3gnQhnweNvI0rkGKMTgBxNVENXP/ICR80KLlDw6i2Nqh8k9
ZaoayBMjGWmzYmpp0yDtA/6ug4Cjwna9nsoa3TwMyQ7Uo4S2wtc1Kp4lF7j8+7OcsdOSXAi7Ijob
0kYclX0a+xszHo45ZTWkx3a3N255NVRwTR3AHfnc9WqsIm61tCFW9aJuJxnC4qHltOlaerP4wDGo
Hv1jZ+ZqqTh4AjAFGj/xGSJr24dP1Kg+FSDb4DvcSWZp9/mvKloLjIuOQQ2BXg3iBRCsXa+vjeME
BWZiEdCaqoPnr/jkJz/jMdzc3sclLzf+s/O6/ouUuGyFrNY8AlGaPJbBY7UmXrr4nZiQh0UR5gOA
JtfrQKsaMHpAjg+DYR6VW8abfGtN2W7R9S6MzFy79elKyAVHNUrpzAIKij9IkV6Buj929Zpqxmt2
N78mkZX/d0kzR3eTtOuaYYp1DOrSm/A1iJc9R/qSV3s9k8/DaD7G4gc9Hh2ve/JrEI5VcccU7OjL
m8D7mpRPSXMHrMiSeJy8Zyi2mWpsfaG9v/1tl+5zpnjQ1VSgNELF6Xrvg1Ry9Upl79PYsYSvsi5s
tfonwrqI8dyRYHl/AyO/NDjbGbOr1EBvQK6LpbuprXwz4cjTYQVMsfi1L5Y1Oxo00ow+ELFSN79S
pESE6CBaH7VwE+drSpeLp0OD3FhVYDqhHH+9gwq4VaEfCM+t4f6wokNb9T9uf6PF83FhYfoFF+cv
dHupNguqGF2ebXPa/xAO5k5Ya8H2tqHFgMJ4ow61ITWi+Zyjn1RmUMnUvqzwq0sFNOqOnQu111rF
YvHrXNiZHXgxCzpPE7hmqLn3bYeIz6kPTlAI7fOy3Q6x48bfffm5aVJn6E9Wl98bofeEgsQhHXp6
PdXKBq/9ntkhKAsIwGudDYaj2Q8PnWZ8yITKLopm79XBGoxv8XPysKPcB1KAZ+3154wYUNGFNuPI
WcykFMeyHe1ujapgqeY2IcypKlIW4m66NoIisNWN/RgBFeg+F776pATVjo6pnm2owu1C8PQrb6El
vlbFhP2dzgOLg7nr2uQYTbqmMDGcPVNxOuHQJkcX8W2DFn5x0rNso6rQ3jGL1ji68eXPPZdnmEmT
jgrDm9wn66whEeIU28I7YWzvrAxihrhxUnFNGG7pjPxn6U0ChGZpJZQiX08ai6OfCjvUBzpLe0fm
Yv8va2Lq5Xo/KXnVhq5jyYpreCWGR4CC90LSOCLt9ZWPt+STl6ua+aQVRUngC7DVBWNsI+tdmu/6
9NtfrOe1AMyMJdCzuQ2JalaScMrqbq+q/smr7qOscOKxWnmvLKLqzQtLyvXOaaUgeKLccp4H06H0
ZAE731ruRmA+Uar0n1433IOj2ltJ8m4IZScx0icjzt5NVH3SKB4q1M3j5yhsd54n0XYw9lH3xe/G
wyBWls1A750v1KMNOJgUUFx71i0fJLgMNQOlZjRkZuGxS70YTRB+ftqNz6GmIEmyL4cfkuk7puZU
QnRqNPVBS8yT79U209wr8XnRxQ16tczCTOXrWThssibvUBThMNGq2kuhqd+1WaK8KKNUPJTCX0g4
T5qbEwE6A75Mg0/OeXG/oU/UhwgH4Xy0STeq2Oi7OmWwGNpn+XDbBxff6kwmQjYCz59sGDMnbPWB
frqArcx91wr5fjTMzMni/AOF/KNoDs+mV251t90pSfXutu2lh8Kl6ZlX1n7d50MhRecYjg4HYhXQ
aK28VjVePMmmQbFuyrHZ1+vNlEE68taj76BBms1Jpou53tFZ8hAqBiCJqB5bXDDXRkYXOdsqc3ne
pvXdaKR3flQeoqapbEBlK4W6pW0D5AFBFJLMlIFmr58sUqrCSAUSeTn6YFA+lrMqXAm1S5t2aWPm
gXItpLrfTevx4N7u7+sx3ay+SRc3bXpaIfwKs/icwtAsEjnRoKw493W/i72vOS0TP2h2IbTYf+5p
1oWl2ecZoMVoNNfEkvIbFRtbbH/fNrC4XxcGZk6WF6ob+chPnQNxTznOjkDHrD5h1vZr9p6AOTx0
ISHgvhDulZgiUXk/tFBMp7u/WAzwD8Y54L4Ah3PtzFqH9p6Ysxjm5TLQBcwArDZBFp34wsbsOQbq
KhpiHydGpb6t0B5Dzf32KhZ3ywBdzRmR0I+bWWirmom5JIrPRZRty6re18pTEdVbj/H125aWqKrJ
deDEfx34ZCjyesOYlvOK1GoIMVXQ2bLPg04Az7CRtBbVlUb2olPruSI8WKWwUd36szK49w1qcyet
jYJNJsJ5bGidXZqC/vv2b1twzKufNnNMQ+j7EJU3ssu2dBg3qmPdXiXcWN6ACUo+Vf0QB5mFJMFr
k6ZvQIzADb7xgD6E3nMn2IXi2Zn7QqtZ74+C0dqqlzuBTn2BITnR9uW/gGDQ8iWN4KUhQVs7eyEG
htSKRkaVwSiFXS1srUh2lOz5z7f00sjsxhxSz3ztlZwnkdxAQZbIjOzaWCPgXfBfJgmhDGD0h2tZ
nX252O8D3ghAIITQ2KD3C4PJRsCV4Sb985MClw/1jgmCSx42+3puolWlLmCJ34F4rb/xm3yHErcG
zdjtrZt+86wKpFrMsTNogSDWG1FxlKOUWqjJp6mIM/ZYq0cjZdBhFKovVI4ypw1yb+VwLh2AS5Oz
MGDlelJrEtUIQL527g7vYzXceKG0ub2ypa81jUnDbThRSc2fUVEpeekoDXytTu7sFhXlQ9Ee/OZR
0+I1HezFJYFmA4+DvgPVietwMykPFV5IfFaHZzi3tY9rPa2F4MyIJQ/QiVyPPG1mQErbuNEYXz/H
vp7aqSZrTm+Va/nxwjKurMwcXIxz1HwBFfBm2vVNb0eT2mG/xqS4aIWvosBmDcnRvFmAHGSBhG0Y
nxFI9+vxPR19sy5WXrLTjTjzaw2t93+NzJYix36QmIhZn4vM6LYgez7A7qFt/LA27UDN4m0tNOYm
HMOVDHJ5cdS6J7J3hOZmL+jQbxqAolTZRakPNmJRIZvbdRuj+fMEiPX9Z2cWIWLB8gIdld5zmocH
K33xjc62st4x2pV0ZCFAYAgA5TREDbptdlq7soBWsSzjMzI0BxcCoo2sPsixfGgFCWbZyL+7fWwX
N5AJlVdla/QeZvYUqyl9o0zhp0zkHYnxRkAUMjZW3GNpPBxyI5V4PaH2+JfrEwvFxijHFcvqGB6h
NeLZdRxvjUi895kJHxr3oTO/d6Hx2atdpx6Pvg6uBoKW6CNk5VCAPJvp2soXAtbVT5qtXLN8zaV+
Ek+qCC0pUYQyFPfYpGN+e4sXP+l/a5/joqSsNYehreJz6z73rnqQqo5yV+ak/S5pshX/WSoVQPGE
qC7T+NN7fBa6fLmq2do8PmeDUL80SRzeFZ0E/gtEmiMkSfpk5mbzPoWyazuGUbhB2fgbZEPhU9Gm
1ufbS1/0Lh2+74m4n37R7NjoqL5k4Yh3QYT5URALLiBDRBvOW7l8lmBaJIOQqlEuQIBLnn1Mc5Tr
0RLYY3eMO5tiWEPg0dLSVvMnpBZ2wIb3rtrsW6QCXHGvRr8TmsDRhyh+6v0VZ19a9MVvmaO0lLGN
4l7GscKKrA5Ygt9n29UZ4iWvurQye+lNIxcIuPGdxeiTkNmqaiNWrmhf1rrmS1iLy61VZq+9rE98
avMFjUy7Qeqq3P/KK2eQbSW2hw9Gbjfu5vca9crS2bxc3Cysq0qVVIpJuBBzZZvQBUjCyimSZxqc
Kw+yxfMC3IGK+BR24dW+jkx1qFueIPK12uLJqDb0TAlIo3aUwju52vjCB8HYRpITth9uH42luhMJ
w3+GZ/uaKx33adCxr70Ljdmxa7ajYmf9Tq9fG4Kguuy2iFdOyqJzXlid7WzelLHnmw3hIdRtAYTv
JDC8mg8tWoFC16BSxxyFMttUr0qGqh3xmRhiMa+Cv7Rb585ZPAE0uoHfiAAi54oCTNcKpR5x5iHq
9ZVyH5HpVHApIaYZr8Hplib2uY9h6JswaBJdvWs3AbWfCK2aJmdTbba1LN2Bkjl4467WP8C04nbt
1iu2WvE1rP/igwFAJZeDVwLQ07QLF6XQgPe7ZwRVcnbzh86j9daZdrxmZGkrJwvTZPsEKJkZ0Uop
0SvDSs6lof9sOvEjGpC7PpE/5uC3erSRbvv+G3MEatBb8IbRj4LrZnZHpVHo63ro0cjLHwVR2nVV
Y1vRvaeo+3r4Y50QjLEubphJNRTC1usNNIU6MgO3606ubLQ/CxGdd8n3vQ0U1oFvR2a3Ro7x9mRP
FuEfgOITy9a8Fhp4ZdplJhYH3Sq4kTIB9Z2gq+5qwXzRh/5n3gnWcRTL9qFp3fRLqhif/nyDCWbM
g0/n4w1oskuhJ64Fvz8ljUIB9muaanZsFXsrP4l09m8bexOsSZhBOmnkzvCnynNB8bLVotyLjP5k
9A8oYmwjVbsHAXMIUn3Fb95e8xPqCawAuDSyzDeFuTj1/GgwMFV/Vo/dveAYTvDsPUf36rvwQTiW
z9n36vvw/o/Xh1FKtBRVKAm/uc+FsU9KZO5OAwC/ocscy4y2shDZib8GSVnYSqIMg4VcRpz2eWI7
jJXZwDo6nHrmIKziiPrbRBCbRi+3lzT5/FW6xj4i9TzNcjN3DM7v+kwYSaZLQ9gMJzn85BWfkeC4
/feXjgBUhOAtJ5IY8U24tCZOAiUyh1NWBrvY9W0YwBEi1R/NGPWXVNrq4yfBErdgrve3Tb+5elja
peXZBeczn2kMOpbdJ/lDcFZ+3v7zSzsHQnh6zVIuokIw2zk57JRGwhncypVsKyhGJo3VtVfJgh9A
BEs1kcopBY75u7nupaCMapAOggVM3ci/+EO5L/wssEvqYLdXNKVeM1+AhYYiG24nodg0/ZaLC0aW
RyhhKm84daUgboxCVzeBJgS7xq/bF0FpwhP/6Z7lUmmc25YXPtVUYSdLAYsHSH6WFPqjEQxDovWn
HGE0X6onVy/+mD8SRkwcEQACEFPUKmZXm6gImRTL/nAS4d6oCs3BiCz/aRliMgJnNak7Nxuc4Nd7
mI6ZVvVKMJxyQA0SaY7VOXm9xlqxcG1SYKODp74iGuZVqUz21LJByuYU6z8MYafRYYvjo2qBVG/X
ICmTH8+9gn75lEUaEIvMO7B+zn1ah8F4UmRh5w/ap3ZMjoPyOxRlR5YdqXxurDXs8ZLXKxqQVtqU
4Gvm9N8l/fmxlK3+5FdHzb0vzfetS5klWjnCS2YI5cyKT1OKbxhFLQBMnCSDjwXaRkLN246H/KHJ
jVMXp9vbLr4QLqYOJYxtr+yic8bNTFTLMirH8aSrcXpHg73+kBWh8ec3FFTisIkAoWCkYM6yVPWx
noWqNpwCv1I3uW6JT6WiKY9txDWSSbW8Mlew5IgTVzr/o9dAs+Ha3b2wL5XEV8cTDYxNLzyGefuz
Le3SiHZNULzc3sKlu4QXxlTcg5uIJc4CVBU2Ftrhvnjqohoqta0vjduUMdxCedGrfewfhtChz7US
nBa8BKsApqDM1olPM6t1E1YCrIbiSW6QO7HirdDDXfhLKf58LyErlRhth9OP23IKkhfhdxgNymF6
I3KhSChVDqH6NYMDfJfrvrkXYjV+FEe3WLkkF2L+1FABAD0psdPxmBnVtaBKDXk8Bf2TWTU7Nz5F
kmZbrkYC6tuQDNz+hkubeWlv5jA52byqwTx60gI72Y7utt6vTjwtOOXVmmYZ2jDEZulmOGWr3Rnx
U1d3W0ve6/F9Xscr27dwcYGnmDpFYLwNimzX25dqmpFmQzKcQGTthQp8ctJuy85dGTxe2DWSMWLh
BKCbgNDXZuq+qNNBzYfT0EuhHbjlE4OxYdOe6nytS7pk6lV0B24dk5f8zAuTKCqDNEmHU5M7UR09
CyqKqVolb0wIF277wtLmXZqaHazMGGReUJiKtfdSJNncK+64EhAXfAHkHw09ja80EbZc75xGLijW
YT+c9CazJfVR/dG0ICsguVurPC4EeCI7rYeJBpvLcuZ1MJqiChkReuGHtQWwqvL46/Z+LcU/8g5q
qKQgr0jK68UIqIJKvSqxGC9/yoJ3rndgTDsX78ru/3noA+MYiR9vW136SoxXEfsm6UFx/s7FJ1Fz
8GWuFE0YbMTUD4oSBbbnNU9/YQihJXBtsG28OUuhEipeZ7A63MFzCwJ87GjW2jj98iZqmJiyYuzM
jqypd+WgC3wn9DM3g/A7cr91u+AxdZq7VngY1vA2CwGW5s3EuEwZc1IXuf5mtUdpzxDi8QRWYuOJ
wF4TW4BLJJSP5TAcfUXY3t7GhQM8UUdMCnNMb4Eoujboitnox1U+ntReA9abZc+BD/TCZY54l4/y
j9vW3vJWMUEPVs5EzZN3BzavzVmy5xtNX42nolC7o2KgWNvTf3SMqOsOvB0n2ZGwsAO04k9R0CsH
RQzSR92I9dIOBqs+Rcm4Jty1cBRp4vMIAkAN1cV8vkuWkGmS63o8pY0v8kKFJLct8rV51IWDgRU8
CKKLqQU9uzopRKeeVzTjqTuKT8PPNT6/pe/IEw56A7QIySWmyHbxHKhF01PFrBtPUmihSBjBTBiL
DIrU0Z3SZyuHfCFMWhOvKnkmH0efN/+EhgiiGwM7pve2W6WbdoC+jRugGjfN+H3FZ6brapZSXFqb
98G6spGhL2px0aPxuXjp4dLYmZvhs9k42Z28Yu31zfvW2sSshpQcV8Ds8nT7Atet2MjSqE+5LB4Y
QTwUrv5xaH7E8aPmPjMWdY/wmjFuivxUiFuZKf8i2dWW5yTa+zZo0NuFHksMt4GyJh27+JlRwQWT
ya1B7Lv+zP6oj0zm4kWK8l6V78MutNXxIfxzjk1D4o03DXPCGACH7ux68kzolWSNOKR3z6r1waD3
X8T3WfmbTOQlDFTHtB5d/Si4f54/Ypi2H6zgss4QwMyPPQTgJ0ZkPnb1vbBa2+Nxa7aOrv0qv/qa
7cNVeNu93iasgEFofHJHwij1ZlJlEOGeRyWFJ6aYPhAhaeQ2fMj83MiMbXR3YS51m1gbVtKEt+Fg
MjshUaZnAN3t6w/ZWdAvGzWBUI8/Ccq+tj6MwUqwfXuXTDAXIi3kM1O3Y7aVZRMzp+ZjAlasYQg2
Q6fAXPJiIawtttnO/WO8MD4ztWwZXqS+pc6fnY0RV4KmEhXEWJYPmUoHmfzF/yrlwQqq4i0s4NUU
JDDUqFGEe5NkDaPac5GMp/xHWqT7RGg2jVqdy7q368LfIFmyq7yUQS3/1FcPXV08JSP0KbGTNV4L
bKBz1Fha+aJLjoTDmpwXwHz8c/1FI+pI0sRMdpKSL8yu2MOuobcqHyrvXDth9sevYRJbjiho9gk+
M6/Ejl5h6iEiuic3e+iE35OO25oa2Nt78drEbEG0cUo3UiU2uaOK813582yIoSKme2hlMjH4hucP
FQ49RT5cPIFk38HcxNHzmxfBCFaKykvngI4pQZNqJaP2s1hWN0jxRV4gnnxQ0vq+Aa9yl5cP/d7T
n27Hkrf3Iiu6sKRcu8BoIlGnFFiSfdkOpWaHzuqGGabT4Pkb11pxuLV1ze4CNWoCaWixFgrHX3Lt
eIqjDdtc2N9e1FKkAqjG1DNVDZlW4vWiykFLtNqc3CANN26cb3LaiP2wqm4zfYbri5fNg9OJqsnU
qFFnEbHPtZIXDLUFgZChBzb1cuR3hxQRj2LT+T9Tq/wg9fljF3l7RYC9Z5Wudvo8t37BzOE5u6nL
q4aroA53gl+dp6hpedZxiHbkMLFYv8COtAvcDWz9Ue304hp0dXGvFZSJuYkmucvZXrtNpXZtzR6I
+YMJZiHTUKn708l8YidT3sY0YjrdsbNOhCa0cV631Dv07ls6vmd2arV2vhQ5+I6gIvAXmjmzc9CJ
aY2kisUrZdMeyufb/vj2CcTvv/jjM7dPVLnyRpM/XgvHKHuf+/ejztzn9raVxaMMHx0FNt5AlAOu
vV726ILmgcsTtzy4maMJJ/q9Yek03e62oaVrg+yVbz7N/QLtvTYkTsqVdY4hWjr3gj8+xm70C46A
F0U+uG778f9I+7Idx3Fg2S8SoF3iK7VYtqrsWruq+kXopVr7vuvrT6gOzoxNC+btucDMQ6PRTpFM
JsnMyAhwbxpQQ+JkD7ccDUkObGvEq7VUdGk1EbIhHcVU9Ku0tZLmXpBPkGnnBKjNoZ0ZYeYQ/EXA
42iJ6E8D+VaFvVNOgwuKA6syZctMZYg+GG5eppyAtRUX8YpbC6LArmJ0l2OLIQYdlWONeN+86MaD
Dh54RT1hZpMEz4bm7fb6bc0k2r9QWkFVD9VsJmjIWTXDWWGNdNN7K4S+MLV3kHDb3zaz5fXnZphB
FSTq6jqqRD8uHG2w8sRPCmSzv922srViwB78r/wWgBZMDA5JCm5TaLP5oZdJR7mm+uwOTiDYxS6M
6G1bmxO3PlZRFAV+nkXGzLWqg84Px5cmI3MchdC5eyM4Xm5b2Zw34MtRt165hliECumLukWLheib
sTej22tQTgbqbEPKyblujQa0NyDzQbKIoN3y0umaQAmTph1wmUGQUCMwS2LCpOTn34/m3ArjbE2h
5HUfjShpPPbtp7QyFu/kv+7/wQGBmzWe98iDgoCZ2bYxYKBDVoqiP8uHed51ohX0u7jnTNhWgIWD
oTCD3j/UP9cJPUtYCFj9ap4VER2oxwJjUPvWmkKLDLPDr0qun8yc7KtmOvTeEPFQnllDxpmxYpKR
3pqEwV/AZep3UKChCegrn2+vzjVXByoyMvqmcGzAE0CKfGkG3y42yRwMfp37tfE+Fm5Qgs/wzpQ/
BOlbU9tBcpg/1QfQMueFH4MyJJvvzOdYOEQetJHVlAaW+lPp7TbjnDIbeczLT2OmW5zbFjAKfFr5
Y9hn9tOym90P8U77uD0FGwm+Szvrfjyb6SQlRWBGsNOB8WC5H8OEKqVtEKdQ9hF4QT/G9FFVvOiV
G0++Li7Xi/zv7DMnaYqlV8YBpptyH4t7JdhpBRLPVJYOWuvlyZsKBNe7AIWjOXCD3IpfSuGhckF5
0wgQk3padORaw7vUW1RHJp+dvGv0u2a5D/GPSyq70WvyVIW06GqvFQ5QCBeahQYFJ2B9UWPcGgbj
q6YxDo0ykMFv0T8fH6DjYwIxIo+vnaTTFHUWw6AJ0k595C6jFUH5977NSzcUnuJklwKJnpR7c3rX
qmiv+lr4LtUPRWFrakG7SkVnnZ0tqaX1ELx9TYQ/7RjSGOwUCefs/6o/3hrGetScOYIeTQapp3D0
1eIBpcEJxJMQldZDbyWxWehgla/Rr5w2eyOwF8TLvqDpSSstHatQ+xmo1yIvNo6ClYZvs2mD1bsb
IjtNvpWiVet+d4ofp314kB0VdXgomGDSKJalOUj5c+mWD8JkyfNJfTTJY568psJxAl82HZ+nb7VE
4/Q0HPWUljKd0D4o34nBieQ2WHNIxJmIawToGhQAmIJSAxTY0DB+ORHVbArthJSDD+atENqEeevo
Tb3s87oEP/hUyH5SgrY5VPRTNufjS972YLScZl7D+hd9zOWKyBLen8hAq7iaQ+7o8kOkbKj7YYxH
f4G7AMtpSdrwMiDbjQSrtTSdb37WkKBv9ISWteRkRHcUcU/m71DhpYAvOZNGZ+RYOiqA5DAbUwdc
Zd6a882ilNYiGHEFq9v1euOZa14f/bZm7net7ok8gkLuWJhJlftSrisSjesjAGoyxrvmCdgW5Unx
w9SZQhNYXmeaPHDyxlBjzSMkjVGYLPepdEpOikFVwYudeNiVqRXI9lD+Lt3ogASjoTyWPcVxQXka
l9c3EUw/QG247KDUgsPocvoh5jOMip6P/nd1/6A8/HXcvfx1ZkJiJcKjMsOvB92CtWjcXN51JvDv
pbXWMgTpSIbF6eb8o1fu2irEoyni5W6/GuivPAxdOhBbwYMG9+/LIZpJk4h5n4zAk8wA6AoP4BWD
knD0UKbaoQBveCU3AEEjjJWoG8yyLdZWEGS7UiZPvbk8R8P8C/m7+6gxIc49tPdDHXio2TxBHBSL
asWSYofogRRcAuGJYhmdTnEV0zf6p7EArNrQrVDg7N/NZQMIDO2XMgEihznQKlEZ8swsRr9JckAr
E7vMB9Q8nAClj9tr+PUwuZq+M1OMh1SNpNZN2Iy4O+hPTVig+ReIlVJ/BLvIq6LFdlYIwI8btqjM
98OYvQ9pZRdPXfSZtR0Fa403mCLtlR9jc1By1ZK1aSfnHucrr+9S8LQVX4BLDsqirHJUEA5m2UbL
6EODxnBnYXCLQmrtPNR1uxCgt1cKwRHYc8T8FFI7ApTjO3VIbKGdCa2zQrKWVlCx8frerQEncVXQ
WdxFYQESi6konLg2KaJkjjzLouPJ2OluK6vd0+1hXItIoOMUZTioiK3hGdwTl76KBgowe5B29EuQ
RxoyyCN78I0KpbZXl2HXanvT3E3zD1WwSHQPvQXXJLSQwHQuzfsKN5kx/SEDxHn7q67fX9CHQSMs
msFB1gKo2eVHyUDdrlM7+qMZPBVk15WPUqi6fZt7ALzWgx8tPMHLjeWESfSTroXJVcfj0uRUo2+Z
pCJMpo21JAfQUP6XQSlreAKaDW8L5dJC1Rmj0GXT6Be4AETRrpOPhpxZ7bDLUHHuD+XMgXuvs8Ts
I8Ap/zW4Dvns6oFWy0IrSxgcJ0eJKST2Jm03a87A27EbZzvWCznlle4BVTkW4t0QYRqzCZMnGV5S
Jh7uWPfaMRSP7a/m25AFbsgTOVvj+PXY/rXIvACDzAzyJYTFOPGgv/gLMPY91AVuu+GmkVWvC7Ri
qNebjE/0oZqCWl8afbMKaD5/J4HgxvmTEg37Pv8+8AoBm15/Zo5xkELNl6qMMKZsP96LumWe2r2Q
0OLQchxjI5aD4vLfcTGOMcvqXKczDA2QQy5z3EZ/G8IdyL7c2/O38dpaxaz/NcS8tvo203PDRIxU
3vNd/xl85JbyR0WfKG05xY1tFzwzxZxPmbx06EWHqeSheVBEKji9m9u62xxwgBicrcybQCY+Lci7
VsYEY+CdfgIdwHgCGwVn7tbVvvLwswExN5lEQW3BaNa5O0UPQ0e7n8Nbb0cH0e33gLP1bxx76465
ZY85CNJIa9oSdwm/c9FzUL/mO2Un3kFUfK8lNOBRRlzniS48g63bFfVEStWYR9QYvKE/thN8kQcS
2Drbzt2PxTDEQ9+RWMT+7aGWHlu5V0S0WOzFlwsLfhHRyBd2pitS2xic6Dtnl20OET6HWg5A4Ggm
vgy/whQXhRAg/KIR4ZC1iPQQEy54DYkbmQbM5JkZxhdJkuexIGAzh/6i2OVnV9oTMg2DCzkSEoXW
XCPyRw54sizOFYg3QMZDDUGWkmQ9MtXUMaGwpe3MZeZtg82thowyqmEgrEIz9eUsVnkfJt0g47lQ
7KFbfKf4ZUZ1Kzk1HdV7Wu4zRxyo8Kg2nAvvdkRZ29DEtRkcxCaXljuwtKTgIYGLIhsyyIvXvxOt
dIzCN9MR7LFoZqo+wL1mjWrAiS8b6BsZyLdVPwlCPSqqVJe2s6Vrqy7QcLzV0aOa7Vr9zciGnVrc
LeJJU0BeG/5sVKomYNWS76UYSpKh37e7sXmZ148jHyJxQ9X7e7JZY8XbANMIxOGKDGWiRBCXA6hm
M/ScxE/V+EdYvs/jN04k2vKrf21cQcQSOY5WWbPJT+403QNHn5v50VGnkwfaqkf9mY57ZXfb5qbJ
9bIJFjHARFj+IVEojLCSMKx5+tHKx6ncqcbjbRNblwmg8P8xsX7C2W3MUAa57tHY5QevqrV4HSXH
6RDxrmJbd4hzK4zTaiCnwuMjnRDyng2SUj0RdksGwIu+a8R923lcUrEvsW324EDdAk8H5Px1sJhc
DkyuxrwAO8Xkg3TDKb3QQXnBONb32oFYjTccpoPxEP9cXH0XnpT97Undig7ntpnoYOSFqS1LMfn6
bkD1BE1/B/31tonrBv7V5VH1XxFE0JNi62g5EkCS2sJGYwNt7Zn7eNd56c6wqp36JLi5a3JKAuv1
62pCzwwy98BcTNWpq2BwtCbKY1DanLGzH2fufq2Sj0bS5ZixfESrfH2Spp+RMByxgpw99YU+ujUO
xuOnJpiDacA4hGe3fqpeWif8Aa6m/UDN/eLFh9pOD/q+3k+7zJPfk6PxERxnv33gXA039zZgNSCy
BU0qGvUY/0wCtZNTjFgDS/gxEzQqVTxt081TGA02AHyZMCWy5WsTeMRKWdeMuPFr96weTAfE1V58
1xzbfT+4HJ9c4//V1J6ZY45eJdHTsiyqyW//tB557rDzFDd2JL/yxofxPTpmP56R/+Uc+Ju+c2aV
Cf5psWSxTlbHBO3/6AAuaeX1S9pzkngcM1+virNImYtT0Zc6zAymJzTPw3Ja1COalG7P4VaaCbCM
f5bs6/w/MwPCeHT3GCXM1F6e2+au2us1pYUN1Q5bOrTPKl1AxPigObWlPA4H6WD+/80ne7eZwxIU
bX2N+dTfxWkXRRJNmwl0uJzrxOYO+KKCRScMACfrhJ+NFI2iIinbbvLrZQcQKerYs+jcns3NmHVm
grmw5AaIfAMk+P2JJECnHiVM5W0L10wjaxw+M8H4fBlXQzKbGEX+ONa0+NBkmhX3xfAE1NynLqJn
FHh5jlF5rVdfb7SVRfd/p45xed0IdSnrMC5kz0Oq/Fzu5h/mrvHApuca9+IvXHj1X4l3UD7wnBAq
yqN64Iz6Si9X7fopJW2DD5hPLdUPraX/VivajkjmUDTU/+h5ROe3vQUZsUtvmdtmEOMK8ww2fFPY
xbHTdpwTbjt8wRWhR45NxkrE5qGgq42G8GWin0P/lofP9QM4iym3hr95iccu/scSs35iUI9t0GKL
pd/GA1h1XXkPTLpXWeA7+U9BGZcvA62xKxkyc9AE7RKJet8joMj2SRnoAn279/G4vJGQ6nfGYfyt
91bwq7Tx0i1CTjjbPoHOrDObPAyiQoW2J27NuQUxmPIPQcpvH36mMkWW0Xyuf7cFt5iz+VAB6c8/
Y2b2PeQ05XoA5Ac4dVQ2SXgnKrbS7pPTpIiWmTXUnB8Lsg+zt0j/SaII7chuMO7j7lcaFm9h8ZpM
w7GbFW/mtRCtK3u1c8++jAkXNUi8SrVaV6N5U2UBfEvOYlD5VxE/hpmV/reX6vlUMK5WxuD2XqQB
rhY4Sm1LOJVra48yPI5LVHpo4d1VuR2/kP1/CYz/jpTNpUiBmiwL9MH9pN5nD80copHuTW/ccHhp
pN919n2QcOUyHzsu1mD7bnxmmokVvUDQJpVg+cXH4F5/bC2wwluVM9omre3p0FCZEzk2z5kzg8yF
vyOaCDIacfJDs5TsWpjQkxgICid1s3kDObPC3MBjWcpmMFVgWInXyFTC24KkB5X70l2n54aPsoVC
bS7TNOzXUFvbw14ePnLx1EsqTQKqVPpali+FkzIPnFNtdf1bZplAhTuPKs4Zhgf+pdQix8A1vbmj
9dttx9w6SNCRDSEXFFV0NJZcHiR50ERJ1i2TX86Qbpx2Q4VbI49dZtMI2lXQugemLFi6NDIJEDtP
WgUvd/lAKsmqu0dZ4zXH8IwwUS4qwdKiBTKeuMq3sDepqO+74un2bG15tnY2ECZeJZU6hK0MG2bw
HCQ/BQjG3TawFRDPDTDLMTYj+iQkGAC+CoKJPTR8Kkev92gUmUr0rHEOpM3xIHeF9kYUwdGyeLkw
SdVKvVTCXLUXLB4vxOaCnP04syBTpCVp2ePHUw8lwXeB8wL56tdmd8jaLPR/H88sxpqNnKYavy/f
5/RxOk2QOaL1Y/JDegxfOusP/uDeXp3NUHpukl0e0zTHzpDwgoxfQS8EYF5w6Iza6nPNNlsQT7Wf
oE0r5ueqbgARFMHS2vR0Dj8437FOHTN0tKGsA0eSj6DT+3LdmiBUu8RQsaGyODesQVOqH6YZR4dE
nrPQUTNNn2k8igCVSZmYPwdRpYK7IpGkaZ82BvEGdClntqDWYgp6t9w8aFox3XUa6UPAxCoejn/r
e9eOUqwWYs1VD5SZmJnQQdAYNxA0CRd9Lvwq6zrbQd5+topAi3xjUXjNIJtG12gDdSo0ObEFz0me
xBjM8XhRDa/y+IO0+7pS8e75XanPt9djw9PXLnK8e9YsP4TpLpdjgMZLNmawlE6Kaqt1pHuJ3JQW
HgaE4/UbgwIlGNjXQZyLty+78qFSCb0qAlULDRmxTtHWudxB3CsQ7mc9f7k9rI0jCGBXgEmQKlnb
GBhvn0mjBhBLBvB+EN+QeQXUihzXljylPIrJYoNG4/G2xY0zHS1WkBRcOScUwhJsD6gUobldEtHJ
QEI3X1JimxDJ2/cL8VropOz+g7l1IpFQRvcs+7aPCrMoxwLoYQLqTQVFEqFTd6lofoZGwzueNhYO
fUlrL4uCBvYr9tbYzKHNNmaSr5YBSIgbK5oWK0Ufu64uL03HKzltrZ0Ebj4ARkR0LrJQoLqKDL0D
oB08Sosbz17XNsSOE8ExQ+PQGsV7rUuffz+bK70LZhK4chCNMrvACEUxyE3RT/8oufIn72rIVvyS
ZO3Pf7CDJQPoREInPJvr7eLGgDJuL/lF+lqoqYU29U6ibVtzDseNXY3QgZcvCIalFQ15OR5JrrUi
7QbJD8vo3SCVOy6aDRpVjhNuFeDRPYz2WjA2KHiVModw2aatDkCS5MtCtTxqWt7ZOV5hrjRJk2OS
wXDmqWs/TZIIoNsdwv2gmZN9e043vHOVGl6JsLSV7IU5S3s5ncIYtULfBDy1Swc3MyvXDMP7jshO
xGOn2nrxX5hjIoukRqUKGQzJNxLRqlCUrIzaVqefCKEkS3c6DiBdDa2p0N0IgqZ/f8mCdegFAOII
bCNLhzvNUlAX4HX1S6mkRoAjbwl2IzEBl76vql0mqr8zoeI0wW5sSJzXYLpZ+24g7MO8wkxVaVvM
vuTnRfQCZd7irRiUvSC+lFrmKnrFaZraWlANuEbQV8Cgxu5/UyqigAwA7HbAChcJwOVBdRfXqZu3
IYRZtYCTwN8aHi6u6PJdxYpElg1XThdZLPVc9sPIWkRUQgEHDOv7IQQDdXOXAMDy9w6LPlvsfrTl
oPzIeFA3z71eoubsl0tPVwJlcqdlsZcDlZ3LMScSbBxL6Mj5xxib7NaXcTJro5X9fkDvzyDVaGjC
ozaP4+ihG3i6jFcMoCCnXaMBOvlkgKdw0l8Gnl6F1EpYt+YxIO+aQaFHZg/QcDOL5l6bcwslb0oS
P++s6EEhhVUF3rzYTQcpmvgvX/JfXyKjWQwVQ3iuzoTAIZTyuBol8zguCzWKQ8aTRr6KBP9rAb8M
CqiVa40JflGolJXeauYRAODesIkndI+Sdo/zOK0fK12ldevHDSd1wEZ21ui6ec5y7WMft3VQqOaR
FC8a+TnqAQU497aDXuX6voxAPw1sf6AEga70pZFG1obKLAUTELuktk29RyNBjHy4UEHYvOgCXNuj
KXEXYHmpknaCq5PcQDIDvfG6IegogBHeicYGha9PMkGFghVF2GMZe1q5LnKpw3JCW0qqd8GDoPkZ
sZSc80xmg8FqB8iItZaHtnwwlV4Ove3qRK1TzG+at1SMKluGeB9kTAkNl5BGI+eeurWc5+aYw2uW
yjloG8U8mvF9J/8AhYMW83BKvCExe5IIadUvM4aUQL8ELTY4HiV0cci1Y9wlA+c0ZuPN1/zh6ra2
5688uYzrmCDWT3u1JMd8EGgqvSi9TivhvZd5DnFVuWAtrVN7thPUsdLKtCjIsZWrN7BTxXNGi0bd
tYFrjK1fEmrUkIWki2F3AieEb8Y5CWwmkPlYOYfZc1gqlZaAS5Ec5Z267NL0ITOeCijvKvIplQit
6r3WP3XkUCkvQmgnyauSgp/fu71Pt+Z6jXBIj6PlhbAt5uqsQiNWa8lxGFOrA53Kgkez2YRWa3KO
yK3dhwvl+pKCZrLKwnKKUo67ZBGQypPR4xTezXlPu2QvxY8mL2m5tSP+NXVVkCoSEMMRqJEdc/HQ
BjFVVUizm7z1u94TCGzAeeOSYYJ/luVxKoM4mYUEzhNnz7VmQ0tb69+ltqFlfB+O+8ykUrwf8+8G
am5BDSlSD82ZaGJBJw5PLvF6FdGYi9wiuBhwUEFG6tKPs9HIukHHjskq8aOUIMCbKD0VjNHNlJYL
+1xfMufpFxzJCKEQ2oZCGBKnbHuMWEtxp44SVlLSrE6mVQNFTQ+EidSMK2vOgFZUK+e2n14vKWwi
RbdKha5m5csRjikY2KYuCY5dV9Owc3s5skYO3cLVU+RrYGdGmPO+7eRZjNESeWyzP0nyRNAuQefd
ou+b5ZegQNVk+ds092pxbW5AyxmoeNA1fjks8PLNYoDn0TFSnhI5+Chj/diEKpBCv7PiruV1yGzN
4rpqoKIBBy/Iki/NDWoVqSZox45idujm5VDvIdjCuV1szuK5kfUjzoJqqxgLOKkiclS13pGUuzLz
IDyAwqm8K5LHibzpwe9ZqL7ddpCNqxSmEueFDtZuE30SzOIVOI/bdMEeGItjKSeHgNS2MoBOe9+D
IbIx3DEadk0Y26P5wjG9Oa1npplpJXnZEVNoyLFBDW1KXx8nFGS8CRpzNEh2QGv8Jl0GbizXKB1B
41lnKzRfPgRdJ6iFICEmsXHIUAHQyKJ1vqUCvaLjZ9K77T04KYCFAZbYkkRLCcPXduFptH31/bOB
AESiJshDgKsDrOhypXWt6sApisOji+nTS2RJtLR+GZYOeIoAXBhufJ7ghPT7QvFHK7Z2zZM9+8Qe
KTTePSs13dsLsRGRca/793sYF0jqXBnC9Xv0V21EQ1NoybozjDmV5A+VhzS6Aues846UJ9JLwHwg
+DJ+HsYtIEBmh81kjk6AFnEp1na1+D4GxG0ayDY3bqAiWEmm1QQUVKV0Uu7xMISqgAZ5HWiZ9b/R
/WdAyWQIf5Xtzog52dLV767WB1sRLymUt/CYulwfU1LSUI8Wcix0/SES0EXYNOHT7Tm/PtYxCwqi
L1LbKxEr4/tgXu/accZhQEBi2NYCBvrUlgOt90MsW7dtXaHlv6Z8ZWDHE1sxkaO4HBAY2ktkZTRs
tFaxUpQaGpy0HQrHJW3lgiZ9RRXhJKa7GFTOgjxZpr4rkVWKptRpTbSSmi/hzMN/bxy+gM6DggOc
S+BTZUHYatZEqhEHOA4VV9f8YAgsSd7HLU9LkGeHOSt6uWmXWsQFCinw+zYuPBLJBxVvt4Tz7OUZ
WrfZWQAHo6cmJQ0MzZODfuIuB+zLyjnHxKZvns0a86KIpTKvSIuzVh/SH2YE0iZk+V45/rJ1Uzlb
GpaPUsWTJYVaEDkugRWMFlF3YN5KX38ZkMfsH2bDvW3vi4vnasOBOgyaG4AZQ/r3cuY05PMyac6D
Y0qFZ9EiNHqZbNlq6csedHdUpcZOpxkF0OY4HJ9/37a+tRMBhcJuBJQIgYmJxlCoV8Nag3FDQw8J
7n5oNlOKN7GVaTRwaP22TrxzW0yk7dpZEoa8wHVs3Bnq9zp/rDWOia1gjusehFTXAAZo8+Vcxm2Q
BaTDcKLp2ZBtkkBlGMh0ZS8pB523cqu3sQsHekJYWpNPYH29NKbXhRRVSwtwby7e4XJiGZlhC5Hw
Cay605jynTz+akbOi4hjlK0YdHEXV/pcBcce1GlSHXk68RsRLz+C5sQF/dizQaxIjniXzk27YDgA
oxT4T656vwEBqsq0aYJjZauHrsIGp8tsBZINTQbe+3LTUc5sMYdkrxZVngB3eQyLP1X6Yqq/a4ET
STYvnCvp3f+NZ41nZ/EqD9pQUBOMR9Nbmh/kfeOoCp3m70l6nyxOGWr09k7byBvg2XdmkQnFitIZ
pATn4lEPphOUJVWouYPWl0JFPgTP2fxUogykS3fTmLuNHHkc8+vuuvJWZNIBxZBEECYx3lrmerXM
OcybSZJA38KZ85+V9EMJH0n1LOUe6RQqKjRLD+msoO38tvnNOPOv9a/lOJvuBUKz84jWH5BZSuAv
KB1tMjxjtPN7vJM5J/7WKYGGF/wHMQvcs5jbRdKoBZRE8ezLIhsS0dHu9lA2dwJUkjTUCnQAJpia
3YxAoPUawliM25wFkld7ijXDKodgNwzO9N6hiK3xNFA2Ej/wnvWnQSqLKWEvDO1YE7PKJXhP3Fll
vkOaNxW8CeQcFezV753pVpEVh99j9I+5Ky1E/dZL3Oaxzbk9+wzGiUWxNFJ9xGekPUQJc9rrz0vl
hM7sarvJrksrALE+UIk1ZkXg+NBWcIecCVj1UStdb3KXW7Y143Ba0YjAzHtd+oFCDlVaWgGM2UpW
yQVHbWSjQfSFngcNZAh4b7OPwyQyCqixY6FRKrImHTKT6r4mlhroVlncdV1siWg/b8TUqQyNiuq+
4MkLb474S9QHcjTYuYyrFdWciMKCYA+aXEtKXFLtKt0HG74s35l/i49e3QsJhVWp7csYc3aa8tCP
mrQaW17HkYbN/f8DsHK9T7BR6NzI+vdnccDMljnMBYR2XDeCprFT+Xum9MdGeotB2SSNoZeDBY/2
4+JW6AGceM07m4sK58EQge0FgpoJg0GvtFmUG8ExQe4SCuRg2rU1PK9KaLoHoLMZ3D77aVb3RUw8
OXYN4dvfR48z++z5nSAPIYHuPjgKjZO1eGxO2VNtzWDj14ZnEY//mNvDs7VnoaKArUNWDgj2gjmL
SSIMMsG+GfVdnh41+dfSvDWBL5YZ1G9HhC7DTjNL6n5CPh2l7PReJ9zM9eo+7MrjjourgwkCGTz8
Llde7sSuEqdcQNicHDI/R/3erBc6myABhyQWuCOpAUqsWkmOZSk93571q2Y+OPeKgsEuRlESZA7M
mSCbY90ipgvH5C7+sbiTW1IB6RYsQA2gaLpD95sj5I48uoWFtpn/cNsAlQo0g4iqgf2W7SWM+rFt
UlkVVrfXs9SOYjdXnwYnPaGXEQyMMucRv3W9WblbcAIizYICMxMrp8DIszSThWML9YWuFhxApXuw
yqC4ZAY7o/ojQoqMS/m8lU+7MLsGtLPtLeWSCqkzTHOZPU/Sg9yDWdcwLaEBpk53wdmFe2trN6Br
4qzvxqMNeKSV4B2RGuqCzPpK0OxUlgp64ZkcI6dC85Hm4EMy6ZzSzu9Vmeo555qxOizj0DAJNVsQ
5ayKMkwoi7HVJrOByVmoKVGsJMqoEmp+X/IkyTeOATDGQMcLwuQ6aGMYS13Zj+h3xaE7lObeRJbC
jP08Nz1TB+Od8mZA+pUznRt3HFgkwHeJYONV2KpnlUxtPasywrSAMggKS/PoRAGd9D1AWdYCDUVp
sGYhc6QypL3RWKvSh4oMDm7VdiK/F+GzHL4qvBvA1h0aACY0OyKE4J1nMmdUFGqxrBSJcByy6ANe
rRX4/y5RELjw5pMKCoHTXdiCFml06pLXqrVuGnbFz60z66BJkLkB+axwNIIlB3qqoKN21IGZHbSS
jqV9exE2Vx24l5UqWsejiwmYcdbIo1lXsDa5SZTArfPem5UY14w0p1kVQcGVm4ffOCtAXgbIHSoL
a8KMeXoVXS/0WE/hKMdzTGW5t4sT6dwyAH8wusB6Qs0WebPILtrSl+tTkfvlxDkiNweO3mNcq9CO
D2jVZRBR0jHrBbR7Hyd9Z9ada9SxbaBkjN3cKL9llIxuT/TGc3NV/llxMUBygdfz0l6rL0I2IeNz
rFJdtEmFAk4sSFA9MUqVY2ozLkM0FkRjOJCRoFhfaWcBspvEIEzDFraQq7Dgy54QidN+iFKAVbLy
PiRCSNOs1A5jGc0QHdd5B/Hm7KLWgacLCrgokF1+gTBH2QwhHOEYwHNJhqxBhJKV35OZJt1HlL3d
ntzNEcPaCuAE8TDKnpf2FjLOU5BjNdvcD5LUbv+ouqV12qmoqaGhkx9wB161cWujnttkVjQFx0Ov
SLCZN1RfKlo5/QDGwJ88UvutuVwh2nAfFIwBLb8c29gMQydoRDg2evBR1KVbZWDNaRaafW8TQJl5
Gmlb9lAMR+Udb8+1ef/SXplKUB1MsXa9YSVdvBNO7U4Cu6NYv0w8IritSHBui/GTNI7FAKxNwnGc
Fhr3NZJNnM2wdYCeW2D2eV10RtFVs3D8FnWyo1ttLDgCly1n6ygDWAKnBRKcyNQxO05v9E7KCa5e
OnjwJ9MLpxcz2Fd1SiUJ0uyF87eA7PWqiViCqrqCygZqDpeLpKll0q6ghWOxEDsRiNUFwzFTxJ0Y
ubf31lbgQkEdhN5IcwBDz7hf3UuVXOS45FXat1G/K4z3KPhz28TmiXtug9lKdQZvbJC4PYLHcQyc
9ttieoBiYgpX+qlY+SSfJq8kxxkXS7Y9mV0WLANsEvlP1v+BFlE1fHDGtXVhPBsXGwZ1RUAiRYd7
K4hBYgaGN2D0j2LgIV/cfIZvC5pQbpvc2lAg4IPU/Cppo7F6PaQeu7g3xfBkZKMItlxtpktR8MST
r1p8VvdDUhMa70gYgCWfOcHzOJDDpqoAzrFrGlmoMNKYGk7lfLxCwcsVPZ7FrW18bnD9+7MjrW6D
KpAUQFpqMBrmkjOQn0MjWZ1EHm9P4ObQQPwPbgNk3YEJYh41ZhV16NjRUaoF72uqp268/KgPpXEs
Rsh3VIe0uY+Iu+CQmSVk4IM7PfnIeRqSV+JE6wSffwWz67QyIgtYpgHByj/78B7dTO8NecXzAypA
Ex1yR3QFHa1nxykG9+wdvkTo75bUcG7Pxta0g+oXjUG4GwKgyGzMDIz4OtqDgqOomLRKgQNN7uuF
gPqeRxi/lTNBXugfU+yxo0OPAxypCyAuc+iYKo2BSzgUeuIltXYayYB01FMK/t3JlO419anpORib
rZ2jr9UxrD1A/exjtkXPnQYSUtgX72cB9GYTJxps3BewMVeU2YoxwwF76cKDbpSg8yvCUwu6ZDkO
ERBw5qXfI+DolZZ7CdxYOpBlGlDTAgk/LvaMuayS2rBXsuiU/1EPiy2csr15yJ30fnqClHvwHO5N
OwGZrnvbY1aPuHi+gJ0Y0wjkEDBfuN4zHhPOWaLUgxGdMtRNFXtFHagtVTuqxXeV4dYjB77Psfd1
MzwPDPNSjB00i09SXNw35HskZ1SYT6T9BnlMuynAfc5Je1ytI0YIbmKwnyDPpCPndbmOvdSF5Rio
4WloM6cuVK8Zd1n6WBP1FeQgt2fzfzj7st3Gca7bJxKgebglJXmK7SR2xhuhqlLRPM96+rOU78dp
mxZMdHehgUYX4C2Sm5t7XOvmEGdZ6BtCVxRavRWWRiEti/+ThS4stMqsSuBKN4aw4vaM8AQxBt0c
Zqi42PSPrfdYguPNQwDWpGCvi8//YUUIt6CQcx8yi/NgIkNVIWLwj0OnAMvBQ9f8YzRZm5xHwnhr
UOa9wxUAvRnqGYg3r88piUQ/yPogOOrpoeojUIOMNpIctprm20EJd0mC3jbwhekChY6I+Sd3rUu6
efkFzKYCHU/OgUASHNF/MXjxRui2tR5uTDW14zqmXZLakv/33+8vcPeADIK2JxQVGO/dUIo6Uaw0
OIoILpvsXe1Lqnsbbm1zSWEQNwP0Fw17uAvz31/cu6728lYbiuCoJmvR/9sg55fH58B6vr+cpct2
KYaxYlHpd4HeQEzng5YsbAn4jgGbXNMa7AUQeF/abRwJnUHYOiewZ1J79r4VZaGliMIgrhmpBBv2
EYU98YKDb3aO9jIK73Ekce74bT5zFqqBHg0DlAsdpNk4lk0ywlLnjroS1v1T9BCA5+KgrHReae0m
tptFYfAIeWpMBCFDfn1qJUi7hkDqg6OgYkrlwcdF2HvhiyCvAp4iWnMIwr4Ec/oBlLg/LbnM0fmC
ZnYj+BaOu/dPg9TO8SiRo0W+XPe4cd2UHN0jeXaeNz4hz8+R7f49++jSgztpn/86j+fPx8Pb34Z0
5OEwku2Bfhycx4keAufr++nV2jwBPnZtkJZsHyT6sT49fa2NzRM9PVFnyzmgRR28WAhj8JO8QHA0
L8Q/qI8NqdbAtuIlTOaNv7dZzLMZK1OodJjbPfp+BN9Hb4HSmfs8p+DHiboVg6cZfjsaxA0mbKyB
Tl8BNAOvJXBpddC4qCEJYnTfjX8EcTuB3EROZ6wJB3m5sl83U0V1f6RifK705wy8Ib2Qk65XbPR8
re7fvdkY3vs0RjUxAoN+K6GC4dpKdvaLUxxZ3F9wsSNcVmEZ2XSfLgxJGElTcIyznR4nJCg4hmpJ
gIUuXzB3wsHDi319s9o+Vrs+t3CzEg2mvYSpCkaw9dzfpAWri8GduQAxU6PjCb2Woucx2tvBjXNM
n8mjRmVO9LikH1e/z+ZjvBD5vGb+fSOiU5ASM5McA0OfukmM9d/COJuSrYevQpocGtBzqHYxkrjY
iNJ3AKpB77+0iqJidrlk+XrJXdNqpTliY7suVY9moUlg5ek5U5lLhh81CFQisD7QsFmMlKDLuhBF
LjzVcYDhoZSAXiiikfIE9uWYIOricffetijP67qQyFzF3lCMRPIgcfqDdmRyNu3z7+NjTGNa03cB
eGkI80izfXv4cAbqfJl0S36tlYFz625wJuFXXn0Gc+16c2riQPGCowJODBN8N6FMJiQy53pTmejo
Dd+rY2QnRkuM1txJSrAaGnS47gTzq5FAajj+LuSPwD/3w1FGc0pkt1oCzs2QwkrAAnGc74UH7Opz
mWsWpX3f+boABS0BLC/aEVoJW7FCjvktT0riWblz/8YtGP8rgYyfE6d+LaYq9gclvsfA8uwaqARe
YAs8NsUFZxGCVA3d8mi9QfvbtZ4rfQ3o3jYOj6P4UQKyXM1sRRpxpexU0amhfWjT+/2l3aCm/Jw9
9B2j/iDyVFj+aFWvsqjKk/CoVO+SCcsuNR0qjPJKFnIqeNZGQP846Ak2eviiCgJtm8cJHLF536/v
f8mC8cSY1wyJMBeF0Hh0vfY6rMQ697H2wZACG42qHtHSouZYt8WjvJDC6E6TiWPW1H547KJPoGFr
qzZ4bTKnrk73V7N0kirK/5j0wFtzA9AXtohJmnaMjs2EKa9D7m+9LotJ3f3OUmBhpRbwJf51kQDS
LmUy2uPpXiikAmRa8B8x9eqojt/u80Cjic5pwl66guiwxWwemBAxCz1v84Xnr5djiAgxj45SQ7vR
TRoHnZql+ug1e4GbFlo0k2D0RZ0QZR30GDAL67pOsry2gbRUdAQ1IF001wb7s1CsPF/ah11Jyw6E
U09C4JbosagwGWWF5yHClvf9oez+9oLyJ/2tPtQ1rYZfMtDVwrcWhcYBzk9UbwAKY0gPYbOJ5M9I
7f+D0qFJEPsFrxuhA2M/Qn1qJyEqo2M4NSsUwtDIpqcPqVTShlfBX7pFAAybMSFB0IXOo+uD8Zow
TgQriY5y+DUD2vHS9Et6DSx5pCYROCBNxvx+XYajZsU4CguOqdBNm2jal8lDGZgEPYl9Aw60hoch
Ot9JxivEgIiBaXvUp+HwMO9yZNStl09ddMx0jAwBFzKKtkiM0vs3dnHnLqQwb7GKiAg1oR47p0cW
SRvzC5n6mPOSLG7fhRDGyGHTMqBkt9FRzL+HdK9ZtpS9iuY6AIecmX9EvOnrJV/RQGPh3M6Btv+f
+Ozinkq9MsKdw9ZJYIyLHxIRyOIq0P4zHh3Fkl29FMQsrBm0GnAeECQbJ1GrHQkkasExNGo344Hx
LopCGQp+05xCZXsVMSU8hMJU4zY1lS13z1aLQi/YlarXSPh7XyeWwnLw8qB5D9yimFJi21NE8Bfk
eoxYSfa1x3TM1mYlgo11BHDG6MTeZCsa0SZqCi9hyOvjXjg7yAZmL8b1cd3YLJmaqH0iyJDdKc9F
sc40YNA7gKG/v8SF3bySwtgm3R8EC5n84NiaAFwp0HmqgyNiSMgw6c+xurkv7bamMaNVYDlAW0GZ
Hn3N1/ZJ6ExVaossPGp9P60GqSyIL3TeRjKGlMrSqNrJGDduoBvgPPK1DHXNPH8de4SagwiI0zpr
0UoYJ6UtJsZI8yJrHV9Mkn9/T2VA/sx9GuIcaTEmB5g/kgenGI6Y5a9qYF4gwf7VqCkZUgyFK54t
1c2nWku/7m/PgqUDHto89ID0HTJPzO7oQmQU6oBntR+Kcxynp8wQiaLw/NmlSAeM1gAPnqsDssIm
zDUwnwOiLk6OgEsbV2NqlaSdoopo/kFAO4Hc+HD9ALiaItWMGQmBs7sLy1QApQToJmybdjP51yky
6IfTLjlWwL6JB6p/TD0PR+i2nqyDa+9CyKz4F6YvngxDaKw2OfYjKUeSgqmRZIe0JNGv3K7fQMPK
WdXCTYJAjPli6lJVUR64FhiJWeiBNBGrqszYgbKI+xrAjmieywBRJdXlo6+mPJBeVigSlehDxGyt
gjYU1HhmR+1ilYEOVK8QABjHXu7Q0bsy/IOGdrRSN1YRD9T1Jps+C8MgC5juMFY/N5leC1OEQJ8a
BcJ88QPAwC7aXIlcJPC1MnBtWYbdSR9tZfepSDxDorHOKc+xejPLB9IdYoO52xRpnGv5oB22hqzy
kqPiJQR57QENI7H2X4TMOCw4RgDCsW0cKcogVoze8WOlAS5cexsq8JRysUQXl3IhhXkv/SmFlxCH
6XFEJafH/uUzisfIwxC9Ce/mLcO/aEKfwxAcH7Nlal9HQGBLjnEsubU5AHY9e8Gok+qtpa0hrYBC
uZFS01WFhgRWfTARdPLoPG8GY38+AkC26DCcodrYvnBJqoSuNbGl6GU07cazQadHG4o+eCJsT19f
3+mx51KMLd0M4EvOHOoz+ARbS0aB1U/NBMqSN8GzOG2R8oR+eq6UOLnIQ6BZvBrW7CrMsOUY/WWu
hhHLgahU8xKnY90WdgdHC+m/uVyeID1Rx8MmtAZSIjqZymRdBN/pxCufL64Y/Cq4oYDDQqbq+qy1
JPPKygvSo4g3hJq9LO58OErOaPQN8YraIwn4Ejhh+828EA5XMVC5mPP7mDFmyyXAhJi83oRUDbgs
gveZT2t5yD8SmVo9UD70bdLblfSsWL9FLbXJ2EQYX8SjpnHSdzernwvqaINCxQvOBeoN16sX29xL
AnStPmmiL7qVbxlUVu1pnHxkqjSQNuQpD6KSDRkAbgbfDG2seKyRs/kZuL0wvoIWCEOsWOFT3oyB
XQeyhAZ7eeK8K7e6NYuZyTxxrMD/YPt51GqG5lIhBgguTf+3KUCnMUpu1oSuXgCvoH8rm10Qdgcr
OoTloUl4CLE3KeGfhV58AWt40dqm9Y0ZPukJIGuATTvuuvhBU4sPlMXaTiKoMyZw4Gr5z4DpBgz4
btsCsGc6aeS94K1nMlmOmb6ZZjZ/8g94aOGegb2Nna8pJqEz0hbn3acSeNrzqF/FiSRtFQ+T2qVf
KWSKagndrVJD4l7T93GRN3ZTh7IrgoL3UQ3MeWi3afrt1EgT8Mm9hApFjTIw3m67SJvXQFN/C20B
HnErjJwgQFbsvr/HuvgzUg2+H4VG2Awg9DE6G2RZmYx60uxbyWudDJxedocHaBUNkW+nAFfmud+L
AtEZBiuMmSTozfUl0aYgEISmbPYB6lhZ+mw2zzKco6567sCbYnSfVS9thKxfeW/1pg92rfYb1msK
DE6w/ZMguozp55UDEASoHMBdxfQk8yE+4A/NHpQqe1kXN760bfo3BZyCdlsG1PdDRy1ronk7AGyS
Umjo1D36geM9Ju1vX+tc0E5nqr7Oqw8MIQb4Hz4Gerr6OL7qgrTqR/v+Md3o2s/Xasg8wMUChMuP
r3lx0YcQyTswz4KTVdS3Q06sVt0kskHGpKVmc/bjlkr1Xx3TJ8gTb5VsAuOHZquyneob8IWlVUW1
9BDUGs2mA+Y8Tto4YByX17X7E/qyu4qhhZ9OLfj1LF+jWFWNKBtJu0+MtJhI1WvFEziVa5HKUwAO
R9MXQ0RYlZ5YIMAzgh0QqUOPlIPZEjFEydvE7CwADNVKDs9lgX5qUASq5jYqvSFz2rSSDlHcYtiz
9CJQQQaCmf6ZIh997IXfRn/KUut9IplVsR8QT3wGcSUiiytX0WCrWWNObqbECloFppSHysb6U7CQ
QEmHZqsihn9v+P762Is7D6SihzgGbYeagG1Gf/UAte3eV4XZ0t3sMBJscCowBIShzesLpKohcK40
pDlrVQVxQmhr3XcmfTbBCPSSB5M3msE+arPiAUYX81WAyEYvNhNTSBOQNH0D4tAf5pW4EbZLoFP/
ck3W7LfMiL1oI4ZBYnxRXRqmRgxyYe+H3j5NPGh5tTW0aRcLezVuEKJ50tt9kTd2CCJRwpTg5AKH
AjHv9TYGk69UKCELez3aori86Zv9gEg0VF/uy2FfaLgECg7kB7IarRUsfK/U+l0XQ0MPMSUmx4bd
rgEJKAyhwe2D8Uai4HoN7WCVhj4i4BKmiiRmta7KrZaaTleMHB9rQbmvJDEV2bToswpMwP5hMicq
CxPIefvmS2hMTmHtRtvgZlyuiDHKSV12PkpTkKO2D/Bn7SLzd5oPkqQq+pNUvHrF7I9e3SUYUviq
M7ognEjAY11v4FioMUgjsYHFA5ym/eDZAHPRXhCCdNK/vbaMKMaB6ZRcaYMWooLE2/bPSul47T5O
P+FIwkvhKPeNjWCEMX44CDVwpxHvHKYs3JoTggEAaxaphiluNJ/VEwFs6n01Xzi4y51kU6K6305A
f4NENT2FMUoypmdPwFvAtG/gf9+XtaD2V7IYZez0VlDjwvIPIjpBwp6q3UOGgGbUOY/ugtJfyWGU
cQhro1MTyJnyD7Qj0DiXXang6MVNlgjvxpUUxhDBZx8A4gApvfAW6uZb56WvmSfv5HPyVKq24IfP
MkjgkeRt7V7nQKzcWqdr4YzhnfLCUirJg1YaL1b/d0z/ZUj0s7i50xizhPCQf+LyC7dFzz2vTyfB
PyQWsCIGSQtPrS731Jeqwu3KIj+ULUjQ7uvH0rkBxQBtFOjvlG5yi10qTGMfNsGhT8SeRGil36bG
mOHpF3milgwIsjSzE4lEDcpr1wZE16sQwUcdHBq1BHo+wDDgNed1ikZjBG2PSZ36FQAty3xYlVPZ
Op7odzzQwoXrMEdloCzDpB3ArhkjliYwLf4Yxge/78N3JYT3kbRe70hDI9CxqGpO5fUmd4tDVdDL
iiY+jBmh2MEsOjcSaxqsJj6AGZTKsgewSWRQq4H6Ve/EU7yKPI+2eniQgfJ2/2iXZaNrF2Ml8BTQ
5nS94WU9qtqkSfEBiMrJa2Tl4mpUymyH74zpgHZzgFNIglNawnsj9b1dlrnPeQsXjCvCBSQ95+Ij
eumZ5TdGEcnCoMSH3OrK1B2mSTvVXYXGI9MK8hKVA1VMqJKVWWh7YRzwRoaW5OOZ1MUZ8wXjV8x5
N4aXCXo2RQdxVNRVH4EoRWvr7kWUfUy9IA+wEwOhWRmAW+fN9SyoGqZtUESePXsgeDEORzmJoxS3
bXpoask/5oCMW1lN5dlZbrpdVaqr+6e9JA7RNS4XwBQAec7s9Bi1cm1UZXbwpwzwZwib87QFPZRJ
MdAk8VRrwRbOBJGoU0Im5jfnfb+wVVknmlUfTPlBbkzb8FvSJ/rGC8N1DAYhf6LAMeoFk7SSTlNJ
OKoobtepsmsN3pOwcMAmSjD4B4UqxGLMLsd10ASqXhaHEomswgCKQZCvrNjcFtXQ0ihqn2UhdO5v
9U2dcQ5f0GuMug+6qJEJYIRGcwailtvyUOXmuvN/CeVTmb4Z3tGSaI0WBS1q1uF48uWYs+8L1hoN
+AbS6jJOGrCr19tujjnm3KWsPEhq9t0YvhNpPUZZo4T30DKCQL6EHUVLE4p+/0vSXQvyCoy3JGja
O5sr4KyHzpiBQIt+yGQbtXb71hPT4TnobPL7/2QCO0mRZlvBZjtSEB7FGd7Ac08NEEd+a2h0/Yid
x+RXVuxSO3FO94+RccNu5CnXaxwDMfa6APIa7Us3+pfiEwCn3YvVlBxBbErwRhLjOQToXY8zQNSf
33/7AzqmH1X7I1n363o9/LuY4EYSY/KtLIyQKLP6s629hTnxnj1ac9wg9lm5kTFboou7j4c1VxsR
87Lid/wSNCQjot3ufFv4un8+7DW7EcQY7zSq5GYasW3h93vqZO6mzMloy2RncwTN9/UitPmfICAt
Gmhpg+IZzIpGwFd5mZcP58KGZ7A+GvQtPUdkfV8MSx56I4ZZT6fMVGMmxLQaMQMKshKB5Cv9/BZ/
NU76XgugTX3AyGK3ErbfVkDKncdxRxgX7OYLGPvRTRWGQDV8QZQTYFeR2pVWJvnl8zZ0jirubSgT
U0WRXzTAqJg3NKCR6z2atrr5SJ76tcRReM6K2AyPZMaR4tWQlDtwzOmzt443FfmXsS+7byy+yJQn
eEkqSFFOwRl9/jYaGtzp+/u+gixbwH/0kLWAYuBFxRRDjPdXOeakXaV/Lce0PVd4Spxiv+V1ui0b
pguBjAkEbGrt6ykEAk6aHPN9s/ZXyhbTG9ZmJ23ur453UowRFGOxR4IHsqx1/CuA8mnOg/rOg3jg
SWEMoBaC68qYrzIqGS0BSwYRT8beJLxU39IDCWhUpKp0lLEAVnxtBHupqRV1jMdzI3aKE4teZXdh
mGMQo7fI/Y1jC7I/2gdAQUwboQtnhhC4lpVpU5eIQTqcQWCz6x6Lo1XYkT0DwEpO7qEsC2onAh5N
GnxyK6VLpvFCNpurQJ8TKtUJZLvJEa32wWPntG8iuOQcj9vnMmsAazUuZTG5ChAthrVVQFab79Tp
M0EFNLTHdpM4SJDE4qNe0yTe1LaM28dznxfv3qVwxn8GiUyWWHUCQ/Lt7Xe2TvuVTwyKziqnWQGZ
7IlzqPObcm+xzNUD+lrSqSnkVfbgO++AGaPiRnvKdolHK+fDp9+5R3k44+yo/P9UCa4yag5o5rmZ
eSlNL2wj1JXP7fMeY/JEpc86CTsq26fTN28UdtFTAALW/5fGvKuhksbovIK0xB6BokPrlb/yyHYa
eS7JvFk3m3khiHlZqxyTsLqeDWdbQR3TkYlM1utvz9EPvKiOTUHd7CBz8QsxqqSwxpresweDxAf1
lwKIHoC18RSEtybm1sd6GMDKQNDODWj3ZuzCTfO5tpEt4ObGl4zmxTmpsxG48Ogy35fGYoQo/9Uv
Sf0g2DZ333gymMs91kESJj1kvPb0fRcfPhXbDezwRXPSgtDTqSWv92/YT5/KHaVQmRs9+aaetB3M
ye4ICizn9++SbPbupxI4Z9WORqd9oOLu5NtrOuzpOqNP2uYrovc/gnfhVOaao78jVjxpPsV94cY+
9TfA7qfrte9+rZER4kibN/Hekpk3tiorpWonLHmk7wZJjroN8iuK5hbb4rh4vONk31kvacSyhKSY
2OFBtYFNQL4Uzsv3E8/erAewRgaKDhjBYFvxzb5IkrKScK/VX80xkZ32o/utE/kBAeizQnRnbZ/q
44n2u4DE7kgAT+p+cbL1y0d48RGMcWmGCiWCAB/xau+rh+BRct32V0m6zfNbmlKQgHAOcfHiX8hj
LEycd1VtRJBX2K/vQGuh5Z8DpU+8dc0/c7O3SGBoIjCJbmkN03GsFZQ5sLdwLJx+ExBq8Jay6CVd
yGC2roijcMyTWUb6KzWcbm05uv0gvWxbstvnEeWFvz8YzvcWxeyd1VgVqIohUPzEBLOMNjLXx6zy
M6o41N+mq+PmHNilbxfb8vS9fsp/P60Dh75QZ/juHJ++rDGODNvHU+R5nfc+i7HlSWyWelKqeDT0
FZimNxyNmS3ZnZ//eYcv7HcS5Bo6CPDzckX8lXrabtdPT0+cw1y88f+c5U+0fiEk7QyprEwIsdOS
qnaVEAqtvL8SdWEhmEsAAIqE3KLBerpiJSngQZmg+sGzEkt2EfNoP5bcrrlKD5I7wFfekPn6eVyo
0ZCO56yP3KLtqVaiwqKvs4r74i0dOsqkkAZCGwwlMLoYBa1pJp2AQ999Aik674ni0CfL/i5o8tde
j6v7e7f43l3KY5TME5W87hQPB/Q+OoAeRWTw2u8Te/O8eTboo/P2YeDpwXjZetus0GKdkbV/XJvO
F+c7lkIGdHaglRPRCoATme/IY6/U0S40nt/fc/KOoQu7pudpHZeYj00peSDOr4hEyHKcClqsvn3b
t3uy42gS21zz46ddfAVb7+/ksq11DV+x/63oK0BdNST9+5zSwLUc9XG1os5JfPuuPuM/tFpFzne/
68nUOV+cW8O2Tt18B+P3tE3QtWU3YDfsfU5Kcoy3IQlVgk8RREpWtCKngIz4853sezJ0Dm8r2J5P
fAJaEaEZ6HbH4CjasXHrLm5uH+lBp3oNBvACkjzI2+4hdVQACe3Ch8axENw0K3k9/gev8lrsfNkv
xHp61U29BrEa8XAA5ubBJInDc0R+OlavjR/E/CTika8GCSNzzSRAKCteO/ZnfaWhk33rZ45FshP0
LgFpivU7egS3u0qLh8yydZ80v/w/GeATgHAETt3XaODFIrfG+Pp7GPUXGrTnJFOEQDK2tM7OjdLa
SK3WfxdioRbApDfQklZJZXm2xs48iL1ihETsWwAUe2oOFNNeTTPeA8RO8vxPB0y0vWBsWMekIeMM
AxxA9oCf1p8Bz08Ei8TbCrMqB/lY24fvjL50+1O051HS3roY81b8I5RRPPQxdTpGC/qzvCpfatc7
nmZa2vvm5vZZAkny3D5toS8FZQsmdgHjeC/opTFrGWa8nMDWVj5FAotzjxeS0ddymHucpA2YbgvI
AWmpG75ObvUmHdINGE8oLy2n3rpN17KYw5Li0UC1FrL6bfZwtgC8UlLQa2Mm0FE27zAf251PNJLQ
dmfSxta3cmqPTv68Wfmgtvg1Oao7USd8sJzIs42n/mEkmm0AO6zb29wM0XyN2ft3eQDMIQMtSQVy
rDZrVrIpnT1gEQxH3uhki3FfyjmGJY26FMbYlEqctAST8fNpzy/L/ldGuQtausCXMpjQxovayRJU
7P58zr1TU99p1gYV9sK2oP8+s3x91EyKpDTGMuj7n93LybHZea7j27yGo1un51oI44bjPc5NoBz3
53Ivraix0TinsnwH0VOBzmBUJWVmxxLwpvVjKvRnaKr/1/n1Xe84wTxPArNNbT0IYzxAArp4ncgu
1iZJ4TdwzeRt7DXv1D8rYXYK/ZsAuTZRE9Tc43tC4cC45kf3mrrc0Gi2F7fX5h9JzLPle4FWDcnP
io7hKrJTCn8so/2am4JYvqD/SGIepFoUI8UqIal2onNJEAr1RD3phBY0Wvl2uSs46rCQ97vaRTZp
PJZpoUUWdvG1firpX2BApUffpvcN/0Im7loKY5GjQI07CxOxsAWT+zuwxQ8PwFIvIOew4zeOrFuf
9loWY5FDPQtEbz4tUNs4LurhXwfBbtf/beeQ65j7KzHKKjLGFMCzfq3J4Rz7f/pPeJ8LYhIByW9i
cFAYF9IaWNKFKMaU9tlglLH0Iwq5IjenwZtnR65w8Dc0W6U1+C44m7io8hcSGTOBMV103WSo50ab
wf4NWMvtRANkbJ54odeitbgQxFgLw6uzWo2RWy+d98EgJLbRY7S5v5rZEtzc3wsZrKUQuiqMrHhA
t8J7gtuUbDnbxVsEYyA0cIIZXoGc9i7ZTOuOxBvU5Uzn/ip+hjDvLYMxDpIyaYD2x1Zl75U70s/g
tK9pBy/BsFMibkEvtElJZWPWfDMR+Uv9ACUrUV3TdT50TBu7tT0+xputtsEowf1Pm9d358vYpAZa
h9AgVkJb9gBDRVpjtEMc430ZPwmFe0IYG2INTdukKoS8dhnZf3oU4+pUsyt7bz56qj1QkQTOYftM
LCdciWc7+5usuJeec9Js61YFws8ETa2zIbOIuN+jahmTYv2Rbg4vFMNSrv7M88wXRCLnJ2GiB1zj
wDlhlMtKhhpgm21/fp9clBeadW3np3+fOEVBDY4FHAIFjA3suozBx7jK3EQE0lwXyRy32+EtoMIq
cQLy7dGv+4f5M7XJHCYmuiEMmESKgj5aaNRFwFnGmSqMGXR5V6PtDCHn3gX0nQ2H1A/J6Eo0tbOV
+YyGU/H5vmh1wbRdiWbeB0HOQi1TYUzL784GzRkdHszInr/gPdjDlpc0JMKhJPiPwDZo78qP6mmg
v+LTcFB3lOYPW2sza57vJivjkeM9LVSQcRIXO8M8K7LWVVo6FxtF8BpJCB3AKXrQnD4irXsyD84B
jC4bXsF/od9llqrNbHgzs/FPyfXiPDKtRj9iCAumQGLrzNUyN7F9R8FMKUX5ensCefNWsDUCpnfC
04b5/brVhn+kM6+NliLQrjxUKMSVvNrLjrSGF+8M24IYn9kqf8t56j6fMSsQjaZoIoIXDMBCJhKN
vaJrPRXL1cATLtkgnHHQ2rwVtvMbx4sbWBS4OaAH8J2CzlIgQM5IBtfKXiXt0MUGCksIuYyd6yqu
vAWKy7HahTQ6CKvCcdZP2SogDv0YSfDCdZXn/btZ7j8fwC4XTmUeAE5uODeIPSV4Dumq2MV7pDkP
W3B4KD1B9ZVjr5d8vhmQ25KQzAIeqsZccaCcgAdOMZHjlLejo7guEnuHR9SU/T/3b/RC6Um/ksTc
6FozxCics6nxekAnToIncHJLJDAVUHNS/4w5K4CbPoaOI3xG1LdlH6AVEQBOz9IjtzNiSbUul83c
X20EDpraVeNZkwJ0UavZL3ALGa9qXKpEq8dhJYEIJxGllkRW7bmdmFYrtSjUtdfHE+cMfrpb2YO/
/BjGcUQzbtj5Jc5AOUXWJslo05FOpWDI0+xEcz2kmSlafxNavKa2laAwp5m2COPWbe6f0aLBv/wS
5oq3GNFNQEuE+lVpCw/qQHNlZeRrNQZtvDhs91FAx/Fg+Juw2SVUXol0/G0oNucrFjzBK01hvM2q
keMWMFFwVKCRNmaCHfLg2dgTqu/gSTzxilxLb/flqhnPM0srNTIzrLqxc3hGbx8dsvm8RS14X1eL
YhyEDHlbRAdYlCKTRCGyVJC+c8JNbdAxIWkKWq/pUbLeWusr6lw9fA6bsyjaZfOUajyc/4Uc+vVd
ZGxdDFhywCXMt37KyR4Mwy39DA/RZp9tok315TvgsQDpyMZYgZeKfGgr2XbAR2bz8hzLqo9ajjST
1M+Mx9dGV/Aa0dNCfzy/Du+f5v4THQzWr2R1sAm84tkzDlHK+C/qdSGTufuFFxmdGEGm+KTBwEin
fbhWHSUlj4HdrHscz6FCWoqXNlhyjTGg+89amWsu9OP/qbUB4GGjXgvW2jgZ2WdjrdTBbisX/asd
WlXdNKZlsjMzF4QTlfyiSFshIkr6pqN/u3atnojTzihqgjn2Jt4UFfVP97do8QLOtG+g9sZ0EYsl
UYPVqQR873hWXJUCWmx74GVreBKY2zAVNep4fTCe03VkWzQ5UOvr/hpmI3FjVC/WwKi4JLajJVbz
Gojymw4rnhotGo3///vo/brWXC8ScxnjLiOuEDapODbkg3q/76/hx6FjFqEBxBAFXANVJiBQXAtJ
gGOkIyAYz/VWXqmOBknP8YNF/+poUuyeuC7IwrFcyWMs76Q2AB4SIM86zVl5ZMlr9ObqG3/Vu9bK
WImuiKaU8/1VLlhGMGUDOwUdU/DCfiotF15tLCmjVo0o6LXyUybUJLEOajVDU6wzH3n2gjMVuHBw
V+IY1StrP7eaCOIUXEPBNIDw9YTCMo2A/2alb57V0iLkxQsL/saVUEYbfanUAzTejEhD5a/tqt2n
CBH/1A/KS4jOz/v7OdsRVmku9vPH5l7s5yg0qZXEKNQGfnWO88CuRh7JOU8E4zWq7SiPcgIRaRvS
rPodJZv/sAZJAggcumkwDsW8C4AdBHPLrBNmDIfUANrpv+83nnG8/pHAvAKmEBph6I3jjLi/Cuye
c3UXnPmrn5938OIQEsVslUHBAkL5U5Bj28JDC+wEcn+blu7r5SIY+1ADncUHyxXc2CSyzTYjshfT
JrOolfzRag7kjLJ46hdbxliHREqMcEql8bzb7X9K78h9n5M/55ySDfnz0DkP8QP56O0DzZztqdpn
NNt/IXfMWTRva+dNudhaTwC+UhTiM8QJPKjKn77TSFPy4kHeYhkzUSdappeJOJ7Rs47KoN+7gy5z
lOQH5uXmql7sKGMWIitsxxyxCJoZ927/jNlZ2yfWYSDR6flZqREXPWRkS07gqk6Pp2/z+Xtnnb92
vE6XpfrChbaCGON6S4EUGHdDCm0Vn4LHYZM+d0dpnX75SJbnnNNb3FfwBM4diAAK+9mSi9NTw7TF
5DROzwNKsal8BS3X0Vp8UC5EMFdbi8Bdlo4QAZcKxfn9cdqcM/c87JADXK2ch94u0M/cIJQ/WZvv
L46tX1TPC+nMzQ/i/0fadzW3rSzd/iJWIYfXQWSUKCpQekFZlgQCIHIi8OvvGn7nbEFjmHNrH7v8
4Bc0e6a7p+PqvlRjHXdqVke1fMkyhwu8NcsgTg+JQPRdAXLt53Vdhli9RF00PkrS8FuKI7s1Mf98
qT/aUmgcMYlJHfQ8tP5ZvgDNCXRlGUOqLLSyUqLdboyS8bEqt0Gyq5p7EYA/t+0ZjwbDWJs3YpTX
5/ExNt5zIPCb0moRxv8jEUbpFBOoeIIZw3RVnSXLy64QnRLu/21WZn03itusAzJEN0xW0Ee9GFtx
zEdkr0Z3bXhYg04WVuBmZOHl9kB4NZq5BJYq6sgNYjQakZRGD3eiWUhMDLpxKUZ4vFusilthRd2m
epSe3+/yvUtKe6NX5LV6SO8rMiwPmeXvb3M8l+H58QOY90FRL02ZnuvxcX28RCSEJ3c/ONv3Aptu
rIfIKm2ntYvSyn45K8muUKmK7lCc5eV2rsXxP4zq5ByY96FWxlCT63J8fH7eFpu3mrwPuRUSb2F5
GK0M73dYeOVhNTyam2OEBRz1n9XNCXVGhI1xsbhgG8P42BV7JTz0WbkRiqdALRwJQHFtIDqcU6en
eotdRpwvghkMQgN212jhGJy3O9N9r7cXsvyMLM+JkYuurPxw2C/sPe8llmf19ZtZdheL2iZtKpmU
9vpoeG/xx5vyNMKfWhLPARy6/br6dVj1/tdKINZr5zhPMeEVRWbfEwO4AGgKxRpOFn+xUfrwBGRq
nLf0mS8eKuXx9vnyvs9oVRj1yqLooMZx+pYYT9qCk+We+z7Qf4DrSuM8DML/1Noqlmrx0mjjo67l
R/lUHc38Yt1mYe6WAACKTX3AGqZLnH6S6JNuHMuTMD4GZUTMYdmqz/lg36Yx1w+H8/8mQvmcWJ9R
Mes4VkdonepqlnDGOGx1eHxJJTu8b5zeRVdmmxL9kUOW/nZW+mUgW6G8j+0IAEL5SVbQ4xQL5vDW
9/EF2M29iS58IOgB8IUovVIGRBcKA62JuZEoJO3PQ+xpg2lusQkJMJzNBX2cpI2Ks1ue81HkvAFX
eFnm12noOoBvhT5RjNszvy7S+ipDQ4WIN2AhWSc0dLnlNt0+jqgrLJ5QgI3JylxVpFr5fus/+5zD
kf48HDRkA2CMAhwIwIL9eTiyEaVpGI8iGpi3ihWtShuOOVaHcchQEf2Dy28yLGREaSSVoY7gsnRS
gg6f9K1ywld+3w39ubfoMKoSqAA4TXvQWfjw6rZ37xeCPuzRc2DiyGHv816SuSccjSNo6qDPmqmz
MG3YNlkOXamKj2gizcnpbunBpG4E11lxNPTPR0OHdGAeFT36piAJjPIYZ03CtiwMv9puTYbXjTXy
nJ4ZF/8nCcaOBcaQXfrqDBd/Na6Js1ntDgNH3GdaOn/SYByAsIzGRanTGV7UiUtrSTaD7XCOaqZi
9ZMIo1NSBCfjhGWBj+sFUV53aCiwbDS88N427oExD/lCQMsifFGkprfY4WplDzyUBN6lM9oZDE1e
tBW99Ho/HA/aA8ckc75/ZXBikc2LBruf4/s1AsqMWI134Cj+n8b3x1WwEyxY14f+gA4UVCzAjt3I
Ovm+/8G7CR4f1MpN+AiLMUVxDheR/DJ/Re4Xbw5npnHrJxuUzQmBU7xImxE9wojCVT/3cFQrSNVA
9j7nRmZa639SYvRcjXNkpRVQGu+2x9Y6Ht9Oln+XW+93W7fAYNUFk6938NU4njlPZ9g8slCEVa1S
5RePb/cdIRvHickTRzP/NM+UOcxEYMcPagYsPH0Wa00UVDkGRNCaAcOMMIOMr7dFjoWiRX74JxFG
aUazlBa1mF0t5dPD3WNsX/yHh3DbNvbDZp+MtomNGmhkRW6XQ5nDnsLkSE4dxSSQQPm0aR/QAbOp
safTjbzGN3Ck4sOGvDj5EqPST+g61V+/whFzb4Ylc/Vhpmj24wyuvTMTeS0WwISrBBz0s/H0vMWL
4S7JvW5tKufF2Vk8of2LIfznXtmx39qoTWwRBrmyRI0DBbn13uYoxryKf5NgNPCiAMBNoOlxuyRJ
br1YmYUVoLcvcKa4/fPYGOUzGwAH9w0ucGu7rvsp3Xv3G4eO3MXWc8rx6rl3xDy3F/2k60OBQ0Nm
b3TvXBGX5FV+5m9QuSnQD8rHe/rTzf/JH/P6dsK56gtUUh7Hdeta5iPn+HifZ95dtcvkbEhrcHRM
dltMgD+iQEtOfrGzuV0pf8a0P1mh8jKR8ASddrGU4/Ts7QXIHLGLEQiLOIcI/WamzXsAZsrhP8kx
RiWPlToQFEjGep0Se4vrWi7vO8v7bPwHeJcrDHubGPfgPWx/8Zf+EXt21GYQakwmLcBmGlrq2wqi
aKBtrPY5wsjRLrbHJ8dyaRUj88iH5kRYane23/PaG6Q/Y4AfR6gyj/SQDlEFAEIcoX10awu9rci4
aDZxHOtQeJie5QUdPKYYk6EOpz4ZynJ41J5UxJruMrU+FdvDSNwrxo95R8i9KsZ4yJrY6LkKEcly
Etvhtj6ugHSw33Ouaqax8Oc5MnZDPMkF3ftEJZ/aDFQD0CfrOZbjm0sTDwrnGHnvKYsQHevlaArn
Am9Jinbd61vy+El+I0uOmMryQ9v+4NgR+k7+jOJ+csjYEfMEEHEtBMWEbO1+W7t4U+5sDhHOY60y
BiQGFrrcFpCOo42OtkeyROYf49WY414bDk+PZzKvP1li7Eed1FIvGmBpDXJvoHdyH8hn4HpOhm5B
6PXX/uND4ECPzdpjoBZisYwgADmJkUiMVNXw7yEpekvyY0A43ty8Rk++z0hi0Q9ZoHbQaJk8Y57h
7e1uibSeQtASZOAofZ8jijPYWTjFCUH6KEyM/gUIDiLS/1AxFMGAGEcDe8sFoPjrbeGgB/OHAE7o
MAJ4Bvyk2rU4ONVX7P7l9sdn8mA/uWAkr9CqVF+cr8dmG78wGL3BTg5r5Zv3PeG6grNGcMIKI3it
PtRat8DwfYgtVK8oFfISE/P26JsC20wQtuEi12OwUyCHdAez/knNEZIHgHfh2b5ZyzChxeR3OnlA
K2SAizHd+A4b/wg2qew/eM4FR2/YlVDN+b/XLx8iT/VuX/9MDeTH9V/t7USIw1ro2jN1lp/X/9ff
+pb47mPpLT2k4zej1dvObpfaqesjyuOxNpNv/EmdsQm6MTSNZOIE12hhHpdnETPpFUbh3cay6ndA
V/of/uFJWHMHhKjO3NApdmAxPVfNuaXBUdxa5+C1IdVw12HHnMwxehyBv1riyfGa2SJLwhyWVr8z
liqyphwZnPfbJzLIGIdKHLHAN6cnaKOiAS/3DrFVg3JGb1urwedVL3jm4ipPE4aqLhPCJAG9BoCB
W9f9PyNrO6q1sv9VFmDCG2MtVDNT9MygUB2YGdAt0Xu1Vvt9wzGv8/HiNxl2WLFSFb1I6BFGFyJA
FHqgR2IiXtJ5AR118W4IHbtXrTfL/wjd2hYc1Q9Wd+XxqXvDUBP3hZ91byc8Me7tJRJzMS2pWKTk
uSTNxlU38Cp0pIMBtuUkxxU37KafvMUd4+AO5ybAPmDcFrJSxK7JZV0dzK2AlhfeYNh8ZDzhjjEb
dSm1qRpDqxD90ODnE8hycF4cy/9a73n4AvNJsAk1xrEQjHiU1ACM2agVbN3UQQPR8qG2vdeVsxrI
wUd4sv7g2OV5WUGFCMtksFqeLbNJ3UVrChHRq4yRsLvi8LhEfCItiYPr8zEk/PXVXzN+HLLzj803
WUZuipO8KAzpSvZ4vANmjSUBFomYlrqjTr31hW7eAt3mgo+yDK+0OFO/oM/BN3VGhCK08p+lqkFx
zGo28ePbdkkuFug/7nY8pLS/uIvftBgZiuWkCdURtNbP68am/WERcR+8BqUG2E4Hjvfto/2L0H4T
ZMSoDJVSqGjwTCNOmE1A4mq2h/zXXttxaM1HSZODZFxTOTVr7ESir7rgHTHht6XOcOC+eM7ulwNv
2LF9Dnf0i39q/zd3zDvUGV0cX6j3jZecpBAZNHB4vyrP55q2eTvzTYlxWMtUqItiAdP23PzWiQzt
WHqZP8LTf9mgumYpLiC8OOz95Zn9Jso8Rfqp/k8ytXYae31Cn4qxIR4mX1vL+lCX+9D+eOb1hXHU
AdV2nPnkrW0AbN+Z1JetbPsoWFvdv0M3dW1fvJbD31+e9f/ypwuMKyud9DRNaSzzZt4F9pIoyLlb
14ia124m06P6u6Rgnx7DVdQD+OBEg0/bte+oi/6Qem60fkOSExkY8LfZOL5oWQffBuadH9n78xMv
hTZfQ/lHQ3R2zh4mXU8rnT6Q0H33MSLIx5BxhfwB92zn3+Lvs2UsTbfQF7JeUYFFZxXGLjMfAbax
47wYGo8MY18MOZT7qgcZAxvhTphFOw6W/DsljX2O8D86CIvxtZosMwM/Y/nb8zavqxXiooPjkOXJ
Dezfv18wxnJEV6y5zzfWR4CgebVyED63OS9cn09QTS6AMVELLajjgGa3bUAcFkvMPC/gNuw5Zmk+
RPs+e8YsRZjJvAQ06ZBjANdavAmutfd5EF/U4tySaMYi6SI2eoQ0hB6XpR0Qijt7m435hM3ksBjz
04VSI9UXsJEQJA/3R3SsUBzDB8yakQaqunOs6B4wn4f9mosYfNsTwXDrT32NCzUwBRohbkG1tkxH
+G2tQt4y3L+Egv/c1FVeJsYuMeokvtCcFEA2qY8Fb9XrKFacU1kHQETwSjgck65fa5ATgvlwQeQb
I+W2fivpYDYcrId7DXhOEvlaYc/FIfZu3yJP5NntgG1xQVPTtRaorYKeiHvYAbVHvGH/j4QYi9Oc
hGJoaFide8ErnntsmvAPXMG47SvqbJE2Fi6JIV8gGM/rAogo5k54jQ5na3/1DW9zdI3Hb6jYFeFu
clndQgojdUGl43m7FfHkp8CP9xIr81EbPli+/KrzBITzTl2fzAnJRDV60cxwiOsTGnut2g4f9zzz
dNtrwqqVn7oVYqtAk6Rga2tHPlIfd+nxq3zBohOEFFwo4ut62luHyFiRUyP3GXbHDI8X135bY3py
e/e4fIi2n4/nuwf0Jg0y+fwkxKrRaA5cMXOzPiSHwfd5J8txhbEB+yfb2PObixlVvcpeH9/u3Mf7
LsU9IsWkL88Wxxnmqd01EphcJHZMj+eSsr3w3eJEAh8onBQnmHOZnFeAzdOpURyq2CNCIzats5Wt
UZDxbAs83eaRYWKkuA3+U3BxXdVHId20Hoj1a4UaPnSP54JydOAaGk+Obgz/a0jWW1S6g3vAx91W
bJ7jySbiugZZnlqDlg2ejYTS3TJ2m/VvWH067sDr+OZYLDYbh41n6mhcIAnR6hMD4x8cXnhXwzgb
apHKIbb0waVBEzd9TtBE7jn0ZlB5e+YQox+7ocxsIu50Ofd4LcELcAneHpE3DTaba5ljnb7zYq6/
lDr+eZxZWN6hMCO5oLLdpragkkzzY9U/XzZn8yCXkHUsM8uahwFjb7V1m0/OmbLJuaxLRKETwea6
/5Jeq90XR2tnppynOQdst/1pi9o2OscZdZvTX1v0oCeWt3S3iudCFB9CD+VnsnMwztSTLzRYcaSf
S5yJhYoFOqCrGtzlzhHlisc3114rW7G0e2sssPN0b9xZw4u9978O522cw2yt/0fryPaMNm2sjQY6
JWC2bABkw0tGu8cZfzm8/iXN+o8MXaf1JrakymTxUiv0JqNfaCPTLemIrjUOFZ64MEEQoro4v9A4
tsytwtdI/jjwOsc5NlFmApfhpBuRkKBtBVF5tNI9n2eleHE/u2ZezMxYDWtQOG7TnWC9kQI5KYCz
e4vlbeXiRcFsC1wrK02rUViRHrvcL5uQJN6Dd7+rHlC555CienTDXl3TApPrx871pO/xnDzaWMxK
RvSQk1/IZJ44TjZHABTGtTgvyraJRnCEYDIHyC2CFYVT0+Fk1wCp/NNkyAu06J8HJEl7CzA39t0J
UzrkE/E0wSzpLr62IdRYkccD7J8PWWRsxzNVjNJhf/pPwlIoBnpIzbDpP7uJ86jZn0jUOKja02wJ
v6d41j2d0GO0KbgsTnWc4c5Usr745lPyflso5oO+CQFGlxoMSJwxZw5JxyyQ+/aOoA9VxzMhrzvU
yvbrfyeFE4LME53JemK0AT1Bslx6gYuuKRI4w8Ntvmb9jAkVKqQTWTeKNLvkEXXrRxuocTyTPZvU
mHye9ePD8/lkllSVtH3kncm1JMAxpDxZY310bPf4T7BwXAOzizbHfyIc31iV5R+QGeLxNJtl+OaJ
ddL7UTZOPc2OnzbvuBq9sqq1BkQX0xZfa14lbtaET4gxzy7W9WaS9H/E7O3ZFX77No+fWXM3IcG4
6WctMc3omuVULPHhBVl+BKg89/wa9v5hVCdUGIPQnrs6jWSc2tl+w2qlzwvAsAhAetDCExbObaHm
EmOsQRn2wyAbIGYfj9UmJWssE0dnqKu8CsZdufTr1uVQpD//FnuseSgzCaB6oJgANz/3CLLDBAUT
X13ypJ13XYxdwO41uNK0oRdFdAzqoCXKU1Fy3qBYgrDUXPYYf32+zR1PCBkjsUDzSJY3VIuViiwS
zJ5wS06882MMBbZbF51JhTBbRtvL2rQu6B/+os5djH8ckZ/P0XwLI+uqt+NFK00T1J63yOvjCIEo
az8ABgt/UXmiOAtYMtASASXp20c5X6KdkGZe5ERKFvFgQlAqgJZS2FIdedLeMg/FXUiG+9+9263G
lbwNE7jQvn+b+vy0woQ6a06SMu9S2q+6fks/a1eFhO4N55kHnjGfyJjQYWyKMg6hlI84YJkEALjf
pT0WIa38Q8RLxs4naCaUGLsSSY3ZxwqVzS1tDwSufAJdWKGuhnUhnNOb9dgmtBizoqRyqgon+ACV
fWwdlLnwMDcEiykwJocSEIcaR+v+8N7zEMt4qem30fr4HsJxWz6gEILWgcJac+0z56VmPXlVU4NF
M4Baa21LEjqih2VDHL2bd+InB8gYEh0MtSXNnLer8wZLEL7ktZqSEMsTd9hn9MX1oXhMMVbl0gaC
EOmgd52hPtvm2+L+9i3x/ELWix8TmTIFEu5d6iDJ1ZHfaPE1yA6p3r0vP94mx5EJ1p8H0GZmyAFl
CMtyxF1GtAduBoVK8Y2njB1KaaN+kBp6aOiyIw+fdBTBQbeys684jyaPEGMkcs2sdb0AoS22CS8j
DqYO7+uMYShiWZINmrBea0A3rZe3L4JnSa97MSaO81kyi6yW8PnW6lf2xT435Pe4KpfWmueiz1sd
DZGUYtJl44zNjlR0SJUxYjjjs7Wt3MZmB972y9kMnfxNgrmJYKFJuZGBhCuupfszkbjmhccEcxv1
iHnfNIDXgpbn7bZ9i20ZsA0vA8k8bMVDNxTyRZwbmneUvplirLVhJH0lDyApvZ2x0nlz77yuLP82
kfnYQ8GCLoDbAkaXnTMRR+MkdkVL/b6UDNYW/hj6ZRqC+SfMAeIZ4vgPswZgQo9xH8ReThs66vg4
/j5jcEdewW7eZmn+RZ2QYORNrrqo7MyOXhVQBdBGdodZiSWyjci34WFNeNWIeW8M235kUzYBvcwi
kgEUVslHChLaWimJajL6FFSEemVvJ9uI1sHv1QEzGpGbbeV4vec1sM2K5oQ8I/yDFmRdewL5u3AP
FwVLvm4f6HwSZkKAkf3FSTM6MaD4pOS02Z6sOze226cleRA+0Al48Q4Yvjo/8VIw81nMCVlG/nHY
ejiM2uXxYo8kfYo89NnWDbxaDn+zIjmho/1MIWTmZSGkBvYYPj/ruDXDHu7Kl9tHyOWFCXpoi2Gj
l+BlbQfALUL7C8re6usHhwy9iT+evgkrVFQmRh27cquTQndAlg8RVrc8XHsYUbI6DDyGqBLdokQP
dUIJ5ar+rKdgKO6ATNbUFnGTz9AL1SUvtLqWiv5OSmJ7syTVOJXaCPFboylU+0wkoF8rkVeFyJ7n
J4I9LhTz++QKuw97r8eYzV6rHBGZd/z+OViJbdrKoqauBxEHa9vnghA0+GUkezgcuMt3OJIisT1b
BRBZEjPA6sd10a1ROUthO3x9uedIyqx3MWGIMRp9fO4XCbDBHuOzG2YhqbsziQHm2y0VgYjiKrJl
bR00x6fFeN/Ibm/w/I/bovonroXcnMYspre6FazitY52Z+CPDDpyhIGjF7y4db76OWGYsSYjCoaV
aOJclWhpCBkRE6v1pN/VcytbgkIibEz0VtLHZT066umo8eK8WQ9lQp4xMmavB1qvAFY5/YoSEt2v
Qt5TPv/uTUgwNibEzm69jiGjmCsG2FOyxlNOsNJGX/2SnYPNHcriscQYm0TNQkE/0xu0+1/Y90zT
4719cSriWxzDJvFoMeamC7FCx4hA69mmWx9yB5tg7Hy3fWtHyziQfLnZFE7randqBfCCxOYlHjj0
r1o7MXdRpQFqu4b0ZHbzvnPwDN3WRx6DbE9Wm5ZFbyb0EToeg9UycmC/XWmJwh1Ncdi5v/ZXmutb
NjfVQSXvhnllm7MugLyOcqoY9rb4WF7IY/sZErfwA8UCwLavPt7mdD7w+BZTtjXLSGJ0GF2u9HLS
OydsyUg2mpshTcahdPthl9gaThGp2KFLbRz1ywYL64A3hf/7TGjH7e5XjmXkNse7nc8bTZhjrEye
a3mhRFDz3HlWvppVcSYr7izXbYdPumaPJ8J4NqO6VUY4fJiAX/xWrMsq7bCj+/bpcR6Iqz2dELl0
xljEVLvdh6/bX55vcZgcEmM4irY/lwVdalDZrW4PkZU86IpXBU5XkuLZ3KIpqvVzHhoeV/AYG2KU
izzrGhzb6QQnj3gwV+j9QmKPNzTD0Si2ntPK1eWS0PtJfsWH8Zd/+/g4pogt38iZFsnCgIvZBp6r
uynH1HKEi+2tMvSkjBR6Suj7S1DYfwU0220GOJLFzkGqw0IMixwMBEtMf9ScnbCcaAwwqD89U7Fr
u0HvqXYct/2KdmM3myxy67MFWEm0mu4PluW87h68QuUZnNmI/Vuw2Q4rLCWSTLWhBmd1NPaIlIre
/uDNws6H7BMqVPwmmqkUHca/UjAIrGXRfaMABx6glVE+wfYbi9tBSM/rxvtwfbkm5AAdEvVRQs/z
bFcNsSSCc0S2GIVJrpvNO0DGMoiLEHNYC1iGtiLYaJ0eCj9+HoPDiRfz8Qw122aVLLSmaql5q9x6
GyDZUXl8IIrZ9O33TbFlGknMg1CmO1MGrF16KbdlR6w9nwxHZdm+quxSS0YrIRbrV1vNMu4Tq0P9
DvNcg42TW8v33P5WXjzEItgKiSycUwUkdR8ZY4dgmsG3QveD17bFeyvYnilTFWKxpirVq3aOpbq7
w4f6gYIarRP+jzER2zal9rIwlg2kL0FBK3rusKOvszssFhuA8VYRo1k5gnvbFl59kBvadYVRnWhX
EiV5GJxBU8Y+IfvhTH43gGoC9BDn1eAYXbYYk7eypCxirFgyGxIFpOYZ9b/EV+giwb4Ww1TYKZ8y
6rpMMrE6BWghduYuHpLtq4UtcKtD5Npc/MX5sgWgPf9LjrHyrZ4bLfa900ICnSjcJ+tHY6n8jrC4
0LT9VUz8g7/nPI1/uaxvoox31xaCaKZ0Ncl4t3aX7sIaH7Da/otr4Wnw/adQfNNhLHw9pJ3cLehZ
rgHOebcMbLSMU0SqCrvbgKPHJTifzfkmSH2OiRQ2gLIsTgEIVmiHpPNvGNCkAJrUU8a7gmcF4/Q2
R/TnHZlvooyxFzCT1MoGRPJ5DZLutu+xefM+OEi2AFB9a1+ueXtE/2L1v0kyLmAplM2pF3CBAJip
iXG/oVB3APnicDb/ZP5Dho0WT0DUGysaeDyfN9vBGl3ki/LtENGlw9xxUI6wXHme3J1ZL2RVihd0
RZjrvmWPyq8kIYH7K28dDl88pWNDxTARmkyhi6owNxSuVdfF6Lm/JCv0Ghyedu1ShmfAa++Zd6a/
z5KyP2FvUYiBYuSQklS3AyyjPkUcrniWiw0T9QCLqPWOmhJsXpXIUfFQ2X3uDU9zkU63Oa8MTzYY
G5KbSdij+AZDvMaoX/RyW/Sub/0N08HGhl0gh1miXk2UfZRW2KmNlaPvFHLrgomTyGowXr5Jl+jt
OQN+yz57mPu8/RO458kYk6JRiii5gMNik+7eMxs2pN5sXjZ4DnxeW+1siK/rBnZeGlh7yjr7JZau
SkURoz+0Bn4Z9im4gDRBBvg2S7MO1oQKc2fnS6+kvQSMzEVjnVWnzB0Vq8DiZVys04YjjrON6qom
63TnEXatsVj9QCIoT9pAp+Vt2KjuPbcAXwb7b+4+Nfse7cmh265DV9t9hAA8NRzO9c3p25Q88/Zk
ammgzgXy2KiaozPr9Hn7LGerSVMCjHiIQTQAchwVwPXWfXc/tWXj04ZelDYzCOPH88K9TXA2oz4l
yLwzop5mWp+iHgicorXiFH5076+fbxOZk5ApDeZhuVwaxRQi0DgeXfsCfKq45ETNs+mLCQkWUD9p
qj6W6cWst8Uhfil/oz8jrK0P7orkuXd5SogGaROL27ViZ0QUrgFjCsEqsO/RIHQmG+qT+prDOTgq
Tqy9mhKjnsmEmHFpL3J0AbHawbi2w3s9ZgMVXVZVwP+LqG+z2RIxbEXATgu0zUHHRLbYEAPAaxV4
2S8KgtELDj9zgjClx/DTSWjj7iPQkyMSv5zJaZ8BF/W2sM2q0JQI8yaGYtVfOglEKve4hrfWOm/Z
a+RIr7VJomWjIunfg7cvPxCs2Cu5wBDXV4S9tekPoI/c5Nb6sIk0dTHCSCTIr2zfS48gDBQ9Mjq+
L3JalLh3yJjful+oKGyAXRBztjaw3bVHmrwbwCXH+s26+LoiobYsarosGTSkn3AmS+JiLHt6f2Ds
KP7HCMY7MrzwbMY1/P/jFCe0GEUbMGCQBjVoPa914r4V97of311Qi7MrwLXZh8BBE+DB0lzgBOJR
4+aR5w928gMYYU0STND1In6AfXwLgIOICMOHN6zzfJ45JZ8eKiOvWpjmclqAzhrYL8VLeLitD7M6
N2GDkcY8WVyCS4XPnxEnCcvWdvyKi/E8l8uZ8sAIYXvKc4BpiDgrdHu9LUnkdZZib14yTNNaLRGX
PcdRnE19TCnSU52I4hjmeRnkoEjTEUfXXTi1Sw4H7gwUjzPmQb5ESi9hTwyFeMK8twkq1kp5uH1F
s6/XlBnmEVb04SKekbemXg1GNrGeXiHSC8cwzrqeUyrMM9wX4hiigQBUCnQnjxCH1MrWnvO08kOX
ZyqodvyhvvDR0DRlGBgTYohpeYY5K1UGsYYu0XBEFD59GETOyVHBukGGTSKagRkrgqiADO1nOl5s
facQdJejNvevju+bIzaRWF/OamCMOuXI3WY2auGVdW+RE1zqj8v/R1/+vLWdEGQMUHiSEkkNJTre
hRGy47tsK/YZnadfPNZm29b1CSXGBKVnITaTBKcIVUK24XRfA9VgRAvJ+l5A5Rr2NToIa9D90Bye
InMEhc0r5kZRG0GpAWLfDu5Hb3NY+V/q0rB410ffi1uSwpgoINCbydiBzrpfmS5GAl7GvWjtVbQs
3pbJeQdkcpqMaYoiKalLE6f5nCBPjwY794J5RtPyPG8HXfva+4Z1myRXVBgrVWhNfikTiIpd2eq1
se/iyra0zJ4le8U7yVmTOOGPsVbySQqNUwNFsDuKYyDv8uNChZXnNnjzlJuxIcqolVlswMYLSDp0
y8XuvK5/77565C5L7pYc3rUpjHPTLcQiTi84w/JNfsHclyKTxiFPjlfAwW8AheEbirdHoh2mpuRm
iGef6e9DZXu/i0usRGIF6s+1g8Xi4c7dtp6cEmyeGvevwsv+mdd5PP/qTEgy9iUAJGgmYIkwbR2D
0Xx4hdX8whqIZ+5FcnRcYezLOcWsaFmrOFqHwrsWDVk4yov/cVsL5kKziRVTlJ8uAVoiF3nQQ+9K
2Ysab4F5yqXwYjbb22Rm/TX0a2PtGPY5qgKj3nCMDWOUDHQee+PO54+Gzh/W9/cZXU4aQdI6Dd8v
HRv40XRZRusONuZQb/Mx7+BOGGH0OAIIRReYIIQmd8tOHsJVuB0FS2tJtd2j8r9THy+ctv2/GKpv
5hiV1rvqHIsyaKoA3yaCg3XOKEL/NsjqVJKPDy6qwKxMaDLEWBBxbgZzmArWOXcBlbwKnul7dpc+
qZiraJCKbZ4KKwSMNX/kkvLwx0ujmYaBjn7k3q4AaRPXVMJYQmMG2DIKMAXgfy+I6p9ES1peKizI
GUji+vuzJQn/6g2YkGXU+VSNnRlJ8QhPFTomxtbLk+W3a1/mGmaV6ustDhl9lhvs4pFikLK1t5zI
bmZj+Yj7gCGJl08UWO+dl9fBFa2APK1WK3ScHmloAxcG1a+PD2C5WbtXxFJ7GBrO2zsvX5NDYGxA
iIR/YuT4ZVvZV2HRdlijCLgMccnRHfqdWyfAeBOtAJg1gd4xWNvmW0km4dIqrC/5Pl9rDofY7Ds4
YYqxOL3SaaV0BlPwPI/YeoRkwk7EAZ4tXnp6FhQRK9v+kV1GX4Lx1BnaQEkBBcfwjjJ2UoSJE2x8
iuzj+xbAbRui9Rj0x6g/9QuxWArjHe0a8Tg3PzVraie/hrVQ+ilUzwJW5x7tt3Ett65pXZ//05MS
Eu7E0tXVvHWpjHFqFnojSjLI0SrtaJ/c5cPydGdkFrJiUWz7MIqBZUh+AVQKiPFhRTdO7Z95HvGs
K/DNNZvLFHr5JCYRZAtX0DtvNTaEBRvZw3Q96pt0j9fHvwujJiSp8zwxWWMdG8N5AOdBQtxyJcRk
AR/EcyJs6/DV15bbTcC5WZ0xVmFwwrjNAgTXigfnQ0xRc1kJ6wgbqIBX8cHLJs2nCyYMMhZLibEv
dOwoPbTJx4fhzvcB5smxPhzDrzPGJymiS67qIIICagoIUZRpuflnjunVGcODVL0Ut01IlxWvXdNV
BcvBQwbcVx4mBs+U6ozVaRd4Oxc1uHmGP4qdKhcSAoefDr1zju2aZr6hd+yG7LTXO3T3BrRzoLfi
jY65JFgdZGzFnQDo7nr5tUcpJ7A0h+uZcuy4zlgYNWhrYVHhOBMs67CjvfxA5y4xfmJlC/K/mXGd
MS+xooVQbEqrIuvjVsos4aNAiR0rTIlq/7uY8Fvk2WRtkWWNniX0kX6rveQp3AKA8QD4pp4sNrxs
z7yb9c+zYTD2I8pOadHnMFlb2Cz3PUPEm62BcRod/PW/9JAnnDHGAzO5Q7IAug5tYjzdjQipcYK8
wTGe/BuMybhcTMnIQ2qG7WR/0VEXQYOkjXwBb/sElxJjN9peMqS2gvxjxOqaZgT+0QbFgjXXztOT
uaFpBmM99CRM5Fg5jSgooXcG0FQUhBt+C69nhmdvDcZ4SFlxXsQyZH19rLcdyfyCAI9I4s4zz3Zd
TBwW1sEPlDzL0g5nN3innMAZi5yFo5tWsMkaUgx2URGN1Bt4Sx/rU7QzO+u2Vl+b+W4dKWNBFrqZ
B/EAMUGyByOimiWvsU/5bEcOYNSWQWkFADt2ezSGSpETWoaPFzWEL0HjHT5SEleWGCPTilKaaCW0
fli5bmmZAxbGA1t5sUSFBFsVbzM/n1L+1kR2g3EyimMuC5AnJCi3WBi1BMLz9uHFINhdZi4/ONSo
0LBHbShYg6HJBrZxXwPaiZdStpLajfoZ7qBs51sZg4KeH91l1ke8/UCYw6E2pytTaowIj0ji5Z0J
apiqIZkdWS8DvBNuhDqXl5ySYTzu8Zx36EpJr07DgiTAg/SHd16NaVYsplQYKc1OWZT16tX/QYN/
BAw3gNOjmsUtkM82YE8pMQI4lLGYdAH4qVAebEasfMNcu0UbHRE/fCFmMbFulHdXcxHShOj1R00k
46xmwXBS6V0d7U4Af5sTxUlEgPTBE0IeKeapU40xA8QKSNHk7tE2kb7oSX1UUlB7/jgf/zcpZCcO
dBHZi4peXOCdDvJItBR1XVptiHn4HbPdUdNDZB68CijooVGDs8ErMUK2djFZbGDzBXodQ6Kadoku
ektYU/L6UkeLcXBN+nLxZWb9wekPYd7D5CR1p4Zqnr21m4aAOtaU488XcgZIwH48cxzQ2SYYQzFM
RHeqhm46RjtO6UKNFkUNpxoT1JDW/yItce6S/u4/7dc3GUY1QrNpF0aXwX5htgsD94DLe6LlHJ43
xqHDaoMijv+Pte9abhxZtv0iRMCb14KjEUWJpOwLQmq1AMIQ3n79WcU5e4SuwWbdmHNjHuahI5TM
QtaqtCulxqRXEHFI+BhiXdEZZIcEB3dbocXHd3Zu1w85u3ZGhIaAUIFCeHc9yrQ0rAbwwCObR98c
pAW2vBzv4hznXCRF7ZnIQsMeKzOFSDQ2g8rmfad42UbbtWsRlbgz3lXnto6LXbFzgcytULpOMPue
6pjuS9Aorx5HnyOC973ov8906kd1Stu2gE6v011SEusxhrdE+0adL94WIWn5Ef3bCNkxnFTVE1Hs
YOvPr4AsR0dHAOiNVmBe4GhFrfmGtV8n12daaaYY6vK5pPGjI9r7yM5LUq3Uk7H5PhpvdC/s/8Nm
WJ52zGsqaLIOHicInfbP2OdAU8yxU2yTu+QEXhVe6+Pilr+5cTDAETb5+ZJK1Bpfve4YBw7cPKzs
Qk345ev7m0vcv+yS/Hw7BkDEOkQFWoU4ykfy6sDXXBl2f+ICyKJPYioyGNEt+FsiY5BjnQ16pZpI
JYO9rH/UXG1jx7KX+tz4e1GjmSQmIGnlRA1NKIUD1F5iDFBheEpYg6eAA1VLxS4NHbCSikUvkolV
lX/eMTnKLk3QqLjGqn8qPq1D/1aVaBvahp+37X6pjviHJMZBGCpdEC6mBknb1733eWpeDpb7+xdB
pA8S+9Tuicb1jBfuGiapJFEyLZ0WV5gPFohRXuahNZ105GqeBZLbZW+bINN1S+fpWOwK/39nOb94
4LXk76EGBnIA2VBUEY2Efx7seRwzKVFzEYDsBZsTXW9N3kbn/gNbQLjcfteJJgZU/pDGwH9YXKp0
HFrxmqLNsZIMN/zD8mryGZLYO4DHJr3uHHz7qO5NDyN/hQ3+ldUWodbtz7wU+ugyFJfBQiEZ+tUM
ZvB27rSivfSRiOrZdie7pYpCOLxqERJX39aaLmLiSKRgwuj+h0TmIzfieB4GrO44pQ8oDBsG+FaR
DkbP0/jyCL/6mZ9oWfB1/5DI3M6xE+JwCmKRliJ3ihOcKPMZ0i3c5cZLnsQfkiiuz07zkmYTSH4T
WFGH/Ox+mhz562Vltyvr9IV3UKYEgza6RXmvlLrwYOiyJFuoDoPiCSb8p+AqlxWEeSkMSiOD18GI
pzvQ6bhYdW8QvJCxTaujyMpgUqD0zTcTXQGf6Yvl2/Fg99sVlt2AEtuOnouDne2PTsdLGy61vP/x
C5mP0EVZX2ElFn5hu0FhAqsqdrC3qfIbF1yBOBqb2OZdphKN7to0P8HI2PH63pfg848fwXyfMlGT
LBJxTKCz1giGd1GT8EwSc90tet7/MPLZ92Ae8DgOrbyyLtAWUXd3lN+yk/v0XX7ywvulStcfGjFP
dz9NcO0iaNRuHGdlNSAeR7U2eNxtNaKQCIONhZfsLEwVwKP1scJ5hz0lMAjh2UhWNrdqvBT0/PF7
mLddTvAS6x39zI7zqb5Nn7oDHhawXTakw8gjzRltA4uTwFmK+eZS2aYXoQ7kOpWo1O1uvD8/yiVo
ASPnQV374d2ANAE2c0XuSLA4Au179fYrdMZt+8mDtkWg+fnqbPdLbITRYJn4GSOKiMiC+NUq8AZs
WbWweo0Do9Rhv2FhLONeH+appaeliPcZ1z2Ine6wQmKCO+i2jGkzpZjIQW4jtRLaqyAPafFUIVKI
tPhgCxjnwECHDeXCC3fX2PWwbinIQFoCMiYx7woomJPRTTa5Pa1C8rn3ooJoaL25T1OSO3BSC/+4
GXz7HpxNdnsGHRZFWBrUo2Rv2snLvyle/WFtDJQVdT5ZkY47Bzx9RfUKM17Yrcd/tzggcgX92Wti
xEkIlgmcfPA4SgXJgpCYwXfmhLEX5R99QMLJEWKCdRrWZlTfOQa24NP+oSUDYXlhqZ0Y4PyRjBJt
4eypX+oZXaJT7vHuDef1UhkQw8BhepEM+qkdujjUDTGtf0fDuXYV+TzIpL/7H3alKLpomZKsGWzj
k9AKbd0bONV09CyS9vd68CFuDcP9N+c3k8OcnzFIAU4Pcp49J4gJsiQieoepXXIELSLBTBBzer0y
9FZUV/T06AOfbFrvLcJrcFvMUnct3MOfc2OQHRnDRgsCiGntxvHGe2UbgNzxjvxa42W5kFWzu2Yu
0h03WbJoiT+S2VHbWDXDrmshecBatJffgRd+xWQa7BQAxF3DtnjpZsKYQKDVwYUhWRTuZLe2z3i3
AsAMlicdudX8hfh0fqJXb2V2v9Oii7BeBXopZLeV0MiuuW+Vz0tg8E6PwW/NCDRNLSBF2MO7esM0
NPpd0H5h37aPpZTWH9qweG1VYICl9q4btiP/DhzwaasFppTbteCsvmiry3n/+MiRuvjkzj4Xg8Wm
fCnT/kzPsLPTvXnXevJrc+8UT9+C8xX53PXVSyWIP9RkXMjMzKSqMCAQpASSU+/alhy/209gFXft
uLSIizPlGAip64toZhqVhaVU7yXx1iFJwfV25OYHlwgY/1CLARFxijGEkEFU4TQe3XJ6Lm0MFltE
txNXOGTn7WRXj9/T0+p48b8N2jrEeQWohBu4fLWv2W3AlqHIsqj90Dg0t/Vfz7wOtKUgf67k9d9n
IkywcGRlAxGtfd0AjGhbmDDa/r0Cf6b9xaO6WXadkHcyEVmLkmQyVyJLNKHuMaty0jdVQfpd/jvZ
ZU+/otWmSZxju0fMu6UFTc5JLrXE6vJMLnMpBqONpaKB3Ohu+1qdkJBSNkhk2Ec0EXIu4ELK5g9R
zHUQw6E61wJEJSQ9Sfco9x+/OFd8EZFn2jC3IAnCqjBNiCic3b57MVyMyh1Xqc/LFy6HqDNBzB0w
SzHVWnWEZ1CtkJjMSPKNqhDm9mgPoexWJpEOlds6ycl1C8yge8JjjzCfPPF6mpeugiLpItanoYCE
1AyuysxOz0YkBpo+0WRUkdhKSRyeE7SY91FkGdGYhP+pLJV+nSRhLTYmvW3eIejcAE29lW9/P/Zo
QsEIMOcbLjldc3HM0SpaHo9jDnEJcd7fJ7L3wT6dkvunFbdjaDEEnctiHBVhFPCI11Q1xMC71/3J
A921H6xUMJwgec71vxa/1s9RssFnisSvqaV/HaVuDxmcIUTap9AfXFCsfj1GvFzKNbZjoXKmIRtn
pkowITYwcL/PRPlMpo0guWfsat+Y243rY7zvN7kLyP2GUJYhXd88OkjlfekH0KJ9hGAncThfdwkE
5r+HuiAze5XNSigleuJi5lb11vcPEfh7f73ZI1ohv+1G9v7VEK8+l8m4NcKoxFpa4wy2r68RksTk
5X4jr4J7jvvEU42BcFMRsqpMIQa3v5Ww2uo8PDbyRyjYYuVbxt3tk+TZLsvYbyh6GKLDDjf/FBK6
CM21Ynvt+wQt4Aj1Lnb8Gxhecnl6ljwNRUZDiiTRZLDOnGaHWiT2hgQIVgQwK5NXkM5h2jEfyFDa
KM3wDGbJJ52LY0416/A61TXEwYnq7obYjlf2Y4AxtvXt81y+mj9qMQ9hYOR5V1PDNA5HNChiYvT2
3198aeeKMM+fHKRnEG4JUMQZZDs6Sr7+ulE/sfd+Fe65w12LPvZcHPMUho2sxyaFGizFTR2nUFej
F9ru6L2V603zvuKOjy8xLeKa/ZwgA9xZ3JsYkYCCKFRfHKz/wQ4iShnpP9DdATatjvfEdFuiu7yz
XQqP5qIZHB/lJJTNNJJOz6OP5xjLG5Oe6DzT55gI26Ze5Wat5AWOtDn2Dsgp0GDAgZDFyHmmiEEV
ncFjWffFOGHNCxwYSlUJgnObDlMezDuQR2A338cRq5q/uN9uqeY//3Zsd7rSncchN0McoNO6Ar4c
snY+z21fKh7/IYWBjsska1V3gYU8O+9pTLCnOXwQyZNI0DsROnQ7Fs+9pX/xn8/f3zbJlgkHcyiU
ysJ5thWRSLCeMtqrgQoCaq7fnI+3WDJQsDcDdRUVnTUsVU88VXo5aJl0akfbEZ8kWq+6zx9s0+PR
9y11m+pzUQyYdE0jd7qVSvRJc8RwfcbQpNvuN6PkclvNFhF4phaDJKacNtifcYFtvDqJW60U2wFv
GSc4WPT6ZkIY8ND7oZfrFkIcsyTiL311zF44AExfin/YwkwEAxKdWkxpUuHz9LCFVeiealLa5tp4
l+xNo3OpX5at/UceCxdlIcpVb+IboZ6mbKVV8VBkdlEWrmA5UbYdJrfrSeVZiQNifbnA5KYSu3n7
cFvtq3t+Q20WUi4X7MxQkDQ9bWsXo+5FB1ShE9NtSJ4DHzMO5PJ5OKCY7MSeBnop/XR+xQzZeuOW
az0n7RpePrcnZxGwZ2fDuIF6dilabYylU2GSpF9Nk41U00i+9YzzrPNuisFgjlVquCoCvsJFdiIL
Y6Wr6HG1edqUBeFy71ELunXUjK+ipa2RnUccNc2L7HbrGGRnHfHv7t42Gy5L41IP3xwD2MGYszBl
SOVC2m44E+y6jG31NXjhUcgtZiYUzVCQmwC3hc6uO9fbsFHaOMe1scN7xSn9YK0cLqvhoNKluxWC
WtTLUD9RvhKiP9023uX3cCacubPnuNMD9VJK8GJAb7zb6/Ye3u6hQW6rcgebVudXjnr4V8/Gj1iW
ZKNIpbLBNizppBWry+reHkJb3aKtgi4X+VcF4NkBXyuWszd/CKRGCSQcMBpZdp2XE6zfsjoH+f8t
l/xs0UJ1FUkm8OOhaYc5T00B+UQwVvTd8GRXtxHwHn4RrBPbHL9BlHr76y0/iD/S2GM8y0HRZmMt
IblEi3LhZvikI6pJ4aCPgCNr8QGZyWI8JyuziklToNluF4eO3ruqjCba0ntq3o8J1sL4vBdrOS8y
k8hgWFwFF22qoJ1COu8i23cb0Nu6gytbKN44X9PxtoacT6cwQBZXRZBPSi+dvN6/rFTvKHK2a3M/
FwNf5yyZhLSHhEpwxocG/LIJNuist7ypwWVMnp0cE2tdolhV2gtOzkGa7uyiSIwxSHTL88nRF132
mSTGT2pqcBdo9SAhmfTq0Ej1JJFT+ZTba/PO/7DtZL86pu4R3ievz2YZN2eiWbep1fpE7hsouX3f
vXunsSTYpEjsdBURkfbqP654sMW7A4wTNSVZEagNtMW5apItluT8dNnS6f/j2JBjvGk/88/bVrlY
eAArxH8Qhd0uH0lGpBQWZIo+InS0p/XueWdVtuDbdbFJbX4SbdEf/ZHIJtFapb8YkQYzfQZ5T2Sj
X37yy3X9afLCyuuV+sd7PpPEYEpc/ec8tRysFKhweBSdn7s3dCXtLp510A6/DydslWyfhpUQoUEo
X+s9qle8+Jaa6a0fwkCNnDdqNUjUlsDqUO1T7wJKv9frR6UUp+jl4HxVzr1h+UuMsKryNMYNbdC5
7703a4vUSNtve3ga3kb/RJWOI3ExUpudNQM+adWeLWVo6U2V9lhwPV5b0NTTVHGjbIV3nAz+yHVk
ieYEWaVbeXQpxOvlbrRNcDPnBEN0kg8St7fBdV98FZRCmK3BQlyUfizH2fIOmmfMDEBpsqrrUYjr
c7mjNvZZ2/q+woXlRoxUp1smxMCRhBb4LLCgM4jsVR+0iWBdi18KvJEX1/6/2isDRE0gSRfFgLA4
tXdb77PU7KLwzXsHXamxff43DNv6DIRUxq3JKXejLsJct/AOEdediWXjhVwFyDbdttOru3vjHNkN
mUU9qlp+pi/Ks5Nvon0dY+prvd5fnNIWNNL4NpzEbWpHOzBuprsvblfsdcPGrV/AoFKYBbGutyOe
aW+3xdaX3b62P88k2awpKbybrjYFkb23pyN36ozjgmgMDIXZYF66EDC0c9CPW7/wHrAlmpX5d7z+
+8wVDjoJq1ulDt+x83boVVO8wsufesu1XHROIWo79p8X2+78DVpA/V+d/XB4yPwWHalPETh8wNDh
T764v+9cbDxP7dXz0PsDJ6BezKxiDatOoyE08rNdQee6MYRyFClSCSsMMKfrwakTRzt7Qkr6tfW8
qbBuffvIyy8t1qTngpkrPHSR1UjhVbD4qJHLmWDg43UnjiBf2LRvYrnDaD0vJbnoFc6lMne5DFNL
KkE2dEJm8HW/yw5JaEsZuulUztVadAvnkphbnJ0bHUxJVJKFPnfVvjR2h7PcKK60M95u3+PFPtCZ
MLZTCLzarZonELbFCFJYesl7tNdPWeS0azs38OaU7gorwTLn3r1X7M3FXeFi6wbhvXu0QMve5vnv
YG6zGCHwziuqdBU5wiEdiV1sKIvRbX0XI+m5HObuSuGlHDJrgr4YI9vvS/uArVe+Ybtkg7eNzmfH
Nq90vIQXc5lMyNI2eReVE3QbWvvTi1EMQMP2hsuRzjPRayPODDZKNflfE902R8V/A+Xgo2nzXmrq
gNz6UIzTkMVTqONj4QCt/W6XYBYbHbuRRdtav/g1S/o5bklj/IK4y0s9CiAtqAim6zebzv8oNo8c
61ty8+YfiEEU69w1lyaUpJOcrIUD6tFTZAcCb+J7aUBIn4thIERrLbm7mNT2ntGatEdr0vpAHl5c
UCuBUWjLJ6TmfSsGSaZBius4pd9q2ziOBuKHJ/RX70sv0tB/y82qLPmuM/3YJoyhT1NMgEMcWJQs
77LFiAT2zaA54vYdXiwh6jqmnnRNlSWN9T2kSYskBQyGp3xaGTSNG9vTZx85TxuU8GP4HtwMzpKn
PJfIoFMj5UKUSwq8xm2FJmIBDQsIJpEJe3wUOAXtRVucKccCVBFNbdtTI8EpqhdbwyE+3z7ARTya
iWDwqNI7AdsGZOkktKTcaS9g3GntMxbe/quXbCaI2ucMkC6TmMbnDrr0tpM+5HZVETpHu+Wysi15
9fPvw4BSE0ZGF5zxfbZdQOBlb+6x3TnZPx4pexC3ErRo5zO1GFASFKGJB0HFW2X8Kt4kLITIJCcR
HSRPuLyJPMtjoCmKukY1ruaw9d73EylhDqggg96AGz3w1GLgqRRzCwQHOMTCAUvR5OS+8SRsABO8
AiG9Lf8A9dn5MbAkgiA6NxuNZgx33Uk6bGTnib68t618MfM0Mwqd6QnLi3Nlni8Qg4Sy6r/u3t/3
a4xhYNXpnYuK5JO9jfzbInnIxDJAdolw6cQElgEGyF2FUFZ2o8qL77dFTBAM/R8PUmewojerVrFE
iHt+FYi6RncBOjZuq8SBI7bNJTLKoZFiiIhi0v8W0TVhdzLPIpZfRlSMDTpTbWgWg0jhiEUyCRh/
EVEFPt7Gtbf+/XC2fTyMIF+ysZCUnz9b9DhnMhlwwgZHtYlCHbcY41/v3d14L4Din+f7XZ2ufxr7
j2oMNA3NIEdlTcVgdBO0fhMpPCzXRq4qsHnNNRQMbsligCmr+s7MED2cQMYvHQKy4QZ9y+bwow0D
R2e50qSoNCj0ITZ53ZXubohA6qvs1NdsX/jfK74XswzuPzIZXMKOowr89dAK6cbXSiZNRAw3/QgL
ckS+mvM2LuPtjzAGmya50aMmhYJU2O68vn2bFtPE+t9Gp4sMJg1tH8eJAl0M7xOt1IfD+rKi2XD0
/eXY72ZzxC26zzNxjN9SmGofTBrECfAmXnu3OKbb6hlcLg5H0BKkGyiOUnJkFc2bjF2IfXRJR3Rj
YIzXCd4eMgeJfcwtcqQsvVBzKYwlDJgiSLIWUlBKsJDUV4mruNiHx9FmsadwLocxgjgte2UsIee6
RwZkI6c1+mEx7/vxgUXqvGbQxebUmTj2oUrkCTT8GcSBe8fxQvgTJ29vkBY9LLvxEc0KBtnTUQZy
qN/Gh0IjD+54V2FpKkaCV5fdY/kCvqPbR72YZJn/JsZyMqyELqOaftDB2Z0wYU+wDhZNQ0BkkJF+
WXece6cuYddcIPOWaYORKKixy/A+ZD8ZifoO7yD7RoWhd3d7ct4dcjv1TuvDAXT6gx0/I8en2WBo
zyw0srqS617IvY3aGY+lbwkR5j+MeZsKbRDkKscPe67QBmLx+QaX8G0ugHmIxkubt0NBj9rb1XYq
EsX/i9lQeuO9Rovpj7ks5jXqrOFSi/SeomkVg4PIgFyc9QmEt+Lbr/hFJ/m6wLj9cxnwWtB4p0j/
fRYKqE0/aB21cQU756371L1tr4vZyLliDADJWRrV4/UrbV/fIyx/PhjuHaw1xqZ5blpi6RU0DMuS
LWyjA3sAc4pGI4njAJflVLUb8DnJXkM/mpncmQbHiV30KOeimHPrxLYZLxiJOW3BMfj+fnHAauNa
fuZgcpkDrzytmCME9XA0aBeIEv3n3ad6SjwOri626syVYfB70hqMnaeQUBw7F5MFlFCCYwfLT8TP
p2Gg26IE/UYIEQ7FDSxsXaNBh98DuxhczFRhu9qGqVCV2OqoPXveuDtF+9/kF+1wwszq97haxT7v
8/wXSP5bNbaDbQIH0CBOLV6l150HzkVgof8AF5kO7vEyHov1nbl+DBwHstnpgwT9QIxxyh9DEm7S
CM31BLVAH+sW7WNRkm8QnwsPtJv5i2OLi7nMuXwGdemUTzzJkD/66FgAKKJZFVEA7+2l5sB6zHMx
DPYaWmMEUwNzwdxLTcJdQ+slHJv8L6D78+EYuEhNsE3EJXRBGgRbs0nSglQyJpnnFH5jb74xRvf4
fcZ2AM5dWPL+5sox2FHAV6/aHHJhLsB4861biZ/1J08M7wwZ3BiH/0Dv1jEfXy2yaz+aldqgKy3G
VwPzsE+7Zzi6LUVvc90YKMmkIUrlM3TD0oMdlv3lJPrgKcY7PwZLdD1IioI+ljlJH1RUQK6Dazzr
WHZ8/rYOlq5Zq6qkNRWYIOxc89afyQZTA9Md3D3LxvWODvcbu92qW3mLGQnOKXI0ZOmb9YsmAPEB
KVtP2oYbyy69s7cF1SJHzvLr/6MjgyYoFcutNOEkt6hkDg3pBdpE4SCXBQrNz6xBNZy/j3FxEmNm
IyyR82QNomi10I6ypqH36EpUiN1nGMf49eDfvbmRex3GqLmBCudKsGOsYqGNKE3Tcx0mx1ujtRCs
G0fhgfb3g7GaW43nfUcGYZJ+Go1cwfmiNQP7Y5UV9rDXNrr83+iuhtBDZxd2UN/+qLz3iKV6TmWj
QHYDSmI2GDSQeGtPv31Q5ty5GMnnHemiNFMSTU1RJUS0uso4kFacCUFCVdxNHlJE6DYgpfOi+Rto
iLZbwtFu6Ujn8v5xpI2ppjQAAhPeBsnDmpzQGu6MCtHse9Hb2BhUtNAIw8vhLHlhmH42ZE2hzqUm
/amnnBZRN2KnM4zWa98NNKgXvGu/ZJ1zEcxt1OLyLCm1BOt0nP1n7x054LzoHM0FsI/3ZIWylkIA
cl40yEBbBuJnzD+5mDnBPiOOvCUEnYtjTEPIu7IRzjgysyJdiF7z3xwBiz2ucwmMMbRaNGD8AxJQ
NUbl7pNk1AMCieBto+PKYV5s0JF1QdtBDiL7VzBnRvbJNx7h+oC/gCOK/mTW85mrxLza0XlMkea6
quQAGFNP8sGah6vEy6gthmZzScxT3VZlhL2yEwUndAtKNSja1YYif0Q2YPZ1+Gz3S87BXCLzcJtG
l1dIquBzlUQ9waHjv2ica8rmbPKmiBKth4iWNujBd4Q3joz1C3okHr+fb38rjn2zVYVLUSqxcR5w
gKMbnT1T4i+EXka7v1GHrSTkQlbnWYBvpDWuWD0nsW8MJBLs6myXEtgkjdSRnWI43VaMA0RscSGv
RuvS00MEW0cMWqrNyuZtc1jM5c1sgX030gumkXGvaMbj9VW3VdBUAoru3PPpHluZuda+WMqYy2Og
Qm2TxOwoGDmv0qv4nZNqvUenauarvT1hvGi1ySXyVEbk8fjFvWq8z8jgh1ZP6tSPVLjTY3cTZWzk
4caSKzfXj8WNoRxTWYSlYHSiPtQ2XauWPdyvsEoWXc4cy+cBos5gRzcGo5xG1EJedwOoGb2T6Rx8
MvhPXxx3ZjE5MVeMAY26uGBrrYJbBnZ3ZVX/0t6+blv7oj86k8DmDKYOKxOwWxrK7PDuKqszwXDw
8UAnT9C2gM49/9hj2eqWV9nlQD2bOLhowzRJMQ7x7D9ymyF58M7OzEpKl5Rii7/+7Gi/ttEa+WpU
I7uTqtlpCro7pHm4VbX/4g3+jVfsOFuUBqYmhNc3BXkxrDQBEexn6L6Bs+XDtes172XmQDA7QKuA
enwwYurRVA/nhyOPT5qHUuwQWyIZVYpGHWrnOfyLxM1WNdmRc0iUkKgd+OLbBE4A7zZzz5EBjCJJ
BgWUENQkseV6WkUOXdz9gWXDq0d07vwfrzO78EnshkyfCtwA+Dc7T3JOJfYNa9gUvgZUffGgivNG
szueAq3Xyli+3jfN271HX+Fj8pCc8jWw6v/DRWAApNDlMCsHKs6Bk/i6exb9V8uLJTvMSXBAQeyM
rZO3IYV3+djkgVEFEyhir2iMzIu3P/jqyXc3m+uAHpfpjfO8sOmC0jwr48WAhj2aal53uwBl5txd
WbH7yNt/wXENTCZGKbOmmVTl+u2Ch/wO6QFeXWexMj+DYzY90Jk5Wg5oGAS2eATLYFR/Q23riHIB
721ZzKbORTERSpKVxahecM3Q0wViMsTmSN+GWIL6YN4RcveGPSnY1oNdPXQxEI9KiAcu7PIndBNH
oSxBURBCeKlTrXzfdtEhhQiGdlZwgpgrc/KNyILNC3Ra3GnJCHGtjUQ1UuPYED0QjFg++OTl7vIB
v+s4vhzTx4Iy83MnzhZJHOaHzXgoaWbog2FAfkIu6MBRneBMvhEEcPTkOQwm45uAdeYsCArFTtTW
MzdCrz0vPc21UQZTRl0wsGWJ2ihCjGml+E/oHHG4jzjPNWH3OUlIdZ6lEnIq7xXNI4g7Tykq0YFz
WDdEdQiKq7ZrrxLB5iUjeOZiMQmPDpyjU6JA9Cvtw/E+11iChldhWNHNsv7wGHi+TgbsTLmz7zH4
QOqtcPeV9oSb8VkqHc3sxmIgB5x0SZV2V7tBPqtbYwxpfaJJJvBXvN1rmEWi5soBcE6oynY+CYpU
WHIOodG6cZzzpvregLT+thCOy24x6DOYuhor9EI47y+r2396sU4zPzQm3JEa45wENNXj7Yb1PkQP
Gtq1ApcjhgdhFuOndIIc1JYGMc87DSml/YAg7tfDHUie0GHscM6Ll7+yGARpgqmqDPpRtgjivPdd
f9ivD5haFfz7xh58MC9xzIB7/xgsGc1ET8prxgzTudV6clDDRs8JKVYueo07V7GfQDBAOck434/e
rhtgbTEAM6nimIgVtY3O6V4mGHnPp8q8LcRgu54C/T/abdM7vIDeCbcbrBCHh18vo2fbwhv3wV30
VDCNC5w3kS5m8xlmPbSgoREAKg0KmDXZH8DC5CPQKghdTw1+t2de+/uyjc5kMlnPduwvQRAH8umy
Fif/frx7Ay+Dmzv1nrpjxyP4fXid3Mvx8Uwmc7XPaT8oVguZTrTeFZ09EfVL2uRg+6XLBilTJsde
FvFqJpC570Hf4tAni7qAoUpkFJ4DrOGzb0tZDFhnQpjbHocKOLRkCFFt8SE4/KsoZPbnmett5Pol
NnX8ecou5SQgoDkNn2N8Rxkyn+zqie7UuK3QIgmOORPJ3G+lz4Rzo0AkZmtT0k6vv2z7sjPW4GCx
q8J75Foj1eEf93omkLnXidVWkXwOFWxq/1p9P/+rjvuZQmwuw5jGShXPMLwt3IUaG0Vz23+THaSQ
Vw7PHJbd5x9l2ARGlYQiFkDiNiekt7HoBm1Le+RbdTQJP8Av+fiA2A3dc8Zr9efdaTa5EQlRrQgS
JG9f0QdH+4rWD+TOJG8hhix5xGDL0fhMTwZBMItXD5qIjwYWWpB+YhcylvA96Ce/wTgcFpmGn9yj
XYTmmUgGQKpKAeGfqEPBLYb6990xdWo/cuSYSIhYwU+S0AKig3aWf/XkzSQzSFKZuZKizieDJeh5
t4sedsnKg8uJfh3HvzP8O1uyZewwXfHSApybYTDgEiaJnicZruLniSbgmt3tq879iAy6qOemSi/0
6dmhddLzQIvgPxBa+sIaQ56nsux+zQ6RwRXDzM7hpYfFbN/rR8vOH7CplMdJ8F8uAbxEsLlZqnjt
UZv17k3nWIoVKVGg0TvixwlGuX7AW7qJsfPoEbsZea74ctij/khkvpFUg71jpBK36fq9W2MMCo5X
t6PVKV4aYNnZm8livld1bsE70EAWxkScd+SkvAOQ5RcIRFMXw+OPXxyXa5GJDHMOfx8n880CVbqE
pR4Dmp3P9oCZnqx1QnCwlQNWsKyJvCZ3ZHA/zq+b1RFl+++IpI809FhNDwnBG8WJY6m4f74UPz+H
eSmsvlClpIb+TrIae5Kts6PDy+b8Fzv9W8j10sxMqCkvAVqKoXOerIoXrfLICuOpz+iFuH37OMpc
TXkmB+u0jWbKoYz2icV/dHWExsGtxfHs2ee72tNMRKFWYRZmkYJ8916P6STvxunJCiR2HENZTmT8
GMq11DSTlKWXaCouODT0HOA/9O8jxpJ6x+F5J8ve8s/XUWEiM0EdNsbHUQFBW+EYHYMW3Nar8Ph4
FglvgwP9SzNjM0QDLQ2qomNSQNRBHM7E2NgBIyeGWsrbS2EknqgFuRdGWBZ82wqWpWBRia6iUwLr
k/7UR0zqoDWSSt7WfTP48ln/1i/nzL8thG3N/UsXDYpAggrFGOAYknhqG7WVt3lldmAQaeLp4SJW
44NaF7WLedHECzLNDQu0JRRBndwJOdIW8RBPbjTEtR2FpbIpxEknYpANHBdaojr+46Q1xVJMLOiz
JDY7ZZ6HqSrlXt5G0UQqQyZyZPmJbq176eJk6TbQso/23G7r6lE0/UtpYDfOc5X5pkzy3OA8ivQo
2B+jS5phapamWwZLTCIIIrp3MIeyzUO7rT+sLCZV7gfjSPSEI2rp24N41JQURdNkhU36R+Gk1bks
SNta0NpVAluz02Qo9rc/Ppu1un58wzQ0U4WNgQOa8V7SS1VkXRvCxLJUXiEDr676IOpW2oDjPZsX
8TCpTeyATPYlD/CdtagX/V5p12qQnHRVb9et2Q9eNRqSKzVl6Q3yFNoY4FJsFX+ZgFatJtYFFGRm
k8re2AcIJAMpdU0zFxxLmfQVFhGC/QKsgE7TC8+akmTrqJMCHKv4WreD6iVtFrm39Wbw9aq2idFN
bGcAl4zE+sOlkSddP6nytgziaNWaYrBViyL5pUb1W5915kqXKtMZ0kr5/heCDd2S4BKaGuzozysd
JZaSN6ElbydB96qguMdmc6+oq70hjislHDd5Kh1vi1yyJBP+jmWZimHoLPmTcG6rIVJTZRshFiXh
eTPUY8S7poz/fT1QS8Tco2IoCnLwDCCWWDSDRRiKvG0v/lh7pR8912/WRM4B6b/0z6TmCVQWruJc
IP33GdY3jSi1cgCBsQLS08yVPgUwWn3oxwTM+B/hQ6g4Lfb3eLfPkn01/9ITS1glkMVAXfZhVovE
kKrOkLd98NBFTrpPdvpdp3piS6R7zbee24eq4TwDrBv5l1AZreJYjYoqB5tcrS/qMIhYF7Gt29YO
p118dsDLpokvZuwO8F5ziyj5cyyiGzUG5yovV7IEwXR5n2Kpqga6AppLmR31kAdyMvWBvBUEc/Kz
WK1egrQ0JhvrmeBm5UXvIfSa3MmU6l9VKJReGRr5Jg9V09Gs8ngRpJDo8E3d/nyp7upqON7+Kkye
5a/z0TRLBUu+Dp+G8UTPloDIT4jByluY0yHP6taVlUbzc6VPOa/lEnBYf4vS2X6pZBwvlpKGynZS
XP0c2bq6tuSAtGm+hlNwJ+e8b8/4NIxuOts01SejXmGmWNm2arEZSwQPmej1QnmPFWdeXOX2/5D2
ZUuO4zqUX6QISqQo8lWy7ExLWZWZtXa9KGrVvu/6+jnKGzPXpjVWVN9+6K6I6jBEEgSBgwOgMjyd
ZkeNz0401k5TfL+/uZsrRp9YXVKdMUmUiyZ0czBNGlOPtaK0u7r9WhFyMKzlW8VTMJ6X8FTEe4DF
1rOPhkzYaMKJWIc4X+scJ+itHyaCeDE9p5M4BSZ6ts7GO7n86r6EL3VHD3R6Cq3KMyxxWPAhtTWe
ZtAm96/fhnrhvuMRhg8iqSkUBykIZQAPNtM9K8+PsfkxaDWvjjlGhGXDu7lHTUdFzqR6H/KHJn/l
RfAcim8kCHeejg3nA16nDq+DUGGgvPx6SyIrbDPKRt0Lync4aZifwJ2XwNbC36mM9/Ru49JDmsBQ
W7l6O2qmopjGeqwCQ/dE2NimPh3zYj6JKv0yctM2xkcaVIe4y9zM6O3JxBS98FDk4cvUtM9x0bna
POyZoY0nxgJYyi0DzvA6cvt6/cPMo7zULN1rSP15MT5FLLAx1umDHHLXnNFBeBKhLcPpsaNfjELf
Eb+1+2jrC79vrQ6GJlxL71M0aZMT/LFB0475fNbb1C3GzJ7Hz7p8vX/lVidAcTOt/8pib1mWC4NL
mzISXQNZenueP3eFPTJbfuE+785xe7ova+tFs6iEZ41CQGDebyHvhbAERy+yKkUoE35npasPqGs0
QOiyfoJNaY88fOLd7Mxd5DSDW2MgJdsr7163Tl2uiaFHOkaQGBhurlgYyfskZb3E/QpFd9AKHjjS
ysKdp1tlNK6W1AITneqSwJ+mavtig00xEWGMhQ7BSQ9/6Jb5kTbo0NiUrkWjMwbyoe3KYejSR1IX
djB5db8cq6r6E836ScIAYd6cE4e/ymJwpiV/1KvoNNTkMQnZzu27tbmrD2UZuuQEbdVvxvywigqR
tobXNf2IoMutw09x57b0kQSHOLR+39eBDXFwRQXMLUIb4GLrG3ShApQnmt6gY79XhYN0xlnWdmM+
NGbpxIMwna6Z8X6P1LkvdUPzYEwxeV3CuOLUVcdUl1EBS6cbXhZKt+A/8qBycnmQZoLZemdufU6W
n1mN+YGunqNBYdpNO9v8//kCdF+CYiCgU4lAIgqkNmqz4U3xmDjtUj4mVeD3JPgzix+5/ifSkg/h
aD5aWvs7iA0884UzTMPOFby97us+CMQjTEpTqKYFFWBFyBj2gX/KTcuNmGPM+bFPDKeX5kOdvsx7
4Y8KyeAuXItU3pKiKcN8yBH/mFqPKr6U1kcLA6VfjS4ZXVSe5geWsOJXy/r82GQ0c7o8FrbWV+Th
vhLcvq3XH7I+QxeqVyKBFcOmG57UEu2IErz6eZZLdmTNQF7ui9owAJBlIchZHUWKE7+WxbWkHUqO
RTcROyaM5TZn8edEHorBdLT2fSxfTGqX0+SiN7fDy3eZZi+fMUuCB+/z6Simn1Zvz7qTlBh6k9ql
SN37X7jh9Vx/obIbYRilXdMZKJErg18MM77C7kgxDX2e7CCYzlX2wdDZMSZfAvGY5z68v1B/FyPM
woCqnU9REqT/0ZCLzVJeW2SdTbng773ecqwPw3zUiTPQx3F4yGonrw5NsgN5qhzA/0iUnIL+AA+H
UOV4oiqTnSWF4RHaYrbQ+J6P9jL6GAFoJ6b+aIhfdVI96OVpQv/mojuiOfwc16cusuCVHufQA7VU
hDtfpebs3r4Kn2MYdAVhuFS+qjaqutQqRM9tP2QfjTlu3SIcpgOZl6cmoNr7xUxiG12grNdkaCUM
WEFcNFV90QMrA2uL/2P13XiQARdOXUbZIZZieIhk+x3/kycRNT8zw/gKAkp67qyseClTI3/Xd1l/
mNC01GFLPj8Ofav/C6MjKYAfeJLckG+ssIuLt774fAAfZUVAxsEGPDi/lDo6fQtWak4p+DOVoVXY
JdGlbQ2m2LG9W2+ONBlkI64FgqroF0ODH4MiF+rxgR3qxokoxwSheB19ps3cbmQe7nhwavJ6PUqO
p58JnKUBLELxM7ilWUEdFdTLed/b6HDVfJjAnjz0cRb9NEEI9SkbZozVbtPiwSwJGlwu1A9TvXkw
sng+NE0ov49VByZsXGe/ZVmggV5WR75WB3Tn/t263/hWBtAGtA/oDlmd4YvjSacwS2p9oB4J0Q6d
GYMd1b1x6Ke0d4w4GP8abUSVHrRbGIQCYDAUw1NMg5703cA8rftqYNh3Wf+9usFgoIeXIMQ0mEpF
GuKwYWE2Mi8oWjsp60MthE35C48DJ8z6hyxFA+L7JmzVoGu3knJUfnG08gH8JbmypjIvB6vqEuYt
Bp7RnJLkKesbatNIoJl+nyRu1fPqeF+oyqZ8UzIhDGbBldLh0yhStajQAATEpsdm82sgE2n3I65y
8MFq0y8UjYUlCd2ecXtJmh0F37hSiFPfhs4yAB4qTDTJAuNxBsE82RjysWNL5CalOblymPgxTjVe
2+iY+LspwmbndFcjqGz1+lSYRKKjL/xIxYEMLN6LABGrlw3STsscyvq5mXfe79swgSL0syRaNK9o
5lt7gosrISodQBTyGF7aaIkbzjFad2n1Xs52axPR9hUpFxNaQ1V7P+VamSSzaXqkG7yRUceKvk/B
YxRGmPwaAKpdPuxozLo56uYhpgSuhtjSsNi67ot1DZrO+64SpjeFh/B1TbLA8BAbRVagS9S503z7
k+/Bpxt3Ay6QAWeTIrcCS3MtE89C21dlzj2JkRL5kaSneBlOc5g7RbrX+3FLFqBLCwASkAT69sJe
rM+Y6rBHEol7Vm+cYq65IOg6UmgnWuS2jL7ubOeG4/Lm4HHGAEZjBMH10nq9rbUOVAOv057YckYh
YBGfypJGtpG+DL3wJTvkZboTzNyqDSMEO8rhJGBg3BuEe7HIBjUFkTkHlpcHoxsW+uAMJgIGydEq
dBoPnOaJIxuMsb+/2ts7AbEY82PBb1o7+CgXr5XRUiJgFZ7RpPOx0pOHJk3Cx/tCNjKE11KUh3PW
mEFKVgivr6OvNEztRY9fcQkPgSiPtA0OtVY/j19o6GYy8lqUUwzRryGJ3WraMTS3uoQvgVEHIkV0
IVVdsrQaEyn7UHhVTdw8fgLkXc29bUjUGIc7R7pa6ut7eS1LSdUEsq0HjsfCw4Cb50VMiMO5S7P3
VbbsGZ2NV2OVBXgVHpG54m7XSptNI6vRQUN4+rql2hB/j9N2ckhapYc+bFKnQCXwOcz5dICdtZ54
ne7V4GypEpqTA3WFKbekCo9MaTkHw9gKT4sGYaO5FqjpFWM7B7i5UkqEvnY/4NxQK97aMWRkKXrh
hcmHqarsKDftjL7P68KZSH5KghqWTxyS+Od9Jd46TaA+ANMAOJjI4FzvsGENU1+F2OGyzuvHZZym
FzMkT1Y0kSfKR7JzZ7bEMRP2FT0EdUCGihVKtVYWQ7qItxdR096Pzbc4QvSi76EoW8d2KUixAHKi
5VzXs/CGvHIQMycYuHh/5/YkKLffjOO5H3NIIGjeIj/Pe91mt+400koM+CNeIkN9/9BLsmFaR4Q3
aYsd/ArgFy6nrjqae6jaLc7C8MSagkroAV495UyKPDXzqdeEJ8t/ggLti5weY0pn1ykmezTPf79r
0HA4YhaoZsj4XutbLBrsWcaFl6dB57AyaJxKR0vn+1JuHS+GXiIMfq6F5C5mWFxLGTreT03TWl6h
fSon4swC3QXnnaXsCVH2rUplkJG4s7zEiOx2IHalP/3PQlQ9xgQxgflyWEkWOkb1jpvWId7jb2ys
BJ4WIkAoGyJ6le0gwVgbjDki3hyHD2MWeHGdOjVrDvdPZcMZQBQFSwMAl7AbT7UxxtGMtZx4PI4P
MizfV6GfskOTsS9LhgHO7bTTbH3D2lC4rAI+lgGLo1bGzcWSLzDYxKusEzc/Wk5JG1vuITRbu2cw
QBYAz6hxE9oUJJz6OV+IB9d5eBBxdkCfaOsYTXupni1BYL1goiHaKAOxU15DK9QI6QzsX2KW3zCF
1yki+Tw0485btCkGGVWQX2B3b3BX5Du5UQYQQ1O03bKeouRDb376e1XAs/OGZ0EXVOMWVSmpmGyJ
l9edPTfHYhjcofo9FF8Epl7uLGjDksKwCejeCqsjFLq2BgViIoE0KPHCd13w1NXloeYcYN2530HF
Np4EysDoA3MGuL1Q4YLECNHq1eqIp/EfLPgzln8NR7Cr318XeuFNo5g1ZdGI31/md6L8/u9+H27W
CgjBa39zUi5+n2KgRMbrgXi9qFsYzSS1U9k83D/6LfUCvqUTsDaAe6gOVW3mUVMlOvHS8ndGUSEO
8oZe7Lg1m0d+IUSxzYGpa2DzGFjJELsyGN5Dj0Mz+k7JtxKj6+6vaMvMXK5IsdFGG4bp0BHidUN7
osb3YkKdL8esJG1HkbcMKEy0CccGzEeilt7SGZV+A47OY4DZ7aD9PC2vDCL5Md+DLjZVGVYGrwLA
XaIOPAwwL0XSVsJWt8gILjane1yGrV0ziQU9A4EA/1GOiJmjviDCJ16R59+Njr2SuT7TxM7C9Pj3
5wNwbcU2wU2CDbi+NpFmLhjfSLEWesyZbdaIRu1yaHfUYOt0VuuMbDzjBhJT12IEqHNRDs/HwyQY
u3/X6a4GjFgfLIeQCLnqHVd66x4h8Q7qJ0JrAwjXtbgqTqOSAkHwrEB7nyBRjf/HLdN/7u+dSu0G
cPfG58VrA9cQ9IJVUS5sQp6ARWRa8Zrgr5+KcPLi1JztpBDHzjxz2dtdHNp60792ZehPJDsEy7/Y
Vw61JzCoyIarzlxghDJu9FT30IHcZv3nUjzLFKLmU8MPZfZyf8Fbp3gpTVGWhVe8CtIcBNMcLVtY
5bYhGW2AaiI8Ltrs1h0td7zVLWMFRMbCA4X/gMl2vcWkSLNG70y4KcGJxYktxuFkyN9JkzkDm378
/fosEBKR2kXxJNiPirA6SQeWgkE0VjjGSXo9IBgRzoektkHBtM042zm/zeVJCRBU10HcVSVy1Pvp
UwlFNcALNvLUHorapvkDUGc4mXusia1rAcYuLCQeYnizyvkJnixIFba6V8WvFT8bwZOZ7I0QXn9D
gUDgF/1XhnLT8yUupZkiT4XhDzboXrh+zOnEx1HXDzMzbFY8IB82xD+7vQLNrb1cfT/4MybHjiqB
DV7U3mjHRl9RvCWqD2X4c+SaM80nuJs7ZnNrJ1ESxEDnBDCA23+tKXo00H4OIYvXgRuk5ueirpyu
zXe0f1uMCWzQMEzjxmnCE2TOqd4j6Ve+0N5uoSBjVu0I2XpsoAzIVILUDDxw3dcLKwYYstaQh9G9
MaydMT2F2mw34nmZdmLCjWeT4Vzkys2Dc6uGtwWvWo2tscCUpSikQrruwShbw71/hzdWs5qJFSsC
YMRU0GZh+jyVxUQ80eeTG1LWunTR0RxxOoSi0nYs4sYBIbYBtsjh1QLLVbS9HEuTRiN8KZZ8SKyn
pX2tltP9BW2LsBhCNXiduvpCBwiY+qDHC52BTWaTkD8Vczs4Ud3unM+eIGUtk2jTqsZiPV796WOv
il5mc8dJ3xSBRMyKGTK4t8qD2SHnbcTrWualsMV8xvtlF3sbtqlnQsIHhPNkgqNzrc8oN9biaIx0
j+pB95TPkj0ia/rl/qlsqhnCdCQMYAYIUTZrRHmLmeqV7mVs7A5VYKaOxszgoVui9lcsway9L2+D
fsNWb1OsRMY1iFIELq0czbIvdI8sdf84atpyYOjx5ADqIcCKtMi14tw86WkNRR8SVFXoRnUYtHGP
AbW18hVuJkDGCNqQKR/SyRg+j5bA5SgTOzSeWhl8HooD1/rXnSXfpmVwfSEIvEYKWqk67M4YCZ+L
uda95dj4S3vu6EOU2af0I1zGvdrVjceD4enH27GifbDp10ozIXMwWCNkgfllm9VDMMPBSHXbqqoj
Y5/ur2zDj1oZBWAvUh31AOrCqnCcJ9LiLMvcywtPE2Dk8m8L2t0K+rkXOzZqWxpyW7DuBriB699f
2HcdKes6arC0Bi9w7k5ISDrsV90cdG7fX9eWauCR+n+SlJvXdQmMfw5Jg25r1o8q/zaao8OLf2FF
LsSoTm82yjjRRjhNrfgy8MYh0fdc7mza+qmKG7OCFP93KWrdfTiNY9oOqz7Y4lRWp95y33WL0/8a
s53VbGkeXE4ClikFekWU41mkqIe0nOBK0Mo4LKjfck2egza1eptFXoXvly7aeyVvlgeOJLxNcGfB
pUE6UFH3Nk6IlYAD4RnLYhtB+DiGw9euP05SPg6ssuPl15hGn++rx431B8y0mmX4GKDMgaN/rYik
idnQDIbmaXn5XqsfE5K/SrPd80BvzMYqBlzYlTmyBpxqyJBVuSYZhphmeX3Q5Uf+i9V2jTIpVN6F
xz6uH6diB0zdWBmeAuRxUa+Eqho1Xi/SBTUNjER+CgpS0p66YbHluKOSe0IUwzvD+A91akR+TB6j
2A3TAxVf//qErtahbF0QDAbNTYiIeGtzoHS4wdWOm3HzPK+B8sVeKaqn1RJB3ThHPj8Xx+av3wz8
OjgluE2AnNdivWsdG+IMP4/GYf5YvAOmb5tfpPVPNh3D6dyVf8J8dsTw92q94vYg4qIyUAcAdS2y
5qwqu3yJ/HkE+1k2Ngp8nWnYMRM3tnVdGHCltawEH04U2zqGEVJBmNDmw8d2NJKC8tHaen6ehz/3
deDGHl0LUsMoUgiutQaN/CEJEPx+yWM/4CfUHTpkj+F1q9FAglBfuBKZsaabRzfQaMkbM/djXJsa
GbwstOO/fi3ww5dClOMZWgaAZIEQLQrOREKC1h7z/K8vJ6SgGHZ1awWCAUWrgxmt/4aE5f4ivrOp
dYrsXEQ7J3NLqliXciFEWUo3RCngQpr7Vgi+VD66Q24dmir9OovhCVMCdHvEsGijZ240g4VIG1QY
VrUPnqIzNRVqkfbgi60D5Gv8y+gKuapIaBR15TQUcezLyK9MC2mqU71X0b4jgymvBltmlkR6FPuT
/NYQ6ax3uO73cOo9Kfr1JWZpJMu2wUoa/slsKzvXP/TGHttuT4hiwceinTGZdd2u8DUmlaPP3cGM
wx0Dq7ZhAXcRIDiYEqD44HIBG7xeS2vEcdnkJPfbIbNTET3MARoLMht8CdGnT6Sv3LIvbTQG8PXy
S8x/06w5Dm0OvnbqpNlvKM8DadmjEVf20oyH+/bl1pAhPkfaGV8I/Jyq5ylJNFagcZV+xVpQhy0t
PfY6z524y1t3pn18ui/v9r25lqecrJVWoZ5aUenXYB+xpT0E/f8oQTnWNOsjDFJKS39KQ4fz3/Fe
vHDrrV0vQXmWBxLMkWliCchnDn1jNwnkaL91/tKU/ABY1OXTzkO6t2uKPWvTFCFllZU+Lc2Dbj4N
FtnZtY3LcKUH699fhCVyLJuyD5LS7/XTtEhvMc9mGu80K9gUguF43AIQQKQaNc9mHIXZVJX+jJyK
g8Tt16GCDQmK5vffa9n6/iNEx4VDVv16NWlMStS31qWfR4tZoGQ+Zu9QHbbHhdq4PEgHwbkBEmSC
E6Vcbb0Fj1tD5bCfv9LAcsTXsUWp5bhjQbakwMlAlwMdMBr6zV0vpu0y2cfwavxUc/OKvNQl+cPa
R3DW98goG2qGk0HZnAWfTYCqey2pGFGHPPCi9OVSlF7AI+Mo4/bz/bPZUII13akDQ4BzBOLLtRCC
CpGK5az0ExK2j5PehD+0aUzsDvDdnonf2rpLWcrWjSI1AA1DVrx8InXzaJr/THiTWaHvAUK3Yc6a
VwWOBksKusBNX6F1VA4dOG6opR0zeATOkvanqmkcSrPDQHKnrMP3WcQf2+75/oZu2KMr0cqGAlTK
18YQuFXIitvQfeOQwRWNSrfLfkmQ1C0t8/t43st2bW6uQQG8m3AWdUvxgfU0aNGotiz91p7ECybj
RdGDNTzeX9ymtvxXiBqloj8EWokMuMlkFIeg+tQnkbALzFXZOcAt1Qe+AFgflcHA95VNBE2UMCQR
oJVdxM7oRTcd5gyNsO6vZr1AVzgGoAUu0DtkLQ0xkB251n1DNGbKgrCC94S8oJZ7k9W/AxL2M0ZZ
qy2ZsRN9b+4eikGgj2g/igZB1/Jo2bOCWlANEZeFm85L6WpZI44liYydpW1toIW8NZIwHF1oVFvY
pr3JG5pWvqyDU2u0KHsNzB4cmfs7uLUi0IpgPMBARYmEqnS9nuMLyspvxfPM60OESKjNB/e+lI3F
ADxYqV/gScG+K+fUxZlYaN1VPiMnA3Vzbf4v/C4AI3AJpWGio4v6FEZdomVRM9R+GlfPosy8Mlp+
MyP6bRb0dH8xt1uGxhoookFkgJ4nyN5eK0Gf5Wmhyzj3k+S7Vn5BVMCsl/9NhPIQdjlKZIYyyX0k
+6YhtlFjoRef7su4NXNYBsodANSCZwoVuF7GEsXB0HDIyIb6MeBeHX2qxycRvtLsRNCehuxo2rot
13f1Wp6ybTwIkDYzIE8CryBPs5MWn0bxSOTh/rq2jgfeEBNgtsIqqFWTRop/gODnftVKuwi5l8VP
DL0Z/lYK3CETzSBQq/cm6Hr3RFKGXCum3J8m5k7z68CKwy6YdHtEECIoktkUXhG8iGshdQ3jWXME
92O9OOVk2WxEqcHwB/N8HRRblqe2zHbWdfsIXYtU7HY3G53VD4j0E1Nz9PGzBZYeFGLcg+1vTwly
JNjHbIVoQUe4XhqIRTGfiAE5I3NzFEhJdBrY5dBurAbMg1XOW5cKU7lHc4VHKOVW7htV5liBjqgs
B2hAPuwe1a2Fg5W+kKTY0XnJSdWZkCT7L/H0JMe9pkO3AsDIojBsqA0lgH2VgzGEpgNQmgOvzh+K
tD3O8R497/aCrtVIK/kTryrIn8rjljZVXzVpKT35QUP5yBIfrWm2rQytpPIff3t71nS8WBvGoR4J
q7o+/bEYWUtJHXjopHFcxmG2qRH/nM3i9e/lIGgBJI9ubgRjF6/lZGWht4s1Bd5cad1Z6wrroCUW
PReYWmrfF3V7V9E0bu2BhewveJRqL/6oSUBsTTssiXanSgBmSGOHR8V3o0A9RT6fUMb80hhf7kvd
0Aps45p1kKCdcpXgOqJ3Wou4RfMqOhyWbILB28OONtQCUAtYeiZyGogzFMWbSknp2AExrVlwlBwD
HObXcJbHOfrW0+/3l3NrFVAfsiY2Vj4ARwh4fV7CbGpaDWHsowXjj8z6VugvaWF+vi9kY0EY8I6X
D/lCnJNqVY2sr5cZMDB4bU/of/KOtu8S9qLnw5nNO3q+2pfrNw/xJXLJFthPKC+kiv0x8ghtYgIN
kJgYDnnUPgIGDmh71JHVzqo/Nd+B0W/3D/JQvr7uH7Rd7ZHYR3BOl0jGPgvmBxYtvllpnkTLir/b
wRUHBhCA+ui1Cxb+eH1MMZsWTIfoASfG+eDVrVYjWZMXR1Jq8FLRoNPBJaN/CXagxg0QB7j8YNjg
31SBifIkzBjivcRvi7Omf1qTN92f++tSbxNEoOgUxVD62grxJoXXBrFVGGmc+pGFQphyCj+EZr5X
EK2q3ypkLbeHkgN7QFWtsnmjSGQ6d6kfgCwmwGIILMOdh/FnidaAybjHf1JV4k0cwgjYBwKSofpu
xAMtiImGab7VAgxNbMCEsfXP/X1Tbd+bDIFIHegNVF3N3li9iJNGTqlfFJUzVyC/lN/59IyuAfbU
f8wxvLX59vcSUUILuw4HD2GSogxLbsR5JdLMrxr9Z9PHy3NSsvG94AU51G2TPEYBn09TPbantG73
bL16rdf1wsSjdxKAAvTmUPSfTOgG25Ak85lEp4ikEw9Vb37txHjox+lEl/Oue7G1w2DjwcDjdqNp
5aq5F3Di1HQsNtDTyxeL0R5QWkudYOyOjNSWnWlp4pgZLd28IYGdo+vGzn2/acOCBSPiBQsYZgyo
mcpT1XqtF5OZFf7SC7iFcd2cTD0bHBYBP7XasTqRrqrd1Kj6B8y9SdCAckrkYzFNPbULXsyuYZrD
a9kFmRfnTfma5STegW02Li8K4TEWHM7kyr5SbO0QmkGSUz3zp8xK3UxjzbfM1JodBOCmQ9LbVoCv
hlNAwxxDbWeAhl2F0GuR+cGnsvqTvAezsDzxj+h4GDylhlNNTvWbag/31X3DZqwEdtAL4Vvgiilv
sKSBMBYdx1/pf5rhd/TO0M75h+TTfSkban0lRfGWWG+VOTIrmZ8WXtjaQ4qZKtZHdJ6qzcwmew11
uPI2/mcj/7sm5QqbtLNCtKbO/C43J2c0mhBdYkziBhld3LDtwsP91W0YQrAy0GgDVxftVdRWxQPm
A6yddjJ/LtEWEe/9OWc7z+/WMWFZ6Km0dijBr13fUjNL+xY3KPPLvoockyTyCeFHdC70zHoujWyx
qybZeRa3Dg10EBhDuLjAmRWZwGriLs2hj33wPLsSneb15WdU/0l+39++DQtkwAasDhMAPXD0rtc2
i6gmVoOAtx00lG+GIXvlnLdPVVDU7jxq5iOAzejdXGo/wE/dS0JtSl9brq7RKVp5KMqipSgDRwOa
3K+n9Bhl42xX9T9WDSZ04w5a82Fpo29FuqMxWxoKtxdInwQohWKL6yWPbKzBGOWI8YPUXrOMU/QS
NB+Ee39ntxQT5FpkPeBmo5/l+vcXtr2Izc4aG4jJunOLti80fKr2kutbmokixbeUKWr71AT+SM1+
nMkqI7atB9AEJt2xGnvcmyT5VhRy6fGut5oBHoWzhq0DT/l6MfEQslHmVeHP1XMcx4hHiINe10n7
QolNCnS2K495j+z9tybobK16X8pDoEm34aE9JhiWG1DQmTsLJcjx+3b8qkcPwRCdq6Xaide2dv3y
Q9cdu9j1vsLnD0lb+BTdapEathd6XNJ852xvVQjVp+iwZK01SGARKLeG9PU8zikYWcbwKX2lxoxO
EdkDeoDvPUu3ywEMvraLBJsUbUVUM9DVPXiDFSn8KS9tHd2RNP1H3Sc2WUpnbb5hjmDudNEnPf0g
iOZUXQoe6GIPvXmMtF/3FXrDXRASPB4U7VBgsTdhXDGi7GrmAZgvzbEv3OBdJk/d8ivOz3AQjlE3
PuSLgebU1BPTr8qMX2raODP/M8bH+19yQxbAtb36EmX/F15XmqHhS7h1YLMLbtH73h2OwzF7jJ7F
eXikr+Vgp4PdZseqfLekNiod7n/DTYMH9RuUZ7WiYF6gCTTA3AMmPURO6tr91+7d3tV7o6NcX73r
tSo2Mm46Tcs7CRvp9q5+HPzukbn6R3ksz3jrzulLfF68weseLPcZbVqP2gnteU+4W6fw/Z+H/ENj
owDpYTiVh8JFW9+jtWNOb18qfB/iHdyFNX7jip2rpyap0XK08Os0bY4pXXD/hdU4etb3J2Im1G0j
HriYWbF3BBu3EJJX9MJAzGCpIRddsoQbSVL46aLZXXWqe6fJ7LZ7vH/SW2LQJgn09bXCCtDitUnJ
NbgFZKoLn5hZhsgH4xlY+dRkkRPvASVbe8kRfZgg1aLg5K114IX1krDlQlawXlODXlomaJn94NPA
Q88yMF/qf8x0z8CsH69q1+o9rV1pURWg1h0sIptBVooKP6sfTVIftfG3hYUl3wKUiwc6Srcz9GMN
fVN/GHeKq2+qA9YbdCFbRWxQdhh04J8WfrP8lNGp1QEVh/9kdbdOgK3Ll376WQ7HsN+JKHblKtYj
WKokTUrIlYIfrVEe8va5jB71s4QeldRZenRanL+V1l7yb8uaC1QfrIAyw9IVzyMxyqUY5gZXRWsS
J0qLBClvYEZ6W+5ls7Y0CYnQtd8IXCspVs/rQpMiNo8oTWSFH5toqCujSDv1aEdjW8G4HEvZJW7C
rR6N/4p657q8uYyqSl2IVmfTjnm9ZGCMF37ITYem7JPk37rxqMvkOLDuUe+4DbLfgo6WH+R8QHw5
TufY+DI12VPAm9PcPQMSfzCeeY0o8/5Vvil+XVXu8tuUo7dYTC10+MDRy7NhHVr9IYxQELI2zTqG
87N0J8QseL7kzmvxlp663ZS1hgwNHzA5RRE88q6WdYFNyV8BpGDyamMHn3np/G5sHbNyhd1hfJWB
ybVfMKqucdIDCjqcyomP4XH9M9rpHVCzt+PG3Lrf2A1gR4C2V/qxqVi2rum41NIRBrQ49TFmAs7v
l/xYZsUpsmt09GuWvX5stzcANXnrIYATCshPzUtjaMpk9GiT5ifZYtpWE3oB+gTaWlQ/3D/pW6N9
KQhQ+rX+Jw1tDZZ2INANwgtS60uIvlkNE05DdjaR3VjQVdJKCF6bDaPU7FoSZgGNQFFAiZB99APo
Uu8MWR7tPLIbinstRdGftud91PEBHCpLwgnsHKP6LevaQUTnzOViR2bj6j2mCGgu5he0dmWyHWxu
8+iAeq9N1FFD9faFFxbFZOOiTeuOWvITgNpGfyLGp/uHdmu0sEjkO2CvKBAE9aWNa9EWARlLf3yx
unPtVKa9RE7wNY127MBt3HQtaD3Ti7UIoy4SC8x3v5MoQD9o1WngR/MjaXau/aact/u+ItxY0bWc
OaWsTnqCPetM3KYvevJBtr0TN2eBlrP3N29T4y9kred3saYo6GpRhZDVoQ8PdWc9csLa3QVDbm0G
tu5CzPoZF2KSvtFYICbQqCwnxKDv4QimUYixamHnTsbx/pr29k+J5kQomjyf9dLn8R8RJQAmXzPg
f/+HtO/qkZxHlv1FAuTNq6QybUrte8wLMVaOciRlf/0J9sE928USSpi9wGKwHwaYLFJkMk1khOZu
UspsLUt5mue+rOqWmgBQ9Q3mpupT4U0sNM0pNIErHuo9mY2H2Uo3ZnC2Fih/1qfd5COEqaiLBbLF
PlFiH71iiJ3xiBpFiIbm9d1cXyOcrufJGrtKFMuNKQVS2YGx6S/JfzumCJ0qxGE0qjzyHidj3DiS
66v7j0Hl89ULkBxzh001nJ8FCbnfRfyG2A/u8/WFrXtH8Jj+v5UpX88dEFplYIi7L/L7/t3R/NdZ
7Mbi+8yGwzIeA8TtQdnfIE/HMNLGGf0Y+Dh/2uWN+I9x5Ru6NKAGcvD2HiDxOsxbXoaaU6KSzwBw
DFN3/uoZM5oVQDt6u6IMwBppdfkX4rpF7FZFfesLDVyaGjizN7ZFPj0Xv8wFxSGyJFQRbOWuVmkw
aGQErq1K8rsu0rxQeysf+xezCpetoHrVlpyOltpNQH4rrs6xKh7kM56HzD/k9lerCS0yRe4LHyOh
fzN9xDjt4b9ZHzYe06igZ0HOdH57AopXhDvwRWI/686OBF+H7sX0D671rI1v6fJn6jZeKLkKdUfB
pwYYM0qHGNRSnuHWMDgZKjhZCD0+ZkFwEsa8u76qtVuK/hdQFLLmfMHSMOoUTIG1j7PsHQXcwFjd
Zf0YjfpjRWiYie+dvVFrXr0+n00q99RaQLxdVAT72H/VxRQZjCBTMKA5FEAupNLBxM1jOwAbff7s
8+dsJv/KJAfyKMmI+H+LVi5wkHa5yG0NuHp7j6e/LJ0MjEs8LL3qDrXHeNliXlJdkxSCQQ/fBgZC
5r0fHOqfHG9B9WLqrKZLZp6jwZaFPuT8HFSqbPpqORuXQz01H8Ywpi2FLzDar873pXkPsIBmdIlI
q+bJ0Or6AAWYLYTc2pJAIII+N4bt0cZSbjvG+TjxwKyTtFYEVYijPxuHrkhPA38b9c3R/ss1gQ0D
fSXw02IeF5B75e4FhhaMQVEngX/T81ALQv8W055QL3lwDtXObb+T5b7OWVh539EZ/8fACrgYzMrC
3RiYwYN/U7yNjiBxdq2iTYByhGP9rltpZM03ILqLg3wra1xZ6pkxJbLqMVUyg6AWGoaI4nLmhJt9
4IshOawHMFcgaBH8gl9cbRZoDINE3uCXCUSJUNgz7uyb7o9zlELtJVTFUcw0sls0ha+7GvmNPnuz
/7WK1q/tyhfCN8+/Yem7o8VMWDV0upu4gTmqBZPABElG+3TdlNyja6aUVLPX0PMHcXqZtDGHrJ/v
PZcQV/3/s6EcCtRUNGZ7OU3qsYbvGNqcnpy88mO3EeL9uq3LyyY/2H+2TjkT6MyNGDIJyqRKQeTb
3HRg87RAHQsuqcX/x/6j+pmUq8bQi6hzD59Jf2qQpkzv4mfa+BFFOHF9URcPgWpJeQicCWxZRQVL
bgGN1AiKPWFApyacrewly1jcai9VcT/ShzElbTga/v76D1jdVSC4fCTTmEj/UHH95JUDQfoMI8s4
kGMdgb7/S8HHvT5DUTslsWjerltTX1q5WtC0S4k5REiQYDo//sKbF4BVS5rQ7lTUp7492GUsnKNW
ngh/svXf182t7u5ne0qg6CG9mCsH9hAghvqujh+ef2FYEVX5esM9XpQ4laWp84rmwmnASkrx4uz0
5q7K/k7i0AdzVPT7lLWhxQVEBUDBPw0bptc+IWpcqCTLDwj8x/mmlmz2rcWqaMImLYawj534PqiZ
6l9ltnFYVp3mZ1PKvcjKzrNZA1PT8mUposUgSNiGPWnuchzfcj5YXpwuY6iZbWg3XZSTPShpQ65v
TRRflDw/tvvTopV7kxF7wVxHA89z0yWYcI41IxTxuOuf64fswfyWnsZHsVsAt8hDwC/QBY26LSTx
6mn+9BuU0+zbZZcCrkcTO/2K92P56pFEmyIAtX7p9T9mkup6lZNMaFkGo9/SxIMoZgZy8zm0tX3X
hdVv19s7oE7euDryU6rPh+VI9jcTGjHoxZyfKsRvJjG8niaLtl/2HI1u7WdVL2G1HI3lWet/W7fD
csrd96qv4oXt5n4Pdb2NH6GmOHLVKN0DCWeBjA4xz/mP4OACmQsXO1x1kWkdprvqa2WGoJ7sfi+A
Rm1Koq7ag3sCrzq8FG7TuT2maWXlCVoltGVon6OEO4F5qjByEaXFYPTx6Eocvzf0zV/gKCE4Q3Wd
1mHHvO79+trXbjUKcwgbMcwBuhDlqvFimoTe4YA7Nt/r4EDDnZ7pHShRJqCTr9uSHkL91p9tKZep
0wsXeqfSVvuU8jeqPWrBRtlF3oULE5DokCzPqBmodbnSctu+5/DEQTnGRQXBqjTOfD+cecymb37h
bCxpzR4mRrF/ALEhXzXPv6QrdBudn44mZIGWa6Lnf1z3Jh3uZvf7GByvb9/qM+OgFCIJDsDDqvZf
8iz3m1nXYIy/Q+WpqsIBtKXFMIUW1EKhJIHpmUjrnJ25/JrdDc+wtlIg8yHcCiSlZJs9Xyn4uOs8
G8oq0fQsqqrspKX7CmWQEaJlmr+b242QZc0e9CQkLgVhA9pd5/ZYaln5ZExVwnL9FoB5g2kRIc9I
Gb06iETfb6kErLlZCQ/FPcDWgj3n3KBNB73rK7vCI94CdyvI0585w/9/T/lram3N8a0tDz118G2B
GQbTaUpIi7nHxdfToILfIyEESQzgaWhbR06+REP90mRkI1W9gFbg29lAMks+BimOoTZloUdqGIxr
dbIs+ZMLkZe+sZK5e7P6O2G9DiAIoj45jRY6DNZOn+vIvE+Hx7TST+0yRLxz4iX/peW3/ZeNY72y
8Zg7BTpdBwIFxRFlK4K0XUhKaJP4dXGTD84dE91PK2h/O8Bbo1ww4sA5xNrbXD90mhkxJKJZmGYI
Xw272RPmRjpbHrXiILamYo0V9wi2VzngLkGquOjnh8Jy2Wi5k9YknvtnIuiimcBcoM7XLHGqPddF
GbMnd4HEyZCFEznafh8B0xFqw81CpnABH+31zVp5LjFBC1gYMmOAxC94yysGKqkxrRLik8ix+zay
UdKG9qcZt+nLdVura/9kS3HXbKh1lyy2jAVirT8ATx512HhO48pzN57grXUpl69KMXHKfQ9Pg5Xt
rHY3my+aLvb1uJGtXoB75C344OWWBJl4gJUAp0DNyG8CuDE2moe6BLmYDgBWHpTxXOpRX+pxRgEs
I1nsVeXr9Q1def9gG81R8NN4EHVTNhRkSnMB+GeVpODTbXLvppzZWwDq9utmLiDPco3oSZmST00O
Pyuu2igHzeOEV4mVFyfGp52ej/d9+tJ7PyFUG6NNv7h2PJL8mPLxB/gEadBtfE95Z5V3GCM0aJxi
Lh51alXqu4NM3bKQukpq3cijfsoEBJjL/8Jly5kMIGkBqIXMuvL6DjmHxiF4bpNscX/rRvfCZ3FX
idfZnON81k9Oan6zamd/fX/XzipeQbyEGGwBtFb5jGY7OHZHuypp0jryhH1DMfGbugAoAWhw3dTa
icFBlTOEWOMFQ6lZW/hCo8ACuW6Efh9oO8oDc2egabXxxVZNfTwNACnJrsK5p+MY+nPzrJem6h36
SQgDOb/PUSn4rwzJzwZyXweR2rkhpK+dyL0RnQvLhjzsWz56sdiCP62tBrgHEJNJ3UQUEs+NWJoN
qfUA0YNmjv5u8MzfI2v00BXuHF//RGsnHUhpDFZJ9lXXUfaNVE2rtwRhA9NGVIiemnza2LCV9xHM
BVK/FfcJXMLKKXeGwQ+mrqkTtgwNua0mAQFPAjrFQ6vNAsp+GqhlQ43MQRFrYF444HXSt4CxKxuK
8jM01j/GTQHMO9/QzipmlomhToryGdX+PRSEMbl2vL6XFwq68FxglQOWBlM6EiugeOeqoZnvdl2T
5FX8JdgN4Z8h9KLH5O3Lbg7L8L0H5HGLJvSizacYVUsqQetXdlHBaMlZ3AVRlx2nGce/4TsMJokA
7HlxUOzQw23Ld5bfatpWYrQSDMrZFKSeGDIDFlvZ3KGhmBawyjopmQ7gWp6RHWvtKaxGd4cqebtn
LvP2iwVdxY0Nt/DZFD8N0DcQyBbKtEBBKpexyqfGzPBHgueq/dHpYrxxm8mOdL0Zb3LhyxNlFId2
zie0lDs3GgNzjHKjqJ5q19AiatVbw0trmyHJkTBXCs+HH3Z+0iYNMyYtODuSToMsIGsCY8cRDAGK
3Om3aRekOwZC/NixM/35+m6snXHAfACDQScH30P+/acipZ7NQ1X5dZtAhmJP2uFYF9HcbTFNrYRV
aBUB/I06Gvg7VKYcHYqHk1iaJunJrut+mMPxy+j83ayBrpmBmhKQS3C0qKwoX1ZvqgmvI8M2tiW+
IgV9ojPpN+NiPTTD4sSoPGzJaqw4KjSOENrInAauQrm9S5VNVV02bSJG69aoHwxEVoJ6p8YyYocC
qawHW9iYtcv72abKS1C3lmjF0EmbL356yvXvg//cU/2mQikOsnx2wSNuPi45NDPrV5Y2h3aruL7y
Ash+mUTO++hcqTjpAKBG1ixDi2RqibTpO2+2glZ5/5VbCriXgelnoPRBHqa8MTrVx7LuxjbpyqNR
7EDBgbFTJ98Nw/tI3w3oR6b0lZa7caN/vBLpuJiOwrgSXjhwTitXcZjdiUAhvE56anIgjsQPq+yt
qPRyPcQ45xZHx9r5wagXqIBx99CIV++fVjZ9Nc8NAqt+6UI319swJU32ZAxo+gzBTVe65g0DnXhY
Gpq+EWut+B1EqojrQDwAbK46b9agmu0VuYbOY8BDhwP3fypKumfWcdRq6Yo3Nnfl2HggAoCUAvgb
fMwxn3sbi8zlYLUMzcf+iwEYeLHFm7ayIJRUoapmQM4Ms2bKqYFAVGUOC65jYdnsmM5tFkJMeX7k
Fi2ToDHTuNLM9OB36b+q1OFFleUpjJ+C1AV/KO/ZaE2Q4WRLmwQGcEhDIO6Hfj4Wm6qja1uI9QG7
iPBLarKcbyEmYHsD4zro9S8T5FNd4H1315+EtZobMLTA9aKPJFvS6hWoy6oxg75L0loDnmd8GRYR
dV7sg0YtHZrnDKrYADMM8dj5IRF0Lyq2AadfWyUIRKTEGwbRMcp6vkpISaUgwKu7hIChok5fef/n
+iK3DCjbOHB/AVUG7RJe3036l6kh4XUDa10ryEXgaoMvGJ9LLR6C1SCzKoIPVVMIyB3YTUBiO274
0dw7VWx0ob/VNFl5/jC3ggwAw1yobau023XWVUU+p11SkSGhGXRSqzti7xornpr99dWtbZ8Dzjuw
OOCgIOs4/z7V0up+2/AuaTwGXSe+6BCEzzfKr2vrQWxiAEkAPUbgsM6NuHoJdZLW7hK7ZVG/mLHe
pCC4LQDGGp+mMtsIDOU/p7w4yNvBFWGDlAKeWHFObCwmfx4alnCKjhfoqr3ePli6VobZxsLk7qiW
sHdInGRt+aL3gkqyjqymZEkJ4dedHXQPY9k3xzrfOORrG4j3E1TckloBdZHzDVzo3E+8txmCO7of
tSwx2sPsjejtt8/6Vgdz5UhgbhgpDMjNgCb4KCt+iiTdlmVl4VKeuKR5X4Ipqotuo9OxZgJRFnA6
QNxfcnqU1TiPaAx2CZO8urVHit3Q063+xso5gP4EvDhGRFH4V6FHAYH/owbQVCaEhwcPdBTLdOO6
VTxsEeOuWEKwCogMFJU/Ohzn30dDk5VaoC5PKuGDRPa3aN71AizB2j97U9BX4X0HswrA/a6KDzM1
DLvaA2YH3UX3HybHH7+nHWqa133CZSgDK+hpAkki0eFqs1zPzWI0UoQydTbc22Ndx+ZAjNhKRXBD
CpFG0+S3EPXi2s4Xc7C7bv1yL+FqEZNKsTnUrtVaDtgn2gYvZpOA6aFGwbZwnmziQfCtmaZbZ/I2
hxhkKHF+iaVvl0OCQFsg65A/6NN5n0xhBJndtok1pq0RLpow7rle+CE1NO9+4nXxsHCEAkB9ExK5
nLhf3aE1hhCjp//K14IxIB15I/40cZDwGc5/S+5WI8YSkcXlxvyOAfV7S/9G3X3Pu8jzttzySq0V
1kDeI2exsPCP+OHTygUvs5GZCM1LOOgq5hxz7vAwzhjaAzWfoKaGgrZWd04Q1xrgsz56Xub96I9m
BnUr1gAyDLk+kMUt3tbE9NopQAEMVRR8GAx5Kz6cB+BjzzsdSsSYhk+fRPHE8oiN/4xhQqwMigYJ
nZU1Z2W7C5aCa74iiPU4d49z2pCDQ3JjR8vCiTWSv2hFZ27YXF0Z6qG4wgE2Xk36hlmvC7tAOCFY
ttcxRRs1TnXrdUUbdS7/cf0yXYbRsvgqldWgSitpiM/Pk1EJpwHLEKKjZg5lEyQo5miZoxkkA30Z
7FDm3nh815wHwnWphox2JDLqc4sNwmfEAHC6vHwx9e+tscu8WysNQTdg/y7cLR9/+QJjgZ/MKV9w
7CEe2hOYGwvx6DHtOLnfACXKN4LAywcYiRWKHrKdCz1hVW3LLtK282rkO/jrw0jTPZ9mkGUiPzBp
oqOfff2zrZrDey/JeUHuodbU+knL+3bG6fdL4wDe7SVagv7PYvk/9fkXuMQ3zK2EuJjHBDGirLgg
/XFlpe2TI4BEls5s22gTdl+Wf/vY3DM/Ln/xPvSNyHh7u766tW+GTq7srcAq6ArOrZVlr3FoSbQA
eE6hx6GRbKdhMNsbq1q7aCAvAkcEXjF8OvPcTJaSLvD6GakHtaOa6208O+m3abFfNNt9v76kCxYC
6bgBa0CVGyUkuG55ET/vIPdIppUmjKEOa3r1MRub/WRGix7mmN0F6UzW7s353QtedOgHSDEna3zQ
vdO8RUOwdnbgVZwPpAOQ18qyazE1Fu38LulAhOQmPL/j7NVLj46+31jzZf0Va/5kSTk1pUNJQzKv
Q+U3dL2o3zUh/eWAhiMLbxpws/UhAPoQRdowKz2I+l6DuA/S0TiuKD3I7/5pq3OxlC3Chy5ZdDcy
UPSF2PsNZeONTpyQBgYaoNNb0dK3pd2qSqyA+2wDAHPkMejaofqhuBtW2bVLi6VLBqD6kFzUecy6
k2DfKs8Om+JEjWfH/KGD7ALkjGVTxH2lPc79Vt6x8o0l/wbisw8uHvXdMnPaoUeEna9mNzb2VWSO
uKlWvBEIrlxUOHHAB6S6gARenO+013gLBaNgl/SmlwigBHPzjmbV6/UPunJPz6wo7mBuugUEaylL
CkpvoZgOSp4QtZedqDcO7OpyUIaQV/Uj4Dlfzpg2ueOATizxh36n+/S2b80bYU2/r69n1QyoC0Cx
A8pjYNjPzWh92k1kwXqoZgUxk7OwZUfFIUNtYeMurDy2Mg/4P1PynHy6CpreOqCawnBFNuAAlNCg
TaOs0F5yoTVhF4BQHkIlDSae/psVojspNQtRI5M/65PZfPAIs5yCJQGCVHrMf5GtHHT1TABkiA5K
gJauigJwSIOwG1J7SHhBKzM2uwbRr10Eu7LZSOHXLKGPa8AKwiRkiedr6TvO57lgLEkBp8ipG1vl
7VLn+078ub5pK+gNJLsIIoDHAa/VxUh2wA1Tm9KRJUZj9E9lM7O90c7LzxojjwfWQlOtNey7IfeW
/aKbtyJvjI37vOY2JGbzA9UATJByMgt36Zkx4hd4JcWQH9Tdp9dU2+eave/6/fXlrt2Cz7aUo+lq
FekrMeCyYYr5j//gDT+vG1j7cOh3gS4LWaqPUPP8w2lN6xFSLiypy7eUHuzmOwCZxHi7bkU6H+Wx
QeUSjwzYCBBAO8oyUuq0I7cMlixCahda1rfr//5KgI4RQcC0TEg9WyjTnq/CDbjmihJBiqVl1UOG
dX6rtOZWL/BfkBP2d1RAnKFrOnfjLKx9HxRHEKijeyqlC88NpwPXJnfE9Bftd23wzcmefP54fW1r
3umzCfkTPrkJNtC+zkDfkpQUXY/aA9Ac3dh6frYDsdP1R6rvzC0dtLUjLktxH+xx0i+e2+w5Ku74
uy7BDRqcIR7s7x146oY+skHrcH19qzfawemD4iQIVMDQeW5MB3mwMfguS1hr/tByHTxIni8JHZwu
xhiTsTesUkRNldYxT4Fy66G3uZHgra0XotYAcCBPRuNZ+QlBBTXmIkVlUPDbNg/ukcC8QDHnYKTG
g3A3ynZrZ8ZD3A6ue2nSVa5cgWYJG/JcJJlBd3htIF1PwcZzfVfX7vVnI0rQkfIaaFkzE4nIa7C0
HZbgEUS/7fJf+H0fuCusBkyGAKicfzuN+EFG+hYBezDpJ9Ooomr2bnkR2HHWWMXGbVtbFAaCgeYB
CgaKEcqxJKLGqMeEMjuOQQfRqUGEwoAeGHW6I3GF2DC38qHQ9ZR9OakFCH6888XphYdeNiU8YULg
7LkYcUcrqARsLtM2TK0VkdCkB7U6uKHwippq5mORMshYLxIvg8Bv1/2tC6C589S24hliVJB6dae9
v2j2kfa6tedmVT+MmVfvsyrzAX5th40vu7J4NBqgnAy8jxTHVBbf5f7MvangeOUAO0v90Br62N2i
Mlq7/JJ1DiVKVFaQiSiFjsCcuj5jWZ+4h6C7Jf4u7+6Ex9FYu2maZm96OW7+zT/fDdiE7gjydGRe
vnJouecVmA6mfZKHi48ec0KbHxvfc2X3UFfUkcaC/xdpluJQalJNcDN8+Agpe+e5NSzwfekbEeTK
fTizotwHTtPOYgsbkhE0pfN7L+LGeBzRKb++X2uLQfwo8aTIyvGVzu+BORWEijofE7f5PWa3mRFZ
4td1EysrQdkYbTp52pApKT6RGaTR0VsYk2o5FflbCyw1Kc1dUPe764Y+eGaUUATlcKBvUJqXCZkS
dfNZn8ZM42OCyfflNtet3zPoHVj3BcXxOYstqEAEFNM2KFXTuKmOvVFErj0dreKlLR7t4NuQRr35
XPc/4bed8amiO6ONm7oIPQCjSVSVX5mdtEWs67sc3JHi4A5vbu5GaYCqyVfr0XZOY0Z3vr7cifn1
+urWthHwQLSbwOMD/RFlcdBbB5k8McbEy4u4DuIOozzcecvdfON8r9W6ZPUVnh9eC6GAEnHNM20p
SMZGpGcUJX5I2Zl3Q2c9p3nzKNq/BklPk+XtG98K/bw8XF+mPHAX3xCZtGTmwEugOuZp0acJ1MBj
Mh/S4mZ0nQMKsIU7hmxzPvwysnQceH60v1C5C9DROz/7+UCnCaTAqKAPgNjgqRF3YGPPfnXG31b7
e31Z9sWywL0juUbw9dC0VqNka/CA2sxNpPAOJBvg/qctsoLLmwwdTkCzwOqIOhuimPPVsKVzU17J
QjZlZoz6WzjaEPU27HEjxpH/0PkXgiGw0EAuBMM0COvODRV8cRE3FiitUFeEesaBXPYPeu5idhO6
cFRPxoehpBuh5MoGoqDkyH6HVNhVmwJk8igH4SFyQ7s7UeZ+N4J6w3+sHHwgQaQEBaQhpDSWsrJJ
575b5ohW+2lZYroYXtR41YMrQPESdKKIBjtnccnQ5DIzn8fTUkXEn7cGCNeW+oHFxdgMXk+VbK1v
aes3OqowTWnsSq3e2eTn9dO48gnRKEdlDOVYUG+7ysuMngtYfDmqY20L9dncqtDqGFAjY+TU2oaI
U9/+S0zAQfWtyYHL640sAD01uTDURVy59k8ZjzY4DkqEHkvylB4d1GTc7JRK3FuZ3lv2y/VlXrpM
wPZ04FFQmkNRSz2ppg0wNUZrh2QGLvIGQrB2bIKOKs6EmG88q9Hj6/ZWFoftBDoS8EhEPaq+kdln
DXRLGthrxBFwsy8tMftQ42DTsGfomZT2/rrBSw8mySD/Y1C98+Vcpa3ZDUkdeEcTM15ZF3sAZi04
oSUxD5g+O1y3qGwp4gTA55ALIxeXGnXqY27YqTVOPm9OXWF4IRCE9Y0zUj+yjWK5o8LZ6nUrXu3D
HorImKeBCAiedeW8ZMboO0Rv2pOHiUDIqoa51Bb2vl9flYoD+zADJnXMekrmdsAEz4+lB+49ip4j
zBQNthA359YgPQ1F0bbR4o3WLzHT8nkYU5CVzLN3Rwx7is16HG/nHHzG13+Oco7krwHOCIBMDwmK
jybQ+a8JWrQ6c9PkJ82eoU6z5G+1V7y6DshagrSybzTCxg3ft7LPeG4BKEAzDfusFjvqiqdLbln8
ZOEEY1hZy27FmI13NsYANo6QOgbwsTy8gCgwO5iNRGJ0vjy7qay+XUxx0jKIJe9nJyCA7fYYeA1K
6KVDz9bFLJHDGfuSNeXg7zSjBQVqY2npL+KUztcepPdPZT8zP6z6hZHQ9ZfaCkEh0rAdYxSjzWld
61mIieR2o2Sj9rE+fr2LCwABJhvvrXoDMDGI5wmMhydm0HYMy7Tojqm3VHHTeKDx5sMIUmOS1ntw
PzaHUpv0H0BLCjPM+k7ba11R72td62+LPODvUMJb4qElbONzqrnXx6+ULRgA3dECuSheleWSgR3Y
4ycPPCAgyijYE9dS4MomukSpT8EYzHsaOW4WoEPkamHq18bGh/64NZ8iBfwImV+jFPIxdYus7PxD
NzNpvRR1tNNCSt+IK5M4aWxOixwoJt6EFK3J+TvuNwENOXCK/Z4BVirCep7Sn+MguefTUXSIzKCR
+uBXsxMxxyluQeJSp2i1+HOL9HWqwVGWZW79M5+nQUQ1rQlSjCG1Xh07QKilW2RZdqDnIjzsjUl/
vX5bL68OKMVALQAiEkeCSZXbyvJldstxFqfGNJpdzbiBMWZkHIMTbFbIZeit7ijeFcTH8MBonCg7
2ncyv9V12NIGLyYpNa1I8CLDHAfx4yYl5G3yGqAvtWw+MqvHRTCXb9TCgMv1RUtD6g+BtwDhiyPL
eio2N21Y3moOzlfjTcEOBFyvxKXlsR5zVImKENJG/N8e14/DhFo2ZmNBIIW3XPEaHrcdVtqLOLlL
24SBh7BLLHYReb2b7nDOxgOUsbY4xJVA6X+NAiKJ5EAyiaslDOgn+Ji7MsSpHnL2hI5jDhqkuom9
rp93iAb5oTcy+5DNM/hOF7e+ub7Lq+YxFYB7LOdZVVCFDsqlqu/xud3WZZHtVOO3mnRGmAX277Li
1Y1razwqB2ZGKOtuAVXUXq5cPToxiNXwIkogu5IIOuCUa3yiDSdX5/kLdXkLCnV9CTt/cg95V+c7
a8rn3dQ3PThFDXPPRadFCHOeLWCGItGZHbLnMf3iDWKrsaeEPh+/DUk+AKxA+4GTWLl1ej9hqssY
21OaomjhCwyADLYXITsxwg41vycfPbjHlgZWdP2brFx3tC1lLodhNgQCyhVEG6od0FVkp6Goyylk
KcecaKC5vX4gNi7+xhG4DLgwSmRBTBcRF/piasC8eH02FhhBOUGwsHuiNsbFbJfPke+0GAwpIdfw
5fr6ZESl3GxMaMAzYqwXw0VqHpmnRVYsecBOmlkse00ePJTNtxptq8uSdSeUaaRKo7KL6PeMQLCl
/NRPxK0iYQwWKyNUvFrtMScgmQb9D7HGZSOLXDGLbr2k6scQyKXwipsvgA/KxZnzd7Dlxhpw45UG
3p9UbKRYK+cTYRREYqU+qKy2nr99XmsEDNkkP3WCxYI6keeKnTsD7wCoV+tBLLbeYg9YiWIRlKDC
gP4N5ttQPDm32Y6sLoe+H07wTMGX1KFfJpc2u5ZWTpw5JfSIJotGA8LWsCy0JkIpDT3V3HZa8AET
d//PBwk0mJhvRioNf60OXk5F0xJeL8MJk8D2czaly54OfKuQv+IiUVV0gCwHJySYKJXqYoveRJfn
5nAq7eqhD8i+9PR41sBmtNw0DBRknvU62tlGhL5yjqRWLq4HoIOA8ClpyWQsdQ2VoOHE0n4IM2B5
DFF913l27Ozj9W1cCZcxVSF5zjxHttBUzsSqQRbOiTOcdEPkLxbRevdYacUQRIUgxYNb9PVzSfw2
CDMLfjrWWyhARoJ11W8rtcv9qDdeWOIZe0jbfHpE3fxbV4JBHzEuv2GlZjwOVuZseMm1DQJbMaqx
kACXkw3nRzEFtKyf2nQ8CQzUjE4wALAy/LAm6Lm0jB6ub9HKXUPxEwMNmGRAB1r1ka07WhWr5Ts1
sSGa2QIVPkp/i9T8ng0i5i3wnLbYivvWrIJSSupv4asg4z9fYgFqd69v8/HEXOeFV/dL92ugh5Ig
DhE7R882BspWDjp8liy5fQwLqkmhPxatNolmPPHBPU6pByrS97qATk65C6z6UP8mkOG6vq9q50o+
suhxICeE1Beq96qyqD9jWKjU6XjyFh9cOdXs3wzUhbYHXo4DNECGA7fz5pjmcxlXjv8VcabYGah1
hhWEQRyolG1chpVjJR9BuDn5vwvgvZF6JC0qPp5G1HHuwKcqDjNq1QcTjuFGo8vW8M+aPRDAAg+C
+4c3UZ6BT+WqpZ8MrcczfzLsJW4AsA9x836kVvMVsaj49zsDYCSiGZTkUIXQlQMFsSDhLgWbTn1a
fOtQwgmWv60zv6Vut4Gw/iCuUh551N4AZ5X6vqh3Kv6rwCNU6EHen2bXnF/Bv/nW8+Kb3g1trBfL
cpeaNIgzZnmvGHFpIjpy9pBqS7nz9DzPwiB3iiqc2/qP27tzh3GHoH3hWNieoIIbZgUxw6IppwPY
Vsz9iKrDxo3/6JmeLwBvHPp7cigBWYgaP/BG83zGy/FU2F4BsgKtpzdIHfyXNLX25TAUx7QS7Inm
fnrMPC3fGSYA66NbI9PNK2/fZtYEekzXikG/Px8YZDP2feCIYzPUULMrDah5ai4Jdeo/Z1WhxVnQ
I8/BEFxUwQvFZUtv82EAcHUQWxQaK18HQvbovviIvgDVUOG/E0bBAlaJ8dSVfRsDk5S/QEU0fc3R
rtuN48CqMOPWG6aS50gs1rivvXnamTODLk0/Lrt+BrJ04oO4ZWNGbn04qIihN3YInNQ91LNDwlrP
KcblOn1X9I29cZAvQ0j8fqAGpBYSkhZV4InpZtkTxxlPkOyRIrpaC1Ynb4tc8PJuwgoCSDz6cIvB
h/P6dDd9jKPrZQ1fYAtNxHVpLPep2Yx76ulD7E29ubGqS3+PcjywMbJGiHBGHS0yXG7xZcmmk1sN
ZlT63ngPwqsltDNr2Hllk8VC+E0yUmeLtnHNMtipUEUBAh3QNCWuKwfQHJMWXohPLTnkZvpWLKB4
HQcHjNG6Od8LYR1aPm3Vsy+fHDRcoBkH0RCpdKqOOblV72r+yJbTIA6IwGIwCk1PjstvDe0wtxHf
Yk2TQb9yqWEP1CYfhUjodv4PaV/a3CqybPuLiEDMfK0ChAYky8a27C+Evb0NYgYx//q38H3xWirr
qt7p0x09ROwIJZWVlZWVuXLltbfVUVQa8/g0eX3ZLyWMK8T8WMxfPFQLhU45jxnk5upQAcFISYQo
uOWupY3trHC1nTwQQ7RWPU9lAcm/jJOummQx6jsB2EtrrOask6ZNHGu6Yb1IpKOHaX5dI43IrHVA
bgY4Rui2l5xxWMWRh6nMxr8SglcWusRBSMUiAJtSTot8BMNmvWjez4vMOqXvvfY36nROpHBj57Aa
E5RlGEQOSMSs64uziJ43fdGL58lDp1BU78V4p7bPYjJSMIpxYpI5oGeMBEU6LAban6G9859fiIqG
QNDE1By9sMbbRQZU2T5FVpxQDGgJFdq8Nk1KagmYStXiiJ7PGSsatdu5wxCvSPQnXYsOgqJrpHCa
PFRaMcPRUJqe4g4yHFiLujGHqMIEiROSc2qUWaMObqWo6k6cpwdbpURQhggQuH6UB8CggsTQ9Vek
SlsPZx1fkUuW/Br4yHxYGpEsg1CAm+8v+da+Xspi4oTw3EZGpUAWZnpbSkomZHUWaxUz9HDHcHb2
hpfDMxlpIuQ2cR5YSshpMUjDUCiih7zLFgUAo0dcp+K/mPLVN0eprDkR9e9MDvIq8G0zOhwqZXFZ
yL0PRVKNC++kpisBrwY/K9oTKXOBh/P8rUZIMvCMQy0SvDfsfECtjMrzuQ8W3hnUt9LBqL46bS02
qGaNIUeLtxYFZ42cIaI6lHKYiFWq5Vo305Pk5UbfbPLaAJLFEGSnLRvh7b5x/L7mZXRA/1yFKDMs
WEqNplrUeqiOshd3eWmj2tPSYTJ4C/rtKAFRQ24dSJT50LMNJYOe55nYi5LXdsqTFBVLsTbJSZ0w
M1JZ3l/Q7xsBouBS0OKFVxaQxNcnCy8LTRtPuuSBgO1BFq2FuK0mEQPmxCU4GpY1sjZolOekpH5v
2Ix2xNMOjyzMFzSYawiUUX1iNp0MyvsAFKgoZggYZ9GBN5NjGTdec5A0s+fiIkAozEJr8noK0zjD
8kqtWXhq17x3DfoA21wrnawIHxZKCViRAN6nTl+EVrKoJgL3E5FpqvYY9PEfcqvBkaGIAfgNapyI
bJAJvFY3Un1dLwei7JVJTursrxy83N/PGwnsnzLJHENDxYBTXEsw1LA2pvNC9s6KiGnGi1Y+gxAl
AMu4MsJ/iWepfjlVpz638M7Au0ZW6xQgZIDvGno+Ce1g920zCDSS1CKiKWZextRsm4xzkG5U60CF
i/cMGsox0wSt1tffaVZDVMaDJnt6eVZImqT6sk3qblOEZmWN6AGh6gSrl+WgpZh2/9kK7cgxw18v
KgORJfD7Goqa8MBIIF5/QzmkUnKKY9m3vKNIUdunGI9bkHfRfs+e003oH0raE0rT3Rt9inkPUtaX
sNIZW8AovixA8grSraPz7qz8iQxktSTEJmv6PJIef/Ouc/bksTJnr30RSXR6eJ70WWZLXzQ031q7
9ToiwsPmy+WRdrL0vEBLXGuXccvF2FZxgkenv9mM1HME4jirZUeWti3T9ZPLWRp7lbLSmEClr/pq
jE1IsyJM0z40L+43b0W/ks2MDLY0hoRYK4XivCIMVll7vX2mfrlJMddaIRzb5MpifCRGzU/DsICs
F8/RKGawuk+hI/gtx0Oy8wDYXWLjZdAtotD2s0vHkWpL7/2T+OTh9e2ttz4o5e0Sd1nMfWOOeRYB
cIZtWjgFMb5iQk9WSq3DfTf4g1u7jFvZrZoP34Wht2aU5uI5gZyjV67ePwWyiq2QrIhuLzHC9CMm
zxEp6UgO7oGzdWzk8yMaxTIUQmZYIpvTwnixCATZhewDGWFPB2vD+X32ymZ/n1maJg8YYDamsh+Z
pKcqhqoT8Wtccc7TLwfNimGcowL3HKjzMl68xNW9ne0G9Ov+Lv26rFgZjAvsjFNwTjAbzc8I5qJR
z3NOpNsYJyvxYy9altbw8F9KZBzgkITAqWT5vDlI51pHwIsSMlBCXXfDu4rnjfhlgxeGwDjAU9vo
mKGXyX7t1Na8U8O2Tq3nJ/fwveFpctbUPVmM+8NIsKxXFGiyhRzLiSxta+P4HniL4hgfW28DzlGZ
FA1rijEdyX/67kn4ydki9snJGAWbpFBLlJnKDCJePIVWzx1JR1oZDtebc7bnx1VduAgQYPRGHELO
uNwcteV7tgYNar5z3YqntF/vV3ZJrNcDS0wRqNgdz4tFUtqIKnpS4coVnPvKu33p/mNzP+ySF4tK
0ZidtQYkVfbR2jvOQB7zzZ+U2M9rl25eCpcjb76G7tjdzwm/kDedg2nRlVCiTDJytDxn9fgIftuG
PGzf3JQalLttEkci4zOSCmSjQQqJpxdNWA7Udt2D6Wev4C75V3fjhTIZZ1GkYRiDW3B2Fio56gSr
Wy0fAca0iE3X8BicW+snn3pPm4zHqIrgNAoaBIpL7X3j7Z1VQ6bd+Q91vw+Hf6FJvM8BTZ4ZE+b5
IsxToQvMQK2VBuFMlriToxNlBtN26DLOLOP1vqH8Kuki0LgSxsQzKBwr3SKpcKo3x+NgWeflark0
DxTnDYrkCPt9BV8Lm23owipNoauyupiFjbQg0xZDEyNrRewdyEvWlCvut/O9Fscc7+qs1N3UQ9y5
3jbWSKV1RQoKUK23PVHJVwc7INS6v0aezNm7XSwxVPIxiU+17JuLbZbbhbLAWImnyuSI+ekIuTbJ
67UxYUCUn7J0WGBt1hEvo96kJ/s8OuvcfnLdSeCGvb+d/7U45nQvYrAz9+Da9zdHD5QP+Ye4xUG7
r7rfd9i1DOZY52hXDfu8hY/sLecYUeVBbGlD6X0pP672nuaYwzzWQJIB9g8sBt2INMEehSSj415p
abtAwMEz+tnK7sljQgDdiAFqPUOeJe+92k8EMnnu4cD1UhzLY19B44QWoxpJN2xR9rd+5hncrJY7
y2BzoiVCjEmrsDvJSI4wAhxgRE5/jp2l2Fn0qHPkcVwF+/4R0Fk3lbPWvJfTR+T0DznPqXP2hU1e
g4vjvMAMJ8QZh+Mm9pXe0gQnfcFsNbrhWPaNgPrKtNkiN1LxejYZkPXiWQLxSLDqKJ5YTz05cPR2
431wLYpxDHokNRo4Y2UfEP24Ie1DBDnWy/1D9AOqvWcNjD/AzAOlKQxIefGO7cs78FxkKteoXWnz
w/HJphp5SwnZCW8bbyPsvY1Fqz11e+Ja/+19yQKAtVPR66dhNvyTRtrl32QlI7ByLa5qeRbDeA7A
T4x2GnEx9zQjVh+vdGrqFNVAi/LYfDi+kIU+oh00PDdhB9w42VhlR4zt+Cd54rkmziFjcXHIRypy
389mqRLPMpYmeX/f+2S5jDUSEY7N8A4Bi+HN6yBKRBH7dBxCWyX11jJJWFLBVg9d5LnW130b5Tl6
dpzFWSpqJOmhQ8/aR9V6S2muU2vxYFotL4H3CyfBhFE//cAX175YSZgJOWsSl0rwjpC7IM5+RR6X
4eq02pbkjXtbcpenXEcaehs0YdVjeRbc8d4jmdevKDf05ZkI407Cc2UEzQQpLe3X2UiQ9Goyginw
6hKeMl1yBXIiDbanHQQ/ZtrJsJJp/2IcqtByW24q6MbD78pJKkyoUUdFE/TgikFAf7QmZLwGK1h6
SWTfN0Ge8hiHMeVS2PTm7CUzMm24TaI8VTGRRVZGtdh1WEX2UmgYnn0CEMJYKSdSOOabybvDONJY
puYc3EumWv/orLPEF9ORvlqJSO7Zjf/LEI0ttMVGiuKRDFGWh+B2YTmid3aqN9xkvKTgT9fenYtM
ZZ4k6Nw6oS4EUZqHU6vVBJknsk/c8UxW4Vp8qjGjaFnh+H5zn0M8p8G261QYMS2PJe4TGWUOz5Hs
iK5OeBFlnm6bS6B5qUSeaUtLK/c4zphzv7BIXilP2iSbr7K0sZWJ+hiwYlioZPKikdkJ3VMv4z4W
AULStoaccT5okYXnV+ogZ4kQi7OiX91wjAtmqdwW6MnO5KGU/dJ68Uz0ET+qu+kdybbQQpjFzR1x
ggG2+ULqBrxm5wfYZuN45adB5mBuwxscz10V40IANM8yUYWYnr4c9b1jSSgE2ihGTbbtNjys9I1M
x5VjZGG2NeZLJ9r8ZH5RMS6WbCaMrVv21BrQ/l27FFORXBczCXgH/ne66kos2wUepkrWjdKszKgj
ZUCpSBLrO3R4IdxthwxkF8bhog7AEt4mxRDXfTIiOG5RQyXCQTlTXlB1ey3/yGAyKp25aMeo6Wfn
tRlebaQ4yDevjvK/pG3+EcK4rcrI6mEKIORovUf0TFcZXT2QXUjpOl+6//L98o+4+TBchDd60gPP
PyIK2HhHL/Po2aJPSCNyVDc7g9/O4h8pTESDtjFZmyos6qUUSRByA9BZKfd+n3FGQEyBorfG72PA
lydbi90ObzD3i+OIfvWa/o8j+mcZ2rWyqqIbgmH4MYDzh+lMG8/BX8fGar5Mmu+qE+m3dHRxmxkO
/Y6f78cc/8sD8B/xTGwz6lmg1C3EO3sHdWu7tbjZZd5GMU4JI0K0CB3wc+iJC3qy8GjwV6uHcGmT
N+j0af1tWt8c4/iFGflR6zyCBVM2ADZjfYSQKH3T6BOeROim3ia79E38q+zbVQ6eSRI8xe5i9Z9r
EhCpeY4Dukox44VZ5qBmZhh0k+iPwRldu5kcvoVJU0J8KaLGN52kbWGYo3syMeKmALJrhxip3t3/
ihu6VhaAMKO5FYEIhppcW1Od5gtVECTRL8+HOA0xgdk2itf7Mm7c0jPcYsb+mIBL6+zxPgWjiLki
kj8kPhpAyanl4bDlW8sATQN4E4AyBbyEWYahDiBVqGoJYX1CjukKWfv3sKb7FDXGcLdfLTaPAl3m
7vZVI71VEqxUctrtebuzn7vlE8eYbi4YTOTzIHbcPCw0LSmkk5q3peQrEVIGcmWpALvc1+mtm1sF
dh4ITUyzwGQGxnrQ6SbqYRMiumvocbJi9CropC9J0hMkatdu7w6xpe14M+ZvKBpt7ugPAR4KPFrs
DR4aUghYpgSxikyKzu2GM225EfqN6AdgKTRl/g/MlsWnNUMHVrDChAfYV+/da7AV1utvOSbqg8VR
I08Scykkah9OZQRJtbPRSeyDVnZhJZa7Ad85rZ370m49B4BuR7fYD7AWk1WuT1sBrmYECPBsmLVE
vCq3O4lMIRIjMlAyjx1VCMZcTDvBGzTSLZ9R4rI4pnkrsw/ECliPgdHEHrEbOIbDMM9eRsi8lnaf
g9uAytlFgK6Ly2xFT05OrWnfu/cXfgMAAvQb+uzAe/hDHcBELTE6rKdRzBRfrlex6bY9Zl1vkzON
H8ulqW3bkbY6kXjDk249xKFrDLiFrZrg92L0jXFzmaAHC9NHYtzuNtKqWkVEej3wfLl048GDFkCs
EehzEe1jzK2IXiktHyoZgqxxpFb1Ic74gvolJXttFZKJCCT76PB/sreI6Gt8Qp1IXotkJK6hk8UD
7w69FWlffRDjHmKQRjWpIJn+2Q53Xuqc1mf6HroC0XdpSrpdbBcROaic4zT/KhMCXUll9B2gCUcN
QdbupydiPiZbHKQnjindiLEvRICd8PoILVplEFNw2/hjZ+URcP6bYaOsTionzLrlX6/kMBaLGcXn
8yKEnE28au3RpF3vmDuFnH1qp7lF5YqsY96c9vtmhEaD68XFjZKFLfDHPmROttmSTkQz3kczUEy9
9Dln8v5mAUV9LSwPE1WpSm22WWndf8hWfyaxk4EqhezWMrW1Y2Fx07Q8oYy/jfpUiKcMarXqlWAP
dJfTkGOENw4jUM1o51ko4N1BLyOjReF8FtKiD0xftmSChtFtNljTEmwwz8K+WXWv6vKMoQBEVImu
emFCtdxJEhqiQLeaHst3NFU0JEn9EIx8f+/r/PfqTTCCoZkL+H9RQ2P+tcpBMxFmRRQF/lRZ2nnb
6NmqUNCD0wW0TVNH5zE7/7YnyMMQdWUm/gPBEvNWGHJRaooqCfyjaPt+RFG5OPIua23esutDfy2E
8X0aIJ9mWUPIy3H/13E2Bt0g1+UsLMxFytxi6TnWxrMcJKwtz0OT4v7hbb22o93HbreT19kDXuOH
GOi89frk0PX6iX7wkjc/5bx7nzjvy8UDMzxNoQZCpcC3MvLy+Wkie95ZBTmi8ZD4y90aoKlpvV7Q
yXYBFQBxPi9am03u1weAQ9UE5TogguytO51CVapBp4dq4OR0HVHdye3fypGkbrEX3ngYlptb8o84
9jGTGaYCOnQTLTNGCU7Jo1pxng033CM2/UICY8ngbEWHdgcJtZOvTmfyXhHRrtYVNWm0C9/As/BS
U8m9f3xuvH1BGIawE4En+JqhzOt9PFWlMeRFrvibGZcAnjS6PxHnkSyBO9rCnJ6BmOEZzw1wFWKI
efowIDMgK2PBTuE5DeLzqVd8PCoWFgClgOdUVrDfffSksFsbnAPk6eP+Sn9KtozBXAllTq6WRyBe
ayC0tnBqzsQBDdTfwFo53nHzZVpfX4Vr9Z1bFTg265zSgwZSsZIc/vNr8HrxzOE2hEUngJhK8RUk
gpxinVqnQ3gIHlZkPOa29qp8Cv79pd/wkVcrZ84qOJHUMa5axc9P5L2UibaqQ4cXBd84j1dCmEAF
1NvntFAhxDL379rfxyklwxJFtMP9tfwOVq60x2KtonOuD7XUKb6xjPaPD/Ja+LovgGecP0DvC882
njD6QDQhYdqL7w0SQbKFjgL0EyjWdlj3x5TQZx79yo0OCiwLoxQxBwHNSuiLuj6GIGMsBAyihPa8
xdzDENr+2fOJQEMybB6XOl1SlT6Jm5GAt/37IK84i76p1gv58yP1YtGCMkhRpg7z4cgAQJyrOE5F
fQQv3iqhD6/ELsnu+Qkszzay5pw9vZEcvV49czQRoeWnOMHqu+PpQ1vjZA4uAJdw6vbD67ZY7XYq
jXgwhFuu70rnzEHEWx9/POs8Afzbcvaq6680sOuSR922ASpZf4+fs8ZDy+JWsW6elgt9M0dSHs8a
0hmQDThGiFLgS/q0ItPBtrOHD2UbIwVNzX+Dh7jWM3NG0eLV6ZOOXT7bTm75cH5LBRDMN51nzzfe
xJCEFNzcYD/TnTPXimae4jzEXAW/w/H5XGxWy5RsJ0pt1CNO1kh46KOf/MUv734hkAm9i1OoN4sJ
AjeW945SIGzo0bAeNWsJiKk0x6wUCQhuteema70Qy5zbAnAFgPshFvgSr3QWyirdSdsv3d8c0ve5
6YlXELkVeF1pljmpYIssdHOAxJZuLCdxq2XnDq8FNR//Aj20bFBp+nh+rr0EWjZXB3WvrzDnxFZ2
HId/+/hcLJ05tFITqYsow4ckQLx4TrcaAoLGkOVpu93K65KsCwvIIvH/ow57K1S60gFzcqtYyxZq
AtGV/QI8G/oqimWNEYxEdA/c/qsbEf+VMOaoKoHcDd1ZnNcZP3S53xZU1Ukt2om21xJ63xHfSJpf
HxzmiEqCjNk75Sxtol0OPyg+va3PgDke5qqoxZE279GdU8MyY6uRKoD3ccKp8fC8MEiHChs6euZ+
nh6Qx/vSbrRIXa3tV7tqjcnvcg2nZ3jVmtAdIUt0E6GZ7Q/OaG6fLB4B3o3SyrVExg0VUZKckgYS
VRSQ3p1lsnLvr4nn6Fgmp/PUZKAUhYTSclQ3JIudbe/WeO4g8uElO2/fk/8cOZZp94QeU1nNsV2d
ZazPRKKW/xMfPBjWUlimbuYIlmCVHCu5HZxciGVcTmRmsbRIIDYjG89DMwniIWdlWIT8IdvewlNv
7YbOl8trxuG5GINxMSkItNKxgOCX4wYhieOA1JUUz4JNln+2Nl6V6yfBymlKY8qz1d9Z7GvLYVxM
3KTnXukhuiDRAyYhEnQs4DLZAiZpf9j0Cam+g/EvnoCXrsZgXA04smLksiFUnFuqsLd+Rh9Xy8BZ
7iSgqjimy1si42riKElNpYWr2Wy0ntYoEM+V6H/THnGlSpaCplFrI8HsLcWP3qIn6UtDDVV468nm
wDPUH/jjHXdmLq6j2MFcgN8jkWEv0VbdJ7ve9rz2pd4urM8VmKYa8viI+3G7k8hg7zSCcH5r68u3
AAMiKKVfyed/p2E2bRaH/WJq5/Mq2QuC7SQJXW7RtRvZyuN9UTegSddKZuKfJlcXGniLZk/ugbb4
w1kNhJAThbk+D0v0aB6+eUfkN77sWiQT+3TAe6ViruLNUjrpXm124gp4BpcKlmn1m6d0CSCP+SZs
z7wihDL/8r19ZhxSHIdotm+wWMxGtXQi0kawHh0kJ9tlBX4qjQC3PNeDgJLFOdpYmyf3ib69vSI0
mejbDhCj+9q/gZS9VgXjqCKlqqNSxC2geZX9KeDlslosO5sie9KSr/vCeBEgWxkxxPIcjWfoPfku
SGsj4eacyX6FsWQZkf68ze2K+hbJDMulH8gHw1He/4BZu/e0z3gpLUrafIwVXKqff8C+cP/HbxSY
rlXJeKWzXGBSfI+9jXFsyR90ue8+7PsyOI8FEI0zfmJqToM4wfOp4capSDKR9CGiaCsRUDYUSN8u
8QhrHmNiV6YrkvyZc3RmDf3SIHiIwB5jSODpZ/wUOMvDU4xhL/4m36qfyh+aexwJN9/zFxKYwKce
5QaYAEhIooOUbUFSNQpUFcjLfU3ejsQv5DBuR+gCPZIn2KJIUX+0lw+vrws6gy8Rq/Ie7LdN40IY
43Cypiik+bnlNyapy73x3WXPYFMlQ26f/XHTAlD7nxLFIb8MGut/dorxNKYxdvkZc1/80/fxnL4U
wro1OFt1O4S8kME4jzqKz8EiM1DJJUekXvYzf8Xj8zOATrzcI8/umKBGHJoQ/M9Q4OaUW9NGsSbD
srhRKs/2GP+QS0mcRgt9DheP6DUaRJJ+DjboMU7Wd++aVmi9cPGIt2WCfmcmjAVhJ+M1MIoJV5ES
qejZstI9HCEuou9+g0eM+8Ut+M+H5/fx/X/C2MatWu2Eok9iFa8Ky7NSA5lBg1BwV3Al3bxiMXfy
/y6L7eECveRCCsOTitcFGpFMUhxdXkLh9ovzQgbjKsbaVEB/E/ykMN4xYA3giaVE1q5gpUueu+Bp
jnEXxdQsjDGALNP1LBm4LEdaDXb2tmt5cF95PjX3NolxFoCE5JUoCfCA2KS5NPW+9zCMdWWdqeM/
Pj4uTVra2+X2rd3uwGKx/v4+pJTbZ3L7BXqhXcaBDGYQhUENwzSdfO4iD1ZOu5I2PBDhD8XOveUy
TiQ5KW0bByEOwKazwCWHB9rM0pFvkA9C7WhNn3J6OFgt5VwAN4OBi/UxLmXRd2kgj1jfy9E76k7r
TYfd82w+lPs6uuW9ZpiPBs5W8GezPXldi0FyASgy/fMa5dCCaCPSI8LLaaUcEWgh2PzaWPdXN9sI
q1RpngcJdkKw67LMBqFYlXWdyaqvaAWR1BMZeDCe2S+xEmQMUdRmbkCMmGXMQ83DoNDFeU2kXJCa
0I/FX94ddjPcuRTC2EbXRqlgdIWK/nRivZ8/Egw5PG6yb+94Ak4KqR5r3LqU51huPkkuxTKmoSiF
hhE1s1ivsaLT3Ph/Rtdz4DfkbC1BBmU3dA2j/Lq/aTezJJdymftHKdpJ6Mdsdpo61vtDlvT34WFr
P1N+dvCWUV4KYy+ewmiaOitVf2qpgbl2wXr6iNKlafEYKW6+Mf6R9Ctobc5qF0jSrM4jsNDya7Jd
d8/f/PbMm2m6S0FMdNpliRq1s6AElSCrsxzk0x00GT6gi0FyVD6X0fyD//shAEEm/vyi+BQrGMHR
zhuWECedUd70+4vPQsFVIHP51GbZpWc8WCGmto7GUke5WweMq9xEj2FMLIsXsP40fd5bGHMHTXHY
YlQgJCJXf/RUpKqPgitWZDIt7Q+13JfSAhX2Gv8sD+i0fX5e2xN9zVOAsinobXjfc/Oqv9xZxtvI
cjV0o4zvQdXJyexiOTx2tiv33GfBrR3FjEDwNqECBIABs6NgwkvaIeshSMiJZx4lgZydEPWBJ95h
vxX4XUpiNlXpBMOMW0ianhA+CynViYlB4eQMGCjc6ZzIJjAmjou5deovpTIba0pjpg/VoPqxSWb+
+qXYIHU2PaDeM7NhScj+fvHqLfNvssaEqVwGgMkqmEdZpBOGcwRNPaqqfzwuQLdUAPBIMM7HUU2r
dKvaCoitIhN7oK2bBZb7NS45i+Z9ALOpnRIgTMRUGx94zOAjKx3J71wxomH2AWpz4GsxEORprJby
iSP55gV2uXRmk8FrLwhDiqXnZ6t6QYVWfDPpdtsi9YxQg+jLVyoCFxkdppi307fCyEvRzE4jIRtq
aQTR5R/JHmpfkVYaoO5tABxcb0lvxptpUjHYJECLp+sCPWUcrd8ycExLnTFOgMKC5PHaOYpmjoVP
kY5ENEi99t5L8RgewOD9/Ny/Rqhrft2Xd4PwzcTb7B95zIKzDP0crQ55m7hEfI4BSZrVkQCNgOUr
4MzIf4/Odt0Tc6s+JEDrRMsRrV+u/C8620xADjHQAATbmDDNprnCXkxm8j7dT9G3JCok0g+9o66b
ubYyuv3n4aBMBMAd3jm7cbav5DLhQ1brUYDuNh3P8Z6i6qAeK7S0+p8TztqjslL8Pzmx7fX0vm48
V1h969xeMd4XMDFF1Uig95PwBaGrvqIN+RM9rYeXo7I+bs7rr9AZXc6m30rjzJ0Bugo0FpIdbHvF
WIJXIwNMzO+Th5MvWSjojJvMmdM4h/MG4zje7lvZD1cH48yuBDJLHNMcQ1w7AVYGbPcioxHdD+CI
FztbeM5WH+unYPe0tkn08lNfAmgAkIHGipcJegg4n3LjBYPxbDp6htCbKWHe0PUBOxe6MZj9WfCN
0EmGjCi6b3zWwrI+PajoU1qU615+KzAXRu2/s8JJ2kPcWydzICexJKX0UZWeGtckhgtMwQTqJvG2
P5Es33cG7QZMFmmpZPi1sIsmu4pI+jfj4UVv9AJg8/5Zwk9d5CKAGstibDBsS/AXT+dvuVlJZkSy
VWt6wcIuD8KqCmjX+vf1ditMvBLKhInjpC16I6sEXxAtTDYmTvwlLGx1MyGccSgx9nThif6zCCzL
gYfGvPWsvhLO3EVplIEi3cSK8xZg46ckFa3wQZMfR8xcr2pSCo8Sb5LCjQaAay0znriSQWc+GKXg
qxKtzk5g0IVEzPZvt/nUYlv+W9Wr9k9A/ugqmRT4RIy55V0GHFtVGOc8pQI63yToXJZoLNG/j/u5
NFnag2CjjbQnTy5nk2c9Xp1TnAr0JRkLMFqj+4qF22E6tyiI9RD4oUEdr9iVT4odOzqGJKFeuLNp
ZwPRQ7M951D+WOw9uYxx1aURq5EEuefFqnmtN+EMLXk8U9lFIsXyPREFtdQhy7Oz9HPLWYbLGOFz
HK2eUtvUAN7MlymVH+5r43cC+kcbYEiHIkDOxLpJVSwGTQukwK9ezBMxzgnpPlF8+qwyzIB4EsSW
aCUn9vlt6YxMxj0ZXRPkkSIDaK3/kTfmQaXrZx7l1e+S0rWQXxnNAtyh6LwLfCTJMheXnk6Om9Lq
Ilt7SJZotjEe9MBWRyKCFsjBDYwi3zdoJKTpP7bw+UsArcd8RnWeU8DcvmY1dqmUa1iuHKDgv//c
z4TSmAiaB+iwWUcDx9J+Z98ZgYx+xUqto6xTA3+o3aYB2Lr7aj3dm+x6t8t8uGznhOyg5HLk/o6z
ruWyQ/7yrszBXw78+ib53hyTHeZe2VFOkvfAeU1OM1gOKIP59WI+HJ7Sw9OBY8s3T/Y/itaZE2ak
RbqQz0bgFyoRz6QRSWMLh+wBUQ0c9n1hv/tH5sWiX1XBEFaME2GBHG3Ymo2oRIK/UZbBIX7It4E9
ktgGpokqa9CEA2c6EPQjT+gHesMUadTn0cv19H3/O37HOcx3zMH2xUWJcS5GUSyEAHQCS4yJKHRb
2tLEOlkn5zu2m4p8bzT7vszfjbSMTMaijUgAbbsRCr6VFmCUHbZO+sd3TgnxVx7p3xWZfGiOK23W
4+vBdVNb//gYrY9nRLm8yHY2Zdap6hhBArj/Yn5PMLeHGVbhORgR6aB35CVEEnDyu310zHYKTdbG
EpPRFmSd2mc8JRXXXDfv8bqm62pBLF5X202vdvkpTCZilIdaCFp8yjl11eZ1EKkqb/qncEHiAd32
wur+JizmpTFLx2hLdA+r89rR6HC98SUGWsjzOHjkfpx2Bz9qD2sca3A9oED0dV/YrxcbxgnOt6Wu
zwMMJTagzEQ9K0wNRqY2dAQ/Xb4RDPRC7Uz/vpzfic4fQeiQlDVVxq4yi2pOcVtXeoyAhFjZY/ve
JUivanv1+0OyUrt7dpHy17lkAr+zSNdiWdBgl+gFUp6JgPyqlUCXSky2laM5CNrpy/0l3nIcmBMy
D8vEvyQEINf7lgw9xowWkNXN2I5D5zqy2z8n7/7sLwjAPCVZ2E/Ka7FHvQqwmk8cm37TUh6++NbV
f/UhTPBXGJXeFjk+pNKIsovNtRbYEh2MQ6v/aWjWkrLnzDX4nT2c9Xyxdua4JuUoDlMCkS8bb7DK
L8d5f/c2m41bgs3uvM9xijW6H//654q0z3bmY+LV83P1hus55ydpb54gVCIVFVNZ55nl1zuxWBQJ
CjCq4Keh3Zbgr9qI4b5sME8aw++WRkq1YXd6MwfaY7Kj6dy3g9+x96yLeWI4KqFo82PblBalqURt
28OJ6iTwcvQonWgYW70jgdP3q0CzH+FRnN9cMMRiUhRYEOQfl3JxV+SxkCRFqwt+sdh3UK1Y8IZk
/241wc+rGAaNgTHIb2BSK6PTMgiHsW2jZ8nYAWRAs3glJ4dSOGoKyG9zR6CZrYEOIAhfcvnN2MgT
hYLHcq1KGzW2JzPgRJs3zxv6yXUZneWgJPhxOReLlsxFXZyA6XiehEPUrIbqoPTPw/B6RnavpEZB
pepFGhsin4+dZMWTbncTmV7i/kPXaYceZT0sLHkiZfpX6OnJPFHM1ew1T5etDhjDE2/s260bfVbi
PBtJ0THmhwljQr0MlBSz1p9lRw8wCyE9KjoCxiYnU0uUghqyndfLKqQjnmjZQxpyQoqfgJS9WTB6
R9XmSa4YvMh8gN702Tmt1Og5y1HDezDAwG8hjstX/QcGi/cfE5inrfPLVHqL6q0pQZShgVle/8Ro
TEBX4iq2VCcDS4FjNLSV59ymYhfCx/T4fzj7riXXkSPYL0IEvHmFB/3QjHtBzJwzhPceX38Tszck
solL3JXWaaUIFtpVV1dlZRaXRNEYT6XFIw/VIqMdDFowoD9JcxpjuRtF1hSzjxzxLR+1cRc4jaui
A51R9Gzli6aLDvW/LhIR53rrah5q7YnKUWoT6P5X5+mh+/f5EZ11V1Dg42VAmqZdTcRWfgXdRtoV
/QsVav6+UMN3VpNXkL7RTTDCazhAugE8Yqoe9rwe25Fu5MdVZH5JX7bkCHptKnbnLaZ3Zi5JiFnT
YDGZ3mzgMiEcd8L6vOQNPM7YuGVyNRi1/NBAUFIoPbsotpCYTjQqVrOTnOkpZQvuqezV9liLWrOk
EfVIVqHgW+DGFITByOKTYfCAKlc6DmFwqdGZnDsDo8dfWOHiRwjNAYLweXQuPQ1qiZSwmuKgTq3C
Vh1QUvACg41NylEELY0gk/vWUUvR4QPWBB83/QdnCXELqtH3zijJwyLKuiS4+A717puZe6hCm75W
eHrv3EKFRjSTqRH1Z/xJos+Q3iohmgVom/3XIOjpO3hsIbRXQ6qXI+LlrO/Fsu7K4BIPB+WE4yNs
kgvKDM3wQkFirRvN8kdEBn7UadkqTlK7cO/OvMxANIMKCzNdcxDsIyYioJKxZHwqvBQAGLRaNWqZ
pGU/lfuWGdSw7gowimxatWx2CFep8thnZuEZnaxm394+ErYuhbDPrMJ9eKxLTVhIQjwG8fdfR0QF
Ze9XIzd9XY12XV8LA1xMcMHjVsmOLq1Cs/r5uZ55IEu4EVAR4CBDNHHI3O+LohyboR795BKymxx6
GF+0azShXtDrbOu6JlxMcKZLm+FU/5KF2lio3hKC4THBqYBshAM2XoDeHtrGiDDQTcuQbrkovTRW
CrWbg/sBiBe8q969NU58oZeE4x7v/nt7xBZIxLzu3RD2Uvqq4LoDcvL5rE6b+P7WmAzwiN0RSYlQ
CLuf1D5JGclT0vQC9kpPzZFo//7/6E57fOPfWyH2CuOiq1L0yvTSyk7z0q85s14rKySrvdLOdH5N
NQtnZ9oL5LA4RZYgggBEC0smFYD3qKF86mcXt7zWvtnXr222pGE546dwzfzXBrEXsoBTGreAjdx5
r1mVDtfimbLodTmgKvXvVwmCkhB5VX4V9oj5c5XEY+u2zi6IJZrBQLYrBe94ZTCv1GIn4dxa3doi
jlneFmEsjFV2kf50JfyOSq99fxOFr1S9F98hUFq1ZpwZzwc4k2dF4In4VkTnP26lXyaKm3gvbAou
VQIpv/it1o4IIKT3KHVaysxbzec2baUnkUEfuGsRjyry2XV09hqbevGUDSV8BkyosoxaeLYMOFan
CqHOJlqc2pL0XlOvTeWMlSFXThsg27IaEJmgRW9AnBhqWXNyl3Klj7sPOUpcXtOxQjhNvofzlGv9
oOuKix/ogvCZpVu+WXiIPHpfmEAOARkECKlKinh/buO0cilXGYsL2L7Vvj+VgBkER7oT7MFJX8Tj
8+WZefZA6ZDmRLBLIW5A5uLeHNBw3EDTVXFBMrRtVInRWscvLb/ZiU6ll0fmKKAxW4kixJt/xcKi
lg7b5IfuD/SkGcuDqgHxLd5f02G83R9h0iVM0GO8PcB2oETzkP4HcrhT261bacqhsXN+4caZCZPu
jZIhdd/RQG/C6LY/s5dv8zs8xaMerxkwzqxqNHaYhiZZIDk5CY4WtvbzSZ9bYmV6TeDcQ3dMIQ59
XrUux3R1cRFGHRLkXS9bUQ9UsaLo6VdQa0JFa88t/jIxP8yyyGKmQQDCgDfwfpZjhavdohmg0aRz
vZmhrpimjMqwhnwtXhtQFRWqYqSU5tJ6nBpMYDaZ2kHX+gicjRqsB1FLUXn7KkLkcNlBR2QWo9Wo
hGiQD6lTbfS06tD/pLnWAzLSODnYbwMN6tW9b5eJLX6zldZSdpEbOd4mi8xZj9oDeEhO2s4YmAT1
Y3ITQZw3kMdWKC8+p9KQvI/LtzDRvMIso0Hjus8Awqzuq+Kb0ccgHHte57sT94MikyCAtF9LFTC4
mZxsKIkdorxTAXBdOi1gVKxO4ymKUphkK73uS+uG0TPFxP8oIJ/9fJF+m++IRbobBbErmSLORVoQ
ywta2gNFlwA4krYcWLnGTXUdv4GWQAnItdKfLFa9j1F2wtBkJMsdNEm2q1CLxhVLW4M+iHpY211q
KeMhpjc8ZWS5WbqafxS4fXaQPoMjlxsB9+Z1UJREYXkwvD3/p3YNKdtAI9F966l1aXHiSlReJDzq
forQKhOdCl4jxaqifcSYI2W7kclCfXyX4c2d74YwN6K20HgoslpolPDxK/6KEtRQ1DiY31SFQZcm
02pDd/C/G18vFBapHPx56IB99YWF6Xzs7SQ2xXQf3niWoK44sZT58sKuQmdLve8bKynUGLk0i9ZB
3umrIkJbdfzJtdjA69VIrdIKzKXyvzAtG7msIpoGEF2CCAUCqvffUbSUD2Iyubxw++4q/cl2xa52
fJMBCYR3TjZmCq2Z/aCNZrTzVGkrWOGOVtdIz19i9U0D2yUkiWhokKHXkNZeI6D4bMFizWAfLuRm
ZlKQMsTe//ulxMNoKDMuqiipvNBSpaXVdWrXFk/pUbCwqpHpL9l7jFHv7RHp5SLvOa70MDPMvjQr
1Gs4FZVt0ILIum+6jmsyO34f27HVLHjgmaTOnWWyHMmltJjAZ2BvvESv3roVjuMHv+1krapUsfkY
BwdxRwbh9hXk0tWQPT0/6uzMrXc70xxx1LtIdLH9MdOKzWqBp/VIOgMN9O7hJKiBiZqczjnZOtWE
D1erVpmRrTlnAqc8/47/x94UQSaLZjAQ8xErIKAS2iXJ9B3r4kt8qbR+nerlaLIiXp9rHBd60nuM
nTxVmyv9lh/6Qi+QaNnVf2moDf+R7CRJVGFVWFlrhJHqqlSlKoVGgdmoMaddE+27M8VY3biBOjvE
4Nudx6rNd/jSwomsIt2VFsY0U/nB2kKMG6rcAPFDTvr+vDHdECuJFFSXodP9HsHjVcwUTU5ju2E3
NF1oYUHtSulfv5phFTEUcgqyguQLsaIy3SZCILjYy7zhxmrz2ve+Kn36a689iUuMrjPVpskadLIR
s6EI9Ov7bnxbwbOA5FBhdfGR3al+/Jo1xXpbZm8ABvG5PYZ/hDZQa84KoFjQaGnMLkQUs0f35gMI
pxb6jd/RWVRd+MiJARJF2O3UkSNX637BS8yk/e7HSnglcUxLn5MxVnq1pfbheTTprz2og0Qtseup
lQ0Zv3pq29feGlD5JA7eamqspVptfOVqYV5jx4ZyAq4qzTOXXlUzL4K7hSAOEDoGuSHhp4+LHCa3
k5BXxf74/JTOZPERsyG9iAcBelMeTqmYikh71t7vjg6rj0I4x4It7JMI/KvSRRzWRWNRuSmBSYgC
YmJb1MjTGnX/0YMXcbDoYP/8g2YyNtMHSXjT4XNQsSGC9kL24qEVsfoSrvDG3/Vmh7gPUVMNDVBq
M0LCR6A1WQGIR6XcQ6wJf+NVugTgnNuDeFqClRGsm4ikiTgaaGUxL4QaexCc/U1huv7rmP1xKwAM
3H7hnTJnC320UGqf5IJ5MndZ5FHUdaJfX4DHrv8gkKGQ4UayEPUHZL4XpnfyUGTEIE/IVIBUJAS1
xBvQl6q2z8aivnDdWmbe5SsFzmFJAvmPGnkWJ1Sa7BlFFa3YaCG9MvceZG5NE+eaEfMkD9K8vpR/
mO8I2u7coPOCltUyyKMCrVIbXs9OomD1u4oPtBQog6xcy0sP7ZkSMBBhN1NAHPos7TKIGlf1BcrC
zjk8CXBzH5J1kpEs3ks6u3DEZh3qrT3iHLd87uU0A3suvYLYYMRuC2jM5iEqLi9158iQto9UmtGk
1pbOSrvgTWcjL4XhJtz97wVCrLjCjW5G1U19aRIUVPJ1zht8obn9Nq8Fo1RCrWLQBlCornhe2GvT
L5N77dYyseBD2ohMhRajS1h1apMiKJYSLRkNj0Yl8Ceq9LH+Sos/yXCqmjWrON7wltRa//H8Mx4Z
YKZSICJkDj6FprnfgOnmQosYvxdiCRMwIAg+gAWd19lUK7ZDqCqX/PMq714E1HACk9EugpOsZSM0
GrWyBYddOgLTiB9mBGU2HpngibVyOp03n+JHQcMVGVx6G30O27YwkGaUp8zI0EFMc/yisnXEO5Kv
Be/MXu70LLefT8Zv9PfwBWAdRYJAxu0uEWvCTrLrbJVUF+Y9M4RDh4RgzcYqTxt0sMY7BRCnygJe
uOrNYQ1uEcuNUZIPf2q8tlZliTpY8A7B3a3vaUKvSYEF+GDbvTz/yjmPiJzefz6SOKG5W7BKKGCa
ykwdCi3A7ZqsixxlWk9D1Pjc2GNr1bQ/UKBHcwqN7UrmfQUmgb5pVeIK1ECQJarOiH4BPDT14T06
D45vIPW3UK+aPRk3Jol90EhpBPaqqrrUEbKJeLj67i4N9VBaeAzMFBDvxzY9Fm42XNmEGbTHf8em
gGok3zRoi+N0ZO0N9EU4YC7dcCA6i40UlNLP53V2ESdE729LO4gh703HadxKedNWF3nF7Dsv1soR
VsJmH0sLF+h0GT/s6RtLRHzMjF2uxD4s1SmI5LuUEkyvKt6eD2emjDNN5X/HQ6yZx4VMy4NM7YKU
2oX6Fq9hYafAcHAbMVXpzPG3las/tzkTAYKrnmcYkVEEFroc91PYdIHHS60AeuraN0L4xij/ELiF
PfL7ICWm784K4RIat5cDkGRVl241aLzR/BQTF3auN3Zh1Hp88Nbcd4+kHKPRZqsF+DundU5r0E6P
Pth+F52WEPIzWwe7BoS+U7VMRg/e/biVUkDmNqSqS9y9BRKkttuXFm2pgcnhDd21/f8yzTfmiP3T
BX5cjJRbXYr0p8kgriJ/51GwcBxm15JHQ9C0nCLkZe7HhAg8HGtI814aRYvca8KhmyJaAgTPGWGg
M8+hdxEJflImLGf6hhrCsLl4ruHxUMytQXa+1FY2u2EA+0E7F8ovrEzeIVQp8hQixeZS6rHT64zO
//jgIB3RllqiTdKQnUBLHHkfOXgy+kewjIPeUOP2gFYYvM3qpXp9fk5mkD+A+CPPTyPVgCovmQdT
OldWiixrLkyqFlZxYb7pRvcMRavMGjkuSUNSGg3HPA0aD13YrNF4JZm8tm7RGNarxTpeuujndvDt
BxGrLUWj0qR82lwk5hiIWhavqW4VRIEuh6rHeyrgaEhnmImssly3Gt9ZS4TYxqs4LLjGuQsAAkYK
2uJQABEfHjI905dy25bNZZ2g0A7uMKfdj7Z0HPYDuqGRXI+NRG03er5ituXCNT7jl+9sT7v15vJx
uUJuIxqr0qOoPjLbus8W7u6ZeIqFZNIEdIN6iSQRPnkY+SpPxqa5cAmAZv22ztduY8fVgXfNhS02
OYFbL6lMOBz0MKLGARQf/sv9YIKWkaWG97qL1+n1O+BMgGRZAFakIH/copFz2Hhgo5G1TrdRWHxu
/CHvhPoDj74NIJMmOSOJRK2OfcaPeVy05yx03kccsfrb3YPsu9tkC7cBuXF/LYmoEgoCnuHwvffD
bOPGzeKQbc5NrLJdsso7euuHUBLz65dwcICcXZhYcpP8YxAEjRNsBs17xO0jBjQb1qXcnCkW+WD0
DbZ8teDfZ01MuHGU3oHJIUE5kBKP00gJ2nOcoNLL+mh++ZfO/XcQaD4E/EhQUAgnZk1UfCpNgrI9
M6NoUsqh4CLV84qFcTyUHSYzgJBgaaY+R1rh7henERumHSczpS5a5Ua25JW86l7llWczeqpThmQE
0LQpHEZTrMzJd43j26zawd8tbEjyopm+BGg5nuZRFgPrNzFgZpSrEcFSe0ahJbDxopJBR6AmFOSS
1j5t0xs2c5rvbF2h+vHvTcsK8jIQsUBiBt9BTAIdh3KpRP1ZRCUhMIZtBnX4cNccI/4kVGe+cVp2
K7IHITXCHZj2FuyTLgcjn2i1kB7lcImzZLkT2hZ+EWZFfw4CXyso4B7lC6pRFe9U0sLLlZvW897n
TLY4NHYAxwF8KLHecsdTnec1sCXRKq5WJXzh2y2PYh2Fnmb4c1S/pDbRQ7zgRMlKeF9r679uZYhc
qQ7lm1+tovy1q9Yxet25dcRYWWq4oZrXmsisAMM9MfVKzAwmAtqx4JfunkeXef/5xEoJpdtRpYSp
qiWHRQ8so6Li5x0j5RpHqsKpsaLFn//L7mAAquUBpsAGJTZm4PNu5Pttf45kva7syuCadb5uVyxv
5G8ZcxrAk6Q4bbQTPhqgA/8X61CZweMakYhCBq7o9a8leqz7c1Me+b7RSvQfD66K46y6gD1yjMrm
diqXyMM4VGgwmZZ1r4zcL3zHNLH3+0ZBLzSuRHgJRJs8cfGKQMzgYdnTZzqPKC1n+QSx5pAuOIHp
9XFnBQgOAK3B+E+jTwS1vfuDSHkRl0uUTJ/D0eSNxM/1oK9Unzo+n9SHXl2ctjs7xM2LbeRGAUr0
536vnLJSrVa9U2koB5/djUyppae2q2Sz+eicYe2vAmbBtz8c+F/zEi5eAKmmlOn9MFuphbJeBvPC
xuu3ZQWALYNiIjPBcUfj+Vgfioe/Y+URw8K7Cjzwm/fGhkbs8RaBMSY/F4wtFXaVGgkHFaZQDSpJ
q8fc9iGhXCX5Nmyar6CovqB+pYWDVSw5+dn1BWpSFLGN8IwnjhI3RmnGTN/Sl6Au7mNrDLcldYi4
xVE/BB2YYoAjOZFFlx2cOzHFo1DwKJsGzLm7IkTkh5f0zKeaTB2TIzvV9328YcpB95o9GBV45rXy
QNKadevx3yIbp+lHNxIANCwSFuAUuJ/+No7iZoxi5jwka6WhQP/fSsC513/C8sB2S3ish8zkZA6z
K6MxBFoD4sNVlg1p1LsSDbJBcKKor+v3ielt75ydFvTUm7dGB+BbPflopLRfXp9vtbnVvbVNzHnC
Vazi+Ti9cb9rqtdyXQD4X4/WcysPGL3fIcoCoG0I8KY60/2MNmESdLWUMuctxvYO3KuFtw4k7lQz
0ywQ/ltWBJZo58yokTGqYLS7cAb+/Jo67wf1ukgj9PB4/eeDEEeB2QcrTSKkWskN40J06bPeglY5
086f28/3922kjVpjdlahx7vSWtun0273Asatt+fz8VB8mMzDX0KZVJEhf/jQOdsBkNxHFXOWKqO6
JD08s1hqHHLwYVpA8pBTWUSRL+34kUjpSjksmJ9WlfTZElB5uBhB2PbAw5UMrYfwsmTOHNKaMSDe
pV36MTBLL0r72XcJmpUvPSsYtQDBwkjnunORTGpozz9j8hwPX4FWKBY+juMBDrjfFBJakyKf75kz
K5pZbBQdKttf+SsbmW13CRDQPDf3W5Yn7QGOD1eGNkpU9AhPVjaCXOURw5zFbBcxUEK1xl7BjbyD
RnzdoQtgFGwu1nvXVFy9yi/hKw/VOzGyevHMJarobURB6yFAFI4G3WrQiEvKb+C7Yifrt2OVqkNi
5Evifw91o2mrIMDEYsEh4Q3P3s/S0Ndg9yhxdBAv+O/jOkBhjLcZsGydrmBDfD5HMxtDQjUQ2GTk
wZkHEhVg36KYgi7tmXsHOh081D/Pf39mye9+n1iCUfSKlAtq8Kj/RQpEQL+u065lwbKfm5m5rG/N
kDGJgvJK2A4YxifeIfqgNwvnd2GaSHBNIg1eUVD4fUZ3dWXLfDz//IdiHdb87vuJNa+FoaXFFr8/
cURK+Kvb8avWUf1AyxZszVwAd6aIx4XCdbmUKzDlbr8DQ9iGL8/HsjRVU5B6k/3JA1fghun32atv
ol6/2GuzZGD6/28MBEPUNMK0pSIVPWnquJHRcqQ3G/TeXyfugWVmuIVN/EvbemNxdP20A36NhwRR
BaU3Rd0zKl5hAIj8AZ7OGMx+Z1+XgFQzwdHdOk1b/sYo2hS5MkkwTAhYiBr1ZcvHv89Xau5Sgo9B
igkpQryayHdmRIlV1E8CWlt6m54YLVu1anMIISS37hYqXzMH9M4UsSvCIOglPh0g5/YRrSWDD1R2
vUS2umSD2BhKi4yFz8EGXWiVpvq7ZmnCpguKuFBkvLDwKED3C97lxNnxY4muqZiZth5QdRqAAxZo
agd1yc7DC3pqI7uxQ8wW1CBYnsI1evZQuua/HM/hrOgAGO1uielh+qVnIyLmjIpyt0wDjAiM/O7C
c3R2PW5GQcSAeCYJWRTit5NKBT622yzmhJbmiTgjfCaUeTVpKp2h7XoEfJw3OfQWpMelwzjjAe4W
ZDqsN4dRBLS9HH0YWntH8zvSOKPTF4KjmfN+Z2L6hBsTnoCOhZACv7+42nprV2+NzqEXrskZ339r
gwRZhWBIFUPQIZ6DY2PFr4q+JM05awAhNuiGEGNLZJgrhR7rAlyFcEJldA/g5+cea+nniWcydIvy
jE/w89U1PGTWOEAe/bmFuegL+LP/joC4iWWXYWsXDmBq2s9U7Kpjr/6sFOtkxwsLvjQYwplIQ5a2
PbKdZ10YzK7RsvPCUGZPB0RmUX1ET8hDoiaOEr9tGHDag8c1UwP1p9LZRW23mdt4SoD/xwixJHU6
FG3cwYiv54byr1OJkyO8+XViNWipEIqhwa9neCmzmgnKHQFCVUtR8EORH/HXnR1iLbwwaKMqBce7
DmXgl9fUEUzGZrpFQuRZP3IzHsKxdyPXwWlhPFPskkAV/pxb+sKyz7rdGxuES8d60FkQYiyvr0jN
A/2BeAV63rWnspuXl5cluOoDvo+cu2mf3zguRQxqt8ftfg5sZysdtcsJOknr952+uVyfD23WRd6M
jHD32ZiXXRApCC1fYpN3NiN43JaGszR7hKfn/SgL5RqjCZ1KDTar68vzMcyF+ndbjfDzA1qTIaWL
5dmuvV3qnM/HGpwP6oKZ+Y2mgAAN9JAssPj3izJGclrWgjCpk6bokPxBc8wlW2LamzPCCMic4ZIH
sxyJsGvBNBLKmQ9yXU22BoPBywhMAGq5EEfMOcpbM+ShydFlNjRQRZCtwMZb3fIWwMdz++rWAHFi
3MqTqHqEASBhrsWFff8TroalYznnjW+NEMfEzbp66GkYoWNoMlYq95I54p5ZeXplZ//DPX9rizgo
YQG+I7GHLdZiNq6dOUvh/PySoA4ooR4G9AXh9cF9BGbnHhofo4JeUpV3whEx0cJJmdteIL8QkEFE
Bkf5bdG7cSy12IZR6XIcXkDvnF6+pWtkY7RcQ04UXmwNadTX/8Uici4y8OdIwpM5/5H2hjqDtMI5
ULOt6q2y3upX7U6zgT58EfS/lNlo/X5ptR50MCYPCrae/5gltsaQuaFLhTIHPQpdoNXwlKL9DQx3
+vUFHG/XK7oP8Udly8CnCuA1W4puf7Ox5Cvg9gOI/UJDF7WVMnwAZno0cQW+vtZ6tJUM9XA4Hpnd
6eobvnG1/z6fb3a6vh/sTjAVtOtOnSfEyU5bt0voPJyuQ1hGf2VyEcGbm4OeebXTDAbL7Z5D1OyA
I1YXRz33mvsFqvxf68SxF1o2CGsW1l9fYX1tMpHmOqLjWR8rtMqdwHsb6Km1BHKbjTVuzRKrDWUL
phYrmHVBDSb/TVcQLZ1UXJ7P7ezhuZlaYkn7IOdpr4QVWtT3ExNpr+IZyfgLQexsDuF2NMR9KVV1
Q8Ut7FQr8CJm6rY7Nlsh1oGvevm74EP5ucv51hhxq0V1VFNCDGP8dkqUdbHK2e5BOX6DZeyzM8I3
V0e4PnV99xhxu07EQ8ZMPMy5FuQQcqpV6pD+gAbU00/X1eXrglLDwsUrTKHiw55GDRalYBR4BJFw
jbXbiUIkd/+EeO/vsSMhSSWpsjVxgvb2tBRnx+EPAwMYOq1FiaH++ROBsBxSwKWdGzUgl5UeGjK2
/8r+e50SWp6Zatfcul7/Lvq8eeeD5D9gDQJQHSQQh2O9OBsSJIEqg33JNz0Ecc6Z5Zv+W+mYlVWp
nuP+SS1OWwV7cCzqmY62bef5Zn3AYv96wJuPIHZR2CdZNMb4CG4fbzg0tManZBtdlG0Ba57pr4vD
Er3i5Fse1glABVQe0fGGJ9J9hFR0UsnlxYiUbt7m2kQOpSGQyheO4Wy4xzEcjRgMklSgBLw3k3dy
hka+AupR72iAdUan4wHR0AGwMhZ23mwgfmuKcCxsR3FiImX8GTC10RHeUsfXmMJSPq9SCCAmq4Jq
5yqbni4u0B/NxU+3hglf08ogZeXGnD+Xm8DA6dNENA0sObRHMBxE7XBJsQCoKTTwUMQbrazCAPgj
aTznVaEKw1tYn4bQKnjBeutjwJOZUuXTpZLVzNDQMoQqOEB4+CcJ3017fgjbuqXPa0UwKsv9A+qg
bL8gTjk7tFsrhF+L+TpvWbzbzqFw9b6oRmuh9DKacf93+FuDskLyF6tMj1cvTvvUjwLmYkFgJeLE
RUkbSxyeo+cckiNuzJnK+Fr5qLej5c5LtbwtTwBcV7zmChefNRfO++PVe2+dGHBeF01ftEx3plt9
RAdEUXOmmwVqzjt5zWuiZJcRuwYt04LdxwsEdmUBdGYcGBlpngg4unho5EHOAE0azLhdUVKljtkI
5GZu8NHOH66lYoYeKMT6tSBAt0ORjoDzWnWmue3fulm4z2ZCAXwOiACnrmJgWX/vkpsIl/c8VoqU
sj9Lfyr+ZSxfitHOqM/2KragXjjhDm3sJYrIGTdxb5SYg4BH3MvwgGdRdG3ITGWUjdr2m0KCQGVo
D8M7VYMqyJGz7jvTh3DfMaAmpAJ1TL8Gflunl4U1mS7Ee0d8/z2Eh6SLtguw+/vzWOhDupYiXIyZ
IaZo+HzxmMOgsmGmL2KlfmPLR7MgqgGFAlJMZPvlGHdZwbRdf6ZXrKdJ/FGqestjBavKP0P5g5PM
Qkx2YQxe/pOCnsQ+2+aVE40O1265WEuKQ890au2fucES+b0cFAuh1TTuZx9IrFPro62tooECDDvu
PVco3woaf02l7LhwGh+agYGOxTb871QQKyBFg0+B0rM/e+Vr5J4kcD4jC4pe/Cg3KfEsoYFw0DmA
nzAFyaosNNbdUtUxZF7K+MSwJu19LOyJOe8kAcqHpgkUw9G0dn9rCsGYy5zH9GclDuTeSJM80jw+
4r+UQR7NVCh+auDD96VQuAbN9GsqBFISZeyvLpaThSTkNM/kOkj81DOHbQKQH+EpQ4Xq07Aa+3Mc
pVhtIeUdGfo6C77g8aIR+FsrhEdEY1gccDFGLLyHndW6645RaQ7g1i+qe1+Y3bmddWOLLAOIYckl
VAVbEbWhkg85+RndT/GTTTcBp3louPYjO9xl/YkddsBaCQtDnXkzYKxIGCEsgoIJOjTvV9cP5IIb
U6E/66CiYkY9aQ1VKVXBCbeDysvm6/Pxzjwz7+0RJykVUynAEejPvBXXJ1AktXBzJuLp1AKM3+rs
4Rt/2QFEagao48SWvlRmm4Gi3H8CsaFbzIdYCWx/lumPWN7XdKEi/W9koQ1Bhi5cSxCG7Jhg30S1
XmYfYv01QKZoTB3kR0BhC6mmn6wwxMTk+3Wdoxl/PI6pFVXCTqZcu5I7LacOVV04NRC+Hd9pw0IB
d2Z/4tJEGgYARVRHfvv3b66qskkKfqCKDggiyhDiRO2F1HQPfOFaTRDtpJRf2KUzm/TO4PRBNwZl
VGnCUGy6czgwu56pnCKBfFOzFLsSZsBtqtDgWAe3By0hOleIc8fTNRCKrptteJB5tGA0SmxXXqK2
mCLvGxfyawQBB5r8RfAnok/rfiz9mKZy34bZphf+cv3azTxtFFVPsJ5vdPKx8Y+daSCI6RiUfQg7
dOv5Y4QU1kbxYl1m3wG0BtaYEVQ0BrAW+91mpxqilgtW50YHe7QwtUFM7Rb3o4OEfF5SI59tvFeK
WoWbCnAypB3MJE11zhoYdFqB1Ncs0KE1aGDKqpYAlSR5xO+4J9wsLjLIkUKfnPiCkc9djgLVVLcC
ia8CjURohJqKCuyhyYJgbJV/Be9LnaHEifjH6C+vKTfBg38xvTcblGt6DqGRn29i9PTV8R7a5WoM
OFgSWCy3zb1hYZ7n7AFczuLsAXwNOpr7QSZdJbSUx+Ubua8vWXnhs2Cbxu9pDlIYSrH7ql54UM4d
jQnfzQAfBhUMksCUyYU8UzK/2LDoJdt17ADa0k5axeXA2M+3EJmA/J1LACNFMJajYoFm2/uxMRG4
/EopKDbTunl27Xi2Z5dOZzBo6VVBUObkDtpd1rUT2XiSALy49eINrfcGUAX8wkSTz7GHryFmGqX+
KJXjED3S2QcocTRXfg/dbehKViWCZbIA0TEytG1xeT4LvzuGdBO3s0DcUxUvj+4gwG7f9yaPBvtE
1igAFvsL1hjZSbmgdMV792IwfbWDJmb70kMjytJxIh5J0/CBEAWvGAM69akF+X4xWkAE0rzDZ0RK
h970LdobVHSYqpzgaXy28Pb9DZ+IQaNzE0yeEz0CsgiENcWTamBd8mKzhgqmWrzWm1YX1NLMbAH/
/vk9Qa18NHUiI/X7R6T9tADtDkgMoelUE6CiiDyxMaC2TauL6knTxiO+DuRlaEVGHyXqHGQHXjS0
yVD1mAu+GVWlaqZyx8co9IdKGh06pNR83FJy43TRYAxCbNeFtDBBM6vBSWAnB0OoJNIcSRAa8XGa
yOBr3zTdcTrqHiDxjs/sw3SJEWHGweCcw7/IvATiEJE4hAHv02OXtNWmk3c11etcvK3oWkvHVdnb
te883+0ztwasQTFpgidAJ4M4ZKHUsXnbjtWmQsehNeqQYEsWs29EnmEiB0cJFLGCALg9C8nv+60s
VJkfoWfC38TeJxu3emT/H9K+qzluXOv2D32sYg6vDJ1EWWrJkiy9sBxkggRzJn/9XdSpM2ZDuI0a
nymPX1zVmwA2NnZcywYCfdb7mWq5Se0PVfUlUgT3eH3vLnRmFaqg5VjB9JaCTt5LoYlEC8foRhLK
VEZ3+wC/WppJGVhDQ2+LXC29VtWo12vtXUuXROCofdIXlMvgpAGy8gMDmA1XSBaZSzktJJyzHKx+
mGz1qJ5HgVNbzSkGM6hL517Uar1aJmbJK20uWtt1B8N5bDI1nSrdzgqNhKUqe3WkvE7tICoDf1JP
wLwjZgBqFabpcbLMWUZ620/AZiMhIUFhBDJ1LWcX7fTsLRbBpXD28ELU+u/bp53a9mJXJgmhKo+J
VoO2/d4YHqRav1eKh+v3QCRrXfZGVqn2eQ+edRIWgxtXj+q3+Fc0nGzR/OLnR23dPpQlAAwNDwJx
7KWcoZdn2ygU6EX60vQmUDW/WPU+u4kpUGrzbjlM1fv1lbFx3nr7LkQy71msDpKWG6tWVNMDgsGb
DM9VMhm+OXfAm+q9JOl2qCOf5SnGIKO36IDpp/vrX8Hd3826mfdlaLvGMiSsuwStULujh/zWku4l
gZVef+XTBUBaGhNxID1BTy2zu226VLMKjWnJ7Gb54iXWeaFCprlPz9G6oxsxzGJm2hUFxragmO1e
LYEtuqAxSpP2SnJO/Ful94vyoVncXNRp+clYM3KZu1eq+Sg54MkIifpO7CVYJt1bCUObTmC92JTo
f3TGsZBut02UhNk5Wwc1+K5YkiSkth4HqGIi96RMiecs5aOSKkCYoMWrUs0/yw4kGFrpVN5Miq9a
X5r31xWHt2YQSyDrg+wsUlHr27K5mLQhE5rbsGaqgrwmCWx7CJxxQQnxuhye7cTkBaC/NWt1u5i9
7Z06MdvSJqFBq3bfl+qLNeqiGXKe8dwKYSxampdKqs0GFtPQdxOF2p+VjpSaknoyKqNm1Yv4Xbm7
h5kbdAfpaGxgPfq+pVoyqViVI9/T+dWxKs8yvU59vL55n0NeaCYgOeGtAF0fM4TMY2sbsWmnzpiE
5QAw5T1K616anga5d+dH1A9m1ZPuVQBXXhfL207QpWGYCxNl8MyYexjrSVEYzQQtlQ9k2iWlZ/0A
HLKMmnQpKlrw9GMri9EPgCFiDjaHLAVsRmOO/yuB8RJJYJQjjiZ1nmZIcABhIYFqIRNxLPAl6JaG
Yivmv1gUDRvOnpq1SxImYOUWVXJ5tlcFDMh/f5zxW7NhTu15VQG5bkDp/mYYFaCG366fOPf93Eph
3k+ghZPCBAxDmDTu8gJqo8NPe5cFpnu4Lki0mnUrN2ZHVhtDkiUcBomf9B45E6QKgbIfXJciOhBG
gbPIyTCNMSfhQg036c+5LoDCEQlgtDbSzdJOS2xXhOpKQc4t2Mj+tyUwWqs1XYc1YAm9hXsO/Pgu
EdS1eTYMNV+4nBbedLjVl0cBDkxCVRtHUSuWV6tzUKQ2oNzfADp/fSlcc7Jmz4BvoZmA8b8UNBgY
/arzAlfc1o9Gmjw72l2rPeBtQnSv3A50FigZ95kFiMU/Etcv2mjZouq1UcWQSO4lZFV0lLkes5vZ
NzCjC3JqFwhJ15fIVeuNQGYvR3m2UhMpq1CxnmI0vdTN7WiKhLCYAR/eA3IIGFxXgYeF+OtyWbQp
2qZu5SRUz6bpKjfotdSf4sDc9wG9yd+Ms77LXKSUv1unFOTMdboT5ZPZVpb/fIKKzkjEQ8gcfNQd
Nzvb1lI+qa2ZhBm6+s/Lz9w36xsnOi3V2cj0cNaeW2Sx7qSfMalcUMxd3+ZVU1g/FEHYP9KZDWhJ
Fo+zZsEWtt81kLknnezJ9a09vufz3zxMSJsj1gRNAsqHjCyHoPUXPfPrFTcxx07H3EcThSlYEc+Q
wPtCjnVtVvg0NGyA2EIxKi0JTT05OA46c2dRZpV3zzUIWA8MiQK2K6Do2h6FPxumXZbRi72Lv5kz
wLYF6dRVw9mjQZkZvi0agTBuyzwgo60lahdHkGKj58GFe7nr9N4DwmaGnqBlHjyNiGZMuK/WVui6
uxttpBquuW5CaD6/OfBO0ALU7I0XUwEd2bwze3KMhufrKshbpwnoQhWAp6hDsGnjLqKKGaVOEsLr
kpDMjQOMaN5jnvyvFrfmJ03gsqOOzzLNUCMCMzKaVkJrmhAK7bPCs+bENZGPl8iZTJqbJrErxG9g
Oyg+rjgqYTYyZeDZ/ES/ULZtbZYdLpmGVyfRUcHrc9WzjNJFhrSOv8wvknJXR/VJjc6z7qk/cjB/
gAEuNb8Cwk/wDLLV+/98zUf9CogSAEdiHg/JdrJ2krDfczA96s/F2f6x7PqH+Dw+mEd9Zx2wMT4N
h3MDYOkfwnl1trr6ST7zlCRoyXIkDfLRNhDdoj/553Q/+SC9O4PQMnkDAQ6Yi6UgB/1O9AWcljfF
MTuYT3+hdJtNYJ4XtW3bRK6h5+r4VJtSgAyd2ywemGJUa0dQQ8hiUf8w79HGa402hXUkBUHA5dWq
4pQmapqmYbZoJ1P1equ/HQq/BrlsfJ//uL4+nl3fCmPcKScZHRJTCJtPySF97FVcLZEZ5MZSGANG
f93KdSCzbkii9L1U9lkaDlrsGjl4dczudxyBzVHXThVFDyZ8Ic2ht3H0mohRlLgbigIi0O5QksVf
lxtaVnETtQ3FGleWUXouU794TL8tnTvux/smBj8Jhpley0fpVXodHcE7w1+9CVcPMT/KtOx5Wmqv
LLGBnKl5no4JaCSeQVFVf4vuI7cuvv26fp5cBwyEjWh+wJwkRrDXrqiNYSYAppCmuE3DppsO8nge
b+2fSQ+GENuVxqeVg9F/6gXJFa5lhqKC8BR1y0/QvBbSzlXhDGnYf7cO/RP1yjs0TrY3IuJp7kFu
5DBrQ7NRUQ3pmIaG8ewsqNbZfuGEOlpZjkMjwj7lPnFrDP7fVTHhn6lCaZMC0jr/N9JSXyNgASxf
ULAUplDXG82+4OgDAk0btGPVksszy5fOiaiE/SvzzJvIrtZBAVGTQ2IH5nF4nrQ9AM7K59a6VVEm
jUQJcJ6bshXPGPpCWsaooljobvqh7TsY8+s6yVePP8tjDDm1nGgxEvy+eqvPrmMCnai4tYBN375V
puHWAnH/n4P7I4+x2elkjwpFW0RYtNp7mlr7osqPHYgySxNdp8do+hIDFicTBVuCU2RLeoMyoVk7
h1htR8OTqNOH/xz+URKbUf6ywOxlW2MXh90cRN+7nd64yrF9lr45vr2PTyRzM9mdf0av1puuuPIt
OlENV6331w9TtErmVqjDUC1Di8+IKSip0FM63DW1KCfC881NuM0oOQFk8xM+qZQSmMz16i1+fHq1
DrNn3HQviRfdNOfksQ5EdFJcw7KRx+ytrJeyHSdzGtISqIfnBTUgp33QxltjvitVoX+5/tyn+74R
x+yhITUDJiwhzgeCLkiN87O+Xyq/Di3qGdV9MwpyJtyCyXY/mRCh6p1UBtYsynYgUZ/PcCRObfhr
AdDEFLTHSBCSc+/7ZnlMbFBq5oA34kNaFaqe7gHi7rfh/b6uiFyrtZHCuElaDyZru5nSMD/Y92D+
uBGNz31um0AAuN01xiwbslEURIOE/vt0A1/8droBLlOQovmI7joA+k/7+YEW7vV1fWD+XNMOxhwv
eYGwmEA79D2Q/Okb+ND91m8BaBa59OQELZiCvs4+8V/AHnTQXgEbui8P8g1SEQfDJ27kzbtOoEGi
C8mY8GWszSKzcaSRnkOOYTUITXpRowBPCnwWdEV8+ElsgbutCDqfQOccJhkBhUGFDIPAenE3F11V
DsZmULQE+PHlU4sUD+oTiYPQbjdI8P/00whGsOFXts/C6TG+KUIHmZzWaw5tWO273+W3dp9/1YIu
6I+9X32Jf1Z7YWpnve/siW8/inmwtEhN4mzCR0kgl1ODym+9DiT35LuBqVR9d12/uMZgI43FtJrV
pGozRNJ4SHTA7yfoavu5EvsVbob5SMm/Lo4Fnf0I47biGNu6qChfmjkW1weFPx6mb7+UHYFCk7vx
u3YnA3p6eWmC/GTslUN0V+HZSm/h7gBm+BDvuycbs23SPkfbjuC7+Mr2jyawhaQkA3dKJOO7fBlc
XdJR97Sj1ns5eKhKdwHoAD3Nz9qh+I6g72TeoD/GOpMA0O/vGOZqEYZ+jX9qnnwvhynwc4SEg6LP
Y0x2u+SGVFKckoZuped6/WN5rwuyqKd3KjgjbtCwPaP1YzZBgx0DDFxPIUw+OQD00Pa7b4qrg2fy
uygW5LkPW0mM1TaMGG0Y6/3L9Pc+u9cqMBeIVsN7GbYyGLvdS3KqU3tVcFhNcieBGjJ1yW7GhNrk
AYTQTffPv69rEzd1s5XJGO1SayTDaSEzttEB3mMutECrWZTtu3g+VNFykvr2AOjK80T7O8BJfRnG
aFdlky8t815T6iBWbDBr30miagb3Fdt+GWPxprlPnXbGlzmPFA1wc6Ad+iDfZyChk7whkEBLU5wq
0RmsMfUVk/bBlLfRqH4cazIuOGd5nzwsB7RknHU/39V+J/AVec7GZnlsNR1g15Ep91jeGBghyJhd
Z58Go0vO1w+Yq7fAzkY9HSP1IPe4vCEtbeVZymMa0qTxG2WPeUgvFfEHsgCu/7GVf6R8RDabXdOH
qDVKidBQaY5J+lsBJzH4ch1ETdM83GP22iWm46mYK00LDPNp44EoXg5WXQAYudmSfx0lyy36bq9F
5W6pOhT59AOtpSBOm6CztDtHbm6jOnt0KDi0QXN7fZM4Fw+ddzp8JiA4mECUv9ykShnR1Zt3JNQr
AM12mJvUiKfGT4WI0IkX4tlo8UM6aUXx+VQiyLtJnyZqoRWuqw+lnd21zS6hgSPvVfrUa347ADAk
E+UfOEoA18GygU4NAjbMK1yur52zBhFem4Qxmt+agew0E95zuQgaNwRi2HzVjIGkts87JD67ExlS
f8Z0fSeLBoN4UtDCuHJ7AyYCLZOXi8FB9kqqI/HWQn+CXn4Xlmo56oAOyT8S1i/YaHMtOWWntyik
ZktxM5bGKbenXdPMz0sv765r3mrEGHMD8HzQ8KGNCZl7loo+apZ6mVVUhdUM1M6gRZkVLcimxe/T
YDLbbD8QW5D0Wi36Z5EY3sWgNzoTWUiyZAQ4geJg/0bMkamT21AABfQmUOiLA/odBDEV97TUP9IY
L0rBEKGllOhF0EEXYn6n0Y9I5BGJFsREpejltNteUpOws5ZpH8WW40s5+AONfHrvDWK5qa6LCqtc
mdo694NkNzgFGSVUSNNKUoZSn9J5Mrnd9da+xhyeqKLIeSRQF/sjhtHEttIrNS5RO60b9aEYwWgd
R57USYdpUYK6kpK1t0eaRDTp3AsAZGQ4mbAYKOtcXoBMzRsQQxpohkjHn5Ox7B2V+CPNSo9ijOUv
bgAy3OhWgvXV2afDLFt1rDssMVGAQ62hW1bzqgWcspGI8JJ71zaSmFVJujlrbYG6DOimlfipAf6X
FqbB3N0U++tr4mrHRhKjkRhL6MpeQf0UkmgRtMnJBq8cfRr/JTHa+u4CpeLP5jHOtoyeK92mq6BU
3qflqVtokNeCbiiel30hhVH2sR4ciS44IqL3+0Q1duV3MuxNO1S0tyzfFxbKaSZx43b2WhHC4frb
n6wVmLPB9ryyN7FBn6mnkmnUKEJoy/sSnyfRjIno9xmlsLSo7QaQrIVx8tuQ34RvCe/3HRDoojhq
wQkzV1XZvCWD3VrO3OV4rar6e0605TSpziC4Q7z7uhXCuMqdkWelUaUfdwj9XsAUh827t/vf19Wa
Z8sxErg2FyIB8akcps/dmJgKTcLGuaX0vVFFtAO8e4MEogWGv7VbX2fWMQOevMhAzxoid2WurMqx
BPIl0B7nJwmD59dXwyJbflyerTTGKyLU6iObogMnJeNIXSUqO38mMcZoss4BM5k6BLlMO3BNtefF
aoZ13Gj80veF4Y9K3vpjMT7ZQGkRHCZXY/5sgsE4o/bSlBYZ196nBFTTI4C5drQBG/L11XPPEgkr
FW8z+oJYX61p67kbzBoNm9rkwRSKD5P3dmE87x8JzM0a+mLquh4S0LP8WGZ0J02Rm6ija4KZSNdd
0LGcuuTfW17MagG7GRHPSk3ECFU6opgo5eLlMiWvG+hN21b3fS97SrfOCpH48K+38UIeY+ktO5/q
uoY86JFLMOJhxbdz/Rfv8YUUxswTAmwGokBK5dzq023W/86S294URKQclXAwqbOOVK47x0K7gCJC
o3INn6awo0NmpEcMkNkCteMot6OoOpq7QbUJ8oXL87m+97yE4MWPMZvfo/HNpDrepTbt010RJ8dW
IjGmvstgBjaOm4C4ZVda5W86UBqmZo2+My1+mRttObZT3/iC7+GYL3wPKNs1zJMgjLxc3P+ZgCzW
8wyvcexkN4VZn+T4e0WjlyShO4eASKFCAl7D6ObipiXeSxt0kNmupCACofQm08dXOTV/XP8o7jeh
I0xFhIHRso/8z+b90WKnyzMNeyRJfrIExg3I85C5IqJUnEgOY0zTqK46eYZzRSqgpmfqQV4GtybG
USmVmyYtBffc/OwWwBn4Z1lsxC5nZm6MPTqOgIOCNrsh8qPoVIvo7ERSmANtLavKZ4IDBWpsdP+N
Ws+RJjAgfBHAczQwGLd2n176B0pqACy2wb6pKVKz02n0M+2bNpyva4FIynp6Gy2oiUXokEFKAsg1
sMWFDg2EVop7tzFdKGNeFkM/Diuk1fW0X9B9Vtt276aTYXkz4PQFz/bqAzAOIU7+jxTGR0CfjF3o
qrQ6IScLMA96q+2j5b6VwaYRGV6XCLxfvmL/kccotma1KfIBCYryRneTmtUTzd6q7F42gV5GGkG0
fHVxgOFh3v5caXTkYtHVlGoAArGom2SZK3/ryzuqEk+YjuJafMCHoXIFFAvEX5dqgWSRhdQQ1jZW
Ht7J9nVMn64rnr5ekU/HhRk7eMDAAES3xqWIQbensqmxIqeLE3A3W7Uf20DvmmsqufNQpF/7QjZc
vafgv0lruovt+tuktSO4/RLdVao28uC9pK7e1b/nCU1WMSGat4Adx8PdcbxlGr8bWdu7nVI8EzJT
38rT6AbNrbbbEi0Gx+wcoXtjSeZnp68ib1BicreMseKXJaZOqzqz3aIemgBJkdLTJ3MKFQLICF0u
rECJR8kt9MYEVIOm7a5vDn/7/+wNs/3ErulSAV0rrMjoV2TwpVigvNx7j8ExNDdhEu8TRySsjt0j
LYtstnFW4lCbD5k8uIbI6+KlNfG+/JGzrnRjX8w+s9JShhzzlDtBFrmS4UU6fOVT8lM6aqVg47iW
ZiNuXfZGXLmkqERYUCpy7/YCdCPRljEKKxt6p0YKfrtEx6h+15yW1+unLhLAnLo5dI1ZztirOI2C
RntqRsuL1fspff7f5DCGq8g0DbBykBNlp67Z2+gIbm9lVXDBBathmR77speVXMN2RU/9F/s++ToJ
Kvhck/jnrBmP8f8saSizGp2eKMMqidvKmJM9kB9jFziiDeNa+o0kxp1E74KmLjkkKdkOY6S9HSAu
wrilLJqm5t/7f24LS1+rxtqM0jkEWajLTok7EHC3irpxuatBKcOA5weYBNYZ1duxx+mvx988OGiw
kswet9J2rXdTBFnBXc8aruM/5DlYH6aV4qIsgAkGk7mH++tqYHOrRX1k3PVYYLlec/4GqjWXdz4D
moGUGHUKdiNfw+Bf0QLM3wIlYHWqTYG7xNU5JD+RIwc2IqKVS1lOHUV5WSIp1OZBCgTPYYcOvDLH
YG1QiXqcuLZsI2u9YBtbhnT8mEo9ZIHdDJ1pRPACiH6eMWfqMuSRPqKFue+RFWqpbvl9HAmMAFcB
NmtgTJpUa3ljyVhDMX3pjHejPFUgBb5uzrjnD8AR8EMiPEV7+eU+xSgxIGpFYggZdwKIziVT3CYj
bimHYyY4f+57poL40tTRGAx2PuZQ4qqX+gVuS6iiWBLMw/LFGmt5H7cFWFzmPvEwnHar27Puz/1U
uZOtVALrzdvStWSLgWG0+yAJf7nc1GhX0IISW7r8SuOv01/MiDrb32deB9MmVUEBIRvWcecX1HSt
4ketCfSCN/sFLnOcFoALMY7Czn5pNbBaiIaKYDXeZHINrlqbhl13P4FVPVdrFzh0HgB6PQ0HSvNz
2tu70egApXZvJSLyeN6OwlPE6BWgSFYzcrmjfZma0UTwLYpq6z5yQmC9zLK7oRWFwlxBK8gKWvYN
DWnfS0Ft6USqnc2Y91lUAAkWTqAlUu8nuHfB9TuxHhLrXIMtdeWkBS3iZ2CVsptIZfUYOCvp01D1
YTXfFfKRLKrXtt9KjDIuueAa8kwjdlBBjshGxzyLpmJMPZ2adkIkSeNdfmicwiWpN8eqF82xG4ng
D3juxVYco6Yk70q1URTk1xLrqDj516zK0WSg1G4jJ8e/2M0/S2M7Mga1BCLAgKXZ5TPG9V0yNm7h
LO70oKlnjSy+LJo/4I1YAHwEwRGqXw6YSBmdLLo6SZcE45nFtDMUelMCLSl7sJUpsB0woqY+uTGT
uzoZBUE071UAJRVwjtEXsqIEXKpooajmANZwZGvqJP6NfHznSWOp/IUN20pZY8PN0yanzoLXDasz
hvRQaQhx0t3SVbvrx8ZTka0Uxm3LM2eW+wxSLHV+U8Ejoi4nwJJ5iS5qc+FdbEzjAPgK/gfSfMxb
2kI5iC4jXI6QLji0ef4Dg8qyl5DpL2oAwLdC2Ib5Tjg2LFvNVNv5EK0xgrnYXZAvlPhZW4uofbha
8EcK2wmgzqB50XQkbCTtXUdMDlgYgZ59BiKEpUDnCYBL0O8C+mPmcLoCw49ah8qUUQcOuv27Xfkk
S1/q2C21G6d776fj/AvT8Mb8LQXKdrZ4eXlUW0FjCs93sDETiVlTjMyiS/dSEbVF6jurrjAETI/J
CPj88lgnXwZz3mlENJ7LU0eMHWLdAO8DeAljsSSrabqqQUfHEOX7ofVe8yz2ksEU7CzPDm/EsGdH
FDuvLHntq3jqqWuOrv1Lfo3SOyoa8uG9MVtBzCWeBs2ohx6vGf3dvEIUndyHRQrMyBeNF/CuF4rZ
sEomYHDxSF+ekp20qysEW3/XPAJA7t+3vYB/4s+vM69ygx6DLDLw6zl6XBY5tIxvtEG9xnhtosN1
i8RbCMD7DOSn4awi/LpcSC7lQFlbJ7SLqXkwa+OBlN3BkN7/QgoqDRiZA28V8DYvpcwEv9oBACjM
uxTQqa4+PlrzIFAzbo0FNV90WwHxH1CmzAvVj1RupwzNNVMT1ChaaHXvG85XatpeXjhuNh+cfG+S
PVBO3EI7SbK1u75M3n1ybNPEHw1NIizmBJWbVB1mbKbVpD2GxJ1dhd4sn+ZF48ZSTP51+gdpV0yj
f8zwY6qN2VVwkUV55SCU6abaGzoAPdbjYU2cGJXA3fi8sBVnHT644dgqwLRXLdq8jkvvWHHdYOwK
AWAChBnAzMhJE0wYCIz0/fVN/KyRl7IYjVxapW+rFLLyZzNzFxyjKpDAXw3c63X8HBipzOXNbakq
WgPhGR3R7ZkqWnooSvCcDmbiuLZF7f9RHnOdFw2Xoh169IVImHBxfmvFb9wwIeIJf+OQHAcYFcJB
lhWia+q4HEB5EWJ939G7el+02RcpzkT4SZweGxX4GOhv+cD+/zS0HhV2bhcx1qNkhavGxLNy2QUd
sV/HKdz4zjWd9JC1GC1pv/fVsaus4LqK8A5w+wHMRZdydTSXBQFh6jwpxi2VbsHpKmrV4zi8WCai
ItR/MVPs2MzrKBetLrUIqsMsCbqmclECJWPqx3UOy4IRIJ14g1G4eh0Yot5b3lFuRLM+bxlrNojt
MApUYBYv26N5QxElWzjxLsraKry2FbTXAojn5Z02LJxaNXXYxB6g4M3Bfq0wB49KB4BBfDL/nGa/
NgYg9/saTrSnABuLTmmuvlw/S05X/+V3MLfDzKqxblp8B31+bz3z1PhG+CN6Jbvq2TnVO+lk3ueP
1tfYF8hdreNlQHopl0nS1PWszEYBJYqf4yIodG/t86hc+VipJ5BrYOasEOU5ObkayFypAkBGA6dZ
ZmTKTl6OUYGbExcdpvB1rwXjzkSDtRfOjE79ULtaH5JFEAhz5hMu5a76trHfZtMNS65gj0tXKt27
wdwTX7+vn9CNCW+ve6ht14zBHOCOL/MPwT6vevRpnwEliXyYCYQWjVlzlVDAcEiwtroEWrzmp9OD
j45Me9WZdj0pb9OuuM+SnaoMWHj2ZhSzyC20eF9gwqsHNAI6iVmokaYaojolMvJH8/hFbjD+5bQ/
4GO91K102w76q2DFXM1CMhbNjjJGa1XGcPRLXi8OXQAPIJc+Ot1PiTTG7lzZD8aTnXqt/NJMRwOY
ri6VBbvNs4zQLXPFQcA7wKLhNFaNonavooR5B10u7rQiyARFDu5ubkQwumTBj4kiS4H1J76dU7do
gD9lulLSe7WoWXDVjU+6s5HF+AK5uWjxbOlIbvf2z87R3USRHq6f1noYn0Ss3FToOMF5sbn6uWgG
JLugHAu8Qq2TAhSfygG4asp7It3aUu+WopeFZ901nJBpGQClw53AJ21uo2Yus0wWE96UgetvvgHj
SVFF/ETcY9oIWf99IyRtygrI+hYC5hyMPKljxsHgyO7S0tStrI64TZ0T//pecrUPkyIfuBhIujHv
cpPaeD9yIw0n9bmQiWvTZ2t6K9GEeF0Ob20AaEaIpYGZDUHY5doSAMdVaoMLNmElPvomh3COjMHX
lyHx1JH+AtqDIpDJtd1rYRo4aKvv8ckHjsgw5w7e5NG8qV+m+d4kGEhIYk8rHG/KTnZ9zi3BXeNt
KJh0gK2vQk2gnZcLpUU6DJqN60wAxyR5UYoUtHSvl4rggeBu6EYOoywLNScjMyFnmJofcvnYUrJ3
XgBeuZulyHGvnx7vUgNkF92WazoYDsjlouqlKqnUJTS0XhTAK4hww1clYy/09ucZ5dAqVZ2KMadh
vbyNceRWQMAHDVQvncCU6s3T+/XV8C7zVhxzRBW8JzS/FhgnGw23HM82oNqEIJ88I7UVwpxP63Sk
zpq1MXBwgFN1H42Zr0xnY/IdO6AxWr6EjfRrWvXaNjJ3uZC6aWoKiIzLfdEc0vgZoLrugByz1Lx0
7V4B19Gin69vJlffN6rBvJwVoC2nvMsoEh/A41JWWi9XUe4W5HKuC+J6REjcWJYOQkKE6kxWuW9V
GnVLSQEbt29M4I51mRuPDshHenI3S8k+McxgGkuvocdBjnZKvgTlowGosEUub+SoF9xAnhoBEtJG
UIoBK9RyLy/FpGSdIRkNDWf51tKfECIKxwd4m/uRUkSpbmXNZJasS46eTJlBQ+QkXGX4vSJdx63p
qopod3nqilIaEmBgs0FswdxwWS0cqV5MGpaAcCTHeFBuuiK+yda57+KkLfTr0AgagnlGBfUB5CaQ
wAXMNhNFDJY2y62m07DRJjdFTCpsQOP04K/wt6urgCY0mGPGsDSNE41JjaKgHd9h2t5Lpdt1SnT0
x/xtuVEqTFdpKE0gIpWDdtz15r8uj0M+/IYPdoB16O9SRWoiTVW+BoW0t4sdqaSnwon+fWLzUghz
A3WSzDHw8RAVRsVOa6jbWJMnxn/lqftmLR+P7cY7idva6WwNgVDWqsd4OiM3eRDrIVcKmixXQHJM
tLC+XVU5o712/ITpgkGNQkEDbl0o3yWnF8E78R4dpJIwLAuQ5HXQ7vJsKqdH4dOG51NJmTdmzp44
qLXrgB12YYX2fRvLIAggd9etGPdGA2kdMJ5QR0NmpMaJgRKVvLoHzXGWrJsawx89jqv+q+Wt5A2A
o5SBGKReLk/DcTXFujw03R9SzToAQ8sAs6OVaLu8nMFHIHK3uEe3kcjcZxljs6Q04CPXdD5q9b6f
QdliCNwr7qlZiJcwbA7SDXZgy2hqLeoG6Ac1v2F2pt0Z0VEZn+sKj08jqOtwDdRaWdKQobZhFi+3
sCNZk6Psg5SONXb3ca5Kd2Ve98F1jeCuyEbrPMJOKCObEjbM0kKXFnyrHlnGtf4xj+6XvgWGznU5
3OPZyGEUQm4tmsw2hujV4FV2BW8hV60xRLLCkOKZYtvoBiPuy5rYyGurmLJUF6+bdNBk3Ze5wN34
QEhgnRxg/Woo26/jPyarZbi1i4qgJbTb0X7tJGr4czQ5HnpnyClah1XTJUbaIF7CtE5VD8AaxNX1
3rypBilA7t305SzXD/WkPBFJAQlSoWa7ykmzozJrmJWPqsVvm7R9SbrJ2AGnQnbtBBnScskehrwZ
XYv2SMUQtbobUnxHPPUKCEuq5DBlY+KVJlru5NKcA3T/0P1Q5uQmxi+7WormKDAemYKtXy0GuyEr
dxTSRYDIg190qaUAea7t0lhoOEn0ce70R6QyzHNGtcyvq5i8EqkxBCK57yo6nNGmgeAK1EXMk9PE
ZmUm2gS/ZHYbXwEoiue8KF+tF/ou/8x/KZafNh466K5rMH+l/0hli5JJrlBZSyG18kunPU3Wa9y8
S1p8HI2n65J4Nx8g7w5GKlFEAaDC5Z5SA/PebYk91Ws0HDYy/dpEIr5ZbnSKsvEHFACAIVj/ETmu
RumlmWIgSj1M3QuYie9ltCc50752DnkxunJWu33y9fraODU3vGsbuczhJfhVaXDgd5FSqtxRpk+L
ktR3lRHJN/kUF+e4iFOMvYyzP9qGdIxU5VsRK5o/zXl1RMuAiO1EtBMsRKCNLrhawngYOJTcKrR+
xMpO/Tl8l90eTMStQIt4pgr1NxXD4CsNFotWIbWt0vUEwuIUI3vNMcsx/JsHPfb6+kbzBaHjB0kA
lCLYmlVC9Jk6sLohqHZkVB+UrnOt7+T9uhTupUDPIuA+QH8FOshLVW3nFuifDeyQ5f4AoJx3yvbX
BfAv+0YC83DMfdMPBRqzUN3TwEFz7g5AMTlowS8CmmLJXxnu/0eJjI3PDIumwzgARNn62QRI8mV6
/yoV3UEhB7ROI3U527fGULoa+AGszB0KEfMPJxxCnx5aNNe56vVdvtxVjDFGy6LhsSzzyLlJZ8f2
tBxMSjXNYeL7sdk3TmsfS7X2JaURZb95LsHah/rfM2VMehb3xjytZwroDB9grke6T74SkX5+JLU/
vRwbMavHsPHoQS+bR2kLMRNsuGuA9xHMW/vEjd9QYHB3bYhxscR/QRYyQBHCr4/x3RA8vS+BqNGQ
t16k/FAOhzuFoRFmvYM2AC5FjfCm14uXArOnAZZ5VT/PepC3JuLCUnA1eb4QHHCk6IBDj5iX8eyQ
pAQte55mGIIGH4cjJ78w3vklp6IkHVcO+HsRUCNthswFs8MNmhjQ3gI57XmqTrp9BLjr9cvCEbGC
GmPXzDUZweY4rXbJsvr/kfZdzZHjTJC/iBGgJ1/p2khNec1oXhCaHQ3oCXrz6y+pL+5WjWY0Q3tr
ZhX7oCKAAlCoysosB6hz+vqP7Cba4vtdOV9kvB906OmiJR934fkQUHDreFyO2ZJ10YBZ2Fc9FCoh
Sf79JTmzIyxJo/VmYdh9dpvzv0B4g4xhEwu/ciADzIL+fwwEfciiXC+L09SSjCm75ZkZTP1paZpt
yMcmvnt1SQx7gVbbgPKJLfYRsyWSdUZ2O8g7vTkNiQ8Y0H9Y9S8mhFOfWZk11glMADfTFEeYAAP/
dRNrmIEFYQZQjrKQV4ktHsgwt1LWAQFEd/oNDZIAwYLTutP+z8tW9mktJjmzJdwxSOL3atTAVpK8
mMNRHcBJDoiqrZYOibzC8ECcXZf+kD2q2T9bCRR11TG+jFS4b2LWFVK1jFSKHPsfK3OmGxb2t+Rl
DpAgdrOb3/K+9aAE7sdB53VPiZvtK6986XZQXL6ZAm1f+yhjxAtt7BN47jZP6pXM7tn0COdIYdRc
zZfpeZU94o/OfFBgzXQNp3ap96O8JyCZebWdyL/uA6ue/GVihM0PyZ854YgOb7OB7mrdH4iys+bg
upHVE+aLEWHnjx3Usw0OIzp/RnCfS49k/CG7k73h0J9YLuG+O5tF4VIfY6vU9GU0stc5Vdgd5cA6
GK6K10vpRm5ykPdpyIPZM28Mr3Ll8FdzrA8R+AB3qgfido94WgACObd7gvKYEmQPMpRxo/3kGJh5
1Um9ONhm5FzWVvzqpdC5JL5xP4o5TG7TqVIWGC1UzOv9NHvXZ38NMwMgIS5dJDl1EBALWy+ipDMz
CVIOHHQCqjPnAU3R99y+NpnPKodnjmnkd7m5cW+t7bmvZoU9pxhSk+kxhmUmZtCOaLVJR+VWNrp3
o4+29FJXAgyMEVreS+1goZM/v8QMuDFTdYwxVYxD0uyQ45MLFmR7Ww8ac3d9Rtf8GS9jpBQRYUCq
QjibtZhSnS9dsU1duwkpbpBZ95vyISYjWLS/nw8DFvhfY8Lq5Rl0I2gP0LgaTaFuNifWvRlm78V1
5RA5DQZtS8psdeGgUw3CjgWZYQlngsWQceQFWr6SBsDCiVegfDbQLVXUmuwk6EzZX5/OdXtIB+uQ
ykA7gbBr7QREaHaPZikmH34dkgTx2si3EhqLt4mbDAkUlHJQJUYaSziDSDwypVn6obj8SjgPeiSN
lPhJqX5G2mHoDkyJnAyNx2b6UWn7vP5xfYxr5+xX88IYpyKe5oxyKDhQA6DhErkzOj+xqn68bmf1
WQPAxGfSG7kmYdNxMC8x4HrReKa+aUS/UZN2X+dPivVeyfdZkvt9u0VysT60f00KW48Bqwz4CTBb
6NZoPBC8fWgtEIa5UW2MbW3boRDy/8Ym+CVTc2mWcyzhlNS71rA9PvUPrcUjVzUqR4LCwfW5XDuX
v9oTXGaOJYqWtMUvwaMUa4+d9ee6ga2ZE5yCDJ0t08UAf9a7yOXlk6ZvHMJb/rCcm19egFWCBpG+
gt8VHcTRMpDRdrjlyD1o/9Q0g6rTX7yBnevDWl0nGQ0u2MoEWqXCOk3IrUqKCgg0vx8RxTA3Hfap
6rT8/bqd1elDehLJaLyMLjgUaUVSOi8AuqQxf0+0T10q09M4bhGGrvqBivfEQiG3dESfz6FeZbpV
tAtYbnwxur2kP/2HcYDcYslFWIvo9/nvj6OuREIOaKcBRFe5DtwMUK2k3yI9WCuvoy/rXzuLr3zx
BUqmVDIGVFYkGaZokKfguQR1wF8kAXeDqQC0U2luVltv6O1qnaK511NgypXxNsdiMvTmXh/32rmv
4DBGTltZMN/CuFVprKZ0WOpzyFTqBxQT5tSxtmSI1q0g+oR8GkgARRUiCYrGkj5j1MAlN/x3iyeh
Ntxr6UbsueqMILb7v2aEwyJnxtCC1AllK/A1Ql45HdGNlG3ljbasCCeGOWpTEZUYjAqRVi+WjIcu
hsz5JlOfMGkgW4EkPNI1yAZYAC2KaMlBB7fdUHfaKbHe1e7IkK4u7DzIqbJRLRXOp09DKNsDzQ3S
NaThhMtjosASJl2jnTo+Fb7WNxBzMSW8enhW7nTCE59X6I6Tsjba9aO6pdghpj7/Zx+nlAl0Aljs
RB4oJvGklvtRO5WxfgM1TSchyf3UNvuRxFByBzOUetDi9xjUERWaHJkuezy/7+ctZKCwsJ/fgRou
mmQMPAMQxp7vTZOiMRbRpnYy7SzASzV3TDu+kW35+Vt77n92wAergmUJUFhdiCZt8BGiH4brJzvJ
XbuZdxPJ/KFnaB3ZsLQ6oi+WhEhEiWurZKhbndAl5WUQscnjY0M2rgDhqvkcjo7SmAY3BXWEiMWr
Oac6QxXvpGtN7OnDOLijPr2kZm+hI8Yw3EnepGlbGxiaLIBo0YFdhtjY+VJpBW0QeVr6aRwQKQ6T
OXpo19YCkKVstXGubEO0ZiFkxbWwADiFh0YWgWcbf2gnxvm9YefuHJFbvf5TQZThul8sZ+2X8HiZ
SHTNoaECSMoFeyUcXyhuRnZZVfop042jZB7RfeZFpHAq+bdafxRKcN3cZyPDhT0EoxqAVYvajIB7
UgEP5V076adcn0nn9UyfFLi8PO3kbh6hOg3VvxtW2ulPKy9k22mBWtyZUpFAnV6rymY/IG8ZVrId
L2j5Pp3dTFeBhbMo9JOcXG+jP5qSg6VuMMF96EgMHXsT6NgAJ07M+Pf10YiJtP/Nng3oMG5XZIFF
Fm6V4lULMVL9RCZXqZC3AWFUJqU7zt5Gi7iJXHuc3HWpjNI/Sji821g98Yn/+QHgc1BNWMehLYb9
mlrJtVUb+slkiauV9BGMHQ5vfqhRErY/THLMO2T22iCLUL3fGLyQuvqfbVB9odiG0YOw4Hw/jFWK
N/ls6idlfI9n3VVq+itt7m3NcHk8QpE3cQ0FwBuz2V23vHJ3LEkN5N5RwUH5QLg78rQxx0SvjBPt
29ShI+t99PtL+wKAyL2skNK3ags4OomPDOzko+pft79yEKDsZy0N1pDhJWJkUanzDMRHr5y6rlY9
NpaZpyc2d6tY3XpjfY5F2C9LAyW6QiEysFyY55NMo1lXp8hUTsmc+KqkeYn9VsX0LkVHAVVBLNP4
adk5A+sDo35mCN+kfj8Ve66HnH1k084GWlmmo7PAxrLIclQ5MFvXTtTD9UkRS72LO4DBZ8kcgAUe
AC/xS0FUgP+bqSdNfqNV7FWN/QeYVc9Sbhs59zreB/Wo7iEssXGmiPEtLOPsWngzkABCaf/zrv8a
386lZCXJaJy4wfaKynaU7rFqPy2OjsjMAd80qbK9luo7U2092u2juN1TMCfUerTPIuPx+kwsAz1f
suVzEPPhVsdHiXWVGBmWPMom4wQGoMHypDBUph/llvjeqhXsJeDRNTyBRCeszXTWo5oYaDBlJYjP
pfiYJjXKaiDWChjUtF20aXz7akemBk35KKCipxbrfO6Mk5pYnNLYPJXNPOxoQ7mXKEru5P2U7K9P
4uUeB+cockKEgB8KuCMhiqgJN9AopRmIImyXZyo0dxt3yMtwHtXAYp1bZygdgBHmutnLixdmVaD3
lugXO3zZ+l9ciUd6pIFr0zhJxfNU30fjPxk7NThGrptZHd0XM8Ktq0hFNhFmGSc1AdFswz/kWXbU
ortLBi1E/8t9xAxvkDYwq1uDE3YoNm6RdwgBTrhX0/1onsyjtdUGveKWSy4bzwgktpdE6fkE9lFX
V6aRmacK9HQ7JTIYCpe8OmQg9PHQC9v6Fm+2KJ4uD+Rl1f41Kqxai/4d8JQy89RD9dyDMu3saH35
k1W09a8v3MopB1MoWlngR8MCfl7IXxykaOmkD+AOPhX2O9LBj6a9x8kE6RWyL5SbtD720T7iW/6y
OsAvVpXzWa14D02KZTfgMCc2QazbO2zeIDpYlkY4tzA03YLWONoh0Y59boTLBkiQc904Gbknz3t0
1l6fu/VB/Pv7Bac3uGaACQW/H088J2ufmfwKUbb/TyOCjytZ3RRSt+ysUfZq03Boot9yzfsPQwFX
xwI1QmeVvOzvL17A7MSQjNLG4Wsz5oMSXXa7vPgDbNY3m+6Wuw0gBnRrArSGQ1sMsljPx0qRIvOU
6Fm6N+SkcqF3LAfXx7O29Mqi8gQuNhmChEJGxqpInaKP3TwNhVwerEHmHoBmW5Iul28NUP3p6MLE
ww2PDVVwsNSYdSOirXUqSN74dV4RN7NBogrN9eaIJM7sDGX1O4vMrSrrmmHQCgOIslzI0CY5X67c
NKZJIqN1osM8OZqRGwFI+3PPZGC2HhMz28ut0ux00H771yf2s5QubCodT25gURayBiRFz02r6oDe
O2kAqIk/z+Q1aqMgj4f9jO6LIv4FCUQ/lfeaLvm9fuzRyIKYwrFQKUiAv7Sbch9ZzRFCKztwPR3N
RkYyYqtGvvqJcLElZFt4JUTlMpZnCTeRUjqh7Sb5GFjJnzuJUARutLrTJEjgWJUKFTmcGztuzGjl
MhCGWhU67qkMlFikdkGFhqs7MKgRt0406yWxB8NlhlF5nSz9HsFD9BgTadjw2pVbFElEMJng8YN3
uSmcihCd01CUwqlozrKbTLpHCq/sf0TkMJf/tNW9vIXNWNkmiEgQAhka/Bcb4nwxp3iy+UQL8zTp
ElhFM/MXbfOtfkpRE23Z8sAvoakFLFvYJ5ZwTppVX5ZNRY1TNlWn0vZz8yZWTm0e5U46O8yOgnn6
bdCPAijHPLpjfTiBPo0ZoUp5KBdDEFvDTYPnEKjxBr+2njtrXym3ZQPtcD+NYvCGGvVG3PQJaRX8
HJOCHiM0PkDeUqxlSxpvQEBtSCcyy2g0KrKaPslGbT/HrdHm7piqUCrrzD73klzDBteUyGZuWxXT
306Le1TtVUOeA5mMce5EUVW+UZCbQ4JSoQTYNTMrDoY2SLITmanSekouVWGk5+0/46zPYFoe0lj1
5HTW/kk6W488RY0L4jaIwxuvj2lfe2nZdpkv6Wm+cCYnXe6qdZISLyom+5deNabl6FJenahlc3Ta
MBRooJmtZ53fcmXOvMiemiNiRvpo8Uz+qUUpRQqigdqnU+qp3OEsoxCj6zI5TdwizW1Qmg7aDzar
QJbbo16/tFEOPuq6b4ofmdniqcaakuHRotudk8mMpx4fwOtbUkVirmTHuBybfGo6bxqGjB0N9FVB
p7VGktbXO4g77XJWG/zQtE33i/SSrPjo5Cy1naFP1S/0HphvBuvzIsAUUeaaXTFDYbREcw6U8xSd
+xlE7J9Ip9bfhHNboGxETwXox3BFIgcggvBiSNe0cyMhUxYTvivl1j7IfEw8u+zpTTworU8j8t3I
839G7YXkFZz4qIOeb05SyzEp+9g4Tem+ewUgxJtLX26CNv7u+3+xBDU83JZ4KKAAJWzQmkSKrKgc
jwRbdWhkvNpVd0Ci5ZvhukyWswYPEbRDfFILnQ8oh/wJJzn6bBQJO0D3FGq41rBT1WYjmrnIIi2W
sGdxPuNxB2ibcJBmBfQ6+77VT1PyZ2yaOzWpdkN/Gxe50/b63WipO1I8tKn9DpKejYBNPMRhG8gU
9HwsvoKRCrb1yp6lmSKUolO7i5QkqFWwJxb60QSvkRzj3xqEJxu5q2WFvp5WolHBV1SdGWkGwOpJ
jd6j7EWKXABWNmyI4e5iA96PaYUuCn4QbGQ2SHgSXCWnroIYa5t4tdSAwGXcmL+L6xt2TIgq6dhy
6J3RDGECQc9LZaWWrZNcFtYuaywSDoDBuhJTALbvWsUDCAvikGPVHJLImn82RsMDq7chS6F0N1M+
yKeJIvTIap0Hk96qJ8kwEkdq0+SgoS/mhuqFEVA52mIo+CyyCMtgAoIIjwOeBhGIEKzHc1eqWpPQ
U5wxR01nUIJK+UvPSEAouBJ3lXZj14DYm43DqHQ7TLVf8MkpSOfy3NOlJ3Ng4NoGn2+UuYm19X0X
6V3kU5F3A0kqPg31ZhGg0tYpI0hQ05Msf0RYxKQKAPdNfa1iXkFmvx6QXVJxWcjNbYnO9uuxoxht
LNYNHDKoUiETgj7h8/2vtAUWvMnoKe912yljiTgRNd6uG1kdI9hgkIxf9qClC24qyZHJa6bj4h6q
vxALBz26sqcfEnVV6RTT5llnQ6CjbyOBcAJLyPN1+5e7BAzj4FdEhzJBnlNkj4hKBdUUxIYnSysc
RvKARAmatNJvb8ZzM8KRrRo0YlY/oUk4npxW30n8jxybG0YukgNYMQVkdwvNJzB3iOLOVwwi4xpL
qS2daivdKUPv9DkYFqlLwRXYc8iNQ5PCQmtyBqTy9Wn8fHGebyVA3lHHwcsKJGqa2HKUJ63UK0XC
Qirvam56kmbuYV037il4rycK3mtV/52p/RMoLe+7XPsHLDhtqyHmGY9KYSAjfB9nrrXVm3gRzS5z
grlHtIz/4L0szEmEnHNqVDlQt42vDqHZpEDtxGFVBhlK/6YzSb3Hisdc4Y6eBa2dOEr5qCWN2/eW
J+d7uc6dLnlJSt+2HzvQBSWFz8d9kvRI7NZuzI9Wo20AFC7vJMTfeLXhVlzAGZ/kpF+e92XfJuDZ
5/hmKZiIDUICC7WkLi79MjFdi2DquAXgUW1tbPnLe2kxjGsYfSkwK8YwUZQAxqq0LLRjJRzMwZnM
KlQ0w0/z6HDdYy5NfRZO0W2rIGd+0cCQySaTs6hPw4palteaSdBo8uyz4tdUb+GAPyfs3DsXY5oC
HlcETAiezjeGVM+qJOGhGdZjslDSpQw8RbSxdO4qSiKPEM1DZR2EP+UIahXEOlpkZ/empFhgU57t
CfzGtHDJbCmBCtZDDsYEefhj1xl7zfOy2dhMK1ODBQAtNnh0l0yw8MzLkLmQc23OwooDloD63p4V
9Ihan6vp+eP1Zbh0NSBzv9gSUuqmkvFKlrUsnCeAEA2LDl45TZ6tNVZQRNbPRNLmICJpfABQqNlf
N746UDAEoQcar+cLvtGKwvuRuQAxIYReWGCUtxD18exuq4q1EmDq2P84FMETBMSPWGVGNrvOwY2Z
h3ibuR3TnLJ+4dpfJB78GZXerHeGaFcVkqeX5kYUfXmLgrt1iTARk+NNLYKgVWsEj0nL8hBf1j5l
lSbf5HqqPlyfSTHDhO4T4Fjh42gJlNHwKTh4NVNqmWOah3pP4+OICp0b9Sb3dGtUIM8VEfUlRx6R
OWNd0+D7theBUBwX6BVGLex8c2W0JMUoNXlIc6haJD7RqtSNpMTtB2QMFPWBq/znfzAJqmIVYAig
Z8SKWyV3Cngb1DxkbenGM3xW3ZnJT8xzkDatm/av1+2JVYVleiFlgFAahwhYHYQhWspUFuqo52HR
Jyq4rPIhYpLHy3Eo7uuxTJSdnUL/cg+0UboF1lxzIBDWo0kKiwvGdeE0aCfIyDTNnIczJN2ceWpR
PVW1wrs+wjUrqKtha+C5j1BoOSe+XDmKlJbAJJE8TNsix1FM5Duby9NGOnIl2gN2RUOEAooFMKdY
wnHD8oHkaUvzEJVFUBhDZn3YTVm/Ry+4Cx7AQNKZ36LnIbeeJNqdMmsrEFuJ+RfaWjT4g1IbCQLR
W4mJEoOtT3kYMwUtQEbSBpWZh8TM3xW9o0E3gmU2LU0cR2NL3UKb382q3Sc1mQLaNMauaLNn0DTm
boq3o9ObMnNZq3S+qeZaEKP0+v2LEugYpOCRVyBweGHKqrku0F6GD25tKTDS+A4iNV1T39c02tjI
a3cBVHCwjUGjho4/wQcqYqd2pS1TUweGfGx2zI+HY1LsCr/cUgZdO7CA98GbBoBd0EEucfkXf0sa
ivdvOuShVkICE2hn6Wh1NvXKTB/vWT/Id9wcW4+l2Z/rjr62lfHKX3gEQeCDno1zw2an2oWRYzuR
7MO2UwcgoBxByHBEI7p73ZTY/YU81NJnuxz6oH9WbJHh04jMotJmCRMaS/wh7aPhRmEy2evMzm+j
BOCEvi1Ll+RS7du5hOM66woPcOBklxh1Gahqbt/ihZK4aI9SXXOIey9jtfSQM9Y5qdxY+8luTa9p
Iv2G6VW6Qx33jkFf3deSgu+GRGVHog6gdWqr/kOzognP6jJzS4ImDo7M4GFSGjzQS9MKkN6je3Qy
thuX/OpKAy6Dfo5FmEjUJOqzeCiQWyzCTpo/8Gh5jggFj1caYDO5WsPciajRt+NYTPwCJUUmDt2/
YqI8lyyq1GAsC2MbIp7y5MzSrRYVJ7N9u77El96EowwHM97IQIPDkc+9KW3bWCoGXAwloifSBrmc
eS1OkXQ27/J+fr5u7XKD4nYHOYaC9CLSLWI3M53xFrYNXoSq8U9v7iFLk+a1Uw9/NZbdgGrmUdNe
rlu8wMsB5YTqEejgF+UIhGjCANnYxgORax7qUV9i3bqpLZ1Uiu0/bVSiHFDKcBuXqnZdusiVtIMz
NJl0p0Zj+YOkpf6imBVQ5WbP5w7tJ4baOZyk6mFuC+Wt7Ch/siO9emeAk/Rekqlx6+SFEf1Vkplu
8TOsLRaaiwC9+QStiHdcz4oK4LihCKXWnQtOHCTFAVabnlPIcepdsmVvbbnw8kTBD9OHv4SjZoxY
k+K5WAJRYRymU22cWDEF2aI8Q8neVtOgw8/XF+xyt4HKHOBQDXgtCICpyrlDTr2hDNbEihDShg63
g8L4BRKXI7AJTRT5NhIA1+2thNYwCA1OKLLg+Y+u3nODVq7EoIO38zAiUouCRNXQn3ncTkcGqP8L
CCys3s3V1HqKwCRlIFADlY0z9mVUeZE+Avh8/XtWx7+0rFuYAXSvCZHaPGc2HndVESpdmrpaglJh
VPRgGOnTAnVEu3xgWp4DkSZtMVleZpIwEZBQBjGWgqSZaLlDqYSQFJvTGjWvh45Lmu7UiHw7NYBp
xr2CahSmDnfK+XRTeezGhk5FOMj7Ab2iWfLYo94zlLMLVY0dYFk+UjHfRGYshwBiexva14A6w5PP
jSo2NHjJNOPcGXRkdu7wot8IP9cmT4XsBLLIoGhDPvbcQlUwmzK7LMIajYUlAsD0lG3W/9f2v7pA
thfFN+BVhbmLTCqDWSgvQgYyiDSOnEp6HOkTBRyJzY/X/XBx+/OMA0gNcOlh3uDWCNzPB9SysVKn
UcWUqZk/9xqi3A7ksLOv9Fs8DStpP2T8kCqC0gSyftiH57aqeKpBCVqVYSqVN5Q9Ef5CNEdjsYPw
rXifrF+NXfvXx7csiDg+QNQWz4CAF8Cw5zbzXmkAiSxhMx8oOl312UsGUm1EpOtDW1qslgIRQeB+
bgbCRQ1ovJsylCPupkA49/dRUUGy67nYm4R73NKddCt6WHNGkBNgC6MDBVetcKT1apuaYAIrQ828
4VDu0o812UpJrJ1TX20IdwOSOUUf9XYZNgl6rqLDzHfF5DC01EAkuNvKgq55/ldry9d8ibab2ahN
tWY8tPXM71LFLUzuqPw1aaDvom7Jaq75BjA2QAxBogt3g7CZ0V6YJBJUhEJdB2IkaRHjWczaqhqu
7DB0cIGwD3QYeFCKGedslKt2LlIeMqNA69NsqhXw752ym8Y83heZpm5s6ZVhYUx4IivIOSBlJl4t
IHJDd3LHQ6nkUcBQ/HbiWPmmthXeDKihAUO8vBkgriZu5tGy4mSy+jrURoXe9Z2xIBYl07u+fVcy
osaiEAkmER1xK2Qfzj1CArI9LauxDosUmeThmY8R+ByftXrAK5ffZ6iWt+p0WP4bJbOvGktxtN0x
rXbKvA9QfvBopG3lyharZ6cKUo1I6SDph49apPrOvwqPz34RRzHC3uzGt2xK48SF/AtqiMOklfu2
UmPisk41nq081t6TTmcenacGzhynktcnurHT1FKbPLnLK90ZQU7/ngIv8d5OVDn2rGoVB05ZN+6U
TNoDNOxq9C3UduRTMpSmr7XRMLpV3QDCOekVZHR6iEP+kTpFY4FEk9ZwUbsdPiD4OI5BZtCheywL
ox32Na/Ra1pVadM45mArsc/MfslmQkkMP7IJXFMyVzY7MJYT8GLKkHZDxh57ABiz8ylTUpsPNo8M
BLWVejDAo0ZJjsR9M5BDAaSja86tOTlxFDWK09RMDXqbzOBAgQSXVVZbggCX8SAu8aVDCTAcgO2Q
Sjn/nqSK8CwFEifEqoHaMFMPZd56qr2TM9UzFXbMZjmY0QAGaeSHeaAb8dHF2f1pHgkwvDSBktUF
D4qLTLbAOmGEQ8OCojJkPFliN6JlvBH4XhzgiyEkEOCpS/FQJCqsqqRL+pkbYWkVAMjkDgTp8aDI
nboN5Km9HejGlt0wKHIU2pWtAvpVGiG6P5xORj2Kn8yGe2D4WMgDJPt144hYQhTBs3C/A5UNGDru
XrFyFkNXuh0INiPA4r2Pg6u8AbnV37lDrwcaDDTmxOWsPTcVuhj6AlrpfBiMnaST6j+sKZDcWFQc
jUtS5dyl8jzS+rScADCrwa9i70A8gQTexnquOQ5yBUiwoeCOB4QQaSBey412xPS2ADs2KNKirI9r
wLk+qVtWhN2a28jeMFrASnNskeg0i91m6/2lo8D1kRxHrXPh1FeE8EUzswgQPk0NKdpI0R+oyHua
HniduWr2KsfWhl9etL8gwAUUHaVfdAdhN4g5kIi0cVHriRYiospdYINnjmY58F7n8YOS3k/aG1Fe
CdLWRCvcFimsup8CYyYnpqGlKNu6QNeG/+VzxBdSa7BRZQ0+R1VvNQoyJeO2tV9bJRiTm6F4uL6e
lwEqkFaIQYCEgIei/CG4DXw/TUxdMsO8JcbtmBYmqJ0BkYRAhB0AgVqHSs5wF+BKeeh1PrmVSZPg
+kdcBCb4BgtvQZRuMXCAw873hwImBaBFTTPMcF2i+gWNuZ/ft4CqAK5kwOk0VJrOLVggmIUmamOF
nEiam2Kzg+qWk40tuLJyyFgAcor0DPi5xSO1KZuunDHXIWgQA0h7AhR8K8Un7aDEmYdX+7ePFSRI
UFUB9gRoPdUSQvA+llKll1JMm0WOuoK0eqGPaGI0tG9velT+8ETDn5+yR8L5VSgpl5WoMUMy9TdF
08aAGMQPMv0m4wDGcW5H3PhKg+IF2JjDdJgdK4vwxn0FQNnfpLtbueQXS0DNoCCBnz7LPF/eEzFc
3OrlyQwLHAqB1TWqQxjLnA74ZI9mVDr07Uz30D/WvYGOUtB1hY7jp7D8644pCpd9jnnh3MMaqktM
LsSxJGkBemXUCJtJcoa0dfP8NVL8IteeKVpQq505g6x4vEv04omP4zNqhgsINkurjS+5SPZ9Mghp
yy2Fr8E9cr5FDAY9qaFR7BBPFtSY5aI5VJk57Ce1SH3E4T0aUqkcVC0zD3RS5MP1iVgzvyjw4QAA
hB5Zh3PzkQGuFfBN26E02LqHzKPHTYSBRWLeqsQ+zERyDOjzSfrGsC9elp/QMByByHMuIDrh/Gvq
kugJuKrC7r1KHYBo6A34ufONBNTq6DCn/9eKcG3G2PwxaLbskDwQt7/vXvrERcnko9oq2Sxb8Tzm
WZBu/xpajtovji2PSqvlMwyBHhCZw9fs4/oyXU4X6gR4FSOfAZQwQAHnvz/BxYwWEL0LtemOxj91
5Cjj+cMqDlTfeEtdTpmGdB06UoHeA8+siB2kE/jLu7kew9kuXRnKVdA/dyX6AxnXatCQCpVcg2xl
vJcT5nz6YHQBn4HbHrThYqPLNKjRoDNlDGX9EZA3RB8nM7svjGnjpliZRjyNF1uo8kBIVthsTUca
qGaZY1ihI7OtZKezCrTuA64vP4Fx+tf1Rfs8RMRhAdKN3BqcHAGocMjYY0RTVC2msPdwmr5ZlTNa
OMPdSnM6zUkN8Pj1zu7t5an7Ue+kY/YLyPx2FwfQhOIf4wd/4MfC3Xr5XboqtHPhSKBKQdrvIsvC
GekaOiRTiKal2wEoDy5NO1YU/2GqkcpEj4+GwsnFe260klpClXIKGyjLS8N9FAHPXzht7fLv0wks
z/+vxoQbrLPQlGGMxRSacwT3dElZezZhJzXL/xbae93c9hK/Lfk+ljaGuTabCDoWXo0FwSi2FhOJ
aD1N2ymMjENsSgfIPRpAJV13pDW3/WpE2P1zUaKvmFRTiGTuztQgnjtMN90ti/xZ2lq3la0IADn+
QXps6QUXQrYRvY62mdZzqCbA7cZvaqO4hPw21a3w/zJnAy4NRAGQvgaCC9CR8yMNkjAVK4xuDqUa
EDlzZ/0kLXrcvBIxvtdmfpFtxG2XIBJQVX21KNx16aCk4A2BRbObA0srH7v7uXIsF+mpUvbG8na0
+L4YHaXfsPz5CBQOAmAVQOaH7sOFGFlYQPTndDFRhjn8+fMUO8Hp4aZ0ft3Fzp3t5E7lxM5p9BDi
O5Fbucw/pH66/OBEwe/fldM4soP+Kf/+8cftc/nTtZzef6POC8jOHcWpd3hA7yIfaW4n9hTnYY/t
5pnek+887m5vj38fbiLn75+/1z3ys+fx2oiEm7W2rdFsBowIdLTOXXBz0weKP4EcvHHtoDnNN4C+
3Nk+vTU8+1dz2+503Y3v2gd3PzhHoPedvepsXPbr6/tlloVLOEnr0TDY8k13tMj9mu9ypLICpPqN
9L1+AFSvmR+3QozLRxQqw+gPRTfAotctxm9pIg1TJWckTBKkyGPJT3m6cSWL6rYIVqEqiS5aEB/D
gdHner5V0HoK5ji9JKEM7t/fICHG3wn4XzPnx8t75BAn1B431nflGDgzuZx7XwIaZEn7ebBhUlPf
DDfdZ57kosTuPv9cHPYXuDmcJsh/qpji0P1rheoBGD7H8DtH8UgAzg4DfLR4sARvwxan2GciQvC9
s28TTnt5StLYlPFtJFN9XeIhya2HaWnOHl7rmXmK1LnUHLwuerebnWXvmwoAGv2mThJnhqaWKQED
HSO4XkSmQ/AVOUC4OKiAuwrO1jg2fN5v6cpfvlGxhEBlL+pO6HoR0VhIg2g9kH4kLJOj2Xf3fbkv
8kNj/a6akzbRjfTCZRCH5l10rIOYCwfs/yHtunYcR5bsFxGgN6+08qoqUWX6JVGWnknvvn4P62Lv
SBRXRM9iGt0FDFDBdJGRESfO4X/fYRerBzBn0Rehxx3YxiyrnZY1epIdBMbs+cZIOcFSyq/7G2Ym
m4MOaXDXy+jFRw19SnyRDGJccZEMk06n6eKQ6GHJGRF9Kb/9ytPB9JNu5XoDrmaBtDqHTJmEOIAk
S7qoM2/MsVUbnUtIbCMfMGW4F6RaxVNc4g7pjlFXg8iZQtBbXf/ZgFY/Nav0lMupxS3Jid/e0aNZ
hFTApaH8Ny3+hXEN91+r3CFEVYFE24j5UzWVHhwD5vX+VN9upWtLkyC2yfiKCzsFM12Fev3Oei7P
Pqd5ZEJtqF7CRcwkqkZrAL+AHhOpqqlgHNsoVSCFGFfZW8MR6n86qGmI1OpFyOlZSsC49eXhJP39
GDFfI/0jMjqiOBljoIHiTRJT/qAqaB3VbL96UDgDdHp18M6wCxM6N0bsWVT3WcBRQMUzcXYFG0Bo
WaX8IQGwv4XERKmLwOrnqpXgcs73TBPpcb+kMXrrYkdagZEcCblWAVHBtYvNwOzYD2HMH3J2Dzhr
HZVW2rte3S6EqDP7BXbG4SHIQl164i5zAnRULhf8octKQ6XvPqfoYZAB24c7RJM28ZIY04yDHkf2
j8XJ6sVp1wySUmL1aKSDtdWnVE+bV0B3GMHIu9xpGFMsNYP3FR3JQ7C6auigMSl+rLrPUsq3RHOq
RG/z0oiwzcpAcVJPdmJeMSQBrT9LCNbZHQAwKdwF+DDxvp6sBYUkfS3XOX/IGDskSEiEhZnawL1z
ue1BjJUoYBNYEpiYc1UIfiFShvzEWKiY3Ot+z2XAzTTYd770RbzY6LTAYgUzw7Ob/cJ7WNfQSFor
1QZtCKv7J+w2bkETMPY7sFeAY4AM5Hr3cVLRDnVR84jzVQlMRSVo5Ekc2fetzFxEEgvsDDRdAAMC
g8a1lbbIBzXxCXZCmJ5INxzyQTBoUJuMnIKBgcVyCkiwl9Z9s3MzO5JzI7MJgCWWczI62S/agkHy
/UCbz44xWljoGTOWdAGBtqoHqS58lwxv/guzI63V7zEDJmkS5/tNzmdlwaCkgdafvrBLpjc7OdHV
bi1zr1mUnWXG5oMdWC0Xgt+55by0PInHKTo1IiXypAPt8gI0A21pAFb3lyJECEQhOI5xgb0OoQzQ
0NfLKcSBkIbElw4hQY0/Aj9A9dPna4aKhtc0VvuYh0vc9XNHE4CakaQQmGg0mU3eiewgofCMI3vw
Sp21qv7Ee5WRh05LzyxUU1pw8HIP99fxdjLxHoUA2jheIFF+tUEuwqceZAvMoEbDIeZDwarrQF6X
DIS5/t4K0C6IlUZOyZsT2PviIFA/Gw78gCdDH3A8HqWyvHAC58YC3jNANYD/RRfA5AQWhI3SKM+H
g8xASEEFrTx2oxAseJPbu2zsU/rHymTj0wTS8HKKp1fTxN1OCbzQ6gOCBwOvMmuNiO3C3M3Yw72J
LBZwKGjUnEJyO23gYxJF3IGEgvyHSlpvc42K8EAifqEDtxQuHO3bPA8C218C1f+EuJNpBAGQVuCl
h6ALQBz0cpDKRxsq6CIZmld//1hQ4DDxYECPPI7ZtMLkpx2wqEyjHIqE1ZUeiYAOT/3wSfK+BxUU
+c79jXg7mdfmJqe6y5k20YA8B4gyNKS4N3DgjFI6FwvKEDNe+drQeFtcnCsexSyx8lgFADn6GWcx
FOnDQa95nVd8HdKzDCOFhlbXR5G8tcISYdAYdVw/G2F9LLGA4AMvsClfkKJmshYhzj0kYBX46r21
/JbF3xG4Ke9P5+2JQzPU2GOGpnS0fE33ZlwGfs6QSD0MhfeRoA0HFx1JFm642/0II2iABbwCCQEk
ta+nkqNK16k0UQ9aDP03QIcxJpSv0YFUtf9mPBemJtGcnKSqnIHvChVpNdUVSG1YQQfK638xaxdW
Jpuw9YawoT0GpJLEhsqPPtAlNrq5DXA5Z5PtlxZqmTYeFiZRzJTJUiMBuKBWXFWOQf8Unu8PaO5U
XVibVhhH1iEqo1sJNY24tLWa1KY3VKde83ZR0Q8L+2Gm1oANgTI42DuQabxhtRWHsggaIVcPfZ+a
PGgYSVXuS42z2FA1h2ajVbUTNcVa5GuD3UTQtQxqzuFo/UcLyWv2FDXKtxYRXRgcgcPjB9VHP+KO
iQBpQ2IqYFbDLnB6tPpAC6SJGoSkT/cnbOamHzcyjxQXIgtciZNLZCgCse8B2Dt0VDJpIKyDMrEj
H3c8b1adKZJ1XZ4iSIAtbL1fBOa1Z4CQAUIapEvwhL8hMy/iUO7BxCQcqr4ANdVLqK3Qpp/QU5K9
s2AZ8qRH0f/is5+0qvat8NRopyZ6UdR42zCQ6/kaog0foaaz8lR0robs5/2JuXUowOcBLIPwB0EJ
qknXZ71kRvg7kwmHBvS3Jgr0SFiF7BIwbWb60f0BDV3kF9GchID92oyXMwyaBgP5kAsZxBRMkbHw
OlSeebss3PaY+sXCw/T2hKAIB3o7CM4CfoJkzbVBjaLzzCMF8FkNxyJZk79kCfJVbPTG5FqzECDf
IlfRIoBHCFg7UPbHLE4cjFhHYPgKZAAeI97K0wGwAj51gDrDS1jjP4DcDHUlUJETbOJ1QnCCqipy
JBTiSLAW+EwA0UxcbESu6Td9IX3cX+OZ/Bk6GAQA1kFmh3WexmlqzaG5j/jKwVO5bcvIu6IiJzBQ
6FR75vFgktXBlMt6RcrYBnFyIu4kYVNyqsU1R0gBLXzNuNbXJ2L8mrFzedTkwdv0emlapms1QoBx
4Z87hCCQHJbfNLC5G+h9leqP4JNrDe1BqRfCyBsPDS5HYMIw37iHQbEz8dC1HPEQY4m0w9CkVu+/
0gR8QPRBGVzwcS8M8ab+dG1r6p9zYEhRC4ItAWx/z+SnOHbULE2fd3JVX2p3GjfX1XyOxlAoGNW3
kF+aUkiioUNM0rCCMUGG8tap6pCDTsHyjcIOfV3K3t8crIm1ycESuMbL4Oe1Qyr/VH2po9MUFA1v
A7J29yfxJgqBIWGkyACF+ygqOtkmXCH3TKz55BDLvZ7jwub9P1q9RMs2N5wxPwYLo3zZVDRBbr0Q
YhgBOUDyJdJMtAVAwVzNFsKcW/+HwQCaC0jXLyn3tP2gwPDaWIGZAVCHx2FVFbqXGCHqaU1seKe/
nznk/oDuAlodb+rJTmfDWgwzJiR4wBSgJzK59ENIlnzKdHkArUStHx3ZY9c6SEzG/38Rb5NKlkGz
pXQu7xusQZzxv2It2OO/vtEVdsc7/mZhHqdn+NfoiFoDiAQw4CmiKOs1KZJ4pnM79OqLIDvIQ0v1
eiSO2wwZR6L0w74e+mLB7E3H6dQufz1YVJMrWYzkzi3howj05sAoKcFri+RBiY1IRIMY88Jljtfs
a23desjKaHrAg+gIuCf5NYko7vnWCAg4tLd04etunj6/X4e4Bq59DNOmPWSQ3yjFocFSFGKoy8FX
jM7Y2ASJLB+ueTSgtIxebEi8JHZww7L2axcXH4A1gGLDqV7PSsyIECzysBrow7VDudRlWd3KkHvI
AD8nGlqHvNhEqxlDtkWms9w+y9ywNDlkyAYUE5JB2ILSIJUferrJ2kUnPD6bL/0iPg/wLxQ2R/Ee
JPoni9bIbSqTTK1dAI4SgOGz4Al7tROhR9SkhoB0OCRe+92SUtrMHkV+GhcNqDEkXHPTWVHyNFZL
phmpbUuOOoPslDS3O1SNhaX0+3iSp0NEEzSCN3RCjuQV1yugaYnaeqLauGJ3zCDi17TPEQgZ+F2j
bsEateT7b9zYOKVAVEugK1LHVoZJGNeITApJUaFx+6impw4yglYGu7aiiQZbMCN0WskfAywmMmmt
sonTlC4EdtPb7vcTAOoAxe2Y3Z6KW2ZiHPNFoDXuk+rzeg2sE0sdynzFQ2HES9mL31hkOsFoNgcZ
G4BrAJdOJjgetJpJE7l1I0TxhwGkxE+gKWVCHdGlbLRCRTddjR0vZEVvehXx9RSEKGBPrS2IHPI7
pPryb0YWetCN1ckmymiGGnGoGnWV19s6UM8R7489KL1sDEokrxqCt2OuwZkB115ZQqG+g0kvc5ja
52ymjQNL7MFQVgN7bYss2oH0shbgbyQhX+I+n9vI8LVoOJTBRchP62Sdz+ZekESt28Tpi8RXjyLz
obSPTX4ohfP9G+sGXjGuKkpVY0c6ylU3GytWq7aPfdq6IrE0cR1SstY4aqR+pmftTxMjekqSFzQQ
GQkq7JCPXAg2bkLk/3wAoHsIoEZ61omzyJraGxQmb91ctEmnOnXu2zwLQgpqCu2wLYZ1GmwSKCbL
4idbn2id2mou613/CoK5hRTx3BZHcIxwfZRzQlXt+lRLKdLSopS1LkP+5PVnr0HZRC/QmEEPdKk3
f86DQGsM2hVjvRDl2GtbvSKBNyitWxcVu49BifUI/PDcEBzB5sBkRuwZNb8gcza/2Bc2J3PtFR2f
Ub5pXYEwn4LqhMShGa5Qb0Pj0mGG3uzrDrQ1nU7SweSrxbrzTOwyinUgmQF0MoqAkxh2yCrQHnNV
6ybiVgzXeb2T4n1UH9k9B9HrzqAZhejalgOmQxzMdD8s9YPMXdlXXzAJ0Zg2ZagW4gt6plxxUW6y
kBbIAPNjOj1VBIPrgZZvfBv6r4nk/JvD9s/wf+mILkO3jlfaXsSaV7G9hy4Y+C19Q321hvOpXC0E
J7N7Gd4Tr0+s+A0We+QDZJoStpTkLWdXVXRCNwrTPwnkeanVYH5SUXgUQSsypi4n1ZzA90Asxhat
26bfbbAH1Q1IQIwsBZnOLi51SuwfWv38m8lEMhZdjijn4I19fYAaWqVs1WAz1/DxamsJtiQ6caY3
Neiq0am5UutqXVcr//u+YX7WPV8YntzFWa6pMZVabOJhzflPAenOAxvpFUSQCvgLX86MiobQsnum
jLcFV3jb7rNKXWkIgtoqNIYgW4ei6+cPOXviSa0jYIdAVAddpJpv9EhcqUuUZdPH1q+TvfjkyW0K
qFTV1RRzJYMzaK2CfcVrVxUogP9+asayHf6AeRRh0eR8+11L60EoOzfU9pLtWyloDoCcSZ6J5Mh4
GAMEDrZKOXmMP8qzVrgMmrWFgSAdQh54Zk+7k0z3qKpvClCWPHSD0wqr7q8rMZiNETaB0g8qZ4ja
J1+Jh6/PZcw4G04ybDryKAnrHF1FvXjMpSVk9sw5hDE0n4KwALfKFGpDgqGLmETCOUzBJL3yBOCk
8HCPPsfGXDDILSzBzEpfmZv4N5lLIU5ci62r6cWOODa6fe+v8cJ4fiPVCx8WdpKUDTmLJvG4NHJW
tvr03dt4jgQceNz+reLIf5bqv7M3TaDlTNaKZY/hbCW9WZiqm+Th9JdPPIiYgdshbfDL+fBE2NLi
IQ4XV+I69XKzECuA7I5MpSvVWsVJIR07Cl5AErM4FqTY8EG1j/ol1eK5QB/rBw5tGY112k3Hv5Q2
POQ98U0ySx80BSIKfh+nSM5XgMmobR+9NZz0jSBY2UhhWaRI3KX+Qhg04+DwpsHxAJsCiDamLD6N
mNWaL2DLZvmjzz+xRksAwPc8Q+TX9zfTXERyZWr8lMvdlHdUKwQZpyNXjnm6ql7zBhIDQbljmU3w
WUhmuCcddPX+luLwd+0RYf++okcGwmvDQkRIUXDgOlBqCs4DrRUhixBWS1tsJuAZn4f/NTOJKMsu
zUDgQFqX7Vdq0NtNuaVGlwH/8+bVTlEf66066HEHJFptFun7UifYDePxdJwTX1dlXFjEkt+58bqz
G7cGnlyPrNopjerhKNmC/YfRB3OPtoDePDTxqjI6pzIQbdPV48Jaz24rUQTaQR2f6NNeXI/0Sd0r
ERJX8aED73Qp6Swo6KDLWryGoSMj6CvFp/y1KisUrAwyHLT6CbU88nb/Q25kDH/n5OJDJqF3HlE6
JAFF+uTYUP0V8889lcmqUvYD5yQok0CcsHtSwFmK9x3f7iAYwxV2NRhlVJtVbg+SGR19UD2m6fn+
p81uF6T3fhtrR8Lf611ZhiGoH4MAnYlQDAu0/Kuvtn7yft/I7DqgXQF5PJxy0JdcG1EFKJ5yIdYh
7ThGpykqzYQNTLkAsyMBrjjsFk7BeJYmb3l4MpAXgy7lF7x1bRDAB5C/1mHn5m0KxfdyiN57EB4u
AOpn5+7CymTuOjAixAqXY+6iWtyRVvS2mYAGJSpV2un+DP6yHdyMCPqOCHaQpEaF53pEas2mRVBh
ChFPNXZl9xve4R3WIWfG9p3sFbvF7j7NcM1ugFHrj9Txdi/Rure1P7XtrTOrtjmntdMf/11SjLJe
4+/GOgU2lAMWJn8uOAf12T/fOlluQeyA5MvgAUJUlGivdxxezwRivo8Rz+tqviLeU7X/NxmrK7MT
z07yUAhkYGlcJtsH7B9KThCxVtOjFIOI/iHj4GXuL8rs+l+McwxcLq4SGkFl1VfjzlWaoN/Qriss
WqM2LqvBEnHDXNICg0OqB6IygIVM5UULPq3QyF90LrXaTWXzTvrAmcynfBpXN/2hO9lOnSWC7Nlz
e2F0MsCG6YCLF1L4T6Yl25AIgZEVVNwVIPwEGlfw9Aj1/oVwb/6GvrA6CSgTmpYqqsSw2lKrW0kA
cTDdsVi11C7SPRikeILsp8UkS15jfj3/O8fTRyVXI9IkArw0K1VHHu+GHlK6TLvgDP+P4/GPmell
EDPgWa2yzlU1pMMfIk01GnYTEMCXvry3JvXHNlJmKfacS+EjPQ6MOF6uYwFxciqhYQ+VJg9mA3bl
JZqhILdYBQ50m00447XUDUYF/mEWQULqmUBSmiL3UKZvWvmeK2vm3WN++A5a8WjcFZeeLL95rhv3
dvFxk7PLAaaWRgKOUkIsL3TK+rEKXVUEs806sZTaUCObmlK0DWtVB8lnry2U9Wd3+oX9yU4HoWja
jvT7bpZ6RgAV2V2kQPiqMBToVtz3GuM83w4VShVASQCxMOW1YYS0acQCtwYRX/l+JddvMqAovnPf
yv+x3P+YmYSbRPbSgRXHhzFji+KLhpKBqJ6q5FiCGiUPTQkhD68HnWrG2GsSNoQKSh2K+CNRViw9
dkymx8GWixqDD7j/5xxMbrOAEXOVb6rObZChECPfSIktMfSxRuB9fx7mHSdgQP873ZNt3xGqABZS
41aIqB0GO1TqQZ70lmkPWrgCM/B2YN8E9POxmxCqyHVthky5YdRdrjELnzK38CDFwYUBnD4qK/z1
dRGoftVJtId7UfLuXQya0Y7YmV0mc7smSaSlWZ57OF8aFK4NlpUmhn4uda53KOUHAd01UY3OFzug
m4RfSqvPnSCU4FiogiKPjYrFtTG1rwS+owQn+N2jH6W/ZltVr3PFaT/ur+icIdSiRz0VEIBAYera
EGGkVuWztne7PDeHDE6Mqc9ZAVFJGhxVcclbT/EdY+gOZCSwDSiNQMRh4hn6CO9z0qCEOFDFiepz
2yV2MjSGWm8EbQuS+o0Q/GjpUuvB3F10aXYynR5XCZHkK70b8I9KuQny12ipqWJue1yYmNaSB6mD
rAAj925TvrbNsSg6k/PtIBZ1NXIL0DX8/bohawpFKWySkc7get2YgOQCQ5nerXykcUCV0imPfL1S
WwiSo6L2t8ZGHmLEyiBGQtw05SH2VCit+D7buWK/QgNFw78LfygPorKFe+P2TF/bmR4xNQrjwIMd
RttUyp9Bec2osUSfefuauTYyceVVAxnGPuQR+4t8juZSwm4Y2rP2/SmbebjDjIRWF1RJkE2dpre1
iOtZ6EvgkdpxRqd+IPrpeL3twA5gAhLMDM2avvLBF9M/J9JW6b96ZBAyH6olqK7nYrjyq08/+BYB
Aeg3KXrgeVAnUdPDTdOiGy1fmpbb/Xv9vZO5p20QSEo7wOPQh354rFaQupR1ypuyt9R4j615fWVf
W5osQAJAR9nmsFQoa19dQ3nBirwX6KYZbMgC1bDA0zCDQYE9XBBIhwGxKUz7/DEoxo86DSOL4r0A
Se0ys4rm1AkdyFPqU8o6qWq3JQvGoUEH+CIUQUvpIdFCnIpd143Bpe9h+u4j85tIa95fqOrd+ibw
ZgMThKYCNJIDUnp9ktsGgL8Oyp+og3DEUou81yOAkAwwQX8v7MmZ8zVeKQo6oUCzBH3ma1MC5dQS
cBjeFQtc0Z3BdbZHLaU/adLTgAbr/NjI0MtgToUnGWmgS/QxYx7BsikHP6G0Df3wM1G/FP5RTN/k
+lUGDrD2bFotbJCFz5zSmXpcBhdGRN5txIi3OXmwKiUPNki4Rg9+XwUL3k0Yt/b1hsT9ByAIWotQ
AkNu63paCtxKSQRRYHckgGDQSX+UjY+PD9H4eNi9vLy8vb0dDu+bM1Js+k+rx8bXXy8L7COPA7kf
bFIoRV3bB9+n3GrcILn+DngEXXY6GwBmI9l7TuBUW8EhtvCUOMNKXnMWPcoWC30cPd6E5yWo50z6
GmqOEHwbwwG8a6b8H4HmAXevxbIroYCv21VuEc9KLeatXMnW/WHP2gKPMd7g/NikxI6hycWDn/ND
JShqRXbZjf+m2cD26dkhteTVEqT5Rs9u7C+BqBGw5CM77k1aDpoUodDXmuyCFaM3ar01Xo+e/i3q
ufmwe9uMJAnP9wf3i/GY7ilZwATiQCN+mzblKbXSZhlPZdfc7osH92j/sfdmbPQGBOA+7DVoRgLd
tXW4lafyYbVaGauNZTl6iMGbj9uFe3XmQTgSYfzzNZOD7w8om7M0k11FDywKOPcZgLfADVeGke+6
TYxs0mYJArRkdIrlxY7mtA4knC4enM/Gn/4jjy3hRdgNB2Bsm+cq0ulpCcE5k9m7GukU6MgGIZ7g
fo55N/fmn/3RPh5T0z76BqP/yfWPcdLtxFAFna6Lg4l5P4W68Q7V5ePqUXqo9dXCRvjFBNxuBMDp
8UrRQK0+CdSKFHqpfVfKLtnXT3u72MWBvXvhbc1yIHVlcN+PwEH+9BtlCcY3ruk9wxOv4lc90sM8
DA+cyRt0r52KxskjvP/tSni9v91nskyYdpA9oR8UvIXs9BnRaXVOA7bCCUv0YddoZ5AWEvmh8/bk
RQmM8MnfRv3C1N4+XQChRbMhGi0k/Pmt81/4D6UDyws6J1U3w4pK1hni0KuFYd3ezdcmxqDpwkQa
aF3agnbaZR1xA2CqFdqBNfKDvbygmrYSV4tQjCWLk5MKIEItxB6juJ3ZmK3hrZhDsY3O3BMPDiZs
0FW6X4LB/1YlJjsFNKC/UG4kUQDtuR6lzOU978UlRmkAeLH1Dc3KjQ/f9EEvA90RPbGpnepPuZNv
cqfcAw1hj3OQOJ7O2k+xGaxCs9MfJKfQQyt89PVQBzwbX1/jp8wJzFhnjBfA/Ix2K63jPbOuDM+G
qN06t1r9xNjqXz+OsGwXA5psfTkpkgCtwYprZrb3eKbHpa7FG6Yl3ChAbqvoxgBLBIT6JtGygjJ9
lTSK4lamaAhb8sA8ZXZoY8asYRX98c1h5UFzi3sp7UJXt9T2QfhUOZUTYRHJE495YB30jRza5Xt1
JpxBrQavF2AQZ/j0QrUJUjUOVFfQe6u2/hRrxR52vKV7bhwY5OX+GZlJjWEqLsxNzgjMJfGQhqpb
W82uBITdVizkgXTNeqdmYIegwUJMrS+S3o/PhMmuvbI7OSkeKX2xEDBM2VE31ZoeoESjN3phveTr
xmkOxLo/0Bl/+otKBpm9hHaYaWiEJiy1DONOdYkTmsKq2mJhbXaVL/icJTOTYFRQcw5ZU5hBGLjq
1t6j5oSrzFDe7o9mBjyBTliArP93OJNnRwwWZCVvW9V9TdcNSM2iRyBHn7y9vBuc2kRLKa5IJDXf
uCXD4y+erpswsnpApBto6Cn7hIxQHrpwvepWu3wjv8ub2Cws0VSc/hR9SgtQiHHzTY1BMWxUURrp
wJXJbLIhybm28TVXyK1A1OGhUETzAKNfarqZi2aRff7H0mQ+vUrw6YCeGBfyAxCg8oH/3JWCGdUn
2Wo5g18I6UYXdjswUAJiEUeSxXEbXdxMJVo8qiFJNTfdhSf5xJvDv5q5/xqYVvtBEsn1ZDQg75kV
ENRP3o61xYXNPj9reGigmw1Kjmi/vR4GQCma0si55op79j3f8F/FT/iUWvwTv/CmnLWEKGEE54xE
6jeKTgkRwdnSam5B9fwp/FQqHVnyGHKqOkQhFybvV7N0ujyX1iY5jiqSm0AitYb03AgXQzMJtKoe
uX2xBXF0ZBR/BEhTg43r+/6pngmJxlDov4Oc3ORhPWrlcTCrHatjeBK/uO+a1e/bmHNQlzYml6tG
M4ULokZDQOtDavddOqjH4ofa1RIxwdwWhwwuhDBwesdNfr030FuGPv4kJa4ZlXr80J7X/ENvGpJR
7jhrExzj8/2BzSSKRo0LhJPIxUA6cypuGLNNyqgVDLIbRc8dH09SaVvj/oRAzNq3fBDnJcAACEZy
zIx6234w9v0vmHuoXn3BZG7Ryex1Pfi73MJE49Ojrli+LXyUjrx+OfBmYmpv8Tl08r/2JcBBjMUz
YErQHiaOSfsLX9KrRcINikRchR1swq/zgtsMP0zVLgzvdkGBRwMvCJqZgZBDzebaTiHnZVlnJeOy
GoTWNfEzHzxllaRJY2V8x5r3J3P8bVdHUERyAe3FSHaByAUibtfWeiGSAzaLeBcygfUpakH5QIlU
WLxQCwvxpnhzJpCGh6giylHoGxwRtNe2eB/wmH4QJJcZDly+YbOtGq4zDa3LqU6YF0K+gmClhXsW
MBPvNHQPEjp2+TOiNEMRnO6L9d7rlUJOWWwMZw4VbPz7XbxTutLUU1sYLHqDvG3fBTrkKIln1iV6
7/HACvWitGJIyL6A0KtqLBlE0E2CGti5i7aQC70/ozeXKUaJKxRxJcjicSQnd45YF1WSji9KaIkT
Ky/7xswVpBHDrGYsyBXkKx8691Ze93+rSj02JaIBHgBcFQn1G8SvKHWCRJhCduWO4Ry+AyWCJ/DZ
uuwwyYGkJY5SRukjGGeWCv1zSzt28iAxi1AJxZbJDdUyRe6FyIoBfgOcBGjRCLRBo42UngVQ7e0T
366hyBgZcrgfvE2oHlMNPLHcnm0Nllv5DPqzdekD1FPDgJZ93ZMfuBpozOwP760i1RKaAJydDH2O
f8Bpl0CkGGnnOn5Dk2sjgebbULf8a7qRxEcWLI1BqJPWLtSdgJ/uL+5tHP+7g3+Z1saupWmLmiwG
EkIKpONCln/A+6kA9hgqP3WeeausrHoofcRo9S2EZp1L5WMVy6wZ9fnJk5Pa5DmiGhIkf9sk/UnG
EYoexHArIVHANyokEFPSJKBgU6Vb3//uWwDIKGKhAZk2MrugZ3cS4gk+38qDp8ZnoVTjNagGkgPP
yGs/jkETCAB700GIWCCdrWU4awiJM1tKwiWy9Nv4Ak29ElTm8BgcM8lT59ZQAOXDYiBuFiZUrzj6
GOLIQoJLp2gsyLGSkVw9+MpzsERzf5t8gWlQmYOGAokXuNfpuSSykLMF650T6pDWEFYtZzes01Zm
cG6rDeCYEvkWF7uRbt6Zo1mMmQPhDRDeU3o+OaICG5Wpdw5rTbVYBuWilrDE6mkDUl+IZ+t5U5ar
wSfihveZxkZfiV6HA0hLBB/dam2+pE48NxN492pg3pB5Edn0yWEVmyoN5LD0zkUkItMWluAdjyQD
bZmSXQi0t2tACs2oylVH8yCcFYZlaldBGK7Vnl9CKNwmCUDPOeocjQKiiG2nqT8PdCBZDfjPmTup
vpFE+/4HJP3RACZ0SELvBtFsWysNLIEcOdGCxBWgOVTMdTY5xvST30ElWsxWSWjFsR6iOvbVN44U
bqhkKdxWEkxNe1bOnmgozFJYfvO2Hr8cnLEgAkF+A3mO6/sskaTGo0mLHfVMoN/p4b0r7JLHWjnk
oqaX1Sttv/ttODiJvMRm95uhvb63YRuvT1So8Dek0K5t90LLN96QeWdePcB5ENN7ghpIFOl+tqlV
g29WkfhQSTZLTN4s3uNH9ql9Fq2+M6VwyxmQfeN14UFyExVqJWYDvhTZWIJl3wZq4wRdfOQkUBPr
XFJ8cCucIRynHZnS6QRLUDbeXkLdsDpylrhNXoZXwVspjwy8fmFyBistLNNvYWgyVWAQwCkcQawj
fuN6qkD757W1pHrnso0s+tjnYJy1Os8h1JDJd8XsmszJ67cUJCqCuPP7z4I1Zc5RgAvqJLAJOcgx
gCAw3OV4jrCZFTfgl3GGHq0Jhzi2QvJAIbtbWEy0qjWdiy3pUfhChZSctKcqXBcQEaiQ3GW+RfnR
R6t+ze3rzVC9KZreeYYXrINT1IM1M91U0hKG85fG4t7gJ35fZJJGBCO2d5b3pWz3DBp6u6fA22uN
EW2C8CXP9XSVRC9oacKljSb2t/QhpKtIMgd/51W2LL3wndl/yd7aY55EIMPpRunNGh5bK48gidKF
4gneRk+7M9q1+7F7xAjaB0W2BYi0/SHiWmnOcbTOU9Dw6D7cXb+TFVsc9mm2jYErhcAps/ZUI0Ph
mD6nBVRcrLzbFk6gPGavaFK5fxPO3OAoNMkA6CNEQ25Fmka8SgkeN0b2zlVky7kBbHzurUNda0yA
tWIwfztqZfR7WqFdzUL7W2mk6OfayKoh93txSdJzzhlffc4YTl48K+JUo15bEu/c7xMIayh2GZkt
iug+q1P/ueoNUbRENjJVfol2YnRPN1vjYiIm7quO+W5IRMY7M6meJLFRF5mhlYoOeaMy1Ys0AXnI
UkPK7ZMfsTGifzh7DlgFZZowQRu0IBaF558r9sDg5gmHbu97ql5mwFOkeidkVgSCbV7SNhyC5kbF
cfT7taZ6C5HcLUgPXzIquCENMObXpq3JSZjxuVgL/pmqIJfhUcU4SDXfOXkDuua2L9NdqfwPad+1
5DbOdftErGIOtwySWk11sK12uGHZ4zYDAOYEPv2/2F+NLaFR4hkfz+VU9RYIYGOHtdei7qdKm57S
Xu3vSy+dw4rx2bczTf9S2YMXcJWSUG+06metJFtQb+kvfGONQTYIZiVR7hXzSE7Ouiw/D4lxaPMi
9JwWKjaHztnX3S4bxqiDakcxhln1oVBeaBt77Y44gCv/uH1n3jcp0ewGtwzCQmycC7a260Nq16bB
bVaRs70ngDRpn50dP8FZETPQkzvdOqBi+JU8WndbTHTvAUKrZchjQ4R2hTBaQqwyAouhd15Gz3bz
UHq7Nr137ENFnpzkbNj/FM6JdX6CcQv1oQc7ERR3y0T9UusgXaqggq4FiGcANP0yqUBW0yRw6/wI
U6Wv9IFh/cxccKpkGwngu/KS8JPFioxJTQVxFznrNjPOM9zQrpi6DigeqkesLcrAnKvs7vYWvasa
wKiJ+4RnDvB4BLnXO6SUwPjmakvP0HllcbdFAvM+qb3+88IzkutTC5w6/rwGoRr+Mv10jGP9MLrB
VmH/rSd07ZVQhcC8DsBIqH2jxnS9EKdlSQV1P3rmdDmmBRQGjlrrnJIhbs7NYkZT9bXmhzFAbAFd
9uTT7c8oSVCQO69zWyBtQm3fFeIqpivmkGRJdobuZqv7xeQTjonP3UhPZVv4rN2rW7Mr78/LtUnh
clHuKok2etl5WQW/IZdLoTXfN1+XxXpVUGS6vcL3BR9AzkHzb66kOi4kHa6/78yqGd1pJz9Dt4qG
2bCAmrhSA2VySHDb0vumPkpl8K1A9nlgFIXI8bWpqunSWXPATlmV99x+TscF9DiYNdNfUdGxvoN1
mZZRs9MKf4pt99Hrd8sJPDb+0Pmlfk+2OriScBQ1UhUef2VoXOkSr3+P09dFoSu0OPfKCZLHVa0H
TPlgPSc7ZYEewB17dNGS5H73ZJw9+6mdD2mNMt8MydKNT/O+r4RPs5JQr3BRbIaYjtfqzNoKnFLn
1vxZ15/G9rlTngxmBTyLIGJvJxjqL87WHBroFZvHxEN0Rg76yjdbRbe3SXb8VocB/CV6P+B5u/4q
qyT2pKkTYFKGgXDIG8p9axQ9cLnVciichoYIErbyF5lRkBiB+2aFyUP+8tqoRbpMY1lOzjRz3YM5
durdNHzV+vEeKKQFKV7hbb33q4sSHMvKn4CdV92VIlK4ZrxJ8i7h+KqL+Y/J77gDaSKGfMPsfPZx
RjDe5ZE2RO4WLFh24UB8uRJnQZYKtdbrperTUBdIwouzY4/LSQMTCGGYdenbZcN3re+KuEAHRE0a
Ciwg/haHbYxhUrnjZgQFDgjrGDmc18YjI3PO4Bn9Y2Ld1otgNYFvxpR/Qc4ZVO41l/jDgrj9pwHo
wotafuWGn2K8lcTF7M8brSnZibk0LcTJdmp4CIcacnZry3lwSlDjF1QDJKl2kO46lQt6Jsb2//1u
OMjwMbsEclc8B9frXbJMW1SvI+eeFxiY/ZSAcDEz0qAAp6NC2NYRff/KouSPER00foETwkt+bS6p
RpItFdaIcVVtV02u7vfl3BwXbfmg5K0CPiqHhCli1YM21ECGFRjVNbMhD3ulBRWCu5QRAcZ+N3T2
T6fgBiiglPyeLfrmSLvsNqFcA9z2qrwMppvrn9qDGKNmi4btYPeDhbIrRvV813joKkw1HzGaqnZ7
iMPf3g7p+cMnAlOwh+IhymnXVtXK4obJLXL2WBemvDt4zUdlCVj5aaX/bXcDMvTZve/UEDO/aroV
Ba1XVbxhmKFbe6OQmMO7dm2+VxO9XvSantVqzE9K5WKE2qX0qTCzM0ly9bFcqmVvgQY64PX09fbi
JRcA9Qv03YDQhPbhW4x+cfcsIyX1XPf0POQE07b3BnRmm8iELmH97bal96PjOIKXpgRXqcyllxCj
o2f9hJnLuy8O3fVJ9Hn4kgcgEIjoDkOYx5oETlBG7LEgPj+kj/ZmN/p9TAvErwtnBu0eEDWIen5j
woyF5JSdUZ7uwkrXwMwFNZv/Kn+EMOjKjOCgG7eirJgIO7OlwJTyEZxMmX4P9hgQnd7+sJI86sqU
GNzqTZqpgwtTxkd9v1S+89n9akHVIFScoI9QAst38+Sj9/XxtuH3Tdt1jYh6MMjtgJjgrShycXgy
QynGNq/ZGXCzCAX37/zcnYrda/HY+bsidAEumcLuyb6HQAX0P7JNFlnJ43T1A4SrY3E7B0yxZOdW
LT2f2x6NUsLL3e11Sqop1+sU4orUrIDcryt2rkM7eRqmEBRregTu99rdKfqh+6S3R7s8bFiVXc3L
rys4Q9vtWsv0sDjn8Wf7D/PRmyKh+WUOUAm+awPjGET8x/Nto5K3Ah/0jeEYctTuW6HlYkfVVE/B
YdCzs0KQUYJC9AcejXKfDCP0dSH0vR8mHdLeZbUFKH0LlAQviHQcmBoAy1BT9YRHER2cFI2igZ4p
WOwei36uNTzFqQlydpuAklpVexQTp4ETPRjGwqw+rXW4lxRqsr0/06q14rqq+irIOYFydVqMP4ni
dePPMZvBXOa3qdHfpRatwXM9DgqYOjy3zTBV0oCI1asx7RAURjYXQVFqdrlLrQUkI3nb1XaQgZj7
52yCZnw3k8qsUG/0rEijc/bDmPM0D4e5aMlp7OhcBlVp47kwrb7ckh2Q3vOVIQxPOF5HdJyuHwq9
Gi2rqRt6RpmhV8bQhRBmCu6E5Nnxggn01/vZhVQ5qKKmAMO/GHu9fTje2Kbf7dHFDxDyddNUy4KC
E+XMi8NgqcCXQgnGZ+TYpb5hBAS0rf+A4nHeucCeom+yyzrfulcG6HH2v1rlS/aCb037D5C/Yxa+
OoPy3AmtmL/4mcBBg2MUhMIo7whHacJULK+LhYJa7DX/rh6KWMlMMNu2O9CGj9PObv3R9ZFBBU06
BK31RUkeGGDaY+C1kJxC5E7ukiRCDxOHoiV343zX5ggH/AbqXMWnjV8ru+bQeUbsAd2bVSrvelcH
VM+VZdboueKHxr4foP5Nsh2KhwYGnQvjdZjyqEfhf4Tu10i+8NInyTGHFBbBbBC6m82da7x4PLAn
jLp95sUHDuwDC9sGMu5bHXmZe0CChSwfyf6a113/ViVr84kXHj2j5T+G6WDXYcN44nv45BF6rbZP
KQQM21bZos6S5DsrjBAglnVax3sLLi4cE22rpCG2ia9kq+mhm40OKAQOZVPW1NHtHZEFCOhKOmgm
OyuTtxAv106TWu2Sw9sbmglS6AEqrl71gh7QUSXNVi9F+rgg4oUmFwD8+E+4VAqCz3wAyctZZZiB
0rxdMfg9OLP6TzY0fEiUfyZLyP+zwNsan1yaFZ7OxM3ypGgGdm5s326eHOs0qPfuDhdUIff1vOft
/vZnlUYLYMBF2RkhPhDiwns2W02nZdnCznxEgQKwIz/pfuhAsnf+oH9Gp8R9yhAqFRE0wsYucHYq
nlkg/j0QQi+/NH5MzI2fJIm8V4lqcMVCLHuVMbo+zmqjKfmgKAicMm88gswVuJLe+qgrnXWCjE12
r1VNGqgKBGUGwHk3ck8JegJbsIqH2ahloWoh+HPiJBmIwUl5VrrGt4svDkfrzzwoztEw9uXc72n6
DImWKN8Sk5SG4jCqmxAih38UY2BTY4AYjbA8Wf7cPHeQAfUWIAiKiIwsaNUq6OzPYx9j0B+U7zvL
hojxmijWEWbwFw1dvmxHPZCOPcz5i0tDNQlA0Xf7vEiuoYnjspZykJqh+nC9OQrvrUJjWnnuExoo
xl3ajSDMOHlb4BtJ8wjwJqTj3lq7XHWKrg01zWC7NTHKM43bj8od87sgBZz9wwftwz+tr28RPcoK
hlf2hFM3LeXYtxnsVf4p25m/1omOD6/LwxOJbf9z7RvBuSv+H17v9TgJr/eVXeGhKUutc5dCL8/j
P0gSiHlfZt9LZ29VNfg08r3ZQuXBOoHAS50/dsp9gp9Th5REM+aKhvuqjiq6ATOV3L+rX7QegQun
riymnSAnLc/ooK8jBHU4qgynfva17LWbN5lEpPaAY1NBXomJT5F6iHOaO10Ne3zGbOUBlVj/rtpn
H2fsOWD3geoH9WkdoYnGJliFucOf7D7p/JfbJ/sNRvFuJy5+hxCgsBHzyJmHE3APjhJIVxvoFvvg
esW5ex2+7rswLoF3rf3j+eP04/l5qzYrqxOvsdHv7yA84xB9MhqtWb+7D6wrCArbGClNVeznY5Vg
+Rkyxjx8Tn/cXresDXJpV6QlyvkACgooJiL15paPCXxk4AFNomzZh8bdbWOre7jxjcXpA9D859TN
sEbXuR9BEVv0Twl/mdPXTdSMrH50tSzhKWUuMStuYFnGI8PsDco0GBse77sJea/fmg/Ftwn4xVOy
Ve6We64/+yh2Xaw0RVCR4UZz7VA1/lAF6kl9UZcjeQVsZyGhAk6WKmo+6vZGMUfqnC8sCz4Mx2ea
6IKvqxrPtgacXbGb50DfDI6lPmutc4MBFqgKkWqjnWzFtFMAPi3lfgVEWjumYRICNPLQ2GyhvYbG
D9m13/XPqoVM0d15xQOKlwwdRK/dIAuQvdfY5z8/RnBX5aDRbNawz0V9GrNoRl6jBJAuwIw8Bajn
noXKVtFMfor/mBQewTUjBvMMvrNhxVqx60Gaan4B6Fjb5BmRhPZXixN8kq4vbeGVOEu7MsTMI9RR
HoMlOdy+lLLmHTgs0S5Zm3fAmQmfcFJprZHaLM8vu8ovHrOwO0EyEsrGwXF1O6A4OUyHjwF4frea
YxKEDp75C9PCp/QUB8oezup0w93wipYcRkrL3cpYflceoH4V/KKn6sdUR+mOdEF4e+HyR//CuvB5
7WGaSNlj4e0/XVTnfmbhUf0UGC9qeITuQrt7nvxnVOHDLS5zuZNAAx8gUZR23pGZ54aSsXxCOkON
f0CtPRtVaDd45CDqk39w3ZcOpIs9xdTUHbwUBL0AE924OBK4BcTEV9VjQGTRfRexco5JJ16qLTvP
o1+4eyBxIMWXRgB24foG/JWRHS9ClewX887bkxNYgpug3Js7270rY+11YRGqbP19kR/KrSk1mScD
NQGKTnBn6DgIx2Iq0lGfiMrOntZjhLRC/aLhJUwXNWhA+i30oiSPNaHKgRttgsMOFMHXIQ9vNbMB
fTHKwjM/LIyWPoBLz5hg398+cKsDvnj+Vq5QyM9irAQIbcCzTSGrJJyRJG2cIh5j74exxUUmOIu3
v452CYR7EEZh8EJ48YpMJ4mBwnZMKY9asDznVh9M3bhj9Se921dbz43w1d7ZE0J0D5PmjaPAnmOk
vqmQN7EDu/58+5utWy1+s8tVCY9aVXdaqWhaEes2+viDd1o679Hu++Po1YeCPN22Jtsh9EMgdwzA
BF4VIRxH5ddDKYUXcWsualCxdA6MWVu2HI/wgv7v04FSxEVBDAM5YnMLNVHWU1UFztSqdqZ6UCog
UILWnaDxU4ac0hBi4WEHbr3byxPu1Tu7wkGva3QHDBtbZrMHb4R4PSQ/66eh3lqg9DNerE+4vxYl
ml41WN80+/zjtPFgSQ/exV8X3Da4rct+XL+e3qGeqXxXUzVyyRa9ndTKWt2ycfzAUyFcp6m2ima2
FFxWr95POjSpANqc6g2MjvR4X1gRL5EHFjZ1SUlsaS/QmAp6nfgTVaOKv3bG+fbuS22BeAOuZx39
tYUMQ1G72eStSmKAJqAxb62NVJKrod6CExMs+5bPa9LtbxuVfUYoZ0Eeeq2maSIKNC0TEAN0OYk1
87XHGAwdK1AybnRIpEZMiFqjeQ8EoTgZiblIh0EqjMSzqT2MlvqQ9tbDzL0Pt9ci+4B4LoG8szDz
roqh/cjYyHXSkNjhO9J+d8wYVKY6Bg8Qm9y2JF/QH0uC15tGVEUUvSY44v5dlvlNseEJpAYs4HNR
wPXW83395KWTMQ91DwONyiJ33gNPEnpb83Eyd2NeGBGukE0VFYSvFYnrLkpQTkiPTrlfxo2ChXQp
eFJXfAKmNUVUkzGa6B2rEza/jdTmoWBlgOBqY0NkS0GBApM0a9KDbs/19yJLlazETSRus8icT14S
eCb4pqPb2y6G4m8O+tKMcEVV3pmYZM9prLZghqXjMgXton3VeKV2/pLYSagAvx02dodUJ8H0x9A7
NWZkFAwV9MmRVbwODIeX+8KclKhvbc9PQQkTjgY4Ja15xFgIN7bQSLINuPjRYiTZaugxQLSSxNMY
a83eWCLN3niXZbENuAOBBYfWPJixhO/SjwVCwrYv4hTNmOGM9uCjjtKjB3rocnidjHZjI6RL0la5
MkSfSHSF7W4AKKkGDYMgzIOA2thb6r3RlsT32mJLREn2VgLi8duUsLQWUotzUQxF3EUOiEFuHyj5
OoC7U1c1edSzr4/tQqdBa9fvRoGK7pgTZGi1etOG+5VeDqBI/rWy+s2LkmFr8HShJqx0OmTkSX20
OA284ftiDx//Yj04Bmgj41HBO3ZtqUMSW3NlLOI+B9H885I+T/RvFgOdKUzXYk4ara1rEzZa3ZwC
BBZbxZlPGGzBrILtPW+Gz+u+ioEtSOx/2xFefhNYM0VfEIuxwYisGngbpQkahQcdGsYZB/WQBo3J
bOMDiuW+/3kY5NxQ0EbL2hF7djxPrY5PCJ64VQcZfZxabZ/WwTyCeAfKCVnyj55CmKUbto6i9Jwj
L8GUmI5GntjXgU5bMRsTAgFaFEGT/PIAPfmLw3FhYb0MF8cQSCqzzboMD0FynuZjAtm3aXi5bUPq
iBxMaKD5AYFBEc2aQZp7sgukcG65h7h5oviGFnndruDBvEUYJws3oIv725YQBHTTSDhom4qYANKy
VJM/m49JunfMdqeDqOP2wqTbA64yzGVqEH8VZ2Qye8l5yhFCuamqYuKyfKoqusE8KhZc3g4f/jRy
HuC84POEqMOZ7XbqIZ0dQ6veA1IiaQHFPe5m97uiR331Yn4sIP9JPydtVHDf6gzfwNGcw3pC/13f
ghDJvi/UgNYCFBgYDDFhHpR+4TOYLuNRLaOSPetjFXKP+C57nmZvI4CQeWKwmhogyDIApxFL31WC
GkyuInakd5WK0TjvxICGv72HMpeyXmwAn1TM2YrZK9e8OpkrTuKhV45FwXyD0ahuVZ+MGsiZEDgY
rPcrC9KAtw3LDg86l5gZArEkODP065vX26jJNIBzx+pUfiyxZ9NM7m6bkG7WhQnBXUICxR4UEDzE
KqbzHPOjZp0KwEDLZgDT8xZ/xZYx4eYxzEVpimUVsUF3ZKrjFlCaNt+l5hyP5hY5m8ylXH48wW0p
w6x1RQJjpOZQE1lC4OcwhwJhguShw9gE1TfDTOlhBMGQhVDKRdlLiDkYNKrATAH0NoPeswqVWUis
BZ3CEEuqma58Lu11Aoa6rCx9ddC8xi+0rg8rXuk/TNY7IBLIGggLIQwd/mGt0z0xTvIisiae7+qF
LkGVtNNr6oF3zne6RP2UzdAs9+2BAKpHNTfB5QZK8aQQOm+EivK1AaymoqCHVr4Q8mjuTAhw+PAx
FPUhzU97jP9vNeulRlA4BbsA/r1TmU3SJVU5ynmxkhBfX/bV2PjqFjm89FZZAGdALRjZzVsR+eI9
YwotkXEQJIFTkt/nzsKjasbI5u2LJQve4O/xtVbuLDCQXd/dAuKJrashSWtQZZ7ChEWLddwssUrX
AqEsIJRACoYH4NpKNndl5zhwf6hwe8Hw6fYapNuBYjbIrDV010Su+cL1SN65+OuWdybFg5O1fp9t
vPzSFVzYEN4u1VQqs8yRMXcTWK8TcNv7DRjwwtsrETsD/3sisduY17IBBBFLg0uvJIu1rDnzsuPU
/+KegDJLA33BWKhPyQfroLIigIyKdb5tWebzMEyykoagDo4K9fUOzZxn3KY2HqiccZAvDOgCO+Vy
p4xLda9MaqxbpRfdtinbt0ub6/+/OOEaZKeKrjdx9sppt6hgj0HpuoNSwG0z8qUBoAniGlTg36Zv
L83kXddOmHqLM9MIE7cIm8IMdbV88kAGxtoN9iixJfm2hRictfAcvjGrrT/nwlypTqNZpyPOOjgC
xgeocjdHaJHZynGw9/2Xg/fp9vJkXxGVZAOyTZhlBGrp2p4zl2ii9SgaNNUTtTHJqFiRUmwBFGQf
EaAkFeTsSLzejUvWgAhYbFSwVxYPCWZsO+aX3j3AIcD4buGMpEtaJ7gwSoUp13fR0pIjlVwMEieY
eUZNoZ/AlLJFuC1d0YURIWpRbABdOkdHuFSBs2lsIUizW4w5SBI3NIaNtFK+IkAXAe9aL7bwLFUc
09tNhjM4qq1fTc9zDsDrvFFN3jIinLyi8sikljBCBlTGl2Sfj1ZoQQvvLw4c6K7+XYuQhXsGrfpG
wbXtMTmR7Yly2moMby1EeJRGtvAubdeSklUE9WgheO3AErFROVxdmpiCgyfo33WIhSueWnNqNPhc
rtUFI2ZR22UDkiFdBwIsFK3QRYD3ub6a1pRYVeKsl6aA6rr3oyhIWJKtuF9qBShVkG2uQuSGsB9a
2WBIS8E6LPVX2Z7SHKgLIKP/YtMvjAhbUud0SFzqkjhHqxjRN+PNdjtEFoxAKfbflYiz7aTOpyZb
PbWrHZvvNLkHx0q6cXqlNoBeRNcdyi0IE6/3pEhMPNsMSDqWfTaGX6Wxn7K4MTd2fsuKEC5o3M2z
bMrglLVTGbbAiVP3aRw3vIrciocROeg/w/kLVtoRGaxeFDTurPKgZ0fSezuD7r3q++3NXzf33U1x
/tgRznHq5sxpakJjgBRBvBOoNRgoJ+670F3IjR90VIPNgGtrbULGVw3odPeEoRb+rfDOw4ODUTRo
iN1emIj0fnusUdBHUACWSwxLCKehZyaeS3yLuFyeFlc/zIbuK90dBWlEj3xFhYTra718apbWbwwz
um1ddnFXRinQbaFAjn7w9VE0QRNdMG8mcVXv0YRp2pOTv9w2IS34rUyy62gdgPPiaL5NVK3zCnT9
ahOgQl2lezMHs8PYRYx+MPjjgKm0khZIyLYYYCSJrY7WEuoBqNyjyS28RlOlGnRI4fyW6qtS+VPj
W/TYqwHa279uL1JyVADfAGBkZdvHLIxwPJdMy/g8NzQuJuuA0h/oqHaUHMqtipzcDlYCCRoVjFfr
fl5Eds2i1EWjtTR2TeU8m933cXLuSp4eK6SjGydTcjawpj+21t9yYStVq4YBnURjpz9aeYRVZeOG
j5IEQFcmhA3SG2LxysFyRhAYBizvR1ATFk8tJc9kppi4ZRtFMMmDq6OirmqYc1gfRGFNDLQDXQWK
o1jNPi/O4LtbbU2Jn7oyIKwII7qdMUPbLF4UBIxRo/N9yu7cp7TKMGHU7c16f/vkyVeE0jKYBtAv
ENHLddtbGtXXQCW1XxXdesJ466fbJqSHDngPzCGhf/6O1Gz2FkeZwd6KaCsof9b9feqBrWLjUZSu
A+zj4N1ZYbO24GznTk0aRYWDL2d2GF1rl83/PdjCE/XHwvoLLs7zoqZe0uQUdyezffRu+mRrFE56
Yy4sCLcTtXmD8QUWbP25AXyHtj/RTP2La4muECZrMcSKaqewDKtwtCqleC+Yc1//GLy7LVp92U5c
GhBWYU81N0kJAwCgJwY0uDbuoOyKoK+FGQ50uFRNJMdQW3UEMrrGAtQRQwZWGizcO1Dd8R2e++b0
DJ22j5aeHf77Kb40K9zMmfd0KuuSxllyUrtXxUT9u/WXdKvNJHvvkDf+WZ/wps4oQRU2Jvfjgrp5
nJS6EvQ9+G9GK3+i1iPl2iPPvW/lZNpopidsI/uXPXqX5oUwOdXGAWPJMN8mjwv9NE6Tv/gDryNu
YYAn2bAm8w0YjrFAtby2bUR+T4h8ZrQ2YM0EHST4fXQzVOixtJqNUy+1o4N/EhVVw0BCc315kSlr
Gcae6YqxWIajVR1LevRIdPuMyC4w3m/MOhtvhRph6xTHLNp0wTMOE8n0jJVstqq3TAjbQzOnc9I1
UjDNAe8PcT47qLq75da7IP9gv5ciaj0Rx1NS1cXTSsoV+sKmYGl23l85I/AlIOJBHoty9PW2qDVA
hA1oiOPePbupG8IdTXWz4TCkDmmtCIK7CjxdotilxpU2UXp8MkNRypA1aIYohbU14LnefyHDQKC4
Zq/gj0JfWnB7vC/1SsMcddxpdojNT9SnRju2bAx1beOYyRaEpwg9HAyXQQVNOAMMk+cO6zUae3XV
gmmPqgHq33zjs8lOGrh5QCAPjDc8gvCiKotujXnC4YdyOvtG8nXRIfzjqVtdb9lJQ/aCa4leBxoF
gp167N3KogZONPA+ezKBmiXInY08U7oYlIbfuhFrmH190KhWtX2q67iZCEPGF7CuuN2GK5MdAICj
/zUhziFxg9pZr2NXmHas2+LAx5Od7sFSGHhkq5YpOwHGirxwcd6Q9InLMXLSLNYI9rwm3SHxWsvO
t12Z1ALqpCu+H7gwV0grqa4gZwblNi4N8ZWa++VfgOt00DP9tiCk/qweZ8t4S4+77x1hx3L4pdJz
6tCNh1v6oF4aEpKrLHVy3SyxFIAdk/SIoQDj2TqjzszHnQkW9C3lGNlZu7QnHOhiMLypXcO49dOt
OI72mTkbmY/s0oB/GsSwECPEDRW2xyUDH0A/TmM9Mfbg0ffBUrZb+m8J5pduHwSpJUjAAe2P+wke
uOub07CqdQYNLtpQX6rmyUNVIQdhl8ecDUOyz2YCWoHsCv1CVISuDWVen2Cedn7LF7vcuMNhIJvP
muxYXxoRLg68AKmLHk4ttS1UDUClbv/NMlaCCPyTMC8U4GQchxEWJtB99uhJdtaram3kItJvdWFE
eDeNVFNsneFbmTk0RIZf6wX1pi1ukC0rQsg7mWNKuhxWoF9VhXR0nWB2G7AIFCAvv33K1u8uvp4m
HgD09KGXiqLL9eY33CyzwYV/Hr/Yv+jHEuRJBwX8bO3nrWaTzE2bKzcV4DvQBhBLIFRNPAX82QwE
tIsdLmU7/ezS2vUhh60887L8PtqgLry9OukdwpkGKQBw6++4wLR0AqkhJQxPaYLW5wz+j843yjG0
p9f/bglD/zrO30qTKKbzuZIpTVVSFmtW3NUl9KefMQDpK1tji7KjAWgXSvUg5tcsEbA+T209emnJ
4iFKIC3YuuHtdWz9/fX/XyTbdTkqELHBOlTnfqhiwK7T8em2CdmRu1yCcIfoyOeythhMZJ/n6Z58
rzBaO7bBYLyiNRBsTkrIXA84TAGY9HDKIed1vSQNLaESYnAMd5b7i22CIe/l9opWDyleIsCn4KSB
jEEkIjwKetd2c9piRaRJoDTSRKX9Jf/atjvXqaBWsClTsf69d/ZQGUUvFUh/eLzrFbEFkWfNKthL
uqeOZc8VWgQp+KeLwlZAn/QjLX9N+U5Llo2tk90nII5+GxY+ZTtCE4t1MNxl7V4BDSrPx13CnukW
MFh2DMENsxa3wVDzjl2kzy2r5GDLipVh71THZNj/TcsTKJw/JoSTztR6mTvMU8VvHysP+HAc01+3
D8bWMoSjbkMNIJ1VHAyte56gPpGfnHn//2dCeCtsmiVe68IEvhTmJPClzOr4NyZWdAwq5eALEuIq
wyoyV4NiEWQ00mWHNGylzHZ+WVxLo9uWZK4BeSLKBXgp0PoUooQiLcHnMMKSO/cTZjK0EYmcBUSx
184q1DnS/jQkdnNYml77toz6VmNful9/7ItwoJpC88Ry4Cps9Rv2KyHnv9sv8FKimI3+zbu726cK
BCM9G1fIrQO3CtpqCcyt0QDpPb0wItxTxZ3wBDsui/N02qfgpJ/G59zVn+rpL+IhYLN+r0a/9kQ0
AcUTZxY8URmtE2iovDjdRsgtCxxsD6MbgKoAYyzi6imxTK2xEhYb0Dto21Pntn6pKn608fTJvDje
iLUdCkKR9yWxcvGcTjHe1qLovtn42Uf305idNl8k2YouLQlBl9XbXelCcyNW9RQM9Oek+WXScdd3
ENcYD7evlAxUpENndYWOYPwMmMPrLZqA+DbhYLGsXxWFpHSn3xvhkwvSjsSn3+xNglrZHbq0Jyxu
ZGAW1AocCWMZYkhSzn7TVoFbgpiqh4AtxgeAKJ73k/dKOrLLJv3YD9YXD0SEoATb8FzSD40KByTw
MBOOCsH12tVknAa9yMp4UI8TCP+GbqU2ugcrVDKZd7c/tMQWEoN1XgklNXSHhXXn1sxdTK7msVJ7
9mPDVds3UsZ8ZcJAltOxKjSXim44TJH8Ze1CYxIf82UIA0DqLOrlWczpcyNt8xjDLUHyUoFSw/Zn
z2/0R143kWfkT1pxosroq/TbDC3xQfusVUPUZ7+Mctjd/gQSt4MfsxZ6VZDHgwX6+nPbk6cM1ljn
sQ6e9nJndZlvK/u8qf57WA87azUJTwSecCH+KS0rU0t9yDGvUTQY8Kedb5r5HGEeazpgzG1LD2bd
OiHeQu0aPENIkFCRE+M7Rekm+IYeH3moKzCxJCVIIi09vP31JBfnyorw9cD6nDsgVc9jA5PPZbvL
8l1p041TKjUCgrQVvYSpR7GJM9XOKvY85XHflnsH8nS1cpfkf7M/F0bWq3KZRLAS6T3Es+MEs6EF
GLFfM78yNp4F6WFbzz+yfZRjxOoyUdhSaw5WMurGkajR68IDtyUbxcW37ODd3l+YEVxIzi2uL8mc
xynJAqIdif2YQ9qptngw9eZHMFH7OvRowdqj3nmdDXWcOUyaLjT1hx7JdBt5c+wU3zn3HffQGgfc
5Vgh3V01FcDGQw4F6NloqJUo6U7uVuQm80mQ6MUIH+jCgb0U4ilwYTRVphl5TCu/Ve6bO/J1fK3/
AkWGW//biliyZJWejr0JKwhBEdsFhCDH6s3g9vWQrgV1CheAlFW7Urj0M9PQZV6tlEaQoMGzLEH6
lPSfTefTXxhyVKCoUSMG/GI9eBenV5sdZegHtAAtwKmfqJv+bPscstAJU/ZWylHBrvGM3LYpu5Zw
aL9tCjdmyZSJdgMWhycjsNn3WTvmw8ZbIbswmKbHCBXqlhZGfa7XZfXzhEJ8XsRo/oCk59Q5Pypn
n+5ur8SUOUvMK+EFQB0OhVJhKVpBaz1lMAPi8f0YKwdwLZRhclc/VcG0Lws/9R1fAz0a9dkOaunR
1/Pnlf/4PEbWIX1qg073pztnXwa4PQG5I+FL6ZdBsad34+vGb5X49cufKlQ+Rz5kSe5kRZyXiIW6
H5mxv21ABhIzLi0IF1CZQSOsJ/gYhk326Mft7Ln3R/UT1SEvBy1Ptzi21rM5ho5T+eXWgLuoDvUW
HVyYf5savzjKyUTS0hywQP3Z+QIJwGHxu2+AX4KS/3H8nnzpv88PYA/KnlHyu71y+SkACw+gY2j9
itXr1GxHtaAVOF6aFPPotKzDzNGsjWvzRm0pemck8XAIHhTj32mk2EnZ4MFuixiMJ1bxLQG7rmMX
h3rwQa3V5b7mOD4agiWHyi/9YE4H9CBtMu4w4ZlmWcg3mx4yL3X5g4RL5rE56dIUE81OtuqjedGs
BbPuBGaC2tO88ZjLl79SV+CmacDfCK7KyjKmZkOJ49XxoE5IuOgZCIW/ZP/H2XU1x40z21/EKubw
yjRZI1nBll5YtmWRBAOY06+/B966uzMQv0HZ++CtWtdOE0Cju9HhHNvN+pN2Kn9MKsgWhlAdAOl2
Ur7Icxgr9xQZGyCD3j7x1ZVffAt374HSLMXUxImbpm8tP0cpdWe6paYLNE6Bcq3NumDqEVTCqPhq
LAy8NmW5hvqsMWLKPpIfSmJjZqdzM+Uk1ftotkDrDLLLzrecpyoNpmo7A3pZHQcBDtZq6H35EVy8
ZlYpqgEKRsrxgh8PA6yWtwAIy01BOP7UfTiTr7wRd8bAw1P7JJr9W3MYl8I5PUvQ/6IXGob/5xgs
1eYbSlZeKwL5Zdbp0+1C9hyxNsBL0Pd8vc1O2sz1tGCFzS5H4Kuq+7bcj8UPWTsOw3e0dvyFh8Ic
CnpNAaoFiBFmVC7MlbFUpVMaOFZ0LtYpKpPo+kwp8j6izoS10iRwejVAQiNpi2eBdi0pJlUkoQWP
HMts8MrkS61YHqvmRSn4DQcMccBK45H45fYVWXuLa+idQhCDMggSm5zeFlpGrCLBuCvYtsN6ATd5
HkbN+9i4yjEjzslZnpVy2RNBqMxjWv7jBxDJoPEZcRqqIdfLVeSk0vJRJUdH/UkANp5qNDCA2T5S
wMbGfpPo6OUCjlsMyO9lcc203eKNJchErMUf0KJ/P4LTpikqU9IaABCQra/ouPNGwBRg5HNHRGQd
a2oLFUKbGjpFlU+MPNpUGHavxhlW69sgDPsOQMd48NKfIIicBe+DNT+HkgJGQRi28ScQWmUyC2lZ
TDx1UuMXrZrRSyRiCUzrSmYK+IqqjSE7JDEwh3Z9fG02LgV8CtTGCNTpIakD7TtNjr3t9qJi8JoV
vxTF2RU0wKFOCw604+jRF+WYP1boGhWZb/a9vF25FMLdPp0mS5aNEGKp/ls/uhVoRMHy6arEw1Rs
8nD71q3uno2qMKCXVAtF7uvdswi1iR1DWmTJu1ln5Wd3egDtHBA6BqCWC9R8zTJbwMNk01q46vxr
yLJTwnqEYDRHLfXKOjo5ef4RNZHI+a8dFcg1HAzuMd/P88PNZhw7mQy8kU5rtoYy+EVxWLpNX3tK
csjnY1yXbmreqc4LMdxmDHPZ3LaDlyxPsSLqWVq7BuD5QF2X0X3IfHF3oqPcAP0KmGdale1sqyNB
GreK4LKtXWxcMnTQ2rDdOt+1VtJFm6tJJ8dliDZJLoHyG+36Ses7UwoWrH1bDw/EqgSOfu1AMeyj
AvEBcQX+uNYfQOFg+ANFkGMCLkugPVhV5gtd7doGXgrhXJ+iUF0Z0UN/XJqHannRk0Vw6dQ1dbmU
wPmAaEHCxqDYvMQ5g5jWjzCobxR0LwNUorQWt4jZs7ropX3C+JpOEiLWzHBJnW2qohsx4qa7eOUH
Y56ijdO6I2MQ50uoaxvwvJVKs+3U0BKC24u+mnMa2dxIGJ5mR54dZxrEE2DN87c097pMZPrWzxn8
cYy7i43DXp8zQCKMjDpwkkACQL8SqBOQUsyV8LY1Wj1oNMujaoIoAAMN11IW4CcMWQQpSQM6OjCR
SNn9bQmr67iQwB201CrLNHXYMqqgUXU0PTs50lLUnrQuBUx0yMSg9m1w6+hjPS/6FrfCmix/QOmH
5bCmeXN7LWu2G4wB/0rh1lKkUZ0AfABYR8tJjQzfGX+h6Dc04OBW/VKOBSQOayEK2Eg08O3iTYk5
nevDoeMM8lEHWCFpeYd8XjFlpx4om+jUiwXXcXX7GE2BCqwJWA9uYWkTZWUbTf9AUc6IGJzxWQWw
+e3tW13PhRRuPVjqQi2G7JqA7CHv5wd7YFXU/dKK3vtrppmlGGUZDb9oKmf3+CJ0t8ys6awIB5Wb
KcwJ9WrDM/JvGNUAGVOgDAEypLfXtmoZLiQy1bmQmJZWLCUpLlJLBz9S1XB2atCkDfGWdsnXJhKV
WlZV0UBnGZon0QLx6cRoVtTZghVmJXgUp6QxtpPZ7soyA21PDt6oEfq0yScieqysqsqFYO4QEyBh
TmkJP2+yEfP+pOq/MGgl0JRVIYBD13WAhrCxRm430TQXLRHQciMHbCX9R4YsSmsKIrHVIwNyGGq4
sH7garkWEkdJi1kx2AwUQF3wMO4mEMUs8Cp042S9IGhWVpYE3ig25IC0Kptvvpaml9HQdhLsIAi9
XZB0boFX6eClNaAinrsJ9ZKTvC/coM/zjWUGVv3ltoKuXD50iqKFGyvFC5pPviWxJilGnoPpVEL6
XYurb3VSexUdLS+KqSBIWRWGZCsmsJC0lm3OeVl9M+WZBMiXUZ5Lf2rywaNdofk2gNMCBKQi4KZV
eTbakxnoB6rlbPMvb19mG6MxdoBAmDQMuA7KvphbTwa5qJomP29v5OpBgkoJR4mgGhSr17KK2lYr
GZcP5XJMD8T5hLQShuN9vYpEPNsiUZxRaWdKEgnQOUclQgYg7V1lIm4D3qbbK1pLzEIzYUsYpC6Q
Z7k7PcZpNaO8gNla8wuQ2z3qZ0/ZTnajMz0CqTw09pJHd9LuttiV+3clldtIhAVEKmQWSXmJZ7m/
rE3m35bA7hT3stMZ7BCCAsy6Or+D0Au1kPJ5KHoLc5rNOAB+BhQOmMp/vS1jxdXApWE6mHHZwxZz
r+FkjEurMjA5qdfJ5AIF5CDHWbDQQGuVgKbFK6CjOunjttA1xUBniA7IB0zMo+58rYPzmBNKNRtx
KOaysuYtRx5fEp3PiotBcQsTaMjSYGCCb8YtzMYiHR5Qxy5uvcxRQzn+YuwTC6RVz0L02zVlQMcv
jAWQjzS0LlyvqJh7U5IXCKPlCxgQw/RNAz3vSAoPDX1/sXmYAkLHPMNh/YTyVlWNDHgRrItQ0D9H
krxBE1bhVc0sYtJeXdWFKO6xJi053jgVLnCKpgC5exvHL7N9bpAnqSuRY15TdgyewNgiq4XiBZfN
64eqz4sRy3LiL4OJTk+qC7zyWp4SrouhfdpI/2DO6fqQSDYm1qjBh2CK2I2dGjHvjH6a2ctyyU3b
ZZMW7waS3478FzOxDGsRT3kdfAUI664la5KZjTHB8HClue0rGJTwpL+tFWsuBKR1MOhQPkX7lJS0
xoQgowZcrDl/yvvJpZTuU+IEqagMvnZ5LyVx1nZIwFVETMDOxF1TeUoKokUSTapnG7ns316USBRn
YrXFJhOlwCGpk4+q+BiaN1sXNDWt7xsMOa4ukvMmd3Ebs3ByUNhCJ3TigWvdQ4NsSWPQYQrcxfpa
0DTGXsSY+OX1u67ypamwlnEKBrrNEbwIEtPrS/lPArcUW6viVoemHe3Z+4GeoejwN9Mt6Ej6TwQX
2EZLX/cxg0+K1NekcpvhO5iU/ubM/xPB2RxAqZQJsAyBHVDt9NBwAmd7W8CaUQNAHQMpB9P8p7KB
Wc2JM6dA+wCrRNNXblSfsmg32g/vt+WwO81770s53HE0WtaTrIScAUQCwFeVSLH5cwkAxUaCxUF2
FGbt2qrYkeFQawJyVqP46IeZtZfbv/97bplfwqUALoBzqlFSo4zBKuRuq7VgpaHUQ4Eu3lrL45h+
LOWOoPxeLME4VF71tQNG8+LV+dtcOC7Zk3hX+cAXlkQAIGt3CcDTGBtFvIc2L27h8yx1TWvjuywb
iLTSryl+EDbjrh0fqlkooAFkBL6WM3NjrU3WYDnwfeWMqquCvmLBfV0rOCPy+k8Et4woVguHSjHm
hguyjdXTTEbPnHx06p8jgu5zLZJdBU2PU/3UgYGwfsyob8zWhiqZryVfjPTQVKK+lrWoifW0QK3Q
BYDH1rVOzVo1ZEOPb4otelLNx2R+V0h9UEvtrtH0HQhbRG3qbJWflAztLezdw2bNuI3O5UUdAOgI
vAh6ryh1WFnvPctIFwezeL6t0Gv9ZyAXYnOAmNOF9nARQBUtlFYq0LPsk7kvj/LWPml+FxqHYav6
xkPmFYH5mJ668/IDMIW+7lbe7Eto6+k83S9CayO7pmhGfa3+fvlRfP19kgrFjDN8VKTiEulki7Db
Gxx9m8r2JptbvwMIpd6fpln37DR9KNvp3u7sr+j0DW/vj/BTOJuFykgXtTpciHQuttI2uyv2Uah8
jbbAnTySTb9LH29LZIfLHz5OHQOZmGoHWjInUI+ySp2Yz+oxzZqMrjp9HSrAhguyB2tafSmG81sF
NF2VEmzxNDyqtZfSAE4428I+dQJJa1VpsHjZgJZG3g5xErNdF482pdEHjVioYfa1/ugYzbsTdwc9
Nzp3SZ9s3c+yoERbQ9RYvtKYAt+2ZhjxtMdDBC86BV7hWnjbS4VaA+P3mIFmcQGJd5eEjKP09qGt
3Vi0ZqOVAY2QSFFyuwlyac2oCXr6YCpAzgs2bcsuMUyLEYlq0H8mYEj9C4Go1wK4G5qCybPrZaHl
oOsmE3ua7OydkYbg4X0oRWmE1b27EMLtnaKOMYCadXQNolYzAIawdt5UW3DD1rwKRg3/XQmnHUsy
oAHbNNJj6AqO/jc0A3+VLn+as6N91VpZxX56DnK/cLODtiEVOtR0vzvKv9qH8n45KN+0kOx0D6/F
e6AhbJTpuUv3tqj1RGMHcutbOM/myA0eOw6+xUn8+JC8J57xzQjRNYVKeB5Ee+2ohHBsZTgek+4w
bdBTlN3rh+J1Cug5+lmcu7sszNzp2UGzgX9bmVajmsuNYsbi4oYOySJHSQxtgnkLgAoLexDEQLUL
ZjDZI+m9r16dzrWh0N68S3eTdDe+d2Ca9uStJXgUrN6kC3Xg/JGlzmq6MMUukKLKX1Kf7BLBUNGa
hf1vtfCz16uV5KpLwEIFtfb7kxk2J8F23tZo1OCufz81ciobEo5aDoLYu31Ut7cH8wLXv13q0UgN
dlKIKn9Sf/FkX8T8dfvWG3zvkiNlEQI8fL5pHuRiP5pbxRaUEEU7xP7+Qt8kc+nHnLUjS8Med9Rt
FRFrhGifPlmVKEEFh+1T7g4acEHBnvCeAb0H+Y3bJ7JW+Abg+v8bMNiq68UocHvxYEOUH9E71ftA
o+0r8bM7NXiKD+NzWru/gNGohtm9epjxmt5k34bnfCua2hXtKWdgiBzpeoaWkONin+iEKC0RBedM
b/+3CUPwcL3QRZHjpu7hDnT0W2tu5isvHfg3+7M0uta53NzeV5EacoZgBJua1uRw3OUxnL72gnrG
avXm4tT45INmJm0Ts8V07/Od5E2P2SZHJmoGxWj1iMddum2qu5GeQDp6e12ruflLyZx5UJOGzkqN
hVG38h38cSSDG2/V13ZX78aNc4dRthGEcQK5bL9unN7vVvKLO6cPCUZDI6jpAmxk26Vp2Bru4Jfz
h2Y/Jr1AWUTSuPiktiZJAuBzemx8TG1+G7bZLvYULwlub6ZASfhuhymR9ClVmSGR/DqpwkzLg9oU
+IvVtYA9BDNAKPRhjOJa73Ordyok3rAWuO5kj24yLUgmr/g6H0SwaetqeSGLU44mKRMzJtg3WUIn
yqS6zqK602RtBgftMs0MkpRvCnWTvHhIewuN0PnGtI2NbRaD22WiBvBVm3LxNZy3sSc16WYbrsBK
B+Itk/VFrzRhtzX7lU+aeSGF0xVLn8dIZpoZnXJ/Ca2tHGpH+4hwIw2HUDTQvuoZLqRxvseetclE
thjeP3ULzHzsrNGvrL8Jai+EcO6HjpniTDK746USzPXzXEgCzRcdDed1et3o6sKBBKd8K8YDlUUd
F+vPtos1cA4FU0iJMfaQIGkvpNeDiOxm0odFFqCXJB33SjL4FJQPNjKGt2+16MJxjobmJpFbphDF
R7ovNlWgHKRnHZmf3W05/+O2/e5xZO21vE1s0qmZnLhHN6qaAf+37A1T9dI+61OvmopS8W2ZzgYe
dNk8uqlkjg9EsUEoXC/WAqoZqlXbXlXKdBOVhYlp2C6FO3RKTQSlxhb8+Yb8953cDUkGVHmRMIEF
ikJ9QjzeVG4Qq/fTKNiR1dAYr0nGWIJxIb7kZCqLampsnqjJIg8TNm40h9FY+4P0S7D1q5f+QhJn
6OQh1ex4jtGt3eYeMTE245yI9DR96TDJ+KyDoMKERQPZlqY83ha9ukYLOVIdT3WApXJ6bbROLpVa
AcpGtXBToinuYDuBGWl7nLMoXl89uQthnCpri0yHfsLUSpIub/MYazurnFh5LZG9esCo1Ax+s9Ce
G1FCePUOgS8X3LYoY2MC/9ppgf20MZICbcJd9MNBdjQdz7N6jMewic8E3URoSrm9rasrvRDIPugi
vsgNRYqSAQLndtwA7Rj9SncT0HASBVUkw/CTZX9b4KrvtzFmgWYfzFnx57jUYP5Aaw8u7wfRyv2s
tC+mgnmg21JW3QV4VTUdGMcMlO96WTQFsZ49teQYWuDUmzbgvCK6G4twDFcrsWjWYAeGSXuQfF/L
GdEvOFsUqymBaLBgclH9SdPNLOWu0txjMNWlNVppRT2pv+fkeMsC6hnoBwZfUYLjlpf2CR1AmMIm
+KbjvDX3yWY8xW/jF2t0+4fiwdzBC/9QJXc5VNvyYQ4p0r/9Y927zTNS7xvRa2rVJF9+ELcP3Ujs
LGYfNHtW6ARZYHl00xxImD3rYXbWXsnDInR1zH7e2gXOmSb5rI1RBKEy1k/uf0R+E0ibxVOOP4t7
0cNmTaMuV8jZHwtIN1Yj/d7yMvyF4TK3DG7r7G+CwFvr4S7/0upGmo4QgWLTnQOW5jun9Y7ItB7U
++ZLva28fgsjFCr76DXeNft+J3+9/Qnr+nyhWLw5KMAca/b4hHxn+Pom23du40Z49YqeAGvm/GI7
+Ydc1KhRkTkQBBifpnuoqj1wsEEY9nJ7QWvW5lIM56/QWLiA7QzmDYly2dU8UbupJlALPhYZ4qWx
zRLr0M71tg8mFGEir3rV9651R+/0XRws+2mjPRreGM5+uslLVw/KHyRc7mZ/ukuO41f8e6+62Y9k
W3qGIDJYm/FCk+G/loIfcyELSZDDxPfN5UuDxr+T7lWJm+agXPLSu9KXrR+RczDxTLm98atx6KVg
zkRNbWwWwNGCifJGT3aJZx101/aLneragouz5sMuRXHGZymHuigqpkuBsWvukRYIWMZTsCCRKnHW
JtY7DVxLkHKa3u+z3eS27hAM0KlfoNnYOedCkOsQrYozOIPSzXWaQF7nm4ET9j5bl4gVQnQNOZOj
y5WdOgOELIor3S37DDJu79vvhtYbVo1vVjKA+4NlYBoZ45vISleAS/foXg1M33ipzvKuH7zhVN5N
LxTmu3//DgqY21+wukYMdbKyLNqWNE49nCWVibXARzvNA2Zinemt1Z6tXpBuWDUEgE/BeCHGYoGk
ch0JzBh0iqOiQ+O54dZl74GejTj+EntCRul1Z4sBAYzQI+JAS+W1KAokybLQMCWgPVpAv7fDEZMv
dvoyKUo42KqHEqzbY/bC6nXgDGF47mQU3wsgkNze19UiKwb2ML2JATpQtbLHwkXsSOTCnEiEJSud
N1bvsRnWVTCAVeJbKr81gFIyl8l1SBEUxnHR9qK+yDUYBRBZoocbMZ7CsKyu5cO457Yxse70Svf6
7Kc+T64OrMhy3I4fBQlHUJGOO2XaT867YOmrpw3sMTY4iF5THvFZthNDrxJ0kav24MKuTvQ1BWQC
ZpEkfUt7OeyKDYrQbLgfYaPX6Q9yV7vLXLmMHUXEpcW88qcrho4D8IIBvxkQG9cbUYJBzahyNouW
lbabN9JjT53HtAOfnoORyoDkJHFHdH8DYit7FWwFc6G3hHMuNuuqppEqTFyAiMxPGuVJ116H+IgZ
l91C9Lu2B2JaEQf0I/kLFgEdvb6o4KLf3ADI5vWykeWIaddjLgfUL519Su3jWJ0nEVrj2uayARab
YeHixnFaXtK0MTvTgXdphkOclnu16rGy+qlOVLyWuu9Lo3wDQNzP2/u6pmGXYrnkQdQumC9aIFbd
dBhMiKsikKLSjaz61M294Cqv+TY07UOTHcDVopv+eidnU5OqbsFOZtUHyAQp5m2FzFFr/gy4R4Ba
ZXdW5Z+2rZ4niYSEFzQj9qj2iqhPp6WfkWDugQ5EFYHZX83YA5AdtXbkfwHfx5lJWa3pP6M5lYHK
aPs9rgH+X7du2Tw42z6XwipBlQlT07KDCkK6rVUkbrslsCv7e5XIguLZ6hZjkgbAK2A9QKfI9Rb3
kpzrUoLz1PTGlZTnTMNEriWav1sNu4DmYyARBGBEvK+vxYwzqdTMlnAngOui7fouc+XMwlzk4A8k
AOiKXnlp6aH2c1tdV5cHvBWGpos+9d+16gtfEC2LUSQdAQveYDO+BWMy/TESqOnq6oA4YYBSCHqE
jvvr1alKp+Za1aM7PU3pwS5lzcu0NgmcSCa7blG7EPlP7TBX+E/UftXG2jz0yLYLclFrIB/ovkKn
LWvdQ588Fwt2zUAcCRnH4zDfx5nfpKML1kRXM7aWFdAlMCTtBKKoemn9uExeVX0b6ScJSQjKuKy7
ePvnm3/5OZymgxvbaDBwg1ZTi2x7gL4s03MpiXRrzRACBxMj7EBrwMw8Z+hBJVyOYw0vU7RWYDlv
89QcqIXhYBMgjm18Z6m1W9O/QFFm6Jv/SuXMb56b+ZyBtvNYWR+FOng2ZpiWF2vS3KJYwGMsgj5f
ixYxAYnCMCC74VY4Xzq3kw1qCgvRYvYMCOKQkL1dJ15vP/zFmYEsApPxvwdluTOL0zaK7Rn2QNI/
EglcK4h7O1VUb1i7lg76tzAeD24phL/XFyZGbbkbOgwj0DY/Gf0vFKnCePl1eynsRy4iALQggycA
kDvAd0R5F1O510LURUXnaRVLd4ZZtP5oUMnVRrXY3ZbCh5v/iEGHHaJNSAJ81LWYjuR61mO+/y56
bu4RZiihbXj9rwXwHXO4N78YGCclm0WIJsU+n1seOvrQB2c56ETDI+JaLrrIG2SeZelObo4kSUKM
aLltBoxUDzvr6pGvVr5eiNwX5/+xWvgsPFZ0PCZQweS9V+PUUmpUWnzGyKQ7LO9Oh/dm/8NSvhnC
cXrONTNZGDvDHwApV8FewbTownjXZCAZUPiT81j+mlLlye5Pctb7wGt0MbeJIEdgr/hM12+B6EFT
8H+jhVW2OOXvG5TxF9qnZ32S3KL93nuZfK4HJC3H/G5Zjp3xcwQsbd9/aS3DLTCfmUrdoe9UMBC7
RfVt0E4WCroYefDiZnAdXTDxvbL5gE1ltwY1RVgBTtWWeTEjJx3Tsx0hJIpDNTVCqf1VRd+kPhc4
td+Tadf6pQKKF3plgScPYMacXR2MdhyjSkvP5fBIytdofF5m4OEChMRsg1GBRr+jMzFdXCAD0fJn
2ZxhaHUd/aWa2xkL0lpKgSqy5taxIfDqn282fCz0no3UodFY5xRD7loyz4VGzkqaFX5bZrmbT5HI
5P6eYON2ACoOI4LxNuAG8OHnMmPIONfr7Gxgon7uOj+Xs11eoJynNG4s3Xe03vWV7Ftfo4miruer
SeaaGvWLuHCt/Cuw1D0JNE+MFo2EXZN7GjiS+tTwi1R0LzkvyFQXGACGBTJ208E8GndaipJGVjLL
2blPvLZ81GkTwum5o/mjV8dthHkBTWD4VpQRsNxgfgKiKYOr4exPUoLFaMGAwLlx9knzpPT3abzv
2uNUC5tcmDPlDgJATMCDQt0Ci+OR1pO4qItajsoz6gshYh83zZCexUqBF+1WcXOOMhtqGPnZ/KJE
5amehj9eLPYWowQo2doYDeSNbZ9mVjVGtXEnSY6XznNAWi8HWpqi5hv7j28548hFqIzmEOAE8kcZ
m3PWqHYKv1UaXZgWEh7wAPA9RlTBS1Zv9bPea6132419Pk0m1AbVBYPCxVT9ta1d8mQpUjuT7tJK
0byiTyXLs4jeBgsoMEJ5bluvUw3r5bbUzxYenKJIViDaYCMg/A1DgW1QWIP6HdLVzeKVVQpkOGTM
AJpuqRQI4+0cOYpbpXIrB7IkF6pg2XyyBvcGDcE2I21wHKSt+GQNwHoLYNks+IIoTijoKNQ+kJUh
OZYq2OyGEhd1yIvSlyLbccsieykw+LolnaNujA6EMLf3g4uL8DWo2SF9w6D2rc+P0RFthqVly/k5
kSclKCXgjENm4ZKqF8UPK6IUAERjBh8wq0gQcja0HG30KyROdm4nTfMzu0Yet1F7t55mESIYn2vF
shxUBFlTASbCYKg4v0qlGa2EPSnOlZ24XY58P967UdJ4w8FErAK7oU7PuMdHGJFh9svG2nY5WjXa
0DKABdxM4VzUP9qy9lTBXeMLEezToHrMgIEGB4PMnN4r2oD3f1cUZzD+BOMIV69shrnwo+pBzd6U
pvcsI9SAMtdtOuuQF9Ifn7iDORkVSAhAC4Au8nYbI9ydCtiTcyTv9VL3SgfN5dbmtlp9utwYmwZC
ISjLMZgLAl/OVMd6jztgSSXiGn2f6KrXtw/ORLzeOJfTEN4WxhfrEJtcS+OWZOhS36MZg54Xe9jZ
9ejKwNOd/GdySvPZlYw7VesEu/g5CGcykQlj1FA4RP4RiHCsHZypoed2xPRHogw0IGr5gKnn740+
tyGcVXogwEgI676YfW1uyR78jF0QyQ71Ac0gfU9KKRJ81tq+gxlPRpgOmB5YmGujGqNXuJuHmZ7B
oAgtAnrvbukGC2y35C0Z8zpYdFCACbZf5Z0ltgLPEaD7Yz4FQTontLGJ2Y6tSc/laHWe0erqLtYt
wL6MRRyC/Cfe2jEm9nMJXY5mVkQHs5ReqWKhXbTu7A/B17CQ9Mp1s68xMeoGxQNlOd/PLNvjaLWV
Ss/Go7XVDqTyO2BVuNOH5k2Zm+5o53ahUorMOtOxz2KR0cL0JnLwPApHJU+ZZtU6PU8L3daK6cYP
zVz57dC6jpK64G7oHYCx+bXxZ/WW38rPcA/hShA5f6IocwDBbptLjApS3z23/QxeFvDqeKqx6BtS
ouXCHJfyx+1N/mTKsccAS8MNR/4JPpyzYZgOsDTgOtJz2qR6KGlE8pKql7xGt0Rj8J8ibybKQYQJ
wAy8rPmgz1zmFrGWUp2t6E1Tn03n+fZSPgUE3O9ztkOREsMsiV6dVcuPXkiHXKTboHSSb6Aot0Wx
e8CpCMNtRcaIwW6aPH4FpsUXEuUA4Ms+KuB9Z+jp9+ve65+SP2yWZjpxJYlztaOC5qnc0aqz4Zwt
ewcEqA4FzfbL/CgZvtIJ7O+K0bmSxm7kxas5VRdzzNm69PzRSAPFeEi+x8WTMAGxclRg80DHFPPo
7N/XcmrU8DPDnnFUpg8gFXf8qBExyfGjmldeNv0hrcXvTbwUx5Z9sSzbkWYEgRC32N818tQr93+u
DiwVBXgHPKJgsK5/35FszNjVOKRcRSK8fTLnfRZ9RPVOqT3TWLwBGHu3JX6OPaAXeM7jhQlOQ1Rn
OZEZBRNBnEHZMSiwVKcUkAWpOx1T13yPnjAVTe0dAcZtK5C7cofhIoG5h2Q8IE54sao5S3JrQUHs
8pBIcaBrnSB3IJLA/v7irNpErlDxg4ShW6SgyGLqZnMqqg6tKSBcvYNOegxTA9PkWgqiJTlHVQfX
Kg6Up1zfaa2bZ1syb/o/5Ir5rXyAQgbxMECk4M7Ua1EmyWcnS2l9RjE5sU9K/qAWpTtZAt+9tm+X
YjiFAGFdQ9uWiYEiACI0Ube3VW5NAPCVkdlFChmFeralFwczdeZc4cFTn2279ZTiVIpjfbYVnFnF
DVKBJctoPJAhvBaRl6jlIU/VnK1+bwHzV3fN3Yi2nj2eBaEMgh91O8xo55i2TvucJnqgugQEuICK
8A0lHD2n6AX6ziTe+iLecpSkRpeB1ZwnqdvKmcx00S2Tj0H+w2oTUxNE8Sz6RfeBgffk9dpjiTKq
bKs9TyGxn/PxWDWCwGbFuF9J4FwJKXr0NFaQoI2zJw8fpn1IEc8qJEZPwcNtZVkJK4Baj2c5GgqA
S63xyiKbeV0VVXfutU7ykGtEuaEl+TYnuqixeU0UKzdACEu88umV0RwQOSYtcAFGAEGoJ4UowSKC
51zRA3Bhs0gc3Fq4xNx6IHe2F6vrzkUEhSy6TZJl3y067+uxEkSBn9MKLGPqgLLeQLYKeVTONpGx
hYlV++6cdMlBaTezBeXXHzXr0cpMr9DRgaqYXoSujFYyN0kehbfP7vNaMWCE7Dz6A1AIBJz0tSbq
hZGVpVG3Z3yIZ0e/cvUpkvxJaze35Xw+OLybHfyDuXHkEPgsQt8nKckNsz0rEhrvS+rSRt1Iwol4
djTXVxiZESwI2T8kxZCPvV5O18SGWg5Ldy514o7KEyVo4vFmzXHpXHq1iB1tRRwyYABPQ4kK//D1
3KnTtG7MtA4Btfki9WFMggF4gf1T4y21LBpQ+Xyn0azznzSNO6t6iqYlIUp3rj/ih1a/s5LwechF
M6wrz/JrMZxKom+PNsDS7s5m+XMmA+hEDk39qlinIfLTFKFGBMhk8n5bP1b0UGPEF3DSyK+h8n99
cCNtJ0cq9O6sbzTf+tIfyfNtAZ+jeKzqQgB3qUEj6PQZgQB1M3ump7imr22onwru04qeX4nhHtVR
ljdFg17LcxpTTx8OLBcViZBKVhRBB3I3XsoYHwIAObcWJS+qaqZRd86rnZq2+25EAhTNNWP9EFmV
wLqvnAzQkPE6hoVHa5bNCesG5HntdOzPMynfF8wokbgFbLbiAypTZA3Z9eSuL2COkGuzLDxUkZ24
1oJuls1Rj9X+nOziu2o3/JT3zVO86fYA2fuIvg0Co7Sm6lfy2GlehDlyEUkTkZX+3IXdDpHHk76r
Ag1duN2fe3x0eV2sjO3yhSRllEnVaTIk6c9OXP9YnOxtikUTWysvBQUQar8hCUHHgWaoazGYJMsp
wpj+PJJTRM6GFj82RiBJe7P5MMeq8mKUHB1lS5bCczT6pRS1cvDNnQht8AVgjEanGbAeP82lA9Ih
laqe9mfHzl3QP42y5ibxQaVhZNwvi7/kpddY7pz4Rn7fIQdXOcdcEPysmOWrb+CMiarSaF6moYcX
QKq2A6ZNfrS7dts2tStby+sii5JpK9ceEGZgV0XIAOXl0Ttpr7ajWeKSqPM2mX+V6FGvqMC0rGrr
pRDucTGUlgHonKk/5yDmsXKvAQmTsbi2/EWbNjkmKsyvfwgL9M9pYvwIOoXeuk9BOlVJYRYKRHZ6
6mn1WS/DqfwaGaLyypqRAcavClxhZCOBm3itt4vpYGrM1PozkBK/j4BashPpR0G+zrpw7nfNxlyK
4mxMD5rxMWn1/lyFCAs6v7PdqgkpDUHZkeR+2mCew59eRQQaK5EeLgaaq9HrCwhKEJ5wSxyIssgV
lugQesTEZteXQU2B4ZyW/phbwbigHI5vUIYorMbpWS5bQUc+WxlvXS+/gNMfqZ0aM03wBfnQ3BO1
ezYS0Tmu3oOLRXLn2BPbGUsdBjxWadAqiesM/0fZdfXGrTTLX0SAObwOwybtLhVWlv1CWLLFHIbD
/OtvUR9wj3aWWMLHBzAgA2pO6unprqp+UPWVcfD0sf/tym9WuCXMWzrGqQAryjb+xSip/rxHEold
WbfR3zhPSQcdsQzpY2RR31CSZ9vqb/leDLbekDwhDDXgwU7+ruJQ1iaYu04UqH+UUHfAVSkXTie5
Rr82v8sOHjLEFjDbkI7mEQ3ShJatpQITCXo5p2SWbHfq3Yc8eG1Hkt/pTn66HzctnsxvBrkbJVZa
MI31eUz7bDd4ot0rK976tuo3XxnfTHDuuu1jcUgQnuHKUF8yeoxBpDLtGH2Umj3qFjstg0ZcbAMa
vyuS4ASR7ocQ1F1tYDuxQl1f7YgqjERT4Db6lUzLQth49W1c9JNRxHO9ieFTt2oo0hOP+qOUXlhs
kEH3x1re3Z/uRTcBvBtSLhAtQ69Obm9HLG2ZIoTduW2eRMiANFZ8RP8uILTk4zQ8oWuINyEHmIts
U2vidkAPLOf+Jyyt+CxprKAiZSFo4Z4ZelaJoy5PPQRWagi8b5jcE6X+UNOVdV/yFYDmgG4C4jcq
mtxICwbiV2pJPaIUpFmQWn+f6BqNaykSgMSggYQtnC9ik2unq6RotQIw5HCmE3UTEa2Z3KHxhyFw
qsHVViZuaa+gZYgCOW20WoE6z7Wx3EKzFVnPh7OA9muQAd5oEXXg0WlTHLoEWs1puhH/URr6yxd+
N8p53FpAGT7L0wGvtb9R6hkGMFVvernDw+3+trhFOUHzH9GNBhQPoDPIj1wPr++oVZY6LBllaNcx
swuz3rZi81LJjROk72rxs2gIjdk5ZqWXqOZGl35W8e9S6H7psbmZRoHodYHekZldKYFH+z9W+ww9
CYDn1hRZefD8PC3o1Y1kAJA4eEzwLwkJTSRTVMuHcy5u29LR3zSLhODVjZmdZ++Nm3/Elhf9LUx3
CD7A7FhrUjpPBnfXXtnnrgIzBHsboDPshUTeUUN4NqHvf39BeDT5/8Y4y6/CfaJAxWdQjTqWMo3S
4TzhEgiC9pepnHStOeblOZpMCMUCb9d+hlbuGpO29nSaNzM/QHRmnwvWQLQjG3e9G7JWa1Ul6Mdz
1lq9LZvjVhwA1gByPHgR4g7dFMdTHzZzo3R0hQWJ00kBEXaGSepX5mHhjIOSgNeGhqw78vzcDdWh
O7sO4VZ8iSr+pOVf0Wp9yBrbvWBb7S/RWtFAXHrhzAB+6DiYEtI+/OubQe5XBSp5ROkRstvhsFXB
GjN6ewAdY4rcHCgVQPvG6neu/qipda5/t2GwzxK6Ina0uMd1pEKxwVGVRAbjegnMgplZyKbx3BTn
ZDhNLRqCKgej25iGOzYeRHM3VT+CHCvtejTtFmNP1E+N9LfQwrWH+9JuQNINYEtk8uEbONcH1p4R
tuI4nll5aCvEVtCY6sgE4OVJ7lzjOJlvRriixLB0VaJgbaB6gHgekAHujAXCNPZpk0/nyqjcAQol
UbullIgtxIsSgCtNJBhBTA4nUiniJjCstYTcwgrISOTPIAq4mluZBj0uh9rQlOlMkx9l2z+w35ii
A00satMevLGgsgXRrkZigocubEOIWUrhn64o/kTp+31vcOtw0L0H+WP0j8M6SDx+wlTGdmplcTq3
A+C0Op12lhqvVQRvQ4NrI9yOk9JCiwxtms5Zsy+rTV6hwuWu0mSWrACrbsxIK8CJv0Qtv+VKog6y
FHVTi2ctAdPKkEmWk8+se/n3CQP7FOsGjDDu69mtfLNiJr3RawIVz/o4HnoZfCMlXyNJLDzZQWnE
rYmnLRrN3jQgQvNVU8mbRjxHEAEctjoaoAvHJjllAUMlV3EUcMkitV45jkt7YSbyzlAigD14MpNc
JXJsBLAa6tDu6qcRehYAiq/Eb0vLZAEQhw2OzACCtesJjFJDy+CZxHOJ3w/lng3ge8/gsYF8Frv/
vlbfTXFBzmQVmdhkmniW1MntxmNa/mPXC9ylM8Xuv8Fw15kJIVKFUhUWxBHQQloSkFJXYvvbgPeL
nwi4DypX2HNcYB0lsQx5nFycMTFpEHkiPZbStLIqC1HBbAWFFvAUoS3FRwVxiV41lYHTU3Qksi28
iVqi7NFXbt8ci1/VirnbrYa8F7hkKprXAPHD43yMiHVgAWryOVTRjbzeZKDP3V/721nDr0acgWIO
0BaAoV5vM4sJAktYppxFNMNJstrtzcnJgc+6b+Z2NyOSwoNrLnjjBuMLEEONFG3ZTOp5rCBlL4KN
F5NJ28fpGp52wRB8AfhGcwcSPEs4H2pAGbqDUJt6LhrqJXrsV4H5qTBwSZr8x/0xLSwOHnHQnALV
EEQVvlqK91uRT0VqnHFTkkj8VcGR3rewsNsAYAMmGuVD1H4h+ne9Os2oasXUlObZAE4vf2jo+MgC
CV67Byk1aUH41YXfWtwDcTEcrRyFivsfcDubQKfAA4HuMh9fvgIXszoZJjW2zhE7ti3UreqjXiOF
F6/gf1fs8LW3YexCFnVoMipEaOcbJ5B3RWdfa9dl7/cHdBvNzgMCCR6ziXI6H10OoyjXY5da58o6
jvIeiQISSNpTW/yWQmkXd8rTfXs8FxSeD9tjfoCDpDErWnErWOpakaIdqXBGxx2VpPKWSXux7P0a
vXnaHA3XoBlWW46Kjr/TI+D/hAl/ql5BIINWRIDQxv8e1l1/0LwU3y5my2xkIxNN4Sw/0gwqnlBs
3wWNHb4U++5YHwXv/gQsTDjQXBJ6bkF5DmAnLg5QwkCfi+ORb5SCMwm/01bZ1gJ1Y6iPxz0geKtQ
7pu9BEOgUCMkQOgICYY5j/BtgKbWh4EcUh1MsWdrzBtHCJFy7gzhs+/Dfz0fX7Zmn4anETaUfG2r
qds6j9Au9dSa2riPGbuYrM0AlawNL9GUbGUyZ+d19SqEOUBaUeefJXvwGrg2V1cKari1ZpzEzqla
81Tpm67unlU9eNW7dM3aTcIFTs2aOSEoTQLOKnKuNKwqtWFSZ55a4003fnQ0PGg1aQxKigSpK9W0
1XZtQm9HCJuIrXBCUV/DOl6PMKuDEumY1DzV3aQ7JW18xJabuguQeM5GtAe1QDK7v0Nvj+g8ThyK
mWCG2hLvx/u0kEAab8wTrYvChs1taehsU4aitAW246C0waydIUAXuSx+lkg52LGlVUSLJv25tOgv
ajIfaKTgHOhT5tAuYe79T5zX9XrdUerDXTavOxqC8pAZoxesGM1xzFMiNCTMJ8UO2/xHlefP9+3c
5r9VGJI1hASo5SNLycVQuSB1apiF1kk/Yryv6Aw+FaSrHK25gBJD4mflc9whp6g2axmPm8sUlqFO
CeY4Amv0zOM2G6stNerayjoJSdZ7Ug3iIlh/5kqMeEtQgBkIWCA8xLsB08mFO5oVVkGdqdbJEGv9
1xi2uGukSLXeDHli77TJ4aSh6Gi9TZKJjd4GcRoSAb6m8oYRMnZOG0dGto2mstvktdmL/xrwzd+H
JiGqbMxaCXzexwyZmLdTH5zqKZzQnAaQzUge+83KOi/MNvp+zrwEgIZR6OCmQS/VNmVyEJwAxKoO
E4J/aHPWKXA1Lbrv6pNeblJjNF0QxLWTpAAqXehVaDd93rqCmRhu1cqZa+VpvzL+G58DYKcOpsac
3YOYCh/wMDpUqZik+TmX5exRjSNpEwZZ8xiEErPRuRea8rEUEGrSEbysJl2ZmJuD9mUeLXN0pLMB
P57n7fvdEbWx2FboZS4aueUUnRi76RSgX0JG/xkOiW7RaNCHuBHFXwhQc6ag3pUlQFpFvjWx/k+W
I8CHFla9HVkmgj4Ttb9X1nw+u1dOZG5PjcmdaQPzs5W7iVO90NosDmNfZx/q8NJLmTOA2hVfKnkC
YIB6gWCj861z3+zNbYxegHBZ2GRgY8DDcjstjLo6pqkZ+wWUTbYylUOvnhrVTXVWkXgs1hTzb+IN
zh53I/clNiqe7RilcaD9ExWeUpBANORo7Vxe4y58PfW5OcX6fTVyNPAW4K9I1jRRxpCJ9ntb8bqt
hZYknSM5YNY5mQPNNDe1BdvrURT9KUN1spVsrbD7NVj0zaWJ6GOOdxDOgpVratyYBSlhTQuCtJ9r
SMoVaWEnnWVPqvZOg+w9jcK19i4LizpLrIBxDOzCvHuvj4ncqqpA0QLZh0i7NAVEnPwLpDHWLuaF
HXtlhgt3JMrULhbyzI+icANWmFGEBymMN2XqlmFgZ6h+t4q5rSTzX70QJvT7+LgoBAo22WCgM7KP
/qOONhyS7EyHkyj5qEGRIjvpSbVywy8t4XeL879/czy9kDYqDmfm1+NJsGqn2SKLLFReHa3V7BbW
DhltE1c8INB4vHKTaghV0smxnPtqjYR6F2/y+FXJ+9Mks5Wjf5ueAykF3CtwKvEUl1VepMKsEwuq
O2npj6Vh541mYx7jwbYiD5KTW0myC7CJtASkuPs+5zZ1DcOAuaFDFBIBiJu49evrMpZ7iPr5Bmt+
0cEeJ8KQtrc8OXKbfCdllNTiRoqzrS6oK6O+nd9r29xKWlkzDJMowfbwHBkRyYpt3ob2+GNljLeH
Y7ajzRtVQ8WQb9xRJGVjJiktfUHymabYJQs3Q/CQWAdkjJEThVKCrwkf961+PcSvHd61Ve5xNaKj
pFGg56rfwcGll/pZe08fk3N3UB1zbkm9Aar6ofTEA6i75/GhOiVutpl88Ul+GjfoQLdbO6q3/v7q
g7724LeDk8+pg6Zl6KnXCI6QWjiu6PtU7ySxgFpXbQd9+/P+HNyEKF+b6/8nno+d6mhIQnHCxHfs
MRTh5qdjwTwaQ437FAIm2qqb+wZvghJEacCi4BDNCXvIgFz7hiavig4RS+nXom53kuCEprzNi5V6
15IVXB74gxsUmUDl2orFqGnRcqp8JSCIsoRfq/id22zWHG5iv6IHHtJZgDBemwjCocBzPaK+ELDQ
RhGic3pLnIiiMMVtKH7GhlR0yiEr7UwZ8h/g++Q2C41qd39GF84oKpoQsQDX++tRdf0hxRjEiFq0
yo/VHu+10CvoHlwSUidrghULs4rsAOrHEKb/att+bamsUKhFWq7ySygZF+Lg18ChJSCO3B/QPHPc
scTbCUhh3MdIefAcEUvNU23qcuqbRdahfboo2lo7Ue++lYWdD8IpirIidj+wmFwEyaKJpnU8Uh9l
a08L+j2kKh6TgxCPPyXB/D1m04aGK6dtyZdfGZ0/6tsBR+f2sS1NRv1RKHdp8kprZMXqfS50kOob
iKG1AILv0BupEIRLWMf+/TEvLSBIttiyqCkA484di042hijvJOoHjea1Q2N3Xes2QrlyayyamXMs
SI2jaMXfWMGEnJZVqdSPBBR0KXB2QmN6Y6X/uT+cBXcJ5PJ/drjbyYxirQfegfqasZNpDTL8i1TU
pH0oszN4+Svwrvm38dsSmrdAnc4AV2BPr9cubNs8jbS69gdWzHqOif7alqllo2rIHrpSrtxESoKV
4G3JzQA0gQfHzBS8lY8yMqRaqZrXvpZEW7HB4aZEkz6QW02VJ6hz4X3VTsVGyOIVywuTq8K16Wh8
jWoNOKXXw5UAUTArqCL5k1bKbmG+dNQsnaFIHzUQWuPGNGxLQCX0/pLenv25OPDVbRtiY4jorq2m
ACHkmcCYPxpzo3Ipi16ZrieP960sBHPImuBdDCoVwF7ABFybKWguCnGuYnD5mG5ZNOp7jVqxowga
tMJBCn4qaT+8JkIL/rbeCl6K9+925SPm1+L1hsJHID+kGvgCODtuQ+mp2aSZZDFfqalMFMNCzq22
fkuDGu6mEchGo5v1QwItt8usLd0srC1kY5N/JnDOKSRkJ/GaRm0GkK3ryShZI85JE+a3yES4AI80
2ynJ6crFv7Sy361wb+fOrFG0ipFcRDeQ3sWbBaJrI2vc+5N6e0jnseDihdTgrA/MWQnA5mZxjjmV
WnpQmiCBlJP+kcjRJgxDzY70dgXic+vrYBCCGDAJvDTOy/XkyTTOFcGCQU0crY0USR+yFJSgrKNX
7P2h3d7zeBDreAPIAC7NaIRrS8hwGqAw1o3P6j/d8Kq0v2l+qYMVn7owgVdWuOd3gczvoNCy8ZG6
S5wYCoUkokYAlcNcJoWaghZSGGuCNfzeQDiCojBKS7iP0c6Rj0LHGow/q9VqH7iZ3q4qWiNBHqkr
Hu3Gl/JmuLHJTVVMAzUBaDcZtKAghpQ7Wf83QOcwmT0a0d9xZDswXcp/3CO8Xe7anfpqyJAqrn1L
f+2TTTNehuT1/uaYfcV3X/JlYp5DRKIoNfAOLVRRGc5YyHwj/SWznNSAk3aF4oLOQibIC0JzlEwA
s9+3+iVoz5uF5wBYZdY4QMr7ek/SKa+rKhjhrlUvOccX+af+Eh+7ffBQfBp2uC+RMVKJYbNdFu6T
f2yUhnwjKtbwVwqKR3jw8nSzsdDbIAhQVokzon0UfbRLTN2hkuboqrUSOt0gz3ljnLeuskiGtrfU
+FaGJJInQimAElaMoJ11KggEk5CO+2GAd9qqxWDoriAXLLKbtoZGqGZoAXpwSVY3s9crOdsGlBmm
naUx2HF6nMWJU3VMnLayngHno1Q6mk7RqZs+768Y70QwCgBAsVJANaIqwqtm4V0Z6k02db4ydslG
QPkH3cqjA0hIyTYY62LtjuPdyZc9QAoQzstQS+UVxeOq7JU8y3ofzED5GOeNcGFjbuz0uI/cQOgY
3Es1IbEoss5W0kpwqkoRiKAnkL9FqdUuJ3mbVBVyjYIg7xKcAIRe+Srjhk9A4DtnQUYdLHtEWXDl
1xs5FEa0aUStwk/awCK6XB40q2Y/s0mqHzIlUciANCEaN5bxDqQdaV+b6bSCxLo9wjP6ay6vA/6F
W5bz70VfKFVZyr0f92q/R9rnJEBK4U2tKzQyFoby3MbBxQiVk1R13cpB/ipFXh/kuYQEz49sOl61
PPg9k8cMdXRl8JNQpuc6CwYPXRlGlI8iNBmymIjGlaAEtpLQPVhTXp7QzjHaAuZduXlY9b8hu1+c
0kaR7aQXIM+ZaT0SGGLhKAMzSNoXuZtFFH62qo09eoNTqDZ16Qnyh73dWGpA8CCCyGwZaLYujk96
PFleJ3bhVuj057qknQ3CpysgPiR93ihEK4py5dm5cD2gGgv5XgV3K2J8HphahGmNpmfx4EfWe1vK
TjgKhR29mmW6NVPZHwKgsWQPgeAzvvD+sVw4JlemuRsCReJIBea99wtZO2lp8Fzr0ttgpSfW7VMB
Kff75m7i33m7zw08vgIllKi5kI9V0L4bxGzwpQTtEUvVSSDqC4SsnckKKYXGVppyJ1SArYSqt2L7
9rK/ts3tc7XoWqNGjzm/M0aJMApiziQ7XbZphd95YNiyFThjAf0OlaWbPvYM0bQBmVayNejjTYEY
6qZwgngHI3aam6dxs1DkrTQysUsfR6hvbGKWFAqxrL4iVR/trcQqntDXFKhkC5FjIpXA/2tptOs7
rT9AzyqyQ42tkRGWNsLXiwsKuWC78OGklYhTR9Hz0Y+SloAZKyI26cAzHNknUCArAdHSSuDaxATq
M1lD5cZvjBZTWDfh0CcC6qGBJm212qr/fW9DenLOGymoLYG/c+1aTSXKLTMxB1/Ptccu8vRJBWnx
D5pFkuaysrcWpg+FQRXYTPhQ+PP537/lV0ojbFDY0kc/bug2jjRSm6903KkgC429QCRr2qO74rkw
UH9FLRxjHdF8rDS2zPgoAEYv6rWmg/z7APcJHs9IhKCwhmQhP8cQjg+0isaTHwYqXsztwKDkC0h0
PCI4uD/62+WcMZzYxhg8Agr+xW7VSagUUz75aaChGSgeJG5QKoVz38pCIITrES4SejwA7yMxwc1x
pxVCGNeSn4Zd42ZZ3OwqUUWXaFPtN/0oyI8jwAQQqg5DL6SK4YCnbzhQ/DUdrZu6jZQFxkOSW71n
BrX0AGl7dWOIvWFHdVsE0FlslUcL4sIrQfhCrIrkDd6FGtLPYH7weh9dlY1mZyaKP4a5gyyK6kZO
a32qLdErT4Mk3GhDlj4nkOaIHYg+Fm/TfO5qUq0lOBfc7/WnzCv5bZuiVm8IWo5P0fe6XXiR49e/
E/QSpmvhl4xfdH2tz4r4KnLgYD8AicCdcMXq015SCsXHlUxyl+4lJ/E+lH1wKOz0+f7GWNjpsIVX
KNw75Hd5isXUlmKoS7DV4M1RVK+S4dbWGqTqNn7FgFCAA2RsbgDEV+Eg29pFLMkVv04v8MFeMjI3
QzP0KFqbutkt3UwdQkxNnDFcQDter1GsKNRs9FLxs5+6sDVcuhmTTVF7yPMJ+6m0+60mkXxNAHvh
DCM3O/e7Ak5tTtFeW036GJs0njS/1vT9SEfV1rTUcv95peZ+Hl+q+9BH4lXYFbmP1SGtTb+Rutox
0iYjY10/TE2crORMF/bEV+8SFE0hw4To+no4qtxl8hDKpp9oQuxoRtw4aqvmaCoPqZ37g1qYObBg
RZAIID8Hihu31UWFNXmUGKYvUFUnSIKbHghXa01rFwc0+3LIYgLVx1sxBKY01SCYfs6UetchMo5x
i7TJjyZFCuH+iG5sIRaH4hlMYTPM9IzryTOEsMqqOLN8JovlYxqEpeIJsjnAVYEwuCpvemsOD2rU
mdGoA3Q1IIauzcWg5JmVYQh4f2TEohWxgl+G0pNA2/QtOsqnkz9STwV3XK8pCetggx+5HbrAx+EK
gvpmLbH/ce5wX4KlhAiNW0upt7SYdVn4OJaQ4phY/ZlO4VrjgwUjUEKHUDJepeBA8KlCkyYCoIhm
9Hh2V3zH2m/mdr0oWBKuffxmRBz22jV24wFnaM63z5791re7w2jaMgfXMnoc4x/wJDtNPQtvKTS9
GXTusslT1J2WvlTRqQhHW66PoSweBt2uTWslkF/6ENAfsF3wWgIimtueopQzlsAZPzZqso3iDMSe
uqlA1zUKksZrzP8Fa8gN4n88TgER4IleQiAJGdQikkfaTQQHE0DHzhEjSMm790/doiETTOAZKzzj
5q7nFz63Sts6SB5NUzhMU7+18ukdLX9tI1xVaJin6OqOmR8gQHaLeHaDHMtH+1qeqSaIv8ljnET+
UP3Mp43YPbfZphveNQSKok4S6SxHoJdMyOMBwYqyBanLbZH81YXMvz/yr+TP98/BIwh/EBppwGoC
MDtPzbetpYxpqXYQT7/olW28dxVegj7aWFqSLb5KP4FaFv+yarBZT9DDNt3VkSfU3hTbzccwbMTK
AWc3C9wJSVV1H8ZbSd6nP+QH9YnKfoPs12DLn2HuTqkTrckK3jzl+E/nNmPQK2nTRm1xQQKwH3Ib
aQW9JFl/FGu7PQjJDi2rym1/Xkvtfi3RzZwhOhChGyChhDL7gm9zhqYRRhAacnEJ0GTgAX0FXlJI
n3WOD0kvW4OU3KYhESP0T7xhF5Qjxs4Fck+zPyDByh5iddeugY9vOs58zcW3T5od/bdPQtAURd2A
T2o8Z3RVd/zr7XR/A+wz+ag+1S2aK+eeSKJNa8srb72vhO+96eC2UCQ1RkSlqbhATO8x/f2mfp7j
J+Og7/KH2K4PIbLf7qfNHHufP8dA0JwkOzzbio2fe7IT/2tKZ54KdE20LDShQ8TIU35EoYRYOs3L
ixqNKd0lRisgkxQo+VvXSeJrE7OxcxSgAICtkePiuZ1y8XVszPytVKxsTZGSdy1fXzNjtfEaRvTK
K76OEf6NmVN5aZto8kRWIghX8w/U37TnrhbXIIe8d4G5GUkJ8DUEDiGcwcWS1mAkrcaM8oI0sLoz
Y0n2KpFKjiFYmo3oNkf7zGwN3yPNzz9uBwB1P/dxAlQOAo5cGCGPUgoGQlNe5MzR8QBPXBxJuCzl
qW5IsJHGJ9Whx1o/KNIWYLm09tTtGo7qhgXxNfRZLBNvHgSg/N2ujNEoa5AWuwjg0R7lmvQqoQ80
9TQoIBd264g7ht7Upiu33oR8z4exu+9Lb5KJ8xeASDc33ABwD9Ta60OoRmisFmm0vLy/py6181/l
S2NTL35fsbOwp2AHbU7QPAuXCE/hrApZmcQIIwUTgGCgbEKzTkoa7Caayl8aRzppJM1OQ4G0dWhP
aNn3mlqtTbU1yMCN3MHXoJFHB70DBQZkCLhB6waCNrXA2tdeU+4v+2fB2asPEXFC58/rWiTEv9C+
rAGSiW6eSCyhvHBtre6ieAi1sbykBATM9FgfarDZ0Vj8RAPSAmDrVQJxVuZ7vv757S3DnSA0mEFQ
POLU7FJBakWxvPRihRQ3HQ0it5K6rTRwwIQSCttGp4RIdpsvvRUGm6kTk5WXzo2mFQaOw4XFRtCF
YgVfxAGAJwlw8vENQSD+GOJQ+FMMyO47hRwooIDUZWQRNev7Fyj49x8S1dPWlccWQgdBitBxQ4Mu
TZ00moqWCEMWTjYd2xZ9AJWYpU6RlslbK07RmwG4x2CLEQMnUzViCReHUUoPYZ+hX5Il99FrUMna
a12gB4KXG4J6UbqiWut5vnShzYD0uXyEGju4WNcLnWWDWgdWVV3KyE50V6owx5NTpgQFXVug7/JP
fI4AMWhS+j3o2ECm6+/9G/X0wDYlu080ootrcPkb9g1WAYpE+B6I+CGFysM35AHFzzaSwoulVhvD
lcCH9KSTbmwGVP32IQSqe9TNs8GdlJXn0VeW43oTIskHvUSAn8ANRqeB6wmhbahC3K+IL87bL1BH
dsfJaXYC+VWSX5gIcmY2RCXs0o4cc4dLnxD72fl8fLT3Aemdhwf4QqezM/LTtreP+G87kufnwn6u
7IgUdmXv93v7ebtycm4dFU4NWErQipq1QfnLr22qnCpWELxI9GcB7iJrdmnkR/9aE0ZX1isz3PMo
CkrNbEcheGnBkwizE0i/xFA0O58OSr7WJlTm38y8Nc4FhSXF7ZPCWtg7o13tDNI57LN6OB6P3ktp
7/5+jJBd2w82eZg+U19b4b8unIzr0XKhntQ1dS/O9h1908Tk6L0zOyQh2am+/0P0wH5CVAXcht2S
dsULrQ2di/RMtN410tm0EXhq9Sml5xR9tu5723n6+H3+fc9w+zwMqzCHWwleouxCW0riZuUkfdV1
byygZPclgIB9wC2g0A8BxBRL4SXfBv7fzbDv9qeeWH+OCjlozhpd4TY2wnKhn95sDhlSHhgpUh3t
e+pWeEHigwzNjkJ5ehROBn1v9B+9thL9Lq4QfNN8V4GAZ3G3MYT/1UkYO1jTQKlnm9x4VcaS3F+i
hUAHeguznAzEdfA3z3YfJ+ihmICrvpRu6uYb88Ek+8/QQZvrFUtLDgTzoqJnHgSs8Nq6dno67U2D
DYHwMoS5N1T7hCmEsSNt/j1uxoi+GeLmTWFqqcUVDFlFjwecQjoVjSeRdovFjyybVoa1EKtem+M8
FmOtyoD7E14OGkmfeldG2gjusScfku0Wrr3XDyuJxaVjNXe0Qr0fmIwbkFytUCWbVAwQpCNXRytA
DY/3+9tiYe8hCkShBazMuQsJt1hVBhKXHOfhJdPrH3VcP1ABhZYozt37dhZOFOAs6POH4eC18wW4
/vbWNY2kT7qJhZeClXs5lM6Blr5ZRfyuoORH885DnX/lWC2EX1DU/GaTW7BBHaJIMcvwcvTOIUmc
kOCvgfz9uyObHcFla++3wQntWs/PKyHvV7WQc1dXpjl3JaEqwJoept/eRPtVd197e9yUW404nrez
XHzC+8vs/5F0ALK8AJFFJ61jN5vHHsqmh8pxPrf3F+D2kXk9GfNG+LYAhqBYidbQ8BLH1lafArfT
xAc6SE5eNzZj8srkL5qDk5mfVuhZzZcuEqkyAzkPw0s6d3N0Y7Qw1M1t2hyq1f4AS5frzCaG/u4M
MwMs5npocpeyZlDN8NLuqQnmBiZUIYVJhl1ybvzC0QIb3SSbDBcsmM14c6jBS0nU3z3gi+VPqDbd
n+kb8gCCjavv4W7cBkLqlApyeHFaV3o7JqqdeMpx+EwYCe1g5Wbk0Ui8Me7qHcJaSztmhRcGHsRT
9yBKh98asknacaxWopiFZyMGhsbZ0qymgxo5Z0sYGjGnaRZdDjk5TkSS3PHPn8MrECH2n34LONj9
iVyK2q7sce+JJIg0kKFhr092XXOQjEt6iDoPYPZEJHGwRZIALYhbtD/OIuhuqYcuhtbTW27t5ObQ
u6JIKmFvFK6hof1F8ZACtHL/C79ekfw5/z4jXOpmjLIpAPQjujiqTYnleWiCQTSC8PJPuLdP0i85
cdDkzv37cj57Tw/CJjvZz4/O2/GwfVbf43PsFPY2cP8YDvBSZEt/3P++5aPx34rx0gqFYlSTGqXR
RdYOUBdufrDEsRiJdTsx9om2K/djlCAdsZOd7HHUj/SFSWT43TwBUTUaj1W0krpeyDpdbSEePIcE
SQzhICypZh6bAAweydWsrRJUTt9YF630SkZ6BQkoiEvW6Z5VoDUb1t/aPJpdSLJgrU698DrEB6Hk
DiguUhNA2F87D8jiDrQQ8+iCVil71WWb6Yfsx7b41jtgE4Lva4srJ3bpKvxukbuWxkK28iYqo4tR
b3Vqo0FlBoT9L+Tno7VE5vJ0ownNl3LqLfK2RZq300ZMN1U9Jbfl3FGf61MEbQEQFk4o/ztGdGbo
Yo0m9S54sdlkWy/39+CyO9QALUJCAAqAfPGkHfU6t8oWSw5hD712BVHZJ+HvPrSpjCRvkexyM93I
gQGODLO1YOXiWwp8Z04uYJOIb3AVcV5L6/SuyArYHzcaoZ9zs25SlkSy7dRbufcXPeRX901cAehG
yodT3RSF2E5jdMmF3AvZKwqveRA5nfgoowWpruK2t2OgIuWfqNuGgiMa9mpf5dWP4Lb0VFliNORT
dGmNZ4huW+ZWSh7MgYAWND6mKEhCi18qY0dNvXEn44mv1/Ka657jRt4xzrA9tGueaVi8bnJaTWgQ
3uAb0MzMy8FXbchPxS5OxelyueRe6pRe9H+kXddy60iS/SJEwJvXgiMJGpEUREkvCFl47/H1e6DZ
3SZBLBEzO3faRN9uJcplZWWePIf8wuUthMzzgx/TycCcQ9lkiuPqSkGuXOhJ2awKjlwj0CjVWZmN
rn8I6nf6KSzkj2fvKAQ5/2tvEkD7pcTnnQB79UbrtsVz8hTq1VZapTtR8z6KFbcfNpS5LxOSqdHG
I/Wnq0Xqy39wxtDFBxAC3qsA+k9uysItajaOSt+mmnNEa/5RKnQmBSp0Iyn7ONy639SGW+p4n41y
r61Obj/g9oKuaGDV41Tj9X3nfdVmqZbEGO/BV7zMk3WvQhdEF339SSQigfaaoO7tvbwCnRuxz/3F
WmI4mfOuY2sROLv/sMGTb1KysFJiyfFsPzO96rmorYR9kzjL61KyNOujp55u8tGpILeHNts7Aaww
cbMh4mik91rdJ+6m3/lghVXVPYsOUZX5T+5OhHsAwqJGhrzxJK5UijgvuJDy7bR2dYH/ciXCsXrW
QdZWMWrxiU5Vv9Sp9LfKf/JtDL14KlDFsTHdjJSlx/dobDJ2IK+BRR3ZzvDSn8wzamF57rtsYCuV
KUYrhj62jhksESuOvvnOCkCS6DRE7wgaSPD7V6+WDoh+Luq5wG6qDcWpFcTK9d57kofvxwdo/DkT
O2h/lXhsGkQCiG9v7bB8LcuVQEV2WGda1/kECR++Xvu7glv5rAvesX+XogYLCfAMC+wMJJKBuZ36
DaYRvbBTIvipQ7XpjSWk+kyl/dbA5BYoyqB3khoG0v1gJRr7k1lRQRDvEUVTntvPJc69mQ0xooFA
zg7mZiTbJ0uVJwgBKh72+J405QV8ccmwCZKPxwvFzuwIANSgmYp8CLafMn1Zx3HBlnkQ2y+lnoIY
TpNI8Fxtm21OmC3e1AM5NSTTnxKSrpNEr14YpMnPCzHFaGS6Xa4/YvLi9DI+cRto2tt8zen80JHU
/Xw8zpnZRKFwJC9EbIouoEnQ0rK1xLRlHtpMh4t7WPtonYIUmKs9NjMzEFwaaMaBIezFqUspEieC
6hgGUjTxi0Sj+5spiiWambkI7MbKZDANCOY8vvJjO1IOTbPhto4PwcD4NWJ2ffrKDWbZgYJyKRa7
rwCi8nM1tsmdWBd84Q2g1UJkH0pnYfgth2OQA271zJR4D62Ddv14MmecyNirASdCQ67wDkIO/hel
ScIwtluB1FUIadNT370VldGxNcm849J7/G6PwCHCEBoDkDTGy2XitBqJjfJUTBPb7wOV6UblZdfk
IeyGdjV2YaPcHbuJrckS8nIRd0wQJjZTShqInkA9a8RlY/pOp9X01+OJvNuVMIb2/TEtqYAvTpm4
kjSR+lLyARJq4Kzc5rMpyu/HFu6ffaOJEf2ALnbk+qelyoyJgoZhmsR+AbrCQ02oeX1lHDUQDPeJ
tSxqaTOOHuHGY4wwyZGBBP8D0dz0oHFZHvhhxGeogcNhrRuNIsgGkR8gYM1BbTUEw49HeP/0n1ic
rBiK8WIXUlxmW1lnfbrENxvVV38CAxz+va4ea/K9UsMvLdUfG56b2jHph0sNTTtQQp1cPKkP+sLA
9XMbrxvtXbEcijgGcVntozKVQPteqjfcHTsMFIgKAKRxkY68drd3t+unoux0bW7zJhi+Wd0zIFYL
bYTsp1tIat7FlhNLk5c7eiGQZpRgqfa/I1E71zQ590viL0vDGQ/HVcgjBOhHhfREbseE79WEX4kK
sWVHW3goLZmZXmEiFbKFw+R2rrsxcQMkohU99AjzJjz7Swqa98HIOHMyyDgA1xwZayebEXGiEOJ4
5Nj+4rv8bsTvSrmv1x+NeW5J1CxtwbvAHOYA0wTyAo9+9BlNBidWkBPO+KKwqwjvD8v/yFOj5LWL
mJCzq4kxWYJ63CdaRovorUZLMQJJOJbbVaMdPit9ty1sVNcg6I7XXgRlDuIdJGStSGDwzwKIxzTJ
UZvoXFGn6GdYiijvEy2Tb5jsnMaPBzwBq8Le4f5xQZ2tZdCa8lQ1A1CgW1JGGudw6tGuRzyZYyDQ
wY+rdIVdGO4qspbgvbNu5PrnT243uvRkLhXLws79Nc410XaGnBO6fOtCbcU9Sc+FseC4xpD70Ygm
m1Qow5CF1lthJ8pOAMnxK8Vi9wTxMXc2SgnsLFlKBS5um0mMAhY6Ac242DZcugPH1hADg3rh9Sw2
gq8ManDNIYUkeszmagJ0IGGoUOXeAJURFo/MXbSEzQNEsYKWAmCqAbS/3cCQPAYMkYpLm3FPcadF
ckIkZjM4atWugvY46Es19rs+LzDIiejPANgTLN1ouptsIMTwfe2HTml3xSv4lVk7ughIScbrFlIv
e5lIu8RqWzJsZINDoujxYo9rOVlrNJ/AH0F1D11D4uSs0HTDBRHoQOysfg1qtdHE5hxnROYX7Mxc
GZDWGqEE0khIJE0WGIi/WGbSuLKD4DRwKwlkUTtsJMhSdgvVmbvW8HE+8ZpEXQaayGjTm9yDyInk
NYXcuU3rNXIwn8AZSYa78e3nXVAQmXxsWGRf0DtHk8R0D4mq6qdz8WO95kQLyZKC01z8gc9BLor+
0yuZYiiGvFfA1iVWdlSrXmxQRpzryda3pO4XK7uKSG0OihVWawFkCh5pkW+nNH4v/0avRag/Xu0/
rdbpcl9/zORou4MfNG0hV7hUm+/Q+mz1BlhXMhhQNCCoeBASApfm6RJpLVezllI3426amheg4Dsm
y9DRNe1YZ8pMbKisr+1CpDriKBx4YTN+cZQz1x5oAtFFiN4+YD3+dshV6FC0MefU1GhmKAizotiX
qFj7JlSbyhikV6q08hoCNTl30NECmgNRDXGvFLoHH3J78WQr4K26hjjA2+PZ/8t63w6fAaoZmjXj
ExN/nZx0POaDWorZzi4g0X1yKL0Hg7zOfYWatIooMrimBwLsTG3zLTrM21RnuEMUEMi8SdBRDS0g
wmuzZ7Ss/HY0htJ5BVpQujN8h+xSd9oduS7aTm++dXLtxFGYhoxLd3ZJdtiVSDC8o2owIgcGgvya
/pxY2V5Qz5GKSOL78UT95UgeTdRkmyLL6MtpPkAoVn2P1F2vI2cZkk77HJOnzzuFvF988vYhmIxq
q/vLx4L9e4gLBs8gkkbFHucW3Zu3lwCl8F0i50KHMA29ZaE+rGLAD8NCSwh6hDWBtKqDXwtmxymd
jvra6sRxxZxSyVCL6eyq2/cC4rOo1FJlFTNLLwXu/hzejm8SpbHCwENAC+MzYmIctPdehcaqDgFr
UgF+oatbZKk/WWSwY1NRC8JqBVFpS4W3Jkt56vuGlMlcj996dViVJO7EnHE6O35JttyFJ442rE7o
kMUvYMJVMNUQ91sJiHZE2UDTF3uO72/828mYnMoB8hksU+MD3PybqazEIxW/DWuesMlbGGQj8DNy
l2792fM1suSBEwYVOaTxbodN+W4KTmkKwybMl+Gdn97X1Fe1DgyRZB8fELRKVdCr7TkSmVAioYBP
Wzhj9zcyhj2K2uE2RuPDdI8Lrq+wg+z2Nsz3EdkdfLQCbVxy+uG/zdM6OpvJoAoq+8nvv1e/aqEu
FeXv27fGlQcahx6byUDvMVl5iooC3onj3n6xXg873/rkjHx/QKnKJ6fMMk1zr597stl8lOu9vYl0
jwD0e1y9PJ6IcXnvTt3VV0yWn4kqSKqzEeaBVZviIpUheCz+XZrA0ZtiOcEUhjcRyCUmRxvQA8hW
gcXE9gfdKSUdNHr642HMLee1hcmRLkonFb0i7+0yhlyjEIHXFQc3NF1G0oQQz82+JY8t/vEzTGfu
2uRk/Zg+6BRWSns70152OxQLUmL1x9fX3bunHp7z3TOueA0c86eOrAfo3Kxd8sxZ61g1CdF1O2WI
7W1w2xHlaXUOyEZP9puA2L+J+q09/tQ5zzpKRSHEpUcBisllxlNjgTbGYWtjwCqEYzC8Z7zux/LC
lMzaAaB7JPlExpqe3FuBM4CIcDxTGXLhY+pTRnBFiwBQVL+PRzS3a8fCOvpoAPRC6+et+8gcLmt6
Jext/EstEQR0DYpsSxpkQP9fhqacM2WLuYvGQ6rEbw5rVbTNMa+PTczO2j9jUSa3LXI8ZVbzQW9L
IWTd3G2MhwETXtxsqVa3MGlTgHFTCxCMZTBpNd/hgZXgHCbpgL4jb/14ROPOn56Mq9WZ8tYKVdpT
vQRDIMBWGwV1/rT6D9YFbTUIceE6gWae3B81VGtTOip6uwlrjYkAHnX3QrCQrr1jHB/91rWVydK0
UteyeQIrSBVt4/Fx8ro70PrBeMpWDTl11unUqG+N/vbBs+SDJhr6Mx5P5WwseP0JE9cJ7ETj8AU2
YKa9WimRFLiZnWEcTriqzGH/xB0Tsv3QU+28Ao4iUhdcx9xS/jXOjIIowDdMjnQ/Sj787f+6A0g8
TYgc/pvc3/+aY/SZ/LeFydO4zALRDToMsAyBWfA00X3JmCWE3v+xkv9YmToMIWalMoIVP1jF5GWX
juiEw/okICNun9qnL560iD0avdX2iPbGuUQPxoJ/nDuAV5M57VWX2mDk0sdHVKN/VH4EO3KNx/tl
zgSKeHj7oYsSRIuTc8E0XV5Lbo9zgRbuMhEMJ5fXoH1b2BYzL2kUC4HpAecw0hpo+rh1wFEY8FzN
NgPwLpU2oh27NTrQtXW4I/oWXGxqsZE+MnW11Fw2k928MTwF9ngKl4hCBcMcSDNN8cMPrfKdfsob
4qBRjl8pT+nn4ymdCy0QJNJjyyYutal2Dc0UQcWl5WDHADH1ic4DFBDUJ7yT38NgIXszTtvUc8IO
GvrRhwraiMlhSPo8ycuWHWy5B5l/dK6ZTMs4Qr9SwVHhsk28SCo2+9i7NjlZyaCCpALYUQY89qxe
rfHWZFV39c5pz4Zrk7hWE+AeljBDf/vwbqCoDYnIUKCnYZoLaNkkDEDvNNhDaCiRAXY70oUQduYu
PkVaelvXOlpW149Xcqb+wCBk+MfqeBVfPbbcWukSJXcGu6nVXiQJ6M59IvFqU/8yqhI/+U8MeADi
V2eJs3l2Xa8MT9xoETU5zWYwzCpP/oaB7nH4RqdvHmeCTT5ZcDPjD3s0t5NNlEoOFDWT0Zh7bCmX
CD9ZakbdcQlb8kficW8IFIzwAqCRmlY7QnTXujEnDPZuV6qWgSzSqnnObUo30cWoQpNcsxn1qzf0
j2MMF1GvMvM30GvruOCNZgcMCiEQyfE4qNMGWyZ3OL9VlMFGpp6TjWrFeWqiLlZWZhfxysx0Xsu0
5pUeZpJs1xz6nIDoMUiIosrKS8UuHZHZJ7IIbiQggxBQ34l0lTXjA1nm0TZD1mtKP7n68+HzXUDT
6OFzvT6tSVUaLrWIS76/8cGuiIw8MkC4mgGfvD0jeV0ndV1RjU0PrE0JmSpwS17ujxb+duOMNkbu
aNQDQakysZEWrpeDham1EdHgJhZV5ZOxcBOT5LD+SVZfl4QMwM9tyoqcVzZI5lYfm1VLjpLmXh67
hJn8y+2njNNx5RKAMMikyA1b+4Uj3AEMIIQx8IADhCg2gZRe02vz8oYeuX15OB/zJZzqPY4JR/F6
Jsb7/Mq8TElx0ocwL9uv/S8IANQDQ4zROOI7cft14Q8iedvvKxUyv++/qNY/Hv/8av+zEhOPOIR8
KYYVViLrL3F1yKWFWvnMLr4d4MTzVW0bSS6k/BC/FlpjvBq8OozdV5VLnvQEZZ7tRl2tvmVdWT0e
2Yyzv7U8Oa5yDZLCIo1aBJYliAIheVtpiqvFCmhTweYilSslMj3mUAhPUWLF2WK38biLH+3yyc06
VDI9tCHmliOv4f4dxRhPe+ZW6zXhNVOnjU22OcMjLkWZM7HZzcCnMaDkDV3IjHatBqGZkWiR8fxz
Ci66Qzaqp6+opxWaZR/P9kxy/9bo5KkUU1IQsymMtqpQE63T3nefzfk5PD6nm/XaFPRLhOR1Qmjj
DcEhqZmxBN8SbSkynbmUbj9k8mDqhTZJ/T/fkuvjcW719/fqWSHNmKDZiepzoJ3MxCLxdvuWCvoe
Ppycx7abyPxe2IJLp/tvi16dblap8zRNsPmp1csrSC9yxFaiaqwhkmV52ulH0re6hC5/0GPZm6Oi
HRdO9+IHjMf/6gPqrulj0Oy1NrurNHBlIrrD/YFJ8Mm6I2a2eqIk9aLrG8xAtDt65sIL+v5mvl2M
iXvre1mIGwr2PbQXOq0lZzYDfhMHKoH5wjvyj8vvwXGbcoIHMthaldGV5nqMkt6O1w9rnV0/6cxm
r7K4SLSlTb84vRPnxpVZVtcZTAKVIBiMtvbOLmnGuADvyhPgTtttrMFxb9DRf/k+ct/iaamvfyaN
fDvFEzcnhQ7l++x42kFqYI1ABaAVwHK/xUKHFnytBS409elyqaGS9qbqYAkHCyxOonPICCDqWPrV
amHZ/2i0Hq3FxPWFSZy7RTN+1K7VD8g14m5H+vNkfhE4Pv8JPt/Fbl+i4/x7Njyw+7dHrvb7oHhU
HI52QUe9i4lWbXeGhF5bRzudutOWUEdsBaDs8C5dOGoLO/3PKV9ZBhmz5EA9Fs4+z9fIV0E/KbX8
ylWDcDDShtUf+9sZ2MTNsk/hbkVRpl6cwV6hveYfO26LeJCYrYES3ROGeHYNbWFRZ95styanUZvi
sVQYwWSmOTvHFAx/46z4g2P1S37zPotxa2nitqL4f26wsVdrt2u2Q0oOh0SLVZc4W/MJKbdEJHtO
P2MbWdy//X66tT5xWpXSlakynigxNqvSdNBxHxdqNKzBZ689Xsb75vTb+G+amg9lJ8sKBbZ6Uwt8
8oorKicGyk8Y6Pr0JKlf8vkthR/T7N8j6A2shW37p5t2d2LAKz+qVokQWJssqtxHZRAkiJL4nfVa
I7WZq8Yp3J3kZ79VTQ8ZnePaMyqLO6FqkeLo+IaaHMfLaiUPI2ZvEcg5AxnB/F990mT1c9eXiwpK
3HZ/5EMQoezgyslaGoAfdYwvskeK7qziLbAwFbMn+MrsZNnRGhjnMYelAEeVJqqZ/Bb7merkZryk
E/yHono06ZOoOwUhaNQouDcE0h+br/FxTCP4Z9XPBF2gWHr8wVjPBXbBGqd6v2c1FH9TVADRpWsU
L9sLBxgvDbKghvwUFTmx60ttvAV7YaODJEg7ok2A3VFbsV+apHHuH3355MZjIavS8Xzc2rXD7uuQ
timGW6rPz7/JsBVHQDvkhaYVkdxJcl+Rx7AJGSlpjFiQjXJw+iV92AORhq4OHT0sK8gZE8v9XOWL
7WP3ewFc6bQC/nvkUMeG1du4acjZsoE6OUolENkMqmpdO1Sh0k68Z2UJWopSpD12BMwYH99O7I3F
aaEpTxqmDbyktzWKJeEPdB4CnbeOlIbNuGDq3rvempqE6j14qsLBw+BalTaFg2XJqrUDFxZiFk/L
F07VuJXvxoXKLzzMmP+aIuyYJq2KpsO4HE/1c4J+V01dGM8Y4dybgHIogLeQNpqqY/gluv36AYVY
0GuMTffv7+4KtAQDufQHuSZ79TgkxmObMz4KyHmQiIFTH/2FaLe83SAKanZdULkD5rDWWwDGPg+n
YSVqpQGcb7omqh3oLfkN1KV4b+YWBpoeAqIMaILQtjDtY3ZCvCioWujtoN70rZ5JIqiJ9mUFSBfI
X6XqC4QN4HNfSirOTfK12UmY2bCsx/o5zCJzquOnUwgyt4GrUuvHM3vPpQB+3WtDk6MX5IXUeOhW
t1+QZEu0A/IhofUMsjz0/ClWqX6W5sHXS5VBtjHSyt1hvdVZa+Nrdk8q004NcdWYm01j7nPjXKn4
/yY1zjSBKDF6b5eALHPbGxRHSJeNXcYgH7ndB2IVDFEmeIPN9OfEynNb8Y2wXZKKmHloYFKuzIxu
+Sq6ZPgyV4oW243d1MecRxfHV0RMXd+Pharfc6Srq8pYnVcfobakiDHnCpEPhCseifyx329Ns3kW
ZzGEKmzXgeiIcnA44NEgvMqBY5yXzcerP/NwkEFOpUCnQkFJHHqPt9YUJ0AVMkVdINlSVgaSPGwB
Co+Hk6R+okZ3kbGKDqF2yJ4U5hIWatxaU0dybXyymKxTFkUdIcHrQpz7JRMR7EjI8rK/JdxWkSMA
qRaJJ+b8/rXNyco2iqc0bowBM9sOLbzZSpJUnwIJcsGRHtXQSy4dH8/xnAdBAxLkI0dSMzxFJoEO
00Knl4uYxpYucPngNU6NnNd4ZdfYTrzGnf7Y3sys3pibBDt1EVO529GNzW8CDT1xIN5kYpUqn1zP
dKoFVo2Z3XpjbPz9q4PCR4NQRSXGxqsSZfSJlhev+aFyF+p0s3OIyGBE8qJki8bkWztKU4mBnFat
DVmm6EkUwp3cpjnxnF7Q67yg1u0o0cSDxjquPcUU+J5ausbHnTHZrTgoPLjPoAEGRO3kGgdCFTIO
nNLYfqfRgSlkI5MltYkv7Cn9zD+5lsSfj1dSnIkcbkxORh37IpNB5BSzS5tZ8VZ/Uswn76uZb9EJ
YXLND4nPrL3ujcYyd5qQ7fLkmIHMNjE7ZRc5L3F/qACnFEB8+xMqFUhfN3Kndv0udU48/msl0kVE
JVg84di/g7pA7Axv0OJULXPVl80oMeuMtOdhw6EqWX0HoM7dJLSaVxcv+hJHVcGTWKtcuxbKUo2d
rZjpnbT2N3nQgOOkUsHuKvYLqhn3rIQgsMcqCLiNFfT23UnVdDVqJAVKJnxmDeeSUSmj5g9hP7ZU
pd6m7sDmrHMyCNqfErRgX7olLNrM5XzzARMngsRDH3GJj7RHq/E9iX977xcl6rgxa3Fh58/0F2Cw
PDrx0RyCF+PfHrk6YRydVWyFy8hmc0Mg2bbRsi2nQU6yMQojMaO1JXuqZwxWbDsGaPCjHac6Rown
7Fl679QC8u7mnlq4N2Y6aG6/auJkIoh8NEyPrwK95avgkB1gsyN8ltJfKRD1lb5Ve6aa2Qu+dMbd
gFNnVLZBx4zI/mVpriYjFjMRnMJRZyeDiC1Kq0mN4Agp5Rxte8Hr4+M3c+ChkYVuWBTlRrKASQiG
AqwcpW3e2VJF+S8NXqeEFztnYTfPlA9kjpHB0TeKszAAd9y6NkFJPdaRAdOXopQUDG9EjqZ0ngaq
pqwhhWQPKK+iSu8gwo01nwMoolWjVlL5/iwWm7IEd11BrTJPZ7iFsHvupKGvDiIWY+SLDpeJAwpk
l+nDQepsSDwynVHEW17IyDH3flhwYaBYCUZhvKVLzaHUPDddmjxegpmn6SiQ/s8HTEKEJg58OGRA
x+MXMHwZ763+qrmfITn+rlBZWYHXNXdV9q2hSdxb+CdLObiZkw4WgBEwDSzWKAZ3uzhs3kARpsBz
qgB2Hdkip9V24co4DIQ+iId26z+V62CzWhj1zBV+Y3WyJap2AJ8TC+CSVRkREBMk3OeEMw7G8yk2
fyqybY3tl6QC1tquN93OVhc+YO51fPMBk0cB5gLhKT++jnEPMAYofRqt+2BdQLTOC/fq3Ayj8A3Z
qlFQBKSYtzPcpzQluj2NCBT9ZwIKFd1LMjwP8apX1pK8dNhmblQIAEMpGq8HCXt64rlFhApJ2TGD
7cUq91p/hIBRIPn2RETt63LZNzraY0Gd+HMuQox0aVqXrI+/f+W+JI/K5VaC9SrfgYMTfpND4w+U
hAbSc2qOUAbELuFK8lT22cv3nv54X82UaMHMBAy1OB6qUfXg1n4UhmKYVT2gVZKR7zyGyO4vgAAW
lHtB8rZ1hcPQrNyKQEv0seWZRb4xPB140Urga+rwngpWLLNxRcLKW4lvSMqqXrqQoJh5I6KTBoIj
AKUKAt7tt6OENlNNyQWeFRW3bT555bfonhVpYUQzcHS8jMa0gAzdHZGZvtNyvBCZSsHtwJGXXm11
4TX4Fn+7LWOA8l4VjJy8DwY0eNRhK5vtB2Psnk1AGwY1+8AtnW8bffuGNoeNbm63+ke/ZnTe08r1
ZVC3b5vN73HBk82tAOTnGARNeIegLfJ2UqSkodsgZXs7yo6gq1RyTQnRaVNBdQZB8+PVnikLQU/k
ythknxVoaqUlH8as3UH8iDTQrdtEOlWrL9PU0RUNAkkKnOvspV102DOu88b0ZKc1ClcDgsn0Nmvm
CIt88mlY3y+7El1k0Ytibj6otbDgwea85Y3NyYZryyxxKgE2Y5K/SOQ1WO+YffYSLLiPucc6DwS2
JIJ6BCmC6caO+KqkhgbTmiIBlmipKuLNAUppeo0HbIn4yzEqXX6FfOOBWktP38IzaC+elzR9Zkph
WN2rz5jciY0TOL3X4jNAGM+Ax3dfYXLZzfCqQ2vLbj7Ra9mheQ+cr+szg35CYWF7jbtn8hADBB2/
IFKJPhdpssS8U6aYBZy8Pv0pg30pnx5v3z8w7b0BPC5GlbV7BOoQDCimdmVnA87x3qw5bdjyL/IG
2H0RcIJIQ7nALPRwnUMd0LTPKI0o2u8oEgByNeqpQQNjBQkhaKqSpVM8P/R/vmxyL+MJnNNxV3W2
L9GlFbqCvBfk6Px4/HP+8+9t9a/h/2G7r26pqlUqjskKGHHYN4pqpKcqTX9Ll20NdC4lC7res0NC
yxvg7qBiv8uvuj2aF+ock+0F3jmX0W/PLV36SyZG33g1IE4ohSZw6s5+qXs1hggElvWQGX+4oG28
RguiyKlvmzPq1I9ncvbECleDm64X21ED82f5ld3sDA69Zql58k0E71qu6W8s9sjqV1lHqKwsZdfG
Y3C3i/+xPU2ZiwknN3nddHYjCquWfqGVT1ocFq7B2b1yZWQSvdEV1YGjCBvSTX8qR5O6C+MbgRdr
jydy1gzaTkZ6EXQRTimQuxIkPg3XdXaWuapcfbqc0WTnEs/vx3bmHjyIGf4xNNkq8RCCS4XtO1tm
Sj1O0LEtOAXBDkpJguZtD+Dh0EdCLWB/uUBSM7DvNQ1KVI7AG7nUrV2Wf1G6eGEHzzx7b75qso04
AYB4hcZSDihkPgcNC+/C+sWr5+XhsW/4z4KSuQUk4bxNFD3QQoi2TWE8VFeHJoYyiCNQaIous+rY
sr6e58d+eBES1qKVpYT7DCoexR10GrB4AKM7dJqH7hIKj/4caVmnBFbG18SCJAoA46SEkN7wzVfo
7NtElwpELmDr6H7FWB04EB8upDNnr/KRF2Msn+GKnR4aQWgU6NYABJz/xu6rw/BaxOlpswu4D4k3
gg4aOhDVGZTXhX03ZvWnh3XkMBtrajKP8t3tbHse29BO49LAetBqiizxjtpnJH5yLt5CCmUulQoW
S6TNRCgcAIIwiVaSvmvchI0HW2MuDDhNPs0ate6ElJd6wf3NxGK4QKHDgxqhgDB5YokLxaFwEpQy
gnVVq51WAgDX9SQ6LT1sWHrGQQA8jYZXASQMPPLst/NXhyVfhRlifgWCJTulGxxRh+Jt7RlgN2Zk
EuUV66n54PCdEUFe+jPveOe1T7uGMmk56UTiju9CEnqQz1VTzhPAItuIVPrTcV4VPtcJxA3RIiHz
LqFdYN/VlGfD5CSJbgnMUZEjDeFHaRZt5UryRV3MeCXV0xjJ2+8wCh3agKIctGDFTk59VeYFutcK
vqGTQ+fFwig7hoZlfewoTYykBpCVsFwFzgUFmhAcccO+97WudQNx3Q6tcuTiJuIOqZR2kcX3Kevu
Cs8vKE30KIcjMcNmtDmkKKNY4FVgg0OcVELxKqVSkz41gV8o65xqM8p0MxDLq2XDN4xaD23EG0oX
cYyVZn1fbNhYdMYSAuuIO5ahc/SmtA7HGElUus9wf153jns/KneeIHiSWoDyG4p2Qg6+2bTwAzzy
FB6c54rI+9VTVwXA7FcdlXL7PnKqRuWHrEdnRh9DAc93qBBEPGxE17rgsJy3Ygq588HqlNOhnfJR
k3wJQgwgO+l63vc/ER734JUKnZTy9igP8NlRjFuFX0kdePmPUl57aCnrC44ibMXmqR6VUtRj6ovO
H1S5jdP4PQFhlaj7yBeUX5XMusUXX9aQn1eloaSSVZ3ySrtxKUoIXkBo4wW6hybY6DkNAzbMSVGi
kQ6CBnEg7ptGEnwb6gsuuthQAkIPvRJ2Gco9RaMgJ++6teSrTSkmzMlN23rQIvx9XpFcqPHnTEkS
O1SYMNPbzG1cqyyQF/mNXMaP2g2kfgVvT9W1KLzhx2RAR8RS27xXXFVVkLBLlOdoiPqedBA0ZPW8
jiMomeXgY9bZOFXwRUogdfuqoDxPr/uAFU03jSBmXbOKB5kwlndCYYv8DOVbTuHQyY6KkA8z4UBk
/FA0mFvcwNcUiZsm7fTeTxNXp1OnzGO1LFIhVOUc7cBgvyqTvnh2oXDIBRBOUdrknGWZNGwTKYfe
CLSuI0rlKXRHrbgkZDldlDBJDMmQq2g1fEvlritorCYg604SRq+pgoutPKUTTJ7XVgIUUxHQMOh8
q0K5I+iVVCjSlG2cr+O4ZfInEBBEEtC9kKntV45PlfRZkDsgZgZFLOR3t5Wk4HNIi0ww3Z4SS9Q9
RL/RGydSoAbM+o1nMKIbclgqruP3gwiSJNEvaijDe71Y6w04Sqi17OCKUKW2cgGWgZ6n8kUlMVQR
aLd2BW2A6NuPgjyPZ0DP0vUOXpF51J4pEibUo9jNK52S/S41GJ+ls4I0NBUNmouOFPm3TRJKB2fL
cOnA7+NC+qjtfhaumpmLHZzJKPuCMA0NIVMCKH5oQtzF6WD7lY/KsmI1gU3Ta8m3UagkirDrkvdG
fs7DT4BySO75v12XaYrz48cge1V+Fz5n5ub7F/0VBxo3VL0nl0QRDwnNMmO92zWoikC5jjGRU5YJ
I2hybj62NnNNoLSODCAKRxj9tFM6URiHAvkqbSeiHBscJb/8F2nf1hS3znT9i1wl+exbH2aGwRAg
gRBuXCQByyf5fPz17zL7qyczwt+osndxSdW0JbVaUvfqtQw72XHSp35K5mJ32drGuwMHH7SscHcB
rYeouqA16w18QCfjnBq1z7skDgCe+XHZCN20gpZQKCkAswD24fOjT+t6OyUMPYy5gi5zvMn76pb2
mL4OGXrjm7GgG6Nz8fLqgjwGr4bT+KVt+6a0SXXr8oywi8MZGvPQ0xKBQah9x1lGcYkrbs2neE0c
90eruS536XKFpiJA/xWIcIdZ486yuv7WS2vtjl1FVUGig1f7+SxYeZ6bad2TxyF+ndSvZf496XQX
JU99eS0SSCCMd6zNjizTv3bJcJUq0b5eydaee1Sris6zk0MNyFv3WrPSN+J3Y0GKXwaZV/ERwi3P
hBIY2loprkPAaJ1/5LKYuZrpSIPqNzfPqLa+XEfgGfo17aLKzb8vDyUof25Rz4AgIeDaTxJH2dhp
p9bFO9IcQ5EDEXp5nNpj/zBabmF9J8pu0u6TFqj5RiYks9E7DLZmLMnKmq6tCaPz4fLSHqAjbOJS
P7mzlXpT7ARREgVzdksQt3V2g0LfkXwr1EAFvOXycIUwZ1GKaIK0HCh6V23MD9zTyfsFssZ13S9V
FupW6831O2jaW/0O6tt8bCSvRmEHfjIljFNRihrZIg5TKvHtsCcyCKFwkf5kYB3ryVh4myU9Scss
NEftO2UoduEsmhr9ygL7MCNQL46mIEktWUvV+uEn/vrJrhBaoql0pphjYHEb/e6szDWS6fdiQvid
aLUkay9Gj3+MrZ2XyE6vJOPCDm4g6WnFNowNHVLh9wTKquYdL3Y2YGnxq41Mor3cWBbDdeEmJs9x
geoB4smUp5JDQkicfPoQIadhVI466iM+pEpA8Kw+qiZYbReJkU2fwakA+ntkMkFUeL6kTlaVYzzA
PWkc+1YB+ilQ217eAZurd2JCWL15GWZTGeA1cctuG9PwwQm0Y5b+u2hlSpSbU3ZiSghsUV3q47CO
JmnfSQXFaPZWSSsuW84I1OkKhTDBnS74h1HpdCRjl4UN4Z6tvDV26SZc4oXbA/ljRFj73OmKqsd+
C+3lXkFwJsPNMMvYMda1/bStTkayHhMn23ksZjxhHBhRC8crq32lfKNl6S1Diae/5HqwPaCV+AvX
ENDkCrFJJcMcdw2coKGNWzePlQU1nEziaZtGQCqAhDkkQACdPB8QKHDHgVV9FlptNLrcGIeDPZWo
RlSZ8x9NrZ9yOndlTmlUYu4i/sT7wgc7/5z9ZYXhnwiAPvs1SYJODbHCMDcJ7yNtzMIW8Itxsd+U
NpI42sc1+5MTONDKhvLF2gWhnQ+ksJipF+2chYWFR2PGhluqF9ccoj1x1++SorvrsE3VIb1Rqsyr
oUTJY+BwE+ZnWhyOZiTJw2+u4cn3CGuo0myIGLjLMebZLcf7FjQG2dNfR6T1KrAW34GogcLr+Zgb
PmCcPfwELe+Hidjp3lQrNLnk1gwSikJS8hTL3esynpkTAmClOuUQT1jGokKjVoNwMf6kC3m0yfid
Q/iY5VeZdaW06EQvigAYbj+RtZ6sJoRVXrm5AOPFgIEAFVZZmSJkdOYhC0uQwZK2cA2l9xqyBEzN
7tLpXirwvC7TJYPCMmYmI7PTLFnYgTHbnWoLooQRl+GGNyLY2bCEXdhqRa5zHcOay3c79asdNfaj
GbuVjFxVvEP+s4YnEyjEL9wz+rQrsYZz/8DM+yoZ/V67WQ6ZcZdhr+iA5DQ3HfenfpBcIP8/pvFs
g+7Jyg0jrJ1OcptkrYZDzfya4XSOq1UDkWT7jCaBbcyeUUY39vwwmeotboAS8xv7EVMMth+8ZyBO
L+IL+IQHKZIkWbgMhZ91yHxMrpI/XN6QGxdLkEIgyQH8mQnvFM5tu8pXbBqk7ZP3wnSb+0i/Rq4J
enShitteYb5dNie+0v5ZzT/2RDahui3jhgxDGoKaeORXLMwO7B5Ckv34hQBxkzPXml5a9duMTAQt
g1h/gwYFNb5EuccNPx7dagroF2VPqSRWSL9MOPhB40y7zMBMmLm7qK72I9rjKEsOLHS+Vt/iBLzJ
9j1lgeK4pPbyyjVYQMgdjwrvgB7QH87V5ana3MdrIUIH3tGC9fNQCVbwzhmsOQ0r/X0yX0pbshSb
O3gtOEAUGGIRIle/kvZwPkbSUJ/oNRufksFVGbJQ71AglVSSRLDoP6uO9BUevg4Uj8WsSwXh4U5N
jDSkSLAr34FipPqT2gH01LQIvd+Q1/dz3QohGuwN5o5PXxjwM03vI622M82X6e7y3G5/0ErxgqvK
ytws7OwEH8omBx/Uk6Mz7M3Kz27LCoz66kvPH/L8ugbv22D7vNon+qPqV/3Loh8YyJGdIpfs882F
Nmy6Vi2QNfnAGZ1caCzCsmVOljSczNIzjB9OIjl0N/f4iQHhFFwajXJngidF7VNvz3sgWq80+2jU
vxrd/jFpT7kjezduxq4Tk0JYoSn8oAI5ZMihS5Uc43Rwk1zzJaso5DP+cSsLzOurSBnqwutXnMwc
YmZJwX8JKxV4qfNuMYPMcaydShjOWqfrdlHCweZLIF2Q6Ej4DDQZ9pc/YnNyLdCta4Avot1O2KaF
OdYjg+BbmFSv2nd4UYB3KyeZC4Yvz5a1kmzeJrCPwDT/kVhRz0c8EC2KiwgjnnXjC6KVPyHr344H
Y+DH7G4inYzbZNM5TwwKGyUiJWu0yUnxJr+JwW5eU5n7b04g1AjAbgf9RE0UtMuSihqZnWShpkC6
KX8FARptPf7TzIKIV55iyO722wYhtkBtyB9gp5/PYVqleChp2PsW9GrySg/TCVX+NEfzgAIhIl8n
AdOlirCrH3y6luF5hCZbDBTYuHOrdZeyPo1ZFrJuBB6uoIlnTZXp92oe7QsQabjdoi2+klv7xnAA
krTm5mF24kTir1s7E2k+lEk/iMbFl5rGnS7JenxH4aKpEKnG75f3w8d7UhzoqQFhU8aaMtKpxHqa
e80vXuNg3NPn4mDt2K+OuPtvpZdC1CI09uzB8DTNrYPsNr3KwHv9JZe0ToiV7o8Acfotwt3RInmb
pwzfgiuNuaclAUL+fTDGXdHcN/0LjUKWS4Lt5qXx1Kaw0NMyoMBAMcE3YLmunm+Wxp+XAIiGEe85
hAUorrF/cYKA6Xl9eiOXpIokhmPkdDraopCzyCyX1e+q+ePyooolhv83kX8srHvqJNKWjaKZ2TqR
0JTYTQBMdZlHQy0BI0VycALtAKH3BFXf/2QWAg7nZruZ9I0NeZgQfRCpzl/VMZiuST/84OVwNXVf
1NyNp6eYo3+wdRdCgta8l3zCGlE/uTMAMFBRRnc6Hurnn6DXLY4YpDFCs6vesoFXrjXTXZ6WntJN
X3IrRwndN6DsrMQHIOSOKlcPkk/YCh2AxxMbdQ1kWMQG5DnNpypurTRUKHviaQEhZcTGRfEKUz2o
DfGIOrkGByVzimS+/m/i5al54fqQDwQTYOMIQM3H06MKMHXQKv2mTPeI5kEvXLNkkkqbQepkxIK7
0RTlsqlaD9X+lSeWXyIRFxNZK/HWQUARkB1ADy0d0ITzpU14V5KZRmkYA4/dkSHA7b4Zn7X4hZRh
YdQ7TW8kOZbNiKShFgF7kCoEnOPcZpY5mcFagohkoQ9Ue+4mx8/S56SACgH47/GUBXzlvhhG77IT
bZ3joN9fUcNoUYTExLldiwEvO1sWUsGZ6doTbrWy5+oaS8WNAhIR5FugtAf4vbBRhpHObaYgCFXO
jaYA9Zs89VPtTvH75ZGs8fOSHfHCxdSOKTGS81yHXFIXJZ6Wa7g4qz2OFZyweE9kf9nu9xH+Tscm
XLu6pWqIXSGHCvJUu36aftvlS++rDTi8hvZfrBSuB5qlou0MaSNhHuOm0ADUbxBqy3clql3TkBQh
tzYX3j34s/HggIbwuSs409Qo1oI0+vI1BcoMNNNJ10oit8gN9s+MOeiXAp4XGiMih29KeBw7qHWG
XdKphySyZx+wEYD4nEHxWkWjh3mMlWDiieNpQ977AFNQD9AhA40hTfWSD9l95th+GUeRx6xxvS3N
TTCVje1FrVJ4Th5rkpnfmhhcilZq1bVcL0IQs15jaDZTcDVCU0TWXtlAaw2mZGY2jYBrGIUf7BE0
p5zPvuIY+pBkdR6CnQ5yY3x60bu7yztka6/jwMIeVFGHB0T+3ETSR+BXYUke5sj40+GdA+Jz2cLW
MwSveEQSdC3CRcU7TttWOiMYBHJFnoK3RwEMXGveIFz3KmployRsbk7aiT3hCNI53q8gaM7DWL1v
Cn03lKMnzU1vDQo3f7guCkxggBc2HjMGQFvBWR4CH+XOGUIKXQKDTIFDml1fpge9LQ+X53FrpU5N
CitlDEpbpkOTh1X8ijy1T2xZK9TmdfTUhLjbSW50TTTmYV8P1t5sRtVLCBuvHQAW9xwvO68pu2Vf
Eas8KkmF5IsGdylYTu/rzkH39n8bsXbum4CpKb1lYMQMr73Mht6RfX/ZwtapDhwMhWgTMltAWZxb
MOxRr62yy8OuvMfxA+Gq9MYMy1AxvEgCFt5yS1wJbYcAtQS0sPC86KB/mhcDIJ/GcK2q9xQwWlV5
vDycrWPVAoMMagfAvlNRdxtw1AZyoev6lY438NFNtaueOr50j23OGw4d0HVDxQxA7PN56xutmgeu
5yG2iLdMy14nL6nxwrhxjICIaWYrYJALvDy6TffEMQFFe9wbVF0T7iVoVVMUqA/koQrYNxmN+5KP
wNHqx1L7Ng4LyBO/Fxb4FFPUSdnoR04tezxt3SccED47yLSjwV5knsIxNER0idZxs8Vdy0WuufDU
6yb7OFs8UFruXx70RqBZ2Wso/BPSMGDPOJ/pRR/LUp0KVGSVxavza6vyB/3LvGSemb8ksuN+Y3zA
3+C00SEfAMybEKuhRV8z4Hqx49RQzb7z6VfzWkGbXlba27JjEaiDAKIMEJao7JzxzEIZ2MzDkV/r
UZiZxpe5bR+NHk1TKn29PIUiTH+9X+BigWYQIHscDQjz8znMnMS2htVaC7CkuwwrbX87V0HWpA7K
2wDEOsVwBBVy55Xgg/YIQ/NGljcyHoSN7Yl2EB3k3Zq2XnOEtawr2hDaF0WoNLU3VL8WkH7iNtrL
wEwbuxPcaKgEoN3NRkFKuDZ0tMw4UJhF2OhIco6d20Jl4kpzPLBu6fobz2TX+c3l/GNQfPeOZctr
RleDYBmBuK7hLt9Jd6RSvdmt3QCvQYij1loiFc5A7PVoaCDLFbbpgSeu+l7dRboP+Vwb0PCHGKmG
78se/R4JRDQPeerLagGbK3hiX4h7VZoUU2LAfgr6IY18VarEp87ggmhKEuy2RgoiCex6EJAjlgu+
osV0RBeukYdlFCgk3QFFzl3DZLsRqnt8ZbAAtlK2UdYDVXguoVsUqXgdVzUTDH/nG0XlCovtqCtC
C3R3t1NLftDIBHjCiZgDscGy8uwqK3ZRbhu3fbxUe9We+OOUceaDJXMJKo3i8X15926cm2g9WfVn
CUDl6Nk4/yZ9jLhqR1kR8ngodksBpdKEISBZgyqD82y5MS6pH8EPUA4RZdVkVZOy1MlDa3kzm/k4
kOPo4zG3HxQZMGULv4YzBG0aaGHCpUAXhlVRLaFDwouQNs14OzArCiLQHQB7yMCVodLkUAIRGSRA
BHgzHYH5wCkRTGNfBfnYtAF4ogZAIch4PS182pEWHbSXJ35zNkBkAlwklHlQNzmf+E7jBUFfR4Hq
a1nus7LS9gZnDuSizDxYDD2506OIX102urXBgMH8kFRAvBZTD22XaEsHNGa4WP1tbGl38/zcmASs
IZFsfBv3aaicA9cO7XFVR8n2fHw0T6AFzuHsVXM0zPscDbt/PRaLoFQB6Ap6/nFZOjfAtdjulhhL
XBkPQ/KgRO6IDiqo4Fw2s7FOYLjClRLkiijKi0hI4MSRSKEz1onhPLVvczC/GpPizmp3VU+/Lhvb
mDQoF+FWhyKwBso7wW0pL5zYZBS7kX9Ju5uCyzhctgxoa0sbbh+otYoItKnlWU5TjKYtKzvINKpA
SaOz9peHseFmYHwAqE5d37yospwvTWam3BgiWHkBks4p3Dh1c92/bGNrXU5tCMtv8iqJ62kdCdBC
SHFl6BD1WuAA8r9/8J4NRtioM9x4znsY6lEy0KbFo9Pj2lv134YjHEikBVl9VMKK0u+n6tjEaKi5
WqC2W0oKMbJ5E24vkWqi20yHoXHeL8TT3quXcfZN2e7cdDRAWQzkVaBzJNa2hrmGKCO3i9DRUalv
8EgMUEVTJbO25WgGIoAGCqpVRE0YTFtMfYlyfRmSNnp1oruIWbsxsw9xXklceuOcBCwH2VQ8E9BZ
+KHqclJ16bQm0epFx/pUtXXd6C1ENJheHBI91oLLrrAxKCAQYAJEJgbyUsK7vEavHeOKU4S2kvtz
/VgV71oLhepGknzcevCh2KuCh8RRIQ0lamUbBa+srFKLcM07Pij6U2/+bNAgZhB3VECMu2je2N0p
nWTnbiXeIYQNLgd014LJS4TTsClabxdaEZKyO8wsC/ThweHj9Uhj15zim6iink1uLFNGG7g1s8B3
A7y+NhyBR+s8LsW9E6GEBadcX7idjl7O8gcEJ4n6+PcriLyVipYeJPpV8f1VKY05oROtCOM6dcfJ
LdHj0dxwGR5vyyfB1ADtKUTyz0dT3AKaXfUJD3P1vR7RaPtCmSRabJsAxsHRVSQjPshlTty+X3Bf
JZDpCSflhVsvDLiwMb+/PFsboQL8dXhAotsAceCjnfjEBismm6Vm+TEMA2XEtvg3y3FiQIjgZUWm
Bv1IPGycGyC8lyVz6+ZGWg3Z8q61goU9BRAK+mvPvauKKdjvtIqHNb0BZlezoM0ZRLJAtGUFOQQd
RSvgBgBGO7fCyTw0Jk15SIfryk5cPfs5xM9J+Xx5UTbNIM2LHDyyysCKnZtRZpU0NeSwQqCH90XQ
xpgztfMcGT2RSDawZg/QGfo/Qx/B4mT1IZWaNUo5wMN6x9VscObo2i7PkntcGtvhen33JGPt5sa3
NPeT3RKbod06x2VCe+Ibcb799bAB51kVx7CAyIMJrmIstJo7hsoZ5y/68CMyHxTzLjH+/jA5syIc
9nHVjyXlKGTn6Gl2AiOb3aUi/yLMfvBhodtx9UpRoU7TdTWxdFSvgLgoZ8sd95jLmhAvyo+GsV8S
9IRrXMKOsREwYNS218iHdrMPSdeT5UyLitapCjByQvasqt1UuaOd5ODa8E0H/HTIUkDBHEWzNaCc
2EC51rJ4P6PFS5/9YYy9uSx3GRquooxJJnF1c+HJfmZK2G1OA3h6bcPUTG7MdLhO8g6XmSvkvDyF
v7GWH2IaXHbB1cUumVxHfzK6SOOkBasQECTTIxpVy2v08rmtgVbcWSazJxud4O2sWYiqWDBVGUH0
NNflXWpe8/6lMe/q7Eckb0pdQ6A4NiSYUemEZzhAC56PDZsiamYKQPzS3qdERZsjc+eqDhZd82fG
XD1xR9BXWXgwFLX99yUCSCr8MS7cq/BGXbkYsJYqfx9V6lLt3ux/X168rTvVmRHBN60OZBW2vY4Q
+bPUN18V6lmg6yWuzVwHPOyKy/N9bViSm/D6u5dmVnBUPJLjeYSaHo6F0h+q3o/NWjJ/a1S6ZEJw
zLlbophEwEu0zBv3ACCC9RUkebICv2wkglNa1ARODLwF4XjcTZLrzPZv476EFzBICcUCAzoo2zJy
MEvI0aqh7PDYOsuw+P/7eVHHomzNgUZrpT2/mh/1ffFWHB0v/woEy5cmOJYK1AOcqw7ynJedTjIq
UTIkLfq2GnVkEpWuaW/bOGqDiCrW1WUrW9f2s9EJm7dw2rzJC4wOOHG38ycXYg+e7uZBLhnPVlha
8btoygazHKqH51FC4aSjcWYgM3qDgo9yzRRAAHyU/5F9+Y+mhJMYZRqNNz1MjWrpas7oxcz2aYO0
s/rcdldZ/8BnWWZMNrz1/ycBXiFz07Q1bJaoZTfjDqA2t0l37dwfuHPdkzdHpiux6SB/JlTMYcUq
UxAXdYyS7rNuj0ZdiWtsnciOjYsGHiI2BUvz+ZBYVbYRj9CdY2ngFHgA080R1Bk/y33r/tJAU/5A
Dvou8S9b3bpqnBoV5tHmo9IPFow2fhw8dJIxbR3D4E1A6hL8isj+CU6oJng5K7oDsKH6g5Y3hJCD
WTzi8ZOnEozI5uSdWBImL7IYpSwF1sWq/TKZ3J81Yqsu47/Y9LoTK8Js4YE14GiI1oNp8sax8ibj
emmv4+xR5RR9WyvOQpbU+ux3yGWu93u87/AWNYSRcRVqVooB9EsLwMOO0vF+bIjMDTbqj6sV5GYJ
BAGAsxHeXeac15MGygmUx0AdlSu7dPBqzdirA3Xb+Nfcowt2Sq6Hp0imqf155WAZafSPZCog7MKc
4n5t9jYH9magjrtTUTHRUp9J8o8SI6Ksn9lWCe7TQDbo6s0I8UI8XVvtMdIlZjZ6YM8GIxb/8ikh
+aIC2JPX5FDGz2kPivUsCzLASpvuu1o/UmRNnCmcv6XFfuAW8A+0OsxKJWn/2vQaZPRQk19VmD/1
wYFoyGwKDNgsbjUUH6GxfTlwSAyIjW9a4TRVnZfAcVi1G/GXdNpfNrBxVGIu4YwfEM+1LH4eDzNb
64vGwlyqTD9krbGr2jtObgZ+l8692/BjPhE3nlPJJXDdT+c3NJhdcedIu+PkFMPwbDjrDWSC2TzA
E6z5rSp3RVIEHQHFjAzMsDmLIHdZISPr9hO23ZRSng3TaoxZrqXc4TEtGc7nAI/hrMUXNKrhSfkh
r3xyUILyUGULg4WMmbhBz26PPsgSSiOXV0tmZh3oiRkk0ADzXM0UgFithAktv5mN/l9ZWZGrtooi
qFgTSRv0R/fRghpSAf7j8R7tlIpUmUXbcABgH4AYQnYT0I/1/ydDSXOUPXWSYSi3euGi6cFp8Wy8
Tfu9rr4YrebFUeexOQM/SQyoumRfbYaQU/PCTGYAHidRgY1lzx7e6LeF+VVNQPNGQGJGwVjmKxXo
UvoXOzUC8MAdLKj6FRCWdE0ppcfn41sDsQ8y9shgQQrGEY5vuy1BDKZjB+r7uvkVJw3ayd9SdJbL
J30FI4q77tSUcMpNcW4oaY1Rpw3fR/WOxbdzku3KEfy2CeidCpeOHv912Wm3dt+pUSHCVJHZDfNc
5Gti1tIfy0F2dq8/8HlUkNoAng40H5/QNA0pCVmADiQEK2gFdfIQx4+xfjD306MioyfailyaChKw
VfgKPCzCcPKFVFyfYS2JV9q3Cuwb0azMMAzOUbO3cnfo0aBvSbUHJYZFbI3VaNywYxgu1nrHATLC
Of01GXsj+8qAAv0Xi/ZnlGLItBu1Ss0Mxsbkt13cRLPk9zed/uT3VXH7A0jaFut9pLRdQ3+MwXkY
4XXB7qlMBHCDzwEbDPz1K0IbFQgRv2CBv8Yi05CHM/KIYweG1u62Yjftr1I5qtovRdurWhQQqIgO
2tGUoXU3lw0UdWByQC4ceaPzka64vaLvEbM1dLPGV0in0IfW77x6fLu8ZJtTemJIiCNDquhVZgDz
2Uxvg+6ZYcqDtndzNKH/N0NCFEmLeeqXDiNKf7AdA1+5n6ANRfKo2TrqAMdA4hSlzJWc9Xza1NpK
K63CaKbiBY3sSXvD2fvlcWxdVzWULVdQPY4gkajBLtlUOYWKO38AkkqPerJLzuaKnBgQxjAALpNN
KgxUV9Qf0DaZeERyA/1okPkU/E5srPN4co4q0DidSg02yqPpPupudgRU+3jnBNXhrXFzL4L2Shs0
3m+O963n2d6ztquDd/2gSL5kc8FOPkTwc7KkearN+BDNuEq7WzLuSP318oKJEgJwBuzkExuCi4P8
qknbEjaaUEUH83V9nb2yX9p7C+mAoAmq3eAZjVs9KF/tQ+33EkKCD26dS3MtOH6f2aygIJsN+8Ba
efq9xS2OoCUoKm+51l3FtbxyB8xc7KZPVdC4CTZG49MvyY7u+evypP4sftKAXqn4z+WZ2QwyAOGs
RAAAMYhsAH2RaWmvaAjXr5pvAPQY0oMJbs7DfzMjTICZkliNa5jJ8mPBbrTxvQFZDD9o9W/gav9N
BDgZk3DQLlNjL9EKLTem2O0id0iQzNUkBZpNr7XQhw+mcgOMSoLX6pGTK3YPIxZ7ROOeaypPbTPs
Lk/bRqodfntiRfBbWqBxO1WBVwfdr5v0fh8dND0cjR+D9YLia93ZHojxMgBXmawstBnkoH+LlkVA
rEE2cB4ftDLiCcidcV2h/bSPF013Z7uhPi2amru1rckgwBtdvxgsivB4D3+ct0LU0+24GxNu43Wu
L34P7tfBzf2s9w3tZqx6aK6Vq7qcY9xnMco3GXAUusRzNnfDyRcIMZGCJi1WenwB8Ubje5NhP0Lx
DiSegZXKroPb8/tntIIDOSYb8ZaIEJKWlQb8bcq+KhFYQNKnyz60dckF1QfIytHPizeTuBssA+i+
Li1C45nVV6Xlt9Z3nsx3RvxF7bpArZXdZYMbLfkaMA72encCsge9beeeM6kGmJJyBgiK0+jHdgTV
Jqij0yAZhhGEYlkBhihz2eGRn1z1c8kCtO8pB6dr+y9jVmkeLYfqOHaR8q10olduFT0K5shZg+gb
TA3oLHU5qB2CoejRYQTy8mPGGh0oJUhQ2jSBhnBdxleXx7S1WDretCgyW0gwitnlPC6VFiDSPFTs
dod8rFt1ideRLGjsv+cywezpBjIOqzwZlMPOZ28wkjEzc7QaGDic1CaIIZekEMkabWZvVmzk2ucD
bS6RBmNtC4xahsAy/epf0F1f7lGinHDDXJ6sVhIqNyfvjy2RWarsUkh/qthVSM3z+miUR4NeEUOW
3Nt6owIkizsZXnRo1xAcneiLacUrsn6J1chbxjn2K3v4ofMl8ZxyfE2zPt/RJvegbw9KymEOLvvI
ZpL25AM+jbMaOnSGAGcOTQWwj4fsm+o534ef8QAeYn/4NzkdkBtBFcxGpVkXsy2qXetlTDDeIj8A
gzrvDEc2os0ptdYeEAuNtSj7nftioptVW48KYhSIgu39ct0Vu1y/Ydq9/T3j7vDj8gxuXXuBSvmf
OeG0S6c8AaIbIRFl+t9N/kijYR+rVWAWqd91kkvZ6g7inQx9bujqAScLNEcEY1PXVY1jYbU0xYN+
vPIrb6fb1L4y7PQLcKrfp9KQbLrN4aFRFhU3oJtwGz2fzTmyQM7NhiLMis6P62uzR4MZmkBQ/2OZ
5CTbup7ogByh2QgEHZ9I15s+U2eaAQVf1s2uVirw5zvHspKd2dtD+mNGcBBrQV6qSPvVDHqESrYf
wHQCbJGvRssxWexO8oLc3GMrZmltG7TWotX5HBIWge3TQp+QWj5N3SEFhWXDm4MeA7FOvIaXe5Sv
WP3ctbrE9Nbd4NSycDdQc4YiqlkW4RD7rZH7pABt97SHRNoRbuc54/3lzbC1glAzUVEfxoUIqp/n
I6W5kqq1juYJ2t5zM/F4cpOUMhLkrfU7NSJMpzkRzbQiuEluHVhJ3TQt/bH3nGzfFzJU3+aAcHzq
6NZDr4HYr0LNptR7ZgDzaxa6BzVf6NooIMC0DCIb1qYpE7TwH0SYnwjgIKdBrX4Y4ZbaYF6ndJn9
kthXKiD7kj29OrgYRdDIsPYg4iWAUu35KpXabC5zFQHnC/lnpZ/8nj0RkJBBWePv3QFOj7HAFxC1
BHeoeM569DYV4ZwdS1Dqkqvk3wzlxILgC13PO3vWAJVm7U2ZBUMDfe0rLsvfb22j03GsS3eSdkgz
MoAcEuNIjJ2yZP44PBDdrR/tiAd2P3y7PGuby3MypvX/J9YY6Np7a4W04yk4BUuioVWyt7ypgliG
buFBddncxuDgBxT1WbT3WoDRn5sz09HgqY4zpWVgoF+Oo/kTNJcqJMzr2yKTBIiNsSHtDwQn0HtI
Xos0TE7Zl9XYrwGpPsxtiI5wZkKuyv57x0MtB6c/EJYf0eh8TBkaICDfBKA3QT+0YXt1fzQU2Ybd
iENnRoSJQ3lhMrS1HyDjQd9483ADsm1eg3RFEsW3DKHSZoL6DQR+YCU5H402G8vsZNivqB2yWA+U
6cWEjEVvvgBvLPGGrQUCzBaQ71XRDHTV57ZUdS6UNFLQhkL3URak5REUj8sguffKrAhTZ1VGRtsF
Vgp6NDiIhVy1vk9ll82NbkN0kIK7Elh/5InwQD8fTK/UYEtpMh4WKsq62jfbRsaq13HqW2XotHqo
te8KIGcE1exYt98zou/ZPkJRg9FrjcvKAFuZEbDJAHEBeqGVdkF4JnV87riOFkZUpAI2Mde2ASRV
mhsKMTMW3+m5pzl+PzzHDnejnL5d3ugfhDJC3Id5IHOBBEZHtiEES13p5iluAenmWbKvouM4QuHq
umEKin7DPU6dXdzOyM+0XjP1xDP440hq6AfcTCZoFa4N5S2ydn22H/tbDlTvSI+D9saR1FDU60Td
F92VLWP62SDJAaHDCjdAbyQBqliYsqYgSs+WFuB9y88TVE/M+JA7uocWH6gL/YZuahXPgUIXz1IG
F18FlfMyuc3GGzqlbrtYUC7Tvoyt7MW7ztWnuVQ1VPTRmA2yKMG1yGQOePMCpq2oZRxMuCTvK73u
JLjIjZ1vQ18P3otWVESy9f8nR0E86Q1zqgSQtPxIQG2sveK95Fh3siL4BtkrkP5InK3vmJWBWzDU
06jVjQZ8C85XNh4H9sviPziocUot9XLiN+NyPbXxF+c1bd664o0lw9dehYrO8M0i2QHN6ZKnwEaA
WAshaEoGfAiNXcL3jHAFC2DylZE/87q8f+8Xdb+k1sNYycL4limKBw7iK/rHMAnnczxEyRLVq5pB
kWS+za5UI3XLKfUcLsNNbFvCwwYtO1jST7RV+pLYegXg/3Pn7Mf6tjKfZxn0aatqAM7OP0aEyx2K
uAof+xpAf9X288jxlPynYnPPiI1ba/rdQg8S2YR52Nla95VFrc+iQ6cNuxj5YCwnsGBK2P09lE4D
umLthkLnN85+YTlTxTabagEkcGmeabRLxqNZ/ZhkDWwbe/LMirAnOamMDl2CaAqAhqLEIdcvFPY7
BL+ApkFDHhJNYpO8QSFR1UUA2XbtEa2gxdFwrhv7+v1yiF5PV9EK+CvQfI4zAgV3YfFmECyhug8K
OtQB7aVygeZyo4d/YQPHIbS2NBtYa+FSbjbA+kOxBjlyFbpXYRGjD7j6+1vEysDxPxvCSTOTvIjq
BjaQ3AVkUvfSbIe9Dv5LR2Jpa83hVri9AtMFZJXgWQgUQ2UywEGT8haSh24fy/h3Nu7H9qkFwasi
Bwj+ooCFeTmQCZAqZwceKDQOoDXCkMmkb4UIA43ZIGxBWys6ac6DkTY1mLgBQKHkwUiCWUcy9SgT
At1yZTRS4ffXbDcofs9tANfTqHMEG/TZsn/WD1b/WMfo+ZTcWjfn7cSMkNq0OJ6eVr9i7V7+j7Qv
W5IT59Z9IiLEDLdATjWaGtrDDeG2XWIQIDHD0+9P9f/7uFLJScLe3R3RF47wSgkNS2t9gwa8Z+DA
v8smL8R9areyhJWyGHIEWB9J5A1Qn8pyq42KeksF5DZMNx9dq332KXlgDvovXu686Bo5gL0PCks5
bezXlc91FljJljVpZppxnDgGhXOrZaC+3wZQoQ0s0mwcQGtjRBprSBcCgLnVSjG1FpfCZjy/W5Az
LvrJH3/yR9hK6K8maUPmGPvrx8QKaQLqF78Dqq+OJi/QQDRBuTM6867pp+XYFzqoEgkMnwobLY/W
F2AcLGl5Qxt4YGa8HsKFevMxG4gNA2p3LCLNr8p8jz/6sdDMPEKifDpt/E65JZQz8+x3qlsGuqum
R6G96pXmXeq/piL7lCcQ3E1uMz9o0bTJSxr10xx4dnw99trnl2cOVjLwWGi0nO+kAqTEwkiRNdl4
Anb6HAz6vx5BX9XRNg5tQ57KF6NEoik11HEu+EooOAQLlxvIUswW6sJi5+VdMNleBJ3Uo9newgKU
ujk8Pa2w9apDnga6u6/Ejyo7dokfEX6Qjr0T6sbQJ5+7IPf5F7Pf2vJrDxxpb/TfX3khzNnNLWVJ
3YOKUu6G9itKZcE8Pw5mv9egjwsM+Od0XL5UzakdHsy++HT9c6ycOICzS39MPPpMvM3PP4excE2k
BfIrJkXDYiepQo2H+jAHNDEjIFr/j/GUlcf4WGjLiG/SZXegFwXmaJ2of+JdGQzo+ml/FQ5APIij
o3n//tr98BjItNSbCheTC3XSQPNeNbMNHHcMNPh9aMZLT9uNu/UdWn6x6N41TyQzHxf6+YRynGKV
PcNXxh7R7h0KsBHzLEjN7qbRnIhDac+sjnP12uTNkY1knyUubG5hbTknp0R/Kpc7bprQQ84fu3pf
+3tqev9c/+RrO9BEPQkZALoTsNU6/4WwQ6duk4FBYwwDgBkaOP2G2+25Me+cxZw3mHZrZzCmXk4/
cmyAT86jpdztjRpOCXdFXe8sZsLFC5sddDKTfhItPDJb49dSOcfrY1xJCuU3BzYZFTPZRDiP2nUV
hJgADoZm0ovmVsEyHd3ly/UYq/MIxq6kdgEWr1ZKaiJAxRdIPN38e9c5AcgMUqU02zJnWIuDFwDU
4CRABCjB87EkJW3+ox9r5DfchxuwScOq3zt0q44l/yJ16X4MpJyXmtGaFXWQgbZpvy8FfZm8GOYl
g9UdpibZmS09XJ/BlawKclYAbYGmLrH3ytoAqqUeunfgb/I6Ueu+su7JEHLPvSmNLaW71VhSyEK2
Cyzolp3PYk3GgXY6mBheZkHefex3NZRKuf/QFdkRpl1bUsVrHSxZffh/AZUl2CQdHMgdQKmz8uei
7VlqverkX5g1RDU862m85FaUYJtDiPgvZtVB71EqUcC/RHmsVMwf2qkHO8qqIhZYZjinUbn1hljD
zPp4dqGKA7odpEqVbwcVZrvNLWA8G9enx0GTiPhWLJG79Bb6Sp52qJyE3VaFoLeOI6Zd7g1xqlP/
OROGfa9DFmHj6F3b8zYBNQvSG5C5ViuFrTukvmAjYPIt6BX+m9fEE3yJr0/u6mdFn05WsfA/sOrO
15HoXGfoTR3QIWt8GOFFWE9uZA/ljU4d/L87GJkftZp1Y/dx0S37jfBrOQ06yqjreQDdIKs5D18t
ZuVOo4sXAmUwfUuMIRJzxnaEp3g1jmIIcfTBvL2okijvJw90p6kKOwcv1qHn2h1ZjGFjSlbnHeA1
FJccFL/V5yQpJ5i+2xJA1rOgyN1gmb8V/ZbA9dr+xZf1dGgNSp8/Zf96ftX29Sj1RlsRLUB97EjO
/SDJ+vwAZ/qHtoyvT/VaQFS3sI6kgitu8vOZ9h3oFA8DqHht7tyX41edgPV8by3NjZMVp+ux5I9X
T96PsZRFBRP5ZFokx6pNpSeskWg7OlvuxqW4unZhCYk3CB7+eC7Lm+ZDNlRbHhupjz2b+4LvoVWT
79LUS/aQg4OJ6zxOR5v0886c9GrnsMXXg6pKmrvZK53D9QGvXTWSDQXrALSb8D3Pf4lZN7MzgIJ9
Zy0cErwDkIYUmtj7gRZTyMy0g3uB/zJm3bBxSKxdpkgDoX0FGqyLV8h54IqK1MoTzPRgvjWo1PvW
fQuTdu8vwM4ofPkIg6KEc2ECwY2inawEAwRWCEmOZxVHNAhE1M106yW/OiSU2OBQDkc3vNzOhzQP
uARajpvNNoHrbbr7woTrb/GGd//G6bO201ElBQZJOlPh1D+PZHErGVvJVCibJ/DzgwwGX0Y5/8V5
As8mE6K/WBkoMp9HAZscGrEDmqs1svR7PBdeOzN1j4tPk41yy9rMIUdEEdt4x+IpW9yoU5/aHjqr
uTzOReDWDxP7Yad/DnxH+fZ3GGV3z0s1ZMyDuiNat0b2Rkc78Lfa7atDkeV/dH3gMaCSjoDwL7p3
4KLfxGnCIyjuubCUS8vv1zfu6hL4HUd9L6JLVzVehesvaxvpYZ3C94MXG6fD2nGIJzv6txIbaasC
dTiYeIGLBMehbkIlqYwSLLbr41ifr98h5J9/OArHWau0rgL6kieHKvEiy/gEDiH5C/Q4Hga/wyhr
2UP+1xgNRsIAsdBfe//UJL+uj2RrspSjdGqavqYgk93pqRdoQoSUuBuH5vpH/z0KZd8ngKRolpCq
2LoLGccmjTzwzCAZ/zcHjI/kBleuA7ajau8B2LlP3QSBeqvYm8Z3swAxxnu7PmFrnx6ZOaTNIOaI
soec0A+fvnbSihYjsFDYjr77rbW1ADyfaMq7jWUsp0W91aXgGB6/PiDS6nGZOXxOFh/agA4yQxZn
w3dQ62uYjKTa52aiO33645QFAHBAoYCYw38XQARRAN7hjticxQRux/xp8dqAUID4jeI0Nl//dBrB
WAPZ5l2tEsUjZd0Vk4DWSAWgQFvB4/Jtru/4+I1CJut6mMtMAWrOKFVIaWEdX0s5PDVmLIvRoEBl
HLIdFveO7/SQbeyhyy+FIEjnwX+AfY2lwr5J7Za+3wAqMkLawyGRR8p9M3BccDMUj5wQNwgMlufj
9aGt5GNSqRoijpCXdVE2VvaVbY7zWKaowUO1Ns8OtvlmjkkeANUWalC/KawimLI6LJb5jiR/vKcR
G4VH7GpMLQjb57sgYwRVIIYWDS7XEzehED1OYI1u7YHLzXYeRjlnrTrrLI/LxygK33m571Dsd/Qn
x9tfn0t5kJ7vtfM4ykHr2EKvFvCv77yx3BUCuNvxfjS7cJpfRrLlEHp5Hspg0ugQCwa5g5Jx6WLJ
c21MkXFVj4w96m0HAYQN8bnVJQn8AlCbyOt8tUpXJpBVgO0UMuT6wVik8rD2Pdd2dRnOL9ZWl319
QL+DKQtxJs3CPZ3iNszJkyn8wOvEvTFuFUc3xqRa4ZSNV3tWjTEldgAN7QUSYiNAOyEk0po6HOnG
0bExKkdJ78SgJSUhGJWDhylr77keO+7P6+tubX3jvoKzkwWQHtLv823UOy4ZU0jN35H8SL633/ye
QqDw1/8tiPJ5una0BmYiSAmKsDM+6SU8Pawi3OwMq1Ud6FJI7Bco0PAuhhSGyjVwfZ7O+mQVMax9
Xmrbfyy8fjcTeDi/1I0ZmjWqOkEzuoAfkjRI4GzCnI30X6WsvP8G9KahlwGAJV5PypTOk83SDm/D
uHZuUcl7yItYFIfUAqfp1KLeQTR2dOCEe32OlcUiowKoIAWScKuBmqbcM/DwoB4fYA/mjOi5g+3j
8rc+3UL3ytziwzH1HgVMcwgGAkiAdr8ytiGlBPC6DMmA7k2hqEgf1IO3pQ2s9iH/EwZKyFKZ2MTA
lNMQVrQWIJxAyCdGGRrpvrGTAI/qU2UfTK0KeD2HbEhDXoMJ1IGC6t0O7CfQTlHTa4Gl3ZeAMV6f
XrXN9Z+fhGsckGY8hkxVz8VJbW4nnQHNqZQ9Q7v4NNTND1im2pX/Q/ABPdIkwA07m7+aCjag88b9
sDbx4DciNu53IPmUPpemjZUz1GkZV9PsIfOaQaOh+h/iot4HCbMhVJddwHYucFE5zERHvexKOC0C
lyiy07y8LGX+rJV/NR689HBmA4IMbe3zc2fQsnJILQfTWdX7Vjt1aKZf/2JrGwKMVwvFRjCtYBFy
HiHTl9GE4kkZN2Afhe3o/EimPt8lWuVtRFrb8ZJ3hKzVAg0BN+p5qIItou4Fr+L5QCSH19kX83Fy
4iR76o1P2vwitrwDVgYnyTJIfQCVA65MmT5AfJayFPhQxWDYINwOWuBr5mlTRka58eSCkIrDqADB
yQsJnrLsuF/TubbyKrbMl+5ktiHRqtB/7XrAWZ8aMByvfzMlC7oIp9x4SZO7C5urKiZ2DfTQjLSu
592vbJ4KWEr6zQ26/trGea3cgP+NCddBcCZRA1bpHs7Q6jC6Qsxc/7WAeWdbHDJXcVbpG4Hk2aic
nRKqhn0FmQ40V9VDLUlKzWJtFVNQMnN/r8+76TUlIYw50BPbgjBZa0vEAJobJAxHpsnKpZtUXm6l
Y1nHOVsoPImtbJd0xfDJaKspInhaHUZKpqijhr5ruGHtRWMYQNQ6c4T35bS3BvSyatvgEVyO2729
EDNwhOWHU84d2G1MBDYufhoZI7AvMJOpb0nZ6kc/GauwobwMKqfr9w3Oq33mT/OOAzhxamAzDgW6
zAbcOjNemb64YYJJAU9kxCFO0+qpgJf6oSknioK/88+oyVxYM9IbaLXwG7CbyGO7NH0g3L4/XF99
ax/IlA93F0h4PHflGfzhYd0YuG3wh3U8W2V5MBMItWijNoW2m+fhVDJ9PzRu8+ozcL6vR1ZfUu+L
EM9RF51+CxBYtS2S4pndlhap496H0psO1pFx8JbTmMXQv4F5VySIvO6g/1D2p+ux19Y/wCVwU0Fc
qCuoy1LzFg827HU8et5z7f8zZDx25Zm8sfzXjpKPcZTUAYpbRm3DMi+GLJNZvFaPxIKeRPLFK6tg
Gv7t3I0HyNpZ8jGesv47ISyqM8Rrsm/e8DRCJca/KVgdcKye61O4ttXgjGlAbB47DjXz84VTuwXN
AEmqYmFk1mnwMiOinvcwj6z7dT3S6iTC2A3kNAlJVZ8ECRRXWFViUNZwV09AXLXS9jq97/of6Cp+
rtlj629Uf99f0uq5JTECAL3LHFPN+TR/QOIJ9/Y4TyOdn2gGEkPzPbNeRqMPbJbvaHn0bDgA12Gd
pKDlwW84sI9o4ASFdkNhjb4ERhZ1PoS72Y0zTEFv1yHxXq5Pjap49r6HJEYGvD1Ixfqqv2uXwt01
93Hg8YiibhQaTlA3IRJtuiOn9kvLg7oP0iYgQf98PfTaV/kYWbn/XVgzZIld1DGYaSFfnH3Li2hp
i4PmjXueiB0R6T/gJ23sqLUVDmVBtLCRs4FMrqxwT5R6aua8jr2qiFrIk6TVW+b/cNhL7j9dH+Ha
0fghlJp+9ryumsbA3NqN2eBqyEJLZ+O950w8NFHf2rk2G258Vo4bW2tjjCr8ZvKB6YAbLM7kqXpe
nD6Y9TsuUO3MvrDi5/VBrn5GaObhBSWBuOqNCWZHvzhDU6MBARNi8Vgv8VI8EnQZDT97GNk9aTb2
lorcf1+zeHZLbzRoKUCk8vzkkEVe7vQFjxfdbQPRiWMFZQDIoQsrZOk03/oDdMO8YtEO6QQQUJem
9V741RyMJsjgk5P9XEa/j1phdUdPH9ixSvhwNHDFJ3paRtcnaO2qACwD3BRp0w5bnPNfO/gkgQ0e
bqlk8oewZGV58tjiRFCdoMGUNmLj0bN2rsrnFkDlKKECga/EAxyegTHG42l/msINns3aiw7H2e+/
Xdm1C2OTCYlEHpvQytDH56L8yuxTkjza+WNuHPr6++BJaYaDt4WIendFUI9UF11VguQdCbbKsO95
5c/YRDzuFr5LilvULZ47uFZambcTRv/cFz+5GTnTzdQ8CdYH/qeF3c4gceCpjGx/vE3JQSuOHQNv
h0ECi99IlX7N3Thg1qcIGAJ4LeGNBszG+QdIramFDPmE3znQ4ZA2E57gDM5ucGhcwrwxIDmDWyiY
jEkcO9ueHwz4mR0yswelrUqMrS8mv/fFtGFrolKFqiX60uc/x+qF3hca57HF6U7oxxaSsfRUuTcV
pBGeTHeOtOSh+HF90at0tPc9CjEVANhwqeAfZZ0M9gi5fa/iMcn0PQhndavf0J8s5YFH7V8Nn8pQ
TN63otrDixQgTXo/jmM48gV3sfaFLunOEvTItbcWeizesAXUWju1YD0DRATenjDhUH4etzVQ6Kae
xyP6F8gbwf5pkzmA3kF3MvgII5fCY8dk0EAi7et2Y4u+3/7qN8GXIHhkQCT4wgOn8/oKVCPBYx1l
/jIQUznyIPdo/9XH6+NuFE5CQ7NZIB6B1X0cBmFNgT+Y7anLc4MHs0v5LbFa+plX/YhWVj0Nd5Nh
8TG0baBPtdIsvl7/oqvZNvATgFYiq4H0j7KOpMqXANAV68iYb2p7OjkigYISktCR7spn07lNIczS
WOG4bIED1moFqODAUAz5GHo1jrKldEZbqZmH+fpS3LLAw78mdPm2CgT/nzH+jqMkB10B3HDuI45T
vrnJfeo5YaI9Mf51abxwhjmf7wS61z74W3n35aGNXQL6raS0gGqiMt4EawWkkLBdMi9kYwJrtp/l
FkRwJdc7D6LcDN7E/AnqTTw2YrrUwfDSJvd09IKh4VGeH0v2an517bsC2R8DX7pGSriFkJFX8/nC
x1sNYC7YeRgEcEXlQwpbJFY3j7icLLY3y+FlIOy0sVBleUWNYYP9jYqcJLrYykJF3Z4MoAeJWJ/T
sADCg0FSQdedUwb1A8pDzZ1DQf6pk4285DLrwnvwQ1z55x9ewiQtRti2Iq7j3AIwNukHyz/kLiTV
N9K7tcWCGh2c0wDeB89dObzK2vS0CspRcWujQ+SkfRJqNpTiyo5uaaat7DwMSkKZcFh5kG5QBtVM
Wg/HxUbEFW3u0Na75x2MA3UWaBTXleBHnmu3RlKfcr/agPGv9CUknFt3kW/ghYia3fmEimSZxZTN
IoanKOw6OK59l0BJeyxzyLhb4STmOmodgA/ztmU7aOQ3oTeP7aluGw52wabQ9mVCL38Quj5omAAI
qhYcEpx2QPkTEZuV8aw5+ZMzVJh/90dtz6fKqo7u9OfJBPSEUV9DUDALsHnO58A2hoR1Yy3ioc13
blqGvsNP8xijqG2IORqR6KItEhZGF1WwV8Kc/cViQ7tYFk2R06Avef4DzL4rM/SCsNicHnkec4KU
Ocgc5k1lR1WFADkDxvohlFz3HzZQ3pX1Uugjxlov3yaw0j0K3BR7o1y/WdwmbMzxLnP8kFhzMBXl
bQs9W5q6yF/IYbaPE9/Cxq9tNImnBvkSfRD8vvMf1BfCF4XLRNwsNCCMBMMSDLzamGG5jNXzCtA3
WUuVdsMqpaCwWDH1qLyAhzMcWm4ELfF/cYsfddHu/vxsRMUM5pzyg6LHrFxwliBmBp+6JvaANhWE
h2TwYgag1VSiVrYMUOWDGF5YieIeXuLXg6+c/bKDDrA2cH5IRpWyOHoAtbsASRb7yUvt/JjdjQxl
ZR5RcQERHp7KIMSrxwU3SDWRpW9iwiINNoz+cm+we2pu3C8ri+IsjHIiplbfc1tHmOaLGVmf+pfr
s7T61wOsa78XxqAOfb7mmnY2+6VfmpiZY0jYbi4G5CDRXwRB6glPAvR74Zt+HqQlbsY4mCzxYjWh
SLMw79lhNI7Xo6x8cLRUf0dRFpvoqafPPaI0kRX8+ab5+HerPRaSDZ2DL9HEeTnsXaaFxHwTxncv
/ZtF9XsMKlvFoyQDvQBxFoh2JBTXXhP4+YEXW+fs2m2HEYH6D3IMznq1kK5VfT7mtYGtybJgSVHv
HVDNL4NM21t4zM6PrRGw6oDsM30dBu9w/Vutbp4P0ZVlx7IK6DiG6PMyhaaJgp8DHuigRRRmo9dD
yc+unHdAd+Jehx4sCji+EqqarCypW9Zi8TlkDy4aO2jGMEHmzUDuq/OgyQwSFajU3Ts6hJ2uR5d/
+0V0CHqBeonrFKDD86XPXbfWwYNu47l5SuZmzwZgr+Z6I8pKEQDNfkeqryHfBcTAOA+j6WAuGBBY
jEWm56iLDXvIce+BJbm1jX7vU+2Ol7AOFicfQoH5Yu5tW9vYfmv3KX4DOt+QDkO+osJUDBdoV91r
oDBn06/cu7fBOiQa2c0+Cxzvtkf5g1daZI9GYLgtEIO6uNPgIZA2dD/YL3q6VRpZnXs8cCTWU4pb
Kg+QNHG8eqJ9G2csWKB5PDBg1peNgsdKkvb+ivrfIMrMU3iQm5o+tLGmLYfZEYE3P5jNd48+6eQE
Q9u/WE4fhqSkCDD+NUBu7xCt4+C19kUwO3Fp1FubZm1/yrfh/45KnrUfciOTES1HLt7GkLy2qhff
W4LO+FJtHkPy9rrYHu+KoKgVASKo3G4D4VbazwTjceeg640dTU8CQk+tbu1me2Py1gcFpLTzn2DK
NZSVtV3aFMEq5833v1LvFT1kE6Xc699o7cCRrWOwTkADhC7A+dxNokbSMM1dLPA+ItWPwf4y0Dkc
pwMpXgx6W2x5D1/ufonek4USHwUe64LenZnDYkCZuUbWLsJsrKApKQIBOdAFtwc5Fnd5L+DQIZkb
VdRvvEMvdpkM7oDgDTQVFBBUkp43U5oVNWpbzH9FQpc3kPEajD+dU1AcAaXWYXIljze1yEm72SaL
46Bg0T9NJ3rqnb2bHHTt1mRAlVobfOKVIZ1FUzIJVmh9MRObx7Me60kfjvBZFQBIXl8nlwUSOSiJ
jfVgPwX0i7JQ3MpPIIjg8VhoqMO4oyNC5oqbiRINtq7C+jSaubVL8dA8lh7USA3N0HYe6819M3e3
uC0ha27YY5TK3vf137Y6A8B2yVc/0HFqxuYL+L6nQ8LjFDS/n83y4mypr17sfDn4DxGUOZ5ZDp+F
HBEg4h0WvNrDgvTE7GBsyT3Ix9eHc1lpO4+m5m+9sGnTt4jGeIpiPjlZeRfmnh8WtXdP6iFoUF3s
IM+A00G4+sbVeJGZKtGVD61148K6xeWxrSV1kDpLEmYu32reX9xEiAIgFZolOHpA0ZHf9MOZ7SHJ
8YYEY/TKw8KPuQ3G7BiMpxKNuC0w72os1GYhPwzjdkhsnMeCz4ZTw4MRlUt3vtVx6kzJvTfctXB9
FHX+ApXkrWfr6idEYgGQPqj2eL2qVxKf896fChHbs3PTpDB7aJ7FqO94EYLv3Lj6rp3HTvbcdnDU
jjcW0EWVT04ubN1xdUDIAjCM8wFXM5QHYFGHDWGlgVG/Wb0V1Vb3ktp1POXa/eBaN+lIn5xlyyz0
4tZ6j4y+BkoDQL04Sga51HWp2wUVcSfIoavavfa9af3DYGSn62Nc2/MA1YB6924kqBYy87SZ2dKg
9EJYAz9k4ZlhCgumiKKbuLEfLzcEdjO4FpDQg4I1ZKXPZ3Po58Hyal3EbGFLOLkCbppOZ20MaCuK
skjrSgNXOnNEPBlRogVCRNcnbGVJoiCK1e9BWx+go/cD/sOO0xhzcKO6Ik5fQPCEOp0XjOyQ+Y9z
aoZOAj2YvVc+MO2f63FVwUgPXS7pwYAnuxQbh6jB+fRNneXmepvh9dTAhpenSLTtCSlaRrh2KJhu
oBvtQCCwKMZoBLsAhCDI//heinxkYK8A7sJVmzb8ybRSWNZU5GWpIBUy8x4IeTKW+1ITe5EQ5GEW
eaotmt4Xs2vuXLxNd2NiDfus8fRAc7Ut6rv85Wf54PvIsMHRcAVhRcXOLIsYPBPq2LFvNru8SXfQ
st7XXTR8QsWx78YiMPphd30615YJWuVSKghh8Xw5n01bDEvhlRwlkMUH6JwsUDZciNh4J7xX79Sh
gU4PXxwgQfBGkj/j42KpmpoBJdHEhn0LzsXnSUrRVIEOHAwKSYeOw/1c84PcHSNC65DS5SFd8qAb
tdDLfphOia8IU8A65Kj8FuyRjycodB40Lr5cn4/LA8cEKB50HVgfIlVW78rCLDma7mUTl8XzMt3S
18T8xPQNxfzL6x9BkJ2gZYLlDL2M89kAkGBafA/VOSP5JLrlLs+GsE+tG1SfI3/LEvbyZEOwd/lM
gO7BYVbu3yrxq2UqGpTqXECOCnEkeYI0a4vquxoGLUOwvGQjSG2UpB22jtGSJu4yr42W2svQ/DHJ
0ZjZFnt1dfrwpkWfHShIFO/Op68xpVagpTdxa9xkPolgf5SOIKDQz7Tb0ARe25Lo/kC0RUrdgFBw
HirLYJKXz24T95kGqwuQ/fCKHgPSAHQhtVwJ/0zEFsxzNSgaQeCsAdMM/t950HoB3RSunU3s9ock
mW7zAZZFL3odmshnSvdQ9D+vL/pLlA9OHkgw/DfihQgoWUhtaJWDBXnQT0yLPkMgaT/vC1imJVEd
TmETdLvmYD57YbJxAK19zI+hleWZjE7Hy0XDx9QS7dn2xfdU7yLeiDJwy7HaldBn2mh2rYaEdi0q
RjiKkDaez2/jClrlslYjipO1YzhcOx1siQMttyz0Llt6mFgwNwnBDsTzUF0/VubraCGiQDJP3zIk
3mFu7Y3CiXT7lHr2XpAnv7E38gvV/un9hoQkG+LqOF+QbJyPj9MWDbUsbWNbj+pv4rV+nV8hg3PS
Qnc3hfMXQ4vc4XR9Ca3dI9I61cCrX3LklZheCkE+vRZtDAQGgDddpPdfr0dY2xWw+4BOtCyjAxtx
PqqyoTV0qqcWSehTXn2b2iO8pwM/3emVuUtpFVrpVsHpMtHH14P8MFpFKKAZqgCxpxU5fEZN1NCo
feN+yev+oD8xv4lcav6D5+PGh9sKp9zFkKnr3SSx2phAXycZzWAQxp4U1ffGvNeNW46axvUpXQ2I
NitagaBPXKCnYMbkaj2HLYaX2MueeoWHfMorDkVVlUd/nLpd3aFHlhR02ThX124L5G6yaIM+Kx7a
5x/Ta8y8heAGZrbtZaqYtntIBZZRTTsWXR/k2sqUdChIiyMBgcTXeaghFdPcJFkXs7kWu240qsCl
uDWuR1nLGz5Gkb/iQ4Jj6oteED/vYoclQQbLYiuVFriW+ENdhffNjZ4FBJLeZVLVzpvTDbbfJX0X
Q1wlNLQ0MofXTP/cQSnk+ohW5s1Aa0RSuYBSv9D2zLjfFJ2bDrFR5suOFH314Ca0+OMCmokkCy93
6P9InLBywQ4sGVM6sC7GOf8KPFC8pNme2Onh+mBW1hsKdJKeZsDkCbXd889TsspvTO528ZBVAVrs
AWbNhC3e9SgrFwvQuTCZlfqryHPVwRArmf2s7OEfkRqh1ld5yMf2bQDwcV+CHggCv7MlTrM6MhTR
kL3JUpXqXV3kpaELLUXM7N8ufTTLBy3beHKtrG1cIujzwsAXYiGq/tTMnRaCIVUftwRNMTbaBry5
gezsC9eOWsDTNqZxZeWZAHzgIY7OLCT2lWkElMifjRTyXhXUXPdz5ywnwmtj9+cfS6qMSQE3Kequ
LAk7WSCEUYw9KkZLqEOFqV7s0HzSIdzkserperC11zLoWzjSsJFQJlavkpYPJKWZPcZ+qU8PaVfa
ka81RgyepH3U8NIMU+GPO0doxp6RzLgZDGfYN0VtbBxUa2sU/Slwj5H8YEsowxZWjp63m4+x3jnV
wdKAWG/0KXK66sVwiscZyzvcGLuBzaU8/sDdBncHzW88e1Remd/ytvUtbYidBdbqLtCqUaNn2d7n
RYe+J68f+q4iEXIL7QH3Db8tqY9iAgGdg7jalqHXSh5x9muUq0dDmWcaRmeIp47wCO6c3W5wfC1M
S7+KpsLMbnpugmHXt/2NPtAtlNHKnQuEEZIJIKFBo1KL+b7osrosyzGucNG6jffNbe+70gmX7m0R
yzFNNsUUVgf8IaL88w9XEyiSPvWAegUxuD3Uw1fxWiTNUXKczGBy7+b08/XvvXJcoAQLXjTqdej6
qhduDS5AlTj1FC/+d72KR38KkhlVmXljJa+cfJCHQF0QZJoVNpzpDrbd5P4U54vY94IF6NDdVPqX
66NZiYK2rgVWETywcLDLxf1h9jxg8BpmjHPc2C6UisECphbbaV275RG4curhtoXeBXCNoOqqpU4y
dhQ6Vv0S54Oj3cy120aCG2Ij8bqMIkEPEJ/GCQATE/UcEs44C7+3h1jLaoA1Gwjhb2z3ywlDBHSF
8XgFaQS1jPMJEynVKE2w3NpZ7HwBzoLr5qEmyEaclSNVBoJUvCkfrjjPzgMVSEsHferGmMz3mpne
ibp+cJb8STb9jIAvX6v0VzL+6Mct9/XLBY6OlXyHQHZIqmcpbx0rY4aVwOQwnn5k/m4AAqqPdHPj
ElybRsnzgYGATFtsZdeaFHY/ILxOcTOLqIT/HxvqsNuSalpZDgDl/0c+GKa2rjKH7aAZLqXtEhP6
yHke9Mu/17fP5XGHpQAOCcARLswj3isPH7aPPgx541SUxI1bjzuon1iooTjTJyD9oqokQ8QN4ASm
0S6f/jwwJFqhCyUFCXDxnK8Ot7WhgLpkBLB/L2jmvTMFzqKFEwkzGIh6rNtdj7fyvdALxpcCUxWV
TpWblXlJARGRdInF1AdkPDrFEEzzRhp7eXmjGAVoKCi4eGvjhD0fVIESFc6Econr+Vi2/6amFRbk
URbb7Xoj1Moih3ISRgLdUSxyVZ1z5tU0mn6zgLXh7Sc2PC2jE42dfXC15XR96lYWIbSnsJ/kBMLP
UElJUA9uvIwMJB5K5oduT9KoaQTfOC9WPhA6ZyAwY8/iUa9W1xOXQW3In0hMyzGsWLxQEbr5xqxd
3rUSlQ7hM6x5iB6q/gRF1miwWzZJLMrdvDxqhRdmlIWpdTBNKMeWyc4g36/P3sqHsoGox+aVGChU
ds7XBHDhSVHYGon7yU73eQvpGi0fl6BwxKkrfLLxsVaWINqr0i4HaAQcv8q+SnRhQalO6HH50NhV
KFx3n+i3HrBNU7WlwbEWCzI5UIiVzwFDBcjUveHzNnH0GJX4LIOZxZSFWZE+cuN2fL4+i5eKLpDi
gAwBxB0h2gUAtnreznqfN6w1Yq5Zh2S6TzW6YyOU1Bt24OTfuQ0opZBu0fdWVd+zIdmRtNotIz/1
qf7A6bAnif/5+o9aOTw//iZLuWh6G7TWeuJGXPAMnovRlOw156azDqX3Cse4jQ2yUqyU5TVU11A0
xNdV2ZNT6i1ouBYk1pwjg55xYr5kDYtmsXfLh0J7RfsVHMr99TGubH5cD7oFuAWeJch+zpdvVjfW
2LmVHnflnAajO0wgsybmxr5cWUn/Q9p39caOM1H+IgHK4ZVKHW2323J6EewblHPWr98jL/abbrbQ
xMzOnYeLMcYlkkWyWHXqnCsryya6uIa0TO6hZRoLp2VcxUJIKLQkr2czECcixQwIzZo1JNQxjyIa
jcBQcm0tQ8orTKpeODVCRurSFP0jGnYhLZU1DA9Z2fzLuwoSjEi8IgqiZg8C8SXvB7JwimrNVuI+
IWEV96STAWfNU1Y6e8UfkToRcdoYC/CbLiVVypAPyuQLJwPMZb4aPIBJI1ZehP5T4IIjN5zuu8YK
tAvxI/p8lAX3gMQxNY9DrSVpngLPICKhVvUvc/FXylszF6atothjwTm6/90VEIhLjEPvjwynWSmL
LPErErm4bBEx01dGrLUpNDsr7L/s9xQHb5OoO1XGb7lW3ZWaRCZAkpJachE5ObEAdrJxMgO131bF
SdM4L3LCQ/mMXvD703Lb74ljF3MCfW90XSHQpo6qLu2zqtKQPCja2pIgmRzIT7V+EgYn1T/iOLSR
+tdRqEr+dAaBnnNfA7Kden05k4b/Ew3yIUa/mW+wPmztAMGHAfALmCG4JOn1SoE5CAAfw3zh8TLV
AYmDyYqjkmhaZwedTiYZ1Cvp5DadzFirlWNkkVpCnhflc8BFqFtQqIZUbvVBPHWdYpCe6yug1DlW
lWNtu6E5C3RNoGFZGkqvN/YwKCBB1HAgy9XrOMSW0sxIZUiOn7N4zFaOkOX3A6IOnNjtWdzEkRTq
UiaeQEhvJdAKAg5lEaYgEWhxSpY07bo1RMlQ2lUMPHavx5UFIwj3QyxcFuuaUyl41gRoi3XGkdPJ
iJTFX7Ax5v8+koBWEyi2UKj6QeFfG41UNQk1bRIBd3hVcs0CVNruuOPQdq6as7I+K3hD3C54kiJ8
Xt47NEkINCu7NvBV8SRws11MM85IjqiBZM/8ZIHiwPTVcqNGD0H0ZZTxroOSlbAZJJCDTANjA695
ERIjIA3A+xuNqNRsj+oAgktxFk/6tDWat6F/ibXzlG/uHxOrViCbAoQOXiNg7bmeXigMGdrYcuKJ
j9MnoR+PUp0VrqK3376hsmAkt/h3nElLlxPI8FCXuGnfmtQ4KxKcWKesQea7do3EATrcUZpkN/LN
OYie8/5XadhtJ5PZ4G0xba00g5SBoVlaxeraXBk7diiEKtDEjNQAregy58OYx3kqn4rMNcYB9D2Q
chhfwDB1f45vG0mA4Lo0RE1y4CtSno4JDMl7bgBCJUisqeNa9EwepDw5T/ozGEdqYQvhZxtAyNes
4Rg0QivvGrRrI9DAvYzXDf3wjLV+LgE5lE9z7gd21Bb9xo9r3ixktBbcH+7KIXtpigbHCHUS8VU8
yqes4A/cmL4k4De8b2Jt5ZY+FSDxAOXEu/PaayO5msoskuUTn7fKcyOixJsNBbcdx2lwZHYVYM0e
lhCZJLwK0WtK2cuzlFMG7J5TP+V2rbSWqnmlIltByyh0rc3dpaHlQy4iUKHjIbiwGMoqcLfkEP7T
T/enbs0RsNWBYsQJh4aC5QsuLOhdnfaj2CgnFIOq8AmKvIPEAC6tbXMUAP6xQU3XNDWlxme1AgOj
PZVm2GwNLtlDqdeZ+G0pAlc8lw9GanXjk6H0u65+LDsPKlw1GmDuD3dt5S4/hZpQftL7KAN6Ajdk
ahdiYy6TGhmlbbBu/dWJxSWFQB7ilzdMwZPSTHgzYmLTFCxdOSiaPDFm5GVXTxLELkjBoUYCngoq
1jXUqgIZgKac/KxNIfMiNIgzSwWpTa3uLTRZj9tB13ucMGJ7aPlU2goAwUo+elSKTisPuhyy+g5W
Zxi3M1pldUR19HZXjFwq8t5XTmPn5t2+bw6Kx/RalhHqMgSxnD9VYCM8FaJMtHnvh0+pD6Hj/7SI
F4Oh8hZRB6Ad3xvKqU5KksWfMggNe44R0qx6yoURKpOFdBr0mmvMmJq54riJwuc+Ybwt184R1GH/
tyjULi+6IA/CGuPAXDXyr0FnYc3XFgQrrqBFGswjAn2f+AZwNrxRq6fQ+FVDwrznP2apw9P177/e
v6im/Jzx4LW84TjxwWXVR3IOOyGYpZo8L2zN8Gu7SKLqiF4y1rjWMjxLyhQFKfR+As5HeYBWNm0d
85F6GvgPiFYSWXvQhn0Odv00DEwVXLXJpD5FqhurJFO0jd5uew8M8VFn5ywO5pVJNngkmZYQhYdC
IJ3ZkYs5zkHJdoLwhpUVz1ztW1r9YEys5o8Vd7kyRG2vru70EigPuIsaEJRfwQP+7+MPOAoyNwAS
Id1O19ETVPH52V/WURxJGSO3DuAZSx96db4ujFBeryyg0jCo1FMtHibtoGV7cKkM/7rdHFy/i/LY
QoAKaBJdUQKBcav7Zacu2xe1eoL9q2kG495aq1sBCYCnCA96avWGz7Iv21CZkPA4VWk8HQbF9zjQ
i1l9BcSXlub8MRANsADiyQRtjl7X3WROwAUOYFbi3N+CK8cVHpeQ5gEkBshsbZn1i4hBAmR3KvpU
OwmGpykzkVSnYlbLVo0gIw4cJL8wGi0/vzAyRcM4VFqrIe++BQGUJO795un+ONa8A/0A/zNBj6ML
ykQoYMKAQNMYCl9d+d6laE0RGDh2lqHlHX0xllAIR/S6VNpJqj+SULfm3gu6U9+xasEsO3QwwPlo
uug62Gm286Ccs2B6KKPoT88zolLW4lDvFyXX0772Cw0ej17XkTSQuAnDv/eXh2GEjiOiYUh9oSi1
UwwZYlRPSR/tMpbcxjIl1yATJEBRBcYrCHUcuPP10mhdC1mbyUBuEkLmNs490VSTSbLrYjbMCE0V
YRSEm1BvWUnR29EtdCLoSgFjFuJ3OkkIRY+0M4pcOtXIyIfxo4bi8zC+3p/CtdGhtxVsyXipgEuT
CiykeJQ0X66lkz58aQDJDShHRIfE37aD3RcsMONtOmjRb9PwdAbBBzYt5eZ8U1e9Jo7SCQVUdGPG
kS12aWPLkWaVyrCf254R1Nz6OwzivMW/y4OaJtE0IB6MmpUgnQbIWHanGv0eeboLjIhR4ri9DRc7
qCgBmoAEHs2RLwUg3C1QHDzVQEGZeDWD2ywQWPj99dH8Y4XaVGU0KOjoECUQB/VEadyl1jAG4Maa
GMfRmuuhFIzCPdh8kAmmLve0yao4Bg/ZSeZ4MwN5bFQoxFcZVtaH848VKm4KxqpSshbDQQXNGZKH
WoJGhgDJbpXxBmINh3JyLkSaowDJwwneR7r8Oaxede3z/kZa8wCocS87FcVmDOr6mJinOVJaCRup
QdZmH2dR/7iQAjH8bG27InkBQghkFhAiUAtTGN0AWaVWPnXGWQ8eFTTZPhtgTirF/hxwUkUicWRp
zq9tWmALl5caziKI4V2PTKrKLu6hSXkCEa6t139ApjdnoJTuJ0vTROf+NK75xKUx6oTQ/bFJ45KD
T4jHMvqQy21Ym77CcIgfJM3loY63NiqyOO6Ad0ARhkYGpBVoC8bWnz3lce6I79v6DmR66Rmqj5v5
navc5lXfoptin+mmemyOseyOo6VhEwQgb9m1oLMs7dfQyUAAf+o29+eAXuSfjwNSa2kh0VCJWX5+
EQwExchradTznl+ptTn0QCwUwqLWV4YcEUe/JMnc8SQaucq+b/mG03IxjXsAaAb0QKI+RW1JY64S
6GAMvBfGRDzN+vMIwpqv6Vvb1YlrCE4Ewra/IwoFphSa7UP0EkaME5veqz9fAAQjCi5gf0K/4vXg
ZbGqkyTSeC9V0gFxUDYRsRI0s/T7kPGovulnWWwhRkVhByjxRUjy2havVF04NgXvWQX5rMjne2d/
Nu8l2ZXu/Xm96S2lLS2jvljSpgMJg8RnvAcxX0shCSnI8rfOBupvo7oGQQ+pWRHJcqKe7HLypLhd
RLqXyfp7/0tWV/hyzNT8RqkGdQIFX/Je/HzEUSBb94nMZmMddrGZm4xA8KbWSQ+d2tFlG1RtLv1f
g62lEavviVWZy/h6OzBNE920rJfQmhNdDpLaQXETiFLQYWH3R+f723hwd4Fl8uS8YQ1uuTnoc+TS
EHUjR4PWdQs1ibfvHWvel468NTOrP1onxrLR18syi4BsAOK99I4qtOyJEmel3gPL4hWIz8zPsLbr
t/k5KYjqE3MiYWf9jv/ct7l2DC1MzTgGgAFCuefaZ9PYB5FVM/Keo3Cm8MzN5u4kshizWEaolVLF
HrsQgmleujXIeAAVZg92F8IUPV8+ll6oy8FQC5VqXDOKAs7USnaKt/RD3uqvaAoJH0HpotnpviiI
Fpmg9G91O9SI/F8cRdVw20BuG/2B9CtiKNAmkk2D4FkZQWY1kUklkyl19PcHz0xY+YY1bwEvqwaY
CJodUHi9XjqkfHUdHeWTxxUCiDT3QsY7953jRhthcchLE9SJVmlqpsycNHnz2U/Ia/L16QjE2db7
nszPAJUS4wjGs5w82JsNQKDkN8P+chPRC3ppnzrHioQDdwC66DzwDdV2RqzPl8guXN2K3GTYqbCM
w2XD4WzxbeU3S/eCNcHU3uCFcchSXZm8Mh0foBW76biGpWOzjODeCKmtARJJVQRSZfLEwAmb1ub5
rV5WTuNXL/fnctXQT784QKbA3lF7Q6lDRZ6lePaE0IslYrR/i9mRWbwRP2zh9HhQyQXTkAY4HGSv
r50ySqMxK3R/8l4lgntAeJ/M9/rden8UyMtIMlMIyPPwEZm2XRIzJNP+7DVPJuvIXrsaLr+CWjlQ
gWZxHXOTt7COKEdO3Q8smp+1+bw0QS1cGglZleVYOMjakARExVALJXV3mEWJ8Ry4Sfktu3BhQBdB
DK8u3LLXc9pGeNiMeTR78VZ5zzbCHjxR8Xe2zUqSQgzv+76jrIbNF+Zo9k+lGvQwSTB5fUc6c38c
Q2u0nNzaFqarmQd7sGzvw398+4WAzba/zidwHjKc9QYLRA2ZfpsOWRRk8hzOnjgdK60nYXnidQgx
zGToBLyKv5BW5xLWA/8G5gGzqiTgcY87GOpjNOVgrPJRF7aQNO92jf0+OlYxuSlng8DcPFv9QFjk
gz+hNrVdrgxSjjpPYFfQQazmjZVCSgB02sEs+gIkJNb43YEzTk/NOgf7X/8rCIAUe+CER26RTrAC
1R1kt45so0PqzQC9LsPtVi5TFVUcyHZAkACsDNTZr4IDpuWyFp8mkE8dPIRfTcJI/q+aQApimXUN
ZQTKRN36MWR9uyVgBn3HvDG88TX17rvzWlSu4rj7nxHqREqATGpVEUYUUluiCYHsXebClVXTcman
PORb5eAMKrCcloRr221xa5/DHb/Pj5HDevXdgBJ/PAwNnqglASYr0o4tCWUvBlrJe4Em/4o75Maa
bT0kNpf+lf0XdXBi7k8XOZowkFyx7k/FTZV4Mb70voMPaYGG0R2mWpGPsTRXvDeMHBm794jwHW/y
KknSXTfOUDsaSJgLTgFJI658TWNGpv2miPbzAQCAQnQbvdQ3xYsuncHGFmIt/Pjcqe9leVLd7lUP
zDB05Bf5LI1Qdmh4EPi7DSj4oDTZPaJrivFyWM5LetOBvWFh68bb84ZsBB9ZqlGq8h4klCT+qXqt
DSvaNqEl11b9b7Nsy5CxhUCmgMwrBG+oe0LTm1ke0kDwBB3FQOwjSSZdw4g8Vy6jKyPUDTFVlTjG
PYwYjTuqr3FNwPue9e8M/1nqircT97+x0K1LSV81osxx8J9JMzXjo+1fs3gfhiddOaaj3Q8FEbb3
ba7c5Hi1o8FDQm0QGTxqZMWoCei5DAVPEm3joQ8Yv15enbl/fj89pBZA67HjC9FDdhc8ug0vRydg
3EvRCXg1zUmEtrqJAA42fwlDnYFLHhknEvQg9bdiBOcjkY0epINyEEWGM0xlaseKP6ZkMPDisRNR
U/e4UDlstRQieGQC+xRoUdoOkSREkaBuyetVLpHSb6Gkkg1c8htSfN1niCI+kGf1jHsBT3mwmkMv
tpfMfG4N0cyDKYkB5hyE3BWUfmhNoI6Q25o5vEDMvMyUR75vstbOpFR+LYRcl60JHRkNStPAeLnl
NKPZQ52VlPhKxb3XQz2Ozv2VW7vDL5dOotKYTV9kRob2Bs9qgfMh2iZzkVHsZxNI/dy9b2ztpXJl
bHlJXORe+EGaKq6PBa8+CJbTmL2Vbmcn2uh/HNFsH+dnkbQP00F3eCvcdy8xSRnZxhtc9c9Gv/Ck
JYtw8QUduO5VpVo8lX/SOZsDB33zqEiHKrXL+Sng7bHc6BBnTWuHr97R/Gr1am7J/mkKnaTt7Vx/
MlIWGe1yutzs2IuPWp44Fx8VQuCyKlQcDCjA4PzhZzP130RSbe5P/9pFfrFL6VhhaiD0NJUwE0wk
lg5aaPeGK+GJnzWMDXujLfV/p1kHIT5S4+DaoqbZgIQZNJqw0ApRejNCOm0fvfbbzs1wrsakOvAH
eQOewU26i0/Dd2mm1ZLqY2afFu+9ndl/voOa2aQM84L3M8HLeqt9aiHZttcP+UxsU6/f7s/uali6
gGng4eC5QMfG9SryYTp2U5ELHj/ZqhukGwHSpYJlnIL3nf+reSxnMzszlnQ1Urk0SgVn/lxl06QW
ghduEZyBaU1dphiw/MbSH3uvLp2UpUK9ehijVQK1qKVDzFh+fuGtYhBCFrstBaQbxF0Bvt3GFv8t
a82P/1zYWFz5wkYQlE1WCrDBSSZ/UnObz73CKtBdMDGi29Wra6njQJcCnHAKhdLBmuVKA54KT09d
P/1W1D1fMIpry+1344Q6KrpotkSvLz1hbQER6BF8Sl5R2GhhRz4/Dg6lSvgnqD5FCmPvsaxRUzeF
QZdKBazVvjtqRHz0l/dn0ppnVrfl6nlyMa7lWLtYJH5uk0DsYUlPrRaRcPhUxXbffwMfdH9rrZ2P
6LRcGKHAJozO+WtDYj0FYYvoyYv+JgFx1DYiQvxR8BBeV//LfXhpixpUgZTEkHe16M2PPGIKIyKc
8EsaNNOAsuhjvStZz9k1B7w0uKznxSyqXaRokwGDidxD/2sjKe/pn/vzt+YSFyboXIE+C30BQj3R
60w5s+fDZ7/PX3XBChmF19XT6NIQFUyUw9hPICIWPaWat1ygQ3X11RcBjv+asWZV8DDK5+5chR0Z
I5Xh96uRzKVxKrjQxwIkQ0UueqGxm33I9wBwCAch+Sk3o5Kxp5lDpW443xgbsIBjqA00D1qzSLdB
+cQ1u/IQFc8zP5pp60TdpmE1Da1eM0hfqwu7JJAOPzHWhb/IjVxlIppYvQwCM5wzSpauga9iU5eP
4wuUw/Pt2Aa2Xlpg71GdmdXYslapQ5s/sHOofIMRnW4AE5uC87FHea9vzbo956U5WZCntqViJ8Qu
rx4aeTvKlvFkRIz301ra8so0tVU4carbFu9WT/nlJBvFmbfYnvWBI7OVOg5n+uhVBtW26W+1k7wp
QpLuxL3IExF/OJdz5cMMDk5kD+5vr7UL8Z8ZAQLuegfHSpMNyAryHhK2BHmvk8ZICazt3wV8KWuA
ziz12GsDAVeVoz/Ugode5cktIW9cAgJnBi8+YTGJrmYfoA2GRh8kY9AZSZ1/U6G0aSCPiEUt4du3
Hlpzh9T9yTdZ8nlrg8LlgbIIOIMgGkltIBC2pUkwCIKHkv+QoKHFKCy0NthDnyzUACRqn9KSyVO0
TBV9F6NtAgxXwD4BakUFL6Wv8f1U6niDbzKowgCNazdPyqtPsic7Oe+LPSu2X8sLQ5gPPKaImAyk
2imLPUgB5ikxBC8h+/pwHNxUI5VjBpb8fN8NV08G1GEUSEItwC46UQf9oSQMK1/woulz4P5w2nYI
fqvNNrdLt45NEVRLvF3XZvQRD/tKYFzSq+t5YZ0aJyc3k+EXi3V13xWu/FUFb4m+rQGNMWyfJS25
9sLQls5YhG54y4PS+3pPjFGDH02R6E3Azpoi+lQMUs3vUm5D0IA0CdJFdn3Mk032q6nsM/h8CuTN
inKjbAXwGAR/8wAV9vnj/hqsuBewEujFW0Q9QXBGXYDNDIXBQhcmb8kizBX4ryCce9/E2g69skHd
c92U9aqI/mgPlGLOwGWOzMkHtfGGbjPWxzg4jpwVQl+zLAanqB6F+v/7C6itm9eT2M0JCo7FZEdN
79agcU4b2R4RnUGyovWDfV9JBLRbpBlGRzaybdUwwCmrMy0gMYNqODBeNK4ZbAPN2I385E1S/zmC
IJyLY8Zi3jBa4xUCPOY/Nqi4U9cAaK1mzPTkTm58CLfhtrE/HwOCPy7wfs/IMW3lR5V87M5Qobfu
L/Ra2QHmIZaHqvHPvr528bhThDEdUdl8P35+B6QwOTNz201iuqioerh3yUCaTeieWJruKxfapWGa
u3pqUSCHoNbkdbPbqA9a9zXk76nKeHmxrFB7RQcH8tDX8CIoIkKHseqemkzfzDFybnzHOf9pMo0F
FIpSPPh7riezDP/fZHZmax2Pj7nTuCDcIM8Es/mhk25bOefTb1a//Jqb4uEHOIiB6xtiEtdm45FX
JohcoqCr7pLgWVRZLS8/Bx11o+FN9D8LdHAvSCM6QWVYyMgwmfpRdXtgqB5f4JwpiV+No3EczZb8
yswRfhuR3BLtcRuaL6iu/Hkj3K51FVMwkWQ3OYkMrDT+T+733vdRy8ylrRLkEb4PKCfkF5H1S53Y
Kdzi6D/528x07QcvthOndjMH8nwkNwfCObmJoOO+C6zdxFczRblApg8G6s3z7AHoJZtoI/iEKO9x
fpji/+Jsl2tCHZCqVgtNZYzLmixJGUw6hqxvQ3BtAw3xEaBUeUaUiM4kNzXvj/InGLw334tHXrwP
EpwmmaH+2P58gWQCqYBvC7eg2sbfsOgjefrVOaXdk3bz5/AGeThyRqrXhLSj1eyZ8IzV6wp1HCD2
RfDZAv19/T2y3EiSH84T5qJ+KZJNcdKtoX6QpXMmCFbk5OCMSCZT296fh7XnIOj8/rFLZcZyVen0
NoVd0c2AcGj++AYxM2fDOKWZdpZj7mK++2iQhgCy44jvWoffWeixMb2B/GYMZ+20BDsJOB5RjsS7
ixpO70uRCGY/HmaUX4+PL5W7hYZqbM2vRY57YOM/MF5bq9vl0iI1sDlAuUcYYLEqn3KlBUrKHFKk
E7eK1R/Co6E8oIeTMcqV2hU4WJCkRu1z6damblyOl1VIswODduwtpP4+o8QNIOlHusRk8WGsLtyl
LeqlEyEvrIvJhGdbR47vgw4SfG0+WrbCIk74qaHQW3JhdAOXC0JCRCvXLqKHk29UgwBwK6+bnVtp
B/BlPgm7bOuSZ7TsEadxzL/5UQ9I6p720sur/PBqWEWDo5C1qst2u/2WnxLzwm9I3+1xM8+5IGPU
x/g9OGmmsDNbF6RM5C82P8Npf7jq7hmjzv5BA/VzUC/LuZ+d70/ns3MHV985cN3nZ8PsSbp/evlj
v9lflflWu6OXmpvUNqzgzH5vrqFfl752Ht3d4AAA59D1KgyjnqQGh1pA28v5fkoyqzZSyJLNs2o3
gDTvoCQZWsY8Fo88F+Cy8idtn+Rq8RqpOb9VUJpzY37WHvoiSvG/lYMrzbL22OAfNJAGBuMEW43/
FkVZvI0hT47Pvv5gbo7CcoYYM/IKlu9qPJEH0+eteGPhbjS2p+L7L2dt9sq2I7rJAr0sO41eOlD9
gxhwiX9vUK5VXurhUCAD38z2LHxLwsvEOSFBtzpjz7MMLQ57cX7qMVizfST7vV7zPuWuBHfjqcSE
lgLD0Go4fzkkaj5jVSowJKRRtJxY73vEIx0qwHb9gYY4xUZORQEc/EnfQ9KeI783r4yzbW3nLd3Q
S80EUvP0cmZ1bwRpBvNlHUAH76hIf+Q4IV0UmTL314fUEM+Zcl+h4kiacicEdiLPL/c/YtWnkB9A
QyjK1kAtUod6m5d+qiet4OWBm+xnYny9NY7bBuTJte3g42G3O2kfOHUgG3vfsrBygRnL3kMBG/zp
8ClqnTNO0uZaX1BbCTki7TLY84T5rpFgOklPHWGEe2vLbSDpgrTLMuk3tPNjoqcyVH4Eby+FkK4i
b/XfHOD6kjwQlEJy07CqfW5K29fN5v5Ql5FQW2ehhsdDQwcMEN0M1yOtRpw/Ui3yXj44Rv5ZBb/a
4QC18w7AZim2epFVH1kc955BagspYq7oIxJtXvxLKI6aUFuqzjHWb2Wb4qGNRm/IJcoqDqTrQWUi
z6lFBRtZf5x6ezaj2cpbFvcIywrlnrJaNGUYwcrcmMHuMTolG96WiPBLNEDMaKkb3ImbbHjlS5vh
Lmt57SWTgBQdSLnQHk7dVZEaQsmlx2mrg2Mk0M+GcCgyO0ts4EuqsbNqqFGOfzQIuXFm2njF932n
WUFd4XAQfrjAlqiV5lSOSlnI+rkVPfkonrRfCxQjsV1Be+DfQSy4AQqhsX17frpvdgUQcW2WWtdZ
DrlcL2AWUlXqFFhiDmzd0XD0YVP3REcnb6k5hoVPyMIv5ZlHnkOx5EP/aiRWVTOik9szAh8jLtwo
4OhEyoPaOX0wNAnesiLCv21Ewj2raLP8/9cb5fr3UxsFKXRpSLsZgwV9k6pt5Sg0kVo0lXmf12dZ
BYdeczRiq5q2xXxse5aP3W7Ua/vUZCMJAZaqZXxgpCzexqdGefETy8+eE/9r/krUR20wtd8FmQhg
rPcXeiXcvbZNba1Sm3qpUjD2NDVRs+qbknDF0/hWNZsacim23DCwNuseDZ4nKFagsw+SQddHRie2
U6JUyLVLSZsCtMn3IAPTuhSda9qgymcOSmwZgTodRBmGPFQkktaJqhK54oEuTMK0D13AAOLjnCVl
SaZwGL+TeZi+Cj6bfxdaAALe+5N0e/xgji6+mHoSzBNovw0V6KAaIph8o26k+blIwr0yNhBTZUkP
rXgDkOILdHeBe95oOAlCW+oFOlS8SHmTq60ev2Sdc39At1cRSCYWQT7AOUGtQWNSulQfpHzqF/xL
BkBjak5Vs+XCxNLKVym1hjQzi4KV/rgNdJDqAn4VvDLol4cu+fW6a0ZndB3o9r05qWM3zNKvsQ9Z
YrAr8QSsiKinoB0W6ls/b4+LuDEf5Czwo1D01CbaVOmuqUkkHzswJCWp7/Q9COeaerb0zomy9zp1
u+yU5RVR4l8sXNVK4QWfIqE7G9cHxHRoAvSgSTpQgWei5x/Ll8qsLMXeRrty31i2TmY7l4nEiONW
ys8wuYC+IS2ITjQ6HcCF+tTxCsp006kgDfLCmSlbwsNoPiSW8h9iN2Sg0QWL6iMP7mSaWBEPJk2L
0O7sdSluIUAYy9/8l2hmZmTqAvFD0r2r+I/PwxuLbHvl1YZKJGYWaCMRzVr03EaTCs04BB5eWBDU
sCYSbcCIsNceWiRu9629+1Ntgbz38GxkvL8WN6Uui0vLPzfnhYOhFy5LA7GUPKEH3Xbp8gNo6gDb
tOfU8kPGycMap0iFH5w4gwKPwzj5v6VVPUjWNthlJlrw/MfaltGT4yN52LpJSCpWLW11K13M8c+j
4WKkrT7LmZ/Advk0tgREYFawl9DoZPKhbUJiudtjfs3s7T+ke64Wl46UW0TvEBiCYa20ki/ZTB+V
8aCY/AuCizRmBBdrNyBySqDjRFoQHTq0qmzeIrGmGyPQKeN+7M3eIL8DxSkNC/DoIfyaGxYcZu2A
vzBIM0CJs2DMYd/jygWweCKjSETEsAf0FSu74fDlv+1SvD9YL3eWVcqTkOQe22qE1TE78LnZdG6n
/qeRoVd/0QVelIaoI54bxK5NYglYG/G15eQttNGsVoiJInqVRHRum/H6p5D/bXwnFR0x3nD+ZmDJ
Yq1cbgoIsaHgjlsUxJjLzy/cNg2TouSjXPIGc9ym3902cDCfrLhJvD0GLq3Qi1gWY4qmL1iRjxmR
P0cLAoGf1XuxRQmflbxfaQnHfY9H69JbDOpY+nnuh1yYhSqMKWR03tvIUYfdOKH9xDxxGwEVbjsh
pVWAe/RFZZxAK8fdlWkqWhubWUkKBaYTNN6ATid6knYQcx++Q5Y49trldWWK8p64FviUk2BqD7jH
6aSdocoMbcdfqGgy4RcruwG9I3hYQYIX6MEfHMGFk3SiGhSGVEhe7UD9ynSyzXPkNhbv2MUH1s+6
H2+txbxX5pbPuTA3SZOvTT6GZlm1ddTeA7vJTf/AP3bnjWIpL5v5zLC46p+gPNaQMVfA5rf8/MJi
15VRlZUdBhjkpJdsUT/G39EJhBZEfurrZ34+NHlhNcxbY9VhDIjm4hAA5EGmHKaLkeQakkH0rHdx
N+MJEZsPIRm94YyEzom1kCvgryV3hBMaBFDgK5Kpt1urJ90UtiUAH5ld8lZimH4XWSmf2qKU2EGq
W7mfen52KEsQr5YFCaWToCE4CkGfNHlCug/nXVqIZlNsWoAzykMiWlp4HgRTrk31Uwrx7LP4/neK
+kbqMlZpbbIW1ipQpiO5AA2G61UKS6CZB6UTvVdrFkm/2SZmv+FxcOHlVdVW/izurUZDHhcMI/dN
r7TWYeIuTNO7bagUkIvjPphOoG5Ge11r+afeMogSEemNr237AzkxU47Ix4f70B83ObPTd3XHI0gH
cRd420WE7dfDHwP0XBkirl6JxMiuFKYvkNZEu+aJKSiwtuEvTVEzrfoR8LszTL1a1ru8qwKScEQ4
8gieNhuZgUL5YZmmgkSwmwPZtWje4a1DWUNWTAvqBNee8t588a/afrT6F+khsV800z0I4NQAq9+p
9s5nyfNqQuy3fHMgyLOeT4HDOHxWsidX30IttDZOOFM5HTBp9IGCo8ZRZCy3zMokrLmyiLymDNCe
zt9IK/dKpSWTPkteqzzHBslyN7BHhG25HSXefd9di4qVS1tULDNxo+hPBY/DzULTinGWzfk78jh7
cg75l052u01p/jUZVtdyYldWqSO1RxWiiQdR8pbU/ESEg79Td/0LUa0n+3Coieh8zbMZbhSz+X1/
wGvOC4IPvNhVcFMAZXu9TyK/zecuUfEK0M2+D8hwjoeP+ybWvARUdkg0ioCkKD+P2Yv7op4jIRIb
DC6d/g9pX9Ycqa50+4uIYBTwCtRoynbZLrfbL4TdbQNinsTw67+Fzz27q2RuKXaf6Jcd4diVKJVK
pXJYC82ydu1onU+zfSSIthdmveYnBdAFZuIXZH84a1Tb0DIzCUvpMeY1Poc/MNl732BCnW0dJ/N/
wUDxXP3FnA9p9a41TjRuFIE2yZI6z7+BixAbQ49CJba0U2EUEsaNkiY1Nrk22T/sKqpObVKMTyFI
Xj4I8PI7r+gCDHPrUmQehnDCjJ5dsTYDn/CYK5jcqEbNMRJEGQ4pE/ldzXQ0zBQMxR6nqqQGzKKh
FOG40yDHWKxCU+SQQiP/lRI9S9ckyMxVLXXvE0ZBbseoK5nT11P3E33y3W5Shg4ccLZknEy1IU9F
maf3alGD46Jq1bJy8xHgNq6WEw0hBTqNQvx3NP6khVkjh6mU5VbSswaj6aaNRvCIWofE0NJtmZog
nCxJ+Fs1UIt1O90o3DRvc8WZMtburVyVdmmZm7GTKqXJ3FJNOxB45Kncr/IaU5IOYwpamvOofpNB
liQ7pO+7wMUcbfKeQVWNM7O8imh2F2+MP1v3ja6+jxkmLsEtcaJPFRjpXePRHoE/VTjSLroJVna4
DiNBsmyhBHBusogXL0/faJFmzFEKPUU+caPHO+qFR2WjuKqTrtKNITiIC7U4iENlF/PNOO3fOvkx
KprbNA9gnavI99j6cEi2FRqGCufFuAMk1FtRunrlkdR1pWLjCW6L5dUCVhBOHNlBjOpdrtbQ42Ak
Q6afdOYx6TgVx+RZxwBP7cg72JSpAcGlOXTD7SjqWZt/mb80Z0DD/yeZH+cNCzUrJyPWT/aLWrqJ
o9UbtfALtmnY/fG6t1v0AIgtAJYPnwr2mMtFYlYTpPJDruMx/GKPh46hmC+oKix7ujMZ+qWMrBzV
2JAho14fbgBfBhCVyHv4CNahz1xntd8+fm7N3bMlfJsuLg6tjLqCXmc8Gee/n7lySZukUQkn/XQT
Q8x1xc2By7c9OvttLmLrkNY1tfm3x9Nqf4rQmHf995cP+JkALnIyjYESu4QAi26DTYSGv5eCodSm
o8xmls6kHYuOOHbh960gaPuKNq+tjbuaKjODAVYQXawOh9e7NbqonL5CHw7g13y/2t3e7lXHezSp
E3qia3EpeprbT/+7Z9ypG0Ja0jCS9Xkc4DB+vuI94ugrDO7sHtKbTfn542f2dLs/obPjuNVK568O
/R/xfLeopJSy1lMsnb0o/t38AAi8B9Md7x5bdCVuqMCKFp0MHmyI+/E+RfM7p+phKhpFieFSE3Qh
HkYXnNjtanzaP4be70AEcLek23NhnG7BAkPDaTS000FfJXvTTR+2yk+B2c53AG872Dt4lBkIHfBv
l2cuZ0nYBl2qnw5IHd7Ia3d7/L3tRG+22S19k4LGG6S3Zn4omY9AcS4sw4SHjAG5+bl+r5wcHBDO
u31zt/vJVtGDVXu3rpY4J3ZKvMfra1yKENGAh0kjUE3a+ILLJaZml2kVU/UTJe/V+DYWT5n0Noq4
2RcaVfGGOBPDrVHSQKtDGg3e62X2mpHL7ik6mSrn/Sl0IpwH3XF86QgMeN9tAfQMNL94PTqSZ3sA
M+pQDbi+7EXrQc8GukaVmbKJs54yUitZHU39JL9Kd2m/Id0OzOyYbCCCmvuyIAIKWRvPRmzvpX5N
tVLswoqMU+tZZK29y8E2z1cs2Zb25/UlaYt2hJoU4P9n4lC+2w8szVKZZRBVrJqV6UiP03rS3HT3
eliDoeYRw7Qf4VxHSR3QJn6ucid5ArZgdo9p4dgD1tnp+vcsVRpQBwZM0Uxshw6Z+XvPbqwgk2wl
jGBa3qF3D7VfOCi3u/WP9CbzjX1E3M4VnVh16SY7l8ldz5aBrGoLOme4IA3ZDxOOCAijw+MaZuZs
fjn+qq3c1XbGpDx6z4IFL20AhoHQVoIuJLS1cu6iafUZgQD+VnosU3utpS9W9KABxWfIV1Xg0aF0
rWqD8EuCdYsS5It37Ll07o7VYzYVujXOSz949b39w5QxkutY1P0EHNhWsNbvzbtwF0gHzv27yF3z
GboJiMGKFBP9lGFMpd1Vm7B288j0Esowr215A/Xa6Nd1oYt3+blQLgbq4jFvSoS3iNmfX4IDWqyc
w13j7D76+/v7H4Xva+6tu926zyJ3sWBWmOVH7R7xO2jjCXeKk4oGlDSZcVI/AR7S95vOA5TMIG2u
L3AhxrsQw52YQg/TpB1KOAtjKjcTtaBTKabuGOitKDiYPRx366DlGpEsCJSBNso/2UOSlMbEKuOE
XKQzQ0g+bO43bu1EziP6TAVHYz52F8JwuUEazsUM6I8M5aUrSCYZfI5G2J/ATxB6UYeFdX3Ura6r
73tFZRYDQhhwHs7XKT8n1htWbtShxU7DXXKreNo2OyAz/gE0rU3sGocf7Ur3Gs9mR8HyvhgPvq3v
TDB39ozYoDmQZvpTSG6D+kZ6bHdatoujNbpNWftmqr+z0Y1c4mMYplgn0frdfkv1VYbnuQ3umsYB
lexD5cWH6jR2uyT+AdyIVHVTP9rUgdMwTE00HooL0ip8Ku6K1GW+fVLoDytzIy8LnTq9G8qNUblN
DLSubflIqvsaKPXgqh0lh27ztwrYJI29DlW8c/VtifHbfYzmTOpniterXuYmqB86OTrvDGvVa2gV
UVsnuR3mqfoD8OIdDOygEN5KP4AygryAvooO+jtthCPn81G6psr5Qj27NewgRqHYMtnJwKD9c1O5
Wgt8WF8B1h4+xjwa0qqJVtbDddP5dk1/WY6uoml1Rray+HsjiUZmzhuorKM7E7mqIHRESHMiGZz3
YgUK73UJGTf6BlNp5Y0qOtPfnDK3Cu4CGoZytKoQxwzo3V5+16KN4DmBiTjVTfB2XWHf+2A4WZzJ
92OVG0yZZTkY4jOKrZaujONt4JSO4lbr/kZxH+1MMEa4qEK0p+ANPCPj88mEbCRV08oJhLZNt+4C
EKuNSjKsin5XZ+gGGtrhOY9kEZLU90rfvFgUMzCDDDeGPqdLo8wKmpk5w9ZR+ipPmCNTMaVym8fK
3OeLapsGQMhhQ37Hql9+yHe15QFn3dE7QTD5zWdzn8HpHP2MYy7ntJ8r8flaQom6xpKDVYx6TnWX
mdr6+iZ/FUy/HcazdXOHkRrFpA8t9K1X6zZyDBs125juat1rf4GawpyAqF4Akc0l91a8ynaJuS1+
KR+s9yI8sVfybwUdfsWP618l3A0ueG+iuCvMOJ1Nr0i3SfdgKG70HpZPNkgzHH3XvfTgUoFKcqch
XiLdxKPAXXyvs2EnQNQ8h3pgMkB99dIgcjVruqw0+lNDbmKCHPF9fm9rblvA5f40gtwZtkbupLvK
ANg8RjmoYz8o8Y9BW48WPPtqwFCKgVxuD7LyjdYfiL4zhD0wS650vgdnfEkE4Xz2f0R1TFdzgo8E
7f2eDthAcsz1HWk34bBJ431ivDb2vaE9CjZo6boHNMGMYKGZMl4+l9rR8KpsJNIOoDPwlfihmQZ3
ApW2VsX3VHsdiAyonX2trpWAriRwmBH7te4EHan8UwDDhwBstzBDp+DxhectZ7uJFJiN0WH46UXf
vMBCLOpYP/Gw3BQbsIF1LrrIxi1YbTEMGTyg68kjhxxtHijc4991hczu4ewYffsUTh8S2r3QZT/J
Jxnt5lrSO4l8iybrIBOsmX8D8IKU+YI4uzw1QCOwRIKgGsiDsfJ7CO6tqnSAObcyamPdZm52o3Ut
QGxexy4XeAvOO30TzgV5YTwxvWhk+dQWT8VbkD1O8j5m21jxlHZNJEFyjbsKvkmbjf9sqYosWa00
YnsTFHPIE0ipwCMCWsP6LktEMxdCvXLHPUhteSgMjEfmO3kVNutK3uadOwAIh7otvP8W7PVC2Iuv
3eLNBv0WADxQCDBMvh7850uM69EErzSQadEjbm3AV7GmoIcEfD46I5V3EfLM4ipnqCG4CjCRoAXz
UqUdlYFZihb5E9VXRuoa7ZbubG1bjfcIIqP0s7E3NW5cJfh1/Xjwld+vvcT1KiNtCJQY9NZeCp6S
yqTBiLEwrYuCZ9KN/WZQUVEr8lB1tCwaX8eYZc+SpdGdIpvjtlBp75asKjyrTmvMwk+HRMn6TWPq
xTFFt9rdVKjFCg7irRxpsb3+vUvHGeVwzBlpIJ4C5/fl5w6ZHBVpgM+Nm/XMTh8pm8LTLBERGZ80
+1LLHG+gj4TIKsb+L+UwFjQ9ihqA66w9VItceg8MzfvsSFb0d79pgf4trYyVb67jnbHpvWwnrysU
zAA9ekw8ewcsd0Tt8VoSeLOv1xpvl+ffxdtJoaiBpuG7TPWDZOmWrdsmXg1I7oThq9njMaPlrsiH
ct4F7ZoAmprpemGdJgppnI1UHTFLQH6lfp81Dkl2A+b42EevGHtTQnY2w2spywQr5Tb6PzIBjCRj
rgu2wneyKDUxh4mVqW9S2UmDXWmFIIqhXkMEjnvW2JlGvwniLEojvdojpEh9C237ibwv4t8oIwpW
sygEnNjmbLsmmnAuzcnGBWQasxA1iqCsj1bd2KGgBrAgAwdQUzF6O7/2+XRyo1nwIo2c+aZO13m1
H23UAibD+VcHcFYX3BRKDHM+gQDH+XIldR+nI3BUMj/vpSMZ4AUazPYaP+mwuS5o/iFuX2Z/aACP
a879fEthMqvLJRPPmLYb5uVUpoiiaN7ZbxIwBDVjiCIZw4dKFvhiaV8qma80xwT8ThbyaCnyAKh5
N8br9dUsbc48cPUla1bdpdqGEYMLVMbm5CnI68G5oute2f97UwZsAZQlo/kNpaD5I84urTCNFBaU
WuY3xGx9ME6na6lmgIBtmIi+fnE9cx/kTDqMJkFOFMVbSFJZmvuxjBxk5nX2Lq5rga0tCcFDEwP9
qAEBbotTWowpc60F2rQfxse2Aox32zoY4nb//daAvg7MX+gvBgMZ5930MCOgsqxy35Oa7buS7P7i
5w2U/TGJg374r/zV2aYwu6+7sihyv45WinEw840uAj5d1NOZCC76a2dSmIRiBf200qcX0D1a3edf
rAJsQgTB8gxHyHnJhEqyXGoQEQNeV5LhWXTiyiKSugWnjwZi9GkAwgQXr8W9G2iuZEHKIKVRiNfH
miOpR8P4adJ/CQb65cUMzPNgUhrT2d8miUhal2YTKrk/IlLR501huSBLs+RdzkTwYy0mayqQIaq5
b4cPhn5qNGMz4bkqY0BBkkRolUuKm7WGQA5mBkLGy5OfmlatmLWd+0Oc76hOXZxHBZjB0cTW1w1h
yS2fS+IOfqdI5RR2JPcVB/Pr139btIr572dHJSYZxmRLM/eNeCXpB+Qam+ww1KvrUhY2RlVm6MV5
/vg73R4F/rsdlVLqT+nrOHQ7Jd9OcrzNUhAbKoKX0sKKLmRxx0YeMSAeSZDV7/Ux9lrZbfxUEVnz
khTcLWD0w72MfAOnt1ptpEJiOcZQ2jx0KimMnbb6NQHY1DPlLBDoj2/bnA/PfJX9I45b1DTSKDFJ
AXGvTQS6+eahyeq1HgZOW2/06skYfhtod0QEDDCm0Nc3RPKa3rc1dD5IsiePW0mkgQUPePFJnOPI
QmQJqQ0NROymy/2pv4uI4OWxYPgQ8cVmNrNv21wIN6W1Zk9WmfnqmDmAGFPq03W7XF7DHwHcPVSk
zOijWYCJXj+q7fL6vrfX/5sMzk9UJnDgGqnO/M56ZOGpt1DhEGZCRJqaF3p2jJVOZ+gPQRiiGqRz
VSVuH63GtjxiDKE7FFV7p5UhSjFEiTDjB0I/VZJnns022bWDDTC1SDXcDh0gD9cXL/ou7piEGTpl
k1nBlvWYj78l9v6//T53LmK5HfUghHJJOq1so7npIhFH0KKNzI39oPBEpx1fK5mkBikXGRHR0G7Y
o6Tsj3+xBKCoIurGWwXYppdbx4bEDKUEv69EgPON9kMjOqmLm3AmgdsEpsW5GYxx7hdd7Wax7Jqi
h8OijhDNg5hkfgbxUbCG6ykk0pT5En2Lh72cvza5wBfMH8m9HOau7n9EcIsYtYHkYw0RXUmdrHQ7
dS0/jlYjuA+XdAWiFw1QGTKxMdJxuRu63DBadXigxN2b3L422iAQsKSqMwE8uOsYdEDLivGYs/Vy
I/XdISMykE2Tz+tWJRLDxacNSUIKIILM15mJxumDgil1UQZNoCtdvdTV2OuaNEwqlhJ2jmI9qdbv
64tY2nMk5wjaEFQLKQnudOesM2Q26yrvVYwIIv0i3ZZmODlg+/Cui1pcC+BIv7AEcNK5d4+S62YU
yVhLUz4PjCCHLJrymu9D3oCRmv9HArcjUmnYgxlhMSC2+MzNJHH6fldUzZOpvwzJYTIjkUTRmrj9
qYG50gEpCWsCrYucnlJR0YFPjX2FJaARAxAQcIoxLssdyi6jSgUCgcxnYcq8Wok+bLX2pqTRHI24
yPwDL8mjk/FSyONODqz19U2b9/+7SoFPDjrpOYU7K+Ds1svHchoH3coQVpZg4IyifcX0vZk/TzMz
nTyIUpTLCv0jj3PV4VTi/URwyzLjRMsPJgJRWbR3gCv/dz2cOhtADxdEwu+v1U/95afgoll0CVD4
DD9ofh9qNLpW15CxyvxBWhtW7IzyTVqIbG5xS+bsBMiyZJBGcjaHtuqYAL4k97ORvlfp5EzhsCLN
Fk1qnvn7+vbzDTD/MT80WmJWAhJxPVzuv5J0Yd/GyIiAmSragIk2dNgYTtvJGpmrGFLgyolBHq3W
oBiZBBgIbapjCTBlZklA+EcnqsvCMPQUm9rbJGgBmVeVGIyyu0H0hltUPqDSkfUCjabMD0lmpKy7
qk3wzmKG03xQuYNm/n3aA7VZIIagRIs2J77HaUgL3ayzHJFEGLjKZIPIEbPW9Pm61heN9EwKp3S7
7bRM1SGlDL2238T67VSfrF/XhSyr6z9LwYAMn4aiiq2MKV7TvtnuW3sd948tFYi4to5ZBOePZUL7
JJy1leRgxtrn+qEsXWFKQrQQ/jwgDyqFEaRU3ftYnlh929Wb/01X3CPGoECf6/t5IeoR/KS2sp+m
1V+ImPEFCcoCAILhdKXnQNKxojr3Ayu41UZM15qSHDnIf3nXBS1uCghAMHaNvC1i7ssTHQZaNUk5
npO9Xq+VAejCkYKBz2BVDILemtlM+btjfrqjvQoNxMjfX0qSaYvuqBa+w2zRaBYCFMyzgt/S+KvH
0EaUvY1mIFjb0u1xLpF7MKfW2E9lk+W+JUtOYj8HVeFc155oTdzRtFgJhkAJEqR+AMTZfVViNJjs
K0sFXpCvt6uE/rwuccndf3kbAGUA2IwHtU1DKueJjXM6yHi/OCM6/DCs/gom0etyluwCSXZk2EGl
qnwzQK0vJrOsYICTtS3pXXrTTeskEQhZ2iBkpVUM/oN6F/8uTWLMMpp1kw7PZn5otHYY/YtjNAPw
WQA61oBtxFlA0ymEmiUuxyHKs59mWmE438win7JOxHjPV9O/7kY0784NKSiCoXXncjGm1gbgEYZX
MCYbpeVjk8vrkMYrGT1bsnKcUrRLGh+ZJXpsLjk8LA6Tzci9awinL+VWmNosgUuAc1WNq5Ki6Sf+
oNO/r7vNxMCovAEfCkiUnJswI9oPajQkvmmk5LEuw2GtDdqwL1sWCAo8S0EGAlzQEc15a2CxcO61
jOuuD60x8Ys4WFdRfKdFw5qprTdVICEDjsiAUENGGVg7qQMBKyk7EhBXA/LYrpwWdXpHtWNQHASd
AFFy4UxcfNhszmfRL+kZegNtlvjgk/4Z2Qy4spVDYrqlpsBXfq2Rc5YXorhNbcfcjIyuS3wAVaxz
2amiPdjAO8t2NO1O0bZB6ZMh9QjK4gnF9RN7//r4Qz5gwWaKOUx3c866MJicBsiU4K4Gg2n4qSYy
Xmg7NX25LmfBeC/kcAcU9cLRboiR+Fk/Bndtn2U7Ix6fGpa3Ale9KAks3wqatZA14du1LGOSjL6c
El8Lc88wXqOoBpCrkPJt0UbOxHBegFUkSEtVTXwyucBDjl1kG0BrHKzBm/aeMNApGsDdaesDC/Vb
GawqTcnWrI+AfSBPKyvsXLkXwdcvLh1HF24cE1joKLm025qQqTJ7HKiYtY66C4LEoYLS78K1BJeH
aQ0Ds0Ea4pZLEVMqFSMq3TizshUDA7L2UmM4kbo6ZnL3PFiDLDDQRYGWNgdHc6WOByMEhVUV4eWW
+KH0A5ynnjw5xc8u6b1k+LxuorMJfjuKZ5K4o6gZiI1JBUnj+KQqTxJglhWJOsRCsn9cS/3TdXH8
lON8j2gzWTieEwTZPX5lNLFpVFEp8XsAhLtyldGVUfaRl2py6LZDGjhDlbSeEgWDk3Qp2+UsrLZ6
OU/hR8l7ULYDKHtK62/ODzrXURrFKD1wCC532OrVgRkyPqvJ96gzgx+pdtTu8friFy31TAiv67ED
e/AUQIiDaFD3gadzXcDC8ZwhfzBKgdEU1TC4ewzjIaykipn4dAQFuD4euzmTFpbHCDXL1XVZs0Y4
w4EsYPQjUzIH2JwPzQOIx7BNAjQT7bWu223UNffXRfCtyrOxQAbI1WxEUbg0uXcCLRiTzRwKa6dq
l1uZEzA8ujHq3CRurqLXp3oukucJbcsVSX+qPVqohsEzUYDolQI4EChbtaJvWtjEi2/iXmCVCnwM
ZlmJbyfayxRP2xRNE3oWuxUoYYbHTDWcXAFMQHtb1w2MWX6javGqw1cmeiwIJhbcxMW3cH6pDag6
ymGY+mGUojGZgS9NTsZyb3YlqEwnEF4N2dRvru/K4sargNT8mn0CZsnlUcnjqOzbHptSGbRxy6jB
60ORp911KYtqPpPCqVkOh9ICUQBCsmhj07uZmy14vi5iKabV0Zryz0o49fVxA1aDEurLeuDXhIDM
GFy5/rTCzwCgMvXYuJGpbaVKxOe3eEzBcGED3Aq9MfxkedKpdd6hC8vX5Q0Bngx7a0+ycKJxeZ/+
SOH2qSyiapr0KfWl2ACpozq0qzSNE7BftkrqxUyZbgCDW/+gPa13ZTdIt8huJSsga4auIoGwxKJN
5xQ0CAThn+jDuK1NmyLK+4KmfrNi95LgPlu2mz+r5vaUdM0YwAmmvoyBrMaovHH4iM3jdcsRbeC8
wrNQudcTraktGE4XhqswNJ1u/Gwiw7EtEbuzSNK83DNJct7aUS5F6HQYMH12mLZs2tbav3/+4Bz8
0dn8EWdC2ibpOxrCHocOIGBo5Q92VpoI7qZFX4UHHAYpgLOsWVyYlnQVct0ydNZSQNR0a7hL2rzb
6T4v3q7vzqJ9/ZHEt2upWTth83GXK2a/n7oHKiTQXTSyMwnc0SIh8vajCufk5fKtwu4Lcrq+hFkZ
3y7XMwHcEQkzRmlLoSylB9EG6G+qyMnMeyo/zYFJiMGlUfSCWN4fA5TRAFFA+ZgTCWL0gEYj+lsn
ljWbqQnCY5MFm9AG4Sec1UZXOypY5aIaga4FRGjQQKI149LuCrhBGAReE5X+M7FvGgJUVEnUgfgV
nH/T5ZkUbmETscYhGwhukj7y9cEtqNfnqTPoslOqGIqc9MaRpuaxQwDaWzUIfpLGSfKhdBjyuHbW
rIBM5PRGCPDDwdPQktUaXg5cJ2J2j6aSi7JuCxE5Sh1z+R6DUZjF5bTCBjZ3A+F74zJySDN6ffRL
0/ap/NIeiCl6Ci/uAUGsaAD4HMV2zpXFLcVSujket+qDjGtp03aqW+m9LeijEgma/37mZJg5yG1W
IG5C64BrmEezxUsDoxnXD87i2T9bDufKIhXBWUqwnEQG+yPpBLHPUoUSjfTz0PeMpQ5Bl6uQGnSe
0RqrqPK9UuWuku8SzLK0GUowT3lMvLBdPZq56D24vCwAX5noo0UD8nx4z5RXpFnZIO5MfFU96mZ4
MJktuJQXrQ5Jtv9K4FIVqWkOvc5wB3R24Qya6aix/BqHN1JZpY4V+YMuCqRnO/52Ls8kchfCmAdx
CUym1E8jaVuSKAN82soEolquhoAitbek31FF9qYo/dFUogzwdY0CleBSo1RXUzkxsd6a5Du1zbZF
JbhVF6/uf9YHpJRLCTVtEPoNWF/Va043hZjx1O9aHSOdVDSbIFoM5+K6qBvsZFZljHrNQfRsFf06
F1J1UitP6QBVVfths71+XpcPFMYpgPGC4glqJJdaYrFU9FOCTy+qzq0p27CCeNE47fJJeYkLrXdR
SH2s7e4xqiM/6kRd/YuLs9GaA6Rzm2Aw+lK+1UumpMyDMc2YNo6KcZWHvKqH9+vLXGq4RP4a3RGq
DXR+YBVdirHVKNNSmqc+Mp/uhGr5AOQAALu5Vai6RXmDFrp2pI6+1/unuJ1WCZPXQRpt20Rz0NC1
HpVqV1NlPVSx30fk7frnLSnh/Os4r1m2eUbjAV8nYxg9bCynTJ6vS1gKaPCaB4E5KBEQ6HEOTOtM
LSkrzAJl6S6smxWNK+QFR0feIjrAe55tc51612UuRTTnMjmXlhArLyRz1nn4RpnuhknnZuVTAHUm
zed1WYt2DGB1zDqgronEBXdImJ7W1FQQPpnac4YGwqyyd0U4/EyY4U45OehspdRAf40MMDUClVwg
flm/f8TPO3x2QVgFjTIrHFNfYw4gL5MNSvdOMQIvp5IPbfsAuE1vIGjcrW8qVIjyPmJOjeSBBx6/
qKvXaOJc24i9pmBy9VwSXC5Ldz/IoRH1zwinKl/EUaK2jzIDylHGdRHfZk9JI4guFt/yAE1TwUsF
JmpckpcKSIAEWxc2XrtFlbrA2nBZ86AAwDML5YfGUtw6CFZW4waSEH5z3ln+HjuXzHkwJW0Claky
nG8PDtlmdKL+Nm8/hvKjGj40bXLkHB1m1Y2EsFIJ9FUjci7/n7Vjug/YLQqqjdzaZTW0CmbWuLvl
0jWrY4ExVzTkumyc3ElFz7qd7cP2psY48XWzWzxhM2otwGnAmcPnxdvM6AG920PpgepnBuZiGs3t
itoxrWZTxbbgQC+a0Zk4zsjRwJHWcTQgYggfkr7aSNHRFs6ViNbEeeoprolS6B3SJloNsFr7UCtv
SrbP7HKnJP+SRekrwQnUOvAYINxHWyLnNayirwJmwXbUGjwCIFg0qEvlV0DRYgBdcActLuxMFqe9
glVWXs/5oDhf0QbvueYdg8kdXj9Ex5T7dctYCn7OF8ZpsUwG3CmzsChja8ncA2hgjV5c4OkKK9Pz
+fp2/s7WxV1eWszkUJZUJBbIe1YXN4l6EwDmJqSFO5rvCF0ZRa98BbB7JojwFu1RB9XPDJeqfhtw
nSRSEzuH01WsyG37zzqu3L4UCFn07HidqShLA5OB74m0UrtQ2g6aVCJrY4X7hmZewuDMg3XLnpBK
dFpFdv9i985kzqZ0dpuY6C4jSQ+Zdr3L1NdcT51UyzbAWXz4C0FQ3TybjFr4l2c7E4ShNytnbYUr
Oh3GTTEyEPegCxMUDKHttF0heHMsbpiFTBdqUCjB86R5URvWVdvjHkpDEF2rJzajZ4iSg1+x3DeD
RPMqYlodMe3XvP7ZoohMWdGW8IoYP/daq+l2gYlyrAGa1gwM3g1JTzWVATHxizbppkQ7BQNuUpZs
p9ArRktU2lo8iuCfVmciU+iY28y6ldOus2GldXdbNRkw7YrO0fUJ6AsIAq7v55KCgRiCfI4yg+3w
I9+hEQAYXNURBaHjFKIYOzHhiZ8dFa/fcyHcggBDhYH5wUh9EpVene8z9HRdX8aSqzyXwEWOSg9I
+zYi2EGAhandb4VtSKQ5Leq8Kob/rgtb2h8gN8i2iSTY3Ep7edhGGy/tEOEbmk8Kt8rpvhzGXRPd
ah1Ow3VRi9sDHHtAPJvocObZq0q0kCAIsFI/IYCSVL28QXeVaARQJIS70zKzHUHMA+UZ9ilnoCeO
V6AH+x9Xwl1meqD0ZqyZqQ+nbkmKS/KDVItOzqKhnamL25k8wTBQWUNdYB+xtlUmWMNsRd/sGI3u
wO7QEbfxNKZTR6lhT5gsZKR6QnrVrafkBDrA/aDKm6Yof4Xom7huAIuGjV5tQPug0wkddpe2xlQG
Jkm8Rf04rnyDoLVG28UlKofodEaS87qwRfURtA8rAHqaacQvhZWaHgBvLMFwvtziLpZNEJpTTUTa
smhuBJ0SGAbFvBNv0ywDuL80ZJgbTOzcpWqluzrpFNzHfb65vqDFkzqTUgO1SgGIBpcrGCRqG7WM
EUW719el/lxH4XroEtD5CGC3l9f0jyC+jt+iY9UMCoy5lZ3t1GxY2f0pAcT3/7QcHm2iahu8maYK
cLJm4PSZ9V5b91FarTISrq5LWrIEDUBWiJTUGWCXe6AkY5E2OgkzP2wndFwRvUt+YTJBZHBL1q3j
akdIhlSLzKstZZredQS3Tz+ym1HCFVuG5UfUKQ96jcp4FjxeX9aSPcBjA6Mco+7oMuYM3OqzMKxk
TNFWNaBGrQ+qInsigbijP14XtNQ1g0X9kcS5u8zEGEIvN5lPrcICtWOEjmm7MY4NYHTXoWwlbjnW
7U4PE4Y5DPujIwEILDSwpPeh7VOpIm6TaeFfnIfzr+K8CbBVYzYMOA+l9mxavxX5DeW8KBNBfC+d
BstAMIEIG6MZPJCP2udZhOZE+JGkXJF2P98mfRsKTsOSNwZEBfp00ec193BfeiuSAq9oUDEQqBbg
BrE6L+yKV7Ot9o0qrWiHnHSsCI7Fkv3gTGBawABMFUK0S5G1EbY56ogZBiknzYnYvapZrtIBIHTo
RG5SJEu9lIWGstYy5nExdNu85PGqSwFlioRAEEzedWNdOoVI88moXc1wWHzTDiKnQpZGI/M1dfCp
AUogKq2Upt2kKVmXaSLogVl6H6GXDGBSaIJGRzfnlHWl1susRRP0mNmZQzpy2wwvWmffRMaNhhYg
/F97eyACD82jfX293NHHphLMPwF4i3+561FKBinCmK0B8s8gao9B3NzlSBJklrbRDGRspxx4ivQA
7N4bMgVO3Dd/4X6AtmrKSKkBgph3d+pI41E1MYdrj9W+r8wfGdXcMmFbsxJVhxatB5lrNC1ja9Hy
dWk9sMmkUAxMN+TT6A92f2uiOZCNxsESxt4LolCNAV6QNVOtAIn9UhT4dohtj2g0t/Jnq57cuhs8
0NugX+B03U4XBeEliECIABDpm1tRSiMHchpGaZSDYRn3efaZj3uJmP/+0WkAthnzpAi4kOfgLr//
I+3KeuPGme0vEqCVkl6l3my3E6sTO5O8CM6mXRSphZJ+/T303DvpZgstOBeYhwHm+1xNqljrqVNO
6xUoi2GKwtb0uwSwxkpv938zMn0hRbElzB7T1hswOdGgbJW7UeYkQU7/ImS9kKJYEWvu0iaVUwDD
oH0cgMkk2icTC+JRZam7bBO7XXj7Iy29M0iUtD5Y9QUfoHi+ZhLCyRo5weOSHgsGytAvIuK8TAQe
vdlSUDXSZAiY/iURSYABnbvbP2DB+YDLD2GLZJnBe1c0n/q1Ngiq453bY9BUv5Fo/A35z4UMJd1s
CTojZg8Zld0EaI2DYDlwqte/OAh6/Fhw7sLnqPiOrCzRi2xAZpObv90apQge5VhpdlvI0psydRCY
eGiNo0Wu3FY/Mx20giU9zplN9/1EGtB0Wr8anX0EoxZf8TSL0sDPCpYDdBAh7tJU9Lk9On7hYTYk
me84GLcTxj712E5Z1/3KwRacmgPqEJhaoGMwIaoovu6UI6bsE3pM/Wdwis/VXU4eXHGw8hVBS/pm
wo+hWoMS0tUaCuzVaBoSa/WRMLqt4+4e9eHHYrBOtz/UmhjFXMiFQmjIFvTYzsiU9m4V+GJlnkS+
TCW9xRj1n5MoV2Z67Vg7Vo6tRANYL4ffPVsjFl0+BNjLPCBlkAFK/TgrtPVtqlO3xyEIe4EA4j/r
w+/b97QQXchZ8P9EKArtjtj4nWES9mhgADnIpoEHfjcDnrAtsvHBHe2NxpoHrSIvt+UuRfyo+WJG
CHyigImqcLmmRnDYuQ5INii39n5TNfsms/pA7j2EB/FgehFo7cfRdF6E5WIEuXHDos6trZe79h1a
n3moN1O/FiYvvTmMYoNVFT9Kzrle3nnDRSp8VG2PJpv2IDFGMjLvJuuRzmt1sSX0t2Mhq8JuRISR
yLgvRY3G0CIhwFMwcucO1Oy7ubizmLd1hR96HTauO99E5h/A9BMmT37n7GJXbCaaPQlvDE3+idhr
YKkllQYxAdjTcXxUUpVXwyewRyQZpceaOSzwuJ2EqR0PKz5vSa3PpSgPhwth0sGCzo1jy2E/uROa
KZggPZC87lbUTP4t9ZHCv2KIEJTqGLFT9Nui1MyMuaYoBv12mREKwMyaTDYphQ4Go4fGOIzmAxaH
hI3v3hE2/oUJBzbPk5RnGDRRl141SZWTquYUrcv7ybyvvrVNE6y84aX7RF4HGmDwryCkVL7aJGpW
dT3DV2u1TVbuZx5v0nElDVkTonw0Z6xAHeHiIBTwNsRf3sQCc41cb1EIig1wRaDtRA5y+SJ8PW7B
Dj5CSBqhJhAy/liDLf62Tiy9cOBhAAJFtwn3pQTgvqhmipCnwUB+ix0x5WMz5L9MBxOJ4Ar+G1E2
NioiucZuRflTzgx4m4OGrutYc8x5u89r7ftk/jCq7AGP97agBfcND4FFm3LqyMZWpUtBU65n4F3q
KFhyujjwG22ndcm95yK1yMXGqb7cFrfwnS7ESTtydi63iyvUwVp69PopiOmrUaDPRNn77QQmct8a
TR4COxU+G48V09NYh14DE1x37T45ZE6x4sWXZjUJ2Oht+X1sTEzKs56dJQZb85SNTXNsNW8vfPsp
TZ6bPnskGF+d22ZD6SugtGGd86CNqz3AI2FRdiuva8Hwop0GFtk3FlEAPC5/BAYp6jLr2+bo0eaO
cn5fr1HvLmgIBvxQEwe0U1oj5Wmha9GXfV42R946AYs/pPY+wZZ40GcH8bjm2haOg2I1wgr0ySzX
UwdAXJLUnltODUojhjVvoP3sm5OmSNlu6+HSodBVl9uRIeQK0y3sPp7nSS4M9btyVzGzviOizndD
bRtB3GDOz5tTe0UtFw6HWBwdJpyO2BinvvxWFfp+YgBJ29Epm20x93bY5uZfjL7j6mx8Kjkeaalp
WWd4juaPfoMJDN/bd41W3Gepr93bdGxXXsDCJcqvhK2hyDFcR+XJrbneo6iLfkmG/8FudAbr3mZ9
FpCZWLu6zvzApZ21UjRYukQIRBXNRXPoamXK2Pm9VsU1O5Yxf9VSCVH34/1t7ViwUgDdY+AdlTpM
Pqp0iFns6HxMbXZM20dsEN5wvwFzxRoT1pIU1Mi8N4Al8FnK0y2cOK+pm/OjBfZcd35GS5hr2/ef
5FyG8njzZDRbKy/4saRWuGeY/zOKFRjG0gcBcgBZLaIln6gVsG6YzNYTGYdXzA/ezH9V+d8McYOq
CTNhgMnhm6hJptUZDu+thmOSmewTV9sYLNn2fXy4fVvXDh6H0GWVG8sCAHtVHmhNeTuDyRNJOkmO
3P5GDB7wqguGbI1wc02SfFpnvqPLmxLePaUYvcCK2K8V1kKZ5GOhfb19oOtvgwPBDuDTIFm7+jZt
7pJusgZ49+/GFHRrKfnan1fKDA14nZIeEdFRK9yN427qgmz+fwdQQi6bkSxJexxAbNuwv7v9x68f
IFIV8N0jvILTAVvu5UcAYGHqGoKfz+O969dB17146YqNXJQht2aiFQbFUlHcOqtRGE5cfAEeedkL
qIt18/n2MZa+AmzIfyLUANvkbcJGAq31pqAeXkBAd1vAtbKChQoGVz4LOEz1Wdi1nk6lbdBj0Y5Y
5Ef0/siNBl35psnDURPzip98Cykuc69LgcrraEaBsSRQ0Rz5EHrTvmk27fPAtjzZafdZ/WgMK4qw
dkBFj5O6tkcd/cojobEVejaL78ZK+1rrAKZavOIrFlMq7fXxwAKBGW4s/XrbjnX2+KtYS+vemnE8
zRKbusOolY04wBB8aw4/mdVtRoNqQTyJFft27bDlvQLgoiO8cjA+fqnwQzxnrhUjSwJsp2p2VZ1s
sBMgbtMwK6LbOrN0Rtk/kJzqGKBS2c4xOpb3tYkAy3f5sQL7nUvvY+xu8KqdGecB9dyArAV11w8B
04WgFIKXgNMmrvzvZ/dKC2ohyNHbo2X96iTF9gqUeuH6Lv6+cn21mbuisPD3xZih8ICddHnykWZB
4a1c3oI+wtHh2hCBACumUkFIik7fms0WQf1PUX6ALjiYyatWC0mLB5JiQK6NOEfdfVJVrePOY9we
U+IcGhe8KJ97jYYzG+5LZ6UvKC9HUXq4cAhCoIBcSUU60AnZs6lnHXxrFlDQ2thYHxh/va11i0Kw
h0TWPSXXixJScarNiWdDSIL7ovnL0O/K9uW2jAXNxp7IPzKUkEozwCnVJ2UHQhk99Mr8ngHcOmJN
xJTp27T5ZYkCy/PMbCVjWVRuz0XIi1gLL0tRPj7YMZmmqgP7yKmuIyHWasaLSods1sKfRyXPUYxg
6VEM09G2O+rsqRxj1GjGDSzSaK4t7V44CfrDLtqyslIIFuPLZ8prpluTGPtjBgqHrSXYcNd2mb/m
RKT3VhQOuBrkrOh8AwGleq1O69LY7+3+ONUz1qGWLzT1HgfD2ImiC0glTlNfney5vneyPSnuDe+F
DN/eqyqAXQHeI9lokfephh7+EZ1NYg3gTonrbQpkwS7XTFSFTREH3CzKbZqgNY/VJnfOOFV3t6Vf
f1BIR+HQwVILTNupr7trEBZ2zBuOGLgLB38OSn0P9x40ZCUluzYjl4IUu2sMXh0nsTscC2yELXei
2QmM9iSPGln7pvL9Xn5TdNrhuNBtBFcxgvRL1WmzmHstGcSxEzkrQOJdsnvdqr1tDeLcMJvBYOn7
VRwCfc6DZkyMnaa3dH/7Xq+NDH4EpmmQ8CIbQd/w8kdkRkXyDhp8rOZ4M2KTmJaPgcbtlQe/8PlQ
l0VnFw8FTUO1AD3GcT05AnSMntjmT20iRyWPaVOviLk2ZzJ3BwEotkYg+XHkzzhzmi16J6VbcLAK
Okx/aKx+fkw1zDpZQ/nauWDlJpPeHuxy+gQgurUSkLxV4i4/KGhaMZ0DijmAwl31kM08zN5IXePo
gLhosrEMa/7clI/lT5Fvigd/Pk1mHuhDGPc7p7jvTvhD+yn+PPyu7U9FfKeTLFzjYLu+d0+OMYNl
EXOJqPzLCzu7kMqsHUwUp+YxG9tmO3Gdu5Ff5wMLndShGMxr0NHZ3laphUElkOuByEcOTOBTq+3h
oTfLoStnrDNyhwDb6jaV32O8EbtetSSwmb+hpbud5nzLyfvNMZq22BmC0UMUwjCld3nexMhL2paG
cbQqzQ+8gjjHNuvY59snXLhVgIGA5EL6AG5TtVbESj4A/57gVrHd9k4fCNcCinG8oLeQaAtQEawY
petXCh+GeBAgMsk9qtbBWD6PnttM5hHTlSYo+wi4tL6X3OHVYz7SzFvR5IWcBd0v/40vDB3+q/Yf
5ehr5LQ1jjrZVCy0XWxzCxprA/p8LHjzP1QYwxnfbeEvZSqhiJ7HDhceNd7IMBrx1G8odnWDg/z2
t1swEWCJhVYCiweWEs+81JCCIalApc84upU98HB2OqMKS8pr5C1lwWgIvC72hnhNN2+SdMYIWqWB
uvH2j7h2Moi9jbeaPjggrnidsbjM00ZtwI/QDHOPGpO3GcF5tjNy7t45c7YTvZ2tPMslmTIGBykb
6ifoxl0eHET58wh6PeM4Tt5xIunjhA5gQC2fY9WHfkz8fOWQSzcNtAYafi7gc6C4uxRYalZrd+Ay
PNa1+JGmGFYE26RZAWIJ2slDnRehRtuAFXxFexceC7wAnj+8K2AwKl7X4KnJsxE2DyhBbeuNonul
ZuWHXd4O04oTX7AEIPCAE8f8DzCytrz0M/vqVxUCTWwzAMdTcuoGjLEXbNsTcBEhNrmtM9eRJrwa
+qcou2CO4Io0txBawwcQwmETgJ2+MsKHnalxfeXylqWgUAxQJ969istLnIzOBizQEbjqLKimpj8U
jVhDii99ImTv+ENQCzQG5bWeXZsQHRWlm1tHr6zmo271v+006UIGJOWKVVmWJEeFAb1Fa0T5QA1e
WpEXpXWMS+f7KJxPk9N90Ib41+2PsygGXh/BB0J0cKZdHgjtaLRPy8oC0MYEgc+Y+HtZLTk0TJ9X
inDShSlRBs5C4F4RhsOxy1Th7O7mVHe0NiEmOOHLewCjQot9YVwPq+HJ0rQ9/nn30dCRg9UwMLWE
dd7K0ZjrmmkPIP6xH7/Wcxn4GG4z12hjrtUOXWhoHBCYqF26niJEt8vMAUE4AYmyjRH1Zvqak7FY
MUiLQoC4QqNFrjLwFINEMw59HhMIsdte3zBG0fYTXuNlfyMI5OB45A66SepIjN8XDa0dRiS5JgvN
ukLck8x19/O9XwafH/1SrDqBWcfc36Um6DO3cyz5JFiI2lb6tvXdgR2GCSFQ0NfMyE/vFwe909GL
Q2cEifWluL6LOTjdUvdYurwPBnf4ZKfegbyfqgO4m3+DDzktaili5p4JkFBn7jHV2FFKAQnbu8s3
PrCeqKxhWw9ACSq9j19WhJZa4h6HLntG0hKjy+f+ZKW3Nol37R6kILDWvhUpYbQvr8zO0f6NvcJF
U/FbW2ifKVYcVfYuM9YKBEuCHPSz4RlsbJtSN6Ry0etxk4LCmVA/TAQYehOMtetgdl77PLcloe18
eSQBiKbe6/g8oM3amt03y2s2ogcbprfmW68DFgQq/50JCyAvJaUd85GQQpIVPxqUfwAXU6O1H4yE
IUldqYYunwpGAav2QNet5uKC4RnPDPdn5lkaYqN2uuNN9kQrWj/UXrvycBcMEcBlwFkAZQqYj3qy
HsTtfaULRA0pOvOBZiQvLpDOP26/10UpslOGOBMRmDp1nRWmE9cmM8FMlDcsqC2T7w0Ef79ui5Gm
+dIfgSb+DbaN60Nsqeg4a4wuaSoQxHduWW5yH2M7paZbISPGuL0tavFEGAEB9QrmQIC1v9QImplG
LdoOkZ2dDSE4ggfwf7jeSkdjWYpc/gzzAAMu//uZgwXt7ux56QCqi7zyT5iwzHekTr3N7bNcaTeY
e2G0McDm6iggqu9IEyDiS0B6dOyrJOCxfcLCuE1rwZ279ieLtitXdxWMQxwQUYga8P+HNVKsqp1i
ASSnvDuW5c5hh29TsY8PoPEQ9jYr3xsUQxaSY6wRwDAEIiKpMWcX6NC5G6e468HOpgUlbJ1f+2GF
vZNrFuLqSwGsL3mQfWBH3wZ4LwXFI5CjuWH22Dw9vIBtv0LBTFvbOqx8KBQ6QSHwhsMDqgyBg4zH
zk6jDV03E5rZEYiHX5xxO2OFu3k0CFibMDL2LqV4k4V8CRVrCUFByHUpyypZ1mu5sKP0czZ8w+bO
ILF+Vt2wzdcgocrVSUlQCNgfmGuEDqrBM/ExbA/48CiJZ34nytEN8rJ45wbXNymA9KL2BMJJ9LAU
rePcM3ifFG6U1L0ZeIMTDQYPKXbyBaCe/e5kyT+3L1Cx428CcXdI8LGLA8mu8rGc2S5IkVdu1GCd
1UYzKwdMOc5DGRdF6ExrydKiNCASbORLOJxa8OsK0VLaQtrUOWmFrVBtbmxAWTD2IWYMve+k19M1
dVTC/39PiKeMzifGFADZu1SRvs+syZ4NK9LYo5VY4VwFGjYJ194HGucf4fZ3t29UPtYz8/6vPORq
6G9gYf3VrAerCgfkmI4VYRZ/Q+hrlY7hPK7RGC/e5JkU5bvVFqi/GfWtyJwP1mAEaEoFgg7BPK0Y
97XjKNeX62Ph5CgMRYY997vKoK9ElA2I2lm6YgXfvv7VzeEZg9of1KeoC19+KWaJlIJw147QFN/b
c6RN2RNLhofagofsPvgWQPWgNC/qA/cwyOx8RP9cA9Q8PcxVGTqMWcHtT6n4gH8/JRIsbNNGLdFS
d0/XZsURJcZWNPuPnR//nkozzD6kZD/HEVYMiaAQyeG2yKXv6jtA0fsolAKKpHzXkVGzIFXjRKVl
Bq5e74biUzX9Stu1yv/Cd0UxD8vb5Zg2BrgUp93Wk6t3GifRpH3wtAjVs4Gs0JstnOVChPwJZ44g
n6cmb62ORClWley9mtwVOih64hz7qGFt1ghiFyw0Wm0o+eD6MIhBlKtLsE8jN70YfoeCoNOfmiqw
6phub3+gpXtDwQK2S/JToFp3eShvwrqsbiicKAGgKsnyYOBZwKCht8UsOFEkQYgPAc9GWU5dkIrF
ojOmamonSu0tCPS2ZZ0Gs4Y81X7Wx7XVZgt6DmGIRH0EBeCjU26uwgbQEkR9ThT7w56iriSGTce/
19NzW6Y73Qysd/IeypdloSHgoD6CFbDop1/eYuOLZLApJE6J+WylaXHfV9Zzyzs3bEcPPqjM0rth
0rTNTN1pc/tu5XEUO2PJWFICZZHPqi3oeiqSOMupExF758Sv1kYL9f4g+vu8W/EFSy8AoR36EPiU
WNWgHJMhTIp1rcNr1qwAjFFjn6LJ1YaFH90+0qK6yLIxrCYIHiz5Q86eGvHFSOw5diKtK7ed/quz
Xl1+6nqxE+Ll/aJgMyTKBiAmlFIuRfktQMEwUSQyAqxTTYIxJGuEdmpD7E09zmUolqPz3Lw0ippE
3jDtcsGeE9IGPv9F6wpZTBq22rhvk/gpz9ZM/tIXA8pdRwEewElUdC9P19ejSMCXSKKK1E4wW+4G
3frQ6fyPnpH9vn2T6jDb2zHPhSnq0SUZn+t8IhEqKjTb6xmC920FfPjRHQz/hzELcsisjDz5xXA/
VHPzqLV98W0aNG+XGt7cBzF0PAnbwvS/3P5ti/fwxksi2UkQXl/eQ54KQ4xeSSKsz/sxdd/MBLu2
kupbFa+1WdTe2b+3gBFm2RMAY6Iuf8qZ7uYxY/+6CQrePXfeaMYmrt1D12nhbARpzYKetr+6Edgx
4/X2KZdcBroesqEvJ0tVTgY7qzGKm8UkEsV2X4oVV7F0h+d/XQnmHdDtGaTEX0+SYJr2RVjO+zV0
5pI7gjPCfAYqjT7gJJeXhzHMdvKSFINV9EOS4jWaGN9ZAbIs3RJmxFz8eWkt1aWqpVNigSNGSqO4
eqA4S782xrJ0UVjaiuQUKABZYLw8RDaNiWsw5kaAwjtDOCWHxnjM+vcVMd/0DJ5G8hLKDr+Kf5xI
TIt2GknEyT7NduyTWEPuLdqtcxGKKk9GXXnjABG6luxdj92VfraNPYz+5FsT+0P4qN9lXIR5Y6yE
6UtXiPI5UjmJKkWGf3mFAtCJzpZ2i8Zbnvsbo8U+cvve7Ie/cJ5ngtQimV+CKguABdistAXeODSc
o2Z4gQWSXL0yAt/6m68mW0SApskcVTkYAAKTZzQ+iZrGCXSf7hIvDgq+tnN66R2hF/h/YizF7hvd
bIl8hpiUu97HqjXEYRTjjzYr9u83OagqeUhH4a6vKhZaKhJgfEs36twkqLo8FLzc3RaxpAuejsEc
ZBESCqnYnWm2xonPCWyC1oSmaEF2G1VA0nS1thKlLkiCuuHJgvsLH0ddhYzmUKohiyCRq78IxNsz
f4ixkAxrJG6faCG8uZCjKEHcjaj/5jhRye9c7+TladC71cY1o8l9J62SNBN/ZF1DOXzRx6KWCqd3
VmCOB83Dyh/7cPtAixeHYA0IX9nxUrOIeUoHHwCON0Nhb6hVN0Gezjw0sF0J2EB3Dd65YMJBMo45
X8yCSGoexcL6GAyLPROFF9b9oAYJa+PT7QMtvJ8LAcoXypN51mMbAjLja1F+aK0U4cLdbRmLlwYW
MwxLoTyGts2ljStAZ9Q22JEZOd2d4fxuZqwCidpiLfqUP1VJD3CUP2LkzziLR+zBMjTe4yglZjm3
DqfFHrCFIaipkYVtO732tHfuGBpHn9KyWTF3S9EQMBjAbCJBwR45ohgiy+/TeK5HL5JbxMxhOtRg
Lsd4WOEEnsUPafrJrF575zTYa1weKqfMm+afi1ZiPpNpDCMCEG1BpmF195zPeyMtNi6s1A+w3Yag
6dkmln2o/fJjG5cr06zLZwenAegdMOyFYevLmxdFrpsMM5IRNqLs+jG5n8r0HkWQbTdhU3X8YJL0
IcfYSQC6txMt/rmtXktvRDKAgmAJBf8rJhhW2sVA4W0ic2izoMQCnjDT9bVwV740Vbswbw1sIVQY
lQpp6s60a55BA1Mx7kWIDIORf80pMLP2KQcts5Awpt+3D7WUY8hxNrnsW3bq1EKCk5NCG7G3LTKS
zTh+KjxMJm9jbBbR44OfaJuO8M3sfdaG8Rk9L+6nmwEQids/Ysl8I50DIg8oQHm3l2du2h7a2lV+
9Jh0u1g/AEbmaRs0v94vBvMMQPzIhRVXKILCQXSZTCjRa4JsBSBTCdKpPtk2hNwl5oqwJWOEBYxI
6iGRAGJ9eSa3Z6RohU2icmzEzquNfl+2lgNe6IbsTO+9zK5vjxM1BLCeoIaNgpCiN9OkJVqRWUhM
/QyhltNYAWr6A9Y2mSvh/uLJAGdC+ouu1BVdpDeU1PEHnGwaukPXunXIBTUClhzT1UlIdQHI/x7r
jzDlyTsdAC4tItpoNDInD8RUkkPjYB8SMNUx3cz6PAQDs9uNBYKRrTFWW8fMaWB15mcaUz2oZzrt
hJWaoYhd48lrG7YdS2bdIyuqD9qU50cra1eC7SVLIa9GkqSBi4goAVaaUYwIV4REjE7PaB3e4bZW
/MCyCARWGGFAN01tBBUpqyfZbo2ykvxqDPZtwo6Kv4iqgI+1gCsD0wjqOZcqbCaY6Os6B3fvCOyG
MPZe3z+MXhwmBt935toA1ZJeoaYtkxSJvVHHeKeyqDKKGeJorgSo5awSzbrJF3vbTKfv5TgO0W1z
sChPDgz70GEA85Tj+f2EYQEfwWlqkcABHU8G3o6WPrZ+vbstaeljQYUl1yBAMrAHlxdZaaBVF1SG
wYOb7SYfz5IQtsbov3geBPVAE8lKn+o5sOlqoqSRIVYt9oVJ77rBDOcGWVjpr0Raiwc6E6WEi56T
ZQZWw7koJ6IUnMUZqOwqsgb2WYoZEYxilF8ymDpqKgnkyGAmKbZQ+nGDOQrStUHqzsPO8+O1lGhN
lPKFhCgHdFVlUE/JXlTEC/pspgGQqCtx8FIJAHscAcRBD0uy9yhBqlzEXBDgmCKvfsqH35rbbUi5
L8dd5haBQ4utnz0l8ea2Ai6qBur36LcjbsW6uksFnAyf5X4OoU5D76vefuIefbJT+8Eh7em2qEXV
QDSBWAKDaGiLXYpKWQwW4RK1GkAQP1gpWoI6PdwWsXQaZMcIfgHWQ9ddca1dmRDuV6MbDay7Ez7f
5XHy0qQYj3D077dFLUUmZ6LUaLsUXsEwg+JG4KK8dwBDtr6YPdv50xzk1YqspWOBzh6z2sC8Ss7Q
y5tDnIARXJS2I0G3if7QV6E/bMs19OmaFEXTZ0MXOUq6bmSYQTOfGozxxWFDd7fvbUkKSPgI0HoA
rKBse3kWnNFojAoWz+wlafq9iQGlaWShpr+TbF4GCGhKweIhSUY+pOYEgwu8wGShVDfy+uT0mX5M
p6lesXcLaoDAEWVBFO+geGqRKfYTawIPhx+NbbavZx+BBz5iOGEcdiz6X5UVlys6vvCMJMU9lBwb
TMCcqDinGjg+1o/UjxxS/mIZ9mRXo7YGcpQPRck1MCyBMBAn8rFFQdGFFhRpFaDjfsT7EBzcWGc8
n+J2O7Og+Uab7W2VWDCxQC4hlpBAYaD/5InPEpvKQDDhZb0fGfncBHoutxWS7HODma3bgpY+Fupn
GMEjskuuuo3YxwLn1OJ+lBu/sJbe59qOQFhJzdC1vtyWtXgogHelMNAoq1SKiMSbyeeTHyX9qa9P
tfFYrJWlF56STM/+EyGPe3ZvRZ5moBsbcG++pOh3dwkmP/Sk3mQifX/AJ3MgmbagnIrI+lKUOWYV
EwynGdzvQ27d02cO7rK5eUVsuCJqSfXwcNFWBr4WkwSKmyg5Jf6AJlY0ZEHmhinbfsjvvS4Qn9BI
uv2NlsoGGC3/I0vxF1Ph8QSTerjBMqzu5+9GF/in7C4bgq1WYJ5lRd7SB/sjDlPKl7cokolSDcTT
kZuBFevBZMfxC9F/3j7U8v3J3dPAnqBNbV4KMYintd5k+xj1/tZmL4b9XPkbgcXjfvLRtIvNWKwk
HEuvCniT/wQqBmlwhOMl5uwDCAaad1JudeOfYn7CoNPA2hXjt/SqJB2KNH/wH+pEBh10Y0J3zEcD
PmrF54E+gYY9vH2BS18JEbl8tIBVonFweYEzGae2Gso4GkyBdbSRQ8dNbP82zdfbcpbOAk4NrNeD
kwKbovKm6qxsO6OFooPsvNhQv29OPterx9p855qNN08o2UWRYaBLhjbZ5YmSDl2P2Y6hd9aLDqIy
mp1QUkn/ouEiDQRaB0i70VdUnEZjY9TI13kcgQ6ycEJs2qjcz7fv7A13rDomzEtKFK+EW1/5iqqz
jVLX4wgLmPMdbre984yuDbld52HHUnCblvkX8GPyLUpocyhcoWEhulvv+8rQPuaTMWzsOZ33VWqB
RGAoAMmy9OnRTPkYdFhQvL39g6W1Un+vxG+ghuVh+kFFSTLbncbO9eMIK9QfY548YRVkHX8qh2Hv
oCM1+V9vy1t6jOfyFIuGjeMJHagWRwI7TtptjO50m7yucpAtJStvuJT/PZcakuoa7stw4jhKHfOn
HxsudrZUG46CCRAtQVYYyFjiXd4WAbfXygFLDwe4M9nTQ9H16uF4WK05FSB7jjLxigmDQOu+e81a
iWPJCmBQSvLMIzcC587lm3FF6VnY5R1H1eSWh0ETxd4orK8ds7sAfau19X4L3w0AeMuSODQw46nL
Mgxh+nGXwug4zsnMfrN+kK+UpGxTrzH9LTgIJGESmgF1lCT6lyfzG2zJTZpSiwqt39g036fVFBrD
UVIx8zy0izic6ZpXX/hmKHUSF/LkPJD6buPaK6eyceU7mAAKC1LMab2TGE+aOeR8b1PiqFbjeJcH
Y1wbc22ytSgX5n4gVYCZjJ1frLzo65NIhCBqxfDfIJRW6fcSgznj2EAxTLyvJLUDS87a2iulVKle
l3bjUsqVLY0NHwCeOCK1CGObbtJh5RzXCi4loNuLEUoYKDURi3WJRhR1HJXdQVj/xCLdaN0jRhtv
G6Tl6/ojRglSe4EtQVZG8Y5qjT9kvj3fG3F9oLXvbm5Lun5ClwdSAkfQLthZP+NAbh047SbdOHsf
dN5/IQV1VcAAwSQJjLa81rOgu8I+WiceTD/yxGsVe6Gu71wAqfI2D4o1mouF+BQBMAZwHAzRY4ZJ
ncLhFviBjKaBFnS7qv+oT0Po2EdQIoVauSPFU2l+ToS2w0bLlTr1gp+Vkgl2c2GqBMBO5bMhc2la
rPOII9p+N/JnbgW1O2Ndw64he9M6zemuZQDWZd7H+KnmO13batg6PX7U0+IfO/Y+80pfufhrs4Vf
hMsAnxywCVfbRdJ4cKwMpf2I59/qYQQzQzjQezif8dns0zBZEWdfP0D0cuXeFDlWj5d++Z1RU+Qd
Iuw4SrCHOuQD1j3ntFmjdl14HTJMx+CqnK8B5c6lFKHpWEMlWlwziBDgrBESBmx8uf0wFm5OTr+h
uAfKd8Rl8qhnKkvdDBPtGgz+zMad34bl8JICnAvP2UybafpRuT9vC1yIDlyJc8blAaWAnqVyLMMS
dld3XItQgxn5lmmGUQYaJmTAuY6Jpe9k4LkZYMyj+qyhH9WHDKjdLmjbzn8/fkEqMMaqZccNbNXK
4Z12YJpXO1pkVA568oyBXHnIVlIGldMZrgdSpENAaox26VVmNw2jP1ELB/bKwDSrO9utNxgQC6zJ
C/1uV9bbtnv0rOIjJhV2vRb4w/sxg3L+CwBeC2PizlVq5NQgQUY/V4uEeZ/zL3G/x3ZuZ9zf/rRL
CnsuRbnOhk/gn/VdLdKaf1rvyZpq1ApXZFzHzDiJrAQhQEGjSn0UvdZxbHYvkhNKJ2CX37viOaeb
6RMlK1ZuwQWiqgEAKRovIAVWqxqz6A0xG1VyypM9MMObonn05zzsi6/vv7RzOYrPcFvStx3Bju00
B94Nu6UY51uvWcmNF/zfxWkUk53NrE0cgmvL8xk9kXuKXWQOCerUDYe1T7So8K5kU4ZXQjFfV/SA
jazpDa9NTjP9Wlrb0t7khnewNOPJse/SBtOp/MkpWTBGrcnu+pGtwe7eqOyVCAnzNX9+gWJjSJUm
4NPvktNLBsIcFlgBEZsq6h8yN0ixvi9D6QhL6sNjWLEVvVm6aXhlWR/ABDhiwUuDyszSgzsakpNd
gG1T7v7udFBN7bFx+f2KA+o+pDooiyK8VRL3WQMBk0as5FTyj02z9fp9KlZ0c+kNnItQ/JzQHJOC
5iQ5ySKi3NBOrA9ume4ZWcHoLHkhD3xRIJ2XUCE1lvErMLSnGU9P3dOU3bfZr5E/dA0Ls+S15x9j
PVuRt+iEzgSqeU49O9zmepeeakKCYf7FtHxbywPGaQjGLGqkgZmdmjJvg9tfbcl+gT8KQCxwzckE
8lI9ZLvV7bHY61TwZld4DsKkLwLd4wl0BO6j16/RKS99wnN5ipbQroLfdNv05PdG0E7RXMRBrG2m
tfmNhTE7Fy1xBL/Sq+NflIMxTMCPbS3Sk1kcnOlL0z6k5AeIpALuHoE0QyhMk0ezBSXGyZi/jfWn
Vtuxathn7C/exfkPUU7sZqmOuRXzf0j7siZJcaTbX4QZ+/IKxJqRmZVkVXZ1vWC1IhAIsQgJfv09
5Ni1ySCwwGo+m5nuh7IpDwmXy+V+/ByStMNDmX3rzLe/lR95v9FBwDFLlGHKCGPW1x+xDAo1EdMi
CYef9KkZ6bQO+2GrSbXmK2iF+WA0wtgIpoSvzShhWkXgZnnSk9iovynevBnVsUh6r/9O/c/3HXPN
UT4aW5x1n9gtlb1PkL77SDPtB2p8go662fW7/5uh5e1QGQAcdR5J8pzGfPxtlCyyOwOFky0WuuX+
YfAM9/c8XICCT4DPdb1/Xo/TbKWFfGnYLij0fWfEvNm7thWTaRdsEb2/H92Pl87S3OKOFYZdYLqO
yhcbNx76fCaLDfJj8n5mbmK6RuyPv8Z87+QbnBnLCwdQIRDs4ZnwPqJ4I2xtcid3nNTSX6a22Zea
XYS2L5NWaVVUd/TU5/qf+x9wzSBeW6gRzU1ajHleb2tltO3g0soAYDYIG+YeS/3N63HbOXk05FsE
zGvW8NhCkQ39KkxyLD6iKWuvkRY3XhTNWeR03o+U6Xtwdn4Vw/iSZ/bWo2B5F3k41vP8KghrUSlC
E+16eX7F645j8uFl0mnkDc6FWdObrtVn1LWjrBSfrCbdgQN1oxYyu/1H71mYXWIGxtzL3JHCLBKL
PwGSlEDv3u5/uC0TixBdWC0cySGo/1KIP5X9Hg3PjcM9R77rVYDxTUcx28Exgozj4mu1PCNceHmW
BFm1n7zggOvimLf/3F/I7Se6tjL7zIdHq+0G+ZCWyM11VYaYIYqYBWYL47Us6YmgJtEHj2hEvt43
urW0Odp8MFrmVWpCFzlLLIFR1gwA0HoXNMbGaZ436GYDAf0MgP4Eom1ZQRypPXHlwIoN6W6rbSKv
kxGGSMtiC421ZWnhDSlkXzU6MvDlaWdUF5S+U/WBbrXVV3cNfMGgbEelHNMj17smHSZAeQorzmTF
LHhphmZbDuwmnQPYBoXKGdSDY4vK/8JKo3FQuCvkwlJ5QNNnWth5mDkuP0EenJL3UWeKobkYVBEv
973i9kzBMpwYaSuqYZBCv14fK5ndMRHgexGzQnJTkFgVtre/b2VlF1GlQNaIXGPmj5n//IPvuczO
uhS3WRJAVAjUCWFvZCfqblDarXjElZX5zz9YyTRiUvBbk8Tw/R1hX7h7Jj3fg//r/mpuHojz58L7
HQ/E/xAvLZajLF5YdoXExkq/U1HtfdD6OOyFqz9N+1R134RuhKNzkgrTGMMBgJPd/R+wvFPe7aMg
DBQLNvWGIRgYeuBfM5bjljRi4uQxU1/GVwDzt7Lvte82A/9nSL4/qxhe76iZVX4XELwkinQ6sMF7
1Aft6NkbV8fad8P8IVjuZuwP3p7XVqCEZ/slUXliODkIXaASmT53OmDPfONtu2oIjKmYYpjhvUta
395lrSf8MU8c/9CV7gkxg+g88lS6UTNbO1UzLRzYmwFOBx5msaKsySgb9DxJLfItzSoaGnpG4/te
cJOwzRxpwMzBFbF7M3P8tRVwEzCNMU6TSnypxhfh8Xgy+lNp731a7wH/gGoBRLvqcGsW6L2jdR3l
Z/g1/uPqAM3gRF9bNsWo+5llFYnmjaED5bPJP+guZtGflTYdGy8/eDwS+YPtdXu9b+K2/NoW9sb6
bzcZuEEMpYCpA3ETmMjrH9HmKUTJ8pQm9QtLtvhqbkow2FzMu6M6gV78u1te/+3MllA887IyySqM
MJyC+kTTRAkw9A/0GOg7yiI3f/IoP/jkEDD1HJBjzc0XRJwNZ7o9hDOdHKoxoGvFEVmqXrZ2Dk6d
YaySsfxp8V+ARzZyI6KtmYAnAeY3c+Ojf3q92NycjCEA9Dxpvzbi2Xj8a3QadhO0P/81MP+AD6GZ
kNKpzbauktRxQq154CG0l1LnsUCh/v6pWF3KTFQO5Akwv7fijWlfCdlUiRTqJNOjW7On0tZO963c
RpKZox307GCwnHl5FtdmO/VtJ2yjSsjonm30N8zyh542n6rx131DK6kBLOGMzZUJPKKXBRcv53o2
piY+TdlFeVOG4mvPwK9Cz7XoImMsItdGEpluoeLWDsCV4cXrfcrAP64VMOzyhMgmHOovuX3myj6U
FY/ooMUc/6JRN8UWLh4x/kHq6qJcGCT3t2D5DJ59B4xpaH6DkQB6Z4uXPbiogN2e3CppBhFmBThQ
5edanlyEHtt7HNEL/x/svef/wCQDybtYuEdKH5qcWPhojF9s3tttWHLWotSq3JO0jCKaDEg6FLU9
HO9bvr3X5ylOBHS0l5BiLFHkZT1oCgQ6LCG2OLslXgJe7Otx7tv/KE1tGFsL4tAVDXARziUvd8lp
3JRO27Tgk8VJqZCsAHbybBc8jwVP40KTPKr6vN87ld3HGIDTDtAnKi9pI9uTAcbbY9aPNPYVKzcg
d2ufG81ZnCtEDDAwLUKFxLwjGxuOkB6wi506Xyq3PFllehp5CvLO57YAfPH+vq/6OmiXZ4UDPP/Q
kb4OT47RESVylyWe8aS+EnkYLIR31RzQ+G2yw9CQsB4+ud7ZNLpwBsnQt/LMzf39n7FyoaGNh5mj
mbgPmKqFo9cNcDlZyuqkzTDHNllQrzaGYovtcC10Ba4DaQWQIuBOWWQNvWFXJt5OdeIf0A56K71Y
3/iCayH4o4XFAbKcsTUnHRYIUpDc/EWmF3vDxLtzLjIQFI4w7oP5DqDFl8o8nexNifIOSyY9CNGd
sbWv6c6UP+2DP/Yh47GdHk2ih5JBHuJclt9BjSYf0j4i1Z+x/sqewMowqZ3sDxIvLsfcCx1dlvvf
c2UfsMUgkAcgG4O79mIfek0UTBkYynWL8TD23S9uQzyRtFt11psRZURIdKMxxoqmkX9LOztVjjCY
PTA87e0q9Lgf54UeARG+E85Z/8HzN47uOHcimsbaJnhhxaGurM9//uFuD9g0SUZQF9dBU+U/TfJJ
M840//4/bOb82glQE0UFe1HWyt2AjgA4IiykGh46NOwbGhdk68XzXlRdOBZK1fMjHDwRmEdeHA+d
BammEYSCbDp2HKy62fOA2n8XhBPgVrJ4bPmhmKBvbdRR4Ccs3wODCPazyKRVmPvn4kueP2dq36vI
4CIsA3Vg/sVI27MmN54zK/ECLyNUh8FygwxxSSma9xKUU6bHkrIG+5PjYxRScLoFClr7vMCCgYcI
aoqYU1zkhjxQkxpcmyWN/J4p/ZCnp76eQuL/uf+Bb4ti6InP7J4AuoECbTkOrRsl9Wlf1knjvUJb
Jsq7P35KoxFAtOCHLF9k6m6cz5Xr9sriIuoXqi8LgtZH4oNGDpK2TcFiTv+YTRUP2pZW2eohBZsT
0N0AXgMIuXBgg1iVNdmyTsYxKmqJT/VWe5+Crovbto+y3H2j4tQONmoW9kuTb9RG1h6LyChmLiTc
L7Ow/fUpnUog7lCGQS5X85BJFeo5eUz9Yd942ifJx2+shqqOGD5XqgvTqdsSsFxzVpwqVMFBcocU
Z772P0QJMubpAMlMnjA91fZd37B/xk7TN0oJK1ZmIlqAtPFewmW6OL2BS8qibChPVNN5O+lP6lQV
rbGROq24KqoiSJ7wsp9n1xZ72WluE3iDzRNhfy2zp5xph1Q3jkZuQHPAizwJJMSWbtrayvDYnSdD
8UoDS8L1/rVN7bbCqJukor0fuQa0i4fB3mIbXTkSMADvAEEOinXGYmXlRFimaV2TgBfls17u8mw4
epmMcvf3JtJg5Xq8srW4N7hd+E2N6kDijGg/TvYD6UYoUcgNz7/9WHB6CEvMCCIUCpagRodVet41
rE10ey+Eso622dj7VhXnouBPZt5+63vd3Hs+2ZrYvM1kYRlct3OqNesgLTcTB2GE2l+bjNW5LvBE
guIRJvgLGltBoqdbEz+rCwWDEpqFM0bqBrbSQPcEOIs2kW+gywFWa8I4gICuZFjQHfn7NhMe2TNb
MUoT6Gst565b/AojKFmfGLJ5ABTu2e++0fwBDJJ7NPu+1fnO2kx0bs8AxD3wDESKjich5gOvz4Bs
pdl4XdFj87izH2VhRpoAVPP+RXR74QUYw5/FUjEhj41c+OXgtqw0SlckrfcTROAh5hChH/XGzK1S
xcoHg9YjhB1ABw6c0bsQ3IeQGEja5B53RFJYRqznGvJWSs5DV0ZnCF7+oTwD9qg73F/dSvEaMPV3
TcsZw4j/XW9iLZnbUdr3iVNZz3UP+XPNOgVDFqIX1BDnMuVQb6XFV0FJ7KZ5PBRPRdltxOmVssb8
K4A+ADQNPdjldVDhPipSUfdJ61axq3a4N0NR7rrxX9t6MjQoldZD1GBEYGP1t0Hn2u78TT7suUb9
RkrV9In4I/3Yt0OqJRzUPVPsPJE36MmRnUKzygoDFnlbr5aVS/jK+lKLtcomB3cwrOu5/r0dfkl5
yDI7VEa3Q1AfuyMotcCEE9u4g+8v/Dawz20lA5yIwBwaKMRdr1uh2ukVQwvL7JfjnEx5ohwNThFO
3ZZGwHtB8jqFvra1ePeAEpRSPAjgYTMz04Gnz739xiTIDKqQgR96bLSQ//jXks+sy1DguFTBT/Qk
W7lTG262terFi9oe0ebvsqFPTDKcnACcEOpQOt8rE9Jldr5hbOVNOq8blXHEJuzn8k3aW60HqsOq
T7hbmr98S+pnlI+CMZxqvf0DsQ7ZRjkUDaYdBcWDCMEZO/C9KOTwRtuW1Xt7kGI3pUXFPzU92lZZ
5dg/OlbwMsxV6b3WFTM5OBqodHaTa+YvdtGaXQy2eqodDL3k1YHUjtBPqnML68HXGHnOLcm2yOOX
EpUQ7sJKIf7mAicI5eVlV7QTAVWmM+ILh/quPqhj8WwdvWN61nf8pIW5GUpxcB9e6x8QtHZO8ZYe
5WoQ+/gDFu6ct5ZqHTb1Sf+VF3s7zF7MXUUflPo56ceiEaF3apuYGhul+JWrATVlE1AVzCtggGDp
2VwWVBCsW+SijLibpqGALtNReenwj1elWXL/1K6GyY8Glw5MWd0GYBxKCtWEVd4cTWBzPPNEvTru
UYms1FtlT5G2NbK1ctOi7YFBBPwTVdcljxMOa+lzw+yTvDKtiGZUhs4wZfv7y1sLxkDR4xYArftM
e30dlDSnb3vdK0XSVA99/m9q/jatjexvpbSHR8cHG4ucwUszT8962HCdr/qQNOV5aHdyVzcXCRqD
7gHgmO6LG4oHs3tsm+8ZQNn3F7ka9D/+gsWVw0w5ZUJSgcz9TDLx2HZWTNvfhGJOetc/+Fb/0Erx
uadbnI1rHxE1IbjrPEcPyqTr7eWkMwOtbUSiTb7+WhdOHWJaIP1yf32rVlBmQHUejSPUUK+tgK4m
a7jZisRxav1Umm1zcjBdvIV4nY/W8lIBqwGYXMAA6KPlcm0mbYci5dQSCeb59vZ3/+BGdWSe+JsV
9U9sS2jYnA/WPXOLvSPW0AuemyKROcZwnVxREMgq8c2WLoknXogLb7XpGeOFGOO3DPZguSlqQ4Yv
InD35Ltpyvp4ljF+wkh3ga525Z9KxYa9Tia57zTM5tpm2rw1NICYvT6BaT3Lt8aKbsMHwP8zhh0d
BaAFbmj5RzyH7C73h6TSOPllNSVEqWRrfKplZlymjqeYzbZKsB1AtgFcPHzqzwaIZX/e95CbY45f
gafX+/g0SPeWLzBheUMHOTkJSLl1yqsqbEl26vst4qQbR5zNwA1Rt7MwoL1sh2tkBHjLFBIn3Sm/
Zn7vKlC8SMw/3F/OzSXwbgclZ1A/zwWrRUy2NEYzObYyadCZjkur+sMGkANCDtoJ07yO71tb3Tzw
2/1/a/OqPySsZuE7LEPWlLgBS6PALbXdVILwvUXx5G/D8fvC0HqaJ48xRru4VBltWpU2nUzQhggb
Mz2X1RB7+bTRbF7/Tv81s7hEGwCBCgsUWgnxnc8Yd0/P5hCQjbi/um0gBQCnMMSxgKq63rZcF5Ln
ZMC2Fe2BQULMbdqz9I3d/a+z6gv/NbMEbonApv6AUdOkN3/3w1kGYzQUr425JVm2sZylRqNHJ+5o
Dj6Nj+llDx2OohOh25vh/eXMUe0q6qG2hDOEEiUQPxhIXARZHlAzp6mSiV405N/aS0FuStp0CKXu
DjsbuPE4zc0xhsTxFk52ZYVgzkLHD/QUgDQt3/Ylh6CBV5UqEVoX+SVeg267MzBJ/fcrBJcqIgWE
LkCyNv+MD8eJGDl2zagVClw7bidmN4Z5qYyoJVia8AEdr7ameVZ8ZGbRx3QnIBxImhebavIOdILm
pIAksaqwaUUdenrxOyc15jVUPx7vr3DL3OLm8lvLGgpXqkRKuQ+8qQt7cAqEPK1U7KT+xr28cpgx
9A6HAbgDc7w3kKrebJlFdJWwsjra+nBAw+tvIaVwyo8mFkfZFqYEdZypErf8x+5k3GmP1P6epltK
Oase+N+lvF+mH1yDtQJIbdNSCS3/gT7JzqANJEnGvw9MiK9IZCDNBjjHUo8nEIXvdb0HB4SijNX/
Mrov6ZTcd4G1lXy0sdgxLoiSrNZUoroRk2I0Ei2qxenbfSuz3y6DBaiz39FRaCwsgwXTOODeLRkT
vGj1V9JDlgYZYHFsuFHttDY3n9x0lN/uG12LUOA/QGkabUCgEhfntwl6ITCqqtBbtjETh2ZdhTNL
mnHcT7nd/nS83P6nrhXfS6Kl3em+9bWECogQAAgBlscAjTMfvg8+0mjTpFUadhZamE/+dNSsi1Oi
WDWchmEKpVkkwjkGMrpvdm2n0TJCQ+O937AslrkOKG4KWYyJLRJbK3cCdAbim3TPkny+b2kteKCl
4WJkB4g6zNpery+n6ByRgKjEC5Ar+mm7hzyEG3p1pUdWam91yNe+JsiPXbgR2JxQjbw251V0lEyz
xmTMrC4JOqny0Clad9gHZIRI9ND6lgrHbITcSerW2VZTam1jceOASAqDIPiqi4zHLidqsMGckom3
F9nksV8FR/AS/C419S/i6FaIeX8MfTgzANihNjSLoqPoi5f1cqRHmCOvM9FNl9apNfChWmOZRSUb
7B9lWvI+dgqNWU9KA93wQ1EUIgks4gcHOril9whqXxt85yi9TyHwUkTEna3cX1bPHb5L4fnffKcw
wACsGw34CoJ+ChVQak8WMDUixqA6mkctsryw53XwViti/anHuvnp9Ob0XBY+/cyo2YIzY9R2ZZZW
4EvxLP46mGqwQmHNhUmOIlZSjKJ6llUxIQ3xAk3sBks2P01W0x/VmOafi5SUoKlgvH5J6QSCdLCy
uI8W1xuyAxELtAybNidfCTV1fNYBOA40KeS4N6duCA5oX5bOvhpqmn+2a0ZAa1wG42Nrt5q9J7mp
nVF6sn4gidT7kNS9pT8aTV6+DJU2sSeWa0aFEcgx69HzSG09LCupfc70nH6dvKH+Jr3OOxV6M36F
rCqFi/GqriNr1BTa9zMLedxV9WDEWlqX+a4chHjNGhMQAOVbkGWsHKMBGVPPIGtfkr7DhQ7Zjy8d
1CXEDqW6Og0BBwm+z2zI9CjUWASYnp20l5ZrBNaEm3dx5rReu6NgJ03RpHHkvznL6ukksHng5B2k
1Z8g/lJtVa/ec6iF9839Z9SAUboCfHeReedmgZKAVPKC/IgBnzAONeBMtSvBmDAFsoQInacnoq2h
JFFBpOW1r3u8ZbvKwgN7EDW+hdEEQ4ftMqrvKS9VEHq0MC9mU2DXHYO1BXYFVYIYfN8+eDwR1DCu
7OaVFxrUA0sA9XTs84jJ0ijFu7CJgL/TH1FRrXYtn5qfAjqiTRwYU/9b4xmjMRt8zGRhQsxxcKn0
xueSiO7gdlL8bmtDaEdDlJXYe93QKmAPWzHGeNEqFmKYw8MFKHU91kYnK3eDmkb0uJ0uAxOjaCzg
fljb+uMGNGkRQucjDigZ8jyk0shll9pDxThwwtxRXqTLo14eXIvsh+a3VrL4fqxeFkFnSzNADv0w
AMZsZGDX0RPl3UEJPVMXv8iMZNJcFQZB5+7Hgus7VjU8zIWCHl/DfD3yNMQLkXraHtJxTag7QbaT
dlP0Gwn2IiF8/1HAEIPzecZWADJy/aOUBaLf3q7UBVwAY2R5WhmVrvvn/tIXcRtGUIHF9gKf6c2g
6MU1DBh2V4vcni4gUN77Qx0Rrz+LDlDQevwdYAb6781h1gJZx9zKxVz+9ZqmyYUs35RhrhqItGeR
2sXe4/Dgqh0HiHtPXmTlmCW4b/TWj/AIm3MMIMdQPFleFaXfebIDnB5yHkWwc4SojpBeFmenA2NS
jSbPxodbJI3vewqFSBf4DPR10Zi8XuTQKfC3AzJ3IQWoKdGWAmHEoA2xA2G1DeDS4tr/jykwuOPa
nZvVy061JzGU2ZqFftGddDw5Lvtu9r48qByayHY6TU/MNfqoNLRmf39PV44M0lVMZoAtHHIBN+Nc
usbyrDat6aJAyxs05k73B2gcBi8CShOjXcSm+jz0NJpQqAK9S5hPAcHTqXi5/zveP951JAa8TAci
wQaSA7DThUeB+aELhp4ZIG+2dHD9gC4/9CS4xAvFmh1B530neOtGiJcqGqecR0ExdPsqFxT/FwWN
JDmAINezI2H07KESuvao69P0pZed3JukamO0X8sTa1VwZA3hr8DU9uHIxnTPqqJ58rO6f72/qNuT
jzUh+OHjIbUBOPPagXSUS3lnCv0CoaUnbjb/9NzaqsuuOClq2Q4AVPh2mIlb7Bsf81Ygr1EXlFf7
R9NUaQx/zn94pgiO95dza8qeyyBof4DbDdnhIpBV1pDXxOLmpaaNHQYOHupdNVWRrXq1cR7WTGHO
O0A5Fqr0wIoudo65daGQQlwCZ+fKqEtBxr5xuudfe+1w2DJc+oA14G7FkOG1CUAQyIx6tC6tnjcP
Zt+NO31w3IRVVveAtMANXeH24NRxsyiYxmFznGDOLW5/AKq/83/nt8X1D2gDKKlaqWVdDLV3qMT0
R1DEkv7QbDsOxl3nc4gbdyHX5X7IMBE7nu5/ziX+DkEHO4ByIKRwUfW+wQH5FWTHKnfeAbuKIaOz
o0JFpd6cPXt6M/QvjdGcmGddCs1/1mUXDvlWY3zlM0PdzMb5wEsH+NL5AH18PArYHwcDYa+uhi+t
Ydfnwit9OyJpCmDw/fWufPA5OzBgBscF453XxqTlFX1h92iu61ZbI1GfJiin2/beo518kxic2nXm
QPcM3JaRBXLv3X37t9cXeF0wsoIpnBlLs5wH94nSUngTiHI7I3hwxnzYwcs7JLZu+Y0xrd6IPvN6
Fv4FCRjPADgIT2XMZV6vNwVmZGrQb7nkrHCPaMSzc5b65R70vcOnkqbVk5ZK+9nHOP5GMF8WBWbP
wgCtg3YpCGJB0bjIRswy9aU/YKmlSaIU7OVjMb7VkP4rhIycAmy0NfncFU40bQ77r6wapn3M4aHS
PacL16sGfQBRvoZVNzqbk4IoHf6ti4vt0pBjBC/fRA/NAXaxzVcGZx//4MNgbUStTsBg0EgMcv0L
zO6+s6pnn2uhXXTnnORn1jQslJ5xuO9RK8cH85RzDxC5GF4Fc4T5YHqipUVcrTEvbuVXsUkzI6LV
UMGrnb+UI5y/KIZOIVgBYBscakkRMeY5EVbDzMsevIDR/WW8gyMWW/jxL1/eYTkXrsK737yoGqwr
AOMqcYYM+OOUlr8AVXzqRxZrtDnxJk/kRHbmDymHf4qZkRNVyZTqIdGncCoAVB53mXQ/3f99Kwd3
HrNCVjYnnbgCr7fZH12PAxptXhyLRINbY+jsWwGiTkBUNkLUbRaPXf5gaeFLYsqqlGGQ4+KRHdfi
wgu1T6R8+PJ/W8/idOp17uqNI80Lhcq6Pjz24JtMnRPf5OhcOYuQGQEWH84JEtgl9riWTemNbmte
rHZnVuisYvJWz747eHOCIdDbxGis2gPrLC5UC3jdpT4s2HpVIUbfvIjqt+P8rgLojCro0pCdZcnd
1G9UXm/TO/TeMc+CKwwteDAuXvtFkHogE7EzFDyLnh0zr/qCnGJrAm7llsb4KRYFHq15Js1cHHKD
aq6RldS4WF2aRdIX8tSVRjaFrWsCy5o70851VXdsfY9jIkyI3YiU9FH6Qf8F4gjDRu/hdtEYfZij
OhqwuEOXOW1PNHsgLdUvXWdO4dBN3cGEFl9830VvIxtmOFAHxUsPwDHMjF9vLaWYBbOUMi7VUJwm
N33se3HKthgBb/0FySzCJvBEaNXcIHb7sdIo0AfGhZrAnUBLsOEgcRTTw6ir72ljvlhbhIq3oQT0
lDgLgMSB/wax9HpdlR1Abw4jrRebsenF4N0QU5a6Z98V0wVydGojtK58LZArgvQGkFLg05YjFjru
BatHffQCQJzx0AJc+zyWnaE24tatGWjiIplG/wYSIvhi18sqtZYOpFP2hdiVE1OFukstKn9jMbdO
ASsARdkzngE58+IkTF7FUtVb9sVHU/6CB57xA6cSDCRdt8V6cxuI4WCwNjcoMRi4zJ26ypjyoiyg
Wcz74uDwCveKzvRjVZrWYSyG8Y1oYuuOXVsfOjkY5UK+BhDwvMsfrnOVemnF6t655K09VDERRTGG
OqrBdmh3deb8Dx8NxQ3QnsNDMBm4eADVbBR8kg3wzVXjRP4wiT2IK7X9355k0AmDfAkPxpkXf/mS
CzgdpgZtlYsHUoR6eg5odjSKLZXFte+FNzb4BuHk6Jov2hYVUKWO2VfuJffzbh4DKU9uacmjn9bk
GPQo3Df+kO3+emlo8s0ZNmBeaEUtvL62XTUEwnYu1OVD7BOiHvCO4yFktrYo1lYyamBrgFjDMwmP
CLB4X/uGNTq0haaDc2kwc3yoq1F7KBl1j67Riovw2uzEUAY+juCPjGx03R4qNRpb8xQrdxEgSzN2
6h0FCU+9/hW5GjJ9SJl7CXSG3F2dezvb2exft7y4zAhrKKpk7jxZYVWv3mZqv3I+UENBVRfFZExY
LAe2eBvoWTrpzoVQLwfeAwAFm4wkRIb8lyJFSHeB98GLGOw8BoaPl5TGmdI8TQjfvfgu8fUHx+qU
/FSMeWmGASRQrb8DAMGcj7QSeMF5lHMWyb7e16osCbQrLfei1Wn6uS297jeHGOtfPxdmK7i3QRyg
I5tY5H3d5GrvY4YXs/Xb74AYWfvSQmsKAg6d2LjAb28E2EIaNrMwI4Qu+4i1pzllqZXeJeiJhA6p
1cl6L2s0UzcuhVVDrocJOlRoDUxjXm+d0QAN1g34UrhG2VuZetVR13S+AepY4rvnL4Tb7X3AGryD
wLJfm+kK9GZq6DxfnCyovwa8CkK/6LTnVrbDWUhHf8jUZJyZ0sAQC+TLHhrFFYiOKkB5jfJkF0UJ
Tsm03HlFkx58bbC/6T3t/yn4yJ89It0Yowj0l4c24EaYvz01ODJIVG18CpB4BnPo/HCreLLFAz3v
0otXZWlUY9YidCvn1SnHjU++EqNgCd6Fuwvpt2MvvFh4Ct1Sx0wvPa4vAwQ/hHx1cVeXO1Q38p+Y
12s+20Q0Q2y5A2Hg5JH1GwSrQbl5PzC/D+VdPyjBGeDOeg3gXcNLYBEt6xJICb0g/iX1iyLmha4+
txoJ+tjP6L4pvPQ4GBpkayokXK3U2l0/pk95BbYeSSR9xNztm91iXqBE4N94TK58DqQvaHiD0AEO
u6Q00A0xALGR+RdfuONnN0MHsa4y/jKhJLJxNG4vRVBZzBwO8FwUzZdCqr2Ya1FgQ3qUQRW51U+r
z8JW0LDmQZjyvw4uYFdEaQCSysio8c9rNxutrBNO7VWPtf/kBm1oTKHrbTy4bvdubgyghodaN8ah
lyVbLAU9MGrSx4mhiVop45dtDFPkZqgs3fegmzx9FlVHnQOYD3TVEJSvV2PRABiurC4fU1ymzyXN
5wIpqLVLQJfPODrDRpZ0U5vE+3Em95i5R5AteXOU+3BIie5VtWj6+hGzmfbriGJIPNjCCycif09p
70Sg2J9APooxSVNXW7q0N++gmbht7ptikhD7uxQHEU3aW20/1I8DzezHAvQFO24qdehI/5tqJH+u
id5GJKDG6/1tvvHQ2TASXQvtEdwVyw6bJSorm6qgflTNEEyhZWXcBs4gzcAWBx4Uta9AK/S74Gr8
21MIwwhQuHbn4Wukpdf7nWtFNzCD8EdIiAATgoxyB3fKMSMK/ov7a7wNi7MtgCtntDn4RZbaEoXD
ChOYaP7oNDKNWcuDS6+Qphm1YXyaiE7++ENhn9NeFSiKZLn5yQgUO278irVvDCw4ShXefzjYrlcs
fUDB3Zzzx8lo3VdbA8QEoLEZaOBZ2AAxPRZyZHtdr8Ur2DMcCRQoHV/GusfYbEDdc6853r5Pgx8m
GHL2UzDuldtqUUp7/v3+b7055vOGYQJm7s+gHLaM3jwfnIDnLX+kaWHvStN/YsiyD5z51o/7lm6S
B1hCHJ61HKA27zlzbffDsUPTHiSSmlM/ToGRx407lCGe/tVGHL4NJvPpsjCiAcDa3Ky7tpL7Xdrk
boNHuJNC+60ZGIgl/datXnqQ+snIZb2jTvdXdruHmFkHAcqcwM4FB/PaJt7iY4lT7V4ae8qmV9ZQ
RUIGLFDzzFVdjLu/NQe02qyRA/DjLMC6WKIjLDn1ovQvVAqAojz0Vv1HHdJxTpjrBMT9G/H59sOh
cIMThb9hlp5fVqG43XaNBuHzS2ZSKw9T3S+GPXMDkm1k5rf7CPYYGzYAxgON8BK7ApeZWspy/6LA
LxxhJoHkIWBd9FWmoJnccJS1VX00trgFUFsjDhuQGwigcEK8qGrAoQt/4665jQRgzAPgDpAmYGRu
KCz9riZTNWjeJW8G82BN7YBg6xhDmNsgj5HSQ7Lg9DZ43i33L9UjZ/fAN3vvzyBZQEq9cMu0wJiI
Q4ILxJRj6Bw/5CpHD7/7PA3GodE+3/fKlf0EFR10yEBaOIMa5534cLzBx4VhF2SIF9GUoxeOjl7+
P9K+rDluXGn2FzGC+/LKpReJWluLrReGZUkkQXDf+etvQueccTeatxGezw7PwyhCRQCFAlCVlSl5
nW1mjsAdz7xEh/owrnWwAlYYvHdODel2reANUpWhbGa71MJ5rfaKFDiqiGNAZIi7l5i1rUWFUZYh
NQdfLb7K8cGqUsFZcTZtGA1eiGD9gqLoOR9WFM1tkkZTCXBPR8DqVj4Vcp8LKvyrRr5BUUhpO3ih
nE5Zk0CiKLKtMuyHFKBDI+7TW6jZFqJeg1U7oHfB2oB4Av0Up3YMhyJl5NhlOMXg6RlzJ/VQ/W0F
O5e/yOBUR80R1xhArwCD5itxSZfbTY+n0bU5e5UCeDlkHyISNNa8neK/DO2wBTAd4NZgC0DmiU8T
juZsGRXQf9dUvrdBqlT7Vtf5l3cOrwgGTAKMQCUeuAAkQAD2OJ22mc7sx455HWsx9eWExIFWOlGw
QOroZcC76KqenfhHhwfr1QI43TbWltSztVZ/lXszfjCnhm6L0VZ9mQCdZUyW5E25/rssHa11TaLH
puDWwIc19sXgdkeGCFhOnEHcAwSPvIjYS4EvfrGqYGNslWC4GX5enpfvAHX8soQVZLpxN0GDLtaA
zwNU2jI3dk7ta+Dwckj1FeVeSRzJQ0mm2aJ4N/nF3NRBN9W2T+w0uzXbdtpKINqNkRfso6tStesg
ssrk1mrb6MaS0vKpk0H74AzTsINleb8sSUT8po1lv+sUB21Nc2+0AahjVdNNFCBwBeGLv6BgUBBZ
g2SpBXgmkqdcVAEaOl+mxbSv0bGH1+FWUds94PQZkhyXp09kiF8jeQYEo7Xs62G5BgrB00YNPdx3
2fDyL+zg4EaaEKltg6cGWtSi61IddixjdqXFDJwifav0OpgWEZH3ys7HG/GPKS6+zGZfynli29ed
099Hufli1ZtuvukMGcpgIn4zkTFuoSQr63u1xLjQviTF/o3UPO46UQvC2iKBrJ71i+K5cNbNqdI+
1QagtK/psBTeqOXFvi0be2fP/a1uzYpgrfgAzZwPSA20HGCpcMXinmLyoCWRUsLc2DiTm5lF7zdq
Wgg873zjogDBgN4gsmGOzkONMiS+iGPVSTiqaQUdIiOOqmBIuuEVdBhW4RFrVH+1Y8sC6gzubXTC
z33vyZPazV4Gvean3paLxG9iKAW4SK5rsebOZYYOEC2el/dKTcqnsVSJim7UFBBGs16WKMhLhVbX
ICHUPju1SnPJV2eQi2/KlGiq4BA6i4CgQ7ZwzLG4xJCc3O7KNX1aDGJI18Dd18+D5Zo7WfEkso1E
3Clnb1rGvAzOCxQzv6+QPG1LBTaNwrb7OLQbt9vUt7VbvM+Nf5XfiWReeVJWvP8AGmfYZtbjBPQ4
S50cXeKUuU8jS5ni0CHA0Az2A2D4O70xElcuJJAOvg11jJ5tiKS0+euC/0Ww5/V+CGZJhLU8236n
n2Jxz8UciRulTMc4hMBCLhNc8uotVbeM3cySRDLe68YsnGkAdaNdlzM2duVsJN0chyl9TTUpGOav
IXmiJb0eph+XwyV/q/yeYlbCAvmQxlpxTqdY6sAi0ALOHSqk9tHlPKE5YRb1H5+FFbBDf9P8gY7r
+3J5asQxykGVoU4ZNrl900cvkZJtxyTHUgnaDc7gRBgOLGEsDlJKuAxwUXJwnChK8gmgL0W6Nqxy
DDS8OLpaKw9jrc3bbCqngCpGvDFjJbufErvdzImduWNiD1t00agP8giYeangkl1DqOE+wgX/ri+0
x3JwrEcAikdRFy7PysHcnDHIoLDNrty4Ep9Ojx6h4SMdUxIm6JfR90ocTsYeld/83rlSMt/41X5E
kb+JHopPfPPl9We/++RS822bCbkDYoIXNWfbBFd2C60jAtwMsm9eW4bLQwnsDNlOo1sLACRnRcT/
jPR/1s7UM+cUkPNag7WafCRxvU+hS6ou+hbkghvLQfvQfD1ktl+85vSBWotgrKvmUSYGch91QdSM
uX1Vo2enmWWDhEo+uHpdAkQWoZBpDC76i9xannA2GPeG8TNuXvtW9xMCRN3l+V7Z2gBF/fkE7nJd
KllmZIaJ+Z5/xeSFda9DwW2ArKAmUp9ZORPwuGJAZ1T82IP/1K2SydIrvLhJGM27sf6aosWNh7e8
1Tw1fjaEBCvnmxx8T5hZVgvA9YFvXwSxUkcbCPSGShoOtuk1NqQ4gOE28vfLU7hyAsESo2MH/Iqx
CXNzaEdprBJco8NhY7iqV99Qt/YSaEP6rcBhz6Mj8mcAMCArDzgIKimnUzgyKZpS1xLktlTWIeHm
0nMuMsJz4mD/w4qFuyoWCek6vjhLlHZBLTFOQ3B+hdGV6T2aehD7kt/4ZHt57tYW6dgUc8+jE5WA
o7AfKEzV5ackefFD4Vx3jeA5dtZYwgYEADAILUEqgMwgd6iA4blNy6JNQ3VbP2o/5AAtdG5jbR7q
dzoB11g8Xx7V2jId2+OWKatnQyU97JUKRI8rn0LrTplFic7zUHk6Km4/ZcbcEqmFlXQJ0mADtJMS
NA/Opy7IO65ce4CHx1sTERm6NmgrPV0kyYo1KzKNFL0jr5aW38txuS2hsWc32aZaHC8tWq/Rfzhx
Nbl219wts/RVo3tU6neX53UlYOIZhdch3tcAKGD4p19S4y5dWXlOQutOuTNf7A/T/1368q7xYvy9
bGzNNY9tsUU+cs1lmiuHAa/CtgCbPBqQrPcG3GXjlAlC8Jq3YD/jhoBXB168LG4eGaIpOuSpPZLQ
lAgYgFK3NyZIKQioDc4K0WwToLWBsTPhD54fp2YYMCAu2oWEKD0/kHvzCrjN/DF/HJ6UsPYiv8wK
d971goi1NosANIKIDhB8EANwK5bopZQsuk7CWO5dCXcVNCm7SNQMf0vf+B21GPIPDHAAkEEl9HR8
Fh7zCtw0DX8YGxO0ftfjPbobg3avBaL78KofHtviIn61kEmhEmyNnuM67lvrvuKW4OIB4o0C72AT
dHohQrnmaFhc7GobWe2QJ07DNjCCf/XLAaFCbRlYHJxep3MmK4OaxBF6EsDbel8qoH9kFzP/7zcS
cLP/GOFGgNehYi5Tg+ukEbtm1d1VWulmzkPc2ILr9upcod8CDNYyzPG5FlWvJ8fJehISKyduI5E7
WRpF9Z7V4x4wLFwqwNqFhD7n0lNdVk1DsV9ndZi2TaLgmHQWw28A4kWhwv49S5qM6qlBg66YnCAa
HRER/vmtDW07APvpgFJYQCFwvg5ysgkawDLiYGqAbsKxrxv0jkMvS/ua28rwJx1vi8uruBalQAyO
2jGq87h5cOEQSs3gn8rYRibOFhmbZYfHb+YRUMwJPH4lZOB2A8ADkH3oneYL4mYl9/VYxFmoGF8l
5g9XAi1rPNb4+tdDOjHELWSc9D14riUSGioNgCO/ikYjpIoTXDazck7DDEB8eAvigOJDYIzW+iEH
62qYjk4dVFERg2V1cd5NkoNMSUb2gNgRJGoLe4x9tRqFYKiVpTv5AG7pFgni13FdZmGryD9USd72
snFHZ2kXyeboTrZ+S0zttY7r3dy3sYtiJ5CUpKZeTkBmMtFcdlNglAVhYe2rkGhD2EHBG7223FcV
JVB5oGTIwqQxXGsiAV0eQbgsqO2sORMKb6g/I7eHJBH3nqyJlvRAs7Gxtzd1/SvR7hQ13TlI1Fxe
5bXhaEiRYKGB0kRvzmkoTZGHSmWHYjjoMFEgQ4P7Qlv/dXEHpK7HVviADbq+MWrzLOwDE2gI6Cgq
7WeJnujny6Nhrs+dOqwlgAFs0WCBvrnT0Yza4JCxWWgoqeBaboaqxJN0DC4bWZuyYyPcYGajq/S4
lGmYUE8L1ML9F/vbQroOqTD0bOP6czqIPG60tjUqHAftD5W+EHXXkK/LQ1hzL8aljmZnYPxQozo1
odR5BAKIGibi2xwSdNm+j3wz31+2srYagMPisAG8ADqk3ETVfWQ0k4GIqJVL9Ylms9YzDPQlCwLv
2jsJENk/driTummrUhoVcJ9WPyhug1LiRkoBEpgIrVKggK7lbZTTK1rV7jKH1EpuC0UX7Ne10/Xk
G7hFK1vaV5aMb0ASrPhA6cr8tH9W143tJ2WQPFye2JVzFM3GSMID9AUUAn/1xqswbQ3QBoelFM5p
fjfRzjPb3QhZ16QStU+tuDsSqEgVoCaIQ5TH6PdNqscWUbIwnxa3M7/itnCpZQg21YpHos0GOFpU
/5FB49WyBqlOxqiZsYb2u0w71GY2II/BIoqQravDQTIYHVzAroEi+NT1SWyD3X9ScUz3jauW0LNc
ruZChH5ccX1WSWUdSqwbUeM22FgXaUssC2HVNuGNsSe3IsHWtRnD0qN6DRSPDpz96UDo2JK4a80s
rJvf6fIwDCmO59rNmsNlZ1u1g1AE/B2gV+igOLVjkggEvYaDoeAerI0JyH1iT6NbTRG106wtDQIF
Q3HiwQc+llNLRqw1E4C9NDTy0u31Vwddjhb5+5cdCxUM0cuISXi0ezbUQ5RDDyE0zNSN7cCJ75Tk
pqYinAmbFu4oQimJYbpYMQlYW24w6C+Z2hx22ixy0xRUv00KeeLa79pwKOOrpLev0BIhuO6uPfFg
Dz0ucAuc6Gd9ZHnfzMuo4HAK1Qf0DvSuvC3ubLCh+P3HkAGcJ4i+5+lRhqT4Y5Bzj0omaLXKmMEn
NaC+9LwERaDtL/vgmhGGU2OUgOw2z+UaMmOR83yYabgo99nkQs23AvJv86FXr5cNrcVxpliN/CEQ
/8j3cruKELsEiFGjaFtx88AuHrMNzVzrZfmMoRslqlms7a1ja5zHF3JVS8ibwhmHGPjydz3u3UFu
PXFylP0m3h2PLbGAdZStWcpYSQxJxwz214tFd9MbjsZiDDpQXmfekEFkZdNWfl9fZZvLU7pyWJ3M
KNv1R5YrU9PyyVHR33RTJeEUtB+gmbXf/29GuN02xMuSxhaWbWq3b+RX9nMpvejxso218IRmZTyd
mVKMzWM8BrlJememedh25KNEG067oK/JbP3/mxnu6JBaeUpmKc/DqjV2RZHsFzq/WToRXZvWhoMr
4DdsHa8MPhAC9BZpxZLl4YhOZbdHo80mG2NWaDBE2bS10xDnB+BOAPdhB3ObCtARQKEgYxE6GjE9
JQJfimmJSkIrewngeyYcbbCmA/4GMcWN44wLYgRyy15ioPG/VT2URoGOcy+v0FpmGUpBCHpocgMI
k+9ttezapr090ZD0V32buEZ3q9LXutz2FeAXv+Xhak7f8/gXSs+1YnhzJ7perI6Vke4gmcN4b7ib
NYmaUptGuHsp7yw82qp0M0YpeJVFI101hJoKrn+AsKF78nTzJi0YGfEvD8GYuNG9xX/Pryb309WQ
ty4CiD+ivPJvJvfIJOcsSxbPmT6mOaoeYLa/GgM5SN2kc++Vq3oP4UPPEFhc2QgmtN1wh8FjCJgP
5r1HAUpRSsMZZITGiObbEvxdqE5Jyf3lYa1EQfCp6Izsja3XGV+9WaEDpItomGk6mni3CwU/tPbQ
RS9SK0iZrxyWuNaCaUNHJwp4mbiA20FHrjYy7LYCZDXukMcEFH4k3+azPu2rHu/JHN2YNyl6Mf/F
TKIrC0xoSMueaw0jWaOqOf6Elh4Ow2cfkuHvASRoPANyHTV+hJIzyTptiMoqiZMk7Lv3CoB82UBT
ZH+Vo4nVQSH68qKteAYysgCOAATHGs244xmcY60pLXMaLknlFfVVG+tuMwsecytbDLdDXKEB5cVz
nM/LgpkzVzNDRz1Mf8iX3peNL9Dy/xv0COv4+mOHc4vUAvvtqKMcZhmPZmT5vfSLlI+Adwtixoqn
I8Yj+c9CI3yQuxBCw2hqQDabhuApDWw8GPzUUFCaV3D5zLO3Zaj+kjCflVCOLAI9fLqB9VbRKjQF
pGFlUU/H8x+UyUWdu6ZMBWNbdYh/xoYX0amlBIzyhVJEKCm2EaBUo4wBmr+m3hI8UkR2uBjo9JAF
x8ymYV6jgqcR38jxjBSRd6zV1nCTQX5GB4AQGTou8qGVLcoMuyDhgrRJV9u3CtCrfZZupFb3siQP
hgK6ojipofPptuaXUwH/GU0fUzw9N7Po4rPiOPgaABnR4AMQI7+M2dgaMiiwCavXtvMD6C9/zO0D
eiDuOnsSLORKjDyxxS3kEMdZTxXYyuQWgni/NGixN7K1k5QbsB74eA56l0PJmkG8nlHJ/04L8J7T
OwQNxCYMQuEFUsNRUIBbAcgovNdrN3Go79SLYIznTgQNPAgqGrDLgiYLPEfnGgh+oknJcQ5Ile2V
CdSNu/dJVF85HxczAjo45FPgkmeX4hYyEj1y7WFZRRvqGLdEe05N6G5OE4RsOtCyWLvLM3keL9Eo
gEMG9WBse8Tl02FBqll3AAbPQ7R8uwMOs+k+tp8GEvzfzHBbUO8dCrHtMg/Rj6B0gdXfLtWtKULa
iQbDnTBpFXVJU1Q4q82AUiN1ISvqgk2Euo3zeXlA59sL88aKU6gAWig1cwOCbBO1iTzmQBXdRWn1
0kEqoppaDAtg3MQUXAXW/ALEBUjC4zKOIirnfJHcSyg24DaeEKADUiTYpOml1juvbrovdE+JEztn
7s4iB8puuBGzlkeeMU+KrW6Sl6oPdUoavwXM0wc7V7nT+knECbRiCvcP8EAA+4BHAP/UsIDPKudE
GcIsjfSbfKI/JhKrkD40+u3lRWMR+OTZjmsBoBWMMIQ1RvHZyiYyVamuhyFEWdaXrMpPqCC1wo7j
CxZ4fEUeUbNtKowFu1Vy+17uA1hsNkuRdTsAAIknyY260Y3W8adsUp4vD/A8YcVGiGsCaq8Azxo8
T0hil5CZd+QhHH7r6oPu7RXLBRULcKJgy/QaTyS3cOaY3/aQCsG7DQUivmvKzkszq22Md2q98jMB
ogoM9L2/SILoe7bdODvMh46i71BHCRpIVdiZNrFRu5b6FPuNdqsKC/ur3ggN9f+NiNtqWg8hk8jB
iODx9QvIZPfppxN0bhOk3vOX7GcbwZqJhsZ+fjS0OE6TepBh8Gb5fZ/4ytVfY5jY3NkKmkJADoRD
hQvxuPXH7Vhj7pbfZeotXqn6wWW3O4u7nAUuGJYVspY584LWvKagMo1aA3SmYEX+fdnOeaqAM8QF
ePSC92ptaNhe6SNp/bS513W324XQP4IC5/ASv07aNjM+RKRRQsPc3a4y6nihMQwbd6pTubI3bpLa
ex03mrwzrn42vypXMKerfni0auznR26xdHWmJApWrZNfMu1Gj1+oJiCREZngXL2MUnlOiY7Z1O6H
6X20b0pNwJBxngHmVozzbmAflzxnzocLsA8SMSfx9B9V62Y+OsyKbaQKAsVaiAfzIdrbcQXHu5Yb
E5jRiQa+1SGU08mVIxzGmkh5c23ajk1wQ2oTNGeTOB1DdXLHvXmdCg570RBYzD1aeagwFLCBIXTk
Te3uyPD4L3bR8QC4NyXEEKEfrydjGCGDUe3RfFAnt9qv8Wm4sW/l6+f0jnj04bJRwaTxerS0iwG/
hU59SIvaL5XaK4FxLEwB9mvVCtg7QGjIMjY2+/nR1FUpmAxogaWJJk91ASZo/vbhAXcGZdU/Bjj3
AiXPSNsuG8PiA/gPjxhPbb4dhqBJt3h9XJ6y1aCDxxsEQWwUDEE1czqapKCRCl6iMZyVN5lRj2+Q
5XIT94t6tqe/YZEEo1u7vfxjkHVccwaHbOoaixn0Ks2TU89678D5MkJUBlk2gZuvXR2OjZ0dS302
2qQckQydvxzXnb5+/b03gFYJr1/0dOB6zN/R7d4a0RUHn6uah4JAluRmJk+X12hlECcmuAOpLKvK
ykBqGqrKz5J+YLvW5V0LNoF7pRRs25VD9sQUCxtHvq32VS/Z0HYJc9oiWfJLs39OUA1RRG/QdTso
GDO+OaZrcWqHBbdx0LCH4ALOaHuFjWQgJGF0R+QB7Ddxl2WM6I8lLtAxPg1ltrCZupJ4GYR69EIK
Ms2Tosk1BbO3ElRBFG0jK4NObAd4oNNRxfKsznZFR+Dke7fQoQSGDNplX1idOIj2fD+jmfLoqQlD
0ZYug5xpCFXxvI43IGB0dXOnT/nusqG1eUPSG1VpdNKgts95gl1PxqjTfgKFQA/Z8T2tXu3iJ8vR
Kf3+sqk1/3bQZPKtGcGwJKdjoiUZ01QrJ2Dth6dWcgslqGoPmJXsr+FNoOU7tsQNSiVlPMp6O4VQ
OQCvlUYSaOIVoof02n3km4AMGTpUH3ExPh0QyKNiy0iHKew0rwrlICq3srSbTHeh23pfitp8V+cP
6Ij/mePcbrRzCyp/WKpEy67ND0mN/XR+VeNAUbZAKguaNFaOv5PBcas1I7fpTBkGZwzEz0vZzaOH
ofcvu4RwCrmVaqYJIqpaN4G28RYNaqZnOd5wK+c3SetKQyAJsrff738+TDDOuP/NIbevxkgxx9HA
HJbBsGk9clc+W7e1H7mdqwAMn7gf4Ka9cQSbbOUsxFwi+QHkDIIU3+/SKAARtF0zhXN9nUaNCx4c
165/Ir+oRR9QLdB7UXlwZVujBoP6CAjrwGvPt0svdZPRvhjhmn59U7m/rkTHO1sYbiJPDDBnPTpB
wOc5SFI6TeGo3ZRAHDeRYM64EWBDAdgMdCLKAwqelXytDGW/OgciqH9McDWejdEd6eA1w7uU/C6K
X5fdkIu2/7GFnloUrhjRBi/+gmDb0Fay+0czHTdFpW6QI/WWId6rojZ23uG/TYEUDmVG9PEyeq7T
eSuzcbBarRkeTROI2/EGWo9bPZo2ffRBrcqNUafuk/SpN0VZD84HmWFUHAFL1L4lUfiXuwUSFw2X
JMg9V7E3pe92AvUG2aMQwP05RMa2/8vaDzMI+KqM4pzD+IN4dikKSoKlLFL5sVHCqhi8KKke1Ils
SjoIKrgrywdL6OACBzMTI+LisJ2kTZOVRH5U09dKRY/tFjk/txKqCa9MoY6tBEAf440BSvd07WIF
/p4sjvyYNRYkj7rARONYjKZeC3066PmtJvJe5oKH9drgjo1yUV+JQcXVIwX5GAM80SZ7Of6AeOYs
YotbNQMOITAQf2stcfuZFB3IS2eMLfmQ0VilkhdTrVHg+rs7AJwCJSToPuMqiM4PJClPp7DqkD5S
slZ5rJLkJ9gi3K70c1251RO86lWvT8zg8tb+XvyjQMUsmlAycGSGGQPikxtYPCixrE26/ojduFnA
d6GVxtamjleo1CWSej3Zkyf31aGWs+sp/S0wfz6vCPpQksOsAsUAUrfTAQ8oipSGudiPXdtvOwCc
y2xbNA4qCUEpH5z0q5p+kuWh2NbajgCLaJpv0r0tkufhDnNMAiC1QKSiuQc4BxAKn36FMxdagXRy
9Ag2e1DlmYV0PSqGhrlQNAHG4TxuI8WPwhNeSUwuWOVWOLVnqlBTTQ4g+3Tx0JTu6haarhXIFJ8F
c8u++nRpMavwJDgsQ27wCvZjLCW5BQqNg9ZS4yqO6x/jmCq32VyoG6OQ8leHqoo/yxoFhZG87GvF
vGtRzLzKiu5aMyVVkKA6m2XgBNCVo0GAifFN8Alzo9JSq1LwPajjtMPTCBBfBrZkwaiZw56MGlbA
MoeUBLYP+8/pWmYK9kvyPerYz79wl/bfpx35Sr0RWkDBVHm2CyZmHy1i0z064gXW2bP93Po32Qxr
8z8jR1GVCKLZQ3qYAKfvlycrPyT9Q2enQaZ+oY8tUFVQ7okkC7jbBrqcMGZo1ECs0EQ3Ju+/shpb
JePuOWR1HBiz7nWGUF+TzdvZyI5scFdRjKoY5oSt3g/oEiMf4ztBWrrDV+VWz5bgdn1+D+BGxHzp
6P4kpbRQB7lLD30wjgGRPNPv/dhTet8ivh1cXjXR9HF7UjekrJR6GJMmULdpH2kiIr/iAQv/XSHw
xOEhaaI1hkv3aJGT9/EIv4Co2z67jh+cANzhxB0C2W9uxp30BLljUfb0LNawSQTwHZ2JQHPgZDmd
xBR6tWamYlwEJ7GnoFiUWBTncWc/tmn2lqsixsyzaM4Z5FYNVPYguQeb3yEG5VnuxFdEfW/MH5BI
EPjHWihhPSQOmApRguNfDG3aUNCNT+khBXeJP5iR5EJXtYdEjjx7l51DZIqbRCuhqpSXMDXTwyzZ
rgyZYkh1iwLH6vZC3oI9KnEE8Zc0M4+zaVEjbC/5My6VrZl0D5AavkmnK0qrPVLGar0Hb+JtZgkZ
nc4OCrZsR7a5OxSNtEbtLCgc65a3UC+1/Wqj9F4TvdfSTQ0tzmwfD+5kuNAEvzy5Kw6DMrsCzj7Q
XzOFvFMPjRsjNRU0gBxkq9yDxuHR0aGiTAvlQeuh1XvZ2MpKAhb/LSMBrOSZMVp2UjaCdPTQaNAZ
h9T6I4QKiu0g7LRc2XesVVhHWVhGqw5PFAjqQ4oPwVoqd0Z/qPUg1dy0CXJRUm91QBBmQ0BhlIRn
LROGlWig9U0PuJHvJOc5o7fEVgQXlrNbPR4nKDfjjg21E2SNOP/v4x7o8YaSg55BZi1Mu8aXlEei
bEuccBNU2jVJcAnmk/EsWJ6YZOM+Cv6ZlqgQuU/IofwaKw8s+T8K3/75qX4olme6qgNyM2QwLzsH
X87/r1HcBMHDDklKXmFIKRZcEZOcHBbNy7/K2/xND8btsje9Ktvng2cLci3r8/rHHuf6UECsQUsN
e0N/5bxW9CFB12/hgahQNbbSx+XRiYxxi1g0s9QRrSIHkjjoiMbrL7Y9a/It6ZA7+3Gy8bQQ1cLP
nxbfy/hnhNwyDkZDekowwjga0RX1VMvulPmVNiLlOAVZ9BmPm6Z9dIxRcDoI15I70CmQcPI0w2eV
32VP9oNi76TnOp4PpAuHKcaBYUH0KIGM8G3fDgL3ZXPJXZTgvX+GzaLDkffqdKjlvMFcz7pUBLQa
wBZT1kVweUXXbkh4sCF4AmcAZBR/02zyai4HUpBDESo6doW1peU+Vd02CRrJHUHHIdghqz50ZJC7
WOdoXmhRnCAH01t2IPQpsRcZhcmrwFd5vZX/7MQjQ9xxVEff8CwYSl/mr+pgXduf+a8+dseA3im5
+5u62tXPUC3dZfKKR8X7W2TP2QfwW1OGluDcwX3K2Y0f58nVbsaNvBn9+qnbWntfsJKrYfxovPzm
HI1lGSaYm/xE997Uz3v9rgJvnTdtQ+feJ5+ivgHRSnIbs0o6I88kuE4T3Qx64hmHEakGBUm9MXks
n0Axsbk8xLVjHlAp8Nt9A934co2kDCWVdKzoWN1O40YpvuhbUwqMrE/jHyPcpq+1mMxx2ZID1Pvy
Tb+Y74naKF46T6IOSb5v+78Owmh2kIUF/JibwCIjRVsjvB06g7iKdTVvor0W9u2zAZYf8rtudvNT
kxHol8ve5Zn8/2yOP6a5UYIH2Cg0CNMd7Okuop9AAWmd19YeqmBokbxuVb+pf5tP/S/Se3r7Aklc
N/pNq9lt6wfDedXtDalElZf15f3zTVzEy/Ox7pwU0xETKOsYddZvcojCgSdFP0iLiMVAOAVcygo5
4jwtrRKHWZtsGn3EvYQOLnXeY2O4B/kvDrYrk3pVdTV9JUTZj/ZuUjYk20HlrgIsC9qVafGgafue
JoK9vL6z/swE+/lR7G91qGsZbHXk/FoFkduU7wfXeY7vZVH3KgsKZ6cMeKX+64I8laHRWZNhlmwS
jAaKKXOT+q1eiOQr1k/SIzNc0C+hampXIwbkOM+qFWTh0LgZiJt9+5VcJZ+XnfublP9sUChSszw8
0AR8x7aU9FIXdwOOmDyQndtohtzd8FRqDVQKNrXzTPekeR5b77r6sNvrud9Qad9Cbern5e9Y97A/
38GfraaTTT0KpDhbzV25eMamL6DHfkNBc6VYd7l5axK/A7JKBfNP17kTOOVRDgFLd5i1D1K0Q4eK
iRL7o+CzVlJbCtCF/5se/l1BhqXSQP6PK+OQ/JTsTdHu5mRH6zs81gAbftD72lvM6qqpdpnzWyU/
wXKZKo9I+KNaGUBIxU2iXTVvAAsCYntP1Zs4L/2lsa610aX2HOSpqKyyHiqPvpk7zEeqg9kCdY2D
/ly+0UP2UN/k2ykYn/TX5CE7SCIG69VT4Mged3ZTbYZ4oK2SQx3Fy2Zu0YCh11HjddYoIuPnifK/
jwFEf4ZuxjkAnonT3U7zpkM2Dpuj0GKXlLmX5vFeHh41x6/kXZcsSJw/acvG7LzFHtwof0IftgKG
4txrGcVP5+axwHVXr4XH38TF4ipVDeiW1phvW9q2y09dwmeR1C+lZaN1vzNqu9XwhhrG5rJzri70
sWEuKo8aeFzrDnsmia/L4qCVxNXSOwvs0MtdmW5QnYyuxsqvoD0SCQ7Ftff2sWku6lZjrVno9iSH
SpZesRQSicO8Utzkh62K1InX4u6Rre/5P4rwZtU44LHHmjdgydXl1J1EW2btND22wIVccPcpLYpN
5JCr847O6j6v291Sqp5sJSLyl5WsEzoS0QgDEjdo3fJZpzg150qVMZq2CHAqBtIvy6u2lTfdDDez
4P2w7ppHxrhQsCxW19TDCGNygJrD2PuDVV1XQaTiTOl30vJjNtNA4Jar63VklIsH0ERdmlZDzFRB
5TtXntHtGtVrnpw7e74qY2iJKlu79+rywZJe2lywK9ai0fH8sq878pZiaqmltoh+UW2X2xg5Id+Z
dJxbI673gpGy6eMPz2Nb7FuObCVV0RRlwm5h5bW5eLl8o8iAMOY3Noggp3AY0Wbd3JUbW3QVYdvr
kmEuDCqTNS3ZDMOJtZu0rxopDMcDnX8XbVPrw3q6PM61Q/B4mFyAy6Bj2lR4+R7S4raRi4D0oxdr
b9GATFG84DbsX7a3PjomyYxKPSosnNcOk6RKUBNCkN8b9X4ZN4PuVeM2B6vnQWuEudj1HfnHHOev
sQZw3ghRuINDw6oK4hvl0fLAao/7hKP7yEKL3marGwQZRJQIv0kjuflsmqLPG2hlHpxEclxtTBd3
MZBEuDyLawUQxsLzjxnueICqAzCIKc5lQu8SDRKRG6u+6/srbFBXB7jb+NSjDajuTShFoyUaAgmW
KUoLrUbWo2/gzompcihEEvANaH/Nt9q1orjyZ1l4VfvafGj3lQ/NK6o82dVVK6GttBTlGL87os92
yj8fcNbvGydDKtFeweEso8h6FT8PhWvYz33m2/m2rjZ6tuuyR6A07YfyNau2jnSVUuLaM/EGlWxz
C82s6n1a/xztR5KL0KiCNTprEi5oDzlIB5+Xy1tKNkN/m3RbtKsv2aYAvae9WaIHKUOXxLCXpcUn
ywCYliKIY6v7+2iOuP22RJM+jKqJ9NnWSfycesPDgQpAI6upSQDXTdTHv3UGOaenqtrXcqymB+c6
gzpvqs6Bnn7kVlh0b6Tp3b5S/MYODJGG0Op76tgwtw2WMQPl8zinhyh76ZOv/OlWMt0rGdrZ84dE
3P794fK+W3N5jWlnoFqmAkvPDbTq5iSvwcR9mA2ynbs7OX/+f6Rd15LcuJL9oWUEvXkFXbl2VW3U
emF0qyV6Dzp8/R5qdq6qUNxizNzQgyZCMZUEkMhMpDmnDTW7Stbi7iUzci6IW1icMQp0tBq1RvAG
VPFga+br7aUsKca5BO72Bn2tGRQQKadUq2wZ8PVsOKTZw5B81oWn9WuoqIvigIwHujzMuGDE79Kd
5lKsCtp8UhQTFHVVOAGoyvJ2cgJDS+yyUyVHSRrv9hp/N/jwFgLYmUDTBZvYXK26lJpIGJUUJJTi
qEN/CKdydLTAecxj0m9qJ/1SXBvUSZtVYoSFtgUUrP4jVuHK0+lYMZHVENshN0+ah/C7chQ99l18
E/5NeHsuigtvpTgvBh2YL3AEga33e8VwKDjDrJUwYTHaVDE3DDwxNJvg0Xe5k+h8UftJmdPVaSfi
BSKMTizH5UsTNwdZL5onYPZNJK9r66BIGX1UUy3Z3j7NWUWuD/PPJ8yX8ywis1pTEfIuSU6AeFYb
SqJuC1wCUpj7VXqapes3I2/ObS8g8OMzkp1Ix0KskQ4KAfGzyytAvCL1tQpxs3QpwCGLYjG6TGa6
78sVGW1fwpHjbWJMpz7cDfUr7p3CftU/C7Rsqk8SKKbjL6Z5yWcgOoO1AdHS8LCGmbW02POv4C5J
CTI14PDjvReGou7rZYWuVDFbnQlaCqjRh4pWLTROqgBUv1ws6/Q+aBME71nkKjOHXS+7mrAXSnDC
jPDb9sxzeujp17ia3ft9z3nVOZfNqQ5l42A0FsJAfXwo4hgMwcIOM/3bfHyRxV0vzlXJBDxV73L1
I+4ze5K8tD9MAurM2779nDSnTzaaBPYuD/rvhMGHUCXbVEo2apzbYS5skzF1496/rfGL/g2aMQ/s
/4Yb4/ZM17MCsNyIlofcDelnKd4xpm0EohoBYa9RugV6tdVUnrHiHObfvd4vkNipFhpc0Vl3eVaU
WVYrIkY6tZGKFpvMUvamEtU+oMH1FRu9qH2A1flbFBeg6NmAdPPAUK4Bmbsb0YptKklaMV+zCt9a
D/cM6E3wY1pUxLO1kjbpLmomUJ2nBODxpyD8CAbTNQABuXJ4S2+PGfLx75XNKz+zV5j8RuNSjsMz
pXAbBpoN+mrbUPBc7WInVEonQnekzjCATsRkDTV76QRn5EL0KaEfGnBCl8IzwKz1A6bUTuo4dq5c
aoUnpJHgpIle/Au7DPgDkMkrM/+3yK1TECXwWVJrTlXlhKL+HvcO5u1dsdfdsFiJwBbXNQM8wIIA
HIw3mciw1vqUROlJAdMSQVvPZMdDGztdwdYej2uiOLuoFhMaWvI8PdU00/0Uz2E3TcPYE3NzLZmz
aKDQDPL3snjA6qhRM0UJ1OwUpRXYtKjZAB47tFqj85q4Z/VdwKQhn3aChlyWLQ6KWpEhHoKHdmCS
5qYoFcZupcuxslGSIJW2eWUMxU7AGIPkyHESdqAfLZTa7gZDyJ+MsIybX5KI+X0bWjr6U6ABWFAr
Gn3am4PcWiTUx7beNGLVNnbfiy0FaHJUmnYQoh99DfF1qUdFEU0MjYNuVAWiEbfX1pSDR0RWUkRM
tfvJSO38bO2Y/AjthmDCzlm5mguOF+EZnmQyKGZxQzn7VrM0w4Wn2akxvyS92RnwSYEaROioEE9C
+bOtEhIJSD1nDMxSxd0Qu2r6XAyBNyg/R+EUaF9W3H7d/qrFj9LQN46OZlOD4b28sgUGdOlYhflJ
Bd8OcO5JIRaenk2uVXmiopBqeL8tcOndpsiASMG8xFx35cFZEDhW7STE+Yl6VCKF0ws2+al8sBcQ
16/NCC0KA8uhqM58uJi24Wxw0mGgbLAgDC71lPtdDdSDbGfnD8lujRht4eaih+OPKM4ilRFkyf28
rgzuOTKNn1EVfWgAQVoxfUsltgtJ85ec2XhtCAIgyELStBvSTVf6qEQE04tSlk4gbErhrnAFPIY1
NwB41qspvmnDJumdpHpZOcol5YE1tGbKK3GG2rn8kNwsKqPK6/w0Nnej7KajnYmjaw2x9yJ/a451
7RZPYeEkNcnFiWTxsZBJNPra2qzvQpA+t8/85zs4v9MYNUtqocxPeU6JNTlSvUeBGK0lYbm5veT5
EDmffiGJ0ye9KjBcZ0FS4cVPq+OPS9Woi5/ndMgI42kqAmxoPNlG6SSNn6TPSUamffGz/iwj0v9k
aEmwxbdpU7yY9wMOfi1mXqqczhMHM+wP0FKvRsVopkZKr1OoV/DYbHXzvurs0RFbAjzn5r3pbWn4
QV/DcQdcpVZxy+6x7onkG4Dt+V6s9qwvXis09AFDAGYKoE6cjhUMdNU1vqbbjVlls+C9F/a5iULU
VG2osEdPQKS9q/rD2FEP2NokE+KdFq3Mxi+VxgArOVMFo4nSBMLA5WdQlo6CpPT56VVSP1hREhPU
qUbvZhrJE0fuN4F0UoX3VP0YFIPcVrrFEwHMIKIqAyMuV6iGYx3UjWmO0O9jd1Tdrbpln7Uf+/nW
eOrdF8untvhpOeJ9uWn3/xA/d66Qwnb+Lfwq4SlGPTDCVJafKjNFp0K7z8XV1vr5EPlrNb9FAcGP
HmbMuV3urpZNrRGnIlSO7fTKzlQPOOXDIdJt7bV5sSJCDbfRVrKUvzMit6Ry6SENQ4pNI84rc3pn
cAsnTknm0QfVDiYyks5JH4Wd4r5v6YN2GJ/94tjfj/fRBhQ7DirAx/jz9jn/zmfc+qDZ3p4Z9khX
9dYs8UGgRNy1H5X3GdmY4P26qzFx0Dudq52szWAHP+vNU7m38I3NXjj+aB3DDX3rxXTQK7ClmxBk
iu+KS30J/x8jht89J2RtOvb3uMOtj+WiJ1rWNJR7fGyGURKk1Z5i3c5O1AZF8psrHTW32wT34lu3
pfaKEb52O+hkRvA/d2aj6MnDGcptbSSqOjWnTKBEEVNiRR5Kxh3ME7JsAZK+t89lXsnlSjHyBO1E
R/HcLHZFTa+kRV83FT2ZL1hov/2BFs3mNXfW8q8L+S4AzM/MGnhBARmTNzLaoJo5JuQgKN5GaDDo
jpZ8GAaVGGPlCOkWVHqTttIbPl8tfnEGBrfnbKU0E8he6lxr9UDOLUt6UhNtLyWY2LWir6ZXvF6u
ft3ex2vnCVheUQfZHKRhqotT72DM1dhEa9UpbEXwR6l4ScUryYvrSOBSBKeUZjIUlT7V9GQMo5e1
FWp8m7p2YlNCj8yKT1hZDj8PVEyp3mkxZI1UPYZZ6inBWhf0mgjO64iVnpRSNy9naogWAiYsfLt9
Jtd3CYePp/qMDSoC+JSTELVBWfdahjOppgA0Vp3TRqbD4tLRstJN6uGXJTYrpZs1mZxLR7+NKgZB
Tk95kNiKXm8nMyRF/gh7QroevTbq5vYil7YRAI0gkVFksLPzT45ESYxCLbCNGpt0dzISjTS6+O22
kIW82byVf6Rw7mQI8Z6uJah3TdoXRiInPbwFHWE7W4ud8fG2tOU9/CNs/vczVxHTomSaVdDTZE8T
iT+s73Qimv16W8p18HW5JO465VajWUYAKaMXPUevax546bb+2TEgKF0uQhpwCiGF7dFa1RXYCVDo
CPBOmNTo1BVnv2TmzkVxej6kFRrO2GzD2x+VnJM2814EWv0rKeAAAG43xgT556ak1lEbx5DCRsHJ
Kz+WFK9Rkk/amSsx4fJ6/kiaVf7s/C0rSsZSpvRUFsDrDuTwGEvFHn1Hr0Jdroy5LGoBhswR/ALj
FNO/l7I0Ssc00SboGhjgigjdeNInQ1B2W9eW789MvSMCPAINkvOSz5YE0BJWSQxiouYubNGULTeu
YBXbyoyJEbmyEd5HgWKXofJNq5gLHOj321+wuM45vMawNcheTO4Cx2EOkI5CpKcsfS8tLDM7AOzd
+e+EcBdX70q9ySMJq7QELxqifSYMj7kQr9jYhackMFsRTwOHAHqIWs/lbgahJXSGGkBB8p8BMkuY
HgRxki1iqLNJCE1zkrGf8gCkUwVASKMLmnS3A7DUWCYPWlraMp6gdfxcsWhzewMWAsfLL+N2AN0q
ddw1BlwOHpGO0DjBsUGj+6+Aufm9sRkkdAU7BkBrtN7Tv8yTGbREU09r75pr44PPQE0db1wZGNL8
QENH1cIMxh7DfallR/LjKEv7LN+Bj1TTV4tus0u7jLLmTDVe02iKngua3JoFQQDztFp1czcyA1dW
vm3Sj9Jyte9h/ZEXjKDTU8h/CvkaHNC160PXExi6APmCuAtAt5dqYFYjQEIMjDBGxndN3zfp5+3T
XMiwQcCMTwB4EgNjyvPKz25t06mszNSkP9F26HXSNKH5NpmN0Wx60F1ph7wzrdjHf1ufkmB2igPo
U2YQ4OAaG1lAs9Y/vl+YokfBb34YYESUL4OLKQtTM4jGEzLVUuwAikPcJJMuVg7glNdAJ66tMISB
M0yeXwYz9Mzl4jshl0K5LsaTkGVbNZ9au5JgOMZkxAOyWIufr+3TzPs58/TO3JwgeLuUFoys7My2
Gk/odRF3kx7o9yPYpLZAKk9WwotFUYAmAgIckrSAgONExbqYFmqPhU3WAAhtIdvIWqnslQATh7c1
aHEPAacBIgU85YzfHU3nCmTGfR0F8nhKQCxIQnkzVyMwDTG6nTYx97awhZw/AMGBoiOhH2SevOD2
EOX3ASF1NZ3EUbAerVBve1JqYRbZQBWymB0aU5U+4jJndhqGjWfk1Gh2cW1knxXIfDBIXQbZSEpa
0Zc0zsXg5fYHXu8Gvg+1eTw4ZcyO8v3oihRmbBzxfTqoPkkPKlH0+Q+1GykGsytBWGs5XZCHxLgq
Qo1NNEaanG83WGgItSJMpxrzXXsM5U87HVK2tGzjZ1Ed1jDXru0R4AOQxwCUEWov8PUXinV7r66V
9PK3uJgO+SI50EMVe/WkfKZb/e32zy+Ytsvf50wbEF7CQIjx+3Jkp9/TfXTaWoDiTQCWkWfz3yvy
rj3SpTzuLLQ8UTow9Exo4zxkdJ+1vvSW6N/Hxh/ROmqqx1FwJUrEbQW0P7FqyDA+NdFXra6N9C9k
Oy+/hLNrrNK1sBoVDNuGrtLt9Q+9upORnas/Eq8ubLHQSOZb3cPHyg7Mp3/pJi/lzid+ZguAUSww
lHKmU2d9q2qnSTct8/LAQ+n6LfyR+bfFLek+aJTnrllpzkdwRk7pJUvO24Kd4lRGMb6MJ7RaBw9W
XAfgdijXwHAX9UnBzf498wvQC+5845ZmE7wlO3WK7OjxzzQm9XOwfWfSputNO3Nj07u9wqXbBph5
1MjR7QOXwYUdkyW1sTKIDK8EvfUSMam8yaBreav5V/hTO5fC7WOdWVEwDj07mU1pN1Lgl5Xf3QEC
gAR700pWItulW6JLANAH/bUFT8/dyoyCAVuqLHayzDC/F/FsIBk16i1QmhW/VctTnyTl9l/s45lM
7uR6qRkGmGvIFPsEPUPV6IMcx9z8GymoyCM/hsZWfmQtToMMiJ6RiEmOviJ9jYyVrKGsflvKktbP
YIMWciGIB3mLP6bgj+9ElJxlOoZ3oWR4cqAcM8MsnCnW1BVpSzYa5h79V3jRaZhCvLzRSGcKZVDl
4omB/4wMZkd/YJ+Le63oavf2whbSpwA4Q2ZxhjcEoqLJaUbYq0xtA5Od0AapbMexyFBab0tbtczJ
LlIxfO0p6pDGUJX3dZNNO2Ow9JXAaXF3UUsHf7aGv/jAaR5UkYwBuQyGPOouSU1KYqWbnBSZFDti
5tftNS9ecODM4r2Kji3D4hSTpXI+GgFg1ox+bD2WSyIxm0qw/7kUA1E+uhbQugAAvctD1HIBNAID
FLM0hqciTWvSWd3xv5PBGxGrE4w4i8VTmgsSiXsa2r21VttcKJ2jpw1hjgaTiIw3T15tACzeBCMo
pCCjv8P0bbs3zMnaBuNEj52IRF1qtpbbhAYgbNQG/abhpBMpCCe3RuO3q8WC5Q3t0BCpnhhozPT4
OazUzI6yKV6Z7Fq6OsCEQY0D44km6nCXu47Sel1YuSyiHzQInBT+6dRTAEB1SZaebm/+sijLAAcA
qEVBBncpSkjkImxTC5ZH6CZbzqL+pWxNlWgTOkNui1rSWFQxAVaI8WBU/LigbdS0OM5aBbokduE9
SxLmqjIV/402nUnhTAFtcsWIYbJPstmpXtRV5VbPOnUlgFjcNhD0qejpmdNjnM6acjb2qR5KJylP
gMjZo5ewYnJyjxSVvnIFFwY7oLl/ZGmXgfP/VCqachLBFE85MgyoCJlN0R+kcSqHTagwsTv0U6xM
4B1lfeMoVp1PGyW2xJZIBmtRws+0DimzTNWJGGttSGijYRS6VBMMLtw+4eVdAdw26CyRxeOfqR1o
RwQqBSIG5tJqJ1FD+zaJQ/sUdKW1UoKZN5iPPIDpjcY+PGDQMc3pLVrkjIpaqYRuR/llZNpnU8vH
SDuFEgZCED7PvSZ0JaZaWp6JJgD4GHBCGzzIUBOprB5byByaKiKCVnd4l0WRh2aKcEXUUqhjAlwL
bO46YC15Vz2VCe2lspJOUVKQeE91ZwzcvvWa4V9EHueC5kt7FncHQZDKIJ+eFbl4zKPYzsJ8JYm8
4BjhntDIgfwX4GV5sONBnV/ds1aEbbgraOsnQPsg2pCj0eXltgIuBdqo2MJkAllHAb48t5ypbyJr
7LEcsYvAbBH2jk4j1YvBDXlvqo1g0xi487RRUenXzDu9M6e3XFCqlV1dmARB5gSYWwhWoSuAur/c
1irDLHU4JhLaJnQSltndqGJWX35tzIxg6MGudyoF4E8oO0MV7fNJv2+zzu2y/iEvy61QhOPK1Vy4
LxcfxDnyqiktYZDn+xLZuhp7clbuA+xCNw0kHSbgCh/UtabgBYMPmQCIA02mjEcWZ4rNsVLFKG4h
M8wdNXkUi7XZ8eVV/ZGgXG7ziDeXRRtIUJsIPICo8FnjqRvil6ZvkM2In6oxONTWsPIQWcolXayM
UzOGNG+VNVQ6TcWXnr4J96GFZBKbnhNR9cskRpbIqabYtpTaxYTtfVqS2FoBZF2ommBzZyJN9EDP
zLucjhWsQEwtwEagS0tB30olDHZqaKBXl9C8WeTIQwa7RKdeIAG2v0gUMFyu4WDPasOZ4Ytv4NTK
aOFRrAl+sBnS7kMURDz9ir7v3sYekRID+PdhSHvZYXnRrpjIRbNytnzOBeuDWUjxvHwD0wmCCRo3
xVaNT5at5ZWXjcofSbwDrps6CdHCDBt5ygKSJES4Rx47ea2fhwf1cw1HZcHLYEuBkoVylIJgibs1
TRDHUZ800kmnB1U5Ca2nTiuztAve5UIEd236Xs6yaahhnfQfWBFQB+X8IwSFSbWGBrh8SH8Ww10U
mg/aoOu4KDmz0TG00cyclHr5kI3+iuVf1sQ/kriAADHnVIUiTEGHVG2dbpvc00Enq6g/ZdQthWhw
JMkWEuUR3PPeaPpVj8OLnUadvKnX39Rc+anF4tftr1q0T2dnOW/PmXeV8DaTcg0bbUrvUeyIQUVU
thvi763wUEgPSrQSYi89hFG3R44VbJRIcPEQ5EUHWi8kKRA39GAtIBgUnaoP/SuXiYnOperYrrXF
LluhM4mcFcpLJk7jvO9tFIDyBIyDzPKr9CmeQl8VPsr0MHSyX5ViSdr+VaMrpnjRx5yJ5wxQl9dT
pAfd3IJpNX5kSglpw3qNlXUpBse+oocJ6Phzfyynx0Y5AkCvgBjdtOWXrYrbzwDZdZAJvcsAtmGv
PWMWr+iZQE6dqQCwb8HExVF7RqasIZ0pu4L0nleRQ9m322q6aHLOhHFqGna0ipmFM6zK6nvbZYVt
JpJE8ixLVx4zixfiTBKnLYMxGcM0QhLTqJtrT6npNsqm1Q8WmLQqZiMZtSJx0QKdSeQUxMqHPBkM
SDT6wjeDzdR/a3MM0fXe7T1ctD9ncjh3pDaylGm/D6zJSXQaEl+kKglnquW4dqS8WwnoVs6MTxli
0D5JqYZ1jfq2BUeDCmZwJq6E7mtCuCd7LpVxMMXQQnmwXHTmpBYjgfhye+f+HxPyn8vFZ+9kIZqS
YY6mxKf2o3Bq/xh8NZsfyX2d2sHxtrAFdUDxX5HnvBle7vxjJB8spQvA3nAqm0Y7WJinOAalJn5G
Y5M44WBp/zwrOPc8YNIKbx+Mq3E7qCaKSaMa8nrDn7T9CNwhQS68SVjjp14y/ReSuLhhsMSyQfpR
AoKMq2fb2sKITXGXOGr93mYPaHxDIntFBxduMzKQhmYBxBjvYR6fYCaUG0tlgt0o2LAVmyo7omW8
8MDRp7u0E9lRS5BtJbmqjptwVNcIN5YiMyA0g4ECe6uDj2XW3zP/KodRQpFuQnjxmnzVLRmftfvh
W/4oHuh9sfaEWrgMF8I4Kyn0GdVLSDu1cYVW+MbNaIoWPOre1tAlX3Mhh7ORuWWUlVJCDroqHC0K
H7radEKT7WplV1HJTgEFp+WaQDCu+1AN1tZM050YpX6K56Q0rU0Fc4eM09UuyJA4w6aUZiaqHdiW
9BTIb5hb7iqMnmAGUCGZjDAYaMSVc3sLuJ3mRf5W9bNjHQdMzHUCREo1qPW0uwhc3rm+orx8qfNK
Cnc1pzALrAqdDofGkTzlm+LRz4O2m75RNyCBXb7dXtNvy3L2VPo/ccDxRzpANkx+5hA5B5qrA9i5
Bjt6HPx+C5ZKgpP0W0/zAQ7khvvWb9zycI/xpeog7LVt7pTeSkTKmwnuMwDBf3llEoz2mRW4yQ8p
oJWBaMeQsKyb1u07AAInjgimPPQbAC7v9fb6Of94JZff7Uxs0rDH8rNt9Ty4wXt3qI7i5rYQ/mF+
JYUzgmjMTFhugRzPbA9Z60gg+xmQ2U/773X3TYlLVwQQfml9Ai+CTL05R8VoEF25wcvq+/dJI3N7
ucWBrpu11mGpz4/2mttfUSO8D7kfL4sGUOf48RBt9AKoiNUUJeXojs68RoLdNiZhhhPkxxq4B+Mz
K7wWHB81EFZtEUTdnd/XXtkHWzXFSBXzTeZR676V1owlF7/+30FgpgGJOJTmeKYcTTP6iVq4wp3o
t6NThjsM+dLCDdYyEGuCOGvZ6AnKXogpD403CGS76zba9l8p1Z+1cCGkMMr9kII1DXxzYE7BrZU8
g0hO9NFnJHpy0Ju/ErMuX9K5bQ+9e5hg5av3mODv1CARxwNaewmG30hDG5L1P7tcAz4u6YP7hHpd
vDaNxQVHfx3amVjO1DM9nLQ8wl6iTGaFJcneQhW5lXDtli5ekP/Iuer+jpDBFfHwHg+K9WFmfvYo
9P70kgKSFRocvffh99apeoUwKuNvkP+smP5Fl4aywZyYRPKba0X6Hxkz70mmY3vNWDwoseAO1S80
UnhMaNH92nvC+CIEa1o03/or+38mlDOAWTfQaMCU7AHUy0+mUNoaMtRJuVMyomn7EBwF8qtqZFsR
9zUq3IitNXPz7bd/HS/Mu4IHLAiFLc50SMysB5lJMP1aXvgKfe6U1KVB+12qPVXs3c6YtvVQk1Bx
opTaRVPtkTDuI8GWIxB8hPuGfTesuy4Ldnm44h74UO7q42adOfP5Q5OEGLPEx4W65mlB7lDrMeh8
ZXQCUOxgS47StK3AX3/7ci+6JQPESzDKiHMMzh0WeZkHbJjFBqHNQh9sp1ke3jWC9cFGzTVNYaVw
tbzQM4mcHihTJDesg0TtJGyeg0dpN+7kx9qxtvFKyLHsDc9E8d4wj7OoHiGqzV3Jew4cxJP+vQsO
Vz+7PwQrbm/Zap2J4/wemrvRnyNCnABiMmZLzNEPwi8hd6qnwo782wfHl1j+UpgzaZw2R6aVxphO
H8G/qG0Z6zZhbSuaTLSDnvhRdNeqMzXjqyKWdgEK41AgTbrtGdxRozi3v2XRnmEiA1qEaBlPgEvd
1ZkhlFUo41M6X+7vNPm5UlbU5lpPwampoY5mymjsBe3ppYgSzb8KUtDT4RvmVF1YxLXA4tomQoCO
XwcLGWgtFU5X2NQq8VRBgBEWz0Jjt6MX5kCVVd26LkEEDayi/uv2ti2uCSUyoGKj0om82uWagkns
KQuV6aB8G+bWaRtF7MfuIVmjZ5KvTS+WdCaIOx9g5KoiOH+nmctYtuknqmvKZnpVHLSb7Ax3dONt
6/1sXEMndUEax3ocPk/6vzlBgG/95vNCVx63wTMR7Ai0d+QMdRs4I7a6F5y1eti1A8dC0UaGfmrg
MoCU/HJHraBuCx1A54ccyCkgNDZRfkqcdlzb0cWTO5PD3b1UGRhrVG06JM8iSksNJhhI89aIT51c
2reV5HeG5NJvXq6JcwyClGGsSjSmw+ilxHSBHeKofkqGnWlP9wT47q41/7EbtyCGnfoV7NuuILvG
TggC4dUI/PqyX37PfAZnjgozIyVoCk18D55KANoM9Bat4SurXhaCSQYEDMgc8RNR9dhnCgoy00FX
PVqhOstwimvguAsGe17KHylc7AwK27rSBUhRk7fCOA5+kXsqYqBM+T6ErmXktjL+w8k/mG2Asulw
A5ip1ma+j8vtUyNz6uUQMo3US6wfyJMa9L6ybCv/h82psyS0aoA8D++hebKMM5kTuCSVqq3HQ5CS
5jnAIPw+eGh21kqGb+GogNkHiEI0o4AzjE/EUgldZGmbskOViNiz7qGyDixebXGc9+XyGoAEFPgT
s4+BEN4BdBVm8YBbxg5G+VAem0OFVeXVRgGxvfgwmoQKPc5tzSsscIpDLGgp5xSfNKOLXR6XgYDR
SAuszrwTyEOxpZ7oli7DI0hwf3YegLCng+SuQQxc25dLqfO/n90xHVWlodIgtVU1Wy73ALBVR1tT
nsMkQQvH5raJWcgEXYrjNAWwZuiapRAHrNwgulObjAzNcz/sgmOa+Z0huKriCuoEwoYR5e3P/048
r0FhqgtDQXN2oD/Ml0HHo2AjGN6G2o0PbK6RxAjA17hO53O7Uqc/58oDDtCaRVVZFOxQxJWtit9q
/W36JiIXNAy/bi9vWRI6YtGkoAG3jbOXKupJ8BYC1KQ7JcKLGHyPml9K8LNcQzJfPkZDRhyGViNw
cnNeybT6Lq6miB2SznDqBKytdQzGhgPw06W29+rSroIMqFOHSRKequ89bVfq6tK1/4UiwfBAXWRw
QfLj5ixjcgXuKXaItqVLI6eMgC4IzxScoqO1C+wTxgCfop/p2+0tvo7dZrHosQIJMjoreW8h5yIV
rRD6i45VXSeotwKhWwX/NM3s2tjJx9viFvzGpTzOKMh5R/PGhC2axDs0PLcfpY38qYjJBvBTsC3y
JSvucHljsaEz+zBKDfwUZWUoeWlUJTv0HkZD3bvmIbXj+Q9KsQH5Ai4SCVeC+kUbdCaSMwoYWBzb
cKjYQbSlveoYO21rkLVMhDxHfVf38I8UfmixMcK0jxikdG7xINvPQA8AQdvD8bMn76Ej2Xin2+DR
cWJHsVfC70VlPRPNeWJjElHAEGECKKvtWAV2AWuIrDxE03ZFX65dJPTlTBIX+qJ2QyWthCRV9FU5
dHSQaWrMS8XnMvtWBM9VpLlN78tiiCKwtMVLwZ7aLe1WDO18/2/tNRcdN21htqMFJbKC99j6TMeV
e7Fo6c6WydsfpiQ0iur5LPPqaAavmfIgA/hZXXv7LmRyDCQGcRUQ5gMMR+c2tGi0oM0aaA3QGWz1
lW1GAkisTeYY3kMBgj3JhiHwih0Iztq3VenzPvH7eC6d28ch7NpeSCBd32keqgc2QO+8+K7ZGG5s
g9WPKHZgN456l9wJW3WPFDtZqUvzM+4wsdgAzN0gjsSj9arTOC8CqQxbbDX1Wld4GD3TDT3Nad1q
K4PmydEHcAYRpJzlzBtIUdqryY4l86DIKOuCExqRrMZtAspfU9tHPTuUr7Sz02PzXDzKH0bvFPfD
m7yntmL3eJEU++GB2rfv02/YhasDOJPNKZqhZWahih071G5NJl/2m23zOG6DX/2hfULaRXUqovih
/fFe2a8aXkGd/TWRxH3x719eTIK+RPuYkY/QfvefW7IFLwERSGu7H4fQHt3DPaaPPM2m/ull2OvH
tZhyye6c79xsLc6Cu46BVaXMsXOYtz/QfX7IVHJ7g/iOgr/Uw8ScE8aCFLwDuPixaotsyloG2x1m
d1oJRCWqtKARFcXMrWQm3OVD1xKlaHu71Cs3M8p6mzddgvJQuMZpv2R1AJ2BFwjG/4Aiy8U/VOyl
qY5ldojrH0b0UGQr1vXa6mCRaIFV0WmMhwEfc2SYtQ3USDMPVLUf00N3KHarjAsLMtD6hJFwqDuy
T3yAEcutmhlDEhzMl/pVdCOvBDpZ5o226MnbydGJG5HMHd5uH+OCmUNTCFrgUeCXZphJzkNpkdgX
rdwEB6+KXPaW12Tbf6rPCKmy1vYrMm3VtwljsYEDbEThcQ1pZ8E5z6hViKxwwWf4Pe7ohDxUhi6n
wWFvZba+k19B4P29+BqJvLW+W3eDUz7Xj9RPNu0GEBuP4n2xctOvjQym9EAprmLUwcC2z+dydlXM
SAqCStaDQ5iDZURAHuBREx6RIENCc5Dd29v9O015aVYupXG3RqKAMCg1I0CFuiTCQ/whkNGzHmR/
cDUvPgJg0Ut9TCIQpAXJ81F3QvJ4/6aTt3vJzh+H7eiKjuz1voimAOZiYN5Z+cArvwMGa9RhgNrx
G6SSyxdaEcMoVBoGh6ioiUq33bTiwPnWC9iNSwmcwsVilQUU8AAH1Rc87Vvrly+V2770b9ZLc1+e
Cl96jNZyaQvR9KVQzpkHeR6U8YhltUe6Zz403S3slIDZZmX/Fm4x0iGgp/8LtYMfzzExapCPJt4/
oxyTrr7PXSV9UqUUlv72QS1dXEsEsTGEodYk/w7nz/Q2KOlAjUgSDvlEgrvosd8q++xU3lUiUbfi
/1J2Zc1x40jzFzGC9/HKow9JrdZlSdYLw7ZsACRBECABAvz1X/bsy1iesOKL2Ijd2Zkx2QBYqMqq
zDy2B3rrbpIv8TU5t7fezWeCvB9/KDqK4Jv40JX4x/Ppo95ywFNj5RR5Nx4gOsLexwkOo7ADVtFc
CfnJj/2vh10Un/75rYCyP5yZ1ndhKraOnJb5ON7hdjlwAlUX2DTS7RNe4MdwcPld/37Uh5OyOKXC
aejJKWrbI7MXazDp7eQMoI5ADL0DSuCTz0qUj8Xlx4d+SHSsI5MaOX6fejrnXc1O6RECCB6O6Pe/
n5o/krr/PQlCrxBAhEhH+iHcAoqMxol6OA/QWrwJq2k31F2trgHpDkha0tI2qhQ7fi7u5sMnz77E
jn/Hvo/Pvuzyv05sOuu40xrPLiLof5KndNuv4Ned2NFOv8gGRgV7//sj/3Ndkb6DtYx+DlQmf3+i
E2GbzTA7PAXLHlak0vql/9oJUmbtgztm7P+bMv/zCyEhg443Yiiuld+fB+PdcNigKH/a2PA4WFFL
+FcFMwGsdoy+UP4Ysi+kLW1+LcW5G+6HbKpmszcjLakrzfQzhHzR35fgD3TxwzvFHyL6EFgFaUKs
ATTFADCe2yuoB3wBJSk+9jfiprsdbvVxOjG//Ewd6SMfGBeID3ZFhHbdRYwEmOrvy0GXddTQmyGn
pAzUqfsxvbRfp7PeZxW5sVdbtJtB8buJvrgd3DY+CRkfZX3/ePiHvQ9WqV0+4eGyQa3Y2OvlzL+l
laj6E7tJaIXk3F2bxn+89e4M/OA/8zL7mILjx8fgQWN4M0kvw5gfUnARIzzqNYYIwLjn+jzTe9ve
hTA3/fv+fvaYDx90NK4ukBqPmX+Zq636JBp+TKz/+RGY+gwzMLoD4H2/7yDYD2xEgoTAm5uvLaxT
iO4/AfQ+CgVfNgo9ClhqoIWQQZ34Q3Cn0A5BnW3oqTuCMrLLr7aaX82n5HCC2d37fBKsHK6KejtN
913ZnlugNIcD2g1oUg2nAj39vy/of30wv73PhxtgGHOp00Cju62eTf6GPmApdL24H+prLr+4GfOi
lVobT73PN70ujSwZ/5IA2/n7e/zHRfTba3xYeuh6ZR4LsSxD25ZFu5VFdB/D7UNfRf0eo8Z/f9of
/VvsQoIGS4FWFTjqKPt/32mo5mWSCMtOVJTguFXByzJCJ6rcKPrT5QYbkHJq4jOk7E7eL3ft11SW
oDfOn8kP/zG78b8XAbwLd2vAL//kPf+6JdZscBFNV3YCzTBMyjG6hfZnlTFb0kN/Bvh5Sj4rAf4r
UCVIoRIUYCjxgPn8/uMDW0SpLRw78fkm20krymynsqsOrNZ7Ox6iYhfLOm2fBvZOdqAe5Deoh0T+
yR78Aa5ffvq/X+PyNf7rp3sD71eSbuwUkW9rALkzzIu285nftRzd+2s9PYXwBx6bNNaVl7z8/QT8
x12JUX2wSP0QEjqQRPj94VZRglCddac+fclpVl7cbYK27N9E1sEku23G6TPy6j8XwG8ZAeYSEFqg
bAc+O0rsDxdEkIRy6gdpT2CsASCZq7SCA0wVNuYurbZX/N9v3+++Qt8DB3IrX+CCW0OtHPjJhDmG
DdnKT68y5ctWbRUGig+6LOoVhVFV+0jur0k9ASjrAI19Vk98BFtRKuco1dH3BDB1kQb5fa22qei1
xgjsyUxPzCPlpDBpdvj7fvwRei/PQIYPqx9M38NH5fdnDJQa0gpjTzqDMcw8YnL4M5QIOgr4Qz5u
ALA9H6KcWYTf8eEh4Lau0Bei7uSqt9O1qQ/Vq6q3H7ohB6CeYfXdli+sfONYwde4Kc+7sd6nR8z1
Vuenc1EGZXl8ezr+MNDjfQEbrnm8v4/K+urGVF9/8fJq3UGGurwDNIQCdqgOl6Ga22CP/6nqX6b6
9ks3fQmFoWqtfqXnuAx3Ef7y3ewS/LuV2j3mpa3ysj8O5S1AtuQMiH5/E+1f1vrrWH65GcpGV39f
9j8+Ayz7v1fkQwqXKx+TqI5gRfbb/JR4tf/Djjiafjlkx2L8BA/4R9zlLxvwsS/pGbHqOMPjrk9v
J7+q+/JZlMfT+9tx/3CqT+ejavCfm+bq6tv+5qfavx7qv//e+LLFf3uDD9cvZ7bja4A3SN+WWt2k
1fHtvPu52901dYOYXz42ptyn5b5sDs3tTfV8uGnK8q68Kvff6rz67Ehevpy/vc2Hyzd1cUwgm+dO
fSmb16yaP/m5fxZAv+/vR9UHQ1PWFSsesKgjxbwCLrlf+qf3I9UN7GxHHPrj1szX8Xlg995U+vX4
Cn7Z39f8zxTjw0tcPst/Bfo5z1nAJV5CTHc+hnMx6xz2ZQd7FdiHuSf67rXXIgFm7F0TzP6gddyP
sFz9LLn7bLE/pKijaVsyxniN3TO8m8vT61mUfnXdl6cCX/hTiY+vwhl43e0eFtz/N/vm7mp/8/gS
VdX1l3t8ge+fbf+fN3GAcRKovUAsHcDCH/ofrTGFm+DXd+Ih5mOO8/xlFqCrvbHxJcAlMXc1928I
q0d3WtvKnzFtP5cLYLO5LmDl8vd9ii73/ofTWEAsGV11TB5Cvv/Dt5F5Wbcm3jacXr3S1PVyJNdj
7d0OZ1uPeZkcOtxMIB7u1SE/YoGWfU5K2AL1tUKrVO5+dafly6ccqf9Yo/AfUSog3ZC5i/+BVP91
eoBHjHMw0vnERoEhZiHJCZdRX7dT6++LsF2aMCFyHzi7NIvalh/xGBbHEcY6t302DPXgRrob85A1
I1y69usMUyM/S0mzMf8ztsifNyXeNYYU1AVeBVr14aTbMN4yEXbzaRJfdTTX8Hjp7PxJzP4zhF0e
gp3ykbdARPtD+iazgkpT4CHpBbV9AoFyExX65Kn4JHrAaO/ywr8fCfQXcCagPob5B5zW3z9dyIIL
GSnPPiGroXE5YERvK3XLwvtYk+AbiU33Y6N28KvUj82p9bzlp3N5OuxBTYId2er4eKNWaODUTPHg
DXrNwa2DZdcvMfRpUk5w1EJpHFmYCk5Ix+GH1J43QH3PalwnMF3XpA/L2A3Tl2FtpblqByb2qxcS
uw/0Nj5RHXVJ1aXURqVsB8zZJH6v927DUSpbK7zgOCRmeJEG6g71EClLy26Nl3dpu/xZCUmj4zR6
ka6CxTC472TD9uxL2In2VSa5cNNNMs1WwlSABX73C9qpLSFw7GmLzGDCFPZ1OxEnI6RXdMHdjvVw
n4P3mtbdd6e9BLlcFKml7hKzIZFgzlvg3Lhs8GBwfcQUYJA+hrBSSlNZDzPrkttY5IIf52IEHy6Y
2ATgFqAkWgMXIVQU7zqVVYaFHMpI9jAKD7dUswNeAnM3HhHL+0JwbDCeHIuhQls3wHy9j1k4SNxA
a9NAv+NFQK0aX3OysPQ6BsXzNPI5oEcajPZBDj34xlok0w0d0sXUZgrme8t98rJ1fPmuYuiIVWJV
ySns+mLB+NKWP8osLOS+833hlVCmXCCO4ExSJ6I3fUWmuZv3FqY/pOr0qn7aICmCOsmEGuo89yVu
psh13Q6yUz3kySCedpwWHv6USdF6e/gteGg8jx4cSkVut92YXTbaRjpLynzgC5xtIBNF9lAM4k9t
5oOIpJcEBoRpD0PYbFRBUYOHMm/ljOaLBkEr68YdNIOC0zBD+hGzWf10Hkc6POLfEjAujFnEdlxN
7cU1cFD3omVBd73RWOGHTbBBZ+vUBpXw/NAdMlks16v1XVBZEG1+9inshY+RaDkwVbWE806Ad9KV
TvjJeydUJsplFUPRhF50sVe2fnSvohUGFtQkrT1opTP4z8jZD+oi7ukPwXP9o4gM6EidNy+QzEss
yDRizJdnbw5MV9p0w6YRAopsRdJQMaBuG1TYh4lqDM3HpgBOHffqS99D4bmUaPy52uNQ9KxVkRID
rwwGurddtbxfbRS+JrOM9x316a8ERElS+cole2jFQvIiEfP4kjgF4a+cYVt2E5SHaB1lsRfC/DfQ
sJJjSnunTKEGPc0emGtNMDIBDCPZ4rBCL8Z8s6sqnmzrp/crlvJe+0uxh1lsAHXFzth3Qxxk+0MG
kLwK/A3dOCaW6HmLWfeFexTAYpJSmIzYAmiWNgRrIFqcNdjb6PTF52uGXQ0y+RPsiBFVkoq2K9Ix
fP0L7r++jBZMA2B+f5kH2ETAs6YEgFUMZTYPAqwhu/bPMC8GHRdotfpuR2shCsodKwlP6PWY0UI2
U25IUV3Yaoe1Gzs8EIQcUhWsRUGWJbD3JM5rw9twWSeYGo1j7jVby2njS3W53kXinVwXAHnoey6/
TFPCIb0GJTgsVM88BDRoyr4PyypZpbXGO7ItHfJqSeBGXnkTC0kVC79wGNXM2yeMdUh0Q1owB+Bf
lKBQy2KevCeqXed6XGmB35umUBteWxV8ycBddDXwh/Q79POR9G2z6LeK+gw+kYzbb9Mqe1rlzEXJ
IXZdLk9DwdCQzLppLvmqaHQ5YwgKRbioK68FBaXsxxThagmHZGy2bPOjQweS5ndtpyID66v1kyYK
JGE3mH6dr/zetWjcoBhcy9WP+qCCExP2wKzFmjZB0MG2GHOkK4rkeIO/ht/y6DUNFhFXKtJwGyiU
84tmtCRUJWNzfq87GD/D547o45jS7hlm95m3z/TIX4ox8tQxL2ax33yr4eaTSFDnu3bz+t0geJGf
KC1Ydx/7CVjP3sxDDQGmbr22mkAyzTnwuEo1pMNp3qRI97DlWB6LqfdugQf3w+MaenN34/laBBgT
jKM9aFMEHDvE/Fd0o6GIFQXb8n3WMPJtgA+wbxYzqY8QZpujMjR5cq91tsgqHzP1tC0DWiLRBInD
CpTiCOSljPtmnyNj3Jqh0ICTGbGaH+O4nRPsBJnGvceG1MDXR4on1aPrfghSqEru58S1ZxvgnqnS
HlJmpRfz7LudR9mft0SapeID+BuPfqLQqoijVk4nO0/5aUqnDmP4MsPn7StMzFVqboO+DteEuGtv
WeFoQf0AUv2zi8axGclSoJPe4u2rAOdzqqCVRrGMHczd77RtsyekGRCTGuDdtF1zKh2ep2LY0Q7h
QqYqCAEhVzRS81dMQWcPgq30Kwq2tcP1HESsTAoIr93MSAX0AeKe9r7HhCZ0pJmPBGhICoGWzua8
xvf10u+my8NqRfMQn3efJ8eQLNNaRWHnF1BbiTavzEloSA3fWG3gm7BsbyTxsQgtFjorfW+Nv0Vm
8qJqzLPoRM3Ewx0dAeKWbeC39phIuHJX6A0yhvRcO/IIDL7oa65nulaGQlEHEUmkwxVxPYHDHitw
iqBhmy2VmXyDEHEZza4RzhNMOPkZHUHVw+Gu2mKennOS+lPVz9bDfPRAlm4fL1M8Nj5R5JdNejs1
vEuyM6aJLrBJlK19PazesJRzukp8oAyjYnULJFTV3ipCPZRT5vlLRSI8Za+JxLBD6CGhsUrR5Qp7
4Z+9tHPt9RxoDns6jb+7t21h0j3kA5enjOUwgTbtNPs7mfJeXhPGYILekul97JLhwSXG2XqhA2YK
NgoKUDNvIooAKYp4PhZbHPMb4bl82MVkzAqcSAvcU0ShCXbEBuZ+iBdDHkXUS3XOp5mSJ5jGhF/4
IvICSjxbMF+nS+ggYqMczERBsZM+ex4XCz2gNW7RY0L2gXCzWOnWOvaQolZu2RZMdUDx9EWsgf8L
PpDTWDnQXtbDRNIeN5miU7hrFwnfeEhPLBjj4ZGB9BgVqdnpPmBXS+KPRSMyqCGBd7ysyYGEoSQP
21iEtM6hsIpCrdfB8NjaNiC179ruC3gmYq2JDznmm8xkW1dvs57IfqNKYPwzxh8JIfgeFXBgezN+
80iRkccW3xAvPQ8zYfWq8xW6mmOPHArJQg65m0fRCxPejngrUZvMRi8LTscbFOyDaQej5Wm30oXw
e8FQX5YFZnlfo8CztIrApnmYPbL9SBY/p03Q5vweyvfZlTA5ChXDIAcLp+9OHpXm/kNkc3SAL/ct
UsshzN+BJtA3dLmce+Btn5PdyIk05apVQnc+HbepojqA6GMyCdJVDGZ3tBTe7J8K4tsf8WDyHL7P
syzqfmEtJu1SxBUc/MJF5eohFGAKhfB32gZglXOh1S8+iPaLzEwwNxKhcahsfPHqC/N2S5HKL3nb
6Alv0UANDD1eNxq+QyDzYb/cweanw6hRAPUBGd7hDkmhtZ+78atwzhlM8xlDDo6t+I5sv23QFYFZ
0FzmK6PQC+4H435Cc7S7D/p2A9Nv4T8KRLW2kbNBYIQwFu54ZBnFSzgmKe5/Lx01eAWRO8FdmYal
8aONN2GH22BaaHGvbcafJwtZ834M0c7ximTfb37+Qrye3xhvNPe+gp8ZXCvbIG4io4K3gvqAbeCa
3WE7ljyu/S6J+wPs7DNsqNAp3WfEl0tDpbbjVaj9yTQMxr5+af1NI+FxEKes53hR6y2WCDk4yxUw
9aFQHlpNcvKuSIKquElsL5/bUAMBpzlS/XIbgiKB0pkFmW5ewtw2cG8qsqZXgqK2k9yA+5a0ED1L
NOS4apQy24j0fUOXCGg6KFxDBuNiiKRlhfzp1gxrHs2E6kp1jHd70xXzgrCF6+eE4kuoveoSfkyI
Yv0h8kwc1qGvpvk+w2Amx4eJO2vYx8QzEKFx1uzmbIAP0ejr7ixMDBzFJ5dMI4wGpGe+hdAMKiVU
0aUIcstK3J3pqx7H5CVaOhQdU7yGEkp/nUSNtZj11tOqwL4qLEKTUIlyCVWMVZUTBDKbgsAqKkGk
DqpQodsOz8FkRKq3SqTCEFWERXkCujVHpQFsK17FTagZL5BZBfkVfIosxiRTTNmWW+7BS7P3C4tO
I8teCWzP0REYncbUrXUcOXY8FmcLzZapHCRJ0ZXSSZ+W8cz7vsoHFlrkRNr9aEk2+GVkiqGr6ZIa
AarHNN6Lvvfe/VxnANgKw11tFgUNLp3mY4FDOWB8tYAo4CPog/H9POAjauJZZXMpPWIJrC/D7OTR
ImGVi9ElKcHYRnNELgyZ6IoZ9l8KfRuIQMQmvpb4e1vlw/jvDIIZanYe9fynCdf+NoDn/Njkk8In
2aVjDi1YZE2kGlgfZTUB7wEEim7EOyWxcXe+Tzu1g11KiCigZfaEk0cfzUpzAHU+JV4dFAOMi4cx
VGdrBYFgzgY6cm0FFgB/hoD7FYn9riGyZ6igTN5dRVvYw6oKbstrla56vNUpOgsk6JIVfygSWJSy
1iQlNatPoYKjl5clGroHePSkAJkY0mFf9L7Yc3QSYTk9+dKVIb4GuIPGARaLh1P/s+Mq8HcxbBXp
jpq8gOd5utEfTs/bw8JWCKFGLfAN/Ctdd42VVQTZYCpueYLCFaueeY8uHOJvgYiE3/iqS0GyDPoo
rUMMHJAyMGR7RrS2vO4JZLoObUZdWuco7L7mQxv7zdql/MzZZtOm8Ab61aFYBSakkyUp5YR0qBzo
kJ/Byh0hRzA4RN1Qeax4WBMdiX3MejrU4MH4ull1Arv4ECH4wNFGxVi9EkNQhnFOvsJuwIxXKCZE
UCP4ALRkuYdqFVOVW4gSbJCiyVxAgga61f1hWjuXNes60B9yMPxOAIymh1D2kTxIPsvpcSrIgLlq
17O+KsxUIGOWnJMnEYyK7XK6LXGdi56b4xJw9Wp7AcFHb06KZ8I59N0uV2gGDUQfvmTWn1CyEB5P
wWEbrOz3ok2WaBdQ5Ls5s1ByFlCM2Uqk5kFSzV4QnFPSIXLb0Z/PEFwTSK57L4QgB8cdW7bCC+mN
UIHS14nSqBXBD0RzBNOxBXJ9oPeHdF1aV629spdIGYIiO9F4RBK78GgqUxxB4Oy2a7FcYTwZWGLa
OK8UQx1QAxh+xh9n92DaAG+iJNEv8RxIW2kpUYxBV8fQM/f8GSjMAjCqLCyoHVdREliGjGpReR3A
5AmELpyEsApUTIJyhuy8LbOsm0VJUDlLRKg5HK/TLmz9WvjrcBsVvJhKFEeIdps/xlG1RiSGgWZG
MOzez0RkTSu2HgIrfJQYzmydDhD6WNSsQddvj+MqkEuOF0ZL6aLWk9U8pGggAF5H1z5HefLT34T3
dZPJEuxSZNcLLs0+jsoWZx3s71QvxXmipGiB9PfZeVKQSgNGaIMR2WWPnyEiCjkSoUiYH4Yo4W9F
ILfn0Asd6B7Gs79CvlnUMpFGRRLHNq/y1rUPhfRw4iFMjPsviwiucY1xghevyw3qi6RHTC8AW0l8
yaPbTTlCdFlA/QZRbwPJcod6esJkGNwz0pMOEtPutRuyARprDDFW99jRZui8Dg16l+m5Wjvr51XX
QvyjojZdvkbzaEVDO6LiEuU1wB666u1bvurofXRRCvRmTMJHI928lnRGblTBURQfs8iogLpmKnrc
oUXEf0APvhir9JLhAxpUHAF8JtFlFkPosVoWmDSinzkgjq0MxVPLneeh7jIZ6D1hL87t6vKtyX07
kXroeBSdA9vapeoRDn4OEzT6SxP74iTUGAEeZGJ+CYNkiPajvy2nPJeC1U4AoikZnf3xVPR9Sg9p
ZuZgF7o1CnedZ9AMpj0f8ZEFbWR2aPSsECJJosXebAis635lgKlqg9h+VyTdAEtnljJ4LXtZxiq5
JYKdyZpxdzVbE/9kg1F5RTa99Q0oCTyqnITPR0SXYKqTyed5U4QYBq2mgLO8MTIOv+cguWJrtl6a
iiHZCeE1y7q0yUXBfmLMXCJnzPisod4t1ZunPYirj7NOdB2aAarGCG+KVHMwpa9rcgEgLQYgj5C3
FusRMqNUVlAbj0TjjTo5wMO0czUHGwBqeIQHh0yj9GiKYuBsPzrO8xIdnwJRlHj5rVw8ON1LinxK
lMYiKNQZeCighTpc1Z4DMqOJGh4k76GM2a8izfbdEtGi6pBS5aVxuYU/RC8iu3O+z0TpNnwMVcCJ
D1CZo6G6K6QCHV+iIqP1QAp13ro0XqoAIQnqTZCwvZtjCQ89Qi5FhewtPq4WlwNm3IFkYkwu4wr/
uLSZrPUY2rcO50tUBlqdSHfhmAnEs6BTvZqwuwL6zD3MyHgR4BcsYn8197j7kGDF07UwPUAcC5T0
Nobfl6oK1GsHBcPgue6F9Vdg3lzcLFT7eIVEY44A2hFQ5dkE+5HTXL+gF+o/A87pXR0IFyFVGsH1
RBIjRVcWYFkuVdgiXwNGtOS/AlakqvSEmf19OGW4VDuHCf8a2h3+eEAKwkUV4HT+MNgu5AMuptk+
c1FHX3Wk2m/IxRytaGcZ5eUkp3A+CBswBkTX595VF4xy3W0G/1WigYTWWx5pGULUB6jUReYmByDk
tMtqDPXnapeMc/rYy6C/WsmQgl08xTIZAEUjbhFj++neGwwJ/HLdfEgK513RYzqyx9y0tNY5dKp0
e91twFMqICtRUvqDMBucq1pYdmfAhl8ds8iNhOjWB5Ly9jWhW/JDtt02vvYjEsy7WUBX9inEde2O
W9sH9A5vaWm9+XOCSw3ydOG1n7Rh+7YKtWHDRjndBNMKm9yxGIio8GkZaJpFmexrAoGQrwp8KRwG
GFw+yTUHS6D1DUda4tt2fIS/3YqAxjmshpAUOZKv1bAIDs2EfE4BwLcQ1BfnNbazOJJwEQH0rUQq
x8fBeQH2YjIpO/dd13l1ggQXO60EexgGwTB8hTrJvMOhacmBjKNVgAIfsx08vVHRmICgRQ0kmU3E
J/hQZF4e1rHe2Nh4bNnyvTYJ0VdL52UhovZIvdpDyrpeQSAk+AKEfDnJDFXcvkcqQRuiTJec3Laq
72TIlQMlfIyX22jwoZMQUceBYKNkRP1diBx9evxJ/Mh7Y+RhSa0daj1n1lwZ9KsQqy8KE0jfAn3i
s3LT8+xSGNv7i0hB4AUKD+7nPMWHwWqfHxYjMKFcenqkYa3CFWA8jzwP/+Skc1STEE2gV1O/Yf+0
8fyvSHvTruzy3ofiR86TtYY93nZ5sxj7R3qKightjjS7Bmw3z02ru83VMLL0wMcEsjofinwbIfq4
mHR6UKiULmZhCKd1RPpW7pIuIO0eFJHoS5whV8G65cyrGQzH3iisoJBJ6qltTbNhjGzZB6sZuuNS
zPF4bYNcpzXtsq6r037h7GXdEB6PXYskpwXS5wIKEeAxWpKfEQxnMVi3BelxIfGSloWI8q8g+gav
3Jsn984WkrU/gNfZ7B6XLC6C2I2X4UTFkSrRQF5tsRAZulhsQC47Aq9Bgk+9wxzHAnCXouIm6FoA
XGgLYF7RWUBkKi62A6KW8qutGIX7pYzY+LWXUL7u6JSN55kFkp3a1K0+8hhYWSCn0QGaHFTBx5FJ
CJM+QBYzf4bRjdGVS9PhCd10dHWq3hPOuypYYfKXaQghiSQ35BUbFLKGo9uwP9WU+3yq4Vkvsn3K
V5GcCziLQlRk6ufvAYtSjOa6dejLKYj99JDrYTln69ylpZuXoEm7eDu1IRvDZmqR/jWR4BskYH0F
T4i26JIyHlX3HtLez05GSO3XmwOKvENb1btHBJrpVQRUQT0kIrTodgjug2jZ9ch7Sc9joNM25wA7
l5yiKgnBrjAj346hzLsnynBqm8FLMQaqIV36ILVwDwaJNjtitAFIw4jLMi2nSaA4oq0fPmNF8zsU
G/bUL2v6ZgrsGHxiqNlnbGvzMkv5/BXe40tU8mRA9kVlGhEchUxiWH9iC7DSVaX3ASBNDuggzcD+
kDK3JfAAJ8pgTb2nHui7B0sM2yL+jy0uhxUNAFsWk8s48GkWK7yNACslw6WNr0iGrskQvp9WN43f
FJC8u84sSMk8H6Zz8bYlRzYAhmomh6IPF+mCd2LxoGTNY+P/GnkQLWU8yeB1oJ74RsLe0+VkLH+I
kWvFtUb9bZs5VOp+hQpJW0ap2V6ggo2sbcrHpNmoQ5IvLrkmWhlp/0zTDfU5Tym6PvCKbJ/7YU4w
8XDB7BfU4I3F8ANDWiu7tabWsLU2/ZAW+Chi9VigGQ24amEOE4XAVMZqplPx6igmLI8D6oDbDWTC
R8IMOnltID1Vtqtx58FTQKMDR8030mbI/CkbMMARAES7mseuT3drMHbHdl4dGmtoD0GrAqgm9hE1
PY6oFxcHdIMSZDgdT+8c4IBn3BbRD8z7oEmUoy2OTlu7xU9eh+sexZOeniMs5FD6HJd86SnuOaDv
LPyW6jmHZYmc0MwIUP1U0Co3iLRRqJ6Xwm/vgxg6DPmyFU8ub3sfXR7jvDJgCpj/oAeAd5YF6h70
tqRrEB2RpnBCkhcdrpTtZWbpnsK6mZUKLakbu44bnt/DaSuyxYJGDeyLjKpSAzqlLWIuyg2NmneS
oR1SAgflX2DONAITA374AEmIcW1AAZiLqhfOh7xdAKy7Sgbk0ygnTIudpi66yv6Po/NaklPXwvAT
USUy3HbuycHjseeGctpkARIgoac/X5877+3yTDcorPWnRfRbs5tsvf6phMRPyS0NZuvHZjIXiso1
Aq+H2WYMpiPQux0j25xGXYiXqZhEylROIK99Nlje7xIJM5/VOIBWzDXeIGuCHlZ57exHuxbNf2bM
GahZyjmFUGrm5Jv05BAS1RYO3yH/ndzlhnZ4L3WXDWe+dfBUVlENK27q/NyElBDQEQUG6L6u39Tk
An2d2plFFdUb3XA/kf7GJt+GyzgxOOzQb0X7Xk3a9QefKTnyGC+ERe1FuGV/XBNiQFv6wryhF2hf
ej7m81LGhhWhbwQH/fH8Y/Dm4QGMoPy7rZWmi6SM+zVPoXvs2wA0J9uSu96/eVjWOY/fw6qKcW7I
LvlPWhfkx7VZEvluQ1g31uA2XpeZZaXwKnzSZtzQ8zVFa7aWcriflqrTYG+BpkASwZUxa0V61GG8
oUhL2upX3tn5tR2BGHYzjfN2Aqq0xd6a0P7yIkkM9bao8QeiCcqgrIzr5ECd6cUIBRZ9Z4KNaE3D
/T2BSNbTdG37zYynhhr4Pa1CN/1Eerp4mMZg0Ptz6KGl3feMzD15tlTT/aJz+OYk3G6rrJlWB7YQ
VNEF6oKhsfhw+v66jOsmTzaxYXiuZs8Fl6bL+8+GrRYB2qo4/A0sO/sfmGtD9ZNis0RsYUjzAWbm
X7qmbeyeg9v/CRYvk/NsdS2O3WBmHqCyiUdLxa8G108RmS2LT4IDUug5fhFrWlMf1sU43cWO0vYQ
LGPzM5EQ5IeCM0ocZddGiCcg+ZGU047UF3q0wuwza4r85NxMQlPUglSd88bvJnxm2wRekZrhX5bD
RQHCNfP3lC4tY7UnPMgVAWO7Z0PMf7osI2V/XBy2pnwxnn/HoAahTmG/gIfv+maSH7KEr/mT8dfp
/VgLr96rMcy5N9ERLDATZR8enKpHj7HpsCDpQTl+4ANnWpTfj4VuProFKJ3zpEhf4i2J/lumTRTH
OfNHHza/Tr+YEUMIAAPnBMQwpPwpiRvPXJoKvwiyaJpTRE2CKORNR2sLezoPoAdZ1Xr6GBvLIWs9
kMoTNuVEH1l2AATQ1hF6OrdJjPWrx0aVm9e/hENb1886HoBJE4AU9BARYps7qteIoLB6KAhuZaYw
pzlXbr/v4qiW+1AFG/XrlMXvws/dCn+80Vsi6Gi9x65PJ0P3l1egaqFou1PYGtzyW4T2CAI0lS2Y
YeZ/tIF/ozw6snaudjNFuhuyNfE5t/N43ndVTje0UOJnOy8FLTU5dO8eZD77zT62864Zlxly0s66
PBDkkW0fQau48bPezN4RDdXY3KlaNNmuchUM2YqYIjmuCW3sngM1XXBLlRsT3peKpnfZmn44tH0Q
WsAC7UP2Kqg6d/QCzdA/+J+terGqTEg30pBRL3GIALDiPF3T5cUArJmDjAdX3Q3j2rfPKhGVOK9R
F5hrrgzIfa8b4b24xtrqUiddntJ/WvmY6aGcCdX28rX5AMtrVzofRl+9hWqrmf9paHvrb34Rt4Sm
Dyn8y9J5ccwTBnH+LKvRn87S74HrcyfMt5B+LdlVvtpuIbyV7g6WmejbOS+GFCiv8XChD95o/yIa
AxkTYZOuJ2D9VP1sBXDKwxp6y3LyvUIOBzlkm917ThXVnpFoCPM2Pge37NRNzDpGKUUYtaAzWIlv
5VaSprD3yO7mfo9CD8CoildQCQEGBXTZG5nvlzBlHAlVh8GF1Ae45PrZYerLZjWOb2VfAdVzvRp3
9NsY18RU5zdhkTDJdm6nbP5Jh1O+ppa5bLsgrXWwZ04xIz6nivCt49zK9VFB9DOH2ZvKkggFyokf
zZrO+PPqMStOvFp0cLKD/t31GDQYesWE1RxZReDyE/q0YnrIm6pud1HG9PVjbQeWUD+HFlZhpVak
Je5TngTyuOU7e3ucXtcbG3uKliicPpa83uozStzanZeKJupgmzxwB46WcLpmtuvXZ4V14HHy+nr+
9AO3jmQuJRM7beXi3RdTTYBs6WvibMeSfNJ8V2xjU7/3PUTNvoiwGBCZDccLtlW54nGTQwRrlKYt
rkdbJfKKXtJGd1IjtT2CW9f2NC45flDAb+ufqE6z5AiiI7EZtK0rrltdqmcPLmu4bFhaGgZaZ2v6
XWRjFdxJrp3q7yLTbL73N8ZT7BqGGtjLZtrkwR/SuTqXhWVWkqw2n6RSJj/S3dgOnzbKSvKqFudE
eai8zNF8wy3UH55IQ/0QIFPLn+bcy5af0Rhya3hRaYI7R41D6GsRKbVXfNn+4GbTwEqiG1nIhup8
bqy2SLMH9CJpfl4sNOOl6xitCGTKLM9iP2v2zhlCWC+7sA8i/0SUZcNU1DAuctbanKLLiHVU3cnM
sDYNMit7ngaRyH/+JFyNYitE7jaPed5DjenBeh9Z1PbxsVm8ojkj1rDtwYtXf3zmRO5ext7nChz8
dDQvHV8vv0hlu+K7XDy7vgky3vnoXFXFY2sKSlvbr+Uf38Ob/eAz5hWkHqjau4dEZFRBB+yLGnOs
/OavsUkw3fMJQnUs7RBBogLHF9emBhpAuOEsxBSHtu2OzprOPwnO5fmbB7Mz39gbaD9qzQxlIlh1
UV2XMij/gEUY6e3Q3oTbQaqtSHYrVF53XSqSw2ExexWcPMn4vVMsYmLYt6DJyrvEG+bgHDvffUtl
URPh0/Kxz7GtAjw7LJ1PAum0PS44zzvIEq7sYQcwA76L8oVGgwZ5wWqVegyGhSBHke+tc8LVkXNR
o1FTwU1RotP54jGWU92z2dEzZK6P2t+yoxfbbcHkx0eTr0FyiNYlBjPygzEhOs3K5j4Z0vU+nxra
v232iGaaGbJsrytTDcGw+8irT97WohsJ44FBgoGOyU7lhuRKFeNGS8Aks/XP1ELGngf0x3bXU/Co
nViz2TugryP4eikCJHg1sA9sBjotXDY5DOixkVPS/GyHWXzJaFonQAdVuAPyCxgnZdL0J0RxlJ7j
2+RKeiNyjrapiTgAGz3VT3AnvTlbCeNzbWR428uzsOz9pmcS3rwklitaRShzp1ap+N5zQsw0bbjA
77zSC1gELm7qe2ZwN243MmknOaklCDfkK9LPrhITwHbx3NDAzPYlxZjH7Ppb9aDpQ7Fgx/lBFqgn
aAG7bLwGiyujXT1q/V8/BO6/MmkAvHsollc3JMA1+SIFVuAidd85OXAbTfSgr2EOJ3qeCm0/jFdh
8s8Hqd/A9cfnPJvqgvZHb+81oR7mXE9SuVNHY+8QFU7hP9kEVbwD56Gqqf1wi2BOXQLHmBgfkVGe
zf/Fnt6iS5ksPl+e3I8WeGirye5IY+8XXMpcI74bkze9Qbjtl7xR/b6Qc8CrLcX6SE7GSgIL1Yl/
8TcGMe7VvG3TrrVz9SnqPPhJZzY+rT1C793CfJp2vyI89i/KX+K/XhA1I+LxpFd7scVteYB+1fgK
02Z6JOi4tPusamqGbEEgfKToAYdLuiEV+q3AvhcUginLFhF5X98BUUQT6Zf9KnaLHTLEZSVr/oh0
zMxUfwELrlWTAFnQif2Xrp2b8MXp0TvNzA5fAMG1784IysTDyu5pDzKPDeUr7wICKg4pXJWugzMh
oDkKAZn1wVGGgGuHBeEu90wUbvWlEINi0GPUzvIsh5r8P7Yr7uo0mZs9irZKXF2YedyeaditRDZk
8b0QOXJFNTKMhLuASwuhga3KU7I0WbBfAwoONpiW43EWAapEm8Dj0l7dZIRJsFjsaQMXJhSD8Tem
dxQs8IKBwMmBukjYi+6b9alCNC7B4qgjCMRqSMNQ4MzmSFncXDwmqo+PMOn5txwZQHdMo8VDLK/7
JN4vXufCa4Mq1d5BI7AbPIe4+tjXhorAhJNEztoACe2TupxQHI6p/cgSeqM9CKdfng1DarDs6lzV
R5X0kb8XbhWQff0yvalGUG7EaSZ/miQeUdZua5FcgiXjMyurn8K5zf7FQ+O9o8xJX9ZCITkYNaK/
Oz4M2JdtGGW4HxOzIjyfMvKcaAG2P3M6xfKHVaMYd6ncAr1rk6aMX2Auwoowvd7rg/agy8gPrh1U
HcsOjpn5gCj42qMSOnYfVQZ0uwN9qomlnkOSTtuIYconnbj4yeft5Hvaj3I5EsWWPjY6m+3upq75
BVTed/veTbXeh3Io34pGUdj3LLI7CBS2QRjTWp5krfV7NcQ4NeINevE8zyWo76ZF8SMppctOVKKu
OPREAIGDaDb7PnVMs3+UaciMZ6dL1LfbLKm46xmUmYfQej/S1Cka0LbGQ7OaMCq+Zhiiy22mRIx0
g9W8nWPRa5T/qrXvnhfN237NQD6+5Bwq2pZxIo+PWFvPJ4yfQxlEo91e+2KTqL4SxTiKdMRmcgr9
QNm7ntPuG/xM9kfF6B2vXaaXrwlVRXWYYiYm7wIUx+ZSq7THMZ3qbX0dNJbmh6DadPWZRqYyJx6z
5EScQ+/7qqc0OTYlR/J+6ubY3pmhLFSK2iMKHwzujhV5lgpxPNYxw9oBE9x6StsiT05r3Q43dKbN
v9LRz37LJbAjumAZfvN6pX9EkydwbEFYNUfJ2MBtv9Que9Vj21QoJumNGSLb+B5+9pLIKSQdI4St
zNqweEKiWevDvGYkl1GBxNM7LEtC5N6Aw2afmoSEeTGOoNvz1ouvJVqrl0ZXob+bwg3Esevo2p6C
3I3qMJa1RR9jvImwcTlDhtz8HxNAhlXfAyMDPCPVVnwzpoBIVVVdl9wOnGlHGuT+vk/njPstKsGi
KbGwZQAqd59SjPNfnD+tfRxaBXSTmnXJjp4Khupa8xb+zfHYtl+RwCQCNMUhdFgXA2gRKsVtmo+e
swcdl9V8TCpdtr94gRVibRrV5WBxxBOGy8XcH5Iwan+N3JTPwgj7hSq3jfeZi1E0Tf4a673TIvm1
2HCKT0wBT2r6w2TyPvz2ZpqDjObClkORb79DTA3P7Yj67LdSjfWuGp20OKDgq6f7hphB9+5KKM59
nTSAC7sQzrc5Kl5CfQVULvRfKqJInOYsscFda60cnz1fKY4468ytmzJwJbFSoY/2wS/a8H7eYl0c
kAwuMFHlvEZv8WgjUj4azoMLKtiEWRwlRPhdMAZrdVZOm/ZURXrqLrEu+/Ru5bb2rkDFEKP+MMHM
J340+wcuykqcyiCGMS/pzoA+snJ+q3VO0y7iaPpuqpHZ62OSwQT7qKjek3yu/QP3YkeGaoDLHbFF
BU0699nEOe+S8WncPNTlCUTUekKU7fOpiw2hPEM5LJI7F3JoQJIz3nBS3hA9sBzT8mhn2vl96YOH
7yZsF9GZI9Et+x47rXfJhY+ub0YnxuNtGSBcCuN9kekwvdPsLYzeUEBVSAfV8lnwGwh3k0X1t7RR
Ee7KOazrR5syxO6gcGdVDwHhyL/BNvLf65DSBLdWxNlbR78v0J0gb2M4GbQZemPIw+W9WMMMXUbV
a4rQOLZsQ5cW4qTreauuJkYLzBElmNkqVDhtp87orHgQoqA0DkwWjC8MSmGe6qL0TczXJKnOviKP
joH12W2fbdQv9jw6CtlDVoy5/7AmDvrHSviVxyJCDcPQ9sBRbpQwADTRrafAkvfw1DUy8xy2dKBG
raW9leT1Fo/eUQ3+CDAQxSlxj5B0/EIP4bHs88h7zGiEpzcDxCUkra254SIhYvPr4EVM8NUiiMdT
aml5T2rOwu4+xgonjtkU1h/TTJO9S1Dpg3P5CuS9ZuNGD11eVNNh2/LRwSczkASlVIZ9xgpVXlpb
Ncl1FSsFuBcZFoVhry6vYVlTz7TNLHKqcS/whvtZtC0HVFeOnwoLHAzSKoafbrTrNyW2JXzLbclc
KAhM+SNQPWMeU7eh9YZ41vl3xgyMKElr1L27oLI9v8mZCTyxoaoK9sbGW3YKM1IxsO2kbjjZTdv7
IFL0QcjWXPVsgKv8Y5ZbUo6WnsGmf6LRgR7P2TB3DKaCCuyP2mTu+1bl2UuPb0lROAdN+ghiV/Z3
whts+VB4m5hP3PpM0I2EkuWrDaULFXVUXvfoG6izNgSVg81eNyTP6wd0uf9TC2iiYxClrOFqRvvC
IV2lXLMuISqrlAshItKPq29Ez7XrZfVRXcP1WNs/h0Vw89/gwzN0ggzOOBadx51RdFXzB7pdgPEh
JWC3JIrkuPcuIz1yz2LkdkFunf1kCHz/rU0henDW9D3YLI2sf9JtnrCSimoO9ghj54fBpLSxeoj6
J/TQN5+11YHZBf4W/1SpcP0LTChllCV1uTykvu6/AK84ByV8JFqgJR5wUvig72vS5M0udnWCh0Le
BM+i9k32gEoBvq1bGNgNyCNvqMesen31cAn8ZhBRDJ4IBlyWV7ylyXCqE6RL1BwI7znDZp916EET
PRZ+V/nHmtIXaUzWrYgkOxH25rmkdKyvJm3ccmYPqK9mpKE/JC7cVgAAf+XnN9X0z8Y2+arENHJS
SL/ZN2vWvgyFyX74WEO+Uq9RCBNLH8Ohn2Y6PshlwCyq/KH9Umbx/Ps69vFNIG2v12NQ5vramjnO
dgXaufghnE29/GjYRMWO7Zsy4AOXgTqkSY3ieYk81MBjHhLP38guhBWfbPZJfT2oXYJJgcinosSi
hgMAfWRebJY3lC6FvXk4tmrHo6faWts5nvZ4wWdBtR6r7TDq3jc/Fx2CEXY9q/WSRWOEgzS/mfBg
lKjs9x48UoUncmMac4Co+zVWa/gIbDEvAK3d/EfaLMV/EwOHgjthq3H/qJbsdwvjtpzKcaQuPZUp
elq5o6kyhyCpOiLfaPS4GKPWLhjACmZR6GmQwaGoFLYLGVX9+5An1YigpE/Ufl6biQx/f/UGVByF
fMXLyWLLg1XcUbEX2UF4U/XOuIPIu3dB76tDY5die9JJ1VMEqzGPDjlIf0kBluh+x6ZA8qGUP38y
V0sn+4UR0N8KcmtWaLrMfhb1UplPZx2ItAqSetmv6rZMTdlG/8BteA8NdsziIpZloghnW/OWrAuD
PQxizJuMVkaMROi1DukUeQRvmBvSUbhboTSVIb5dnUNtIrCvxf1W5/jcg76Ovk3lNDHMMQuQ5yRl
qQHWSs9bmE60LN9gfyVKnU5x7o4wJcUhDZS5Z1ZMw+nNk3ymTW+fk7nAYgQkNfT7GA3tcsxcI/Bg
6ptlOvYEvG6N+zPawW0G94Aky9fa+qvZ2bXZHnu6v5o7sCjsWa43CSdUtHi1gofytM7QFle4tXUk
MVDLP4jpR/r1OJZPPECuLzejdYULqUN18vN2gGxYIx/DETJHPBODUy/aW8buUHYDrT9DsIfkGEcq
+xWGC/YDMFFU6X0ULBTiJUm0jPF0GMDZDv2EQuEm9TReTx8pMimw9CIa3INv5p9Jmie/pWgG/hto
+3PuhHign63dfoB6+l4WFMz7yLgBK8FStK8aU5u/y1AxAvqC0u2QlwO0ZIxFRq8F6vyH03cqTyjr
sRDySmx4snVh/V0cdhv7vczJBadWWtLH2on5pay97aUKfCkO8NT9dE763P7XTzhUdk08QyJm9Kof
kBnjB5Ykrilu1ja++BpV/r2CvvzTtwUuBteGa3yskqp9I2MVu8M4hctTPMLV3zQBC8yHnvr3yKou
OBKZhpKydLbBvr4YHHpSEPKSjHHK5e2HhZQcwfWYP3IGe0jCijhA+QO/Xo9fEdIk4nBw/ejmV93I
EhkjK6K/8yNvMgcVxzlGkpLhC6+Yr5fsJZpkpu44u9b/iCCIpgfarKU6T30sPy0j0WJUX82gvzVj
NHinWnbZUw1Qyd1aC14sXwSp3SrASMgVCNEjjE0Eq0e/Okf3Ph7JCftTZyNz7CWQ5nfXx+WLsbB7
D2Ce4q0VWafumzwB3p7DMayfTKpjdV/I8CbUXnK/OnaW2h1jUuv+4CiGRKLLKdByjyHsM2xx+TPT
hsgt0OL4vzAF4N15osN8kPFvOlAxpIgX5UyW72UXFM8kTdXLcbW5fjWe9cNrDGXs/yhUEX6L5kb/
cpFvJhRLy1jtom6kYUW1kM8pKoq+9ard0uYMJUxTdD9XJTrh7nHHDNkrduvtPZQtqgjbTIs5QJqX
850e08ryGjtsf7g/oNRs12TeoRnVhKyyNmFxDETPZYGkqrjAGawfcyDDTzCYhiFCy9yQsq6TDKlr
Vaovl2Wh5RwVm9hhAql/KZfPP3PZemxAG2FPsUhS/wZUSHCJGkBnj1zarp/Gaxf4vIVT8QQdFEYP
2rd0xXiM5ocOMyyWubzkOKKFbw/5NlgmiGc9EuoVRGLgTnDwhEsYCVwURGUmp0hQ5b/mxuT5S4qL
CO1faso3D/hwfbaJyUlqCGlsJPC7hwIXg2dBRpUnUdb0mFbnvZgGJrBHYYUcraWjSA8b7F6+n6JS
f5NtvOKnW7ANQf+mxXGNmFd5nfQwkg1QQXSNytP6vPYd3tZqWbqDr+ok4fQu5IRan+GClFvi58jg
NUhpOQ4gr03YX3yA35utTfVHcIlYs3+s6/drE9DFLVFQXUzHYXGHPb5A7163nvlBtdOTwQT3VT+1
qGjmfzRxkkSNriApaAdY2qXc69X2NOIq+G6CucefPlNL7MIgMNP7FuUR0j6H0pSPm8Xd9zpPl/pK
0Nf6t60wLO1QLU2cD2Ma/oyltz21YmMRDvUwtqd1WsYP29j+Pa07ByBhpu1r4bL+u6JVSW7GqeVF
VrU3Hgjs3hjGHAq0vmlm4/e42JATxioLP7tqvB0FW1r0e0x4Er0zElVcCSOKy109zcTqzBHSsEPO
50x3G2fR95jkCWRXqi6/z0XV1u8hoi5EAJyr3fsU2Oqj7TO7IVuclxdgYjWyFB3mmqUU2XqBGQKR
j8u5j0/Cx767G0Ei/6UbdeZBh655mrcCx65bKo3sBavct45AugLlbkCOC3NHN0w3W919zW7Myt1g
PESsXI2/BNtbHZCWyq8UIJ4oKryJ6wFzB7EG0oh0D09tPomL2yK8iU3zTHh/ziS+THjiPFNiPiKQ
qD6RJKGwj0fXkLVKkMcnlq9VncgrLqdzgfSpRDmu2+mX4x6nBhNt+E6rmVX7PpRo/UWt1SsCFFvf
IV4q+d+JsfKakDQzPLiuXy6TU4pVArdUs3ajBHk0DMEnMf68glTP61PrhuhLBehPdynIHom6yoB5
ezkGH1RFCdIpMGL9LaJF/5MNQz+f+0L5/5HlMQVHyyCo7bJB1DNCcy1vb2MJahT3JJy5BapPuBjz
yDjC+k5jMIT7tB03stT5At5TqtzwHXgsuFGARn5y6MonS00g9gC2GdWSrhe1S6Oq/sMJsPg7TGI2
f9gIscChFzT5HcAx7n9UsX37FpESsPI1B7BAtcwZZWLemsc0QqLFkTcSKVpPlFS7uu04cNYu1snH
Skhb9cuDmq/OMlmbBzRUYQ66SMwRixaBxghcaS9AKxOkdbWQsBA3CCn3SdAwYGuLRBrs3ZgavAKx
zP/eZFaPK3SCODudmZiCfdrU/Q1U/lUHTHBEp5CGH20c5IDoFu/Y8+AbPb1BW+E567Nb1IFXt756
6kI5t8cllfGPuSk3Eoipzp5pCltqedRPP0Z/w+SyBtKVl9WrN8m8443QnXxtV6iAoezksbE3AQdw
PAuBrTBheRSrot5Pp81/ktqVz8T4NA+Ln+DL3nHAqfa9x8aXPyWpkT5V2tzgBN+LSHi+eCKYhTbi
NDRTXGR7VCux/u16hvOpA9gtwtldn0WpsSeGvxIF84pI35/8l2xb8Fud/Sqoezw++AP78i3fSFyY
7rMQeTCdIv1WWB4THPZximEFt3h9ZbRf5jHEOfY7jzpVVdOvZEycoANE+nRo63XEqC6TtDjVBbN0
5GFQQUBGaZNRfRMHtQr536jLCXkm9LUxj96QR/k7ynWXHYPBGCovUROrEA5zitcn9Ld/IXkuw50r
KDjgGqJRfjN10Y93FSchDT2jKL5ykpzwLUDv39zbHPLZX2/tTfkSpFsOhZMFbU5cpa275dp6MP5n
GRqGQd+iRcajNGVf/nJbovrrNpoqvMwgnuVjbkgCvSMCkDMz0K7qD0Y0qX2f2dNMJZZpkuDYICHh
+7QEjbvXWRsXjziO8F8FNKi4uiBHDSOg2P1zsEOVpwYaInZXTN2KseQI8qG8N1nerDy2hcm988jb
tDtBJAy7x5FZQKhRh0KnnPONHwunvu7ovM0N5psYjml6iS4u9/0XEn1b9PaL9R3W4hy+ABlG8xGv
KvkV+GhDONxM/uaPTjLdOADw3GAaMQ91fUNlw70jcVnkRbxr02J7iQpcls8wVdxh7MjoQ4cZ8zhL
9vjT6q0rAQi87vzOi1X+x1ZT+bvlAbhjhURcADSA7BwXleg/fWUoH01UA4OmPXRSERp+Zl04g5Mu
CtzP0ZVecQna0VMX2Dz7fZWpOckkCfR51oVdn6RVpLBkyAve1xysDxUFzuCLLUZcqCQCGdZK2hKF
urICn9zADXtfpaiAUFByOhAi1BRHeG91cb2bp+MwT8Pbtv3/vgt9+zGFcHLI6StITWw1MtlX/N50
X5nct+DkcYsDZVoieymGtvokhKSma1j6/AF7KwkoJuqGYxf5cbpDeIFgtY6Rpe+Ab5fhwvE+cmZF
K2FArqpeAbt8taNtjwleEHRgN+DKD48aZ+Y7jD5MdTh13vNWVcC2quyxshdrvvxnTDLTnrKBxmOD
vIJWHbR4ACDEp/ZUYhktCIIY/OVqwVDuMzejn7YMbGeaKpE+wf0SjhmK61IjpRAwtRMbqrfNsQpH
zVcri9k9BCl4KGZ1Vax7o0GmSRvxHQ2JJov4pVOhrc+ZzqqbbWuaxEOwYjGAPvDA7UZlV3sQPR3X
nv5XIKXYGmRZ6aCxmZQrwQsQdM2u1EE4HIK2NP8Q4ND7FWhPScys0iU6DzotsZdwX58Hckbdkaiw
+A17NSlRt1CvV2EyGO+lKGickOqxzjqkbx9zMUVwx7nWhzQCb0ZFJ9QrgTA1eBbZDeohJXXs+zYY
WzwNjKD9zMSmDm0QLOvPLYQBB0vf8oa6F/p+N+QouK8Vwn53oMGLLzLs5wmPABjkEe0JOteQrAGE
F/RkPtZNFX+Ot37nUMSkBfNRk7G/5pErPpRIsT9D4Mbv6Si2Ax7z9XlaVXdyiF1LtPTJ/Bc3Pxoe
PCKA76T10WU4EF9xpH0Xz+TO5DfjMnzpDuixxbqOl9s/epieyPBAi4yOEO0ELtPRQbgHveo+2950
xX3WdZ5F592JQ98k5Abkfsaf8zEm7MzExj1OdOt/BpwGeNY907xVTsXBUZkCeAEV8hLCV6IvPjU+
TD8LLNf3g/CLgPknuZJvY1QCoEgh9X/SX8ffQ9AByoARZXTnQAXb7zXuVQoAO9nnHkzL7GpZhPm/
RHjwRyEc/bn025whTps/v5MmkYxYyLOedmgeMdwlyRTe2UhBoGgZV+V1SHTmDjn803jMloDpOhnK
+3v/ljh03IZqfeZEXdsjLBOaNJ9zwDvf5reFT2O/bOYeNwCeCUMUiX+dagxjOd00WkCh9e+FQ395
WKBFi5dBe3VMg+KCg4AO6HaoOwmQ2xF+5jWXpF9whtVRWv3CNdCgCta5mZ+r0iaa12ORfDV6SU7z
OKnhmbj3wDyKtbCwJXha6vaEniFjxZoWn6CPGfhPDfj7izid5TfBgLo9UkmsKXlBOdZH/hwMjyn2
Bu9Ku7IG2ITnoTtOUFAD0RB4aUAj6hXFUUER5e1zJo21J9XRMbGlaijBfa1CLzgkXZEVdxxv5Hn+
j7Tz2nEcaaL0ExGgN7ciKVclU9XV9oZoS9GJnpT49Pux/sWMlNKKOzNoYPqiMQqmi4yIPHGOoUkj
mAiKPWhpuqFv94DyoTMH3FvYcJuEA/i/xjWo6Wu7sJaOQFloLI56brMD/RmVq+Cls1eKPwOtmgiQ
GfO+ccJ86RgJ3Yq8tLXafIChU38697y4jSVgldnh3vXISYeDG6VK86tvS22f6bBbp67TUt7Z8ACg
wUl1NOUAXxmem/IJsE2mf1Ea1eYF2JCk/oXa1KGiEBRHMdCRwj7ZXgzsBVSMytsgRUEIVo6fIqsz
f6Z4GFAg2rl6s4ZO58WnN6GABNpmpV5fAUUHEc6r6zwrkiZYpT0wygWkPVW9cHoiFW5CsByOK8dV
UoB3Nh14NU9V3K7zY0ZzMt1l2uZ0CuXQoTx9ULQfw1GvntUjZf0vFsAuZd8ARJTdajg39mtcNGXw
7NA5SdmikCTY0gFs9ouS/lvpi6LXXY6qL7/2IbUo9C+dsuIlnw4YFRge3eK8MHlqEJYvjdQc1VVL
UcGGi0lVP8RqFEIIL6tE1WXSg/CRxv7IUgkbeS2BtUlWJ5q3wzmeGFRAUynkl07VQDqQWfbhG6nl
qV7AntnuO9Uqaz/qzbYDq9xI4Yoe41B2iy4/09dFJ4IiPdmU7aHvCpxD8BIkhfozLqSwXBV2WdjA
0x3yD1p9zW/4lAamoYb3OnidQrtLKDNYms37WQ02pvySD1x9Ba102SFZHw6x3HyzZSJtqgJ0xPt5
dC61rQFN3WGZx+AQ0KmAR2pmUMJDJziNw+QzlC19uACoa8iveVkX+Q4pYJQmKk2v633tlODeBtZM
XtEsFBKtq5KhlW96W5g8ULc15Y6uj6OTl9UHPdtTMD+d1poJ/kfqNJN2AEvPAxra2k4nRjwZ/Qbu
6eGXbndGBDa3iX885lhV7hFqAu1GJkFWuXhVgWM16TLFBgLVbAAPt9EHNc38DDAeBkE5ybNBCt/C
IZ23ubKyl43rslITJMzKPZJSWwVnJKMRgliI8AmlebSKk8MnIG53hvU69KEU8UCFbLIVuhVuOJ8U
GRh5jEUaUVST0VlCKoSORYEXVWJYXWqF7aZPy7PfVQihVGCxfPIDVAZpJgBSgVDnIjmV7Vwyra9H
u+hXcndQdyF9CsEE0+2NioSiOsBKkb23ZJhURUJzo4VX55Dn7YaHD787L+PstxN+gbBrYrFvGYdH
O3C+M9mwANnCTA+90qo0KLUb++XUvOXu+bSyNobkN66lvEXHTeVp4SKDmMHNEXXcZVMCLXdW+sr+
uCwX1LmUPg4qbAu0oX4nly4ahE0Nn56+8y9j08/Bly95Mzko84MzMcHK3ZFTvnQQyVYZuzhyK0KR
T25aZFgKd2i3A/wZpDmhvICLwOGmNAraCv6QcFJw9osRe9ysztoftZfmRZ5MbPnbeaD0Jsvjco+C
0++C8BfzUDW0enZwmG1419mF5ZzHs01cvj5e7btGFDQc2N+WqYibitdZ7ZTSxbBR9OwFUN+T1r7G
+od/YYQklQcAQjNVVCBPjqHWmHrQbSC1/eSYym962V/sgzbBlS2OhWNBDEJPoOVQUTRs4byaklPL
tlHAqhR9rpRX1fpolxMmxB2CCUUGWmIqikHQqAhCPUrROQiMq/EOQGrR+BU9peaySpdN6z2eMvGw
i4aErUgMbTQ2YdkuLl6a5DUJ/qjOj6rdPbZyZ8auhiMctQjpgiGtlHhXVz/U6Jft7IYpra6pGRN4
n41DkvJKyYylulu3O43L6+yDBDerCb8xNRZh9QvpFBxOkRbvrOhjYGwD/ZeeLx9P19SijJ9wcSIh
ZTvpTsd09cHeCLcsihy/nut/eFrEpRdUXg6dRqeVjBU4Bd1UyeH9+aKbL4+HMjVb47JdDCWiYYDg
y4h3Gp0oifTbBjfPIj02Mk755QX6v5EQWWqKrHJyhJGADCikQjbj3RHSyBlPZmu5oRv3sZG7i2Lz
DG9wKZpg3K5HQiYHsBldlN2h2Nlwy8aQjyrRr6ovJgzdXA/jcFQDB6NZlFA0TTgtVndU5MM5SXdR
80xdI6qfabX34X7xhuLr2aBexwsXfJnzQd0F1pcEom8ts90TbzIHkJewIE3sFJFTXfwg4WydmkGH
qpcPOgyqn0KHFhkqj7yhV0kFfXVoqnz+53N9OQPCGUMJIzBrykG7zlmo348wTWY2L5qTMy2q0IkD
Ew7aYJWUS8sw3SXwmWaAl2m3AxcE/ZuzgF7Pof8yOc0tmiAej+99R4o71tYsbj1NAe8t7tjWThSZ
BpF05xylHd2TgOr2kO3REgCRn/QhebV+kCp2z9nafM6gb6IAPiU3cm8/27rNa9wY7OmmMMexdjDa
M/C9XeEdWv8gIalCe79xnBrqeIPcDNVQTJVWA0O1NGGOz4odgDts0l3ZvFLsncGelpKlKV+DmfWi
zyHYAoabuhMTLEq3WCoCToQzJkg/bJuCS0gAd1VUmM57Fc0mmUS2hhkCnea4ezX7NyV/oiQYU7Fp
rYWt/jiV6X5cC6AvZ+jCiiUlxrnRZRNfdXNHCR8lOMMmis4nKODO+5buy/PpLYINwYFqrKV8oeTz
x1Nw4xRHY8TWGnQ7joqExrW/KmADNbKAGbDCV0o/s6r6/c8NmPz+qBAFLZOYKVGsBFxkFOd9z/ud
plFClL4+tvAe5lztHcZwaUIYg9SdDJvU/LwnHpqZ9vNB/8WYt3ri99B48yC+ggakK52Jdfp/2CUT
syyDAMwRzgbVXrgQj5AuJsdtV3yFHtGTxv49ZyfZkCP9OLXQT06JvN0cSAbLNFoIBaJ3Qgh7vWA1
PS0lr/nDXoJcusnokeBMglnZ6IeJM3nPEgrZCtkmShnoh1xbsssgqPqwlPd6qJLdV24Qr+ARByK1
ebyAU4bEeXSOp0QPU3nfQjGwpdNUol4Jky4HN101Z8f2/oU9S6Uy/57M2MIdfUYtgYz4JO/VOpml
DdQfewOi/DJbPbZzcyGq5lgj0FXVZOurqrBURggqCcSLTBe8tWuMZNGUb2FZuXat8zCj7rtc/vDY
onrrOzBpEdtQlSDpEB1aRoN7rfdneW/l8KymuvSjDkz7YzbwyJPBAvZk6Fq+rnmwW+v1oPyi3FfC
TM97J9yx9TaLecwaKBpC2xjG2dOpAeMOp5uxhk5k1jbFt4Z+F/qzjWbZwU4xa3j0cKVe2ma2Ea/g
+Dx8pc/8MHHS7k2kRg8MNFnseNUQdiIwmpz2E1XeK/2H49cYkkvFHTqvqbbFxFa8c6bJbeGMpM6C
O1REPVbKf1JeFw7HCxbxpFDmhWn60bDW7JNbQLFzokOnH2B4Gs7+47W7XbrRjSBtbuMkLQK76+OW
14mKiMdp2FumNIcCAQoQad5l6wPItVr79tjYuybitc+8tiZMKb3+CjdfN+yrn0DSm6/DL+WDvHbm
8Tzw9JW66kIYEWeg25/Dt/atWFcT98676s3NB6ik3+SthmG+68xdhPy6BH8PMNRh36/DV90FQazP
pK3xanrDovi0jfYZEq/Oql7GG7BYj0ev3EQbKqPXNRtlcYP/qKNHujCewI0ENtga9mENgxOdVU8H
E4WGOPuiZLz6wvsMY1zzI6dlmo4xr9GGL//mCxwKrexrVaNIcP0FJ9UABw/5yL6uJQ5X9Ym67So4
eX1srOhY/0a/NCh8005mLXHtY+P3dhoRj2ophjKytAp+qY3CIa55799rx/rNXteW6xyPH7Lhj10s
/pOl9114Mc8H3tubqjXf93Q+02me5yV+nQ3pSurpb7KPnx7bu71JxrIROQGFToPrUVjXowbgyUlg
a2SE69YM5pBCQwxRvNrdhKW7joLyL42/XMZc/oIpis6HQZczfNKuNHMaOH/G9RvycDGtblJQzMpU
9svcmvJPd0d4YVbYNzAOallSYVay6nnVLaKmciWz2KRx8BYEKmhy/xDWG9TBfRsYNQVyqV9HTuIX
VOerKRXyMSoXDzG3DRVKy4CgzRR20knNuxy+VnlP70K0cLrTH8SHeprmYQp4vLL39iwZkCE7CrJG
hriTMvVogGNl3DoPcMkAYfMSyGTRfzRoY35s6r2UKY7q0pZQ7RqqU1HqaSLve6Ol2wuNGZf356Uu
HT8Cp9j2qia5sQ43a1m98Kr1lA36hywdnmMoraBATWK/zoBBG9DtzywHMpGjotHKJe9CaKMPQ/MS
RgpUhlI1eDkVREgueJgJlF8H21ioABvdUg18s+uBY6v1hOO/eTxBmNniEjVB+apUPx1hcFbJs2B4
rAhKVAOGY63Ztkn7WTaG2M3SI6JP2vEH1MirvNS/8Ti4iezDOq1ylVZibQkie5i4228TEL5H4wag
WIqWsCMEY4SeVMCDVt43xBKz3lBjF1StPmHlznG1CRAMGwQD6R61ymt/W7QO6luJpOzzGTyv636R
9368Awkcl3OY7x7voNtDem1MSGYrmvklTQvVvV3ROVGoz5m1HZBaA7MtLx+buj8wJARM3oU0WXUE
h6BBB6kVtPLs6QjpzXnsWd8OW9i46Jn/ePpXAzM0R1VlgmdHFgYGFHqIWirSnAzyURgVD/CpgjSg
CefxsG4dCzNICIsnd3jxEiM+mIXSwTxjaGhriFvUclg0SFwtwlwLJ6L0u6ZMmU3owJxiqmPweXFH
Sco5K1oSoH3FA/gfmsUiN4z6408zMn8+HtStD2NQYzoAyE91ZFtcKgiqDSfE0hFEBpgNWhLX5h6K
T1TN0omnAWUM4K6dGMYc27Ad01ZIRATXnKR6UiNgou4LXo/o9QXx8RGZqaVuvTXWtwwUQRR9ggkW
1tVlQpOndphQab892IBETbIQ3LXNE6GwV44HegfLHskQ+wyInRAn845yZv6LjUIWZ+mEMgqoTcEK
DGcKT9O9uieol4HG6CAJ1aOrvj5eunsn+tKMcNvrFY34KDir+zzFCa6l6AVmV1Bgj63ciUuZszGE
YUTse/GNt6iHQgpgpNvH2u8zqEgpeWsgVT1myyT9DWJppmeIrIPufnls+N4ZuLQrzOK5oP6uWWd1
H/KAq2f6k9UvlaKZP7aiqHf25KUZYRY1s9D6IVPU/TGH0cAONPQYgbLVFdX/EQ+KtkfTrciCqi3k
3tEa/slsk1hJ9HyGmmDia0ZjwgFBud7Rde4ergVRSVxvjrT796G1PwPdodZA5gvRziysLM2Hh7j1
Hw9+PG+COcciN3e4flhZ0VzAM4qZ6HAAdvE3DZZxamVueHpRC3ZsQ09P2D4dynriDN4adWQa7Q3d
NinvkWbwURe+jSaajga2xNpHpbKUjrPhQ6rt+7PynMSvtrl2zAl7d1YYpgrdIRTUSGS5168NakF8
Ak3ZO3tVaf0SEpA6eimTFcTuMNJVs7IDdtJ+1DXFtej2xXlMzPKdvBZ4sk0z5uj5iEvHLXgxYofm
GTvWz4eXrP1uODuaVWc6MCgwcQmKEN3ycIKEkSlH70DKXmgLH84bi34pOKFK+MNaM0Oh8pdjlBM1
p3szY9lkJY6m2SY5r7D3c3gegfIowT6h2QYslVwTP66BpNPgLh9QWKUwRJvxF3MeTak236BVxosA
knBlzLSJp0TN9m7QGjC3YfjSt+qnoloVidu0cwqMsOJvrPbkO/CzVhI8VM6wyLONEe0VaRlG9cSR
u3MpAeAgiCc5I2QhEr1eHfpuaI9SkvCFbklPMz7JA1WV6kP+UwW7sQG6K+ehC92O1xdfrXDi+r2t
Il0bFy764mg0HZwZ4UtytOflOZsHkC04+jdI4N0C2J8STIn/jrv9+swz2ZDva9xPsqObwmmIzjKw
WEMLX2BxouUwAtYGm6SzhCxl6p3mzkkfgwuOHdBC3RLfaTRA5mfrbIUv5gZuST1aHU9bq3dmqZn4
eflVsicO2pQ9YWh6fKrg73XCl6IdH6NglTk+t0j20cfvwST62HfeljU1gCdgjSjWkG8T5V7vG8B8
qgn/SfwynLfhMtVX53Cjx386FjCJ31qdV3Z48ov52Qy3aU8J2VVOP2MPeibJVaWFIz3VcCIH0KiW
heSW/YIewQOs5mkcTSUaN2t+/amakM8grghff9LGL/mnw1cW3N6Xv8uPMMat0jVotI8BIPWJ6bmJ
tASTgpfvUZBFx7CPX+r+q4ayd/v78fTf3JTC7ws+FX45qzYDfl/vAq+3S5cW4TL63rVf/7kdWzWp
8prcj5oYstpd1RzPwzl+afrPelVv7QKXlJnnlyjspYl1uonFGZOtc14IHLmXZWGZjqXRN1ISMCYr
Oy7kU57CQFqSAw9FvqzPbbei43MiyrrN1TTgQEQbuAO8MSX6620sn0lM4ZAbNq2LtonfL9idK7oe
oknY2s3xxBLFVW1MqCnQiGFxZtCiGHWhvKFi7Z1W0pa237m8jCZutdudcW1GuNTOjnXIYgnt63Z9
8pIl4FV1Kr+93dyjCYdHDVAVY/x0PWdOZGWypEfypllRnfZoW5rV3s9w766hmnr+9U934JUx8WWI
eiUKegPTliwPnuOqz8rqsYHbbXdtQDiq6RgfneX3den9g2s/Ax+YWBP11gNd2xCOayk7UCP1B3lj
faAjJKOdhc6b19Mz0/c52EVuwMh6L9pT9N72P52XYNav6D6ZW8/txCG7uXHfd+Ffa2dr12vXIAJc
Zn0sb2rf4V3BcZ115FkT471NmgQr4w66CPl6+mpquEbZIV7vQ1w3tz3950ydUcuaGM/9U/X3eIRL
D8KzrO1ixkPn2VPsSa71oi4lb8rMXT9xsedt4VjBYEyf8ZEVrH3QPB4FQfzE8Xu3mNqOytQKCR4J
RgxIhTssBS/OsvXHQ0yDyUvysXhytupKc8u5+hkVMMfTJi6tqZMgRGPI2cOfpmJZdQ9u8aT54fQ8
To1O8B1D2SUlnVzyZpg78+y01H4QfrvHJ32muDCWuubW2cPZ6rReODm++9uSiiYBGWBWopbrbVke
Yz0yDum4LWEjXKeeuio9cCRztKAmvMptcjEegQtbgltR1QBJQvQaNuMinv1kaS0D77g8LDU/91L/
sQ+7618ujAn+5WjY2jB2Tm1Wr8upG3L8f68iZmEggseoKFqVGlCATcdOjPyMfd97J98lL/eiz4/H
cf+YmaYFeoQiAC9h1ysEE04mScdSBkOeLOFq8YunZF9sAjee8BuTlgQXpUsQ0h80LI0HrJ4FHsxf
6+M6cKdO1aQlwUUp8B3L5Tim3u9W9SzyiQc9/bla5BMA17u+8GLyBB9VIE2Thudi9FEnT3fH69Ja
09z1X6dO9FDH9pzbBgOCFXF1WsVeM1P+uFB5vf7H3SA4JJhAHCXWGFA1h8FhVs+cbeIqLhJTE0Oa
mjnBK7Up5KtBwohabsWUphFiQLd5kScGdNf5/b1A4sNKUEitZjqM5+SNl6+64hHfnfI8d7w4qEAC
dgUnx1u2sDpA9XkepbUZIwc3xsj5OfsXx/TKhrAwQ4wkbGu/b2kYhrxZM5vlK2k1devema8rM8Ky
FA4iWDSajMuChq8rc/khSTGx9rfPbwDtLibMFG6FEPaDaIjQ8i5nNO67zTOKo16Mr45gIKeZJHXt
KZParU+9MilcDgh16braMjBtZ76MflVyj5DJz1pP9tZ/pvzCvXuP52CH7IaaB6gxYR6VoAnjvLPG
e++0Kr4WTydOkfU98lDxmxjabbVvnM2/bYlo6x4VUqto3m1l2w7y5tceb1RTjkBJ7Fn9EOwUN/+l
ztK1/BS8Tjrb0W0Lt9WVeWFmkeyraI58Nz+69dQDPvp+mss5Ig3ugTxvwkmNv3hjEbAjSE3mF2gw
/34R66qKqaSQ8zG50YzO8qfC12cnF/F3F27jCQ9/d6+SrYILpYBo6IZw0Tc15femTpRNltFlfRi5
8F8MUrAvQ/9ihOs6e1FBKGlviOXOenq+LcmcGu+dBHNMmP/6hHFvX4xXOZRRAseswnWmuqnnbI8/
6LDuvwZL3lVdeys9B27+Q5Yn7L63EIrzfGlXuLCHkyFBhoHd2pd2kItXXuTZ7vDcb7lXn9VPkZvB
oo10nRfsmu+wUXn11APenWuChzPHJO/lKfSmGgLrC3MP1pPc2kDl1zu8Ra/R6+hlEVyaZ89ItyE8
dng9bqtZ4k05qrtH68K8eH1IdUrBDSnSzeHZ2DXepnrW181ztJzPle0Cmd7viLr9QV7ZPS4m9vi9
U2U4pk6LJ80N/C2sudHnqnyuWfMXFOSX9ebAnR8sRzeiztSn6TzhvSZ3s9oXFgWXJZvdOdSiRtnA
qodisd+71od+MYY0x2Xtnn0SSwo28FU9nVb9Ykxkg+XgOnC6/0RdkQ74+XR+pN4JhYG6/DUNhnBT
xFJEc/HANDhLY2e/8Lr/0q6HOXIwBFsI1h9/1D8RpV8ULtIWJPQlicXEStyJ9K8+QfBvfRDFsKLx
CScv9ZAn8PJNsFdXgxsvjxskql3pbSqguJfKXNkUnA7pWm1KKGWzDEUxS5bae6JN07wHXKX/4Cwn
xjhO44O1F5EGVqUZvWZXyuab9nQgLj+xyQrX8SYNTa2n4FIaVOOzVGZgGscp39au5MIG60KL0nuo
aq8mxjVxigwhEaigYQmGcVy9P+b1AUFGtu4YXrYP8Bfhv0pCr1ZOyAjIs6wqi8eV47CMaejpuXat
1+Py7IFNn4qiJzeKEHqOEjG6FLA5D8+dl21RNnpfvd6DhWhdTF0IU9MpOKVTM7LFW7iIlouoW9Gm
hhib13iwVPnqKlgGOAHpxSDELlyLzYNaOLWuyVW9eylcOAXBU9khPAaVyaoiy/teF4Jfyu12o7PS
PWmjuPV+9AOOJ00W87Txrn1wUsTQ1US40MnGk2m/BOtyiyv0Edrchp8bD5g0s76jzLcD8rZ00Jad
dev0k1l5g4tqfTez1q2XbtMt8q3/sgZ4ufdMwVMhmG47RsdmyP1PtV9T49wvjBd5NnUt3o1uQQ07
ikm/B2G1sMnpsk/iNumVjbkZflrvHgPJYh+ZkOVkIfdesHdpS9jhldT2Zg39yXsZUPlwmveLbtV5
o/8/LsN9M7MW6Xa8FmMONJwxs8cuZNzSt+v991CFLQ9reIvCAebbNQyYLoVjLr14CtA6NUhhR8em
FkTHIxMKkTZDO+6il9EtIl+w+1eZ0MWEilcqvl6BbB5bvLpTV+3eAq8bb0+WT53p/y7ZA2ZJywIQ
WcBlwq5MtZQC01n532mNn+3N4FFd9Vm8Vcd5sOcH//GS3Y3aCBlN+Bh02CxNYc2y3gqzI7qOG7QT
/5w89ZPWrN5KT1mUz9LZh29pWWzy+WGTk2hKC2MqZr23mHgnqCEsFUo+cYLbMzxIGZJqG4eTYbND
wb26sGR5ROlT2cm9i/vSljC5ZWvLaWOG6ua8IGPfOO7ptZkd1/8fedB4zsSDcGlJCEmgAzzVesyo
rB008d+7N2sZc6Haz82f6vtxW851HgEC9/z6eDFvYRtjU97FbArJD34GutyOEaIN+pJvO2JS4ynw
qj/WOnS13/KsgWlkwubdFQRHN6KiUPUUnXwQBEpSGa3KPSfNul2+Dn1WcUGftPz0bxyMc2FLWEEF
CpmoHBp2y3J8DI1+1ysA7RNB7L0b89KIsHidYVRKAhXh+5kfXSdh/cIgwHs8cVNmhLUyqroflWDG
eUuovXdreOBnoLgnDvjd++dyOGOccpEQV+dC5cG6U3nY7Xb1i/YU+jmVqm6hf44m+uWnhiREkI3a
q9aAhvf7GzLK2rWHXDK7fWqFJsck3KkRd5zNc7zKnTrG+6E/uuWTG8yUTfn58TLdq4/TY/X3/hbu
1AQdlVwJGVTl0WyzjfwDzwuHJcHbf9wQgifOjwNMS+Pmhqj/eaxJjX6fQU25wXEVbpzTxYCE+zPP
ldocRSW5pcc7LVnq38/bMUmFRtGDU98b8oXz67/NoiXkploXKE19wOj45CpTmMncYQ2FnxtM+KP3
NjBheFC1yBqlahtBABEzbWVwH6f6WeWZsN8mS8AMz5r3swEF0Hv0hn//yEHzyw8fQu/lZWpq7wRA
V7aFJayh1MxojFA3T1+KveonT8MMNm63czFsuPDW+tk8XUzN7egpHo1YWNDGKrVCPTHi4ZlnX5hy
Kd63Xv2c7U9bkyBTe5tYzDs1tsthipWeGmY71UgZpjXbKF74VMx3q71fbOv9x+WviTm941OubAku
Px7AP+sxg2t9nUpWRJU2nrVLY+Lw3YuDruwIXt85nSKYeBnTF2jDv8quBCxgWK1+A/Sdff2qzuHZ
RN+P7ToFVdPvrJ7yDvIxLZD+IsyzjpJGdU4lk6m326ysPiZpsphYsDt3tKqAXtLpVqDbTR+/4eIO
iMD9KNq5Ho/8/55dkk3x1GzHV/pJcMX98fxtS7gE4PbWIFgebbnvJdjDDNLrMbIbS0+8yXqONJlk
3duQYFVHoLQD3k8WxtdG56ptlUrdxGZNC6QvyV+t7I9pTZJO3DOkykBjQU1qI63a9US2WZtkSqyr
G33RkcnziklxbfUKOtZX59QaPZkrfGLx7jmVS5vC4IxER/slxaayC16y1/bTcSX7mveGVJJb+cdP
6TZ7a7aa3y8fG763kJd2hYUkFcklM8cuNKNINcxr4/djA/fCVfqC/p5N4RpHKya09AQLEmSMIxOy
5QXFkxwgypL7x25bd4uq+NEepVVhfLZLr0IFeAp/fs+/XH6DcL3DoKkcGzoMNrIbrJOnH4kf+vJm
vJ9g78SN9h7PGChvgjaZOvn3sDRX4xeui05tEZPrNHWDZqyfbLuV9qzQ0tzNulk6gz347Jlzza9c
3N3bxNRPbSrhztCVQqWJYLypfmx+wEw7e3tdLPY8DJwWH/rZ1CvUvdeRy5G+e98LB5TlbCRUZUi9
XHMxeD/K2e5b6q3gROFyRPOMpSWffupnv/7rJL9/2oXpQwMntXJmkpFx4p1Wmg2r3dtiP1ZBvqOc
RPH2ZapsMLGn3gv1Fyb1SrVOPJ+O7rbHZDyHWZRq+1QGcUvoBBEpbBsjBwCtRprIdGhVUoRClDHu
HzQk4uduvpvvotnv35Vf+Yg0fQ/dPxP7ZrwGxVjj0qRwTWoNDOhRyGzyVgu8Il+XlHmadfVqLgt3
8kXrrgu6GKDgbpFCa9pDyQAPByrS881b+H401C/yT2MteYX3eHRT5sZ/v1g3VZesKIswZyT5bJC3
eh5PWHi/zR/Nn+BUnS5GbyL4v7tRd3U/8nOX9RpPQLqs3D8oEE3YvHvU6WJ1EFrTaS4QPJxEiQXe
AFPdHL+EGYoWXvEZ2G2p+agIP56/u/v+wpLgz5I27x2txJKGKs3gmgY1j4g78Wf7K5q6iu/exBe2
BAcmm1VVwQrM7QTv+/NrD1/zRDY7MW9iylLX4aDT0qlukNWk2eeczGAJcmYhnJ5TTmpi4kTiTiMK
U8M6WGM+G2WzeoMURHGeaaF7XiKV+XiR7iW0uA3bdByIOZWbxmYthZg4N2Jtk8XBvDs801HkdMd5
MOTIwf1yoq0tN55WZPMJu/fSlEu7wtY36/7oZDZ265J3cRP67tAt6Wqf2/yhZL1DXWZi69978lHB
xcq0l9FBB5Pf9Yk2UNUplOSgbfqzny17bhqdqKn+icS1DvXBxvk6ZfLuUsJu+944RcuSsC/ruKz0
Nk60DQz2djqTde9ozKJf57cYyaGppbwX18M7A1bUIIKnS/h6eHlU22l7LLRN+yd8zZbdUtpq29On
5C2Z69aEsbsD+8sWzRDXtpAgHgw0NJlKA4L/mfJmoiD7Fv7KPfvH450yOqQbH3lhSUj5pBAlV1Ra
tA1CXUY3r3+e/hToi6pTG3LccI/sqNcjSvQKGvDRDoLPm+gbaQryQMj2dW6yPy+rj/UPCyXMmfnx
8fCmJlLYk3UlB/agZQjqZG4cHRFB+I1eXmOvysOzFD+V+ef/Zk+41Q6qLhdByjARx4QEXkbAFvzH
Pn6t1tL+v5kSjrgcOWl5itmPI9VgQiU4QK7+jdap3P9vhsbb4eKmDqROhog9fx+T/Un5DJYIKjrp
RQld5Z8XnUnMwSrCV0JdiV7Ea1uHfkjSkYdic2psN05QxkoLXy12aYRec/kLosepjXnrKald6WDs
aFEHFfde/rwYXVLGha3AVblBXXgmVTyHBvbqqFiz/tx6R86ddVyjcjOTEA1WKkjQJGRd9WjiwN8e
j+uvEI4HrVRtmA9ZsLHU3+dkkR93pbV4vIxTJoSjIKkWmk7nNNigFDeP05XTr3tkj/+FEeCmEKzK
EESIDGe0OZ/hpuiCTR3Ws67Yoz7SOv+4SmUpXKqqMfZOK3DFXu8R3ThLSjoMh62drI0vyq7QfDn+
VTu79GjO6moiaR1P7LXjurYmOMhzXg28bSuHbaiFjttmyHVKNSISj+ftTno69gDznEQtlSGJZb5D
T6tWYUVoyg3HVZZ/gG8r5VkunZ3LM6KLn7IKuetD4qPcVw2rXisR2ipGIbId2lp+bPJKep5KrcaD
fT30628Shl6qhdQkfRhvY91Zl8cPWu+swvSlO07t/tvOY/rRR9oSWbeo9dCTcb2kaUtzmd4n8daO
Gq+0PhfH3D0QZIY8B4ETOGzVaHb67RgTLvQOtMxWAGqO7Rn0UzuGMEINrG+DpGi6BRCzOLuZPwMR
48XzcBH6iif5tWd7gIBm1QJ1GO8wixbmPPGa+Ufll719vAO0O7N99S2CCxicuIntrgOGoSIlsx8A
EAJeMzVI5dunTvmhJEf3+EszFrGNPiDlGjpkpXSJHrsqfQFwmnxDrcpunyTJ7+mzij+nsIYdPAU1
znBXoT1e7tAjTL9pFRRmri1/dtBBfjyG27MCFe1IPKPJ0DfSK3q9jDG0EGpZmem2TPNfNmyoOtJj
j03cerFrE8KKHQo6uZvUAqoC52xOz4Hpnauph/LRFQob/2ocwlLoVheinIEReWH8bBdDM0MUEg5a
bTP4iO6hI6IW/nkq6Jsa2vhVFzeR1kXGWT1j1ZC8RH6qI19VJ9KsO495OBmN93+yUzJU0XfKfRga
QV3nW6kq57UFLdEHneZ3tEJRz/NSY4XAz6yvk8Vhij7+NtC8tiwsXNCfWm3Imxwuyg/ftBwCNDAO
bN9endiEd3Kua0vC6tUQCh6LsM23yI9aPJnYfhnPIogh7UWzOc/6w0QIcXdkwOl5AYOlGFdyvW6F
lmWxg2zZNtO/Sk016yyJ/fG1RB0sUqcCpDteQidE+suY4Cnlk56hKV8wOARuEHPU2u9WvkBu5J9n
c8wiIBGIpUnpbsiXrRjpz6RlvQ59CW3ayjysCdqtBmrreKMEH07mvkrgKucQTnjC+wsIDwYAC+pR
qi2UNpzh2Co5L8HbYFhVB8nLPgKorXJ09T5a8r4Knk/xxEVwp7pHvjpKNcBLyGOmyBeIclXR2wez
2Ebfh/lx/0Ny+72OUI9v4/fVJ6rC6UfLm4qs7936V2bHrXVx5OU6siFktYrtuf2u/846ui2DlPjC
r6XnIV+avR/8VOOFbm/63TlxPnYwxJ++Wp1vmqH/2LHeecu9ngJh1psT9EyFqRVbaSm7GlSjyUd1
FS1OT46fpG4TU3scePU/+NUMATAUdmcA+20//6zXUyf4Nmu7/hQh1R7ORXiWC1YjXg3zcgvVEjUu
0N6dK39xNuVzvPyzPLrS3vanIJy3dSgsqyaknyqxJV3t1wsSq4hZWcdjsc0LxGwMstNz6EIfH6sU
h4pZqJ0nxnrXoEmpEAQk5FKGYLA/N+EBZiDec40vyLq4cr+Jg9CLzW2d99DZT5i74z5QPyDXgVwB
clWxQF9ag4RWulpsoZhFk+K4kOCWycmN23/Ovw3JDzQKEGJDsuzcdEgMmpzRsBWV229jS2WyoDgz
+xju1AmI4r0Y7tKOGDmHJsplQ4ydbp6+NW8Db8rKLN5Jful1T8BufYK5zYG282B+cr+fZ+GHg28v
s/lx0f4IPzirKe7cO0EQ3wNbnU5bCHqq4pk2j5CMlln5fzi7st3GcSX6RQK0U3qlFq9RHMdZX4Qk
nda+7/r6e+SHOzYtWJhBMNOYaSAlksVirec4YDI1siw0umohWJiTgMAHiDUwkcBzmv7+wmqIeQMW
WSktnCpIhF0PBjQLLNpLz9q5csJ4QQrKHRIwwYDAgQmjazF6lrdCWdSFk2+AgkklO1rzlmwpu57u
PUNdAzDxmBsvHcamX2JjKbc3v8h/pDMPXaZzWZ6KDaRrVWklaS4cQHW6BOs8UxYFHNXFIpnTkpUu
KZsSixS36Yl7DzBgz6Ex2VxhtnSPafCQZh8L8evsyoDvO113XAuJOT4AOyfxNDsE6uzcLJOdHi0i
1S2JYI5O8ZRCq0E15uhrcRv+DGCl+FDN0qr2guXu1G/PTL7vPx+zLyiwIP+/Kua8MAojB1mFVfkb
5Ud6x4a+hmb5ne6CDRiv9S0gzdBQi8mN04LgKai4UVMZuF3I/6KLl2dOMPDCoPJ13H8lBf0NEPcf
Y9fk65W+Sr0HAVGCFhYLF3DOQwFW14Qfr+CNAKTx9dVQ0srXIqSfnRrD1aJlH2JUc7fNgrGe31Ow
1ODySRiy45l3MO4bl5OGrnDQyb/CELzNWfCEfNeo9hLaypud9KejPv0bLiGJzgXkaDH9v+TzBlyY
mDJJh0QYIVl57M0StWPlGO/kx9H40s1mRxbOcNquqyOUeUwpA2MP5nKiamCOUMmBv1alMJmgWcuM
kvjNWlWG2CoRiZn31UW8ie0YWcyD67uCHqZeVDhJf0rCP7/Dpw9GSZOrd4MO+Br5sUKpJH9yUzOp
qVI/hp/4c/gu+2374m2qwY49cUmdltbPnHNXNp5QaPgmVXrvMftDNr7wzPkfBbhGeZ9G4LBcge/a
SwxuWI2YfxPs+7tyGxde7QqSd9cKLelSD04LfEHd/cW4jPsXbNdp8ThKnVmNtkJes/FVKHTrvtjp
XK/Ofcq6KLhJyDOJ8ICYc8c4fx20atM4WpdYOcafha1IUiPuM9DJ/Lkv62aPgXxI8CwDdhwgiCji
X68wIFJTFKpaOkUSv+eRZ6c5hvWa5vW+mMnMMUsC890Z4RxlMGSwr8WkINhEtx7EVAN6f6XnQMlX
XYaSWLagNHPruRTE2NuowtYmDQQBlPkUZhi3TfSHUc4Wtm1mPXgfp+QYCB6Ro2bCdiIDmi0pA6wn
d/Ie/WX+C8ntDKwE9/dtRhWgCPAz4OQifcxacSGQoxDUGKUzvMoxer3KQyFbjW7flzKzaVdSmMuf
q12rZfJYOgTYklV4CKwROeP7Mm7vkgKdhu+LdCKmSwDlf60CdRjnkiKAr0PAqORD1hYSoD2FEv2/
Q25moaIaUeVGRg74G0MXvWJirQDxcx0tVYHn9hTwhqiXAKpZRxH6+kP4BDSkOchiHZ6gyUmRV3zw
gwY3wyWBKetLSdxby4p148mQJwpKlFLY2CJMw06MNQ/osPnH6P1kBdCzfFMSUWhDDVrqsjWXH+LM
f+lzW//sam9VJ+YgOD6/VsTWQC1CJQ0FJ1DcPuo9WaLmue06PX8f0pMT/QqANhlVjsqoTXkA5DlN
qa/rNDXUH1+KwXr0KWzDyohOOaG+tOb4bRwFtiZt8v6h8oEJ5FqD/FDq1I9f76uKfGsswJuKVKkM
JG0A6zGa0jSgqu41Ah93KN5AY2aAI3nB2ZzReHDpgBtUhQsBnABGB0Bd5vdpV9ROLoymGGx7T6WR
umAkZhRt4uoCNYqEgfibywsWYlKMUVU7WbQVxr+FrpthCIA2Hzzd0hJ29oxFuhLG3OE48wQ1Vcva
UUrNEBtQ+f20+W+gft4/m+nXMIYcZ4JnSQJ/n44X6vryoMLSt6WfNY5af3NSRDUQyAmeSNGxJPIv
oKq07su7DbcQDICVEJk9CRUJKMS1QKnzcklWu8bxtZVUh6g/eImpVO91LVJJd6pNCqA4Yg0/2Ynf
RZvspLcverSFpjrqrpLX9z/nVm8mQFo4nuB7BXK3MqnuhQMYJ/HAxXKALun0UKu/WrIPSbZgKedk
IL2IZmkQdaCWx6i/L2cxl0hp45Qhih3eY5ohz9QupLxvdRMDb8h34BBRpkPq9HohecqrVdjkIOi1
gbcHU+yhDwwThUvh8q2+XMuZFnuxYYImKJVcQw4I6SSbt7RwFSardqTaEnnprdWYJOFOI2xFG8pZ
kS4k+VIn5ygWNQ4QhHyjFvpHMc2WrPnMcpDKBuErYGIQVLFEFFXheSO4AFsnNe1pqAIE3gtp3kmf
ry+YfCWBOf1GLfTQVyABLS52YWRGsNHsp6V8+ZksiBWDVLKGd1gHXgVrAAOiZ2Ujha0Ty8lDd1I7
ePAAqywLww9eEv9pbPJ3vk82QwUUuNEa3Ae3l21M7YBrw/JOfm51UkDjhyw1pOI5C7K9CvZyPaPc
EsbVzLmKBDDB8FFBQwBKt2sN0jC8jeCkaB1Xq7hNHbeB1VbD7/17fdsUiffmUgrzCuZl2Zf5ULVO
AlxQz0hlI/bxPstf/kFOekN59Lq0oHp26Pn0Nf+r+nY4Wp4YL9iXmcWCMAz3fip4g0ua+Yw2U90c
4OeDE4oq1duGLjW8n90N5uAhATYVHiUPohLGnrZAiOHzpB2QkEhhQd+jI7CIX/t9faiMZKWaMfUO
wUHDyCEw7jci/bM0DThj3hQeTjMP4g+QKLLmjfOjLuIqcXCqFLX7xDfAWBlXtXn/QG+fQxmPO4Ib
DBTj6T17ZRfWQI2zJBt7d3CEtF+rIWoWHTHS9E1cSsjdFismkCGsZWrrQKMfO9jS1anK11U5OoMx
AjxK2uXPE7pCD3ST1Bp2Aw0O6IEOV+Pz/RXO7eOlXMayoku4SXmuGJ1387AQRM346tdrmnb3Yvdk
MQTddInfrVN59d3uADqN4bGnyF7qOp3xjq8lTe/UhaShJBz4DiBpML6TVQiwFm0jb9L1uKreK/Or
Wg8rzlYdZKVpZ2Ck2FoipJ65EHDLwVWPagOo82Bgrr9g1EaSFkDvcfqhA84mCajLvYU8oKp+Fd5K
GgPFS4O4HY2PmfhaVnZW+naUdo+BC9gIJClzdVy32R7ceuISgdTtczMNMU18XTLoEUHvdP1tpZ+g
+dcTZGfk4tHIRkE2R1H113Gft7SUE9XmVB7w5aGkru5r17xk+MgYbcNcPpuDIFqGDC2Sl06JHpMO
vRepllC+X3mbrHoPNGFB427tHhpcJOBoo9cHvj9rlTTCh9wYhrITlMCC53K75pYmg2c8SUBmAsUf
xMDwEhSJUTVhIAlqirrs1L6VH0Jw9NabUaPaKvnF/NI+d0SORiLt9iB9kWQbOFIUBEUT8qnRLmYS
b+3T9ccwWhe6eppEriY7wxNfGIW6E2QDs2Lg8Qn6TdWsNTspTuMriP6Gei3aerO5f763SdQJQBTv
ADisQBUN5/patTKt6AbwHchOIXNo+DQk4SnYuSR9yUORqs029h/EZhtpW0WgZNQMLbZD5Ttsjt33
/S+5rVSdvwQPvMiD3RA38fpLOKUghTqGikN+tBhd31Suj5H3yBnBQQHIuGI13CopHoqduPW3shM+
qY/lNj6Ov6CNE6n4JpA1Wq90MPMBxiYbFx6SW38MyHWg4JoAcQUJEy7XXxeVlZjlIb5uqH+aHKyT
+lMi/f0rt2ZZcAjL3+7vxi1+3UQLfCGPeZ85GcZITSCvb1dk2+0dfevSly/n+c/Cws4sydeeACRN
bIAankiUCRjj4oFaVUyjSHGkR4Btg3OkPvSj7R0DK1JsFbMgqw4Dy/0R/X1lRr1d8aoLtvjQfoyf
pH3g7FG2xNoeyZOirlMOnBjeaGEkfRXIS+R2t0/d9ZcyPnEdlXVL1ERBk0xL1aKj47hV5MPCzk/r
vdkP1J5QwICZAO3J9UmLvtB7pOoUxx2MqBypLiOKOAaiQnu/pECDkuWa6lFkL3lEtyMC05nD+9Qw
zimjws5I1pUqGxKuVZyg+FF2HFCQBTOtzDah0rCug8cBTeENfxyDhSXP7uuFXMYGKIMrNEpVK7B8
r2VwSnHi+X86Ow0zYlje5HQy7ntZd9wQZaPiNEHtjCRat1q9kpR+IaEzGe+bw7sQwygzioW+igFq
xVFiZaV0sWqQIf8pkZSN9TaxgrhZQteaeSGnhwo5c5ydKEuM2RKSwo3RI6Q4cf4RlbugtqtIOZZ4
VzouAGUPZ93Xz7kVAiQHnAIq8iEAmLxWz0yNiDR6quJ0fQrmpTdF7Fah+5xmEe3LJTr36eTZ7Zwa
bpGCg/N8S8kclH0ApEPFwUyXSrlRJ1aWgt71/pJmvD80tSLpiFAaFhYR2PWa/IZTmhTUMI4aB/Aw
OkOJjkn8KiuYyZEtFYoCmh+e9lbXWikZUXCKUrvQN3VjaIGtSx8hmq1qXqFNYi0mFGYdhjPLFgLy
aZqG2XGlCcZGjFTZScN4WxcadYEpyuF8MaDhqyIlPgJDlzOAP5MZ41cMMq6mWiWCIUknT19jYFiX
qfush7Rt9nGwlBqbub3wC8HRjVZdRB5sQj0sAXCMxk/V0dCDXB5DcRMHC8mIWREKKg/I9k1dyIyO
d2mfqBzSR448Pnbe84iOwU473VeCGVUDD+s/Mphd1r0KM6S1rDr52P30Qv0DLuuFq3PbzgADC5oS
gnoNgbfD9myUw1hLAFuTHQF8XopkiCDtLCtA3jQ5/QI4kUcb5RgcOk4zB/6lWpp3m726F+KZJfYy
UpswDHDj+6SgtT90VhAWhVl5GLWD3qGLRB+khUXP7KuKHn0CJFa0GaGD/Ppu8YAY7siA590Vq2qF
VGBoyoMe2/dPj0zfzloKwB3AY0G8jQEExvCSHHSKUSfBqz4hFrIA7XvUjf3Ro/anTu2fVUAx1r7B
fxKHMw3L2m/frF/6tf96eW52xkD/+HS7frZW+4/1+mm9fj/9fXp+zai5Mz3nfQe0+d3TUnPZ3HFc
fjLjToDqra2rAfe6HmujD1/IsOsI0I+FRwGNLff3Z9afuxTGvO1u4o2VNsiyI2EYIS+3aA0VyYuc
2sI3BxAu2UpepK22D/Odqy11SsxcXwBY/nM2k4pcBNeogUlVmOJspPhDRpq3K81myT8+U43eUwDG
Rngun+d1T2Rn957R3sa4AEDCQRJMxVW8IbSgAKGxeqoB3frgUbHeVnskEoipLIIZzLnqGgEH4YQ8
zIMk6Xq5kdxIEhiQFccbPrN+3U4ejUfr8TGodrxil2mycLhzVwzVI4w/4p2cSL6uBRa1VnBlgKbE
AmwjCobN/IVqyzkKYzcX6WzYLgGxGKK1awnovUjR8Barjr3ZcMbmNNJf1ZTpD7GI8euav4fAKEyV
WiH6XZ7XZBO/vyYUKAPHP0sjg3P3/PJLGBumDb0sju20VmU3OK7UIVb9RMuIef++nA/p3ooZl6AC
ZdqQEqw4ocM2oe/vOv1+/AaxAS3379/2aaOZv4nhoXdSNw4/3XtKXZpTpOKBgWt/+bQ2Ivtpl1nN
7hUk1gtfN3ehgFQIaiodeDk3VO1j4WtpkDeq07oSbYZtK62zpF3QqtmdvhDC7ACn1KXui5Xq9LAV
GnpRBY02ASXZ18JWQ3dudvpCDvNAVAR59brGYhqvT42GVBipKaJhIbMzv2VkGmFSptkKxgbxpZbq
Y9urjqSICKn27bAWpKV0ypwvDsxP1GTgTaqYWry+Jl2StZ6fpqozaGgufcX0Rv5CQCTNI42Tfd/f
ttnjuZDFGHQRjO5yGSbAkNV34w8Pwj6QYArVUngxZ8xAuXwuzuP1ZqGQhbbpStUv4BYBOj6UNlXF
g7G6MPv+CW5nj7Krrh/vr2zmXcQ5IRGAZxwkzCxMrJanoZfHEgiGlGHYacCxt+pAWI25+lAhnwbK
92BB4owBBeYmkD9lHhNu6Ly+Pjd9AJGdx8GoSKXwJoTIhbXV6f6iZo7rSgSTTyFBJqY86EscIZKp
hAZoGQmm0U6Sf82bqaBIhaotjwXhH7b9OB4Dr44ECCqKP+ihAQkAHfqFqcuZy3Qlg3kOxponHikh
o44+sZaGrIV+oXF8dr+Q9pWBo49DZfu0dXVo43qAevexmtJ2HE6qimSIDGx9GmHg5f7pzKkcxuIQ
xigq4RFkXSuA6KVJVo2d6nBi5lutn4HdddQi6lY+hsySwF81mb9wgc8EG4zhuwqcmJREk4NDVUgQ
OPV2QgEgR+hruHoFVr01cegAl8R49OgvsVbHw+HjoJlHOtgp3QPJ3zQ6KtL1344uFUJmN+IimGM2
IuHQfglUDGiPXp/qoNeMSGtSEJSmb7I+0FbJlwg4VfHW/l8FXsw7U0t82SCTj5GK7bAFADViaqPG
jiCaxk9Ey/edZjTbd4mWNly7028GRDpsV4QNw/BCZhx/N0coxUbFQFBgyABSIobrAwdZpqUVbcJX
FS/zW2tUNuUp4PKe/sumqYAdQlJEQTMKq6ttJQ/9kBFEwIon26IXqysvyd7zQd2IjZg8qpiZWvAA
5q4Hcqba1C2F8qzMbBq8T7DPkZg4CnkZ4g38+iwMDTGL/v2ziXF/MIpq01w/YQsigCwfulIICB5n
jDDwqQRKtBbV967SOvrv7+A/olAsvb6DcaqUhaJwCPKr8jmU21e5F99IINRU9QbF8Ju+te9LPOd1
2BuI8rYwdXidc57XIr1Yg8wgIc77hOFUIkx4RToHZDvgMqUTt14MSHZA+dq1qYHY4l20BIqU9BrF
gPtfMmdQ4TKAdxtZ39vBplRRij6WS+Lo3JZTn3j+V8eLfl/G3NUG7gsqCMi0IyRnXiCORMrQehlx
Cn8MDdTADlWGG6YoyClLhzFc3Rc3uyQQ+KHmDW4rZFyv9xbNBaMYuDVx5CSkCubRMu2rHl/uCxFn
7wEqNiCgk9BGqTL2igy+zAVDQ5zSHajf7boaA55rAfjd9YGPaavZuobhSP5QqMjQyauiMWJ3B3xZ
CtYo7ti3EUWdg/acRwe3e/B8gCeBiqg58Eutx7dTCXiY0aILl01Ew98Nn3zX12VV1gNxXD9Bq7hk
+/WuQ/jibcTaVARDxXiGUYn6fzgHgkOQp1kv1BunHbwIvksQdAC1QyKO0LXw3kn9BN6+ZOUikbfQ
y3WuTLDX6VIUY5TKDnMCXAhRjdHaPX4UFMsHI6MIwjGihC6yY7rpzQRBFFDv8Lj1NDK8fWuNmF2M
6cFb/XoW3QfYBeqDB2H79ASS8f/guwD6CxgOmGUA0Pqktxf7gQR6qsRAEHGCUT3haT+pJSkMtxf5
hft2dhputgMurIpGLVS22MSoP8Z5PCQ6bDReqngT0RZcDxPw3iPKWGvBnPDpWvoT0322yQHKO0Hp
dxgBgq2jWPj9m3L2mu99DXsfizT3cw9fE6sDlRtTfx+yPxxQ0euVm+7UxAn9ypBUZKJ0zOd8c6DD
aDJaVpshs+QOvB1jbwNkiQoF2rK5nS5t0Lds5upuqNZSuNNCBIkA/6wjKgH2w98mfQCozMeqsSvO
yDvEdIaqUd4JVFSwksrsVBewXhslBw5iu7RYnOG9tcrXZ8yFfd2PPYFVaDFsGABXaKlRYM7uoFSM
evUUqSDreC2hiqIcd9zTHNIf6hEkacFJk1IjaxaeqLk8BIa2JJRbcIfRgMHcKRQtvMBPcWwl7k1G
34HJZBL4RqjJUbxKgMXQMfunGlCmo7v3rN8fjf78yFSlBS5WbRn8z+T+DFSzniIT8TUF3dVSAWUm
7iXoWsHThfKhKrHMCW0h1kTyQ82RvC9++Er7CohmX0X6pSuFJWuJdV+Xb8E4YEov5TFPWVj0hVTn
kEe0b957cEGpHq+BquYQH692XlD0MiQdlUF6tgvCztB72003PpxCEKLXYgQcmt6IBUsaJCjgDhGn
4SIXmDxXhRkLH4NgjK5nJBzNi2PcvmrtcwTU6hEk3dzSZMXcCzaVndBXgwl3VHsZe6Q1cctlba0B
RAV9cKVoN8n4LCMKqePnUHoU3QfRs7zwp07+KtIp7DbDzwj0HgWvVPjBB4PR51SQKlqKCp6yigri
n/ojee7JwqbPvl/TAU/TJmheYXtO+6bLvEJJNCfeaP2HC/A/H1WxjbxuAe4tO/1CUXguY00u5U1x
w4Wh9kmk6n4BeW1dG2OWvCn6G9+AZOxRyQxPf8o1PClAcRgDS42egLPoKkuIKWefiDUkl9/AGk0f
iArT2ITTu4+8b7jpMxHRSVdSIFfo+gpjKqL8BFfLkIg9Jobf9Rbhv/igPJb+OveBwr84Xjzp9s0n
TYMr6BCAxpwLIRfbUvM+XwYRdL+DojpSgQRM9pODyEzdxt66+PekFrhrcAYxAijBMUWy8foYiipP
uczLNSdRML9pKQcFTXKO138URp1UdARQSba5f7/nKp6XMtliPZLcuat6GbYdrdrAGrJ9o19zFlCG
6EGjbykM2sTbN1DXwcS4uUjeOB3r7R7/f81sOmBQi8qvJvlKb9eVumvzHi2irYF5O7Va+UNl1NWj
BAh70GGLZpUtTbBORv2efEb1m94LazD5aYjC863EvWuSQfgNL2HQE+RQ9zd7Vp/gostAVdAwrc6o
eCj7yqC5Ja71IFDAXBl6BYa8mIZkx6kHUSqMaKlWM29KLmQy73Ms5VIpocPYkSRLXnUkMQg2FxVr
tGhQtX7LXwT37/1lTmb0ZktRdtVQJAF8BNvboilhIXFapzmBwpt1+s6jbSiLTveFzJ4bUqUinHzE
zCKzLkCvC3JWasQJw8QIxLXbxSZxrRo86Zy3AIN0DvFvVgQdRZ82EmQIz68vpsq1aKyvYAgwpm6G
m3DDGxiZpCP1qIwijUdPOhwGH3BVKIKNJke/UYRaq/tDtj/TP7x8uTTZ7F+ANB0bKXxOoLigiCHa
L3/u78qshiHoRIYEG3MT2PsA3K3SDoZc8VNHc6HBQ7SLQOFEANc19J9RWVAvfb8vdM4l0XAE6PSZ
OrxZv4kXsgblaAjVKommEdymfbJqdGDEZXCehJf70ma160IacxZFXYJuSIFCqzCJufgti38GhJX3
hcy5CuiSAgoJ0NjQrnweC78w/YOeRKnI+TD93GvSgDNX/W6rTdOdPO89rtdxTRt0IPIBXqOHMHUS
Yd0rBCglQJAn36H+MEyIBg3wsobcKqX8rfbqVRmscm2VLyHmz17xqZ8POGMCEmP8tGMX3+oJY13k
XKs5gmf5ipVlK+D1l4aCZICPdmbhWC29VHMnfimRCXRJInth6E83PEB87Y3ch5dGVubWmMv6KaPu
vcPrfP9ElkQyznnjZk0YDxA5RJE1yvDF61MfP2aYLPbizpK5JZKwJYGMniVY3li1/SRw626TKthH
7p/CO5JANdOgXd9f3tzFRe0HIQ6q2BMM5/UZKo0oVSWyLk6iImFR7gRt3XFURechQG+194ZbCNtm
83GYmp6Qz6ZBu7NLeKE0XdmlqOOjt2ziINBA0EEQKOcHyQbaH/2UrYKqgJGHcHqKAHjU0lNljATh
qpXGC0c7E+BpSCvpWDZmUgGycr12wWsHXRSQ04UiW8T7FvNqXRONZnCx7+/yzKNxJYk505jLY+Bj
QFLsftZ8Saf4RdDA+Bgho8UtHOnssmQBE/DAygdQMnOkXut7Rdj6xEEZBM5EaMuiRys1MwR+KZ97
brlhHihtslNIdU1ooDpjAqK8Hb2iCMjUBxGEGzTvj2SjZj8gD+Q+ot6K/NyMXhqO1t+DsA+qwQB2
Axozmo3UnwZ1JUZLtbE5q4RPQhMW8j+IYNguoSLSy5RLkPBNugTlt5dSOMqa5aufOZdsSHaQvOxV
kt7+wwFfCGW8uQj1ALVPIbSNAFTb/6Lb0Kyz3wazHaikLWjTdIA3m463AaU/PH7I9l7rLc9Jaho0
EMYHCVi/Y3T9cXGxhNMxq0YXUpjb0YxBzLdjjiSasB0S1IRQwWkxud5FNBiWSvczY0AA70MdENOO
6M3Hk369pk4CgB9eMaSu3mve/B49KrkAygEp5NF7jRd6XWaXhq3DHUGwS87t6hc2aBSKME7DCqn4
8EOrYcTl76p6E7ml9oq5g1LhnKCFY5pfvvEVSRBLbTIQp9dOweho9Z9/r3VTV+zZNdRkdnq9JK1b
Y6KBOMBPpkrx0QO4QU9fC9mjnfJ1X9Zkolilw2zMtF0Yn7kZYy/A9h6GGE3DFKc1iiXNxOd4RN3k
qULKeckyz6XE0MT4f2ksjilqGLGInmfipJW2kbIHPgMaVPhRchsh/fIBhOUapQLL5se7MPbNvBSA
yzNu+7i0dJHQMXrrq87gq43mv5I+oa7+6HZPfma1rsEBob5HYjrYRcVW4DfT6O5YbYEVsQE+udbi
4h4x1gtED5pymPZI9wCebgbKJUfiBVQczPs7O/MEX62VyTMCrtkNAFhBnEr0j1290lTOQBs7pp92
GNPpNrWwVCaa00sNN21CFUGRny3DdXpcShEqnU5CQiNM+QeNyzf3FzV3xUC2gCE33GrkFKZFX1wx
3W0aELsqxIkyWaZtLOoGkTC8zydIruSeRxYevVv2ZVQ+NB3FUrADAJyT7cshvB8lTe0S5+FdoSa6
LtAU+Dpl5d8/H75D8ztDQvUd//YoysjGlIuX8bNSY6N9ub/0mTFNfAnmnBCXoFgMLO7rtfuAkpY6
EZ8i95bU0ISYibqL/LXabPhx0/aR0Tl1BXTuLY+2qxGMS+gYRMfIQOslyI05xwM2Dk80UstgQmMK
rpEsjX43IETyqoGq/YfsHgFDQqPuUIZL6LnndbEmQod5wKQP/DudLbtEOhkyqBbSDKgaIHdYrH1/
NZL1gMWFvY+BRzyGkRmh4t/SfsT/FMEvclK608IBTF7HvQ9hDkDXAskTtEJzuGKt1sGaKywVCx+O
GWBo9RXyHWn415WMEvHVL1BPhqWS+i16F7TxciuYx7MQ+j6WBmyFH39mxK6qZtMGALZTbKLQtnua
hlTG3zyOaJJt+qVeeuZ+IyJTdBS/0GUONAt8BnP5+t5LBTcPoyNff7vpy1guaPjC72e1qg1yVR2H
LDrqJPrWeY7qarPwRLOpYXYNMmMVc2XIMLeegFiBag9li0I9xrd3vq3CrANzGjPChQwI0gXNme7D
hebcSGX8OLdQYk7isDL1E/3Fv+5B3kT7Zu++jR/3JTEqeiOI8Xc8pHbUSo6jY69VNh9rI62Dxu51
fgmJcDrr2xUBnY9HtyLmoph9ROQu125bYvY+Ru4IAMJiR0s4xvt0NS52oM+v6h9hzPa1vpKGIwZl
jrn2mHx1DkruU7lFB/CoskXZ8SFdDdRsFmz/klR2LwPwn3ZcER0bOd8PY7HOE7GgUeNu7p8Z4wKd
zwyj0YgJz/ad7QFyi1z1c5doT7ErHkaUmNwcDUySuh3qpzr5CISlpqO5e4YWP4C/wMVTBdYpDsCX
4sYN6iBS9yxoW+AQ/rtI4rwicCORCZwBmGws4IWIHkgMfbf6U6XvZe1xhNH+91umTeVxdImcEbmu
n8JGqeGSERf03LVouMIjN6K0UiV2A0SP/kUu+IWWQnbW+LwitF7gqQMs5PQKXQsU8nSUxMLnnpqY
JnjyYtlsgteye83bYZM0tAfLYfOsZ7Y2vCI4y+TJN7SVIoe/t2Alb9USHc/oOkLKHeYYU03Xn5Jl
bZQVec89YQjXkMreSiYYznBhbop9arDiaUgPsJ8AuEH/B5sjjjlEAC7aaY+77+EYvivqdlwpPViv
gx8ZOJU5btz9M721KIDwA1ASSpkEq2JTlEQewNCpxMFRrWUzgi0pxlV6iP/6gWB7qR0shbtsRI8V
ogSOLjikUOBM3XTVEI7v+zQKg2MmKUblJytZf9N/FH/qqGmEeDsS/2GMlxq958SiYwydokgQAbmG
rcKFRMoytWmDY4V8t6lqY2InekssVyq7Y5gU6YboXU/1vPM3UVAIwIJKNfv+Xt/qEIbu4EZjCgCT
kRgLv9Yhrk2QIq7QDJ0HIBeROILrU2cTQ6hbmPdFMa4idhnBN0FGQURLLoobjLqSduhagQ/TI3lG
7dnugRdbLfTl3GrOtQhmNVKjgJmpnUQIVOOsuqGkUjCM+TSO8Q6VTaQLrfuLmpMI0zlR4aCTEob7
ev9aTL1pAR+nx1I0NY+OOk2lvaebGdqXEJeoSz7wkrzp7y/CHjQeCVKE3iOknMyEH5Hos0TFGgHK
BjcmPonH+8tjpw3Ph3axPpZp1I3zMYgCyEMvj1Z/YZReaXb+mFp1vk4yA9FuG2zqCXOhBHvvUx0Y
Sb6wxWwOcPoGpCAwuaugwiiilft6zUmFPFFE3PSoFsBr3ZeD03JfLpB/m1OS7Zr8p8q/9YRqf3vh
qc40K0cNo/uICmDcTzF4ltHYS7ZjyS/cnZm3YPowHD4sJIoUbH2iKYEiiBcCH4ZZWm+vavvkQ/iS
DJ9QHsDjVQJWGeWh21S2uEcq4/7RzGgChKPWiloOiPHOs2wXmhDWsYCEb5gdhUbHYJjZwPyvenAp
utG+iB+WmH2nkObazcNaz+gp4NIBgCdztdKmCdVS4tKjL6en6ChqcISSFy9fJNeeMRPoEQb2EI/I
FkubfJaLdVVTf2MoxhkyFV+y3FHd3XUmblZiffwtLP1v4D7E2qlS9hiHoDUI3ham72/VDRiKCDAx
/oBTBSUs8wFDI/GBWvHysbDyfYZOFflJfQLG9sbbapvxSf9EEuWkrFxbNktD3ywiKEw7ebXTjHxG
3RWt74tEFeRjqiKEr54DTF946JITUMhoDwQdPmr4qA8pVdslcmy2OogU6fXamcC2zL20hw2Xj6KR
bnI72iarepeu63Vo97t+HQAzR7XDtfeobMQn6RDZmQ3ahFW8WoSiugmUpi9Bg8oEgQ9KPbZTqCv4
0ecAF3RUhQc5/5JF9DAA3I/fKNxKyo61YndoDrx/pVjwivPyMcA/lY7QiY80z7XuFWqe90VQKEeF
in/zjAIh+sHbJ3vv4NLsMV4tiLs5abga8CTh4sDPkdG1fS2OHzS1akROPb7Hj94nYFsbcCY+5g8I
1sbQ5BccuZuLNSG+IE+DAXugsekKs7hIJiLKCJF+FHWraTcxoHJkDC1zkrK0jbOSAAACzJ3JgWNv
UNUWVdlksX5s1+2ufUufiwfxw7W7vbaOHsNVZfn79HeRU2RJKnNvoiEG64cLqYP/133iur//I+26
lttWlu0XoQo5vA4CM0WJVLBfULJkIeeMr78LuqeOwSEOp/b2i1/kYmN6enp6OqzVeyWpV5rPon+4
vRQnTc7WR52SpCm9qq+gyRwoXtmrx9nKulBJ81Ty+142jeFF9H/6SINJ/LpJSARCufuWc/NQxGNb
wMwBBpsUTAjSb24350NtkHr3qUGqeS3t0AHtrY6sMdlJYVeOiJIiXpunELt50o2d+5QQ5/UfJ0Ko
H6fe1HqTcTw/4MebIzjLtIdLd3JB1kxEbNl9Zd0+YCZRE9cQBjTQ3k/3UBdxKPZcJ7lP/CNfEu7D
cNKz+4PfwPDDwHRfjdN4Yoi8uS0lvCTQwyohLkCT3XcyeXaJuQPvyY0ieGdu7e2C1gLFjmH328Q5
N2v+V3nQj9mrgrFxhtgbpwmxsAcVmVi8ZdDhcb1jSlcooy/7/jmRHbxXKrML0Q5qonulBJxRxbgp
F6xwgnTFwOMERQZQkWtpRQmwuy4N/HO6b1ZaQjqJVA8uRuYZqbpbZX7Hfnh5CigO3VSG1CxKg5GL
IjwbgA/zmbXngUP/Sc3qYrs1FIzuoTdGmvgCRYAXUTFOmblq4VV+jMYLQKmpv0swMbz6r6jniPvA
8X8rnz1j3OFGhZREasN60UUe2fDis/CR5qR9HQcQP6To8mcV0m+cIyWIOm5y1xce72FpwTQxoTxp
FRGl9X3zu/EXlAw6cBJbLRZwxZzbk2EzSb2Zu0OZW1/LehFK+Hn/kh0rM7RQ+1HXzZsFDGXU/0Mi
1CwnNX3xlQekVkQ5ekzGu141QmRn/+qeY9FULeXR1mtAeXw+uhLDUd1E9JS0aQ9nTsNANVwrpwUW
ML+YuKewcRDtjQfjJGvO/b1akmXAU6CQAuhkTEhfyxLExiiESsReYbIGhG9IsnwMmJpccx3ocBnX
1a0adbSJIMmhgGQO8EOUlfu9FI2dF3VnnfMx6Rt2lSUWGmtW5lYKXAMGbye2cARx9JAS11WaN3ip
fAappsnrDy5r/PrWviFgooJBUyauXp6yb7DSxnHINfJZi/YC6DjRuxToP+7vC92ngJLmtRBqY5Jk
lIui6+XzW/QOOwiefCd+TV/Uj/Y9er0v6/al8y0LsLKoomJraAeeotpuqMIon2unj37KP9OW4E1t
SB+Je4oiTDX0JI52XWKqSHcLjyLafMqXqtwYClEbUu1jVln+1ktNi//zQdR565QRg/OxIJ+Ll2Sw
gVVIQnkPxE6HlzaMtU82d320IWqCHkN7C7KNdFZTysem4iNFPu8wk2mgRQytYSMGgX0rAPzGj+ry
/v41kHODEZn7km9d/rXg6WTOTrlXqGlU+5J81p8jFVAy4bu38Rme+PYhM+3sf1eH2ZBrIbycjpo2
ihByyM/55pe7iVbGltsYq9AOGK7kNhymhFHXJpL/yMwi3D235ZpHTuhBe5I8siL1NtirgGBuj6pr
cSw9Lp+U2RoprxJnozECLVY+Ry/SRTRlM7CFR+3AHZBLte/v2WR3/9tY0Mp3rU4jL2IhhFc4W8Xj
pn3hGGlLurD9/4d+thTKs2hC30S1C7sXH5PCDMFDfBoS4BuhAVuzK5xKoLhu1Q/A8jJpyZfUiFsA
eLzIf6ObjWagyiWuQznXV87lniPazt3XtvsAO1lVu4FxwbFk0RWL0MiSQlVc+cyv+n1okY+TYpZ2
tmfO/Swcsvmivj9kdsgqPxgx06vBVZ/LiyPVpN7xP+RTuqss9IwTVOafwVSWE+5UeYzzvRCnIC/3
R6HfZ3Mmuy16aZATQz6Xvu3t3NOJjCvup7IavyTT8wlTIGutlHEWvuFFUQmlKmTEqEu7NlbTYMv9
E3BbLpevV0WZKPhoh6ToOfncmeEmPRUHD4xzVgmFSmhw8bfNa8VwYguXwZUeqZsQRGJl6hYwTH2V
kX1vM8709MFXZxrQ8XgLgsEHWFQYTJrUOtsmGbwsUh/K6hlDYkTIX72YdapvrphJwkQtP3ni6Ya9
lhAYcTI9DbVz/sZ/aQ5YujWbqwDAASQvdK5aPquce2MJAIIG+AweZEhQoIuOWlIZZJhFlgTvUsmq
cCkz5AhLHG4z9bXQ0Us0OSgYCnhqDZ/ljG8c5CQZQR4IsYCvDZzt66X6UuC1Y9J7Fy3b6HjiFohZ
u+aTYYM3z9tvKcgJi+j5QhaaUqjrYrQ+DLE+pfAdKbBLPSB1hZ6DlVyNG2D3WfFKAOnQfbFLWsWs
HIqRSCKAy4SSKtVpXgOz0rskSmKO6gEFMxPwQiTzV0L4ITEp1hd0ORXkAZmBhaL5cvr7zDBLSfJL
aRD9i7jibW8r4wFwf0G3hUdU4mXYPvKOE7kIXfRLuD4wglb2L/5G3vb7fqduqr3shPawZkhaXMtM
EqU7VyoGLZIV/1I63Jpbo9t2WxzKNaixbHcNlO4NeJm2Jasp4Db8oRZIucSID4OmGyG22/qnYC2b
6Ul4/BEeC/CPcIxIkqlNyvZTvxk5LlP9S3S8eBGRz6MJXR6KNQven7ksyiMWIu+5kYtlcWt9pTne
1v1UbGUr2PzaB4j1/b27cb+UDikzxKyV5McplhUcH4TX9D1z/no90yfMLF1tewMHV/Iv4T7f13t1
6637tbRyH7jHYhMyZt3orkngVgBzEOVDdIziXrmxemT8gTusAhs6s0dHBKxjbCm7dqda0WY0J7LN
zAqcjjTrl/uKXDAQ9GbjIBsYzUa9n35rNxmQVNxcDL8PgfekoIwSf2kreceaXmJKovZM7oXSi1tI
qq12MxLXye1Xya4AIchY0u3leb0kauf8LgvccVqShKfT8Wd7+gD7snIYHP/J+4GqGOsqvfX81/Ko
my0fwpHLweNxGeCvOFOzG6exkE5lYXgtaxA40TyISmVgzlCCgjiRC3AyhxfkNFFdt4Sj/iDYPinO
8tN9HX5zAVwHIFjTTBT1EMyCUYvRcRNeCrvcx+BHiq2fLdqKk3Vg9+sOeAsn8UF/KDaKyQMOc3jq
Pz4LQEQyklys76Bb4cMEN3tR4zu6bbwBKr5Z7/VHFL+A0WenDnADVsGmc5q3aBO/hEd0t5oTLqW2
YRrVZJ13FELj8PhoqEWUiQ/JrdrCECoGXp/q148fISkP5SpwMK9hh6y78NbNyYD9QQoMQxSYdaFv
2ygRs1bpYFktQJmItPfNcTe6pm7xD8W+ft+a4WN+KF6FnNzffpZc6gQlcQoCEQNyvXd5K+xEAcVk
nmFikwXRCp2vjTLmPvcDtFl9nxoOM72/VMs9Jw7rophunRspoI9DEhGI/4hor704Jwb1UNUyjoyy
B1jgoHy6AyuyFacfuSeEumRzV8jLZoAQfiVv3RW/7b4L8pUToLuiWbmralWuhe1oayvVyazM6das
lNGSz0NRB3k/EMmg451yroNRe1IQV/FFTQfSSy2JWF3d037Qi5xLoGwibsKwCMUyvrSADRxyUESk
ZjvYHOBw2icJoMf3TXDhRpRR7hCANzdBw4A46HrnQlELm0qRo0slPfaNWXPotLO97omT9nIKDCH0
H7gJv8kacVUqTogO/xSgP1n52Od71c9Injn3v2jJlPCKwFzdNKIMWq3rDyrFpMFRFKFiN28s5FhH
K4njyI7a8v2+pNtUxAQ/gj5OPM74CYqEEtWNup6pQL+/NF+gcd0l5t7bFB/Cc3gQTgxRS4aD5leg
7GEeFSiUlJrzKKzzOiiSyxiPg2gOQML4LXdNwJmNz2W/tbrONAsoIWBQ1bTqbRD7QTVjD1BiqlBn
IjrZDOAPlRUXf1SK2hQrxvctna3591GqCNRw8LyiTi5RtuvTYW+4HPFHeePxgSXGnxnuBFlJyeAV
lvTs9+jC6B7vf8KihlQgK6BDGMQadJuwwgdcl4xxcsl1ZWv07ZmrwFHyj2UYiL7Q0gOaCzwgqZRo
niSNh1xwctEB8r1Ci5FnGlnLoh++zZPAEU5jOegfmpDS6CoEpiXAsTYm6aW0QAdsYXx+DfA4S0aH
OthvnkB7zmjruM03TRLRPgIkF7R2AM/5+tCkQiJzopCmlwpon4Ht2QCTtt/z1Vo7sQLMhX2CKOAH
IF04TR1Of58F7IrWFnntZmgAM0+sHOttEvR7HX9+nFqH4fZaOpR5enFbXXqQxLx9VYawfOTypjH9
aWeJwLfA/xJ7LYdN5pXgExF9sZIZBRz3K0NtCIhVnRRppt66Qoze5HjqCveNikUFels6AV4XWjCQ
vUHLFLr1qY/FHNgAPButvfCg5UafiV8GHUCFHwvvdx06HdqijKeu3YRiAJZ3QNU1vjVUF+BfmkO7
8lxL4mxDQr9DsS97xnn+tuTrawTfhqQWquboSUQ97HqX+JEvYpUruwumkwpPcHL3V8PDW4dPnt+Z
7rge0gq8SAUGx5yACzZui/4tgaTgc+AyM3nrjbea26N9JYsdVbH9ZB37X0Dt7vQHvZFt/O+mPITA
SMVgpjHmgHAy1aEGf5TNIcHFo7iXv3Eg2FQORV5ZvPuRAj3CPwa/k3ZVRr/U8M3oSIXG+PsH/Pb2
VAxV/u4cBzalSLtZ+NM6bAUMeyXoSiCp2qo2wJJ5Rw6Dr0ouersV9c+2ARH3fbk0Kt50zJEblTCC
MBHqKiJ1bQuBqwY1r6MpsH91lX7T804Gbrn0acie+OAkaSRwX4z+JeAQOvskNwQ7f5B+AdiV2yZ7
/hxqVqjrZgjWPhBPmYrw4IPAatzIO1l3FNUSDkOgWUL/qA12bgcn0XC0sCZ5SfpDpq5a4OZLz8Zv
0bDuL+y7uZcyJAPd4Tju+sR3Tjc3p0rVaW7JdRc+8tHq25BSfjDkdQVCInnlg1y0yIkaWGDNMtWd
4p1V7VCUPdHCFZCefOJHrJ5X6faJgBLv7Iso0+5LuY8G3+0ubZCCU7YrnKg4RYZZebWZG8lqUPeD
Z6FIAg5XQHa+ty/Aayu5k8KbSf3GAfYuM119DWM8DL4N2AcxOaQyblhLQAuzu47iApZjDvXOs2qf
FQhMhbArfaLRHngBwL8yZMBHfj8+Z+4TZKF5P4p9dMEAqTvYQ49HrH0eiHLyGc+ayf3ck0SV5CJR
C+Q87aJL6HLKpgdMulmOvW51YC5iHLubR8a0KPRX/YfgXKfuhMLV27gYx+gSEUsbnHYafy6BDvl0
3xhvrp5JjAJ/Bj5ZZNW/LWOmu0oHSgo6sSHGQG89gqXGFPWadcF9P1ZoxcF1YJs0VFCBU3ftO8U4
TKRMqLKLJ8fJBwa/opDkfOBGK6FQM8XMBg1TPXEtl6sxbgBGE8txoJtdNEQlaQsePVDcGOi5mQLA
dTBTd+hD4vpa11pJzWn+KlDTiSvFl2oEdi4HIKMeIzwCOOpd8VzkkgEDVdDwbibqAJjyvBmH1MTs
cQdfW7oGMlS+2r3HBhe6TjOmvmSOKdf+DLKw4Ezf0H0WV9dtRAPNS+hRReIK3WwGDS7IyyWAlwwh
vgDHbFMcJQvoZU6Aul14fJdB3wmA7ftbfRvRUBKpl5baNu3YgpD4Ujv5/hBI26QDdTTcHAi+Tc5y
n5jdxjch8HRhAodTRJJ/Gu8Wr7e9Gcool9AehYfHsXa6ykGvMXB1gTsK/Mv0Rd5Vnz5GGxAYM5Z6
k9iCYA15JrB94/IAR8K1YCHX3UEA1tClsjUibw+AJtzU9nBhuPLpCqLM+koMpdFY84ekbhBgN2by
/OP8xWovu82bUeug7sDKyP0YhAvJxV1poNjdHyXwuDA5S5hiqIwG0GLHPK+mddgFCeFsdHIEWwwL
6HbJAq/0Rd0zSjC6lZFgW9AZ42BJjjMBounEM7VtCCBUhhUsXAzAy5/wpxHBo++d8qFtyetlIE3i
ANxfb8TflUXal5Kor5/3Jd3ESNM2zQRR5ub3Yzh0eZBc3goy7jwC+EGHYWq3VYpJBl5xcNXItMOq
r00akRJqPkMGGc4D1LbZR/vzIzNRu3Ri51KoExvqRYEZM0hBHgKA6sIa857oN3l+zs2vx3+uNLRl
oSEUjxMMvVPG0At6FAuBl144n7xlvamtQo+s1/eFLFyjSPdh4AU4ChPJGbWerDSkQpYaPK2I+1N6
SDct4euVWbGqIEsOZy6HuuAaBMDA7oact9ElxoF4lzom27POGgtfsrS5HMqks1jqJQO03hf3EYiC
AFxFhcVmmNpNNAhLm8ugrFku/KbJ1Tq97FwFMIXxZ58y3lK3aSJKBOXXuEpDjqCpoK54g3qsydnc
T8k8Mzqpl+7Yq5XQfm2sJQUsBekl3Khbp9xPQ4sbrXySU3L2n1nZ1KXbYK43yqAFoRWMocKiMJvw
HgXE/GJszEL4OV+OQeVaYmQP1VLFU77eyFa4Zfz6oneefT89G5SnMqBaJPy8unVzEHao5Fia68/B
lEjxev9YsgyAzpFqpeq1pV+kl8FE2EmSLQeWsgQEKgMYtRmyGGfToM6m0fNtm7XltC8IBBwxJJET
OJzFsDbG0aSzOGGn9lw5wthAWHFu4c5KM7BY5Ge3XYHXJ4fOkGQxOOiHCIorvoCjtPlt7DYY0lTs
6DysxZ2IB9bLffWxlkXFOF3IKV4+QKAVPP1O9ts1a0mMY0PzyGduzLsSDwFvsims5Y/YZJUYWBIo
N9DlBdeMPA6mftiNTk/w5GadfcY9Q19mvuyNcaRg8zugdRSr0t7ioU4YN+ZiDPDnhGKe7joGGJqY
E7WqnSx5MNt9QYbPztmudZPbfN7fdYYzAObUtajSG+WklHBoLEBqGY97+5nnCXDbXyufpCZr5mUx
Ap2vjLqnG6nyBJ6bXJtjKYByNPP3xIq3uclS4VKAMxdEOQNP9ATXy7+dARB9LN0sndFS1uVOxriv
acYmQ4+TnugnwlyefK1Hr9IBOyxNxyciP6VdaKnW/jl6YB2i+3c2hnyvxdRuEXb1AP0heShvqg3Y
lBgLue9FZZ7yA3zH92JQwvbwUK3P+snfmbapswbxmYYwneVZQiLNK9CBAw7kwn8RUjmjCfRjYM8w
FnPfI4Dd51pKm0pCOqgIozoTdU/dRFvwgw/YUkCevad4n2pfzZ5bpTbrQbcsd2pgRL4KkwGUEiOv
7D2O8+G97dI6gIohIC/3l7bsiP5IoPSXKEHH81mcXoRz9sSZ9VZC5ZZFIMRaBqU+oVC6kgcmBKLq
n0jIO2uJcWezBFChFK/2wALXIQCE2TEBfclH+HxfT//D0P6rKLo/w2gwPDMMEHHodEs1x6MtpfbW
BBvSfUGTLm4dwB85lCN1/RZxVRqlyBHwL6GlPzzHNuNsMvb8m8ZtdmZga7pc1LAq0GlMnFivvb3N
Dwwh/yNk+7MQynOGeasMpRbCxTj6KkFTNEeiVWWFx3jNOp6Tt7+nM8ppxl2ZSEmNp2G43zW24ugS
ac0f4yE116ys2LLj/LMqynEKRd12oRKgzLd9C4h6Zizltg3oO1778/vUiU+NKhDKBnsjVFuNCKIl
KEQ4ckdUcEjilMSO0Q719BT9BjVeT0REVwyHsGzoEsqmE7wc2nspjyAqYAb0m6m6CKqnfiMQbY3u
I6CJmay7brKAm22bSaLcAmY/mzhXUKQVfxeeWSKl4xPD2vWH3Fwzgu3lp91MFuUhtCSNk6DFqgbM
wnhmt3837Xi9/XqREKWIDNtffHj9EUYDGCA31iEdDGH+xj+bhXPfQyw6u9mvUx5CL4zMhYNILy8/
R588JR/n+7+/6B6QCp0AGKYUPLUtBZqFgQeB8BdEelayHp7DhCCyui9k+pGbvZ8JofYjB8VtLvSI
c/QVLtLVMwZB/k4CzTxScphL8j2E2P4byEZhWvWKXzPCw8WN/rMKml1Eypv/RL1Pq0eGxS7u8uyn
qQhXHAI0dlZQkPgCZq+tSOQ1Y59ZEiRs0ewayOvciDDqCleGZrvaPrtPf7kEyi27aHtD0wwExKfW
7Cyb+YRe9lUzJVHeGIhp3eBrMFXA7jz9ysxTZ/H70mSsg2GrdNErNkpAT8mQMjy+/TLeEWF+/tVh
oF2ub3C10IBZ4+JfxnW02mdOubovYfHamimKOtPDUCcZSKaxFRvvmScBM928+G6ZCaDOs57lXBFP
7yR54r2Vdro/+YwADGV/tRDatWpyN4ZRgWNRHD0SXVKT9TJf2Gz0H4GGBa0bwJ+h62xJ4eJBUUsZ
wha8zDNzcEjqsSxqKTi6kkJd8zkGzA38k6HgJDm/BLKJNj1KNQMrvF8441dypr/PzriQFWnPT6vB
+38zKWxg2e6CZSnodkJPPWB0VIFuqwf0cOqj5y7DS9wRY/S39iwKpaUc1pUISlnjkAN7hYMI92dj
dy8PuVM95zZvCS9m9OkTxmlfuP6upFEqM/JMGOtczS5v7sHhC1MGnkaL6Kf8fd+SWXKoI1mKelfH
4GtAgaYweyIdTffIenixZFCnEncIp6gtNAdmxpX7OFHjopm+JMXl/loW7sG5zuhMc1RrnRZNcqyy
JVnLTCYseBdF0PEARqco+ut4SldG3QkCN0JXwUsH1k19E2yIhHiRffyXEllXoiiVuVwHNDcRohSM
xmp4tICxLDFhAb49EP6VlfBZ3KE/K/u+4WYHtAqlJgqnlSnEcDizNY+R88W4Xpa9zUwIFTGKstc3
TQ8hEQk3u8Eej8iTPDNiIaYUKmIZlNrQfB5SQBS5OkS7wvSeha/n4ZUhiKUyKm7p8zFCm8S3ypp3
Ya2e7fTn1317vu250oGvpgKNFAhTwDukS8FZJ4DBRpOnJ7J7iI75ZtgmR3d1ca3gEBzQCrH/0b8M
+8xCH4R9X/b3b1Oh8ZVsKqjx0L/M9ypkJ2Ct/iytwKpyu7VKf5XYnrxuyh1Y6tqHstu2FnrDq95q
JZO3wc6LgdYfWTIhhwQ7zG3IX8lWs4ut5MQZ0UuSHPSDuI1k4v0uQMYekuRXKRF5IOFbt089y3PX
jZeY0iFODCKs+XdXX3Excrhgg/X7d/QeBuWlHldtaofxplZJy2JCW7h8AXUBOhtA3aKbk/YjbZoC
ELwU8PoVrHw3KuQ5sKz76mWJoM5Cq+FpKxndlBMXTUfdv59ZkxhLUenVKqiDIHGiOog1n16ykrwV
tmhKHknBzf36yBr4XfJWV6Kos9DUcqar4FpCHBFu8th8AzZiaRaxOdVdtA2LTnHBz1+Jk6/DCcMX
hdZLIG7H/0YrlPDj/t4suZCr36dMX9bluB7RN3oZH1Dl19DXBToBsn7J1uLTfVELgdGVJCqmKNC5
APIASBpWonmoVvrH+u8EUGGEHCllKKnjVETizV/qqWQsYMELXi2AuhJ7dMelaYijgtTwRrbLmLyv
vxihEOusTN8wu5yKLhC7JoIhBxjCc4bGHqQ1K990fyPQO3gto4zcUkXPOJ5wX4dsJVv5i8tozb+v
KYB1X0uIpLHWXR474T5npL10BjEzy2TcsaxlUGfeLdQWVBRYxq5Fov65+6cIZeh8+eMYb0ZyYqHq
pYJHNSUjh4CE1pMBzi3yNxaLF+21noCqn3p9NSDvM9FPxlZhtYx+2IW3wtUqqOPtcqnaCfHkPoIt
uoUdkdV8znAgKl116qOgEl0XErgdvz1MVRMAa/XOs2exhmHvnw2Vp843jxz9WGnYkaIAyYzpoROh
WDP9+0IV7Upj1CnPM02Rohp78oa3lYhbXjOLvfayZYRU9/06GNWutx4zaZmUyljMZVMT1iOEoSk6
xMV1LxthjB/nW8sZSfI7ONQFM5nM0NS3Zcx8VZYkctX58IedKTk/p0FLlQSnkPXcZTiT75L7TIwr
a77iZjAwhTgOfzY/M5vhdBcliMBOA7kBKBtu3jqqDtiEVsIh0dBNlY1EeSTdJyMK+gbpoIJMTGf8
kULteJVKY+AZIg7KWiNWFYNuGpAoNbB2AZ+dgTy2NtsVj6biDIFFdFRX6xqz+c3rl/3OP2xZedRF
7/nna2gTQSweSByPNUck+1lYP9BfzdDqohHOJFCXQCZmoDx3IaGuiWFyp12H43rffy56t5kI6grA
dGSeiilEvGDbVEjJXIaHZi2CivZCFIc4uYaNx6XlBETf+yrJTYZpMOzvu5Iys/C48Qux6yBEIX5L
Krw8jAcHwzHZ5b66WHKoy0Bu9CooaqhrMH+Wo2NgNMK0lef7Qlgao8K8steDSsWuXHbl3kFvolW+
lIyMJMt2qYsgaLs+yjqI0B6cdheuWZ6NZVbTEmf7UalaZhQV9gOTx71VA2r4fF9HLAGUKzDSEXVt
+P/LeH5TnhqH2Ve96Jr/HIzvx/ZsBTJIwaJkAqwHEv/GIG/RsScoa8Zbz7m/EsZWfI8LzgQ1vYQJ
Xw6C0o+MPOCkB5+MM/5NaHfHb4rUIa+4plEbAbtd2LUlOLypoK6UmhwKzQGGTNvS1B7tkpw/Wc3w
DEv+Hs2frU2R/WaahJyUKFhVSF63HVE+7+uPcSRpxHBwKuVDXkBGuOls/eVDWGmr8fff+ZfvCvhs
Ib3eGHmqQUhnKhmwuCzB/FEe/1IIde4ltxhi4LDg3BcvcGDHZIPRK5PVnrNUVZ7fovTMIS7Yemgn
g7N6Y4X52Nbc1JfiLXLkXzt5zRJ3C78wvQJmB4lyBWHltl1bwfje2r2g2sH+cMEs4gkEvB5graUX
0+x7C+sUIvsLM6T/MrMx+wDKVYSNFytABpiM8OCtgYp11slZs/R/82L7I4Yu3cpt36X+dFm/8asd
qLjRpIJ5wuzXfWtfztPMxFAxwehraV642L0eVwP64D7fXTNdMc7UUvVivmk0XBoYldNB86Ez9JJ2
NuiMXN1CGhGFJV88YKwN3oMFJsNcGRUoBG6gYUQOCrTqlIAN8R15tMBZgwrlL1UoX19OfhcWgxxA
hXiVJs/B6vU9NbUTK6PG8H10TS7mOVdLBOW75bcn3qa1WRgtTI1RDkMDI1+i9BBxSNaOE36mlWPG
b/e1tbgMjDNOnTU6CJ2p46sHRtGXmY5IARDPP7KNYKvr4N84vpkM6oTmUaByQgwZYEKKAKErbOW3
YcdKoi5eFH+k3NzohaKgYK1OsVv4Q3pEH/7U7Ksx1rL8mp+JoQ6oqgOOQkP8drEG0z8ZRDZrImzr
4/r+vnx3tNxc6jM51KUOHgfdqzPIifKVZms/XTLBkBHTBrDmZnusLrtwwzn6tiIaXkQ50HsxV814
gi+ncmcfQZ3ZDACiao651IslZjvvEXRC6hl3yKtPuFVise6SZYOfiaNO7ui7GHgdYCi7A2ieWwvU
0miSEVesZS0GfzM5VJgfJFmXZJU2Pe1QmSBvoIzdjl9f93eQcbK+CXVmMUWZtHHg8RCCMbTiZSd2
BC8jDKPclzL5gHtmQkf6veG7QHRGSw6Qh0gHYpp/FevPlEV5iCFN/KFoJ0NUiWxhxPnz71ZAeYdA
rDHe1OH3e8yCHFNmW8N0UO5oiL64MQo+DJECDX2XaZ1fnh1szPfQZmEiLE02AOzhv66UbrzyOxFZ
MQ4LmfoaRPNhJOj6Bf0bs/+fYVn07d32qpu5HlaUEKBBmw3xH18aDAlzD/4p35T8qkVVGGM72uX+
TjE8LD0Bz+ldOpWhp1e4ceYe2gtQAxzVtxgmvbg8oI9NvX5oMqf1iPmzEv7VgNNpXupdtHmOLKYX
X/QAMxmUdx26IOK6DjJ26ird81vB6skgme//7p2pY37XmOB9gANyHYwARysKvCDIsFcv8QUozC8e
CYCcgqvp/uYsvjNngiifprZJUxV8OAnSwO6C6UBWm/Gygc9EUPEImJ1HIR6jqQ1JQHQ62JX5uzdx
l1s+YWWZF21tJovya33dD2Dcgt7ayDwC5g8viMAyWDHD8o0zE0M5N2PUx1wLIeZttMb9SX1o9o8Z
I823rDeweGKKH9YMDoNrG6jacQA7RDq1OrRO9t69Iy41K2vIiOyIFtPkpgjkxuH9EadNtj+7eKoQ
5GEcn2d4zI7O8ALYQnIaTfdNsBk33LL2ZpKoWKgwUqMNFUjiwZD94FsyyUmCBbGMYdG2Z3Ko0woK
1oaTQCV5scDHwOGe4/7F7DMIQgBlAY4JzHLTRf6mk9uoS0qYG+AlVXOKO6Z0M7uTfem+nguiVJa6
bq8mbj0d0+gYgD+rLa16/6snhSV+wCKqfXGpzX+zUXOplAJ5rnblcYACJTK+JXhX1kCeb5ETYgma
foi2vbkgKmDshZbrh6TJLhrygvEP2azIU0pGuzzmW0aKcPFYzWVRrjUOeS+tC+xZ7SCCG2xhOlVO
ZeXwFiwmiyV3NJdFeVdlaGCEKratneBz15jkyCxg+Fv3fbjAso7p77Ojq1WSAaJviMlR75xgiAF0
+gD6Cph8a9Y2OMk8uEEmThxLLOVs0SMraLVRTQ5qdMoNUA8t+V220btc2/Gx/ym8qGy++6VDPVcp
5XqjGO3LEQAOcRLGjDQvg605mmO8de++6aFQpukmr9jJiTlqxDQcyh8HrdTrSonlltAyBtjMfAcI
GYDJ5ismGMVkhP/7QNzQrUhJrIqxPBmOI06A6ntH2KtmothkOLOsZymo+aNR46apAHCNXI0xGRhp
/CnaHvnorGbj7ljPp6ULZi6H8iZdl3e1GkMOUIh+Jbbv/K7t9CiCWYIZU7OWRPkTY4xyr8sganRk
lP/BOoTCdoqux38V3MwXRXkThZNF3i+wUZoeEqVrHUn6PciPBoqPKW+ViKtLyxPPRvNe5O0/BrFG
EhXcqfI3lBqwnymLjLUgKP1qmDouNRSEJNykdo7nfmredzDLZ+6/cr4v9Jl/QbitcF7zLaf62TmC
na7+RfMoQDQBkgU4dR2QkNRSOF3m6ljrJyPE4OO0YdxBeWcTGi4ZIehfNRTqeREzYZT78DqDqzwg
3wKqgDedFKZxUlbPkfN5X2OLzmIuh1qPIlSD32qQA2z9D7DukmAzOMZKQOXZs1iN/t8bQLuLmTR6
g/pAlhNXhDTwC5Nf/e5jfNmyuCC/Syb3hFAxyOh2ZeFPPqkDW11CpA+85Sx1IAAysh6eRsvB0/Xk
bWTZ7r/C9dbYsPhbFmsU82VSHiQOeDFpeXzB2G6VbPe8e/SODeHJsdsg5tIZVr90vc2lUU7EHZtI
40ZIUwA5gCxG81a/37eSpXM1l0A5j14eehgpbhTvHY11rW9qm/sCbumX4SHmEqgARBMHvlYqrKG0
xAnRZrRSNIFrRNkk5O3gPQZmTDrnJHtW/2xb79vU/GK5yKV3+fwTqOCk4TRj9JQp3gLYQIQsrki+
WEjvLBlUJKIFCdhdpjirednkdm2/exZrGYtJzfk6KM9RVGk96Mq3OWggQr2ghdh2rRatJs/8zjjd
3zjWgij34ce8kCWT+5AenElMbw6oetyXMf3GnfNMZ75rL3OrocYliSyQ+C6TBGRuYFpghBcMG6cL
2eIwikEfQEoHswPU8+ibx6+/WwjlFlK5r3SOg7KsAJEuiczRjNAuxWoqXPQHgIzUVeAWgk+H2hMj
zIUsa/ns8lNyxk10ktf3lyEsquqPAPoFnnPgdQ6KEetIfdtRt6rZAwEiJGJGStzqx7Q0mQRqk4u5
MYKZTMqph1LshVqBexf48GZGVExqT6GtarUm75jFw9+ukdqr/yPtu5ZjN5Jtf+ggAt68Fmxbmm7a
FwS5ScJ7j68/C5x7ZjeLmK64mpBCCoWkTlRVVmZWmrXEqijrJMMmIniXTQ40ieJD6iSmeu7Nt9Dm
Nvwy3dq7DC1c95CA2hdF3GFJopW9H0oJeJsCcg5ub8UvjRnypDhv45FZ/FiLPYFu+29J1I5yMozR
JEGSIkLjW0chh7GwZrcTmbNELFHUZg6aWoxCKC4eyomt5LDfAlCfXYJdfua3jvxdEeUIgZ8b6ZmE
M2sSD7li0EDLRP4j2OYwOyz9YMmiXCIC2ryMUyxpdnrgj8ch8OQks7m5izCfwkoQrRa0L8+Kco/N
oOQZYDQx5wP4JcnO9kaNLEDrLk8S9AvuCg+1MjN0r1/0VcN7oSGURwQk61jwPaRKuts0j2V3q7eu
8sCnD3znZDy5Lm219IhcJajdAbuMzDi1pUmp8RyfSHii3Gwc9NoNh/2I1rF/Uq69FEPtJUjxSuAa
ysvD3CCdTIRd+aq+s+7xcnt+6+LfxVB7l7QAkhcCLAYNfRUJn5dJ0L1PtEdAG17ft/VT+iuJiik6
vuXmxsCjh7cz+zMl++X9yIoxmYezBAIXT6vaKLugWg7HSveH3ALePjy9ZLOu1brv+rsYyneFviZz
aggx+a3ljFZnNw/Vhj+NbwOJzdrqGLnr5auvnBJdPONSEFAUPm7x85yT8liitTNnAkx92+xfUmTQ
mQOBdGGcXszjxd4JHJBHwwoat+DoCc5zZJmPXWQmnuSFjnhGW/6mv09tn6WEq5pxIZey8Oh9kNUy
hdwa5YzX6uG2ur27rnur+3chgTLsJVoYY6WBhJ1/wOShCbvOOCHWGiibPkUzh1oZJICDJfOC4+gD
G+5maLxg+Ceju8iP/z0nygApeR1MFQ9ZmN6zhHue5O4da9RwsS4/dQE43jIGxAUwYGm/xu1kOWjT
wpC7s7Vhudnl86799M/jvn6wv0O8n59JHawyd1MYzFIHOJXGyQ6DY7KqrayNoA52AP7zEMjYiPf7
W1ZTKuu3qYNUxzZTOw2/nZlM1rCV99XPraH9R2BwHZC0u7Nk3TcWsHrsfQDne/o4PV4/g5WBgZ+S
KB9SwhJy/bJFCdkAsnggOxiMk2oRxzzd5+7u1cJ9sy0bc4c2ox3wuwp9TZkor+JjnDKpeyjAwXkd
HqIH3c7MTyBPH6z+5j60QAC/Mb3oZJuddfKOmeWbgWNsPq7vAOscKacDHtmY72t8hHOPxCjDb/52
NT93l3I1Xa9P/KTjx0fyybrlK2m1yx//NWKnd4rSBIHSnR8TmztmbvmeEgC4xw8Wx+JTu37t6Vm7
/2bDQV/601OJgj/Xirhs+C3jKFlfSV33imt8P6qgy//1Ly+SL7xrP3eS4S+mCsDRrK7O6wqo0piN
E8dn0TDhqxVCCCMrvpKn/Kkj1PXOk6yNjEVHAH1/3xi2WDzcpfetg5Sytf/YdwANnXZ76bFVTO0Q
vocjifcxC4f/u3v+P1/0X0N1g+BPmr7cMdBbmxJJwMHo7Je8dkNyr3KeHybievbXf6kO1M2eNC3v
OR4bOxKT8dMSS9Woiz2W6PpMVPw2HmVJRZK7wt3aN/uJ3JvWXUf23pv5cep2pmstwG5bKbYqVhzL
+AQqz339Tv5mXAJ/69+QQf0OzS8UPAoFzHLMWM/utSMob8eWc/A3NRGJ/QkKgOvSwLp3NYxQv03b
hbhBNGZtSKGWFdlYBtmMFveekI8E9dLG48imdjBTmJGiIrJsJccDumOUDWdvQme3mZDeFgMivd8o
x+c2Nztxdx6B6A8G3cw+KIQPSGUHpe3NXuc+N+6NztvSH/VOACWIK4PW1zX2Etj1SKiTCFSU47YC
rAXRD8I9IEFIEKInNd10KWlv1S8BLZQbYC/gP5itaDeCtxNEYG66f/qSYtTn9WNtCacmt+Lb3gd/
x32+L1u7eNScwmzxudwf/U2Jv9sh4pwMruSAabQxi72P5FLmCiD7ONwWC1ja54HftI5bOp8GUTDe
ukG5zOS3lX0YIDRKvNGKOxS0kdJQ3nl73o03FelPN7odmkhkg5dMNUOrdGKdPG8qAtJpeLPCHG/Q
wOtwLdk4igtNNTITz1ETmMESedu7HoAg7jU3sm3NRkb6YNwFuzJHGeNO32Y2cD0Hp0TdPH1XwKc3
k8kaBdP41HbiRm6JkqHce7wNrWIkGzVamqbUHRJ0dy3INgff+lAwmqGDNMzcv/Hvmbt9qnbHylIe
b8Te7skJZGq5lQHsSdpw1p2/LR+0s1ISwK0Czxi8QTaH0NgF2rCAuoZ67Adr8nh7020fivesMRU3
tEy9A2hM5GhH+D67NbUSMF4YakN/BnQETALJjOydv7FL7zQQCYC4+dfHYIk33sfD8KRIhIRbS91O
G/0e0xagAw89Un+qA3G3KpR/5kh7MEmOyMOUYbr+gKXprEnEqcFbEX9qprGJj+hzuSH2qSapXVmJ
BZivHozHT73Zg8ppm1hfnQAMKK8mm610MOe7Y+TwRLivH0JYwDMCX5xHfzxu8D87AylHbBoyVz2+
xQpM7L6nfhwVtAWZOn4UO8GZz6GVv8+uA2j2HP8o2LuMOKBbeuJQ6f/w7eJ9AL51is5cmQxWVNpG
ah+9JzP9lN2bYnfsTKwUaBIa6sFuBHKUc+kat4KwS0lnJQ+f8HITNH/v74EcWx4+MCVK5JJ88J5I
Gm/WnK2bbgtyb3wEOQm/Imt69p0H7RY01uVDh5rrtsC8sYWLxpPRRr7eI5K73XC55QfQytDuzPyA
ardrKh9viQnoWOl+wfzZdlbTmMRLCbb2DzKh3OaYtmS6aXapXSeEeBu7AkK8YWFgOrDFWw7xTnJT
Em8yfezNF2wVwEhJu3v4eM5uHjNnvAsP8ZuVj87s8bgMXXrYqlj/dYPGMsU/A4//7rcWWRemcZQK
Me5LWGLr3rv+y7+fuT9tPPWoCINGqMFctQQaBkls5agAnXwgLOJxkSWHijmAs1RwTQo5zw5Qowg5
3HDm6+Ec2LjSxAOjzOPO5snp0WOByDEiqe+awsXWBUlTCdkSpSFpz4rSWB6fnvLQ9LEcuCVMe9z1
jhNa5xj18pw8nWFonXvi2RvF3T6GxAQe9sdkbgOL1Rbw3eh6JYyi+wJ8WUyrdsT6ni3rcP9xc+NV
5AUu1NkVJLPRKeY4gGkvTPCu+xb4dAByFRBrRhHI/HLvRtM+2Vt5d8IVILeRdf8Fo7TZfnqfRx43
8Ukih0MIV+Pp9nW9+x6Xu/LddL2BM/oGU+nw9oJz41uHzcEa8KmvjuI1CI8wkZM5EtmDrK24YVUq
GTfzO+65UIl4FkDBuzxvM9NmqZv8u+Tw40LRQ6PqEOZjtQRN1jkgh82y065pv59R+g8J3FFudZb1
ESHmnfB2XbySYplwISpBiMjIYX1jlV/b5J826H+kUk25RMTHAFze2jzfPwV38ubZPVibytRvW2J7
rklO+DvGA1A+VW0bH2i63gl8gsAC8FjayriMdKadCzVd7ZdDB2zc43WFWg0fDaQ5JfBCoi9cptYq
hlOQtRn4QRGY1QLM/fCse5iF46xmxzrlNWt2KYuyx0qI/hngdvWwmpHde398clrOkrGi36l8BQS9
f1dE2ebJj7JkVBXA2JiH5P49M9M3tGwzYa5X5px/yqFss5HqTWEokKMhsB3sV+m9Bu8BID1zoDNz
6DsGoSOxH75q5/oCWbtIpXq6JkYlK/3eRd4OXjX4npM2EFbzD0sM9eQLY2OaoxLLs1KfSBnx/2RQ
ihQ38PpyVl+0mEYAXaJofDPM/fTSSqglhT/q/fn5IGBCBf6g9jhE1iGaIGpES5kVgCRd26Sfyxh5
xbjsa5nTS+mU/gulVE5RtUjv7u+bTW5/XF/eamrpUgCl9FPa1EIjQYCQOdlkFZot+uZLsOEb23ic
fAtHx2Jn+Q8yAYKniWBN12gHy89+wk0GLvXBAAaLuo2RAGzt2Tbzh3+0ur+SFi26cAociCk7Kcbq
LP8xnq3GQpCeWJ3H48A4RgbmP9iqfwujnR9wkvO6j7Cs0lLIAGI9gfgbHuMYwCnXAL3CqnCuOaVl
gOr/bSPt8RJ5nINMwOLSl9lTjq4pouAUboPT9U1czSxdyqHSeIIfNr4cGf0ZD8bCky2pdzi73KFk
LO4ysBClBx9xBd4v2xi1QvVYaYRlVFYaGRZr9net1D0IQXHRhMtBTngYJ3br6XvBPlXv//WmUvfB
jzkOI7g4xAlEIWiSB1+I86Af/8G48s8FUW4gFsXK6KfvBS1QXRmmyQcHFEIuc0WLJaTDhcutoxxB
pOrylI5Y0UKKaAAfqMcMLkaEjsuIkI9YKcZ7LMLUGFMyS0EpV5DzXG0YwnLPHeDz3aoW5waQKNxe
V9B1V/BXNyhXEMthzoVBAMJqNMYnbgpg2beI2TUhLip2bR8pW9JJugFeGZyYfDcgcwRiUxMoqSik
lAhsDdN3IuApuj2s5zY9cJvgpvFYfUuMo6QLzCnXZKIvw7dOZvPQdQDGUIPSUkO797/+v/cUIJ6g
ARcReAHJkzq6bJjKuuCw2N55boCEVKPD+sTyrSsTHBgzv5BCnZzaGfMcgPj4/GiQ0ExGMgKWMiBg
PkczQGpHTnCa3plSVw7yh1TqIOUsleRMhlr2zndMibeqYCPn4myZ9AIrB3Yh6tdAQ+OLUVAtdy8j
PAYAFVu0TqxWQ4kl5Gel9n8EVa2CAEh2aCI3dvlL7kTb1pPt6s64n+9SfZnTRF+PWSJQKbyv+k70
9rDeOdk+IBdkWZizswDRYfGewWwmXotCf2wA7TuKbMrz5YSx17xuVqaBnoV3f3/7We6eSnQ6EdWb
CLeZfFQLrqvwms9QBDS9GTKGBMB0TcnOFT5I4hh2YTIx8OTv928lMzxcIbqGCl8IoRxTNsQD+t4g
pLKzo3GUb7qHYKtuKlexo7sEg4uLTzzmtrcbkfL76tB48pXfcUgVkgkN5azkxUpnzc/vofyXkShj
1Wj4nto5iDYvE3e0+2OLRhTWDC1zfykXlnFa2akNRFn+km9OAPT6cDJeWC+mFfP+Y4cp/8WjrzBV
Qog5vAfbWx0qMxDVvq4rq1fo4hQpcyd2FV/JE2SUt/6+tmXnDm94RijPWgdl7BJViAO+9eEN49vI
/sO5NZ5g/8Tn/tgtyrhhXEGMax4rqezGLuzORrMp3HvGZo1dC+MvRdGNu2kgjAoc73DGICbRdtIu
QGnhWDjtQ3lgrWst6fFDGGXkjBk9nzKH3RNuhGcehuSw0VDlESwHE1Wv8nY6BNvUUmFPrJduY+Zv
ileYnLm3JZnAtPnErDbb8CAh345kv+07x63Xv1zXorX014+PpC1O2ItluuyIPqIp+ymSkOTHQKc2
OEXvharbSaSQrAic9wqJhZtoIrNihrNZ82aa2X6MJDkahKfSjkMrnrd1eddULl+eGJ+5fAYVyfz4
TMpmxdhJtW25HpPI/lZ5Cnbjd4XHtfkdUFA9EI5jg94/KqA+RM4jQ/j6VVM1Cc3kIIvXqYMcVXVS
ihAHOZnD2zNqMgNpURjMrWg7HFIddYzZLGdiR2f5Bp6rw79NyLAzLBZZ/ff76Nc2gOhSRZiji784
AXmRkwIO9HkIjOMeiXIB5T5UqT6rze3oRRjZeEGN4RQTeYdpH4s1vLFuqdFSr8mSDKxQnrLUuVT7
RtjjWSV1ZvIJdsVsg0t6sq7v96rVuZBCGekgKVUhD7DdvFl/cGbygqw8C/xz3RNcCKFMdArcG1GP
IQSRxKOKYYQIr8HhzJO764tZyYYooJD495ZRZrrjK76WS8gBsOq9eJLwAvSuS1g3ahciKCs915me
tYt6wqn1N58vqVdYjNiauV2UjZYUjDDWOWRMoAcQvHLXb5sPM3ZZYO+rV+3vWr6/4yL7EYQ9YoVv
DYN2jxvuXnV65Kiu79haeuDyUL71/EKKGsYax0VYzehIDorhI3mNjhPmk1OrzYh+ozoLK7KxQfFy
G+G2f/yX8imjK8yNVKcy7tHjq5CZwi46nxEBo4jtwM7fFpsSvWTSrYHGgvzAMGasO/ydErpcexbG
fK5DdjWR17MBUO/I9An69llqudygX7bq4igpY8HzgQZ0ZJjsZyuyDyCBkI7VM0I6xQJeJfvlvhjh
a+Joq6G36azWONOyJE8vwmNMdoKDkjBrWcvv/JYjGQKP9L76O71f9qHY+3CYBsH8a8476BkAsnRx
C+inGPQw1S2TUOk/3L6/MqmtTKq4ywIdMlFBy0OYqgfQXDlfA2Nt68GAokmyisSxjNoF1n6hG5HM
R3lXJgPKCQAW8R+NxJR26BXBc1N3Us98WfIUIrqzZGTPlMfa/bCu34z1x9fFF1CnKIdp0M5SOJyf
x5wARzDY9jsDnQvLWF1M+F1+0I8AoQTtcu4yX9mrQcaFcMonTIYkc2MC4WOHIe1NTvy9TXrbZgQz
a22t6H/WVEUG66lhyNQiozjspFCpB/geGZ0KfQRbByQNc8xBxHaIPHlbEWW22qcuJs0ZFIK7soI7
52MgRapPyQl/9UpW19iq1734KGrxKIFqs5r2eE+AsClNTPn8ALT/5olxwCsJNoAQChIGXARZEr6J
aC5UDEQzeZSCPeQ8bWdUWF/MB2YBbvWG6giPeF7FtAHNc+6DEWEM/XFZSf6svu7ku/RG3Yz3Y0Zy
EPW+3rEaadfybApG4iUcJxK+skYdaIH5dYXz0+EcfSWPC+nsUnGJzL3z9OeI6mZAtINwN6Pv5hS6
ZUwYW7rEvrRFAqIo6nO6qCqSRIUYU8EXY8xnA0KMCfMV9TmxAVi558HcOron1qSysBiBa+IWF35x
glEhlJGeVAOwZkAMUR2dEfj9PrqvTM5VWFhoqxGvKIJUQdE0XBcauCfI66HKdehLbY1OfG4zM9BM
FdJSzzb3Ly8zHknFC4+J6A/Gtq6p0aVkKupv/dkvor4Z/oWJj46q/ZLxA//th+iIpELmmxEqrt3A
S4FUVBBMkl9wHZYa+uQg7VOipIR3Wlbws2bloKqGpGmL1qiUuvTJPKc10MPRzaYTCVyAVW428l1W
gsCYfxt1R+UME6N2pgGgp+Lopy8Z503aWxyKpC+3hYD2xrzviVp4Qohhfp7xgSuzfgparP9+IKVg
jVhEUrncJlwlzUm2AQkOnz4gM14Ck/fSio35uSz5l0pfSKSiWzXOe0kPsPMSYO+qbdrAKjfS0oXI
+c+qujnOBwOF0tDs8fYFHgUT0nYteBFhE3lDVQ1F1agPCCNO0qYYH6AArHJ/b2CoYDSPHDNKWrdU
fwXpi3m+uLz6UE9zu+jYI2DdMRT1nBDZNpz8JAC4fCtDE6zjm7grzS4n8da4bQ+s3O9adRrH+++1
0q9pqRf7hK/wCbsFzLzfDJ/VoXzKd7Obbd4wRQpue8+ObS92/SMrwbqozq+DllUV05WCJv5Cw51T
X0zTckKqqVqyyej1Y/Z5rQyHQ30vZFBnKeupIQoFZBza2zwxlxzjFoGL+4B8PUFrGWexUoHrN+av
SLqM6wtVOUzDPKBBQ9llyE4szbL2LdDawwNnCZvqnVkQX3U6FyIp6+j7STn5MZystXCaNXeg6wbg
GEaNoTVsMJhVaYoEhlRFlQ1Zp/aUn9MeFCUyXPrGiXgzt4B9pN4M+/Y13k6MpOfqCwk1pP8TRrsc
v8uAn9JA2KOGHCR6JgRwN4lAJUpZkeBqNelSFLWLapQmAKoVh7Pvth9AjwqPorZpCgd/VHaIMvX4
oLgz0vFDx6hAfr/zfl2Fi1VS3sbo0kkdMohuHY3cxKLdtgT9Q+ldi14ldIWzgqTVR8zlWpczvjA9
WV5lCchKltxrLCD1DgMHjDXC4aH2Tzy3oi5sfpKuiSoVyibIVUyZoSwBIKBM0Ga4vCFG849oeaHN
7rdZTcAgRJHFpTSoKAqlnVKichwQaGBVRgmNwHrH9TPh62S+UTMQIJO+K4zWKjMNCKS9X0UVadNa
qMGCqHeq7Xdi+yVxmvDn+jZIi9hfJ4yRW32hSDbE71bYiw3n54QrhCEZzymebLIpdM+TuE0lMnYD
McLC0YEpk77yQF8VMFmj38fzny4hlXSXonSaPitvRoqedqV6T4U7MSfi9ISUtt3Uh0L6ysTKTPEI
Fd+TkiQ8GsNJkptq7U7NBlANmsroVFk13ADIQZQNTCiDXkuhxLw2SPF4Bt9grH72p7wAJulbcpIe
ru/a+mH+lUQXrCtNCGpRhKR4YwD7G5MYwfs0bhMQYeH0XqPQjZHtHTYMsWvvIlSt/2+B3+OIF4e1
RGsBkMlGjDoK6D1F/Voyty2zArYW6SycyWhhMkDOqlGxVTxKM8+ht+IcgcV0Pja3rBzx92uD1rpL
CdRl0CWuSDA+M561An3cnE/UyZ7sOsc4SLSd96NB+k1+U8qm8iyGmzR0/RJzLWBmiUg3esBma0xR
sngJvKLDgUeeOYa2zuZUbvTA5bZggOzVY6pbXekZzKfUWmwMmyjxkiyg01ChjaI08ElWwpHWVvZ1
6DlT3ZQgW7HN8rM/sMO+Na2+FEeZxDmXh5qTh8UGLy+3wzkHJJhmPy31Qt3+OqGYwExyrGnApUwq
xzP5ytggLzeANB359RuggRUgd1E3GcA79olVWIj9PIUFybMaeF6KpZ7Iedll0TxDbAEga+BB3ABC
AaaIyAOie9laIiPeG9DoW+2KXW3Fh8JG9Z+RXlqziEvSBb2RqgbucEo3C6XzM73hl7ab99TS7Nl8
S13WvMVqDutCCp3DzmM84oJKGnCVK/J+wxGUFk3w9LWkPSX7eKdVrITyagB4KZKKI4pWTAERhYVN
tvw5ny3n1er3shXc9q7sJX9Cm2Gt1uKxS3nUPRm5nEeHM+QdSpArRaX5OR8TsHyjULm8zz5YZYG1
t7gCJCdBwMXkwcr9M3ZouaTMph4hmdz7qRVqeKGOUZua3AzsxutrW9eRv6Ko5/Ew+bwodDpKQa70
3Cik0iwNQ1ockHxFZ5YZ0lbdjQKIQ1kDcrSO1rKfKwtaNfJDGSuzENo298XWt+Be7tVdzOybXd/E
v6Io29/1EycMMcKiCVSb42aqiG+h6wYlh9y2mhO3QTMNS1HWHraXy6NuHF/NY4TG/+Vhy5vdMbD/
dNaMlqKc2dYiLzpAO54LUfQjqK6GRuIkiEoz6EVrCnJopaopoD9x3iadVeapnX6M2aEoIrPrrNYe
5udYn8kADLJ8K8kHY7AGHxnCbdRslCCAKpt15/idabx2xjktdr5q9+mfNnxuyoMRfswAMMm9KXFC
YIwFdoGXV+0r+0G+4ZtjPHp+yuAyXQ3al9elLom6rkFlfmqL0nR6YcQ+3s7oJwhIdwwxxSQ6AabW
6rvR/bp+FdbGihYn+G9x1DVv+ZnP1QrihgVxbCQHFWN76MO0JVN45Pe2+HKswWtYE3OvmfbDUpIg
mZNY6BK6/iXf/dW/DvfiSyhPWRRFrgwTQuyDrlmv+mdyZzhAQrnXyp358NW+TXuMVrI6OJhSKV9p
pF3bZyWkWsE9Jn4bbwGYFO0QwcwXkWJT7IGQEh40RrC77iwvVrvc5ItgsE+VuuIBD3KeHiSgrHEb
dctFJNHNEWk3/rm4HQE/9NI+tl/VFJgYbo0c4zzLT/FRTdE2Vcfv17d/1SZefA9lflEuDZOmwT4A
TDQnLu/oqD+ULCYPednOa4dM2cLG4NWmryGmt5LZzDf8VutIcEQp7623F74D5WZAX8P9Yr1mopna
a+RmB/H5yDvui/EGRDAXTTNm/8U7g3V84R3JvGOBq64+Y5c3HrD+VVFRVUoT/TRLkpwPlkC9RzkO
WNZ2jxx0wIQEZUqitC/yQWJTTpA0OxaeI5hGS25bM3FYz+VVG32xIkrbNBmElX4cjeeuJq/9ptzJ
pIkIxg481gQMc0mUIklT05VKiiWph+TYHbvDfDRc9FQiCiPXVfbb3P9Wpr/nRClTraqZEddYVWlx
iu1rPOmDnoziRtAwZn0aQy+vSLnNMnOsSYVBcHUD+PV6G8SOVjiMj1nfYoyEIfOpooGI+hgjR2Qj
LhmCcn/QZ6ApNvcCOnUOt9pECudL99C+hIfzrj4MHivCWI3VlL+yKbevzh2vyRU2Yqwt/W3sdvVt
LZsV0PNs9VzcKU4bOrLY/yOxqqgZgijwIk9XpcZElfomQRyVJF4T3GntKf7IAsmVMjvv0Vu8V8I/
UmrKSrkZ7q5v9+qz6kI0tWK9zKNanha3ZRw50J4BC2GyDGU3lZYQM9a5LksVMRakyzyy2j9NtRIg
XzH2ONnW6bZA9G9Jtcmsj3+yoL9CKLcvGz7oUmosSFwAIjAIj/6GjLGQ9bup/hVCOfukKwp1Xqwv
UnTwbWNitjfy5LbZdpr2WvGgB4wrulz2Xzf0QiBlSWejBs5dh1VVdvkhbQVTYkWfa0kVmOh/H478
83Da2RDrtIUEhVjVPVq3YUMx8u8mjPtN+0fAmOk8cjcQZaggjqYULgslIQgHBVgbwXwOMIRTzIco
qcxJkHZRitJ+zttc3DCWR+8fLZWKrUE8lKtNAalD2jmtGjgAGLKSXHTafmKIWlzA5VFRor515yIg
GbkiNrRBEE6tAFhKeX7WmuMs4yF7Xc9/xbe0HErR+x6t6SJYDE989pVpz32dbjtBJ7NQ2FGBomvK
eWErE16dnYIDtqkmm2pSMhbLOM3vJ9vFYpWm6Iugl4UTl5UkGpStPtZHOVZ3Stuj16fbpEiQthJr
j389Bf+1eENAGR8PQvA1/tRWoEvKnBZxwql8QXcrCnI9+kq3aH+7K9FOSlitv7/qHLS8Rb8u1lnF
vVqpsopDDRHPTRMpIwmPmN4cy9LkZcGc0dmbKZo5SgCWMVio1r+SFt/y0RmBuj6PrgmDMjgGGv/b
qteFU46ENMqfh2GKkWTtj3MDhh5jcJVpNrtJ3TXzHlQipynGWzXyVG4mnXRzXfNWz/ziWyhbVI9C
OwoxFE9KnQGNNg1waCxtAjTKMIOdJWFUX1avLjp/sLuo9iKU/Ln1fMBVaQPSzNM0vlTSAs8ryCTv
GM/FX6XWf+3wXzHUqhpBb/JBK8RTjplZZ86izOrLug2JzMc9R7oSlVIzHhqDNE0MqgBlxGBYWw62
hGem1ehzshWb0XfDjsNIhji9RNpY7TSj8bdZl8n2LM4twbAx0IcauT8GWRlvrp/LYqFpwyPwC7Ua
KhjYLMrGDYHRq4CMFE+JX920dXEKOp2FALZm3AS0VC8lHE1CwPLzMCI97npNiLFL6jR5kRRoG71B
/4PmF/o/MXAYHzMkCYUZUVcoT1EAS60RolI8aYn0msSqo6buIB5F4DUpximJRCvl38IKlZmksZWx
CMy8MBj2bQk2f+wp5g5VJA9ASII/cf1+rlcbyxlcvU1z5oFnxPeIwSLf8qWvUg3AgHJ//QDp+Aj9
UCKmfSVN0WVVQTD0UxgXAZZE4PoGPG/liavEu2gsnKBsQWnKzxtuLqH3/MC716X+ti2LWBQ4BPQx
aoZKV3GCihvmTBqbczNPjt72bpnu6+QOF41rZqednut0X/LnoLV7oXeHZjMPrqy01vXP+DVqtax+
aRQ1DMCICQoNfJs0cThMutGc5+hhvsklZC1J2rt41voKGi8mN+BsLd93X0WAGYpdpDqZYHd3ZWmH
yrYFoNRAqn0ouJFEOqAnI1OfWd24EwCFxN00J9b77Bc6zvf3ojkD8J14quCB+/O0Qq2SmqTyG9TZ
tffsE5gSGFvJ7NlDpnDH3yLxA3/UeLXTAkCgw9hRdhrQxjHf8EcMYTD09Fcinf4aynxxhZxwgLJr
zqLb2RgOMjs7AKJUjFYg8N2RP59LT+hXwOKnXLkfaA1BBhihnLCMPP/chKybq8DI+fYsRNaoFsBw
e9LAGi8UsJiwnddV5HfIo+sol6FKravoRxF56gFRNdPgty00FcBKnpbX5zx5MerSTcLWbYNgXySC
NQsoyKjDV8t9dvrTkAoMPf0deiwfIetwRED/xR/ULY39Vuy5Um3OidGbhVpvpCq+C+6Uwopl0Zxa
q+AAXGf0tl8NGuq9wjNjF1b2XOIVIEOj8sbzvE7tuR/lEY/O0PYsx0/+0BJuzB4a6WCoGNMqb8ok
3IyPTb0ZykOZBl4dtmYjWUrwHAmJWYoyIxr41eMIzZMEPFpRPFdVDcXSnyrADaLSVZnUnqVGILW0
L5DmDNwRkegIlmZDscbuKxpdNb6t+JHoWWknksjIyyx7TplpdJdLqDZgRBt/ob5BHXIMXMA3nYOi
EgjAQySiD+JoMnZ++ZlfYlAPkwAsgVf6r3bAOpxA09p3Zzk0m8DMEjvRHyPpqFUOWvD8wuILq+s+
GFIXQ/JTqmHwimjgyKF2ikKdd2/EXcLHoXLSZ2/OnOk4gWgU2U1F2aHtENEAcIjG0ZuZL5nf9w28
aaKiL5CSiiCLGm1U4lERtUrUTxbnOZv3yAY0Azp8AA7oXV/jb+NPSaIuVSoqrSLUkDS55b7eLBRW
nznRgcQkm+gssCbTEUjotGAbDL3ejlzdUtH2J6C9PdxmDibbnPmWlb/8ldMHq/yP9VOvjEKRum+W
slNnTiZgGz/0bb7J972zgH9IO8FLMQVTmJ+gkKztxkJJxOIt1eFc0dFckUzI1SVOCYi967v1KwCn
Pot6jMypxCP/i80aTAHiNRtw9Bg0YE3m/krp08unFE8AwlBRxN9yikfeXEbo8gUh688T8seYgwFF
Ac8qz/7KRX4LRc8F8sVoShLouTmD54ZMyRX9NDsD9lzyFOB/LuN68XGyMszDxCbKxL21xb661/d1
Wc+Pi4akOVITiD9QNsXEHqWEuVi14hj1xikszrp4qACpGdcvUXlI44jhylaOUDMQ2YK4QhNwu+hY
XerVsI5L7n9Ju7LduJFl+UUEuBf5yrVbvbLVWqwXwpIt7vvOr79BzcPpLvI2MedYgIEZG07WlpWV
GRH5DJJoVug9q3mQqcwRs2hSYrBrZMiZf0TD2BtzMnVxjpwPNT2pYJ4J72tFCNHNfz11uA/J1B5G
hmPkVGrqJKC5uBLyOFehzjVBgmRpboFtoCN40DlvDTYwXygA+LE9pjwiyJUqdQBExqum5AesKb7m
Av6S/eLfxGo3rIGNFw1Nzp7gpsfOmP785tkfi0ObpbUQXHml0MbETK65YnjFpghWbtH5fsCcsVgk
SWaBxKMv0abPBIkwQXglz7Esa74Ym5mL/Cijx5BAZXkTVazHm33+4EVZBk2fQC5BMxhptmRKFGV5
GHngCViD2Rw+QbLWvxktPEGzTPPsSG9NcAVqO8ePv94hns434u2oymiLCBKGAvbJT5h1M7WKWLOQ
QIzDq/xSQPTHtfINBASbt5VRzh6slBnqCuu4IixDPwlRjnNtSUNREspNvv45avy2BA4XSl/HxigN
0KQgUfELZDFvFZI7a1hHj5U6HTECFlIF+Ij83YMqMgMUcAuB1kwfIW8rGr15HqF02RloKWIrGpxr
rEsnKNyuLPnSbr6dcuo6k8OE82QWUw7yC3cSCJRwNT/fReXz40mfvWMx52SKCDmA5sCboIZbiYMs
p1EdXiUkBRWQ8CpdZHmNcE63jdfeYT/vwnuvfW+NGlXRNEHWuVV4rX5HQKy2lgqFZ1dXTB7QDWIl
EChurNzkIPI8Gp+XejPaMpSQAzvbS+ikXhm1Vv1CI0RICpc2a+P9pH+XWriBAD+Uk1QwvGqD2a5B
fIVZWmuaJDTXnug6Eu466rP9MGxLoD1CSKcIRrtDkdbbEK1xRos3eRMyAdCMBhAWUiOh5TmXBvpR
spZtUaiNcff+TqDN2/faM7QSz2utnBbXD9cFvAOkxIEKvvd6fQdaYRNMn9aoALtu6gYEu4LbyIgz
QkFL1tSylqYCBSE0PkBaCTRRyh6vRGrCtEV0zSp5m46xnrlbmSF7Zi3JN0/jYtJvLVHeoGwKPOh6
WGLB17G8wiqAWSG7uLBFg0Fe4Z3Nto/PwtrYqLPgoxeSwKQ5xgbV7dA/N/2xDXqIUT82M0PHA+cL
HRxcvrKClBVLw/WgOplyWcSEV54YZbNL4quHYHTc+kKkCWBNNiLi0XHXMpvOjp459Hf+W63RVeZj
xTeo2NW4xxBHydSWZsfOlzgmiK7ysCnJyQ12bnHguc//YqgSKyNDBvYtLi4qdur5Hq9uNorASFdP
wi8o83zn59Dgt5FJ7HoDPT6NzcAt/p/MzpIPHfDzXjbAbL1vbNHJnMpoLNUcnxqLtfInYsDznPiV
wc5dNgJEnMJ/kmMqLZAax14XR3wfXX3Gcg/iEc3qBkhvF9xKCxd+fuZx9uCNBBmsKgLNjPszzwai
JOQeG1/HfeW8T7BTBPqBGVpT3+KLfd7v3+y/579/3ffuFJ3Ql6RdAxQvDBV5ZfBCkbtWEXNRy5oA
gkBEuUiv7kdqMb85M1q9iOdZMiTGZUGQeBYxFi/SYfeQc4Xbln0KRq342nz4J+/Df0bxZMNchj8A
uT27b3CsB4D0sxy42pUdNHmX+5sK1iUsJ48vQPRLZSnKTqiTwhfSiTa8R0Vg59lvHIhO0B3V48Ow
9qaeR1j35ii3yg1RG0eSDHPbZJM4EPxPdHarHsudvI0N4PGM4kU6VlZtqnZtB8/pi3p1TXbTvEHO
Ujkyv+KXtRf1Qkbh/psoB8yqQcjk6vRNBmvmlqwXaJwgmRDyNzLLPab24ymfh9X35qhdnedtUAYZ
Sa/opKqNiiPEB2k4iUApli9Cp8drCIfJwz1aYcoD5kxLekmEPdY98i2alxe7QFwj5k0fTRkhQMeg
IRgKi8iEUusayGC/kpL1r1X5yXJv6DPweNIWBgE5NYRtMvJOoihQg2hTNWsBDPevEvnT12cmtQN3
DXK0cNgR9aOSqeCkgz8wuaOb6L+XErUX5Sy8ntDf3bygG8HKg2pe1cDb4tYC5U6QlkwZN4cFzrtk
PTpChWcuPrCDnUl/FN7KriKEkT4yvb2oLVppcCuTuJA8ubU/uy5Qj0p4foB98cMr9O41+itZ4y7+
7AzvoAmbITTFbZBv8xdBk9eICwsXMeaVhyAhtgmPJMr97IppCl3cssCjJ9E6PHc2pSPX2uNdQu9C
BBnIxMMI/yPOIFEnuRq7oJIzD22+B0aLpKOCnOhjCzNvTZugTm/auKT2EphI990384XhvBav/O/k
yX8O8FqSniJXG7/jY3IGAn3Fe87S/P8YB/UBM4kx0jmGtuzKTBlCGL8Ku/wN6MVneR+bzBnHwUdr
s8djpc8cbW06LzfnIcr6Iu8na9kYG329T9wRLJ+VLDl9x09GEP1y6PaMjBNHa2mErToWjYiWt7mh
yFbxEgHPh1Ywu27FzhweRRma9ufNaIquTpJ86vksaC66/Oyyl3jHPeVHZbN2ya2aoiZOHtlc4UeM
iUFXyXwbnzzb2/uXUFvDky+t0O3kUR6rUCM4XhmGiIQ3u/tnwkBGK9fV4qZDYUdEDRghEDTJ7yeO
kxkhcjk00e2eRNP3tfYzf1Nfwk38Qs7gma5RRWbvIewIpDtB8EEqEqm7H57AzUKVaK6bT0EJOrLz
sdZdKkc5IdbcCd/Bac0pLey+O1vUStUj03g+ExfXaAcFU81Fv7Dmba1nyfSP3N6N9ICoVfJlpVcJ
gRHQ5c7Chj3x+7UttzgOAs8KxXikIUVqHJDCivgoL4rr+NX9Fo7+p1Bq/Jv7+7FDmIt5oLw32RDY
CQyATXG/FXgpiqEMkxXX+B1KGruLbVn9Dv2EtKOrvekOZPyazWOTC3MHiwoQqASACxSa7i0mahc1
HlsV1+TiFRp/qm1suxW4/sIpQmYfAjAsNhtUSqgQ2EuZqMgYpryy3CGMVY2FRonnrVwcS0aQs1UA
pZUJK9MM+EiIE67N/eoacNsQ2LDItxXACB7P1vz+w4Npyt+jHIg304+i5c3RkWK1LPIiBTKE5Cg5
xjKjZ00cm/+bFSqKYRsm7TIWVkT/mUFHrqwfVsYxC5QwTRiICh+A4geeRNRFLmVKEFYuTDTc0yj+
ZhnVknldlpGQOueDNkBVpYXAiffECFqB8le6siUWJxLyRthwCh5GdNWFi+RIErykuvZtDZ0wUiR6
U6Jr1eOJnJWpf4aJ7ASuPlTPcazud7fkN+4weADXlJzBSpoy6Bl4E63OVxoAkvw7G32040dTGX5r
cNLKjqQDssk4MDaTY4ceNmCL98ZHJgGwzwU6Ix/KjcS+uTJ0g/nXKlzblfOtf2+ICpk4ANiGsCNQ
wkpRn0a/tTY/S2vX1KwuSg9n+oqbvc9IXCb7GSAQkka0T6s69J/e3xRN47YpOHIpqoKBkdsbNJfo
rdJweKiHgHAkGVP+3UOqHfSUtYEv7SKomfMghaOGMitV+2MmJQmX19eKBP4F2kiqMY5+teIiZ0WT
n5ErLBIU+IVKDbWLyDiMvqIwNcoJyhO3Sy6GBYkNiwMTmdhAoMYbeYeqL2+godxKVDVXYpw20Y1t
ync2RcsCDAvbmca8HVCOhuZ3CbpTe6rQBtS1si3atiXGK2tAgM58/vP4APGLW+vGPBWbxG0ucI3n
NaDYcJZi5yfwPTXWzregASLLjq6E/YboHehE+YXf98f0aa3uPUMJ0LNPH6Mu6TtWwAx46IhYf5K3
vnpyyTtIGeQthGqDj2deZUGsuuLslIFITq2a4Menfwah0LpsD8kGmWT7IGKMrEKL+EyXGSNR8X/H
S+PZWf9XGlqt4/Um26is9XgCF0JVJCOAfMelBEkdVD7vT43UhbIfNECPeBCDyPeVZ8rMjtlUb+lB
RQPXx9aWzgNuPhQukfCafM+9sbzh2LJg2ObKNr9bEUIJXWA8trDk0xCWoHQB5A20saggPwgDkfRh
hI60VRg/9XWWbkuoj+lso6oaAPDFir2FYBXAL4CNgP2C6CJHA+6qISIxEycNni+SdgifpcPmGYC2
78fD+qk23IeQ92boTUZikjIhzAyQMeOfpGfpi9tZ1gHE/3O5cfe29KHZmnZptctWNcPfJrN1HFbz
P9ALbNCec33QvleGPldBxNG/Hfq02jcOly2rUVIbfJM8gNq4CwmAZRfWt1TUMVBPRC7RSV5Q18qv
o2Q172kEuTmI53XEKDaDb4iVWb8I4Y77rrltxX+qBi9p5d4dDH8tAzardU5n9PZTqbuhTKo6rau4
ufLRrmoPQq6jA8C3Z6XoQaB3kHrGf03dqULoVpVoanMxnJhbOWo/eIZHa0jtTb5vWYZ3M/QpTuwh
sgFLz9hPILa8Ulc3jOpU0pOaOEl3KvJRE7pdnG8D9hOd1/SYaKiYgOkmMO+jokcHUhqqbAzqpQXa
PTJFPJjFp4630DqG6b7R2xVdP1ONg957dMqgJqjoamRyYBvnx949hxUaiFS6O8ga/mJcae3fKLGb
vZKbo2wJ2+Ar9IId6EKSqnkg6T7eyz/5bGoeIFyHGqyCstpUZr/fN5Vatf4oN9X1/eM0qSugCypa
yqZnRvsMtArF56kAjfw+M6kgmqEx/UwSvxAU0RjAio7HJ/OJ1Z5+x5sXAb0eISuqPfumD9jVgKT1
Pz/dJkV/T+fxpy88hXmCyxzCnwhLBZ6lvGVTlknSkwFhIZpvsexXIDcHsHZ/E2YjQ4StrK8MGj0B
1RqudSOaNsds0tAaZQJ8q4hIqR0sZEHsInFXXzsJ2kTVWHyIofrOht5BDcY1CYWlW4Gg9R2yMQK8
KQAg90skgHeZNvIE3BXiXTJcK6kyclZEZy49lt9D4ZS0GtphrgSkS8HEnVnqhBQCtLb5CS+sntCd
JT+LhRY/Qz/wRTY6gNcEc9KnYLYsdCo6lL8riLIVG38l6zUrB8BZoKYzZZknkA326P3gOxLkItMC
t8mzT1B2VSw+9Iz6ZXgufK2HqCBn4o14EnP78eaa/ll6hUEpQN8QgIjA1abmPBnCREQXhebKSIeM
R0cafg04tDyyGxPU/DJ+gbRU79bXgrNzLOXEg+d9u/WsiEGXvixHBNx9trbXvT4e20LiAHN6Y5nK
T8h5yKuJj8HhHWOVWzSmwWH+22pfXwA5YDk5vcQ9Bclu/KyBMWZl6J8FvTFOhR286KVj4/tAyB7E
p/Z56kCNbsxod2AAEM+/g5zV24U1kBVHN0MN0napd3JH3NJTGEx3ZZbAa/jooQ3Npk20lwCDR/9A
6BODPJw6kaEC/cKvVE+XHpe3c04/C9TE9dpMgHlml++ZIzmql/6NHMmht5tP9ewf1jJ3/88qI4sL
zDWYIjQUufT4VvZ6nBy315LX6JI/++iMrOrZl4/B+1oSaMwv4fpcmWijnhjucVWuZIr354foP19A
LTUrAFaQiFjqXDBJrLt2hUz8JmJ3Sai5PFpps4XJdn8e7+6FmsC0u8HQxjsalBWFis4UhnVToUIk
xH31W1kGrl0TP1hTFKzA20a6y565Ya/gffksxtemAiyW1+toZb0n/zAf+n8+gnZblRSzvozJV+Km
M30OvroLBNSS5Pzt8XgXPZUKpWI8F6AEPUPDer3KZ7kEfsX4l88ObLkmcTut0mwoNwYoV6gKeUNC
wtbXfs+8SxsJb6Hd+CKvTNjiLSfemKHcITeWKRE6rr5G38IX8x79VV+UvfhcnNJs5WZbDBxuTVH+
bxzSfAwEmBobjf8YcRQOsa8XwAzv2H0P4Rqt/vV4kX4kCehJlKa8qQzFJSRrKe9D2JFLigTHPw+0
8hfAS7+SJ0l66oz+NYJI245ckzdotYKgsWJ42u0PDNPym2LFMggrVFBB8A4v97Ktvqu74sDhVfCd
WME5Mh4bXHI7UxYLlybiImxKah3DFDTUlMejry4OeFf7UDGUwpdSfCmLcVP3ZobiUqGpMZCrg9az
G1HUy1TQfDCDsqcycfU0SjdZamXV2rIvTMXdl1HL3nSlwLkD3h1iuOGLnQQKSnv2+V9pZIjj0WWs
4ld9GJ/i8PPxlExre7cEHIhzQCKjGDA9Sn/SqzdPs1Lxu7pBOOWAkKYC7S/ruAQvzXAu3NLkOlcf
hjXw+DxlC2Al/88KKCpWgwrrA68SUT3PK8dnTt7guCpj9OIprQHbKZ+GN1/WBXmfNZbQaciDhYPN
Nn8fj3qeCMMnABsA6pvMiWD0U9Od5YrvB2pdOQ0B71hjan1gP2K+Nv2MtTgJaoAEz61jMGzjYkt8
o0jOPPM9DgO4W8VJtdPyj8dogqI3zMqCzDza9GWgIakqjiSwPtNGuVmQUaqbEsTRyhEqNPEV9wXz
XVfXbnivZXUj4Lp8PBOzu2AyJ4ssQQSPKOTnxNyYq7OEQfOLrnJkD40A/J3aB7pcnR8bmYeTlBX+
flCZpCTQoO0rp0u+Sd1qdU0MtS2MikUSib1EkRXym9RN9KLZpONLHwQr52t5wW/GSU0r2/iS5IH/
7DSFHvqpTZjaDCGHTphhW42ZwQW6CH3TEVXK6NevvtiL0Uddv9RSZbq+4WZPIkGnyfAMAhrnpZvH
87O4CMjHYkOyEmpz1IHI+JQN5HCsnBEohMbb9G6lx+323xtBvgvMLyDmWcgO3K9BoyhBWRO3clqF
+ayqoNxEZIxtlNXXtB3miU4styygTM9Ohws46ntTldD4dZNztdOy9QdU70yvP4wBoMqizXuVDjmJ
iX4kbNLEqIRL21yE/klqNsG52IUuKFRJvR/jZ5+3fHAJPtC43uxAiE3cU4sOAK2dEa3jdIhuFNBp
fzxJi/tkCs0mFCgnyCwVUGQQs1FGldROxHC7qJNMpmu1wR8uARguYibqiXJmqm8XC+VXCE3JJ97h
EFE6dwHgxQmEm2KLf2/wPqlzIxZZg8GufvyN8xAB06uy4B2A6YNizE8O6+bMisMQFonU1U7RGT4H
KFyW7kEjd80W8kbP5A9wnMPKzblwTdyZpPxlje6AklzCJITxk0MDyBHTX4TBafFQSX93q6TBaTNS
19IPJBglalRbRbrcFcBBIunkNU7zXddgx8uaekncy3DuIOGEOHUTSCustIUzCJUGTmTBKZm4mNR7
oEeXzBjCc72DhM5oJHkH0ojHo0cmS/wVU1OUQQ1u8u5Io4N7DKoBFX+zGeRwuGHsHcCujJwfNE71
9KzYNN7H452yOKYbQ9Rm5lreK/Oa7Z22tkmca3X41Az8yg0yi/ERQNyOhoqplKrCHVthNF305oWf
ufv6eBDzxDllgNp7g8vJQejBgMRpHNm0je4PFrgRqHzKRjEe29d2Jd6fLxCEDCYPxkLDC9wGyn+J
fBNHxPV7B/qRme1LebSrOyTrlHHIAE/n18Rq53c+Khxg0SBhBwLwrJ/x6EohUBll73gB2dSnWPQ0
163MZICCZoQN74VrNPD5ogHDAHgGD7NI39Ek7FYUBg71uB4deFVkTgNwvqOUrFmZvywghfDzsCBg
4GLDUxOJ1qiNrwQSJrItyLaME8UClIHXOzZHo/syyTc99NQ3cYm3RTWk363SDGaAlsSal/SeyfoR
FN3LqLWA0vNMJepjW/DKtTzztIHuzyO+EhrQwpTJU8DOv7+uglYK1ELwB0fNIUCtBjoL4CHXKYbS
WaG6JgOwNPW31qjtXKlqJfED4t62yAyvkjZila6gR5cGBBF4BYG9giZBAj3tSEs2nRgNjgC8l/sS
SNhGB1l4ZbnL47PJT2ETPXUiDooIOj9iF4XymlHsBpKYNIPj55nlQ2K+tBSg68Na70/lmXjgOChv
vtIZBfDb/vARhJfEs0N1B6mDHATk9kv6lQbolTqJcvSfj79u7v4gxPFTUIfkIdLx1DR0hCTqUHSD
U0TePpCABlGLQSv8NF65kZeWFJB4BQ9LpGRxhO83kJw1hO+YenBGpT56YrnhE//l8VgWTYBEiWlG
SQGG7k0QRmwqyIdjojkfT5aUkzAYdlwZyEJogSlDdwNcShMblkaHDZnMFaUsDU7mpqPmwi/YHuFq
o5SyWvcbZXiTgqrdoKV9qSfDUJkysNBPdVlWelKHvPF40EsLiPcZ4afGBjiY1LMhjrssL0NucKSK
nCRsnLhJTtA3sh+bWXD3ePmiUczUVQsPIWqfxDHB3pDZwQk6/5JCFiMaU7Msf6PV7WNDS+dSFoDe
QD8m1NHpOH+UKpkvhGh0qjb8W0aqkeI3DaUigx/Va1FXa+WZediGN/2NQWpkdc17gtJ5MNjUdseF
Opd/iek1ZoHd1njlS2hXRri4gWRUnyCqAug9nP79Ph1DQUkSYJWcJHziGsHguSdXjiFpht5oeFZ7
4p+hEa1h9E6EDbdV6m0eT/HSOQEjUcUPMkeIk+/tdyFXCFlZjg5glGhdLHi5zfDCmir6PGGPi40A
cgbHpxK8qKjjOJQ+kxQBQfKCRBsuN9rBKAONrw03kbXwWSA2mMuQ4bJzBqqnTWEII7+DtE+F6mwQ
fXTyJkyKp7IWnh8Pf56pnD4M5BwI1nIQ3PiBwdy8DRK+qstUwof1zEkGkoUXdJ8x+eLEvQi5FUgf
3VqOd+mQYiKAKQI6G/Qn6l3Ji6iWR6Iw4vR4aAIhWIBVbNN47QWydEgnWq6MFw9aKdJFL55P1T5m
x9Hp+zYGwxyNZQSlKDXZh4JS5/95PI8LERmCb4g5geiEjUxL/9Z+Hql97bEOl9WsnQXRixIzks56
AsDtaZjYSckRsxX7NfbKwomFYTTsEKENwEHX6n7/AiCsiEPlw/Az/1ReO5vv9DF9qr+55tfjIS6s
250lKg5J2ETgcjR9d9Qk3RYSdD+gLekP5PzYzNKAUOyYlNAmUiXtEMQkHtU6zQZHOcQ6zkjxeskk
XfD1jF15iCyt2a0l6rYYUnQ5dTNYKiNLlf8CSYjW5Q6afGiscq1a69+PC8AhbHpgz+fSap6fs12o
loND2NgkPrS5Gc4QFGNQoHjLXtAFQ+vc62ObSyPEo2QC0kEXZ0ad4svR69SExwhBShCdAbxuSMel
UKi02nAFr7dma4r8bhxJ7CmKG6u4e1mdPaJz6Se0Kng07Hg8oiVHCrYA4NQ8GuJNQkH3ZsQ6I4lS
iIMzqMAgNtkp61JD6kPLDeVtFO9DxiwBQunOaIVup2P9yiDj4P5R5SMr6QHS886g/GnGr8efteBs
7r6KOoU9uiegazTCoN4D7Vlpt3wIdRwIhEWh9F/s2tsJoI6hq+AQsg1SKR4vxlqVourDe39Qk9NU
7NywwxKXKyYXwpCfrnUiOPJwMnS8M6ReFMZjAI9ds47r2bnLmqq/beNPaa1f3ZKTmZQWeTht+G4a
9OZyY9SWQjY6wNc1m85VBosR8RQMhbHYPl6zhbICELQYE+S1MS6FJhtngwy/OeajE8XPJf+aRH9j
8lWflNAIxmNdvsbMW5rv6sQArBJSdqH92P7SUBF4AKwIkixwGdQ9yCpM1fnxgFkV+8hO0upLCUbP
HKsoXlm/JZeK5Cpuh+m5isLN/Znhod2nDhxu3K7Xk4vwnA0nYTfyAVQOLM9f26CL47qxRm3Qsh9z
j4FetCMVqD22wAkrgVk03sqbdY68m7IRuNjBqsCLEiSO+1HVAwJ0T2RGR2yNZNRZpNtzR1V/pWWu
JVCpH3MzlDYtU+pd+KesDBfZkejsCloYPRXVtuBDLdx76FTGj0cJXa9yRYs6cpDTlUfJkmNE9hWg
NPBXQQKh1tntC7FXJHd0ANpmNaEUzk0YgWQQlZyu+kFrVAlb6plS/xdZItAMkLGBTAFaV9Np32Ko
8opAPM8h7xE6yvGVoXhAiW+TojeSt3+9mRFloQ6NWHKSV6e2WASy04DHH+v4UBI0OT/htLzOArNs
4nzz2NRPNoLKIaDMJYnwEihBQwHifuHDUO06mXScoxDvKsdsYmQuIue453h9HErWlBhwkfuSAZt/
lCFRKY2c1ZRssvHgyC4Q/k/3kRyU2tjI0U5B9GuRtu0sIQg8rYzV5hDyYmooMVfu8yhTzLRs8hjJ
Q5d7F9q+MZFtFkxgIZJzPLD+pfc99KiK28yIQfla8VILNwsELqYHLVJOKLxRuzxv6gI9wVPByZp9
UpeHZDgrFUoGirKyTZfc4a0l2h8lfpAVYxsLTkIs4BeAIR0RCZVoaYJuvsGRxJAHawMdnb8z0bPC
j8HdNemgkZ759XiBRawftb6TDC3ehKwKwq0y/flNJNGg9leqKj6E5VKjEpFgXwPEzXFbOBa3Jqgo
omaSsVfTSHAiaSdnR1KCY4BYomt4m6DXZnUkQAIiqRoP+1pGXxdIFIUmWhK44eW/GSueQwhpcOnR
tCouqqKqlgvBkVhmLzCtTqJg7Yk3PaHn8/kfG9QWCsuG5eo6F5xBTwX0PbITPYt1YpdPUWkWrhG/
/09jojcS34JhFScYU4DUuwRkFlDYjy0svFoFcG5VHAlo9oCNRg1J6Mt8VFJGdKp+28vflfhWo2Xm
38a1kq+CNxnrsb35lQZzYI2h/DJ5HZbyblXNj6UPlT4HO9MK0lOfbNi4WjEy3/YCykjQeEELYjBt
aJ0DlWcrOYKUp9P5YK8PaQ1ZblSVVo75NDP3mwH6A3CeUy0Jv8lUvoWpEuJljCw5tSUX0JEf94zO
BE4pvb9w4Ro+cmHewKwEDQQkbGQ7CRUKxFHrVVHgSY5cJPsC0DHGSIX2X6Nq0fmNIHmEsgSQ07Ms
WdkTthNIhSG5eWlVXF1epLCGFCw7RPu09wNTFkfFKqKO23Q5GvfGDfGPRKgzu+C9bNNJUbiyltPA
6FkG8Q4JJVz6uBKpK6ocQ8gTtbnkVKZC3hlWK8SvDnAzxn68MaeNd28HFDvsDBmCxNDTm0lJ1aMM
TfKKc0bfkFhBy77k3pKGNZbDfB1FXsRTGVE5OIvIJuMzbjyyP2kgDYnM4QVZxDY01TKNLwXVRD6t
3Dwe0UxnGgUm2JrONRo643xT4ZKKK5SVKolzuPEt71K86YzS77dCH5rjJ9NYUcQaXWW2BJ3aimub
XxTOAoexRre2grHTNjdUyFfG0NMRtSzbBsyfgDsOhVmKBtoQMv5rsRL6/AiE0IsA4QnoxE84CRCQ
7menkKEIH6Cq5XTQ2KpdtEHbdUxmMfgiJfnKi3dRJ2Vgc2W/aWtOL5DdTAE8hNC6DhFajR/BVTn5
3Z8++Ft5GJVVNqeyeONDZASCPxmT2/JwLPYF4Ca5EOyi/IA6pO5n6m/oWj2e/bl3ALxqaqYI54rC
Ae2DuLbrSogn8g7HPJEk07oh00B0VErfysbXntHyYeWymPPssN4IHFlgKLDBcCvfz17feSkX4k+c
5JIzv5Tc15PYSCVAqMYXdWQ/kZLJ20va7SO8ylgAr9hQ0dojd0lfpWrU/bzf+p3JSqHutmSbDXoY
Gl6zhgT8STvdLzJUlCBHPDHMIIVMnzSlyKK2G3zR6UpXNXkSJVbhcljRoaicTMzR5zhjXODSxFZz
lUzeMMCGg/Tatd+Pl2ghY44vgWPhJASFgMhSiZaorBLZYwLRIejNLPkmYX7VoHtX6GXEQbA4PmKK
dkVo5cR8bHm+Oe4NU3EZW0dEqERMQaTmkLAcMtBrEryZ9UR9YqJz5a+88BZHioQZktJQ/cYBm9zS
jdtxFYYD3KqUHX+f+ddm6KA1bjNOiGQngzNUp5rUaZUqWGy+grhYSDNBgRqOFb0lJvo0jbuOhMRl
vLaRHYGghV4iaKr40bmAy8D7sH6gBzFULa0yN4VK875IpWVTY+yN6uabQTwE4dbzYlNV+pXvmt8r
02fhWoFMiwL6L7UEvBLUKXrdyw4j8Ruh2uYeFLhHzkgzyXL/PdyWkwQOnS/A+xex1WgZ3dbnxE6Q
BuI04NsW+xKyrFPeMhysMHwegDQ+ld0hE7d+OOwItxa2zu82SRDhGJCjwfrPEsFNl6IYo7bEqQWz
g6qm7D634T5snuP2T1xcyGsPde60D+1xIp29ASM29Ctc/eleow793Sfw9xuQBem77IOOOHKuc4zF
R69AuSJNe1DqXQhJ8sfna37L3g+YOtjoDTemDDMSBw9tWe9ydIci+QDUipKtpQYWAJawBfED/Jrk
2Wi6WZfWo18nInF6HwzO/NVHkU/ecSNQ42JWb5EHCQHxIEbsHqLm/Hiciwt7Y5uaVbQRCiGGKxBH
JXaQnzP34sX7bsV5/JxQau2AIRFwTCYVhJnzAFhCSqtYCC8iw2KHFLErBoZH3BaiC2kVFggTOJSs
60IAeiSoIQ98KCqufwtyLy+0ELRrd9OzVfC7QG+cN0ZV0cAG5Zz0GCY9pCPabEBbJBV/2TNSNgYD
pA381N3UUcgqej7Go4K+HEANG63Xkb/gQaMVMsSBs0QPeq58UaQueRf9gfmdjVPeAadgJHYoJIgO
pG4kMvrSegh3RDFHQpILgD7UmVSc/tGaifUuquPf9VihDRLkRaCNKrjoyBSXgDzJftS/dSy6pxlp
ILfghApcoqehAF5QVhck1SM5yd5D0jd4+0kZc06gHgZJMpRiJX0I3EE59yVeCX+hiC5gE3Q9ciXA
mg+fZdJVqdYnrpQeR/i6t6ZqYmjWgyCyj7gYTXHz0k0MCJ11UDNslLiHHlfN7Ef0bEefKuTyKkPG
3ERGJ43dpyz7VaJXSYsyT8PzmWozoyR6vxM1h8dhGykrrCATIec5JFkrvAyVGO8HF1i4larCwslT
EPSgldCkr4mc0v05xw1U+XwSBhcIBp9DpCu96DdD+j+P9/3knKkdiXoF/n00vZGB3KWeXomUQFXJ
U8MLI0lvIG8dlS6QV3zIwtlC2QzAGhlEdRzt6c9vr0yBaz2xZ5DlSkK99XdJ96SovVG218djWbQD
S2ggBW0JUCvv7TAgf0HlNY4u9f9x9mVbcttKtr/i5ad7H9jNEQDv6nPWujkUs6SSLGuWX7DKssQZ
AwkSIL++d6rPsasgZWWbj5YsJAggAoGIHXs3SLWV1Q2rn6cc0Pf6f7bmPz+7/1d+ka/+Z33Gf/4X
/vszJEuHuqyM95//LL7Il/f9l/G/zv/qz//r8b/55/+fUKm+7+p78dNuGr7cTz/Jrz+9MfemHk39
+bt/+2go/OC/JnS4N/eP/uMoTA0gzvRlWF5/wWk2334WUz//n//bv/zpy7dR3i7qyz9+/iwnvN0x
WllL8fO//ur2j3/8HOO2/8+Hw//r787f/o+fd/XQ3//0f14s96K/H/6v/w+/3I/mHz8jbv8PQKnx
JgwBRkatEftiv5z/Jo/xF9mZGwEKPuC/OecwhISgF36X/QcgQsAXAE6OAgFeXz//NEro1eBf/QcY
iiMwpCL9gWIJjtXP/57go637ayt/Ekh7yho97//4+bEBBEhvoZcNaMXznz84lOsq3JDoSZ0G0sk7
zkx+lxqmr3GiPL6t/xres17RKOjjhS0kcuJR3vLG3S1JCuJYa6HUJUcK/JNj1AnQ+Vwj83kcj/31
k94VVsWSzkiuq1MWa41215GZj65qNdl1ROrkNOlszV4ZZMTb/YNN/9ea/m/W0HMesWsyScAxd6qC
nKd7G0fqedVNYj08Pb730Pnrk7x3mDbNABr+RQJeiMvqNlZxGRV2YOWHroyJfT4Mdfp7JuNfxm7W
d+gpZq/A/xlA8nwMwit42sf++M85kPML5MFBCbo0wAmd9Img4Qd1mzAtw2MDDct3iUi7m6e/9NKP
eK6rmk0G5U8qT0mZzG+EZdHXptMMcpEoW11rl7lw5P1+VacaQSpATSCdILJ0Z5NJQkBpIddkDS6N
7/l5YybmsgoYcALjeikdsb9mq7imM3Rpic5//mAfZK3MbIZAnhg2/V279CivNILRdLfQNYqLpzfi
0jec//zBr4RlXoFbg6O6MM/yGERG3pCou9aLeWl0zys0TSCimjbqJOF6fp3nQdlD3+tsOD49e69u
8tdh9XxAJJRLl0CqE2kXZ38pUf4PbxtD2HTIyJyxvVaTCvdlKOfXbazb+jaypANzthmVvsv6Ma3R
pmLksDN1TgIoSRKwnVEQm0fXpvi4AvDXFD2nsUApQDIKN8VXkDihJzEcK+TFyrS/qcKmCT8h7l2/
RGpuo+MczNUzqBzk8iAoOmqKUQt6DSh/aTM855KllZ1ZCyURKMWjX3pCSf91IKb896f34sLwPs81
YlDVNrbRp1KW4nUStijILUMq823O15dmLGu1tpHM1anLOlQCeST6d7Sv2Ptt0z/fMg8MwVgyuaSp
9KmHWsU7QGWbz3bR/RV/d2lxPFcxReXQhbTVIIJBAA1txRFd1U1F6TYz9vlDunWguaiYOrHQhHyX
R+U5dxmv11q3Lzij7PxdD1YHF+zKK45LYRnMku8ttWu6D1fL0O3Oy+Dr03twXo2/gvQ/TcVvowTy
LV3OuN5TabV7OYX1+MUGU8Sejzi63Us3TvxaX+uF4MFPsk75grY6E4I7Dk8rt0edpjVvkMxzFIwr
3ESHCd+L17eJNTKbT3/epUPgeYK5CnWUKGSn8o40+Q01TuMdnJfVtQzypfXzLDwZIKPhEitPZatE
6XZLnMjgaAPaq0PfRfUCDTFilisNSxc+x6//oSNRxQBWoAVqVEwcuRpTfgQTh3i3abn8sqxTwPCm
MkbE2iJ5fWjUKP9IuxBuZdv4nsUHjVOB0DXa0tA+AiIYooEWu8qm6ZVJ/zzMqWfy0oHhZQgbsLop
uhaJNaz7XJVR7Y5h0KJJPAiQ7rupaGXJTvRVK150GbcgtkbzF90Wy/n4WxGXMxo9sUWBmvOPvE/i
P2y4OtA0Ghb8um0ZPddAgoASPSwIwwdpy32zWnBVcUqv+ITHie+/ltELIUQ3t6jX9vrE6qWFqA86
KvJj2QUj35VgTap2yVhrhdYrBqzA1C7tJ8pJ8vnpb7tgUH7BoXJ1u+gU4UXIo7g/qLQkze0SVyb4
pVaBhbZZZaR8/fSPXbInzz2oIC45FYDq0JFlt3VLIgPoh1v5tgs09bwD0XFQa2f0yXRLcEh6MBcq
o+fT07O/4FC/k9LIVTUt5+u5IqkIANebZkgLlbN4NmlF7B6KZvTr7LLm7/Xx/Hkw/OzHgkwOSQeI
stZIEO4mqt8NE3JsT3/NhY1PPN+QdLwZtT7HlXYGqUHFS/cmAWl/VazB6p4HsrmmfHjhfH/TbHp0
s64Z+hXxLrdZ14t30crCN3HWAxHYocH84ywUeweoDKc3wOKiLZmFrE2ufOWFE+erLvSsjmUSITwX
eM7eknpiEHifk/4aUcaFqMGn2sqVaSjoQiTU68uh3SHCpfbIVBy2u3V0afbq6c269BnJ4+Ck7BIV
Gx6pUzJLUOGNROwTHLqNi+Q9MWSPjsf8bJZI7/I3K1fRmwASxLfb5u4ZPSembkOGN6oqB/ssM/ZN
MNbmZtvgnsWjdMR0EBsMDp7/3UDT8GbQ5TXmwwvL/g1E8ODkIrkf9zN6lVEDS5LnlOl8n8huY8T8
HdwhiDUUunA267bS901ZLdNujsi4bd3Pab+HAS1KyWMnaqfQ0rMAv54F0OjL46uR2KW1OfuVB2tD
1iBS8YpW2XqxX5OmBfNBMFwT4L40+NncHgy+iLbLqRR4CQ29LLqGlPsVheFi06Hxy5tN6DjyJrk8
uaZ+Jua13EWKbAvpvnWmPpi5SUfDXQeHUNEUYuE56LANyforV9CldfEsdUKPEY8j8OgGLitvTDKS
21kN3e/b1sWzVCMBaK1DrAv6KFHsDFD5rmV/jXH20tw9U6X5XA+JQuiec5r8uobR8xJR1RWU1oXB
vxGcPVh2Qcp5dkiTnMplBfvGOA1IiYooBDfxprX5Jkzz4AeCOevGaMmQRWKg3LOT2BOE79sc8Ld+
9QeD60QxWo2xPJlBv0pR7m+Aot42b89MK2HSOScWLzIC1O3OGZz+O9GDNGPbkfTREyzTjbJ6kKfW
kGQ9KB4A35dNo/uw7QPOO/5gbTK3QMJaSHkajVrgiOUIGqiwulKCv3RuvIs1QnVylujnPUldj90L
S3qeHoC0Arvstul7FrtUU74mVShPcRvpZW86vdhdOqFP9bjtBzyjzVBCXaOzS+gTkZxkbaK7rGF2
m6v89vR7sPqVGOuqQ833lKA18EC1bI4ZL/W2ufvyigYMFkOTIUWBw9m84Wl2F4msu1Kiv7C1PnOK
UmfAZjBi5avFFmtjus9EMeDKn173cx7/B5mc76i60rDKO+uwMjGPYbjDsMPr4KNIK8Q4+a+rXsyp
1Sa7Ygbnm+9HP+fZcT/OSTVDeetU1aqh+8VFDbiCHbPvAm34NeHpS2t2/vUH270Gczs3JdbMBaBc
DlWZ3qKbl25zFT7togGqK+xbHCYYNL1RSk63ueHttlAw9Ew5HPic5AJOVDHw57lJDs8ocxuDtdCz
4ziQ2ZREcBRLWkd3BIqDrzhWX145TZcW3rPimJomSpa8O41jAqLoKFyPjoqr2O9Lw3t3L8ScCFq8
R3GKFtuDQCQm+mOQEjMdZx1qvaPKzdMzJzmVAJ6Uw68iGoEfQAuT4l15JyL0b+1lWq/tYUkBjt6t
JqjFfkRbK7I5Y958ade5+tXEA29eIEuORNPEBK/QI9wysaumNsOlPAAb85sG9319QvXBte9au3bv
Gtfpdq/HhEFAK11RxQDm4NRUKgvQMCPr8EVCo1kUruyGuSDOABIWNGmbfc55mSS3IzXk66zcyH51
64LGyJQM1AFhkrD3VQVWxWsNvR5g8N/vcYASHluHyNtgtWPYnfSSSIg5AsDZ3VTjKLPdukIeqShF
uqAb26SluoundOBFw0Che5BrYN0ptiC3QTd+lIrhyu3y46c1+usfz0iNLmnjvhd4W60G6iRx/RKJ
qntuh3Un1gRqos3YJmyXKp2/5AOo2Ded1++Q58tS1QJ4InmC/HVYcGOPcSe6K5fO2ad97+u+4x3K
hLWdbWt5WkcAifa0BG8YAnZQGFjZ3U7Dat8+7cN/bBZoKXu8fOMAQGCZgDuzY3H/LopU9XzNA3Yt
A39peM+buhEwiDVV/ckAdXUIBE0PYZcnm953zFcY6qIWDWhozj1V6eyC/WpGFKLoxNSnbYvjeTwD
wNiclkt3AjdZWwCRbvamMteuz0tr4zm8hQMDTpe4PTVgWfrEyzD/RUcDvQJkvTS65+94GtTGosP1
pEJwgzfzAkJVkZNNNw2aQx8fm8muAdHRNJ7akoqpWEYd/zFXS/L3+oH+9DM+b0/AteuSeB1P6NgN
m32n9AwTrluWo7bad+837a/PtRWhc71NJcR8Wtlnz7tQLW9YV69XRj+b0A9sGIieR5FE1aUOjL6V
OamsJAnyGsPKd12bxLt2agAOlAoNY1e84IXd9kmIREayaWq6oAjZ1N41I3ox8rXd9EKAturjD1mj
qRkr6Xghls4VwN0Mt/NQ/T1Q7l9b7QUtbTaiFifi4RSGbuzRW8/K7Mh4n4PRsef8Ko3z2ax+tB2+
MStFu7xWw2nk9TLftiUI94qwi9tPtk0q9TxLQb35LJ9Vg2+M81Yc0qSesmcOXDri5VS54Rqn04XN
8ttqFRH9hNqMPGWuQocw6B3lB9zgQXrl8rg0Pn28X1laU0hyB+LEXPdhnvE9kthrgKwLgzPPawWI
0kCJOlanUuv0bQSmNMjtbTVI32nJGmRvVmNwwdxpYUl9jGKzbDMSv489G7GdFMRDp3aFce4T+PJP
Xatpv23d6fmd9ODpwMwEzjO95AUbwvDY1qHe0z6Vh03Oym/xi2y/9NqkecFrkn60LsoLx4L1w9Oj
X3BW1HNWQBqDHj9oEa5JEtyVrtVuJ5vYAEAspZ5vwEgTqI1f4gUFuSZzC759VmjApg9uXrDfeXKN
BuZ8yn9g5z4GMgKwOzLKgqs35Fn9hc6tVs8iqYQtglAoc0R+z4pnNAyi99vWzvNgY49md53PvKgD
6KmIEeDnXaJqnQJRF7F2B43EuTw+/VsXzI96Xmx2rOqqrAkKyxsA36vcDt2+T8Lxmq7hpR/w7Lsa
HA9dG0B2SEA+Z5dSAPYPvdP9ui1u9lkagFeJB9UEvJgJrz/aXoDIZgjzbevjAxt1FsvGLX0AUJXE
62xeokPD4r+nnvnnXeU3IK4zelTidBGnIFymX7LF5jdjn18THbmw9MSzi7bXkKzkeKKiO5rfDojF
XxhzFaN2afTznz/wTnnZ9VnI+7iIAJR0eLDUYoC8hU7/FsT/r7XxrCDRAEPDbfcnu9o82ynK7e+I
eFbIPgHGtdF3+LQ1rFvsmA9ld+JLU5/ONNe3Ia/5xm/wDr8ogzwArKE99Wne71I0Qd51NozfluU6
ft1kwH6rl1pplcxwSqfU1uqZoUTc9IMp7zeN7uPzeGxB9cVIc7IC6Ywb0bm03yFEL/8et/Cfu+wD
9PphyiAojh8IRzq9j3shX89rlIltziHzQpemXmMYL3eFSOXyMnaLG48CmLprbeMXjMCXmZAxuGnQ
C9OcVkBYuj1bxPqcZb241h1yNtUfXD4+RG8GJQ8hoF49H09xM6HjrzsEdskgCisJubLJl37Es2Q6
lDTpVo49iGSFWng6Qf8i7nRW75MSKZnDtrPkGTSQoyOEkF1zSiaVHqXVMTRto20VSLCIPnZHLUm7
UrqhOQm2BM0u47160zWafNw2ec+S4zl3rRUY3g3xvQbV8a7U6aZK23d8Ul1pDZh5ehjZWKlXyXkn
Fl1fs7ALu+sj7qxb03UckCAsK01XkLgvk4O6ST69RR+d3pi98nF3TZmuWqmgPpGwMuDGZwxq2SJI
2LaqG/P5agNnadVkrDo1ZhrBSgWU5+zibZG8D7tTtGJsAer/FJWLKZJzrygk/bYlutGl//hoKvSf
AwSU1KcJfPbdDg2z2XNRNUgSbzqbqW+/aIPuhiCr0HwRvF36PLiLBrZuy4n5TesOgGAX2bI+xTIK
ThFae08oHyZvn576BcAjaEUfr00ZUHTudWV1oqvOu2MJuRYJKh28YGetcravqyn9fWzLvn6L5rjg
fumjUDe7hSFHvamGAhGLx1MwbWDVTBDgr+2k76G20L4UZUPfPf2F5034gQf3AXRRMsxZi+r/qbNp
fEtHPR7SBS1Nm0b3AXSEiBW0zAyUKU2ZP09slhX50l4FPF+YvA+Xk10A3psOWx5AWRJSRahGm5nL
TeVEXCSPF95xnZVayfIU5fxrNkLRGDmTawS+l6buPUAVqhqpqfD01xNS6SHH09/Z6prJXXCq34Hg
psXUYHDlBRcopO8IhPVeVjoAryPEXMdk4+6ev+1BiD2kaQwsyoiTaTt3JlPvxxEiRt145eK/tEbe
jYyuQ9Ik5RoUFIzNKC9F+3Sw1yhoLg3uWTaaZZA3ElNQQN0cjXZ9Cs3WhW+zKp/3Xs9wpQ3D4Ggc
rA6DhG6DXNLsuM2qvLTR0Ck7Rw34nKta13eJW8NbHYBNZdPoPgQOcgfdClmqvJhMT25otpAbbsAM
vm10L2lU9yTrEgO2bbAkfWWyk3swNGzMNPoAuLiZ0YoSjFh2kYPao7ds56Soi6enfsGo/BboRA+R
mPiKfJeiaKhK46E0Bzl3Bryli7QbF+j86w+MCkW21aL1AC96cFOeQB9YHuVop22xnA+Emxo0keYN
GuJp0zRHbvKysH0srhRhLq2QZ7ARc2Y1nPMir1HA3Y8lk2g8Y3qOd5WI7Mbs/zfppAdLVK5xPFdo
CSrILOi+c1XhUOze5tR8rQY6OVznuj5fWS3k3o0FqTJn2wDezOcor0Uz60ChtjCQyH4cKJqL1yox
r54+oRd8mo+Joyv6Meom4YVVNt2hk/jDuIAYatvgnuVCPdOJYcXgLqjiXdrz92lzTXPu0sS9q5ZP
EiCUvCtPauXtbZKU1V0ggZDYtqc+T22+SLNSEfMiDcXncNG3nUI1f9uyePZq2NASEHzmRW6b9m4c
RCB2YR0Bm7xt/POSPTjsOilnwPaXoNCty97zOs3vu7a99oC/tPCexYo0tbmrSF6sgOvfQXfKnaop
3njHfoNVPJh7zxa7OIdr0Op0uO3bNACVTjxe8TbnUOkHoatP6B6LOLVRrXiRuD45LECGwClHY3aj
2t4euqol294YPiQubisByMVwvlbQbMvr9oUFtcrNpv31EXG1w3LHHP6+U7ErQIX1up+uvkovLJGP
iItB8RI0AG7j8ITmEzMLiLzieUnMPlXo0bjLtKu2teJ8p2TZdCqZ7VTzotNRuQe9x3ygwL9s2wOf
KZPk85KiCQJfQofY7RBBiM86YnxbrO+zv2c9mAMXCvgO6GzCW5I1YP4YyN/TBPkzi+jD4BYB/5aa
Hv4nI6+bIZSglHMbU8Q+Co5C7qDNe5SyQOKlj/UU1SDfmZaNxzN+7H6SWpCuSaugmM2SHJoxp4ek
M8m2UrvPXCMt18kMZBnyn4n+hZOZ7wYpy23p7dCLk3u6DoppFI/WqOTzjlnRZTu9RgKdW5TTZtPR
pD4kq0TDfQXddF5Ec8whKFHaWwdS3isn83wFfu/lwOf+eAO01TJf0bZb1KZeezwS+9g8N2Vbjoem
r9IKNIpdEO5F37bXlBd+fCnQ3LuNTR5kRtQ2KKp4Nq/yfLYnYL3s66cd3qUPOvuqB5dCYupkTdHa
XQQ1a77KdcneqhEUoCGCuXA/R516H3ad+/j0r3nMzP+2PZp797NmHA52xd0vQ02q17xKJD8AJCT4
KxVCTTciPZJRA7TQorsqQGPOztg1zm+YTNYPneuhwlb2a5cfl1aE8+tyqlMDruOqDg/AURC76Zqn
PtJwGBek+Mo0KHpTpr8NpgVCMqRGvn96GS5tqXfP55Eso0g6RCmgGtstpstPNI+2tctCL/Pxlqaq
Q0Ceao7Jz1/ztPliz5yi22bupb8S1sw9WCPw2A3P7Mh2KG/jstuWoAL05PHMdR+ysQQMtwjm+RfS
Bb/yWmzLOYOf6PHYI3iP7ELnvOhs9LnsyLuM66+bFsXHi9nasD5hLSISPgEjOXfLrdNqW9Gd+jgx
tIfWzkhMnEXj5zpu3jZkuBKzXTiHPkhsaQfUAtFiX2iQ+D9L2tAeYpGEm163YDF9vOJyBscqDwXu
WbC7fUhokL9CAoYU2xb9/E0PHBc3i7GSZtDcLs2w6yPoYVbDuq2vEXKJj0d3ixkyVMMh0kWGL0aN
vy1zuXFZPPOEw+tGoQBAgXhu/kFEgpzictp4/fkIKTARckT3Kigiw+p3dcXHD7rmdFOEADrox8vS
8BHFrDhHVMmIeYF8nSxW0iXHTVvqQ6RyWgpAjzkrQmiVvVnNIH8BAcg1VYALh90HSIH3WlgR4LAP
Rk7VPsir7oVRodhWFqI+RKoP4qntZ3iBkpClGJxyL0mXyitr41HW/nlz+hipGkqpoy074K6c6T9T
YBG6F+skk9+qAAogRVMur+JQHYGD6O/BfjnfEGj5iGNc8SXYuxyUAgW6fD7X4AUawJQ+tSA0wg17
A5y+6Pc9/sRANWTI3tbjyNIrs7605p4LaDqXTcr1rFiSDHldGeSD2JHRXVNKvzS+5wScC6a+rSmu
ujqdblCLznajtO02S6WeE+gSDWn4dWZFaaE8X+blSz5V23JPUH58bEotO7/5logXdEGZTypAnPps
VZseCpR693Q7RytnDTIJZkkn9LNwfgzrbBst2XdaN7OhTRT1GS+QT1AviarYmypZl9eb3ICPojoT
tlKuJsw9gio1BNbpbhyh8rJtdC+Cp6xM6t7B/WLR2H1Yl+YmVhV/s210L1ifUmkDwhBOg5vqPY8h
jbSapTtsG5w8PjJqTtuwjxAJNGHY7/RE3liebkPGUR//NZJABmxBZBegLeCGgnHnhVun7N22qXuG
mswVlE8bRHY5OBuLHt1FO6XAsP706Gd38oNXmU/s6tY5yFI1AQPJZ/MhAafdfbxOwXM9BHpbwwTI
Nx8vflDLlYw2Z4Xrhu5WgXX4TmbZNgoI6ut1tD1fhBQZK+qJ/JZG3Sfab2vyBPj68cRtGmXKGoXA
dyX0edmZ7parNtz23PYxXwyNBZq0CPJUb4Ob1cUlEq5JmGzr4aE+5Ms2WWJo0CPMQ8fbIQjDO7RL
XIObXgAUUB/xNXXAGJGoRWwdDiByt8zBYDPHxU5EK7FFl0BgeT8EVTvdUtl14phBJNmCYlThrf/0
4b1wh/moMFCu4E08WFbYIA+PKNqI3YBLeePo3g0cTGSIeLCyAtmX4d6aZT2F67xse0D4pG29i1yN
wJ8VadDdklwlB03sttIndFYeH9xlDuI+bZHLl1UyorE9fjt1U7Pftuq+OVdkzuMB+dG0z/Vxomgk
dkTxK6xYl/bUu35X6OJFAx8R4+vSobjax8eK1O+3Td0zaPQ/oE0+NrSYbT+2+6WvuwZIgv6qIOSF
2fsgsNLOSz+nEyukkeCgHav+ddW35u2m6fvgLxWgjXSNNSsy6I2cAHGpimlJhm0vFB/5hUycK1u8
/gtbyfqmqefuaEd3jbTp0sp4N/DKh3HKCfY1G4a2IKNCEw/aIa8kFy+N7tnqKMD9CyZerDsFN3ue
qL0g4TZKF+rjvnqAZWLANGmh+dh8ALwbClSTuqbad2nqnq0OCagJVEMI8N1r/Stlkn/KE2m2vfV9
3FccTqFVYYXbkeWjBImGmz+RvkbcvO1IeuYajgkeV5B7Lph1U3ms8QYt9yAWLV9vG9+z2ARc9jQt
kZETbMo+dWk0vFVuLX/dNLoP6zKl0amJazxTcCu9iWnHXlWzWreZ63eoLprmNUsQL/NYQjDBjlBC
mdXGPIuP6iJ8BVe/q2ghwUN9zPsluOsVH15tWxnPXDXPk7apUlqcEfUHXQbJYQ3a6LRtdM9cZwH3
C90z5Iiy5NATMDtB4WbZdiR9YrM0WVzXOLxsbW8m6FWCOeq2H0aI8WybvGewM7ST1lCdL9dGvV+U
/pT3ye9PD30hGk/ix/d2y13fgXCYF2ao5QewDK9NkbdhFxX5UG2Man1M17iKzgYNckW2RTxmVF/u
0gY8l09/wgV3lngGi8zcAKAkoUUZJi2eWrmA7mw1N3zeFn74sC4a8KXuJV4T2kV6N1d9MeZbn3I+
sVnqEmGnhbLCpKxpD+DeJgloqlm6jaWe+siuqR1YZwaGsI/O4NtXId1X+dRvW3wf2dUmgIewEh5H
gcV0P7H2Y2yDa7TwF3b2m07Zg7TxmEyN0g7R9mKjAfT3QOyBQnVbwsjHc2motUStQcLIrEEP/ZmA
HMp1uNpEfE5R/OCZ63ObgbqVdD23eVG3eVWeRshvmmdjTNwvAVMtf8Yi6C6A3V+/L5d5nfbNMjZi
x4M+/JgrVJuiKTHmHRg5o4+lBWv5iadM3TbAz312XOYZAO2d+/y0BV1wAj5Ko7dNsNbdgGvDdvO7
bA6idtfVOh920eqCK+XES5vpeRrdT8kMiVdWCIkWwQNKGUu1LwfOk41m6gUGmcJkY4tY1Yl5fBcv
mbhPoXX97uk1ujR9z8uwAanRsoxhRrp6qTM3ooNmvd80tg8+G5clIGoUrIinbL3JaE0/jCDo2fbu
89nYoEUNihxgWYoKLXwgZRRLS3cmh47XYdv0vTwasiBxp0CaUqzgwfiUpST7yKApum3hfQRa14Bc
HFxyePa7tf59bvr2duRsG0CJ+oxsHHwpAMBXyHXxtjS7sgEkGIpydca2OcjofJ4e+LAlpoPLJW6n
oEfbfp0MMeid62tu5sKp/KYp9mD0UtO85RPwnBLy5S3q0wpMGNt21bPXHIQHEw1FVnCt+hs66GfQ
biAbj4xnq0klXDnzICvQomxRcIj02zFb9ZUjcy4T/8D3+sCwblxpUlWWFrES2a2F9MyX2AxjuE8y
eSPQpyFX+6aaIg6OnH5jrtoHjKEvHpzeq84KFtj1Wd6nDEpbztqNJSufQ21pU7IOSZMhF94i+oD6
a/Zp6qI+PG7abx8mBuZ2IDMYFi1EfmWfJNrsk0BtrF77KDGd6tTFZ6hVEkqyq6z8PETuGtnUBSvw
QWLdEuP2lBg8TcHivnNT69Jdr2m6LYnj48TWaYBQhkPXQEOZ+gWEgesuU7H9bdvCe4bGUEZNZ8ZI
AWm3F+DLXw9RNVY32wb3DK1f8Rq0DSUFtPGiAvyKXWHALbZxdO9SJEvdqQHKiAW4sNWuTJM/eJtf
4+v68a4SHxxWm0TLxERpMfWdPvZdCaxbMm96bRIfG6acTBcDMpwiW6aXPAnVblTVNUTSNy7S7x0Q
tLoeO32hEXFXAyfFrNJOnlD0NM8MgSAHlIWVBo4RWYU9z8n0to7bgO8YqYfpcC6ApOD5Vq3e5U0r
1Y5St76AToMIdqsK+C89E6HdtTNrrgm7Xlpk79XdIWHQBxoyh+iTC4qmAR8snoPb+iOJjyDLAP8H
9KsihbbDDW699206bsq/ER/1hbbUfF4zJFbtyuMir/RU9CIbrtza38L0H+2g9+QmodBLuiIkmxOo
Bx3Z0vblJ3C4jeWegTdU76Y6iF7VYatLNFRnZfVsrgUet+NZa2xnsnIKjySaHDkEgFO7w0y1fRPH
ENk8tlZDI5dBkcMeh3Vxv4cJo4cgJq+g/jgnu0gE/T0VfThcAXNe2GO/eh0FFNl5GpLC5lWl930E
rsKdSIb0y9M+5nxWfrBWfv06mLWolEU+cQV3YrCr4opBRntd8z8IlenbBSWN90//0qUv8fxNOjWg
ZKyGrJhb0dyQahp+y00EqcpNw/vFbHApUgQ7MVKLAZluM7DsI023sY+d+GROgqlx6SGtW1CLg7pv
TSRfsinE43PT7H0o4VAD6gdgKGIqSctd7Vy1k3G2Le1Kcu8iqSUOUN6kWSGH6XMEo94hI7WtLQmw
68f+sj2ndMuVZAUpebnr1/INxLavPG4vnBkfS9hRk4T5gATLzLLxuQCvPkwSerCbFt2HEyJVHEd0
GAjo1CrzS2yC7KuDiMynbaN790hWjw1dM4otndP4d9ti3ocSOLFrHTKX3JwPKkQX6tQj/UBQb6bd
XdLa+VPbxUN7FBWv8l0ENO1bIMDZy951S/ocOQxhPvSZAO+qQ+v7m26Nob5LmBoOSF3YV/1QVuFh
XVq37qpyYcEeJccRddpwsi+hOJmt+5nPsjkkZ8r6gxnAGnTl+H/LVvzADfn6fgAX1wSiVxncXEOB
RSbl+rWScZruANVZ6G25lpBOrsAV9h6FofUOKBiJNrU66rdBYokPokRzV1mnHJ3acRhk346xgS/c
eNLO5/vBU8+VfAVGLKZFmwzBuou6for2UVVvlP8gPoxSJnMOQC8KK6NJ00KCIebYsIFuChUJix9P
P2/nEhIfYVasDAx+PdiHn0HDstlWmCc+lHIBCyBirnOSI2zKz1YNyHCi/BFuI6kgPpiSltNgZusy
hEgphYIyyuhxX+lti+ODKRWg5fVCDCl4hZgX0pSl+FQp3m6qcBMfTbn8N2dXths3Di2/SIBIilpe
tfTmfYkd+0Ww40QSKVISKWr7+lt9n+5tzEwAvwSYAdLplsiz1KlTFTnMnu2IZ6+q4chqPmZROOpv
lhcXQaqH646/jBbBu10xU8TE7NQN39ydDC+plDAoa1EKxQEaxxHsDsiJpjB4+Zv5Ov+X0uX8///P
pYotbEtGjWMTWN8E2VJrCCZTLD5XJ8ld+OdbYfxSaA4E5W2wM8a5jg7T0zLVNYNANKn/Ni7+Z7wj
vOQ+QiSSw8AbacKY6MN0SwvhUL/z12zD4mAGd27+O/K77lNyAJjYGkd59q0fdqly1saCoZZc+b4X
9lOUyYdR39RgDC85bs4jbRz3M9+DBFveQbNZ7zHR979348KLaAoPbYWaFeXM5kh9HQcVObiay29h
KeElxw0W6sukNWH72CXT7VwL85TEpXj576f+L4f2kt3GglCsumoYOCV9u2Z13XRLjrWR8W2Ajvfy
LfwvvGS5QYvK1UlX4TegsEzLoXkKtp5/8+BcFHxtUPFNVBPbl6Iri0o064H0wTdzzSXPrWzLhTii
g30ZCrJTk99hn9L/ZrC+ZLn1EKjuvLYN9uNk1ZAum2cOE5HfnCaHlzy3EGDx6FX4/D7xzM3KfZDB
YTT3lzLpX8rhSwYbxIQsqSsR7D0zheAjBb/t2YL0v0/mv334RTjFN4ewjEGimZtNXBHZNCkzXfiX
id05ofxDgXdJYJu6ZSF6AiLt205tmemkDTPIGK2QBqNxH+wsdeZnPdHx879/zr/hOJestrKECdpG
YgbGPgEK0KyW23TFAsifMzJ147pYyXO/MrZuR5Yy7AVkMIEP5qz0mU03QEyksFzTKd10J7tHFw/q
SpbCb1NUi9F8wjIdpuH//XX/JS5cCqXVot7OZodsP2syLmkI1s0PH4yEz36ovicWHvKLNtC20ZYo
f0ZUgDl5PhAbZJ7WS/7fv+Dfzs9FWKAi8LqNb2y/zXQ6GObUA8d25vdi/iVVrp3jCMJBPt1D6mTI
ITM/nvRgmu+VQZdUublnlRm6AJ8+tVvKWtrcMO+bPPvwkirHHIhDYaTZHlIq7MhkQh/iLfnbuk34
zzfrUiVtEhiXGEhr73WfKGA3WvavejOtTLEZ47o88EP7PWur8FIzzUI4xTrFyH7YOhx9OIGrz3hi
6/eO0CV1LqzGUixlRPdxDVmxIqg5jOj6sbV/UyH/lzN6KZsmVYe4fz5Fc5KIAzwFyrwGs+KbX5/+
/4JUOX+IKst8jAvjOKuDMMrxMr5HpA0vBdG8xmjgmXCLn+toLNbS53mrhu8N4MNLQbTWLpUNMYPf
c6T3DBMwKHKq4FtT7PCSONd6bWQ3ONbuWSf1m4BbXxqVrPvxrcBzSZxb41oGqvPJPjRi+gHQXtzI
Rf3NGOpf6vNL4tykY+AhnSX7qh9AV18Gq39EVVC+Qxxj8NLReqVLPVv5z349TNO+grDptyi24aWf
aMMoX8U0E7AlZww7IACaYWY8Hr/32C7y/cwDFcxiJPtg7MR+aPkOW2/frLMuWXXrWMVxu/RkL42b
n4NG8N1E+Vh876uz/3/RTBfRJFL46m0VNV9+R1aF5W5oNHzv4y/u8cYDvcAABNkAkP/LKKzDdiql
H9/79IssXLt46lGB+HuYIbc7BcwAM0P5Pf348JJQx5DeSQQIZG8bcDFTuPha2Epu/JsR9JJP164x
BK2I8/dzS8o8WuoZIivJ9xgd4SWhLuKmsiAvkT1YAM1nX4ccc5tvA02XdDq4WPFu6koCZb1lOM2w
TNpbIvzvITWXdLqIC3ShesaL9frohzGs/bXJZqr/cir/Jc9fEuoir636RiHMNQqalanvJe2STh6I
TakRVrwBoQ2X712wS35dHVivgmAUMtnK1iPkMNbbapj+Rpn6Z3pdeEmv2xpBYB/l+XvU58t8zaiI
7sItWKGqz/hUZaWL9FD42EGh+fC/teq3bt6lgJqclJx6rf19A6e8W59t1fXoavO9CvVSQW2Loin2
KyivQ0qtuussjAfadZ2/ebguqmvXqApiYQ103SNnioHXn/Dd2/5ytIJ/LiEvOWx8GCD5vOFelME0
/bLrpp752P7NquHfPv18DP4PTjfomFmqKro3KvBT+AV2WRLqv7Go4B52fgb/0Fteuop6GKwriLfS
fQ07TgMywNStPIXsk2hdCpLVPBRLBTuWo78GEK/li5yWM8XEa/N1o+H25CDHDGYt9Ma+4nZjY9oE
K8AHPkPzI1uNVlNRDjosUxjRNiD58S1srrekc00KSn3E82QcSj+zERadMqB1LsnCIY4cfOOGRmTx
KOmaVYvw570Vohsz0dlu3XM2MXdIKprwws3cxSmHP56DCrHT3W5lClyVdd18c8JG6mSuTGt7l0mB
ac69qeDDfeANEIGidhuszyQNeZg2nqD0ym01xGzratpqTCwH6e4b+Iq8+qjyxvfewZcaH8ynOqNu
9pZMic2Xv9gUbEtm1dRMqYK8YPOYNNZvUn8lYbCXaH/ndAbX5Q1kVsg4hePQsrT05bieonXDAYVb
HbZTnkpNIEQmx60ZDjzy/PKK9d5GM4UhznbDYacm8tXf1vJD6/7MmkCIX2i6yCROYJokjfyAJLz8
jRcXl0XCqCGfhJZjecviNkRO42KR6eCNHkmV7wfoz0s7tCc3AgnMFug4+weo77PhSKAY2uEr+ibO
SDQqjTInJB/wYgzWzIPJYZSJyiOPlHtBcq/gPHWEH6ThhxWa6BXcA9lSvmw08KcbQ6nAUBZoYMNP
zLOuzJqu8oMcbkP6q+lnoYvK60UCibGGjLdWgv2b+WsyyWJELXFXzRLWX2Tc2HrYti2eUjmX5VhA
rMxsu7Ea6E8i63A4VXMApTVqB3W79GX9gm/YjBnVgyqfm9HF7009fnAUpR/Sg/xRPvQrblS/UvOs
O7c+qrENXubVjqKgazCOqWNCdWnfCg9KzgQicWmrQpq7KPQeEqjNHtoR3QRAjmQw2TDS9ZGCS0IP
ZTMCMbE8nPmhrbWmOTEcqBAEyRqbNvXaYI68dmF/CImpb+AF3ernAGrNSZEM9fgKqqRq8nUNxfhT
sL5sdmyO9LobYhLTR1Gqie6WXpRiJzHHxKG1/qwfY1pxcmQwtlpgntgamy9x7INWz72lyQOsTnup
sosVRRIzsx46My7tkYUcRxJnt2ogQz2SMslixHeM0j259mlbR0ApB2FhNLWMiRiyJuhJACJIO9Pc
Q+d/W2/Oxo+zHsRpgBOa/FrNRKNdFylfXAU1/EZQDtYWgy8T/hEAEj/pEPI70jO1FNGGt3uInXI3
VbCGeJ/bIobCrEE/PUxbQN0b53g0mTRg8MIZ0bj1Wq/Ue3OR3KAHAWH58A6Gzo1KOyhadama+87H
t4ewxW09wjAz5zPu+S6JnZ5vWjMmfo6XWcYFsXX0VXa6dW8rBVKdg+gWRzuSmP46ShywSDAjvA/s
P5Awq6ulBarVNH2S054ksvC9erqG2RNGv56C/P+V6oxM7s52vsqkpmdn78xqwPLEGhj7xPEI6zyI
/daD0ClIpler29Y2m8JlgcoU8dinM7jiWNEZztGkI2FdnMUch91c48k/lFszBwcGR1x7FQb9Sy29
QjXT+uFXA96Lhi7onMcVjANEGvLuLLrZzRGNi8B5AdwX9RKqE/SXK4lXFmMhyEFdY7mOHSGY/pR0
2m4G2GF/xkvsxqsGrPLpVTiq3Y1QjViOrUf4bM/ZIWpIGnTaAAaOa/BJ/a1sVbZE46SycCzD15gD
tCw8X5kvv5Rz7jwgH3j/Z2rMWOi2TPKlGcd9RHvYto+Qpw+37v1MIUiFY0NWG/mn9kEQTOGyANJ/
zH+WkNjbsQUrnxrrWHkzTWgh4z7JfOWabJWTSdGN8QfAFF6uZ7CaFzDNPteRa8idzK8G7mU0jXCZ
b2cSDxkEqHReYSqbtfWMcjD2eIEjU1d4FEGNNltF1ZWovWnOnAm9O5iUgh1t4w2Pde6w9J1aP6gh
HAQKQQoGuzsYMmcV/HCRAkxVRMaxHLZtP5DB6tNiOpr5EFWs0qpKbrZFj1UKxwuSc0xrJ4jMeU+z
qz9oQMoPmAnRh7ANYbA+eX3a+Ug39UwR0f26yQJl18fBjvYNnk3uqhfU/9n2tX1jUV9mpmm2zA+i
7tEYhR/YesmBkeWnXqJHB9PRVEVGZUFYhzmEYGiKQ0lPLbhRYOEvETSEhfgB7Ybojkzdu6caQLar
goGDmOfHRYH/HyaezesSUixDX2I4NSYHOQEK5S0oB4yVD51oH1grlyyugnHvdePL0Gzv3Pi0WLAE
uNeQl0w9OdpTKDyc8F41v72x5KnU1YMIgw8zhnfwobpKknDcmUXfbduSjOk2+c0vaOHQreBOJj9E
ElRAiSAjs01TwdUQH1oLn2XRY17DhqHNtnlTv3GzQ5Jt0vzqug0SaX6sTihOTNHW5tpfYyQruFS8
BfCLfS9df2R0uWuVWTLS+sFtOLf7IdgeJIvYEYnCv47CettNnJrUd/H86JZ1ejNSrqnwxjjDHXM3
JcNzqlF9pLqR5a4L0cn4tYsyFBv1a6nW9VFjzH2KPBzfBhLR+VB2bepXEPyeJrPux56+b1WIhzbX
KU9am3ZM7dYOQkAM2op71rP1lngJw2ZTaasUdLwxqyih71BUcp+1Y5+QzGIZyCp27/fRK7iO4mCJ
B50V+NIfapinpiwKtkO49r1MowCi0bhoeDwjfaubBH4jcFzAobPNXVSKNUrh71q9yQoJbQztmNa9
NkmBM1LEVWfyWtX0dvRr8REMdrjZQo/mk/J3QVQNtwFFMTmO7YmjUMtIKPvCD4UPVy6FEolOwavF
kPtgdL2k7aCO6Iz5dTnPt03tPcuaBgdcnoJUPCrWeWxSVZItXbhPMznUJzOWz2Ulp4zBpT2TZLFp
C4tCTClEc5p9H5HbsZ+Bdh8MCjZZD9phm85kGQrMDMYPrHKqvIu9pkrd3NhDJBFpvTX2b6E1Ft0x
UgdIFNv8uoHonk91Z2GNw5J0bCrTZ9vqZpGtlNrfDXgXTe472zXZ3EZ1Dp8JnY5QAkRs0fy9Cpa4
2i+YmLVg5lQs2HPnjUNmiNceqImnbK3LJWWE83RBWZDRbXpHLzkG4BiROEw77KK3oL7Q2MC0Zbni
wgY6V9LpLUumSGTUICSShVQnBzum5Rbbwk0KUmKY+/AIzd2ZvwlFMopdQXZqSlLv5640Wa2bd0gu
yRSSJxVUDCOSL5FjzwOky7JmhcMQ/hEabYeeldRBVT8IdomRwxVX7nZakx/N1t4OSp0czI4OYdKM
4gWrpsk16sGge9CQx0CSi+fxJxyY5zXzF6YcbksPYug0P/SVXEVOygHJgbM+gSJvLEihAKk119Nm
k50eDblpheZ1CmuiMM7YvARdGng6QaeRMNQXCrEmbUaoHBs8iusShlo/K7OQbEDl/8iTWKRs9r1r
vcVF3URXKICGG48pW6fBZOei9uOfrrKnrh3hadGiSJOo/e4gOR8Ug7fue6vUHZQe3kYG3nLSqyS1
0xYNKTzv42zyJZoX3QRZxCOLo8EtqiTfPyVVNJDDFigvSofF707oTqgClZavfxpozeyXUukhl2at
CrjkDKlH9cp2k2QNilesdGZxXMldEwR95mRwO2CElnpV3aYRHeTOREP0QjEUhJsVLEcHaGqlbRng
b6HTTdtV49mpfvSPddPYvEQGdZnP5XYwFOcUmpSMYwFP6d8tawzNGlJ1j+UmgJBw9GBpPyUqycsF
OgJHwyN5v8nFFYlbyrzVkLEb1qZ76wLlrvs5dvCKkhXMHLY+12SyO9MKFEFYItgRgHY/NO3tAVFD
F4ntdSGRrwuvXppHSRLyQFBToFRcPZ15UZQcm6VTP2A1DqIarHNhetr2zdEFo7lHjzbdBIQgL8Zb
rEd4oGqWBXLCI56aOHiazDj8nkdItg6yowcqWeunpe6jY4NC/Br6sSxrlsF/tGqWeyYJ9mMcDj4B
FxMq5T1cbOzCSUogxWjSRvfdl0/Q0ibb9MyXhOfCiB6Yjm5P4G4KLK3q6qUtoeyJ5b6u9gsXES9M
QyHFL1vN3RPGkOrazBOq48jaE410hyNW1WOaxMQ7Jhur81ks3omVozhq0kUFENpY3pt5cKKQOgoj
ROxoAQ8I6mnlGlR1Dmna8mXmootTXMvxLVlr+MEGMeluQE1pfszl6P/krMKzq02rXxizBI20ZzwU
/yHBlJS2r6HWJp+Sc3VtVRtuaaTH8OhXNrwapqp/5xUG/ehzUDehq4yLMoE8l1WQoPcgrnfdr5qP
h9I6nVIt1HizMAikplCX8rIxHieZ1aO3ITsJVaLfCUmEGUCJ/oktCfqX2U6nZdXxLdAA8nF2xEnh
ezngMFdyhquQqU7TQjqeGh2aFySduM/C0IJiCZnMKkp1grVENY/dfsFi6BEhLn4SdSRfSUtneDl4
N6UFCT81wQYz+oUgApb9HOXSJoiYwbDoHVLx3GeicbceeJM5ivDkN5Zuh67AqbTiVhqGtanzOlM2
DwAMQFKPkHJpcotz8omNzhlO8sl9vzqc21UsBQ9d0qVi7RHh6mgTz/ASvNoU/DursXt1DCBCuky+
ryEXJnpWkEDSBxKxfnqbWq6XHeyPA2yzSQJ3oG7L5rnx75dWIRKHdGhcLmefY01pHul7n5j15+xV
k0zXrks8BLYyAUmvqdCZlF71XPNmBQzCPPDwp77ydjELky21G7e3NbW1y+c4QDcIPIT7aVRBlzid
AADtgtWDLTwoaP1LOWw2j0QJTxgOysHVSluUMZTxrw6FSNa3pS5qRJZbOVGJ92MZTNZKUkWHOCjX
U4n9wpcJ06WiZsF0xU39AgZSfNXXAIwkYkKK7TG5QVsOQA6kboa8g073MYhmiUfU0OqgOlntkUfE
zbSpMQ/pqnMbVMFO+CrEqpYfVGk5e64YldG3A4ZMGYpk+WJC2u8M/jsD/CLyGW6852RogDL4VL0D
Jp3eQTg0+3BQVc7srIoVATNj/VgdgbGhvVuBowJ6ASG4X88Sctw8CAhB5FEdyqem7AeZgjpf91nt
9y8TjBRSNk1bl0K5NdzBpW/bDRIReSK2zx0JWaEg1XucnKPpiIhyx2NXp2AO44TbdhYpxBCZzAmC
bG5pSY5lYPgfcEf5AYVScpQ9Gkd84EMg8ZUgY29yVIC8IK55Qd9Kd0a66AE0yLtI99Wrt+mfLhCY
v7Qy5yq00I5qy2eYjYkjZKLaMW0XeKSmAurFKPuCJsMaBpqdwCfxVT0ykYkIxmcdnREFZ0iXArnT
NxB/USmNxJSNDmTHRTYrlsid/Jw46TILa4Arj450J72g3IUCGx/DWPZvlRUoqBeYtzRexfON1K6A
tqN90Mry+x45+AdcBqH6NbD5MFAAFdtcHiJTN7fC1Aor6tBtWtrpeQuInwZgmiGGB+2pga/9az80
hUbxea7GZLo1NiyIRsc+YpaA6C9ztE0czVbz0PaRyeCcXBdLTb7CsAr3o8YRaehwEAtNUspQgpGt
nQqoq/7ZoD37EaOpOIUBzNMCKdu0574uME0wd8REeyH5kplIva2DN52518OOE8qytuNN6rl1LlrB
prwc8bN8wdY9kHlylMl6v6Lk2htbI+iy7ioKgl+rmt2+a+I7P5rxC6r+3jX8NgrQKM58AmwUem9V
wv19kAigqlAIvJ2GUAEYAcSdSlPtS49iCSd22MfBCuvzrNktYecCiguSQbxZFWAp/Qy9BiVlLN/Z
FI8ZGaPPRnRTTuElfhv4csYtsTYVdnM/WyiJFdGKDaxG0mxeO57N2EDar1rLrOogalsvMYRE2dbe
oD7BO0VygA/95qsCMACqro6jl4AiIF7O6EHf36925brEmTJYO+shWn3GRUnaKUNfhecPJ3+Omxz2
gTpF/bCCsyLezFABaVokL6wO7vpJoiwV+pks/WvSRR0qhkFkU0VbcAIrvZtMawoty/fWlyAVh0Ex
QWjytqJwavQm8mDgOvNQBqEr6mlCBVdLkeoWLm3MxDuvWpIcfvTxoRlaktZEvImy57sonBeW8aT0
XkO8BEDVU/0M7eCjw+tOEw8UYBz5cEeCEvGg71RmaTPsIE7+GGPsbUWl0q2eVo0c3sYnB8u0ez+R
SdZqHyGJT9iAWupuOFrYx18NycCLmldojzoDnbXZYmxYEmozLgd3LTzp+jSE+M9PVDvvqFnlyTKx
3vbMeVnoresVtp3qezIMFvlv3PDjgBR3JvVmzm4BssobV7FXM8ft3ciqaDljxXr5OYAPkM1Ul/ji
kt1C8m1OJzBhUjA9pvdFNNh/icSARzVilWeeAVZbJWZ2UmWCvDyBrOwB8qqje17BYmC/QG4CS9Sj
EwIoeDk9sHqz3W4R0tKvqtlM5nUxoyfNZ0czUQLbS0uKWicNG5J0t2pu5vo68CxN0f2pHG/W4Aoi
58r3swlJfRxZBI9h6JRr8jT5ifhcSz1Fr0FyLi/SueXxbafJelxFVE0oU5AA30fVTvQEHH2KMqwk
nS8wSJ87D2aqG3aXXRSglu38Pg/IhHb0DMe9hJ2LTI78FYCBxz1+XRPfiKcyilr9yKATueyWqurL
ezgI93vnCfTIzEq0mk5NA7tpNm5OZQzSNS4Cv/d957s0waiofliwiqiB1M3qZggC4/YrJaPJ7WC6
6uQ329g/ad8hz7ZydWZvWeCLVC50Kd9sGRBTAALFfKUdhx8gulB0NOcqK10EgdHagEqge/At5dhw
xF7eHTSeoNCZYqYz76IIYOuXHWH7frU0nt3yaoXtcVp7m5v+ELkhCeOOhPMubhrzwyZJdXBl2z1K
1m3dVRxZcVchK+FihLwejqNnmmfXVWj+g2QNnmOlwidD527bV9O5uqiaCMq+uI3ARIdwmGGLC2X5
AB3dkgT3KhzJnTgrz+9MWHaA38elWyHXB579MaoDIW+Quwd5oD1EjI+KNuSA84XspScwkUSjprsW
eMGvjoziGmuJPSZaLcHiAgza4xgOrauE7wH6pTp1oaYCBg+tELnqeKkPDNECICm44gf8s/xpRifD
jg6yrmzvhWF3T7mFkkznyhV77mfhYkSocviCEOz4LLAe9mgWRZe86vGGMOM35mvkzvdytN3Uu4fr
enRQkkTAiLqAP5mg0uLPrDvIn6B0hI1OyZLEpiUefZuV0czgW7tgBjEIVc2o1PryZ+M6Xd9IWAAH
eWKaAdek9oy+0p4Up2QY5HULGUi/gIlK71KYgJXhfRTaKWv9sWe3vReYMV9rnfRZ79VfDEMPmTFS
ir6AKXv9mPCQYVl6kOsBjSwlqeMUgI8zCST0WyS3FLMa+aciFFOROunnHLj2NuflLJc/bjXRE5Yg
6boTGMadOKlb748iwI+LOrEGO9KNaPYR9rBPEl3ucCYyxS++xqzxem3Gdc56tpDxV7c2Ia3SWIjZ
3Hpu67xjuIU+e5B843Uxa4jl7ZTq6QmxOppOfQUJujQhs9HZCqlKni0hi+7xMrjErMUfUIi0MTZx
oaERm1wJ/gjbGSMR6GoChIFsAeA1OnYHFw6TziRqMRCThrlsxNUYlKH/5QNTDnfd6qr4LLsJjdVf
HEMPeYXhycAePA8IUF6PtG3vdbthRLgg9+xDHY7r+XfUO77pCCp/gY/YKYxkOgthZv4CSun6Cpl4
dRNPc7xzapt+gJAAANsieV+tEbddhjW+Zk49XWo4/QQT/dQoGR97zMqe+8mp5Ng2/YT2nviR/2i4
sTfeynuV487Wv/EOtp+ziHl04KHnQehRLzqjngzu3CLWh3bBnL1W6C5TTwm0ElQx1hw9WQJrArZf
K1SoAGxyRUT0khDr7lD8s3uMhUqZ1o1wAlKgUzK8sn5p4swkmy6zEBDuudioJvubkGXydow0cDlN
Rpo81MJt+widAXy3a+wrqXaWt1iixgCBbMPOn/nKEDWXGNB+TUif+YK33nEkEWkwth0slYBYeum9
6nCieHcd1FBhzevi8hrTZOXuV0MioPabC/1fDe+a9wSA7/VYTpGXJdC+CK56TRew+4Fbi2wBhISR
oojpC/o4a4q1Ffx59EJ7XNEBr/soFMkL62a0tZBO6o9rtSn1W0CVE6rP2pyHvZgKHPzF39BjrZtE
IRzz6rkZmElL4vl1sYVnFeR+wmQ+nebSPkFda/tI8GeZbhV3LGXY6/5aZe3r/Tji1BYTytTHHigE
ejXZmHT1JMeffBnIqUIMQwhYY0BiPeK0KKB03fpZK1asYYM02DUHPfH1aZ6r5FMJifJd03l8Qh1a
P5GyxYMo3aKxkIhB7C8F1kiTSqQDi3m8HycFRADR3fEAI5e2KrtjOWOlPw3atbtHR79dGb5FV3PL
IFUH9xPJad4OrNyyrm/Jb+xC8WpH576WMGxYW51xEMm/aqXHX7Tr6XAer2t33ICm/h50KcqCKEDS
O0vQwQJpVsi9nZU+Um2wkMdWDwCuSdSbPsc8vZOZTkKEC8U8pKYNE/sSSHWTTGnllckrgLmquqok
4gfgqM6rDuDTDeB9NjNBYz9U7R8XiuFTdhtSAKaBy9c0YGSZcb+fH2izzvE1kiemGWRUmAayhjDU
seN89DzFb8zc1e5kDBFBVnsKDjt2XDE7IiIUP3pM6ChONJiPeyh8kq3o/NZ+cSCfvzwVMXWVQP65
zFdbAzf2Go0YDoC1qvc+gy5xlrQYame4syTIK41xGMrIrfmh2kB9jHrq/dOmShnvyjbuvjCpn6J0
c0mbMRnTr3P7kWSg4Ksp67tyvvPHsZSZ5dgMzTBIR6z3y/ElVOBf7IY2dmpfOg9pOeBlD0nkLQQI
7GHYjWorwi5pXvmzkoWBDhwrFg0ArEB1rt4WjJlTRJcAU22r+l3M5YxIKxZ9iyDsXfmzh4luPC2f
wI2TLiOB2wBM+mX/BNdRnJjB+h4e6TyF/t4Qi33qmXtR9T+cnVlv5Ep257+K0e9sR3Cn4fYDk8xF
qV0qqUovhEpScQvue3z6+eV1z4y7PEYPLtBooK6UKSaTEXHOfzuAcWrwn3OiB5wTm6zlhNI1RtTY
Mi++ecskXnrDmNSH16HkwJCg9QBsUSZ1pNcB8/dUtf6NHtJ5iWSXjLdOFsw/NdiB3m15vcl90y90
iPWqRgjixSH+XDPLZ4eHTBrX6yRW2l9wpP1YT9t56XnpHdgVsD22tcI/1oVq6uuSy9/YFQtWROa1
LWyGahF7dDVPBn35ujJxYjEYXjlTZ9b02aQUfRW+QRPWDfZahcYaSGdf+0H9OSUOcIAg4saObF3N
z5DHi7UXWTnP+0u0ThoZ2ptQyFh1+0KScaoPCZbVj3QW9RSWbtCb8TxSvO3IqazVg5L5AC9R5iB/
RgEowWNd1mAyqkPcy1dxM5Qyv27tCpm7KN1kCweJzew06HYYoUc66nY9L1YX+1mtXlgfQjzP/mY2
3Ce/96OV9tvcOabZICihzXj1ay2D47gIMqRyn4omTLDl9Y/rpu2RarRc2l+yrbZgz5/ov7O5MRg7
KxScVVd19vbCp1q8mFD6pgpJCcg9FDxOYe8lDPS0A79oPgZrMdd44EmYQ7BchmOIBSYrttPRbaLM
cLmto6cVRbunt49UppZzozqaNtrPdtQXaMpdp1sP2P0c1LBgu9UyyzFWKYTHQWxJe7fgzf7mJ9kl
C2Qc7R8l7emwH1CFzFGnWqeJJroQ8UpQ3Tg8yGZbvHPWLTa2ZEBa29kbY7rRe9edXX2DHq/5L63r
V5+GlzXiFhbAX/abgQ+1oSLFPxWCC3AwWa5V+695SRmB4oRc1Cu1cbpEzGizafR99B47N+Wgua0g
wg34kNwYdw4ywPRmKww2TksZ3ZOtavtHY67TG0LQ5RiUTebx8XSDlsA0q/m0yMpWu22rvAsxt/nm
R1ZUs8UJP1LRaao97tDBykvZ63AU2q/iWpemH3FOXvgI1d0zFrN7zusMytuwzO62N3Iu2m3yLAMT
nqeXzkiJK+zW/mVDvZhHTDPp9clPq/b7mnp2s0vFmukdXzhbKXPY3ZUSvTKXHVEmiMrEPKWUe4tt
2w+e9ER7lzu1Px83dvAgNsa8kTtOgPbGrwvfD12snZ9gMUuy8yjJAQCKvhsuo4LsITKntR2vp7rI
7wrtOUa49CbN78J2G7FF1frMuc/z7NAsjmHhAhgj5wseF9Tp5W5qPZHvcoXTIWxWDXzVWNSqV0Fd
CIDpba66K3OYaAdpPdl2fd2uKgRDIq2waXm0K2nY+BPVoG7seVPbISUutf4+FnB5J9hDDhUPPdIW
gsTKOvb9ZBaXQRuzirStpLyduRekcydmEYTC78b52zSROVCHeUBUFcdG4Wb3TBJJ0eKl4/hM0JR8
aH2rvC/9bHnnVlEWO9gGppM/bVlJpdC674gILWQKrjNu+KKH1o3hQgOmiG1W8qV6dxO7Zc0yZwdo
4L3JIN2gR8t6ZdmVhr4e7Lm73pwC+sSd5jxuzNJ86021PQmvKuoX2UPbHYcg4S3BGL3+uAgmiP/y
p0JhNE742uJBTLV7TkUt1zs/F/2vyem3D79s5gSF06VPN9gL0v3UmOaK3E6UKho9y4wSUaV1bBA2
88uXNry3O9itEXLQih9IBzXXWBUu08unZEp3zFC0j1uRMJ7L9cqDbzm/6nVhkMzsGqJlGrPBoWcN
5JGEFjEPVlSi9Wjvk3HwixuT5e3GKjDTV0bSNN2zPyUg6DUzGZ2oFLZ1pgLrxCNSGarcMNmc7NeS
tM1t6pmBHek+5ZyrtXoVs201u2xbKyOu+2x78tAOzHyIlO4kTZuiim0mYaaRaWnH27VurtkROitr
mNbn1H241C6Qp+ScykIJP+oASbtNchpHo/whIC3XcBq6UgJfLRMRMWPRrXGfCUidhdV4zoUI1rgY
fevGzTr12rcmRb0YoOlN4SUawd8GK7RoyxQ7h5blKSmGzToVxpAlsDtdkhwRumiqNk+a0NApnOQH
/ooGHDngcd7ZvXasq7K5fArafPVYrYb70AUlmKNj8f2IpIiawsxh2IfZP7UFojFSn8aO2wC6GjNP
fVg4wy2vB+VarfJYGlN5Q8k1LvuZoG6fiwzkh5U4+XPbNwn4xWr0AHtiMPacO3m9V4GtECy0GIhi
eGr/NZvTHpre8zpKMWI+OwhRR70ZrZheVHuBlJB9V/WxznSdMQulBZosBj/v94Gc+36fTYaXRxZc
QopuxVIcfKPbP+M/QFuaFUN/ue+0+c/Kz7qnbWKW/UPiWCxr32V2VljYuO7CDDlJHblBl39Rt42M
XrM6bv/oZJTrvpvRaoMYmlvMHgGqn/llASI8GPYblasNjZXkDql3vpIvCWVXDnwoRwuEtTXVXo/e
elszb73YDbM5vC/oIV+TyZIV+IY1RjZzJu1dN3cMiGjMpByjMq+pUba1mSC/aCHZiRZpffOMEdA4
Ldvp5jIhuzjQK6UD077hm/cwc7q5yup+WiM4HhvyUbW2OEpqxyJyNuMSAq9V9yubMu9xdmlGkSL4
hKBXteZtDavn5mtTZcHOSQr7ZDAcoDsH5ebughTPVDx2DSjcguG6igY/Nb+MUq1PesgG9Ey9bHQ0
oT79UvZcNbvOdRh6aDkZANqk14T5tIExDYhg9QCUIlV+lyEkvtx6V32URjm8Ja3HQhKzg/iKSJQz
IrdaxYPvrr/yoR9mKq+WQJZhS5qbMlGWuTOmzpBRwCyleW+ZXtPF6Ww0FGoULe4egGsd9vkcqJom
X3vtYRFrt0KvWn2AXb+pvdvEH5L8OstHdiWzrpwV2tBuUzjqsiqZWbrox4YYpPx28uvWhEiyzXUv
yiIYOaEvpXblTKm9Gwn4aF4q1KPrP7HL/k+a8otJ4r9oypPJkXyi4GKGaFcqbDTrP22/Hr7+lFNA
/uaN2gy9rquApRilri5xTPN1tTbWP3Fe/ZHw+f8SrF8+1X+5ehzzzNPccnFwEwrWk5GySg9jgBQg
ZLJZ1kWVZVOX0gJvP2mm2w/ZKbuP8oqZpPuMFquKOd9r77Q6hvvnzGa/p5HCIuaNh+qWTQRZdJ6p
LZLFPxvT8T94V36fiE3xb5a+A2LS1Xb1vaiW7ucKZK5De+xa8nBkB9z057663+xVadZ5ZR1Y+iCX
NT1vhmLd2b359Ofe/TcbhhTWQsRfrw/mhgnTsWZxEqLJoz/17r9nnwZ1LlKTwdWHrWhFLEZZ75n/
Jf+cqef3kFPVB43wFdfeyKAi8dG1PZMhPEX2Tyz+/8Oa/D3k1LhMWOy9ZTtA2P8Uag6nrn74czfm
t+VOn2E1jEPVB5bijyIIYgZJN3/ugfk93bTtpglp7IUALF3FWE5TxnyM5s8lcfweb7qiqnBaUegD
w/+Kc5N2/b7T9p+bUAN8/I8bSalblVNgbIdu6PNPt+3VXW812d9nI/zrx/pv6Vdz/59b0vAf/86/
P5p263N0O7/98z9u8o8eV8qv8d8vL/s/v/aPL/qP56bif7//yj+8gjf++x+O3sf3f/gHBDcQ+cP0
1W+PX8Okxj/enUu8/Ob/7w//5euPd3ne2q+//eWDGmC8vBu7V/2Xv//o9Pm3v8iLTfhf/+v7//2H
t+8Vr7t+b4b/9utf78PIK4X3V0SVlmm5JFda1iWhZPn6z5+Iv5Jm5DOnT9r0JZe46xr/Qfa3v5jm
Xx2BKDMQQSBNKQIWzdBMlx9J66+BBDINLM8XjvTIJPnfl/UP38z//ab+pZ6q+yavx4FXu3+Y8/77
qWL9bkAroY2XfmI+VKdroHkmcjeR38jurabwPeTa1uRK2KtxYsb1dGOZhq2iotbdfNIjomh8UT6y
wCXdil/OYCOXqqq+u0EbSdlBWVpluyqpnIdVaycymPZxylZh5yEV6vi93ZT85uZ5s4EiWM0cWiUC
iDAleg6yOG3U7Wr23qto++WK+sAlQ07Ntwj+3WOTaDkxknGqFJrEAM0fYxT8bicDLV/axhj2ytHE
vK32Wnxgw0r3YmKS4zGVi/lLyLIto6pb6uOigcszinmcKJX/qFfHDXZdUCyXDmH14oyppA8EeZtD
yKxM+ykoy7o6VyiWjLAwRySPQEzDtSyy/jR1qQeGkHSUiQVVolutwTXgpv+6MbnmUuG6qONgWIx7
t5DTk8IX9tKtSfdmL+VyVkE3nOet886FrafX1e9oz8AoYLB9thuMUkQdnLqsmdsdFZkbczMAlFc4
vZu8mZqfVukilF9gIA72AtC0K6rB3TvEmsZNOW93sy+rR9oeos/Be/ewNTCmhSjc7lgiibrN1958
rEFpYbrTFiwrr4o15QOm1iPh/WO06pXr9/Jzm8/FzpVU7bXViTPIJlrHGaXVkw/s6Ycw6OVbN+kK
rl0xGj3J3beaCUT7IBuLZ/T7BXBFbexspd6AuJedSIJ2b+VpfZ0Tclfjj+rTBCa8QjcXJNgHgIYi
Zy7zx2lTXok5Di116CCiTFF9SLmfxLwehoWKcj/BvnrBjYm4N9rQWcRrueHTyvUWpUHmAC67U+gu
PungqduNzxC6285XS3DtGrRbbrLaL3m3pfc+irv3QlvDTdDI6d7EpACPa4krwLHi2h/609j6/tmt
S9wjpMW+DH1RfHSzQsHRtBidLfSb141KjE9PI7o2bHu5IEZVA2xlre59ih33isQYBNNd7v9UGQ6/
8GKEuWuzKj+k9DhR42k974oCf4NcJ5vbn1Y37tT5+02jv7IVpV9IG4DWpOqnZE8eOdKAfDV+FYEb
fDrD2pyg9S0kCs5QNheSf3wdHYTQr9lwTSijrMN2KvRDEaDWQpMOqHZo3AXIM3AWcGWF7w73zduW
6/S7mNrkmgZb3EGVGE9BBQE+OlZ+nyqni62pLV8TaXXPGkYFH0A++eJYpyYCpiaoH5EQjA/aq/0n
Y2vFu8+TjHZfENlHj1ruVasChAJud11VVXpYKsnk20a4d2x/znRmmux4rFA3XDH7r97pwc++NUuL
9nRr3dvRAf7jMy4Deber4jSTCEN9YNp6gYdevBtzG5abTSBRqgmavpsxij9svkJGmi9B+y4r7w99
MsD3MpigWiMJejEYQ3Xir9u3kPXmO6p/94VM2uQQDLZ+TEppxMSNAGEIH6mlaDRw1mX6h8RhggtE
9vdd4s1x0LbrK2Ip54egGuf++og5CtqEqwCz9x63D/iBVw3nPBX+k+/YGJ8Id43dvPNfhnawY2N1
tshgSoEbGuhLzxA4yxdAWFJhnTS9k1VZGqSm8r8JP/3WeV4cFCP6y2sc2OkNhgyvjTD7GDtd81fG
dYyg88ljh830IZ7Y7O7Hcdtut9lP0bsZn5k33ifVlj11SNnKcDCb7Ithc5kG2DPRXgHO6ZjpPvIR
7kx9mbiwWVXwi8iRbk1slSieNmRAaTHcFdJA72aieh1aj2lSc55/ZUs33zvKbW8uUzaOqzS378WY
5Ii9ZrN97gVOA41iMo8Lq6y1iEFW5X4z9Tjg0stIQaNXxKG4dPIN7V1V7kZSiWGE+/qU95y3YVt3
7ZfU+odePe95wldjM0mynk/gkEmsVSKKHVHY4lkHKxpyT477ITUaRJ0iP06qNK4RLG33gNx6xKSF
pH5z0wFYdVmfhUryc12k0/vAJIw9vEp9W6boT81uYJEvc6qvaynFowUGgeFxvSLQ1YrMvLnNLZU/
0ZbLsC6K/s4yp+CAOgStm0dr/IuWeL4u/I2dd0ysNu5MlBCmbXQ3ndOFuWW2MLmTUx+1KOS7GpBH
1q1uDmY72z+yTQXfzMXFcah40GLJc/mcleVyn3XZcAJhGM+dmowDO6/Yk/UqblsXlalsJoxgXSUA
WFZsNWeJrpjMZTUep9YBqOlSHTIsEYSo9/NXaZtBPHd996Q24XzYUyZn1ltuPmMUwPHZGdrdNelQ
X1t6tm8E41++Znvw0G56F20TEYzR5HoGYHQy/2hWyzhMi2m+eWqE+OyW3A5Hpkt+51eQW4A754iJ
Sme7a8RqH8syAynCODoctwZHRoLR5Gq0nV2jZRuJXk1xodPyuKwtQrDRUF9jE2BYSNA0FmHrZgxD
YZPqdgtqKj8sIBsehd8E58VxuGI4eiZI6P5eInS6Qj1hniyjV09Lu4Ij2o19ZfnS2znV1gGlWkVz
KINxk9i8M3lgDp7Od6CNziOwrP9zwNP0iIOVJ3UrJmRoHbN2HlJCipywzX2MunVnXkmr6d/FnCAO
aC1P71a7YrvPN1hfrzbTi3CCQRAQzYl5ZWRGd1vgWDpPhY/mpkryGHmpxX0Z3P7egwefQ89pkjun
HrMr0LrxZ2Pl+qQmipjNrdRXbYsqEmNhvKbDAjQ928lth4U60k6QP2Yk1P9yg6mYwh6MaQPRMqar
yTyVxG4r/anWIkrP0CSUCLtu8+wYOCiJBp24WHRs4yWtCu8j6ySnTS+C6r0f2AE9Y8NCyhzMU19P
8m7zhHE14lpBAwbYtwMZQvuc+u11h+zkiHajb0McFZaMG98VZ4lB+KSo3vYsxvbWcLOZPA7fijGM
+CejN7OfQ7sZeShFNUS+X4kztFvxA+C2BiyvKusly4b0UCjVxA2y7xulPGS2ymZXXQcLQiYYTmM2
Dyq0oYBRIC1LuTNdxVg9Yt5Yv7BOkTk09RJWWbE9I0vrrrYg8BlRJdfHlqFqMeKsDMqo3y5yb/PO
Grb1gaOtPm2cOA+ZDXyMsdz3NlxjELhFOckrpqCU26G2++XAZAXvCaMpJqJAlfsSLgfVKYAtqSPY
tOJVrZzcSFpVlLSAIJHc0JlmF2GgBdaXqWSORl2mV8zDAFgz65ljZGj8k51Lg9Zn8t4yW3rPuhnH
p6Gz1NFyESbYa06ZaKv11MKpscSV9a6dTsFuk2/f+UussZSHZcmebgDP45xZ++rJHgeUvYDWV5mX
ei54s7XuCSRfdl4jzNM6lMsNEll8E6a25qPk/sd2vpZxWdkjSiVyez/VJucH5iEkP7YKww3Zzf6N
IGPRDlHgJdd45f07wxhlZJeJfZ+7DAODbc/x52dN2/d4gfzkqUR5FUkNxLKjRLRgm2xwZkYcoLGb
jbxg8l83eQfbK4c2rOc+30NBiRjpEKX12E3JiSA9pEDz1Ny38+xf2goRrW4nb4K08AqOIbA8/j/Z
6B9c83ZmhtC+E5RjmJQsC2c2Cs+oWRh/G9RGfUxrz8EdLZJ8V9cWYWQpQPqw5fl3o1yyvTVt7n0i
tyRaTTUfkW7n885d0d0zV6KWiDus7WV2Su9sIK/BBdmo5QpaPohcmGOolKI5W3CSca9Mdns1b9uu
3aryBWS822el08RwGZwnIzUq3ohSyocqWJw7CBv7IgLEKDqW3gP5t2m+a/PWeJR+Wl9BrmdnpXzn
bcSwtbOJXIkxohY3iu8GhYqdn6bKLPZF4jd3wIrq1NTEGO+YKdocZ89hpXfTEi85whN2WGP9dCDZ
Y55y8sC9GamOOU3BNapyQd7+mF65vca509juTZW5y87QzvrT6dvkQCMzPreJODbZMt/Po+PdogtB
qOOjJYpTYvv3/VSy2edGVaKbHtyfVkXnzPPQGEeHxfU8jsXyufr5GC6J4z1YSanQCNnBlzflw2Gc
JvcFbJYKuCQCYPT7+sMXa/mY2JW+g1ri+xa2unZ7CCSXrN0aKkcle/yX6TdlpOPXnDbpA+dAcLAW
PdyQ/jr8tB3DvmJVOL/UajLZj9r9ocNw/aFW4V0sS9KLhOcmsHLCRlI2GD185IIS3CvISTdH1Q2h
VXCLFfrQW7TbFrC9oe2zMQz1nY/ZeE/0BuvPaNJ6N+gAppDqbAiDpZehmffux+zk9Q/cT33MzcdT
ywA6Mj9942aT43x7iYV48QaF3W7BNBtKm9k8TPMStGDo6SLUGM5uFpdSgV71vvMb3rzuVxNd9uxB
RRrGoWsdvwrbotHfkH0TBpDX5XKEmc4+oegR0fOl4Qepi+DV44mEYsQIvVfNWH0zkmE5TTCk37Be
exExSoQHy6ZY8Jn4cCID0nLaPsSjv2hboaYJC5numDJdf/K7fQj7gqdUeENyTjy54VdIG3FtaufS
MTr3BVPVdoYvUX6rPKcC9NdqfMFB4v8ELC/6MxMSBrVztvWcYYhmk2kLBmj11oU96dLlUVWTn3No
GW0c1B7QQroKiDAERLdS+PLGLOmtG2F4vzZ7cm9SyOErPHv+eeyM8qrNdBXRDS33ZMV6713qd5Fl
l/u09fszyed2LLoNscLoejtvZZeNHCThVw0ekLsxr7rjZLrdu+lM3r6iIMMVHrDbg0vHWjfOG3/b
wlpVb0i3czP5RlRvd0MCknczGWgs2lXI/QCecWc6xshssD6w7zZiJMmiMbxIk3X3Dddgf1ghimPI
2+EJE7q4DpJsfR1RCnWIstaAEJG+xqlXHbms0ESgCKNQqH3D06KKk0NjGyIcZx25Q/m2lRZUhx40
umVztp6TYBhw0VXlk79UdtQ5gRH2jsSnLpryhelS+lcbrKw/9I+325KiTfE6ligOmDeymbM2JLED
pGNoq7Mr4dh8kh921abUNSEExV21XJ6tQAfOWczIn8s08N4RH2Ihntot2Nh20vKMT9I62KuY9kEe
WC+0/sw1zFPjuIr1eYGnefIRqhwTDEF74mW7m7q0MNiixN/3fVFBEdMtneZAb3FKCH9MGTLvkP7C
WPUJtJ7AtPrTL/ofntM5bgxRMP3IBM7svDPEd1MRJ2TUo4PfzcfQBKKDHWlIntDRUwd1crthMA5R
j/mACA8Ktjmy2BaDWFWPgeHuuOEPSaWhfzL369sgyiY2UAdn+9GdjAc5lcZN0wzt62zJ4aswavsT
GwcX3c0DzulGJHtRL1u8tThKhfDnsG1xrG4thriqDq5Woj8OBHFudYiimc9tV3N7rtytPq7s6Uei
V1CDePVihylgEAcx8ickUO5br2Vyt5YrWuhswDM999Whwem8TzHs3ZJWqsjKn1BZAY/doouFNLUW
kV2ydBoNMNHZOHmqBY7RF117P9iu3V32poEd25VXs2NhtXNVVqHVLNMfxNuNV6gX54gVUT+q2Qs+
PVfC+JpZm127JjQ3USNZ/tPLSwsrw4wyMHQ74gk89K53VtWYh7KiweQoJRmsla+pIOwdl7D66ZvL
0TQk2YxgLmu6J8ogkSHaAQtvJ/vBUdTU/UWZ6mW3XrY54mZK/zROnkIpv1rd55RVo4csallwhdnL
xCmyeMUROR66NSnTnBSYHqsu3WRwrGgIvxfCWB8R8aJmKHIcErvEKMWpsEDa+hKVTeLic9/ZBbVj
7E2XZBIQEk7aPu2/e9wXCZw1IRSCmrVAAK3KDX0msgAm/RFvotdK/mrzUr2iO/F2mBSlH+dpaYwh
9sLhy/XWlBQP1XY3y8oUamsaconyI5/OQVta5negwe0+c/1k32+FydAUWbqYt4FvucA1s24LGLc5
yrtcnEdTe6ct77ECaPZX6hcs2Pcb+pTbsZ/ls0VDux/q2f2WJkWFgtXwzo4sq6uWApLMyIzCteVM
uSXLqT4EuX3xkOncmff41BVm5KZZXk3gZoJ1A0lUTDN6+aHukj/syVbxrNY60RH2SgxhkzvUBxpP
85rBlwrbgZ8mcaXL5QFr5rqb3GX4rCsaqK3wtRmiOZG/fJ9dcMYr97w4gdh1fTbdzeRNUDImmX+0
Sc64dkGgcJiO8/S8WIN7MOc+w5gTqPc5cHNuDYNed8FW6QdigeaHlShPvummw4VuojIo5ou+s5vX
8WHEL61w1+U6EnbgYZvK+/VQBIWIGhh8feX4esHFD3Y5GA4PRIVrhMrP5wSOyBZI91bCs5FKTz9l
iBXJBkF3xuQww/g19E2A3nUSv5AbpXtlivET+ZzAVWFs5W6bWOlcDsiMaP1bdAnWiVCdZj95g0AT
Ry77G3rr9r4aySozq8n4XMB3L1IlomBGtO1s+ot6zPTm/tC50X2VTZL9gFrLjo1V5p9ECSc3Ft/R
jw7ocgvZ4CUZRKSj7JBw++e0bUEPsZTdT7ZkjLhHFvCVVtn0gsuSSHss89iPK8Tu+YoVlKHg264A
xaYOH2sA0XEll60MWrygWT8B+rbw26TeSyQvqrrHVV1+KKvGDIuES79pC7eUSHBSE5uS23t7mgfC
M8r1m2sDoKS5XO7QMpJqhRHtiriBX8x53Wt3fJ6umV4zNQFtlXuwZrTmBg1OVbyZY55/BklB/ctk
nJvCTVJwAXHxIk1dhWI/wSBV0ODuUuUVr8NW1k6oaLp0mE4b0U1dWTovXe+iwvDGFk+cOa9XQe45
S7QaXXWorArNNaaiDoV9x62Q/er+6GfuMSWvEncclWQTJK4dXFOmZR8+weRLWPsDI9PTYjmtQd9f
T9LPcHsZZnkAwZw2vtuujnXBO5B6Q/aY4yHS2BFNZCPA06tq42ob/TPR81R5iUjHfWub6nuBe/qt
R2775KV1+jRtCQgWxqXrrXONE26Rdr9NwroiabFeQyRWI4W+mZPxs7lBOGUrIQ3a9aZnweSU2Naq
OjOAEIBo6iXxDaXergjyGF967SMUc8YxRgYEBhV4ZuwyKvy+TFrjvnPS+hgwS/mzkKq9tfJFx5Rz
zQkbprWvemnFeTJPVwAHzW0zK/dF+mUgd4VNLI8zuC2xFLN6aXOz/pYljrhbW82JWI9tsHenhqyU
aTLku08s0tG2Anx/ay2+b0wpiEezGGJ4HZLAVC2zOpSZa95lc/HkcipEjmcPT1VbTLe0BPiT0mkF
rrLdWwdlJ41QUcYZRqWbmu7kXTkijycNnBWaPcJeCB2SqNyueaAiFsclK9Nr18/pYAevkYTSdfoR
PZYEPTebpjp2LVE/mFqQLHeu6dwi7l2ySBsCpbcfDPU79ULF3rkYbHxKzv6zErV2jr5LnohGNI4u
qGjkMc0aF9mVwkWys8ZgeNk8b7mGX4SsMAYbf7XtDJv9fWA4ZR71i92oQ0kTXhwwoizWqWV/pdJr
LSyj1So4xJGhzPtRZv1AlKgl3/PNmF5WoIHIWj3rfIkj/NBzM+1NlfS4DaaqozrHW9rirpgpLzzL
H8BUM6LH9qPP1LwQxGukyyWeAqO9QxmUoTycIrGu5VMw9ilB5XJM+JxNvYElkqL87qyu4NaMWtCo
dfYSRMXm9lQxPXuvZxTpbWPRK+58oNAVb6y9jKe5HxprZ5Am9tzYfYKMzwiCjzHZZsFugzn73M9D
4xxLZyYGDvV5izg+NTHsBEED9L26F+Ys2Sz/lSD1Vsdq6Or1CI/KWF5VBihI5j5xvgdkz/8SrfaD
J6sQ43YcLiBASLKWblAEFl2AQS3XJdZS8J++jiWPH1rJwq++yj7Likc4j+Zu7PEJfdjuqpyjK9Ia
EkgV65dYm15FUzAOLf7IHq96kTOpEF6256qzRnofqzCWCu0PUHs05n5FIF7DkKfSIPgt0tniPWIq
EETIUNXGoyeb7tDanl2HvZ/28nBxicCs4fTatZVvH7m9UJeEMEY1SSYpaUUGOXydO5nXmoyIj2Vk
sAQBZLN5qt2uv+q7rXqgZwJDdytqBMr05rX2/EKfYTfax55Esk/dT80lbLi/93XCLU5J28E9tIZb
T3cY2ok1nhZiI/dgEhxnPmxeTirB/yLvTLbcRtIs/Sr9AogDGAxmwJYz6aQ76YNcrg2OyyVhnmc8
W2/7vfqjIqpS8oyMKHXVJk+fXEVmKigSg5nd/97vYmi3oXZ/lOYct7vGtYds1bUGc5/UD6i3aNys
TBesK6A3jQzf+sITFSfIRPWI6KS2Fwwz0dQaaBTHwVZEZv2OrVAe5vE95/pqFZq12ud14uuN9IUG
8CXtV4QK4HFEx9Y4vbvboA6cG23G3fPcTjWnB4UQXo1Gf5Bl4n3Lu5hDczBGp7asGhIbroi3GSrf
c4A8wRuBlOy3zsyylza0SHEMccd/m8rRXoP5aipeK5U4mYXL+TkFLgbmzSaoRliEhRKpQtz0Q2Hf
MyrWD9f513lA7oQMkbbQkIppfHazSN6OiqAHlKf8gvwWH4aiFNROie4QpaHYOa5RMn+zxqcJOfY4
6ak+iEQztdU5ZnmF6jEGCVKB7Saca8ia33lBPq28ZqYTjs2NdiHLTt7DBMKEGW6FIJP3FlN5dvc2
wBiO+VBqdGDceUZi76IkHz5w3HUBpvZVvFctkQqjctonV9m4BI2kavdoRGBnUAsUSTziqZtKeMMh
MUxseylsig2TrmE9zvaESmqrJ3/GlIs5uc1uKX3wn7qr3T/lL8QgwRjj/nhdRcEkYSlftbL09yIY
5EmUFry8LCEDh1rQnsN2pJUA2ozz5pluc0fBM9tFK2jcg1WFAQ9Y1kHUybIxL+86l3aztQC3AEQs
SHvjd8PVL9ln/twY85OTZvu1uJpPmn8D98yV5/6vzTOLsGtff3LbXP//v7tnPPGbxQIqPWQx17Gc
awHS7+4Z1/0N74spFKwBU9JjhenyP9wz7m+2EK5tCtO0POzH/KE/3DNC/cZk5/of5RKbM/n3/YJ7
xv7eSP/ePIPQ+75pMvBzn6Cyw0PEAf5QOCSZItuDF8E2OduFOKoPojL1F/huZNtch0eIxJlSE6+g
zGqfItJyHwzTeQ4lOUHSDWWLgbNFOt/ohiPSMnZ0eGlBCae0K+j+ygZifOQSeWOaa6bey2iV4Sck
G3XvGh7evIWUFscZy+4smKtF6T7MAym4qxyrg2NWx86h6cfgPii1VeLpnVrGkEanAASbrcuJP5J6
5cCXODi9CD5UrkD0tqlNxnGsQl+CdsOMZslyule1M0VnsF0Rz69dpbwcau2VaypQYsRJBX6SN2WT
1ADB3PwxIUZ7YcmdzzIvhgNWnoYTSlovTVkxv5hVfgqZY33qVTAdHMlOVwwi2pHLGZZpiTwSElAl
URep4rPfNTmKRtVzbpuHbWKFxakJs/EGC364bqm7KD0pL4F2wlOlM7KoFhswqkfsuds61Sh2bHIW
HT0bK89wPtRSBcw5iNIm5eDuJsehGiBVkXpJI6PYJUEgj6MeoZxWON1b7TxU1VDufD/olrIz5y2Z
zHpZux6MQemccmWPb/41n5sKJuoyYe7NZHNilTbkY+lqsI5OhZUe3ke/tZXhrVgdq+c2NZ1DBfsD
9NfQcrxGR69Rb3S+5zw38rLorTtahAUjfkdv9NyRgi+S+TLbHokKRYRwLQ3s0oCS4+a+RHyFwNNT
/Vs1XtEw58LRZRuM5UYIsdw/ZnVTsXhmRhDwBi5N4gkuvgDemjch4dhnTTxr1UvzGRZffzNZiTwN
wHKf2XbnSMWtV9JMTZlIXVYAtmDOLPuwDneSHwBPeojElannuIgU+nQod1qR4uGm9LRkjdT4Vkid
DMS5YMSRvnRwE9M65rKlLnK+DBb3Qn5pw5z0BP4yHM9DERFlda2tV0smwCVomhOERuPGhsDCgo4l
E3rdVDMBjKrBFLsgHQERBry2z0SY/XtQFHm5mR3L5+/rw0cg6lPZdx3D9noNW464b5sKDVLbiUlw
lek0sCHIrFOgh/kDQSoNUwPHTbnrgsA6prVjPkaeMjDK5YzJFGc7/OzalNZ9DTBM9wsQnKLdGFVs
tUuj6YXBn6yYfCQJ/qUsdIoDY+VxkwfuFcVkSeMiAg6TQlD7adrfH7uhMk+kbNvnwIvLUyQa1+BL
Fl21dKzBJWur2q3NiBLFFmrF2hpkfDK6IQTUMuQ3aY/ggMhAZgffdIkmnssq3NC46y4Gug9bMryh
8WRadn4ixVYjxrbmvXQKwUupwnUW5hLJ0869Ya+c3tnbPuqJnjz/Elh+Vl8tVuKxJUwE5xsci7UK
mUrqtQ95mZm379d3VGdaEF8ZneAQCUuOp4buxjfs6+merQlXrmFIfw7Z7h06doI9G9kBWuzYNLqD
S+QUd7OwjEuhQCsTXrvCp8IAuufQFftSZcphLz3QqlzGqTYJUccjlh87sD61bgw3vfKG/ABUfz6Y
9tV3gzuKJzWGAHbm5pqOotIVFJFiLuNVokjnIPDG3qpidQF0QRfDrumj8MaGlHBuyZmffERGthd5
YVtsGntxnPrEtAC/JfE6xxI24A7K9N43Bp+NKCW+t45v6aPZsx9eppml9g2MkFUWMKnDuoIqwIAy
u5A7werhma2xt4yeBE+cu9GNSyfwkQFO/Vy1Yz/xPEL8WET+dF804klHOnpQXja+lBinqFUaAvRW
xxC73h+Hr98X5P+PtyQSK/6/3pLcvGafiy//53/T0fK7PfjqAb7+kR88vUIrB96qB0r3WgX9+67E
MsVvNswSD8vvNYJ33a/8sSux5G+KjaznSQfSpusquu7+w9Nr/iZNz9Se41jKU1rrX9mVvHP0athR
EkOB59k29AtafNkZ/ZgXEZpHKR77dpfUcbD3tcqZNjTNUmezc1OV/XDOByfYa4iDuxa+yI0GqXiB
AO8+jH4Mhqwb0jMxOrF2TKd5M6rU2FWalRF+cYBYmcLPq7zaueBCTVZMTB9njRuHGXP6N5GX7xUr
/9hfff8qrDU4vlzh8I2cd4WzXe91WYSBaYdiHH2xa2ytk1UUe5uR+3pIB7LM0ZQAHJgcJuNz/BGs
jSKbrvTFsedoO06mdTsRLLzlDLyT1LbtStGUL7xyLFQk3t+1HUU7WWOBJrNYvwyNOby5oxNtC1KV
ex7S8WJ2RfQ3sZl3WZ7fv5gjLC4Tt5AtHO6TH69RVxeVGfPC39U6zmCljdmrOSXjuoT+uJvGCfyE
MOstZCV8cbjv0JQVg0ZcCAelhmjb4UArVz/c43+Yw380g/9ctnj9OzmSzaySlu3I6xrz898pNdH1
YMQ1rNd8Qk3n2Srwy+Y0eINAJwWzxTw23P7yhzqOcj0Mp9z9WN1//tAWZwDD5ZLNCBf6JWpLI11E
s2WBzmOwdE6mvNtB8GKm++ufCxJHOZ6wLZc5zs+fS3McMuPM51as6wswOyzIRvGEisXdYRbNJ2D6
fxNHsX431f/jfoYS7FgcSTjN2NrT2JM56Px42VWZSpgS6bDTDJALNog1XtHAPFCO0H7p2th+08hS
LwPsSYAMpr+l4hJLZC1DFLtRqlXWwmGwWeq77dA16slwYW8UEYCmxRxHXr0tSUOjDRtz5D5hc4mX
ENXGh4jB2yFrm7dGhSM7G7Z3A7x55tBIZmzJfEAkMNmf6bBFUeyr/ViT3o7iMH/0pTuv7bgdPqWT
xvKmAv0K6oABXAI/JZMBzoWGE0Orc3QLZorOUbAWPppthXUIo7SzgFjnNgtjBhvBkMM+YNO4/rMd
FLCfC3eKVtTCdkvoLeO24H3G0uekrzx1ElK6B3S9rvt23ypYubt06odPKN2Ns3JNWTP9zHR1T4dI
/mpB9i8X/ICjhDCuQrYe+RjdeT0NmQQ52zuPasVHo8S4A9YRaKM3VBuQpBZYDcRNPxvFGvSFPhCg
Tm/w86GkZ/CCx2XUKvGl0JW5IVld7wCZ9PG6FNeTgF8/J2b9UaLRKpKWFXMxPyqzS+VOYM/pUnlM
2bjdFLVdwNKwKWFyG55cJhpqkXcivPRdODTYnSd80ya/QmMBrR2gaEJ2avOvjUjLkyTEvAW9YC/n
juuPXxh+nMzbuybK/XaBROejsxaYe5YzBkAQlZZzCMLY/1IRPH70YbjceBnEmmYc0TnC2uAEqJJj
rGWA/hdQnoCTE1E0uLKNvEb1S+FjZwaOa3+y2kgcBylWiY7E2nMCvUZePgMyaXctrKpTNAZbAHTO
+SrpI2j2yPwSTGxQNAeOHp8n1CWysl/YL4cbL0jvbNoyt3Osk3VvNBC3qF25B/GabQKnfWuKmaJa
9uKrTgwPZF6rYFPClNMsATX73yR/dIUXPMT8T2dQjxVgcLc/5V1J4UqJnr705tZdcZnDjc4kSDUY
453PKEYCaE786SJjIW/9uBvPBJsbgKVd+whUDDlLczFA1GUFEXyCEMVmll7B1fAmfx90qoXePLsA
TUrEJCa3AUQQ7ATOOBsPejbtz2PsGTt2t9Y5aIzhrma8cEKB7Fa4O7HUE8TdIowVauuhzZ9zMrob
AQvmTg01aPQw/+L3RkjgOPQxWOfjHYUgBs2BsKT6hDCAm/fRri6vvvlxmr7qZoJx0yWfIo9trMzP
rd/uZVOYS6Hlc2VWd01lfBBY8Vaj13crf1LhIz0N1QHvafsAShfpP8zfqinxGHexIO3qVONUxFAR
fu3ToLrrOm1WC8cOxSln1ITPU9flzu50BF6aXLIbu4u8iQ5T7tcLQgBY+fMzbid7b7mGDSAnm8cH
VbrUIECQ2TA4UCtjmp0N/Tjpx6r3ommpeDYbznTA4hbATnJvUWcuHAoRtMaqtwc7XdUEyjFVsDat
eesV+ELycAevdrwP/ZwURIeTnQeo5uTDnLyTuX9EEvdw9EjvgDiv7KNly/kZIDJeIxl97sfaPPfY
mdSub2zocV3rHNohxEFiozVbFe47hFMTcHDq3fbYlS5NlHL2df3gLu9aoMHBeBhzB8Z3MJ5hQh0F
4fxNI43pbjCr8SB1/rntP0qSJcvOkjeI1wbwPVlE35jMPzZ4/bbsDdTWxQG21tKBccBiuwqq8q4c
OHjNVeE8MoT117KjA0Hk862rC66Am4Yb0VvZ1mLVegODnN0pGx6164Gv6n2fnNICuXIiE2U6efzI
jas3Ppu/nVs7QbyerKq9Tdw5gKcX1Ma21CRbIjTuYCnZhTGzLyqYvNP1SGjiArwnQTw+maVfHE1U
h92VQb9MiYwIN9Q3vNeIP3SU+xRhbqGzT3AmGEqki5oE05pLWTzTdqUuOISyte1k83omttAukK3q
e1mbqE6J0+3Dnoe+89dujAQ1FBPRql7CBZszeTsX/rRthHUAxfKcTd2j1/b2zp5yAjlQfzAidOUS
2kQEP8Ka93ZA4Ch2IOTGTWQuVT60XA6j5sBbDC+sJcZKVRMU8p61k9TsdDLorFjbtTiXXglBO/4Q
deElaw1Cu26dhbcuI8EtWD9nx3Br2cFrvI8bs8LH0aabqWLdAjfYPOfN1cyPKYuuavQkvXAMRtAA
uqy3NIGrHNlRc++aRnbPhvWpbkeScZRlbGm6ci5i9pKNpWFo9m3tQiOrBiztfbkvROkdY6icW4Qu
HN6ub67xzYBy48tp244OYyLwXuf7Af5GPL0QYhvpZ+K1aVffIixWKzX7AcNM6SwkHSNAWb51fnRJ
oL90FVgbiRuacbNL2ZltdJ9x6gTLNkVdoL7xSsDndTR1n4fSB1PjGdgumoP0WmDzqftZFCRY7L4a
8MpH6hCqyrnhdTvclJ3VratuVznf/EypcwFo8DFjNV3F9ALTRhH4R4xyZE5y/J2VGJI1U+0LlBr1
kXN8QWhQcT4JHdJaZRvfpmDSwdu7OHv5r5Kxhx83gRKepsDY5q6V76KQurbQgE3uGh8L2MC0loAy
7uObSrKG9zLdUmqdg6DX7iVKuwr/kkeRW0zCTZH0spcAwIZPLYmEdQk2fYWj4ClK6seW1IIo61dN
b8fanucv5VA/YFfBBxqgz2rhnKqqaNZQTpZ+gTsV80Z1yhgKrfqsDpaVlfIvSGaKL0C87mZI4R6m
eWoYUIwhXKAYl8h+GXTxVybL7cY3KVPxPTddVYP6YFvJCz/ustCx+pCaeAGve6QavYz9VyqWuppi
Xq1De5J+9BqwuwJYTx9MEJn3WEGfBGPbtW+lzZ1yDJriTGx/Cu8p1Nm7xhrS5VCrehup8lsfMHwp
8QqTUj0YfnmD1WEZdMBpcOvdpy6rqNg3CFgNgmXsRh9NM7/AqxvWzDrjBYNlvGNTkG3swXtp8fdZ
RujyG9ARPIOsijBwTKrYhDiSNthqcS22z24/naRwD5DA5LYDs3T000DtBGTUVQQ0WhMWOHqManDI
Fd6nuPEeGiZkH0famMtCv2C1eo6bnLqAuvEusIi2tQqMRepYHyxEJ4ZiDg6xSD4RIQFY2bc40rxw
4BEKOfOBtVlVDWpWIaZ+73UaI7SvFNmDYAQEn94kjOGXVAU94oHDV1Jb3NhaL1KLwMxQerjBaHwf
zJpsgfhMHI9QJIMAUBgUDMIs2hPKmk8x/odVkpbjhOY+Boc6he+kpuSu4DhO9HOUFwcOrF+3TN2n
6MFjR7+AdCLvSy7+vmOqsBXtvFfZcI78zzqJaMwb+01SJD69XqFG0/Up9XE5Bjhuzi02R9OFJEW/
4JBBEQ8z+AUsqiWqK4VKBqZyhqvCzDcsrKd0bK79dvg63Aj4UvkmU2E/Bj4boiHO4nOC8rQsm+Ic
jsWShWWZNXn0+t2fgCNjYVfMADsOHOurxX5H3170iekLz29dr8oaQskyry1/W03fRo8Je/ih5cwQ
OOE2NYCKLRsXzFWv+ts5pCqnLGu2hQSrhvJrnp+tYT4hmUQb+MM1xhMInQVRUsaPozoW6oh5Xm0H
gw2YMHqPG9PqbjHAoq4RozJlCRvcMEJQg0joSye0gk3hpcOrpEeGv1WLGUBp4zZUGR0jk7VXzHdx
kLCpGXLvgR3FsG4SteosiJe5RxyGa54ULyTasm3JUGUhJgrfFjM1S/tYKGp4Aush0RMzLxsKWzVa
H1AfliP0MVCU2dppzLcOdrQeo/SjVWc3kTeoXXTtTmrYw+RMOL/UXrfXEDjzJ2w9u8D/7HTTSlaz
iVshlyvTmm7LYISqmDlqWZNBWeST3IMINjNjG0Mk4o1Wnu2JDLGnykM936i+eRrrYjsozoNG/4SG
e2PNAuOlYo3U4aMRt+6mzK4jEhrgLcfd+qYMF+OANw2X1xWOWEEgZfps4OdG8V4wovHWgU0RDFE2
WNn0Dd7131FrYX/bxPfYsJYYqykPGinMA7Hq7WileytMbDM98Qzffhi86gOghkXrHuj4jk9DAMWm
vRcMjrvxlRE/z67AxSfGYF671kOTjuzWppvSgqp6pRZYlKX77DmdwPzAuxM4t3UgLM7loLDJy/Cb
4yCVT8yBKARRAVtf9+xHT31Cwoh02l519b1d8ubJ6r3h9VsrfuQho0Q2e4aCX+yjyX4lsHWr5KFA
91275SeF13rn2i9lTIyrr+HdyjP2hJ3g7vzSdE3z3Ge5uvUDfy8JGy4J5VBbEpcPhGsfeP1ByIe9
JPfaD1zaFjwHp0Lkknwv267FM6YzsXBFwovBQ7Oae/+uC5Py2zUOfQ2fnrTXcPCpzY2j9fiUNhnc
tKIgWxDjlRlwjXculHRDVBSGCHyCCaSiIwR3fTF4tS16k46i5YQXZAUCrDwOU4B3H1ss3hlqWUK/
DY5Tnq/8mda8rC9IjTZKzqtwhEavKSNZp4K9L/H/dlng/lzE2ryYphzuSJa5d0FF7R2VIV+cwbCW
PlXMjPfyYRtr21+13VMzN2rnZ4LDSm0kN5LTxgt6Px2M/eTSbTNY/cc0tY2d5RveQwabXUsPylk4
PELOZkbUWWhQsm4vpd2X7IvDdkOKPWHAQmsDTlrTXepE2nsmyebNkBv4CTv/zg4HNomWJTRB5MzZ
Z0VzxOcuLzz6eJZEQgeCaVBp5YQ4Tpi9nSpIGRtbh59iGIEPRGjiPVHo+ZK5nNgXRPjEq+NPmI7n
Hnw8Ry9s105tiLcIAcLB2HCis2trTJWBwRHeE7PfgY4UUebDPgNK8GCanToIYyrWgUomlgyyao0e
gt2Et3mp/eaUjVOwqm2LYN+syEokdrNkFM4bwzXj2yCS3g31hcnOUuN+8CvrKB3NdIrgxSUyrkB0
Rmy4OE0F21xHY//ampbDtEpyulGxwwG5ypN9xfl7kzTVJ2vEMVEAE7rx7Sk42k6g1pFTdl8nt/He
RNnDqpr6lD1fK4HaQe+Tx4qeJmg8YG0XtTENZ8xr8dMoRaSWwprYCojCcj9GBLFZQRMnOcc2TF6O
LuWzKGbzccosmkXoukhv8ftmZ0ots1cvz7HKEixczLZB8ovqMNC/bPacTGv/FlyEYW8omwT/TjtZ
sysi46Ekh3KjG09w8ACLv/Onsjc3ReX4yQpoOxuPYuLMRIZp3/m+u0ozrOM1Jm7uR6IxtnjGH6lf
MfiCrrYT+dU0M3xDKgQ6gWzqm8vO6PM9uw6rv2qgwyqQ6bUMwARRSzQPGWYeNrpvuwU2uWvpIT/H
JwE8wlsyKmK+P3NMyMrhAQbWRwf6rEVD4zK0c6w/ZLO65WwlsEuLcnwGJhqcbDe2N0YnHsOQaqwi
rNNn3FCHFF1yzc//IbjGfDKYDNqntX1iLHuTYYfapSWnd/brzr6bKj/dZz32KS2HeOukfbNTYr6o
scF15mXWZY6bD53wvFt2tNOltrwYaLmR3Pec/za95qpcS9+2lRfqUxpMN0ley0Uvh3x/PY4DQZvl
HTfptA5VZIxXgH5w9sLEu4VET/BZk03D3fCZq1gse5184gQefi8n63votjq5Jbxpb4Enxre6YoeK
0onf1xrCSqwCjO5VPyWnsG2bnR11+RmXv4FrLZXPrAPVw5ALn2KOCJF6auwg2PYDQXXyVTHpnQLg
yJfJMxuIFA1EudLzEsAFgIE55Miv42AOD7K2m0OArXAhPUMvE+oIl5LU/c4waDw0Dde/HwZfH60k
gU3rOA4HZR+cDW9Z2AWofRssDqdsniHPmSP7tRwbr7NitUmrLd6yaQ/NY/wyS4fW3h6pl3H0kH2K
fHb6fR5YB2MOkw9JH7RP3xV98JrtUzUPBiZtr35uAzIxjWyuvNmiu3UItYQr6maLFZqAc2NI09iY
09S/+PTR3Eg5zRvOS6cW99sLrlPrFiZdFi3T3vGX0FicZ7dI6xU+PuPsj7SimEFfvlD16p44UDP/
tGqvPVLLN9W0b9E9uCizdn6rZYIeTwUexNx5dG8GuFzniszEwuuifF1ZJdpP61unCpfZTYjnBr2J
UknGnOmpB/WxNhtbDguMY8NblsT+xspa60mlQ/mSTIF78Wno3RHow0g45jTT0XHc33ozlFA8rBnS
7Cx8SobauWifvDbJtvhY8dO1sTlsM+hg7Oi70PtqGBwh2Hyl7DzD8nbq5PA2AfFeDMRbYAl2+j4M
JsYmhirPTKklaDHj8xjVKb6zwnaosZ3s22qyyLTYBeNqMdPfBHpfUwmRgpK0yiFfVbFZnLPMSk7Y
EEmQziL5TP9zvoyazL2UjSX2JBLFZ6syA0wLlrOepJg3o5Nbt07OIjx5Y/liZPyjGY+S6U7b3WLE
hnudle1T20X+EfvpHfb49MlOs/ZILp/Ulw80DFeEk7oXjHsRjUFdviWpw4+EkFfsE+bAa+nn2SYq
8VsAfSQRO3PUfyIkiD3HrOiqXUSdDE6DLbNlnRnyIWtYbrckofCq5z1X2RXpvHUim47xBqxkHw/6
DW+jhbMb7/pLOflBcabokCSyoYGEm1ATL772MBIlbU7f0VS6a/iS7iukvSufhiMDdsOcpL2T9WoD
39a5zQEwPZE7htUfYA9cGLK19l1IJbUhcNWF0pp2SqGOsK6znbe9KzgliM3foWP/0wPt/xrF6t/I
iSeZM/7rsfdDHf2v42ue/Dz25o/8PvZ2rd9crW3L0qZyAD1cZ2a/j72195sjqH3EIqyuZKp/ePG8
32DMugzZEFVMZTryH1Nv5zdPYCH2MK+bQFHpx/iVqfd1qP2PyZqWeOj4W0FBUTj/FPfKz5O1MicO
wjo4rq26dy6ewrTVKlrtFg38wM0Pv8qfDEqvg9B/+iwG+B5bWwbT3rtBaTSm0MXR59c6SUMMJ0Z+
YraV7Xwa585JLKzlX3/en303JpWYjyVeSGw7P383PfIo5LqEBV6QMesHicCbJRmHQhhWf/1ROBf+
6atpwnTCsfl+Urz7ajLSUGIVVnFJWPdsGU39mdli96gHYVmkcn3/VMcu3C5O941e//qH4/LUFh9N
xMt5dw1HI/Ia9szjOnFyymk0xdPwhM38Do5ucYKG1pxNEbv7OPXjt7/+6Ovg9f0l9SSCOF9DwFt7
N48nPoZOpMGt+0acndiIJju77KK/mbBb1j9/DMcMvB6O4t5BTn93JdMpxa/cjuuUDfehYMd4dIeC
wrqsEg8Ib+46ad0iJww5JWfVcCassnY6z3GPCPfL39gSDL6lJ/FVuNY7NqXfyjYeM6IRlYGLA83a
WA5hUfwN3fF6a777XS0bsAU2MkDJtvfuUwLBKI0agHGN6jh/QNuaCGY1NAyTDkZiXWBSzQm4Moam
PtR2g0fGG1Af/vqrvjM2XN8NNB4xeBcmo0HMvz//6tg+cI9gB6fHlQOoix75wSYddyMIVyGQg+7I
tfDu//pD/+SO4kN5FblcbI1J6OcPddHvST2n0xoS9LgOvOCrNXnB37gn/uxDuHS0z0gPgO37D/Hw
9ZEkcPo1yT0Su7CVl7yJ/h9uFeativc+hiZeQe8uYt3JkiP09VaxEfC6LGDs6Kv08Ms/GFYYbTsC
wKFw3etV/AFzKxTVTb0FyHtMUDUb9nHLWsCf+OtP+ZN7AdWI15urr4wz790TWGt2xNLymXoTHVkT
1+2J03VR8TQp21w5Y2tslZbt39yB13/ru8fAFlo7lrR5wZjvfUx2wrY2qht+weFaqoiDcBn0vG1M
Mgh/8wZ/by263u3cCdJyed64Vur6Dvrhd0wRZvOsgaaMbIwvHEys/eq6hYxXiI7YVKfGp6hpBFSG
RJH2OYqqnuKvVlM2dwGYG4eI4xgQGSus5O/cPn/yO1CoRbvx1bKvrPf36xxPsP6E3a5r9O4DB+58
w+nGO2AvCP/mQn9/gf38m3MhJWuZJ038Qe9JrW1vkuWifHvtkn8D2L1lZXmMSOhYZnAk8k/KNtbr
rAxv4NBUv/p2VXw0Xj/Bu9XGXfru6e87MC+MwJlXaycg0+ZnjBQI9P31zXxdjX/6igqYPEsJn2FL
x706FH+81D0jed1GZbueDbpLC9zYC1jpsN3mYNja7h/JFGIlf04LFd/9ST9/IOuWx68pFMYXntSf
PzDwk8ZujbggPwpqZ5mOTNGWJruJftGEUMuWoRuKL6VRIBVgZ0ujlZVqDHZmqRHLFVAAexE03I0b
wSY/OAio5EDpSZIdscdiqGGyS/FJO/fWKgAITBUT0jAHCIEVEO0deua6dXyMOf54PbNEURMwd8Ji
DNtnKHt11E7Tf0EVJlY/Exm4zGPoT8d59jIPQSeIXiN0umQFL4/+6zZ12axxDumsNZoYttq6pqiG
2KdDfy6l1ZG9AkoXh2cSA8V0A7JBuZx/lW+vgU7wrfFch28WhgnOT9M8GpyyJow+srdBAOE2fsDR
ED8krj8GiGIj/pjB0F72kPdxhOsnpYQE3FUunYChYc9roXSrgkF8YKFotg0VKMvOGdI7t46SljlD
Up5z8zoMdDuQIamPaX0JUTo3l+Q64ocirPxwCfcmfqXTAahy7UfT1wYwFygxWpm++jhYZ3LzvWXu
DMTtcO97VXSMrxU8C8pYCwfmhJhhV8Ah8haJm6DeJN1cSdB+c0BNp2M3xRGtEXfUAg6yR1VnUBl2
elsEtTRXXe/UDF28Xlxjf3HJTdKxWKy0U3Lco42qS/Y9OBhzL3wj/wSyf8aoT+FAsizz2vuMacgK
9wgCiV4XyHyb2vZN5vfEOG8F+dLnti17jB2O9uNrVDd27yFOUDSuW2FcXCNR1qqgfYMqypEWlZXb
cF6/GhIYQyVWS2R0xIBFfrWmWnrBmM97LWGepduaqgOk89St6f9ENTUOFHNLzV9/6lrSw5Z/knk/
+UQ82eAtqzk1DhQuUTxUDLGMN55sffBMPQ01K8GrpsOjA7qKDIldH1DkHQKl/JqPUzqPxcHFREKU
cE7q9qbQsrvLsOJcdQBwJasRQ+Qzd/AEMIPSdHOdB6O4i3rg+iOkIAId2BC+se5Pz7zgwChETthw
/s5x1FelD/EOW6WtIEL5VbDFggGIAQ9s9Na6OmZonE/tK+MVx1rO1600/YtZ/Y3aUO2toEQwqFAj
/46xrGJBZ1GIsKhDhESGV5V6gNkH+7MCozCtRMGlXdcSXul5hvSboXQj+oar1u7kxnNKkIVl6TTM
Sluzabol4TrDWZm9zLKlYAzRLVpJN+we1NvAjcyLAOqGSCvjtp3SsnvTAc0RT83ogZPxVFc+lapQ
48cwyJvL2LsmsV3efAADQmLii6z0Z39j0NSS8vCFjDp8AjHcv8ox93bXOXO0EAw5jrgX/Ge7AYIG
byFO3U1lyvHh+7v5lySG/5p+cMck86Gtv35tT6/lv0GczxKcjv61inB4LQvmvz9a57//iT+88w4A
axf/K1uDPzzz0K49WwrCMYwgUAP+0zIvnausYNIPimfVNDmk/KdlXmCZJwrDgULgHTaVkv8N8QCJ
AulA8pfw/i9pZ7YkJ5Nt6SfCDAdnug0IYspZmVJKN1imlGKeBweevj+qra1/hY79adV9Ucfq4lSi
AMfZvvda3zKpFgBr//lZGw05dCvHrYdpGehE9TFuH5gavukI5+4f9+Lhf38r/ymyvqrY6U1Qc1Lm
cpj3XEu/1h1njm2vYzxlj12aPeI6xRbdf3LyuCqyri/hXP0aa6bwAxmUPRK4/g2x0gmV3fcVhdi/
/5Lry1BamcZ2wrEQp1ERmH/etMVNYTINXfYACROhx4uelPtGyz4pcf6Hq8hN/U/RLilnrxXTJHYB
/Gid9EHlJ2zwQETN+pP7df1I+CFcgjYOH/utWGN1/7OKKmqvMxVNxofqxiJKevqsIN/u9z+KJldC
AjMp+iWnUM42ztWNYm+J9cGK24fUMW4dSEzjnO6tsbxY7XIvzepliKMfeq0z/5n2//6M/v5pnkE7
Y/MZ0LWxrxc2rBy8UoUR3etzcZszDx+06bM62/vP+e/PHwjZHrw9gmvKXWfr8f3zBmY2kINYa517
JzdG7FGgDA00KkdwGvOxpg8cQNvMX4FrEDNH8wVKSUaVaiTelmGmHOJl4/zWM4N4aqf9nE2b0sZL
Q9S8Py126YdsZKTV4aAh1lYZ31Elpf44C9cM2jSVp44UrRtmuR2semXc6SnFXz+Wi9+5qqXPbMGi
aWmqA/7oa+Nk6aCcqkKou9GS88PYjuK0QEaKmcjFv+d2JgywajJ1dswGBaM1yaMHcTXsFJmEs0Ib
GWvdyzp3GBn7skdZN6WcdnyvXrGqY2sLTfRXDH0SdGUunfN5Q+o2QKYbOkN832bvjlTxMsjjDlXX
jK59p1saDka1fZYSBliZt7QH05HJLcg+SWcEHJQLMebJyXUgj1Xv/rChKy6+A6ATjMjavsh2bm8T
Wdpnx2Y6iFHWC3DcF2FqJPIds6Jxdq1qDGw15YwDXedXH6Hhm3tHJ79Z6XuskKWP4i/eI+vQT+Qv
mWTNmCrs3OVnmaKQB+v0PUF5E9rr9nOhQfvFkrQHiBvuzoiTJ91oXuOkom/fz3aYNSR/KwSdlxi8
cjC0U24R+YVuqW4BWwL2bGB+atV+sKfWn10ylIYYNelQJt5tXcj1rk0BHw4Weo+x7Phndkt7bMEK
HUYoU/s0kw0G0W484lxN9gKNNV7hISbHWKuZOQ26c9vKnIQDwOwBajr3kRYHF8hmA15XNXylHuz8
VsvysIdfsDM0xM5x6w4nCHTeRRSjvBGd0m86W0EiIljgnErXO1hRkob2hEBlRXIQtJWnZSHoOkaL
2Wjdel2FG2PTBZGIXD9tHV2WzCg/iFw35D5xu/GjL9fXyi2i00y9eV7o79ysUb/N6zxCkkyvpc1S
qd8xJOGpFHil884Oe88rfTNpCE0CBn0Ptnt9zJUFGyO2kyPKaSSUMJXvXXvm+ISu934hQ+qUOb0Z
QoGBO+ugoiAx1Qwqi/+ZRyPMm+MpXJiDA9qaQZQKp/yNf435HzhavxwdBRZ7tiEoCve0iq44Qy2R
PhnBzYlcLR5wBirBHoiC7DM5nXDNFk/ziBjXT2j0PXZkqYOYBEQhNItMx2iK/LaMUZKs1hBikkGq
l/covxdr9EVsvHWSZMDKHFJ/kE1/HHUc1iImXp2bDDBJVfGHMzHUMmsQdsiV4U4BFdwRVwMP29Ix
i64Mp2sSE5J4rO+0eWpPuUymvRsvkF1oD56Q4S639swHXimYE8KuYv6fbT0QCIzJsbPBHVcrHgDO
Z92BakZdvNYhiFiMWSjijp0aNyk4jSSUTV36Gbww3xmW9Nz2eHRomJ9h1VTZW2m/YOW5I8Mx9qMo
rW/sxY1vcrPBcYQZPox5cIRl936GqUFZpF/a+3jGtz2Cwt5PZv6LNASgePagsVHW8gdK7C5w+umF
uWa9q6pInGRCqkBCft/9mhJeRzIkucH90p+B32l7W2XJqZvG5VjWUXNAFT7cjkuz+oUy60AVrovw
zUCPh5J5euwouVFlpIGKBvehaycZuLKTQWMilkh728SPPGcnc+BjJc0xA5auefjwsJ5CnkswKHRT
UOC5QjuGFGbvEloQIyZlzxKDpr9pttVfVnfu9xjO50PHqcKPTZh1WbLwRk5eckImXO6LgohdfPs1
g3cQnS6aO5SAnrEvYagfK0LGb6fJWsOkbX+tGfJoL9O0s5kCr9VTxoZk2cNjKlBiqGqtfTtF0UdI
GirCCTUGaeA/jUlHdWEQZalw7x6svGCUu5T9ca7K+lG0avpYCaRNfA4y6DnscXqeOA9dJOCv09BH
+Z1DtOR9XFtAeXIy3gchnupRdShhC4h+i/bFYr5KBkLshHh5OsADhbbrEa37Y5J5B9xF816jwxCO
5pLdrV1KWCehqf7Yat73dKlQlGZxeaLN0BxBAMXf6R44ewT4apvHZ5uvHcpfE8FaWeCurVbMLFlN
QIoaCYytNRIN4XTWojhtnGfiEmK/qKP+2Bvbly5iS/MtlxBR4k+GV7HklgELBYZzsX0CYN/NP00S
WsICGM5RH80cUSrRujurWGi1iIhUZkQbhCM8ED2WZ7fEqaufmJ/153z1xqDLWnmw2/ap3RCQJuLa
UCTEgYtEfWCfxjJeUQjB3KyBKgn9FljbyJa1hYrazuQPWfLReBnLmU/NzooquhVYtoNSI+eZb2X6
AGnqvab788uYlBaYfdTfc7it37OejCrkfloakFjX3DkZIZptZRWH0pz605LQ8NGEyi6zq3PrRkqF
sc5+jrMszX1HK8gKSgCnj4lrL9w7lcWHfFqIt+Fj3W5C2vQACjl+WHAPkL3Z62sIq3G4q6kG9til
Cr8f3HaHP9Y5FH2dhXqZ/IzjFaDRDPA90+Q31dUCkmf8rvMjgnLs9RJGPLrKXRZ1Jf6jCo4tzbT6
i5R0c9oU2RXgmRrff2QPj5VD67IbLP1OpENxcfU42cOFWEA8rjS5dDkim3DKQUKMd2IsX472UEc2
0CGiIx/p2HW7OGqbOwYv7cF18z5IJDmQ/aj3vmnSqHSIaXhVZDefSpQxYd2RptFbxg99GeILFhAc
UOAHsc/WIhTZsuymKVFBO43dfuqz35mMurfEEh9q+4+y0FZDlzhPdCNIDUL4dmPF6i2z8bigXB53
9OAKPFxt8cFhT1A6EHLLTOknnbW3WpnaG9Yyg3AXd9yDzTSeF3uz1FjVgtpKn5Yvhaw7v4rAohWe
GR/pLdARHFzlp15CsGva9D4SS5SMrVHve52sWaDPVBT9tDxA9XmLazjExLN378JcP6RVaSe8C5hf
pDYvvh4Te0PIQ7q34Z76yp7ezQKB76QrNg8ICjQyhpGvInq7O7tAOmKSRx8sBlQ5TGi1e/Am+x6M
xR2ov+OgS9olX7v4lcbTPhVAWjX2yJ2a5Hwvl8QOorH5DbPho4N+fo5HAl8Zrdk+r7O6UFzUYck5
BsONTSMf8HhAZDzibNvpieAkz53ORrun/afdZhy5A7DD1ZHSN7+t2XnudN6k3bydcaW1xUC0TY0K
mmdgVjokaB5adyDbVR3g+qcBfec4KLNoCUcyYU9kWyGhzvUfgI+gxWaw1cbUbs9mbo4HrSm9czuQ
vruImLtmuMbOTBc3LGZrPcg1YlMuCJZMC/snZtLRJ1gYqnc22hdS262DsNrkRfMqoLUmJTox1OOJ
2AEskVnSksHheTc49O46Eo/9ulrJGihINxoJ1vqaigKsNeorr+WrCkYrq7IELbttEkcE0FGDs3Gm
sdb6bSvdp8WVWJdMbSYIgKZsLYef1dRHN2pc5W1ayDdbUGClaBN3brlSCoBhrY+pWwDCcbClrI2E
+DpiXpyr0TouAH+fWST5zWy47U2ygIyjpwsHRFK20u5ELWMkp2yuH1lwyLd7z73P3Cl/KHoqVejv
L3PSsWr6zgADpnWQx8xvjTvI/WDMAi979Rt3+xBEdf6aoLo6MOLEZ9UR3BTUpVzuixYyriPJL9A3
fGeiouUkaoDXfoGU7ivslCX0ahN3pJeygnutji4JHkMg2iYcZJwVHZrsLnqwi0ndTrEV37LNLcdp
8/1HVtaFkmijHaVfHaL3Glm9Ba1TxFzDba9A+EAEp8RaIHURwlBVoIgGr33qe9P6WVaQMcqG/NS8
asbnctEl38x2OpQOFuGapYKyG6ch67HZFHSGdap7XaLKT5YzMewWSjpewlbIgbGN+wu3nb1viRYl
ZMRIDn2bICCdzDikOLD2FQGX0NFcqGMy9YJlNagp4tJf68bcWwMR2lk6dAFcOmzRbZuGcwtRlDil
XZY1IP7r+MMic/jWw898GurEOyV0Vu+WGcgOJxGC2juKRFPix0zIeQV1Y9DVb3pSmlfGCbsoM9Yv
c5q291HEJHO3Lh4K+FHqx7H14p/mOg+haQ5Mola8J1YTodgkB+E9rUxcDnpNiEyu45gqquXBJemG
jJDUOLcr8A+yaDDmxkt7q0UaZ+FFtpdmmbzXwm6zF00T9MSdAfxJomk5XhF7goCcOnsw2E8W8iqa
yvbMuD2y8idTNMeOursB7mYxhyE/Sq8PVGnJ2XLN8mumo/nksBe9TviDQ3ZM1GYmacVVz4THrNLG
NxQR6N460mlOlihs9PULZywczR0STu7ckvoR1dwRDEzhr6lQb1Vf2fvRjPt7hihb9DjpDMRaUC2D
MPQt4K6+l1r1JVK5fSzMzLqdnDZ7slk8J3trY8uezxU1aHYnObXftaslQ2HO30sDYXvjpQnpxcZy
8OyuAZvOCX8ieMIvlUv9l2N/GYgcOqt0BBGEBnaPQNW87Qbx22ZGcVK8tgdwPm6gUlGGHVtkwPH7
MRWxOjHT4kBQqO5ikxQQTr2oA/Yy48bJOqSgfZzcwS3qyDkqzLOoKmR/NjZByNkiIAq9wrLLw2uz
eZC7JJ3QtNjjir8TejUTHe87JOsPQO49/R/K1pYYFtj/3ctQgrkCVfTNJpb02C7kBumwAS+GmSYc
J72vHKDqXTtROE1D4u1JWZI8k1Zs2fW1T4aA3CNjnAJbQu/JDI3QMGNkV3DB9wmIkX4FqZacMVyQ
qQ2zqzDSH/QwnrV0S8Gy+CzEQLZuyQdrfLe3vPOE4+RFIpg4WLGJHnZWzY7mRv6c5b13mD1jGyWA
0HdHzXqZB8SZFdlhHLLErwg3sI8MV96UWfG+RFZ3mvJl8s01mu8HAoYOeq4+Rmf07uCXt0GGpIzt
sJ5PGBtNok7Y1xMtqy41w+9jaWDMiReKo35xmoMbZZySEumep9GRr2oxHWbdhvXd8Eb3tORR+cQ9
27jAc/4TSOO2IsofzOhm9ibzjvcDL1Fh5KGu6Yh1BwvWoGkyl6vhJHToZndJU0ufUSWoyRoI8+hy
PMPqixuQOY6/kj3lxw74g2nIIyb7Y7HTiFHmNeFsjKQAxqqz9kTBj9POnoaPqO7o/jSjHfQ6i0K6
MQnxozey+sf46ImKlCTcE+eajIjQTTOUXsBaawFiv62MI2+Hnyp5kkQj3Zt5Xj5r7mr7zdB8zb0O
w3AFTpFZCPitJIXTCY9hNwqmgZjs1R6FlwT4JV5lEtMIoGwLPT23QLzmU1jAuQQfoKvbBiEInyfj
NWcmukdW3YeubqqDNIQRGtg0oQPUxnygy+XB9qrwQSA5hdKr58Q5M9s7YF0j1XWIDKTd7Hei2KrT
ROJRLWB2Ah1nGSrdukuhQJHiaOh0/apt1htrJ6cef5u9RW4RDNcAo0i/78WqM5AsyX1DTv1UZ9RN
TgsAPFFLi9x26Q99TbJjOdbxEbOpG07SQyYP/+GWn4BaeZYFKAUlbuZoHt6yTHyfGvBc7jxke0uC
toxVqYeZZKbdJmiEs7bgaB7Fy5HmFKfzNCGEZo3LG69Pmg2WUN/rQvyuUZHsBBgB354gIA+qy+49
mVVH/p2eX+ZoYSs6o3uQnd2d0dCIt/DxPKAHyS9KjtD+HYc9jsYIb2B+z9llgYXhxnck4+ZUQawz
7F15HVaa8o45stpLDH5gpwa8HQkR5z4YWgagRum8erFuvA2ruey7mVi8Fe7sjsAf59hgnDxkSbMN
B51Wu8GiFPsoyWmWsTXvZDO9uCIzfCTmU9B3Awy1filPDnfpXldEvBXkHhz0rBWPzeDiplh7naIy
SnGVoQfQhE5GeDR64TTA9mBswK9p5fZuzlpYtQm5Oan7vZXGcKhodz20S4oeK23NcDZYu/MwJveZ
BRavjmZxiMX2seI8FzppRxKUhjlutWykza39OnUdjqvJWnaY6CO/BGZGsJaACqS59m0lVR9EpmpP
62zYAaQ98owGEBWEBaEvb9L8FMEvwbfmIgNYDIaucWofY6DguxojORw12gjVUIoQP8IaVm7T/cJh
k3zRnI5YexbqTlSb+yTdesMcEQmw6cxwTehnqEMCVDVuvdTvcZsjM2Dm3Y8SYHph3ORT0fqVIzj4
NzHAhC6uqksJZCqMR/GaJy1WZzJ2djRpRqg/RIfVSFN2SUKWR2J4yAL1rroxdGM+O4lZHuAX0W9w
MHIZ7kAWDHCZQ91vlDRp17drgdlucLBHtXYuHpLYrY+KIMzdqlUfxKSVJ7bcMUTwM4Q46JdzJnNa
tVsSnxMPxYEHGR2neDsfWr0XNKulvZrF5Aalo3FeMu35rAiZOkNjNp6B+Zv84TgPpZvooSr7d3ri
Ol2XVdvFjuJcUDYr5hQjs0IcZxhJtVwcRpmjJSNZdNfBOaHf232l4MXSwRlqv4Uc7jTIoKeYKIAn
tXTYOzETLBrCQdzgCY72Bjeq6y0+R8eB9h1Hdqbi7rdyNeabxtSebYfOX+9g4WlipbMaR8wluoMb
1u3pQq0tZlf6BXBInD3cBkE0H0DirXXve73Lt9pwlg/VT+YPYzLGLzMCVSQeeXzMQSwErWy1b6TQ
2TdGR9eRCAbKBs7zaA90GXa04p6y/EGvLnkmtXe3nKEdYunYI+bg1orGvqNFCTlB8Gwl0H5AmHke
apObHXq8yKd+QMtcWo2kNtLHy5zq8oDZBYP4XOFE6tqOH15sIwWAyaabQrU0jdafeofFYY/pRdVk
7U0lfMVM2t1rmi/y0tHU/IK2BtLD2LuzD2F8vK0tg5AzrC6+ptXGV4YroHEdKsFdVbcxQ4PKCioC
dfZRWZ9jvGz5UBQPs9Z/66att68wt+cJSb6robobx6NXgk20+5U33nQfiay9x52DSas01MFd06/Z
Gg0XAhe6XV1U6C7oMZO3hhXQCZxWmfvKoNyRY1y/SFkZvyXhaQMLBXDAHGkjUwWnQQhE+g0im7dF
rPahzZSgF1VQGupdj5JvcS+4h9fAYL87kK1E2iZneZ+uKlgPAhJC0604tWXGz8QuTFiElrnsIvjn
7Z40HeQEthc3991Yxd/HvNYYFlFpDaCHCa3tVthCVvQAzHXmdFyIxz6zm8TvHFpk9A1iHEwT8b0S
q86Q2uoOURz0mbpfv/Ws3PtBbyD8a6ggb0zVfGsxBAWu6Jpn2dEoEuNPWIs2Uwi+NaaVFm9uRrCa
iBJ1b3uUFIRaTccoWbXAIsrjh+uV+m/Oht+tPCLOzIv0H968Zl8hmI3abqJN9o2IlPjU0nk7aEp/
lqhMdi1RHewebkgAnnnHmvuKssdVgVBj+UzeKxmH5Cwc+hFdB6XpivemRaWOYc8hDxCOYf2haCbt
x25qv4jSaO486J3BLLzhYDR8MSJnJQAgwi7kt8tQIquZavhHZUeyT+vSPVt6Rl1j51j3nEd/sYmO
95GZCrQbwxPjxOQIyG6k+0upMRnQz6eaNhqKIXO3WIRCw+IBZVmScVO5MnscU+tdVynkpoqTSEYs
yX2nkx8pYCDBv6PTGCUy2jWtesemYO8Tq0wOoykmithCaDcLI4jAHZo56FlZD5naTDC9RbGL5G0H
j54iingmulfa8i62eXouY+udWK//IJmmmcAWW9vDHTLOwsT+phe4YMkZLfdQWLPOLxM+E4iA9d9r
qQix8IziyciL7EtnJ8k9kgHeAAqQKRC9N3wfkKcaTrovfmhiXtmILe3iuSXMSDXDy0mzCO0WB/H3
QRTyRAua9CndZQm7yvTObF6Fnztd8o0kheYM/na4KD6lfputUFIScsHqZXyYezEcDXtNA5eJ156T
W0fvSuNsZkHaR1FomJdmavpD42aD35h6wXkhd7BedZk/xsYyB9jplxcSKLLNJE7/tnOS5oQfhJxI
dwAlDyB1V4/mQBBV535ouNxCu462z/kWqLP9n4rcOJJgan6vyeSsyZsfuB3FURjZr9nM1zMzwtfZ
W78C9SR0hC+Qo09fG2bOCdgq1xz9uS3IgKONUr+4o/elrmedKGyRFgdNg8+pwAzMvk5j4WurCfkr
aw2YY0NsuDdRnpiUHDS6oNWWFAqkMvRFbT4i0yoZdbXOmeDdRY23qWs0B5j+2i3/ODJRZ2BeB6Ns
cR87bnLA9ymORGEqDNwsGkFLITZR7OXzchh4VgeyQ5ieZmZGmkbT3uU9Y5tKVCS7lnYRmIwL7+iH
rM0eUH1MmDADySD3iM3MHE/71iP53adLMh+NuO7ClEFyOGHC3SeJvgYyGpK9C+fgQmu5ItsEt6rF
UpwIx6nG0zgSSDanxGfXSmiEQeWsSyYmj1DG5mNGz3lfyjJ/amsVs/3KKZw9Wx0tIqf40xj9MymJ
Jhsi6AnltDKmZ/sYi7UJcH0zp1vq9VhOeLxdZXBUwBzrT/jb8WKDWhtz1H+TMteQKcqPNJusQ1y7
xX6UCR06s804pHvd71Tz1maXxRL0ambozO63Ag9fdLHjUbzJttN/0QnXB/7W0n2Zusrdj8T1+Xld
DCjdoNCOAxSHWU+62yEqmEgtygg0V1UgtQlNdWZn9qU9GBSMtNLnPv3FCd0I1EpsR75Vdb0HBySN
6XaYo0MqDaGYR/x3b65IOJxDsqJM4ZuA7T03uwry1vKuBNGqXafb9IfiL3wp5ddogfVKkzb/xh0X
Pz0MHGx5LcoFImc44GXkFZMXuONj8BNOZf5gMorCzFuA4vZE8bSMnvWaD+X8Vestoj6nuSDpPi6A
t019g8Zt6nftQJ/Zye1Xq69JdKk4eHt2nAQtRQoiVTBA8KvpcQGMYqTfcep0BoeyPmtABulMfd6w
ngMDzmrNAQWAjDIg3uuHinjN4QjWA15neyqpbXOAzpQtd0uM/acxiHHRhd2FhquGoxYRj+xU43Qs
YxWfpQdW2cZJ8boU+O9JuwAhAfNZ3Y9tYwWmvSQXOzb1H3h4Ka8sMmFDq5rhtdmKnHDTAHvBYefZ
4azlJ3HpXpbRQnXgivqb17GCM2tZgsWWg99FehRw4iDKJVHZudQbgymkPR/XBWg4kkAnHFDj7AFH
AzHCa3MgosQNbT3Sv3VVS/9cj+Q5A6/2pYCm+hyXsBIgwpH2HDOwTNXwHs39uOvtqgQNrjdB6Y3T
JWmgj2diKDO09QByVsmzyAxKLIfpdU1hiKwd1ttSPGsLCReMDt132OkZFcM8/W6atA459eNcnUX+
BZ6DdxR6m75jeKDN33H4oT+nOHGWKLrRMD9XRHU8sbUOJRVqK0lErsXG4Zj0+xFJOdyZzeQP6HR5
pGPO3FbvR2MH24mgDFoJLMqOpwZVgppycQ+W1bShN8I7w9SO21to5nKhk7iC6XCY6o1yCS2UvGZW
TfezBkJo6MxfJXEQ1JVVdKfMariYa5mdVpq/zKnqTYCjWT/1saQb2jg6XUQL3p+m751EEb7XlPoH
eEN8uIsWg/OooZcT7Iyna5dMyp9Sy95NJdp/sDi08QaNnlFNcNiXhIXzBG+EmJC1GMfQatb0galj
RG7cXByQoxEE7ZK/jmF5JItLGMuOvJfkrmDqR6N+1U9FQSNd1IV35G6TQt5O5NgAcHhIdZMJZmPf
TxRJjxanvBYVTjEdopHXdAX+vJXM+h73Ynuq86Lbi24jfFziVPHRJ9qKeqJslsA29Z448aGkl+oQ
FLHrXbE+EnrDG49u9WyOUf1LOnTaZzgcF7s27E0/A2kiLiDeFVutR4kSMipgoufE+l6MjnceBHm7
4+K+SWhZVGF4+f2mYyuBTkYbMU78aow+iDWEPAGa+p7phfG95IxmBd1Kqd/PdFuYhKAjwC0NF8V2
1fK1aXDSo/inQ2HraXRAMktXvxPaXZ6OiLGgQu61oSd32O7b57q2uBewIIaD1Q3F70nI6DXqjfUx
y1L7q5djKCZjByA57Na9XThPyswkAe0ZW+V/pWGjVLB0RHkGUz7YtNYmAv2nuszaPtYFUqgXR7t8
M5ZPSLxXfqC//vqV+G9qjTQBQJy8MEt9WkgCKAlxjNBc197jouWfqBmv9HjIAHHJGngocB7pmDau
bCGaIoFpjfTyqdRP5P3ox//uVhFQQeYF4lpkOph/3O3y/7D+WNYsifK0tKdJebv0EX3If/ks+LuG
K0xvc+8A7b1Wr6ZlVhpuJKwnNDFAW3zIxJ+oJa/0ntyhP65wLV5Fm18vg8YV2JASvtMq+g6N+JOf
8ddFDLSQ2BI327FlGNeuRKTwoIHnoXt0+A32tJ+Q5YnPtJdX5hxO2ixawRPBuWu61rXXaW4JaNcN
1TzqFm6zdN9OBC6ZX0sm8f/lU8diuOmXUa/qniGdqxckG3XmyIwXnpYy8HS6Sp8oPP9atFd///oV
IW6e7Eb+frueFopiZqL//gP+ulMmuGkhAfqzdHVbXr8VVTM0idtmX5S+vBE4ucvFz1I4x9RyP/kp
fz54NNcMR22c5lhvBWJv50qpqmsR4MsZ/WWLaUIxXA0Jb/9vfsx2CRYWdkmJR8qByHOl9q1GoqKX
YfLuVm83/+rWIOr3+E3+/y5y9aKvZVGTj8VF5EKbNWCMg9/I+kx7/edz+funbHfzH9sJp4EiyzHp
3WEyWtVdBIUUHcx4+fff8ufy4iqei4gb1T0VGa+Mfr18AbMuckrSL3WajiAZVXuXLdNnTtnr3+Jh
EJK2Y+KIZAf2rp98n+Nv1AFhPDBniINxXfJDnnZVqDMmw55Dyt6//6ptzf5fTbQr0Kzrm6Tc5uWT
wr6G8KeqJQnWGcRD6aVlGXpLHt+5elPdNoYbv4xA+d+nXD0L5XwqzBfXq3y7NkQEPgR8N1G2X61y
3E9LL21TPEBFzDUmKjpHSfUWFQ/F+lAmPSX+i0JXlccDp216NBRgnWSKl37yLvzp/t5uAl0LrNOI
w3EL/vW5ECq2XPp+5WOdfBPmaVWvXs95+sHoX6O0QvqUfHLXr0yff13x+vPBED1LlFGVj57RRaB+
s5vOs3ftkvzKVc8sDqrNjgnOWav7S9mMj//+0K/8/f/n8gjhXfZ8jP5Xbwzu1oHZYFw+Zm13jub2
dVyRutB4ntI0DaYJ6Oc4odxcGvuMQ+NZ4/D0yT/hf7rn1Bbsc5QBHs6GP1/aNO9MMXBQezQ0827W
htupIGGKIctvt15f7YYplZe8zXN3W8OftbChEC3l0B/O3jLNPpLbxvxW+HPpwhvrLozJ/x8WBQZg
h+8jLz3unj//geMUo49GT/NYlOajvcJpbD0PHxgjhgoln10vQWcPPxEtfbLR/I+Lg0MotmNc2Dbf
5D+vjMGZJKOsKB+BMYf9QvULbHrGjFFaL431ak4/3P5Gmz/xtYvt+/jnVsBM+h+X3bamf2yjC+eX
pGtYFGSG+RVZGtP7rH4s8aOVeEE6v0ZY8ICz0rtGb/1ZPfUfuMG/Xf3qdmMOrdF5luUj+U8M0mv7
UjitxQEGOaFdvk824vQBP92W7V0gjKp+0rz4KCb7i1U4Ph+7sF2dmwYlo9VYJ6nTBJlFg2yo/amS
jtzcRH+wNAi0Yqz2jeIa3Vo+UDEQyxNxUiMpmRLMDZdp/E34OIBScHCbvoKdLxAV+jjN3mcVTgum
WXfJLAmOXV+Rfl3cPEaDpRpEzH1Q1kkIDz8wTRZMDOdAGfNxJD/WR3P5QvTjs13pD1HeUMDzP0N9
R0N/CURTnd1W7OXSflGEeXtb/ivGUDK4SjunQ4buBINEKJHL45styQIQWYAz8dDZxsfUyjcEj2i9
4aZ2pGh2S33Bh7m1dtEjxPFzm+JqzHrjm+jji+N+5DSxCul9tSW5kmKcDs3K666YRPqxEkwgppul
ls+zpm6qrN3XzB/9CS9D08dPn2wEf3/xWHYeO6+wqXQoDv9cduwDK+12u3jU8SzTJoGiBX6K9r52
BucIZxahYInKzyYbjGBOMUcvSapg3cL6ioy3isx5hF6f7ZB/vwzMfg0BK4hvI03Lq+3JrGm6pLJu
HvP2l8WXgOckac5q4qXFQ0urUFvehumZYC9G/4dPbsnfH2Ua+xiwsMqDt+G//XlLNtTkBHaXknzS
qgtI4jE0NaPbp4NcmdzO+u/ONeb31RvQQ0G6vx+K9Z3mYXJeha7vtcK0z6PyhvuuBYEGIB5jcuLK
UFf5+Ovf/63bXvTna2sJ3eMBbjk+Ul5XRYujRpFNQ89Ygxeo6UPdqfal8cnX4u8bYgkhQO7wycIg
Jq9qr8RDEDUkc//YWODRy/HNQRkNO+MR3PI+G/ob5vDhv/+w63KPeoRLAn/AKcYiuA580RYQHLPg
kvmqjBMKLO2it5r69u9XMf803W1fYh41OUjSpnNAtOLVL3MReTHxterHzjul06+0/uaueMw80LHe
g6SJnY23sf6DWfiubu84lrx3mbWz1uqmm++h10KimwJYZlXOyLD6PdOIKbSOrQ/bRYF9DwdabN7M
5BTMev7gZZ/YRP9+/OAjoKDAI+I14Qj550pNs7jBhbU0j6scLhEwoDxttzQ8Lf/kvP2/SDuv5biR
bdt+ESJgEu4VhfJ0RSORfEFIpATvEh5ffwY67j2bKjFY0fu8dYckggASmcvNMT85FGFYwfTikS34
o/PyygCfEw4jaWqBiRtt7Tp6p6gPeV2x38dizG9jV4xYn1MqZMSFsaV4FBeWxN+rkF8BHS8fJLY4
mn72riw7zgecHSGX1t+mwbwvIJjndEYYW4EZjED8wqr/O0TieoQfZAEmOee5eycK/VI1Ux5uWLjW
mxjmjJL8jDG83UY7sxz1pzyVBU18jQkqbHj8r9fmp7drIMh0YRItLJo/362idrQV66LiI1NRg/Qc
RmFZ3MctnOJ+UvciLHB3ti5sfn9/d9z0P/rM5YsgL/jzqlA/A+ZFlocMQztoMl+xx38fYP1xjX8+
yg+RTmzj3z73bXUSwM+ptraTWFXmN+YiGMsd/d5dF1q8n7riwgL65Gsh5Ya1hA4VdfV52F2ByW20
wOGJau5jD3vcGfqnmf7c1y/uk8TKJHuk7IrwG0nyeRIJ5LIr9cKWp0Yzb5ugeFLKfuEVYLLePDBB
6OPx9ogsb98KuSkHOPxCrkeDKX83r+6H9N+BrZZN7s/fZ1lpH553NlT5RBNcEtDemtQtR1YO8xv4
usvNkD5+ffd/xxPLxWxs7Ti5GX49W7YjVdo5bkzmXON4r5bMy3TtfnbyHfM7F9K4Ty7F4ceuvbxN
qq9nNZR4Yv+D4bscfsmDZVKKBRHqbsJE/x0Gk33he/z7y+BEAtVD0qQuqLKzGzNceKhMzjcnoypO
RS8eDCO6sON8khia1B90gyH1hdRznpIzayGYi5ybk5P/ljrOOXAtw/p9dEgBKzQFoy+KE0BYlL/R
f3F7Hy99tkgMZtdCx1nO+Kba1Quc1+kZp/t6cfz9BS6MRxBk7Kg8yfNTpKgYLGR+w7yz+75GaGxY
12g28uMcZ/OFo/HvxUHkppokjsQt1l+vS0l6hrCsJD51pj0TpDC8EIFE9yfwdX5Vp/OFr97mI/oQ
idHlEZh+G4TSqq7/ve7TULO0ruynU685xUop8mo7d6q+TsGsYqYQdiQVjfGv2hLUb+icU0R0TQOl
zMIn+PPLhuuTMQTY2ScnaLpNoLkkPNGUHntzsDcjz/eQ4vZyaZWeHYzLVanV4AO4mGSrxl9fQk3p
JBtVvGgZZNirUks3bYseqis1FB5NqN0qdjx8J6FEH0yofHDCJoUn26fp82ynzCnr0GJWbjdkJ7BU
4THPGv1uDmOO2rGMDiUWvl+vu7PFsEBDWG14OjtUWwkoz0KHSs10TN1KhW/nRzr5HaociWnghYPt
0lWWpObDPitqc07dsVBOg+s8qFVVPlgRI4xDGClXsHmNzdc3dbYhUTjkdhi755ABbiLE2faXqrhq
M5xVn7rJS0f43hc+1ks/f/nzD7dTN7C2atWtT/VriyjgEnnt0o8/20+rcS5tnJ3rk5jWdsZ0jf/1
49GW+//jizx7Psvr+vD766Ziq0z/1yd3vnO+udqJrJoeUU61wFj1zG2XSOU98X1W7r++8qU7W7aK
DxduEZ6UVSfqExIcbfSr7sKdXfr5Z1s1DNmBZqTJi2FjY5DwUnn00s8/21WmeZoVdebNYCYmxD1W
y/+n52OekWdsFy/PknHLE3ESw7k3lXLhcz87Zv7fl2HbHNXUNZzz5LEJ2xHVhFKfHOehLrcwtLXm
7et7+Gu7/2dx/e8l/smXPrxjNe37zIZldkKSuU6WcQpcaYTzXdErZmEv9e4u3NA/ccOHqzmomqA4
8ClSJ3aZz272yO2/vqFLlzjbvJg8d41p+drR2RdipWtX3XzhEp+vq/88s7MNS0tkCH2CSyAyZwYY
WNfXt3Dp5y9//uEpLQbiRYqo8DSkO5mvu4evf/ylJ7T8+YcfrynooNKZV04iGHd+Dtav/T/ewdmW
NWDUZcWZU5/koz6yO114AX8dUMuidbD4cHUiTMb7/7yDimwTqEYjT2PebJG6REmy6svnBrfLrx/V
p2/iw4XOdkDwbXmrW1KeXPtWAZ82hxdikE/fBdQJilLUbtx/9v4P74JhoynRmkSeQKP6dk9zor7N
7QtU4ksXOVtPDD+NFtAPebJiXPJm8yHtbbTSxYXK/6dbiStA2WIFDCfrLDhhKKoXE0NEJ2frRKvB
Wt0Z0342775+JZ+++wXJQnLB+Md5UdPsG8UpLJaW0A5JcDR+z2CHnr++xmevnWkGol/A3PQ1z157
rtctQIJenhT7GmEVkoH/4vv4eIGzk4+h7hYCGxdwGwgYr3EtL1zgs6dEFVWoFH6gB5wnYLkpQ54g
7jj5j2ZYl+MWfXdVXojaP1tXgHcJfxnvoa509piCrA0QHFP/gGeqZM+jvGm1C6Ho8iDOYx+44Whc
GSWiiXW2Vzkug/x9TgkbsfOj7tZXiurcmOYCkwoPWYwholhq6v/+9X+86Nn2ElVdX4cKRXvTfvN0
9+fXP/3TV/Phls6e2hTmxpBDUzpNjm9hWB/7TLK13e1/cRVB2CCYvqLzeHZGFSEw0nEO6xOGNfGt
E70Jchb9wkny2XdCZ506G5WZJZP6cx8ml2wRTmgsgPRQbQzrwsv/dH19+PH6nz9+dkAIoFHl5Ycd
g6cnDqtO3Xz9nD5dYBbTXaxiMvnzzHPOafXpYiRjw7l7nOXWwfgQWo9noitPd6bxXz2y/73eeczY
VHKB3XO9jLAEt62pvmSfcF7i/idqJIe3DRLpZY88+2bsFjlYyyzmSdo71Pfo+hksaiA7IE9FIPpT
+3e472Xyg8bDhwuefS9xVDLlJblgq3t9cguGJC93X7+mTz8a16Z/YnK+QJX8cymYpqQzX3AJBZHd
qCOMfK9N27P3X1/m09Xw4TJnK47P3pztnMssPstRsw3ltta3k5H4oF68kAt/fb3PjkxKOypISd4T
Uwx/3ladW6VZZFF1aoq7NHjPFyPsK3gq2aU5ic++1A8XOi9V21Y/pCGM+ZPzGy6XIS4UqT77Uk2V
sgSAbgBv55YDqolNkBayYzrGxrHQJHuhcWEFfH4H/7nE2aMakxj/ZjPnQwUnZkXb/tJm9tkS+889
0OD8810IaAROb9GnCBHo6TnTxjEaKoHRN5zfr1/7p49Lowm0QDJtyk9/XooyedTTpi9PJR6/yRu5
bw5+7etrfHo7/7nG+Zhk32CpzpFanlDwCfEdFkst1gEKlQuXIRrmtz0/owlf///dnPeXbHW0piA3
ypOq5SVSCte5yZIcIHTNWG7TR/AmqLTdpGAyjknPTDkoO1Rf9kgDspaJX8HVYyCHfwEi09lL8Ceg
+Jpl4j9TsngnDGymRSUUD+m6ANYVFqxirbB25WC/AIBhIrCaf6WKYp8SnPxwd6xr0+8iG+hjbJhA
yHsMOYs86+4GGaZYVOfBpjQooFA+XQQ3kcamotm4tJIJScSi6I+fMozqJtCdPvL7aosQ4c1pZYSI
XMPNoI5fS/RaA5qhdTLWLag2OOFWg8wPczzrl2vn3KeeAiJBfbfNU+CVJv1I0F1JBKV9OhRzTv7b
YjwAr0RBWgRKBACCvWrCUMCyGaABZUkZWTvwJDHEOnDj+K+OYFli0XqxDo5BxwrLc7W6gDcOpYVi
tQsQCk5Vqo/BzjKT6k4vszcjD8UafY/9Ys9dtzXgy23RqHe3oaIy6q/b9UoEGspZtR38xsn1tQV7
6ZBjqLuKYitZK/Ay7hujb45qhZwbCERzBSur2qcFckI9rsVO04LyBT/wZmsOXb22dZI+t0QX40SG
fSi0zvXnLFPWElm6z6i47Qeyf21EaK0Ks9N+m1k0raKOcvakDgKSo4XDmTmNHQA93BkmIekbzIty
RFYBYjmMC9dxj2XNXIeaN4ppqL1OGVFb1fDNXBffrbK1hJ/mRQA2Ez7fVTZE+pUe5r9rLBGQkZTO
vu/6Ev8wYJNyTgCmFoAukKbpnpzYBIbYGV/j3oUgBhthjaOetZ7wl9hhOcEsmVnJ6zh1nEM+yHZn
uhMqjwgWtxNZ2jEK65+sDnuT6ZPxEs4WSjcd0Fnfhfa+VpFyhjC/14mc3vXhOASh1xfTY20HwOQi
xoaqCGfZIKiCrZkEycpxcXkdu+kdoYiCqN7hpThF7VvwWzI/wkIauRI2abamJRiLF+2+sdoKn5Tg
Vouv+vQQ157SV8jEOsxVEcjri7VcuCuaQeyYoATrB+kGHU1moLMcsM000u63HJTXesLxDdVqsA1s
qd80Imfuqamw3Iwn+xmm1GR5VFhBBcQFcpFRztiOS9tTjUZDSh+Ca4kj5a4YSueoV2W7ac1k9Aod
lVLXxeNxAHS1sSpwmG1Uh9eNLX4proqoxWnNFd637arPUNeK1H7FW4ApPSZDViSAwyZTAtULWm3c
a3GOYSdQ9GuZRv2+CbTgPgjneN9UZeWVY13euhPqeneGg4uUGfRqkcc/FB3ihhCgmFI0zOs8izUk
94ZzE7e4Ecbo5khkzTcLRi4SXBR+ae38hJJqbWokgisn1VGp5QEtwrKSRwgUlP1VTOdA3+yLwGHi
DHU4UwzRnaP2ox+VTvEtzC3bM/jfjSE60x/hVG76ZLYRiJYzA1oKetwEf45YGfQNJgzI2qoCi/VO
xf4BH0v4touOeUQACK4TdGXOaE6qYWJq8b9Y84FGi7oyhrgoq7dQQZ0P/w+QqrAV5gu6elq1pv0r
oiCANUXbbBFlR2swstnKaJ0Cq8F0RORjAZR1HNwC+7D0I3xVUde1C4wnJ440594fwrp7CBkR2rSL
Gr+r5vIQOcTPfQEJxirn2mvqmdlGnCY9/kZwpy0iczWqXpIuNlbYIUKXaWLBr4yjsoJrrQ/IpoUl
iVtSFEVo+N0gWMsSu2yYXoY/Axrc5ApO7ozeiZ95MKqrGoXkKq7tV4kwHD/L9H0oml8VEj6mK5P3
3lS+42sFaXU03oqAXb+xeQCirlA4O/WbaTJ2YetBtdK6DjizkST+3DG6mjOh/0BjOEXVDWqqaJVH
mY78mrWVrRIt0vwaB1IvjSH4hS3PBHdsZNpOYWwtwDLeUBM/RGEUgHuLxmuMFMB0QjZpnviLfIlZ
DMNSxJLOKDvGU2w3KATNOvvWN/WbMs0gg4IfzEsWD12n5PhQqvVhmsvwGNIdqpHMg5rrYr58e0Gw
ID5V3kTouH6OpTb2r5CBhRsah8FVEC/Sufe1yLUORWj/Eg4z+jMK/6vGdgERDo3i0Q5UmQZsRi/U
O0hSsKZWsVUlW30QYt0nVAhVvpcNEBXrPum0YUvG2VzDQmxvqkokB5mzBy+tvSt6hile7RFymdL8
zWZU+b0Fr7bnNvivtvaQJCSbqnenba5AmY6ojbHEh445EDShSESRbwtj0dok80Hvu8Gfm0Z/iFNF
e7WMIJQrRI/JNlbQhA6qm3wTQcMRrxNIvykV4CMP7F9PwCB5puoQnpJx4XDrPbJcl2lft3R+uEmB
1VilQQdyZ3GDfDYFeZbZloeVBRJCU6RX9Kue7cZ8Mbvu24QaxZNGFt9DtU3hXRERmj1sU8ua8FmR
fP1Zp4R3ZgyNxEXGv2obfNDNMUXoNgRj5lF9y9EdxpowdkGW8A6mEIf3At9vj7EoMANmGN7qvDSG
Lt1oY6f47Y0EvJi2oDMsFrhXkbEH0HAOvIzx2pVtd7CRoiLzsraYD6Mtxo0ujWTfIMK96VPBzHUo
QFAH4ldeM/bboD4+qG3brgctc54DSHTQNknVsgVHZufAaRxYLD7Mfv25Aa2Iwg+JAQK72XycJwcu
QicSxHKh1t/nI0CNsFWLa00AVhuU7HcFItWLElpTjWpJAMtKfDuXEHlys093jIjOt1XZ8bE0RhNe
CWuoVgk+bMdpGYCCTRf6HHzBA+bWYhuajdi2ao51HOwKpIdd9a3AlXzX5bWz4lfVNgr6h21bIJVe
lUorobH37i2YCpbxVLtvDp7mniMVzQfb6N4BznbWQh3QFo5YeIYZgRSU9gg5e/VNL5T2h4XMGCFm
OuUQWLGQRVs9s+fraQfcRAzqSavr4DHoQihEXT1u00IL/NAtprUVMl3sFjObc+C4wDoVvOXndgof
VQhH9yLiJJxagqnUGXu/CvtgTUu9ehSLDDtFTbVuFfYgkG1MRo9GsrGS3tnGOF/7Sd0j6HcZUks6
58Eq8F/RA2LJaMBIz7Pn+pcBbX+LIc9wYmWzFjTrlyoYA64LQttGMumscgqHXtan5U/QzOaGaV7V
QxskFv2/40XjJB/VtlegSLjcqxdlZX5MYq19rN3ph9WoDUFQ9w4XMLyeRkNe91JX/VTV3kdzeWkj
QzJWpSOTHRw84OHeQPmZot04UpljKFcjjE8alN1FexMxlOopBXuq08bzppJYxA9o4Tdi0saHYJyq
lRLxMUZZ9jTUWuozmvbb0RN6OUyuH9Dh3UKl8HX0TPnmrVKjR7TNSOhHZhVsQrDtUDfWaoBU46nj
0G2z0I13YzKljLRa2qaW4bgWxpwdpzjI1vh7IhdtQpBVDvHwcTI1cokkaw9xnNX3Zp0nO6XAvBXH
8hm3hKb9wYOftnqfImEdpom+pf3P1EDd8AjG7FhDhQNpkAaPACXm7YAseVtQPAOs6kCmJhLR6NpG
8qjj7fS9LR19jWIm9d2qcK4V6YQbcyaCMiqrvYOjR2Kg1kP42iQkIZtUTsOpAm8jiVn7+sXO5NU4
mq/o7iq06U5UTNahrQC5X0EtVJVrU5XlK4L6ZTnS6PPyxjCAWWCgV1ttT8O1MTnd61JqxyZPHOu2
AZl2jQCRvrKFmVoOx2NvtmjEdWBHK/hHBCGzBYWgENbadapyl86x5Zma8pI1bYoOOHY3c50bP9Ja
I6Fx8ojB0Q5+hZMOJTSNiCg7yBwAcllrpPshy8n/8No9aVWfMCgfSPshil2Y3lI89IPTMvzOECub
vXNnxbbpBzbFhVrWebPCK8BuXzTMsiaPsUXnUBEB7rEkijc11Bl8MxEgKITWvglszmfqmKh/VM3V
FOEC7DYpVQoBjJiJixzCO8GPaqUugvbK2CeV/d21bD4WR4ZgFSVyevYzr4iClyxoi5VIhQ48Wk+Q
Gi07IfJxr7KSiPyJQiIJXnRdNxM/GGxf8ZjDr0t8Fxwl4b2j8KtqGcEMNCM2TDOZrsFDmbBbEnO+
drTqLq2zlw5U+G6wkF57nYGoWslcuR0YWH2wR1X6EeCRNSbj+QbvFg4HyNvon1mYqOajb8QBzNAA
Kn7HBWx8s9Wgv+unxNyaWllA0mqjG2CtyEHD2dTylWv3AfuCVj63OcJ0vXAMWGijvdNnLMyUACYg
MUe/1+POvk0DybdeLAjW3pLskEQ7vmyw0q6cwL1lhEddGFovoW3/wmDK9XRSkcM4FMp3V3eUrZyU
8oc7BVBdmEjlvRjVKmrB3Ch51OIYEiiMMBvoxNkXVqZSKzvgGIwBMbjrqfhP+DVRwJU1wCJRDcfA
iYxDSkyKRSPTMMmpqknZimFQgP/DfLxTm9HxaHvpay2o1ZUZJrOXp/BQncZm4sew5xUlHt1PVOOX
G0IZqkrcArQiFF4hMLGLhTlScQo0wisJYdqdDV+dBNBS1Rg3ORkGNO6+D33VZFFala/M+fjQ6tQ3
6rjtd9JkLBLia3glGxPaRm46QELj7jbNzW6LsLZ7xSnBOVpjotzAloTiPJjNJsfn4zlivznCJEn9
ZExBSLO49DtiXWgnZQQm0y27B10Ov/oBO5CoxTWOWdf5So8eumwTOGBryIh4MXqqvXAEZpuSlUct
va5vQsPobiSWmusIOaKvhzp29G1FJig1lOBxFKXcpuM+i9KCSyGnufhpzuHbFOvDU6gX5b41FdxA
1Hwq4z3DihDNzFrDrsKJWut3lJojNL/R8IMxydaZyux4VQUISTTsYdb51JQ3Tau/Sy1WH11JskeY
R14WAZpLsTb2tLmCopOO1mth2e3OyEoKJ7bQKDFLwBKlwdhwkTBxC5Hgm6tO3+14XpLNCSxoUxHo
KZmytTsRrNKcwu1QELeiTYOblpblSuJSsrFojXq2bBuwKPOJikZ/VEPkM4ETjrcAgBuYiFiFxLka
7WIRhDunLuR9pDv2A7dieJbN0owdRFTN8AqyUPFHAZlBJYzyGGmDDtT23ZpuuPjexVW8ntrMeGXj
b6+MhTDl1Vgv0b/MGr9lHz32AglS1jawxdTguw5LlS1aKeAkwqlqBUzGIpP6rnFZayBHfs4y7dew
sQA4OAab5+wOm8S1g/Ugq59jL+UT1SaAV+EUbphXhOYoeLHTNIn7wo6e5mQYfUpAQNwMpwREgaCa
OiTfktX9GnQ7W1VaWu2iDndDJeOdqSBn9+VkNvdmXyhH+EP2EbZ6dGOLbN7kuOetZ4jo1HArbkNb
0n/lBRZzeZvaI7FqW0jqfIIaRhjwaZpvnCy/XBNjio75sBXNY/JPBR7iOJiuby3KqTCOMUrD2v5G
sZzuNi4gAtoFh10BK4jfz4qwzdHrdai6PxgErzdKV/BNKmbzoxrqR+bRI6KuZtjoosxviAv772MB
Wc+QQeSRPcIcZElt8GrpWs5t0oK5stKXGe7EpiiwZdQnM1+Tz+BVok5QLKo2S3ZtWbqH0NZ/19WE
2LCa51VVm4AuhfO7qtQaFnuWHiZlMq+RUhW+aAf0YYs13n2ddyOJfNYCWZUCEDaq443Thx0+XEGz
qfIm8Iwk/8lMUERUIN+jEcQUVBPNOFgFC7+btbeF5OGh5yk3ThBYqddg+/IrDcxyVTamdpvThF+D
1ac0J3rD71r3IYX/eGXPkMIpH8iD3o0D7F+nu7Oz1AFJA8uGafbeM5RI+ZZNjXrqcS0+ycYort3U
sZ9xOaBMZTOzz8PFCYKhtw14KHMn7AZnPCYb1vhE5GthQX7Ftrr1lbDTAeeVTf7StlZwhFYqd1Gk
1btAa6I7YK6NX2gzJF1ey6pLBv1o9Lya0Ap1DxSfuS4HyHt5kMzbMnH1ow7xBM6nhrOggS2E62rl
9h8LIRk2m7mYf+ATaFODrUZr3w7M+SHFZaqMgG2jNUBZmkoZdgwlA95zIl5HNjA5EAtrP4xi51Tx
Y23BZ4nKpltnAkBwokbJnjH3+sbFIuGgU609ztCROVakJn4zN1W9WE77HFRZdNTABW7TBgQaDtDv
YTPSdR+oAYu5NgqqVJ25GeMmABdljT4iGOpVNRkB+JbsrseT2mczRQMWuuo6L412x8dpbPA4Emul
0KuDIsfiQQ8S+3mcnZ+YsbNeVPYbAJ/tprThvo1K4eyFWZfsJXXxyJRE4+MbD8GocNuVlirxS6/b
7VWcNNnKxBh2HXVjvVLmefSTKnMB/ivV0xy3WK5QnsBQwmqD4IGXoZH3ZZW7KhqALDa4+LW0UEJq
jWW+TLPZHxjQ6WCajvoyjqoOTxxwYqnx6nsEGuptVFGZ0O2g3+EluWBeU/hRi01lIgA+5RUpgEn5
/T1BqaJ7FOeIraMQ4lLRZflv6q/o4xwpXG/qRuvasfLgngBc+oaZWt9GYfb3CeQi3ywaHNkcHL/A
HsB6EazsWzkqmR/aY0nxopUrJ5hGnHra3rzuLEpysw7ytGy050QuU/5j/Uuv02GHvRdgpcWJdq+n
Rc5cJ5SRtTpUxcbQjOhal+UAzdeGne5ivyBrXXy3JvHMLLFKsFa9mmnUYEJWk/mDrGr3okb3qgzj
Wg+C7t3IXS2kpDuRgiRt1R4cFxpdsQBfW7WVzzoDKH4vc3ImM1vpxfOC/ByaB70UHA1tYf522PSv
7Hx4QcBaHbDwwpoj9SgEKi9xzmzdGOLqReGgXY2SoSJVleq6CVjAHrHvS2KDx9Nz+HsMMCYPvVZK
mgWg7SG+2psgKaLdUGn6qmRYb48vU35oLObN+eTMCC1oZ5WernfusXK16sWcKxngxtDom0nET50b
kZ0Yw0tULdYAYlSNFSeAeHCoFUBZ7zDJxZ9ohomf5wJAfG4EnpoE9yPpxI3pzKDdKErXzVOMsLzb
JK1sn5hAwEyziV0Aag2OKHVkqAcYx85+BBX9PZBq4/PZMpBtNcE+nAgmdDf6FtDwXxVOiA+SZjrb
QFeUHclNsIdXrvlmEg5PTokp2MxM9UoJm2ybdANlPLcvF0C26ddO9TNXi59pmWsrAyl1sR5tqdTH
njxSrrOgu8scaLWdAxkf+6aEjCnS1zWUN2q86c9OY1vsqzyj1iBoqyh9bfwE1Z3/Znvq5sXyZu0m
rxTPyuCqKDoY7VDuB6S0fRvHW8lE/M2sWNj/NiLeIpHDCBfSllekkjJXruEmYinW+5yCCy+A7RwU
Ub4FWbiUJr/J73lytOqN9rDcAAJwn/PCso4CZiJ+IGD1xJjvQTvfhFLtloXR3WlGrW0tDWx2S0cJ
2BxE/9DSiCjGAn6snrhbG1H/HPaKNyXpk6bRj6va2t3mWvsz17vgADTnBcO6n5O+NEGAjZUCNTTG
RLgeUZvPsJ0o3fxaDJOGKRnBbqPGvwC6F6vcPtr9Xc6wlQkDl2KnnltE7nkWPDNZ5l7rOf2elT0p
0e9KDN1jYjnNqwaE0nen1tA8V8zaTZpI11gHdVveEid1Vw6Ud8dovoWVioFEBg+41bDPVW0FW4ix
lLzjIl65omKTKV2UWwJG5W1XqcNRlNAaKREPXhkrgW8qFKaLmOJEV+BZDBhNbpIlOQXARrvEAPdr
9PhkhJE+YKiFk1imUeGnYJRtzVI8k5GhGojqVTDPBBKxpZDbQmhVB9BzYoBr21d6j4lKF28g9SHm
bnLcmyYmEXKDMg4+RZx3wu4em5F2Sx1H9jFLphd2en1r0xFZsSGqt1g6JH6A4nSFb55ZrDu1qF4i
MnT4WnziCuRhykKcR16W982v3CZ5MlKnXJcN8VugWdjSDeGv0R6jNeZ8c7Gm//Fcsyet6LyY/H46
LExHJTqBJr/RFUGGGFej+q4pTXOsWhUYJGZcXp4jk1lOGhZtbLwLMTu0OlTNuAfdXRAbz1W9morh
1WCf8rPFOxke2g9HwS9B6lY9oWLPqBaGc5Df6qGjXdO+Ka9NNhOaQ+bPkoT4mITWBIvaFPRPXDTq
uCn72ITRps2DlPw8e1HDsMbcI3EPVJ5/thEFbvCklAaTog54iwyN+lnbtw81WHiweKkEbAjwNs7y
cGXaYYQTVtjdFrn8gVmGvha1i5gw4bAmksu8FO51D9nblhO9mO67yOEFDY6dXyudzKtjrqf5tUpD
yUZq346AwPsEhyys/JRkdjjco+KqD8bgVFHKX/GZES2qXfs0aA1xeaKMeFpUi7mM/o0PiWa1PvTr
zjSTw2y76cFSl4Bb8gporpJB62G9qcM08qXbthvZ23JH3wYbvbqImMwYs71Sujp7X6F6LtV1P0jM
Z63IvqGNdg520ETrOQ70HfZ+uI+OOhFc0I6LY7Az3fcG8ujWHoy9teDMh6bJr8pRQghunNlHVTQB
MgbfOAqhrGf0fOum6S1AB65ztEP+Ba6kr2WzWGGkGu0AVQ/XTPFiGqXYdPwlbGiDGtMp0mQkfTWw
pIvBexpeS5wYaNHYukdvHWp/E9yxlwjs8QLtYGlZuutbEe8WSjjpzUw3P3FJEfAnWqcjjHvgANVq
mKhjQZBDmGkydQC6QNKGtPNdb2KXFC8OcyOV3E0bUhfvE+wkQNmQbaZVTtDcjjQ4cO3GnbU5jgxf
HVUz1n8MOWZKsg+07SDBGMJtLneO6LOTRnS2DZPulOJ+u02sGkMckWnXbbJIsIXR+2CY5yNiaHGw
LLPaCwXsQ+kEuBjKWL5GcVytQ4y8VoI4dIWhu87hwikwFUaKXZbaPxg9PRl7wCMDFxQG13DnXpvF
vEwuaYi0NbOkKTy3EngxNnJuOs871w2tdd+LaDtkA93m+ftc93KHdVG5tnvR3aMjn+gYQQdL6i7b
GRom3LHZDDqyccxMhnrqiOxm+rF1mNw2cngQRJs7ZTSohrWKwEp06U8L9YfpyuZ6EuAlCru19s2k
Tw9V31FmIqpY2UQyBfRDQFv5rYwsvgR3eI9Ta3gOh8KKvMma2HlS9oJqCN/zfrI2qRMHpMxDSltb
5R/0C/C0GMSJLCL80ZpGscXMEvu1NqWtG9bJKk3s/qbQMZ6I9BmnsyKo0bGF7gFvO/egTlgvlVrc
rwIn/zZ1VYpNCmfx3KTTlpKq9Ans6zuZVsN1oeXpznacbokNFab+aRJanTLtNKUqmGywCIqnEsz+
MEWelZhP2Hm7W7o78lBZzeIiWaukvD0gCquFEBy4+8Yug5USD+NNNYYlbgCLHYHhlniWub+VTHuT
JCJ0qN9MAyc3y1Gy74Mh0lM/TcNKlWG3Njh+bwtKw+u0p7mrm2FxSNzUPACWjLdJnj4lws7IPjX1
2Jj6yANoMWwrUuFhaF/TaULXZw3ICmlcTXvdDMLvaTi9F239AlYkWmls4czyNfGGJqq6sVUCKKFI
E40WPmejaau3YYDu2LXTZlOas+5hjKX7MZvPdZE1kM2miRa5NT6BwmZS340yr6R7ejNYQQ6iX1O+
Qeveo0a9mXgRGzoBNzjpOpu5N197vY18c+JsdTRWNmjL6MrlrW5JzrQbF2LpCdZDuhIj9Ti0OO4m
6DLnndKNBrjYLmkVpS4zIY7cT40y+8Zkvkoiuh08BgZK3AD0fDcaXoHx4SZyTY0vwHjFPF7QAJQ1
wOolIavV/yHpvJYcRbY1/EREYBO4BSGvKql8zQ1RXQZIvEnc059P+9xOdEyrJchc67cfqz1lZ7+K
1ZFNhlgC6PAsIFJjQooGJJBhnA8Nu+JxaaR1oyMyvxgNQcFrSkjKmqZtZGQN/bDA7I+Y4PKtX7ES
4q1KA0fQqlqMdomVRHikc03vExjplocs3YBz0cpm9M5+jX0IeKHZf7Hu/u9FQGriyjcil8dwdbUf
VhUXgqX59GdFtMek1CXnsN5LjX9NYoH6NL39hpIgveeyrPuVbPJQrOXNm9bhXfDJNr6EDDN0Mz5p
FL5u8iH9RMizBIuN8HrM3I2RpNNLXLvuY5vygjo5gJLE5XtoBnfd9mJFHzW+1TE0opzoiTM6lQUj
RtMNiFccet1YRn5qDAdTFcNV6fGw6/OsevHH1NpQtGWG+F5oWCUetArjdhL/Oabe70dvsT4SMuZe
tcZLQg5Y6lNhSjwicQogPHRCYc8+FXkp2ODSKrQTnaCwohHq1sHbPI3jSMYKABRtLPfYbCO/WKLt
v9rKqc5gUTYkvxu/LGBigWgn4nGTCgg2i6E1YcHYODv9O+891hzSY/6tQ9x+FIa37udUulsrtUAT
IR1rzQ5rAglNwvYY0n+HenpPteSFLkIqfO4KnbkAA+y82EOLJqY3L+FvIIi1jtoe7pCdCJKCVNBH
R07dP31oxzdDZ92RrLhBURPWuei6BnIJI5D3IntkQ0zoDlFuqPIp2aeE1218VxlR4iM/KD3vx5/q
/sVQ1i8mB4lFf3B3s2nJ0DDaGDshlyQMkHGTzGPBICAu6Jah3stkzsF+S4Y7NMXesBpYfA1lrxVP
PG+SeaQvO6mCkRqID3RQ5jYb3VevF+aTZTfmnm0LeY7IW873hvvEc+JzLNuVPQC+p0jj54xw4hNM
Yfk6OOgqqsUrzoY4IovqErZY+U5nkBs2tUuTcc3GY3tIyiAm9Ccr/w+zMBDOLR4eGQDCjndVB2bO
cvOSQ/dPb7LcGuiJoA8vbfU9GvIhXhfIzmtWnEnB1M0T0ExQgxHkyQ8NFVyQ5IcWxO7f2XyPxthX
BI1bR3R7W7xQfUVrobHJnefGODkO+ONjkh69bE9afAbDo5Oj7Xt7p2WuO1OrE3Pf+GXFvmMHZfZh
UwlnaXy9+7XYi/LHd2+tzXypsyr0Z6fbGSu7j34agDsrFWUdd8pFA72iRcy91fqrlb+s1WOa7XoX
RM85LHUPh/ZbTvsC4KnXQhNxd1WfF/0xzzBqXu9Us4JULMYhlGi+cm62bvhTNKykxm+vbegE6NR5
Ln8UMVBm/ACqb5QdBXk0bfn5tUq7bVK/JPaH1p6NRh4ceGph39zW33Lpnev4Lq+po4ZvngT4DR3E
J11t5/5nAbNwctSMLFL69LaARvVJNI0IC9iELAYu0Oxi2hvyaC8nL5X71i42jr3Xi1vVvFS8OR3L
9cUbwPXJAR6HYtNYZ8i90Bu8TT3+3H81kf6tOJgqSbjbSitP5HiPdfeuc1wmTX7Mzd1knKgLO5QF
icgszhwMSv+WKZ2ziFGNniXSD8fpOU6IH1FAqfMPB1BQGkdXgb/ZzbGbuHbo5MiJftert1ocBOgD
DbpBFk9Bax1TpEY8MVwjGz51nm5b46pRnW1/JvW1MA5D+nNvnSAgJJwcvsCLZlI3d/HLO+v1Ca4y
uTefysQenaX7bRsvy/xGjEkAq9Hbl9jbNdBXOPw1VDjDTiKcKZ1oMH4KCNSSS5VGg2zV6Di81PFD
ZtOsh1grv3hc44JmO7vX223NfkspB+KvstY6+NrRfk1HpzqA6H6ZuZk/eB7v1co+lV+m8iX1KOnk
aB+6GS2UffUcLSwtitoL2rrRc1GbIM6x2Z5SmmKMYl+4VTBR0Zg2GfUudH2RLolGFxrpbmabLxY9
dDYnnv86thy8PnxaAXgaB/b4ShPBhojKsGUYlPkug0WeSIZBy7pfkowooucZgq28COq2ZmlHTv8h
tXdM9R3ErmddciIz/XwJ++HRmV91/6mNdxIF5tr8gUnutO5NX59M/xUF/1r8TdTSQFXVNN6QvLfX
R4kcbXfvOzIdqimWz6x9zWh7HfV9nMwHMelhTgpoSzkKogKefWotwe0tRgn0NrY+UiaOtKd67o23
3trUurZntD3U5r1kh0Kh7NdWPiR9uan5TAALQTNWQSn+zYKfT55Xfi2VHZoEGGeJQzwArNTaFTnR
xpzeZvxNvv9Daye379UVP6j/wgR97D2NzgBkX82dIgpVctwuMPCHuwzSph4zvfiLwUDCgcgzwJq0
0YoqynrtbUR/Rgdp4MW33LnOab7Prf9MxO1LRdo4gGvS/FePuAPHl6l7vN+EM7ghQqxNoaEAaAIf
l7ksGEhLA2XKC+XUOrsh1TbVcrHpl7VIh5jjd4dqH5nGx5gMdTcOhuyHGOtksCJNnqj6CzyHmJzx
alDHPHYw4JBETKyc++1mqtdTt5rhQkdq6mwS662qP3Wdb2RmzUEJUAuqJbbQm/xgLyLpIfMfyCK3
SS9LvP8G865DnR/yZdiUWvyvH5tNnkIsVBexHLTyXU3fjr5fyp0hrSD3j5X/VTtXstDCjOjw3Ko5
oo8dm2Hl7Cra4ya6/HKDALQb12qW7wAVi0kLZ/d75cyd2u8uf3Gdc4q+xWk+E/WJiCzCd8fgA19m
PKwSKft+0i7evCdcb/B4H66K5r7yQ6s/W1Caxmardb+0/jnhTRmybVnuTPnWj99u1ewWNLaIDFC2
PdskW7cIDCtN0XMuObKroCu/7OTq9k0IEwsnQ6Dhc9+8UwNU0vMKzEBgPFK8lWISihfj8V/jXO99
qr62d8RTMf9BeNT9DwLbPdUEbMxloJs/5UJ3rL9b2rNsuTw5xQeS7110ipbcreWL8hDGro/CuXK7
bRmnQ+Id478WkOTPRqctwPK0XZW8yfGmLx8lmhBjOGnMWInrD/u7shhdRsaJJAhcl+iWIlrwhmNB
m9uOX38IaTaro8oS6am1iutEQAw/fLplfgnFdBsnJIMKULB8MHxEfpJUqbdsohjY+Xbn3x65iaSe
3ZlJfF+pAOIn4WEIF/mrwTV4lL0NiKun1N4gIV0cbQeaSHnRO2KySMTrA31ku1Jnq/IoIsudyMiJ
6UPkVAj1uRjWtk8OpfcBR8ACXWxL5z2Nf8XD4NPEXu77L+/QDo+i4T+cWJWDsdwNsHCYJA9TehDU
pDS1HqTr+S7hGZdXi1M1Lzkz7geE/VNyT8V0hMbp1S2J+KCHsn7y6OZpcn7kTw4xnx5S0o+rvNgI
atw5W2ixC/31M3Gee3WW/i81KsV4TOYzhaaBGC73Nw0WmpfoQFFRbz5kzVNsQr07bkQtI/+337qI
FqY80JGp/+eDgUGccPV0YZcQeJ99yfzSoDIg+XEVkSIawHkwzcfFOHQ9m6y+t2d3O3JtWN7R0OAg
+q0tHwS8yLTeUKUiTH9Yuqdl+nINnpjPIvtPSx10byjqaRFrtItqN5D9UYcASB8/J/e01leh/dSQ
gU1K1AUVvF+gPVo17+viULYvuoXe8kt3T8J+iqdXas3q5LA62y49lYTNrzvi8kK7fPBBYuvpsZBX
G6ltNvxXZAMPwcnxXullmbnFsgTDyqtjviTyqsaznhyXuzpq+JDiSCqmWj3mlSgjZIonNMjFk28+
zOatAUkfHd7Hj9V49FXEHrdxhm/uI/htwqmpkox/Z0HpVnX2aEp3CrpU9CLqyp3Pmm8PtzQ3osy0
WLtsBBFb0WKVQRAVczkDxrfVpaSgL6kPyn2S+nQezf8SFe8K0webpsmwe2ChCYXbsfZUwQhrMes7
cpWocG0ixnQGZsDqiplA6HSys5WkD5QYBS4XsFc9kVqG7PTVWu6nnTzOdGIU/XeGbLqs6GuoDqXx
m45u0JrvkgPA1CVxiTIEbS4Z4GcYxGT6VUu60bKFGK7lUfYlQagAtwbXHP98MLO8PhbJBxzoTvlX
TBVMBcl2vbdlMnTMbuQ2yKbFsymKbTb1TyqhHmS1OWiSTRd/zg7C/ek1bi5F7IRaC1EPRrU6f2Nf
btb0eWq+4pScVvSckiOhBrfstE2mg/o719XPz0NDTbLNpZWUQawhkuZ7n+gk902UiYJDT5mvbcED
XRc0VyTftgVRJX/bsYJ/QLaPdoZLsdu46jgS7QOjzbFLqQcoc8X/skLIEtMJ7kpUrN3zOH7YzU4M
j1RgoLng0I63XfVjwat3fgbT+Vd7kVAEeMTxK4IYdvH2kLpqOxo/Le7v2Ke0VJBWrMru0IB76hh0
AvMu5tU+NDkfaoqNUJiQEjgnf11Mk/3eQNmmeVmwzNxl6ctirlQCdhGI37kfWhnNnOBTvBmE9Wbm
7deqi6Cg9N62ftryL3Xck0MRTkLyaFl8TF3Gco7GDdYPbnkdqRS9NhqXbvqW+a+paUSKGrRy/Tej
A4lfquXPb6klxGpjfCrKoRUfNd3b66HC5LKwIRbiv4Sa524jV30/uuNZiZep3YqMOYX0XakFBhQw
247e/VB0q9ovx7q19d0dBjFzauttYTwqdzeKg+Ni9acLx/Ei1BLhwHwoqmynKOqdUPKZ+m3oTso+
ddDgIv0pLSecAYwH7WDCjDZAt9J4dbHya8YOnWegs0eREBlKdI6smXclQJjdtzEwG/U2W/TiqCGw
itvs/dBB+G+lQscu7bC0H2rrBY1qkNUzkM8v57sdP3TayXAPpdypnCJhPhs0ubM++c6fovkdzL/o
tmX6PrkxsfKcRHiQjhqPD/wArUZn+GbL+a2SBmHoC+xIhrYNTRk5tbL40+eL3r44SFOrM7kjsBY8
yfqDaBB37bt7N5J3aqB1E+c8ln+WEJuEDqMOqCp7EQoOiQqZpr3G4jWfnHBcHoY2ht5nJHs30Hct
5Hq6wOosfDwAfXxxM1676rkc37T22euepmU3kg1TeajuyW3rjk7BH2iuXf9psr3Y/qnP9EMNkJEv
TD94DcvijcruxzkjDueEKzDo16fCPZXiQ1IFsy5D6Ao6oen2S6ejTrvZSrTQigPPAlctWadTZjpd
/o0IThu1T2gxp0g3q1lxubmr6senSaeA8sqMXTFuLQQ+rXxA47RpJWWvSbNX2dtYLwHeNsjq72z6
8vElp6gMNOujMv+13bhLrWVj6QdKYdBw8RyvnropTe1bIvlFjUCjSKOhI1gENcFKS5hoMV3YlBLn
0z8b+d6i5wRMqzOWriNQQxzg5nujVShcOaWRUefH2AfN17wHPIPhmlfnol7gxzE6AvXQ95QtkTn2
x57kcr4PFzGDl98b9rqrRVirMrS/2G6jMiYEt7XDPNH/vA4JkjlHmq1/+gnOIWDYylfhyAGLkOLo
Dst+IEJJv1eqUR6IIn7o+11u6mii128jNh/hKcIK1as9+jurH6LMuJcFjZu2svftwsvuLtPBq5MP
NdcfcDh7fx0jT+jnuqaXuVlDkLBALMUVKDOyxvkIvP/pMBwKfzxSiHOjUXUzTcs2a9I2MN2aXGsR
ebF+GDztXObJKbVox4XtD+AvfjtNbFU5PyWLDnEPPTWZ4er01IAqBFSkEJXWJ0oX5gjKrLiJuwAT
SEhY8XNqWRuj0y+V1f43556IzJpwXb/wjwaXLfLuUFdW0GpWtPqaHzpTjrfvbylvQ/8s7JHxeK0C
079vcsUHZNB1yvKtMWMQcJfjSsgL6rdr4cMKWf6u6gyISdqxjP5SlZB5FaS86vZzHF/NbCQzlcB5
tfYPiv7HShs3ORxerFO1Bq5Ml/rJ42S+s5hXFISXmSDeKnHezWYIRi7MITex+aHDMZOTlRQUIclX
g1Tw2Vxf+7WPfP6MjhBSLUnozzKyOTha+l3XZUWQQxVX4qOnWHeaY5z7utxbPe8p6kmStcLOcyOI
ys9W8/Z5PV06Yw5rZ3rtKcyEw6TXffGnN4T8e9HNTyCR79OojnYeb6yVrgKDCnHyTVl57jstSOKW
+Ca01HCnS41s137U1Y+KnZ1vapSXuKdUdyIHOrlkVxTwBQjYiQ7j7hW8veQ+ndKCyT3HADcI42rp
YyT+V9NGY4Hdb1CThWna7dt+oJZu2Cl9ppqMtkr4PDqvD65ZbwTePyu/vz98dm5kNMy/Pi2Xk+Ee
e2PdEFT9IGqmtdGcnkcApMFttokGHqeD+szOvCnA34GlfvXFf8pIHA6dMeUfJYrfrub39pAQOVxR
CGlbE5GZxfi43rXdgx0vEYVDODTQekyDPORTsfG74qDrFdZOuWvn6hMOudjEa4oWuNG2XQcLc9cY
mtVyhpYAFJlmihDiLSSxHSlCB1OZ6GB3NCLG3AaCndQU2Sn3JjrHkl08zsvGJl+qB4go5uZUJ5zl
3vpqI3LF5OBusR9sJbCNh/ZkTNiRPI6Ddrx3ofugggh/TmiLDvlC/RKevthPWUy6+659QDWkWO/o
6BbWM9WZG6xoRx/NTSBxIJRd8t7yIC+LQYqtulWWS2OBXTZbzZDP1vCWj2x7PRZ5Q2AR5Kvl+Gib
Z2fIP+Ui0AFSg+pU+7lMqDBkvFLU+hLFx0vsVwjOys0MtxQbxbmDFGsGjmdGIB4VyV3SquZxQTHZ
p7wgRhV66BwQr+LhRgK+cuIPzHyx97ew4zhdeqziIZBxs6lqCG2MDZRPooRswq7mPiLgHY018HwT
pZ23N8FYKa2I5DhH+eAGZm7tXK/cmE71wJh5xOnLssVcPGhhQvy1Z+Ji7wRGIdyW1PmEWQUkZlM+
DEWAwkDWoVPgxhraoy/HoL6vbSkN6aXR722m3k6Vf06Py6601g9jgnAbl8vIcriCzDYuOmePUiYE
xt5AUUvFwSkwDlUqB9wzcfiZKXoz30Ne2wKw1KeenZAyzdDQpi0HxMFCTbf03cZEkudPxVuj5FHN
Ug+RyT6uaUxzo10+1Q7qRKQTLIfY1qRdffSGjfAD20xsIYWVhn5BBHtpPT5ogWyKKwWClsnM4SVM
d3iyoknC/a78gGCjmJM2cTyHJIhvrdgNlPCQENDBWgj8Y3SCT+jAXVD5vLGATfCk8lMuKJuyCcIc
fRc/joZ+fY2jhpTtYp3KUGgO0IYsNwJ3coNiLdUwhabeBqFWmMz3lb0Nrao66x5OY4MDpu4rhEpm
4Kfix8JWEi65HaY2rL/uIZjmRtXp/iwEtv2+/60ZxBs+r7ZC2YvmNIsuilc9skD4GsO6GKD/LXaN
IBl72l0781TZ64slrT2i7l1j9s+0mtzghS8NX844i53SotmvgUXltE+prU8GscMqtcFEFsW+vOkD
EytMpIctkCjSGzmRn82ENNSD+zP0lYUDB4ZI4Y79jdczmzPKpUp78i02uKk6DAzudN/SO+vM6lh0
96567M6mu/PnfzaX2EgLM92VfKMu+0g9loz7+Bz4rwZBC9nARGwnK5yR/b2QtY3E/otnj3MW/7CN
6Hhwh4/CcbZWIR8nMLphptV5qXB3Jaesa3cY+mF5hlDM+aNt1wdD4YWrx50p5BP+byBR+Fmo+4Mu
zINh+3+tyOgDzzHepNVzTcPKnWS3dHA4ob7IQDsr+PIytq81MTQ46PmQfUkvMRpDi6PIcT8WDSh+
6F0iG7XPCQFhGJOAWKh5hhji/1eZUEv+e97E51VhTZsGtJRp8uJX82UoFK5B1P5OM1SBwrKAJqve
ATJDbGRYBOm1ziQkA1eEjSkRufWdUtGibESOP081NdPLpylzqkBGhDyOSwg+5m0zzArFID3oxyrt
IQPihkQGBxV3B8UapQPHkYVWLWZHpQt4fxdsLm5/ocZ+R9r/yVWL2kOy/XiztXUyeZ7BGfGcRE0i
3vVk3Kq4sx+mqQZA9EizqH02G4p/IZVj4RrhSC2I23qb5L45lgvbPH5UnaVCdP2D7jhh53gBArOD
1WR/teX9+t566ag6aajAtG18DHZ1nLo8oj84nM306CTF/q6CYfrdLB6CszsUBLIkgGMMswM5mdfA
chI6ioHha427G0RsAKZM7teiZpr44ylr7BZERwNrSJ4y1NHBKQWxGWWbRCgbtrPpY/qgYRbufjsW
sK89nvJq7uqDnZLNSKhCOzuM3zYgC6kJqwUyPow7t6hQVyrE5rKyCUAkcuZJW7DoU4LsPdSNoFZF
5pzNln5D9ffSFGVH3bV3J4tG82Z4deNtaTQedmWWYuekDvxb9t4/vdN9vq4WJsIgTPxttSCzTOfc
99LtXmvEH+9ERBW7CePWZsI1FgmBSsii3mUfu1XZBm2df0mqkB9rgfwL/RC1O7sx9YZDZxqwBtiQ
2HucDzXa7Wnu0u8179UOb2GGb7wSVGN2OUWmafzoGQb+zmRNea6t1ER2B5xnElihe29N05kfePq9
q2kvZR6quTN3Nsh2qHl0KxsVoEM+xvI4ms6x8QnFsDu81JTR47WkCnePuaW8tGSC7PrVxuHWtLSL
i3yI2txF0tSj0Ztp4eZqsFaEQ5UbYE3rL6X5S5Mj+lpJG7blueYX/cKotUbU8EkzwPjJJD72Get9
masZL6pvQkBhon5CkZYeZGehVTLjrAWTbeVLXQLWCTzh6SbzAZAN3yLKxcSec5MEcXikmCTTdWoy
91uUDmEliwL39OijJqHQeTQcO7bvU66DzGl5hvrfJgnduu7iEvLQ+3g3M6RhMAapc6OLdN3S3Vdu
9IIAD4xIX2rWpgRJVA+0MxI3gHVyIwsH1TtzVc/huaQ3dx3qv3wdWHTR+eTZcYgXNVJgONmPddE1
+0npz51HjbEtDIAWx7iUTkEqR+oyD8oqp3zyftEOHtZih3iVq581Lja7ASNkNxkfUM/+i6piyA+n
zlFAYt08dX03bhOzsU+6L9Tr0JtQwH65Htgh8fAgwrrJXFv/qr4oPnRkkbt2ncd9BVtKm4HIeDFk
DKNDyh+T+WRpP6JHpu9r6sVKzAxkCo8wCWP3ZZjlAi/B/574ikQKTrVctviVW52/uJm+cx1f5D3u
eW8t1nOrZQ4CkqZSTC5Nrh0Rq+ig0z2ItZOUnFEGqDCAYPGGbxaZZ7JWzhalXHZGFmNuTBOOosGI
yjRWDfOBFlpkH0Kp13EesWP4Hgig7teveq0zl44aR3SOn0UPCml3O1vid0e82NtIQpxhV995nmby
3X9+1tGijeFrDMhcx4qYU2DCvzrbFI0zg2YkjNVZ6oUGBcsgtpw8Fcndz/wVnEwmFHitl+rBVGQp
B8TjQEaLBEMd6MKuH7NfCrgyhM0T2FCV+zgUWgiwlIQu+I6G0tii5tMYVu/RgUNDclEuXLg9WQ9L
iqzWAw+VUi2PWvcASYf7R2XTY2Z09xgpOseky1zh+s2+qfNvK15fynzGvHIZM3H1UoLw8WISyOHP
CwI/pDX7pKs5xc3mWTJFTcGQcoqWd/uzEzvVLZ8tj/uoapDUU1V7oB75niphOK/arMA0KS3eOjHf
dB77GEJ6sVwHt2wOfT16yHPBGTazqX2OPnusYvr9yBejxmFpjofpleCAdNzy0btD1q8tbz7oK/Og
qjeldBuqqIvkx/KT/5hO1osxV/VHATpkL69JQQogM3lKrEZMlMGyQofhNeVsK+P4r9Pb4klXXvw7
LMJIYMXj7ODG3mPMFfg8TXZ3sjVkhaVGjzMh9z5Hyf28KFYjmp0s7GOi2BhobQ/radH144HYSKj9
xAYPYeaRTqink2/QOcW0EfVdQYQBLtdmb+EiCim0AWBdkgWKRLZ6h/UWoFXOZnZuQK/Cak3SLT9r
ctCyFlZIH/GPVzlevlUznNNEkgOyJ/aEc9F9lN3HFtPIZiIp7tLayIdNpjMkzjC0I+VTmpj1IB80
RmbRrh/aCt9tT5rFM+H8t8w8LYOZRSNJSohhWVkorIrB8jWAtImQgJ5GMvjiug9Hmpb3g6/BPpqy
3U5piedRT1v9azJKZm4kV0NmTDTYFcx0eCaYzvHzUa6mE1uVxgL/LWofXno936KI5fVRJe4heG5k
1hlXEAXa6KDphlf8k4O6ZDxONPdrdVmyC10ljLNOHiQGSIPlxVhA1FBUYZMtBBTdFYGxT8IKMrs2
7NMuQbggbglOkSRMG/QSqhviAHBL1vSPxnG3Gdfm0kzDr061zvgkmMeQIMTy2k1Wceg73Hgd7iQb
CD198LN+pjBP8+PXRDOnv5JbnNQvy/xXee4PWJYfNVPJcsWsn4d+DPXnJ+NxdP85nkBgULbEWOua
qSGqpUuIy7x8r1rHvOFuUB9YjfDakpaA9MD8bxhqaUVZMRmc1APhYwnBZgcog+EA5ZLzfcruob0L
H6UJUuWy2UTukJfbIuECxpGFO9nu/WtbmIgYe+NU5HP/iDegQV6ZtSA3QsNc0xQf3lqQzOM1X+yt
CmFSkje8+gwlY0fndAg1QBKTJ9P8Qj5BBy3beGHa9fljs4q/WGX30daZv5H1/jQLCqi5dR99oc2X
OI3x71L+0Yau3o5DRKidnRDJIHoekHvrpy9B9+dZ3ClzX9P3Vi2NL+TnzZGYFhqgFr+8Yp50zqXy
CHGZ/CmFBMXK/Faig42wEYAPUHiuXcwU7aM3Zfo9TwiOGI9EKHViCs61ENK/ZYkPYW1rM2+cAOnX
YEkEcSzJ7H+2A5JN8inE1nGyxwR4u1VGmJgf8cAiAdoS19R2TrNv/uaF89Q501NrK1DCZrxak3au
urx9i2NHonto0zBWo8W9JxUcSD/+lGavQxzbr9NAz33llm+0LKYXO03UqzP7BJzoM4ithTOdTvrb
0tRPeKpeCg/jlI1ZknuckzRY2/YdnEE8lJLBzxYaYUYZeTq5XU+fuumVfHsFzsndijuwfNSb4q1N
7g6xxYXSqibNcBG8S0T9SVuGrVrhCDzuCw90IijH4a+oyl/dlhW4FCoh4cBEtwRR8crIRI0AU/nE
1UQfjBcYWawi4bk2Sn6LSXsabEr/GEjDttWqncjUf+ZY1jseEu+yDMm9VNJHw2BL0tu6FAxxYUUK
SesiOq23zL2yanT72ejXxmaWpWVAtdoG5YGy/9Mst4yKfCSjYUV2XazudwYot63q7LNpKowjC9tP
U2hrIAlnCdXitgAIK7SHR9ZFVC1p+d2UevlFTtpdyp0DUEZ2B2vmJi76e2E3nNrmAglpKbd5Mkxp
sNlzqK2ErMkXIA22Tu4wVAm9SAD/07Hd3603+TZONaBV6c3GoZbVxPsfG4gNuyUmSSdBJv7G8iEO
XdMs0TgYSAfneq4iQ4zpLseETqTjaq9XI5nUd8HLnUeap71Pi/hX5hC+hMdVW4qxiIxyR+d3tApV
h5U5PU5jP745ho/2WfTIpO7Rw2VO1ww7Yv8Ci/uiY4/cFLHmBpU0h21bwOYzc6e4G/Q3K6WUdY9+
xI4W2/sdPa4INh03Gku2521LGNPBclbMv4W3lI/9AvTWun7PH3JYnUhyhlyJ5SXN+9va4exjkjMZ
y/LWvpVpBTVRLjpcKZNTkFfEvDY4MWCi+E3SERlS1g8uGEr7uojJu2kUsW7HdCxPsVBmxFjTAnnS
Auc51AUGrp362zb2u9/8Hs6G+oRxcXS1qyJP6qeT/EFt5SHGvOps0Kl6Ue+BF8zKBSKOveqfsFd7
o5X6wDaiqzNvWh0WNg8cAVnTXiBQuoy+aA+Zl3mHouvAyW2Je3UaarAzw4b0mKvHbuKEKUdQNqBK
6w4gYzTqiCQB09MQet7PD5Kexg/ybESYu8p5qCuz/cz1vj+2nZ/f+lnGF9Ma5bvuOj4OXk2FzPjL
1ie1Wo9iZafYTrrlaDv694pGTSP9LdBrOtBK6WuHEZf53iYUK3IAxkLpWs0edAS5gqlzlnt8oDi1
zONUZeJL6UT5Lk42bUxyDTa6Jl/z/xd2IRDEuoBlj9pPFc2ZBrzmG/HWGI3fVQ0fYsFrr0t9+c8D
tTlZM6ZtePj6SE9d/rzqKOr0Yp7P6LjFEGJDgXLuy5fVyQh9EcCTtoaITBPyX2N3jEdMXEHvD/af
Ozi8jszQYWqNyxOGLTOcoaoCXGRGAJUPsloeM3+55wZpTTjnmdjahu6pYNXNIepR/ZPvw1w2xBiG
+qQxtt7sGxtdh1xlx2iIRQC+clC1lM4Q8eKT8RE37qmj7OVvMk3yJGfFZjRk2rrNGL5/ckKYrgt5
4oTBtMz+5PWc1WxcC93+JaSsD7p0gKNiwPUZG3JB1NpYxf9H2pntxq1kXfpd+roJMBjBIHnRNzkr
U5IlpTX5hpBtmfM88+n7Y6HRsPMIMs5fhUKhUKcgZjKDwR17r/Wt3ehAxRzLyjiXTmJvEj1ijfFl
Trz8YGn3TXdl+ESp4b0MFi/w2Izs+oAncniuMxXvC+wz2PuwENMFqornsGobhnVJsm7gku66Xuhf
kX5QRXLwtT3cVynEyF0WMCAsvYAXhTXVx0oaMUAA08BsSakNSi19UUMFIKLAMkFvcYqeCSqeOH3g
gFyjTy1XTJrqzUJPPZmTmE6ONRdbim0O2XRKjrmRv0LYSzaD1XxNG+PZ5CywjZtJXEOoqh/RPje3
DKMlnsOAvpVI/JOHZQ9LYBX8oGljU7/gTHFLv/5RTVG/s7rEX3W0Fl6LYjZpWw10VubavmZ9lbu4
ku9pVdtrarbsEGZqtk62FRTtz9ExdIQh1W0AwwVinZRWdKoRbh0jB7VT1usBLVMMyqbFQOqk07iu
44kOEztOON2MgxIPjW8P6gr7kr+uXCuNd5ZvxeMaIwpiDjosfbqLow5OTIrqDNqpLeSpUlgbp8yf
DjNy+LNiZorqvkl3BD6TWovn4JqwCsaasS7ADBiCxEIP8ins9206l8ZmdpzBoa9kJvRWplKuHFeD
ZUpMG7Ht5D63EU34xJJBssnl/CRnyQgJaJSkU+oHqD4nxEilXyaHVoi3JOT9NJUT84ammmZGn3FZ
v8xJ1AXgXAvEA9kYEgxfdjCbyEG4c0Xd02+31G0Y043yzUhuxh6BzNgxjYPmNW+JIK/3bJrLFbxH
p03b75agz9Y0eAIsFGcbZgXZuu2Ut83mJP05e359nZSxDzfOTwe9biSTwNrR4susShf4dW3vyjZ2
tylnt2NWhi2zP0ZSjc4pEEJh3xIZ7N1Xpt1tPN2SW2fQpxuQ6k1RaF2Pczo/gt4tDnMxCEy/hl57
btze4c7Od6U1Qy1qxHig+Z+sS63872lP0UGPkpJhluYe6yvyjYb9PYojcFt5G9F+M9N96haCsDea
6rjGUWu5riC12KZya4a3IW7KL3Ge2T9ABwBts+niZzAeZz4ys755rIx92DjhWlM1bHDu9xs9iuxm
LiekCzLp0RKGvNCYPEVs98xE8klE2NcDRC6ODh5lzDxutTxn3ztqIJCsZXNq7WVF8V7Y06ojQ6cx
s1005uKOZ2GZOdHNzEI6oVDPSBTsMw9eUPfNCfipmzkfllZuuhVmFD6PzmQeM7Orv2YdKwTNRYa4
UiccfgympK4co2c7If28SWEeu4BNgMwyBkvy+psIo+rnMMEFog3fHbCVJKcqyMrbvB9/mFoHtxQT
GesKPbNXQ+cZ9JwfPF0Od3OZ6xOOX0B5DCE3urWBy8ggxzGIO6532d3LmlFHgbmc0w8TOS+i4RW1
gdiAsMGaUwEBRtA3D6iRASYDI161cz6tJmAOu6DhYRN065eJOpVlEiwLmO1smmhktDhs5pck6NRj
E1KvDSG2jLxvNZBH19ultsoOJu2rVRxNzzDc6IVzKobGoU2aFrShNgR/lY/jmPCColphDgT7JSrk
uFfAEn+FiMjwtgz+wcxwjtoZCrwesgcDAA42IiI3UOkEE/roRTuGYnLfDbBZwSAVX5bda+Xgs1zl
vHW3JPIwqOsLAFVd/W2CZgWp1L/1NW52f8rjTQ1eCu1K+Is9CAauGF+mHmlxXfvyEA7pI8VSu3ZN
4zy6zbgFBd/fJ5lVPAbaHG+9KjCv5zz6qcjL5IO6QXDLEb6+rtzR3XReONxxclQ7AnSbl6pM6VAr
iUyuFEy6wug9m13GxFHbPZW8SzYWYZZXQKSMq8BXDW7lkCGQqSDnOU52BNiHlCScA2t5xfHqskfX
/M45lnaSNNCrjK2EJsAaWYea2q1SQu/dgtPwIEX/FMS5f+s2XX1dRHm/5XSErm/IojODDVziNfrg
CG5xuJqxRa3mOvruZVFx6os6PSHO4KPDTqIJECCULrpWXKdJSZ/FbW2qjwB+IcpOlZ5hj8lDN+fi
nkEQCu8mR4zWY1VAt7P8FoGIKUTmFipWP1bymz2Y+S3rDuBCGL5D0KCdGsnii+NLBBJRYc2/oqiV
m0bSQK0VzZahxVpjl4a1clVOkQ5TGqum3I6YsPd9RZB2UNWMWZ2CxrqVV2t+YTLTu0bCZLSs02yi
s5FQCFYoOBGEtQWmC0RKqxFw1t6a24e0o8a0RHYeO3WXdkG5NYFw7wF8mm/OIikvFmMhTxCFo7Jr
JLq2eaN747tIh3oXNWqsVpi5620ci/7oJc5AHGD8hsnaX2eZiZbXIguHHA5zR2DUdApnJbeBxWyw
NJPXKG2QBCvguE4XvoG2yXYBGgsoZ8l4XeQFR4zWQ9VkcAjYhKqkojeRU3jayvbR3DjbYErrdoc2
jdH07I1rqQ2OjxYiLrceGWSO7aktp6l8GOrZBx2TJnchjf7vxBw80qoS9306J/VJ4pMz75K0BWTO
2BRdP+O25mC1bf0umja8j7Tr3vkhIuKaPOQvZMIvRCq/9nkZJXGPW3gqChTryHUxHmGoCRdNeYvU
4yfTYvvWz8fwi3DxAuZ0kmGYAN+yyvTdDJms0sTGzMc8m9E4dEiYA+qpItr+EIq83mOJxdKvAxPc
iEe7poR/qoOZcxTV+d6wMAI1gqYtslm9UTJ4GzipH1RfDvfgDYMNhG2BeaOK1gNb8joZPX3qc0Kd
nTF/DtJG7gIPg28yFQMmodDdtmKSX+tixr8x5g4O1KndWdOwSDD5PTNVvMaBix7YNVjIPc+SFM1P
TrQMU2cLO008YywFUHK2+tbjoQZukBlI8HkwwBQNTY99g5rHVrSNUx/C6Yj1g5QBL41ubLrpCN08
s1yXgU8AjRFrhBKZg6lCJV8l9vh+28zR9ILBo1l7DXbnKPf6la8XfrmYKP5qF1GFpGO1GdIE90c7
xEdPjmCP8+48OHlykCDi185gMA8GGnWwnN69HhTmgJUqKsZxVdGweOLAGhlz16aeTlnEaWDox/ir
X2Y/2Yvhmud6mQwV8UM3+ePZzrqCzSnGxuk6SMV1aL1MgNeu1TgllPoIfzzq9552efSYVzF8/hkx
h++M4S40aeor7ZuIPGZZ7FEkUOu73nvgZG8tQOZt1opoP5OYcCrHKtkQwUvJV9awZUPAd7wFIyQC
NB/NxwAUBTo2hL4mCG1aqHOwkSMzqFXMrGETVHNEb9mQ7XqBSIq1Kbll7exYZwye4kFmMfIPyd+J
o290DzzO1Vm/SQef4mDEBkS3yD/MeAtQ/iKnG0u6eIbP3CPumeyahM7NTOBIwKjDb6mhmR7QMTtY
xlgfPYL2NqguEFTnUB2PxFK2vGGNduSnobolpSC5Hg2w7WHf2DtuUribbO/d0CGK8CrwTqms+5Pk
CYIlXs7XMA8MurleWlMB+FDCAx/DKh3tfjqlfQVZPyqCveAotpumHtfgGCzwj5HkZl/HFZTuoNkq
2RT72I3t8yB1ep6iAK6CU8YLrkKu7AbHZTAw8ekoVhyLE35YW699w3huAiu766TAeewrXl9S7Sj/
fesdTGi/oXuuoe7pQJyDMWyehJsgz8TZQw+9ofrHHs442EAIYbZdfayVEX9VLuWy1UpNz6TrtnWO
1qyI0vZ1hCn5ULQByq/RNR6bjKkko0dakT0nRuDhIEkHlAKJaizYuhOIaxfhX95ruWcwQKFcw5IE
8zMyCIzHexDS4mhou33zK9teIGPkqPYCNgimmWYt0vInfQb53neCrZ2Z3FZbMUdpF3jDbCQoOXAS
4ItReuVXnJlFF2ZvOk3kthvG9iXvOGQAJKHmHtwfAsLjugt9ucsGhdjFtWua9s3Y3YeVE52Kjvap
QLw2yn4xuMghZCMSyavLcJ9zPLqFdqqMuyp0sy+pq6t7i74WrVVaw1Io/D56Rpc5ThqdfBIRyABI
H1MIj/rOlRwJmcN1pFkMziY0rfnWsykr8A7S9mG2grppO4KX2VZxGW06i6ZfPL4jNM8PrtE6O5zF
0x4UYX3oK6IFgMmkb6k1DDNSbNUcCraNjZp5jRlqTK6nATnIZAp/3cRg6v2K3Ow0paUpUXrccIaG
Hzvgx4FRxYZYiHfKIIo2O11eyXVN5ESNPckVMAUa1xoffBchLpy18E5gN4fOD7PtqpOxu++cIcPG
rqu9X80t9A1neqvJh9jhlWe/AArIywBPKxOD9olsCThaKtNMBBaTCVXCQTBu+jq26MjNwZxvxops
2Cgjhx7qKzhgk9fwICzjlhzCfscpzDoMdRt+L/25Odiiy9ZzMX7vbaFZ1Fn0Kwe6h/hxbHYiHsrd
IBKFgThiQbS1farGclplFiWDIpUDdSqitLAQjdqnE73GOLL2Izzu1SRxaPeBDXUh9tvtLBsHnSmx
GUXb65e6HOjTLfvshK/vqpeGf3RHWuCraKy/JYZyv6mpZphY6LK4gvtbb7Rl8ysADwiC16xDgVhW
Ot8yhfAPTozvxicpZZubRQwgwjEOSRjE2yjoDPbVIN/KCXlyZbm/WmVAg1oQYLR6oPaECfwSAUWn
nSsahgA3+K+0GRh2NsZDYBbqlE+R+zDCrQK1AIME8wkqhc4WV37CCG/QlnsPvYD3nqtfKTGsa8IA
jJMGKUhXH8DUWsJT3mAWfmdAt+inCEReR6YDcKkpiO5Ikg72Y+LFV6mNijuFnaY9+Mv0AQCspy9O
boBgLHiJ5j3um9CbxclIyvLZ7oDNaExn246V9EVSCx1jMADrWqNHSeM4uHGYSl0PLHjeT+2A6gFX
QJ6Q19UXIAND+zvjIXmH8fwHaj+ac/MY7PtBt5sqkHrvkXlzJIJCnFxrana8est9OrPvxXXu4fnM
BhhRKtpFSeO9MpEjmW+KzRWJlghKNakVZEI266imacLaW0Mt01sClgIYDiDNmcDE36XVQELCDHBD
lZisOZPjPDOYFo5Fgd7SAFwJEVvdU9I5X2ED4JCAFgRyDvIhrpZwMaZP4T7UQ0bFTrZzrI0fvN8j
BVaM7WiIZ7WLfSe4Ru2KEHCmUWrIGIGtKNTOMrNnml/BtqKruJ56y6DmNKITbbxwOxkOLIGsNH/N
ofdY43l51KnB0+TntnfvdKN5g7+43lHukO+B3Q0zvXTWPuql1ewg6CNz3d3Uc5Bfh9loHwILYUkA
S6EG7uEwgr1lCOk+iyAO7ziX9CfLZHXMxVxuwngG5RXiGMzN4AEUyWGeHEwqumJcl48ZxdiU0gjD
w2gZebpPMtzVVAV4BRoDQF4KCTh0zGFdmLl5RbcXLkUalSfTYQtae0vijhwm54thogdq6QtB/8LB
kxTOvpFpdZ+VKeCftDGvQW7P60jQJPB0VBw8xhgHJLawDQSVzC6zgAWMUf7U5EzK2WbDKwk+0UHo
P1E9lwAtV6PbOpuBfJptwuzouTYY1VY0DhFs0sc/uoYtnxE32btmKShgXJT71qIDTT9MnWas5Ie4
7r1dNqKfjaIe4saAgHhUWfGURE7+YNh4bjk4T6i16IAnafnVm0Zrxy6RbgTTl0ObmM59ZDbVLgLA
/ISiE5RH6vp7gTaBgWchsK4ypBnTDp580XU70oRpmBKI3WzcZTKkZ0/OMFwTJMy5qBB5NB6NZ7fl
jYCSlISE0jQeVZKBq0jD+tHIRrhYTApvYURzi9syuwfeDpZDQY9s5rLZ0GIsgYCb9OCTOr3203L+
WlB7XdthdDfBq9jEeffOpsIh2SM2EKf/tPdJNQEpQoFrI/RZaWpEUjJoNQNYozNBWkab9lclgMBr
P6N3U1d0JrmZiI1HKZARt+YeqvZL6PJGWOVdCN0Y9Zef9qW5cezkF7zPguUKogCjaIU2CfUuYA5x
PwbDG+aSbw2Ei6thDqenlob5hqlsv5sCoHVR3nrUAaG+YapW7Bu/54yCUxqoAlk5jWEhEE2KEoc0
7DWPzsUaqoy3ShIGi1mpi7VsdAVimLdPPWbujwTyIz0JoEZlTylrmnN4U1h0i9cME7KH0k2yvdt7
auNPNIkGAe6j7GV8RuM3rAe2Nepk9D594Y5QOWlmNnmECrzwnevRKlFFJNdzdd+YAE9g95uvdtnZ
3yNrgWc5WIM0J8l1DOn0RvhkWekumXb57Ouda3r1czw0NBMczsZ6SkzaM+F4jchc/ODhx28apw7Z
Mwm5G5wIbuA28gq1gganDkPoNPeya4SjGaVUQblBhsuPelEMFxXknBxl3z6EgX5iyJdsrVE2P/yw
C38aBQDKOPGjnaiifhVUC+cy6VFCo3gDYS3pZ/Vl9xSZNVMiqjT0t/hMnZ6W1crzCSKKyy58ZCLs
U4ynycNAlMi9B4Yecf3UQqsayBKzK/1LK/Q2/Ef8NABPONhoI66qjoblOqFTg/g9TZHBRmldXVdJ
XtEvqbIrNqr50ZKlcbQY3u/TqmN3oUQRHaUSihhOiLGD7c4334DUPDdmcN9Bb99nOc2l1Hssh8dc
FeWGATe3cnTcE/GiVLotKjoGryErpSh+xGJMtwnr6CbWzuIdb3M0xnNhXllZR3ACzdq9tJLoq7UY
wkxHhNc0zJL3TDKHNlGP3ZpFyslSdOPWa8f0xAmjuJvHTO0M4s52oFkII9DJU2TIqlg3h7ggywVG
nEef1qW9ThLKxg7gJh8ydysROaqrMLvBuQqSpPMZjrhuZl9xZJhPLqifBY7SPkX9AthwAZvWQ4au
BH0nYwA0fKOM5rXl1MWWjSTatkRDcAmSLQZOq5vJ6ErWg6yR2Bf+/MMvUsUKWFQdeVQdgyaIkbca
0NjNZVAUu+renmfJXHYsNp5qvb0r+bl0DYvAhHfE7Kx4or9svhFoZB90XDyYFZtiqv6fcA6bNizm
lRg98o2S8dUd3PIGl1P4oxNhfyNmmnKMZNDnVdqjmgBsCtupy+5oCk/PfcFWwACWNPTUeayqsV7V
zvgqmAT99FPfZK7kwekhXk2dstZ8mTh8r2Q2R3s4fe6CacNCByCVldWyZHjYTnY4EFxQJZQ9eFE6
TiEKiuGSrUIfqjwFaOlXkabE8oCtdkCJc3yzVOnh8j8A3KGZuW6duz4Jq8dCQeNZooyCkzcm6oiU
j9U2TYw/TTndVHHm8u5u3VuR0ygjxS/dB53HqukdD1EQ83dmgiRtTB6tUlrPd0w1Ioiw+XdUPcEW
XHRwp8NKHMYeelzMFBFlkZUd6a/ivaX9uu8lbDm/q4MvY6V/gKLPj6LoMfbKwYWo78+ribPaLfFS
bM2IydkzOKeLsfAftEYuGTglnNQcmmPCOPOcVzXjIw46d6ODtyASdB3kAIOojUv3tu4bXqGeWko0
PB/xaCa0DfnpJhMPU5JMBIIsZyeCIqND5CKu4rxmLZTn/NDxTEK4ZcMaWi/ahBEuFLstmwd7gnzJ
rgIEJiBzCSWjgQNH0Hrtpoi3qVt+D5biOa+q/t21+u5Hprtgl3okncwpMJbQ8Ps93cv8bPZTQBaM
aplwYfmJY0Q6jjSncyrhDfqITE6tg9/aF7jbhAVbQBEzHFl1e2ocfAK2p6YnQrAs2ou+OiLIwRqu
xasLTiKOHY7C0mpt4G1tCKY79PY2kolbAF4Rviy0HGTbDRtCvDrUFyUttRQRsYGTWvh4zNy0JE8h
90ewT0B8Wi81CUcU6lgix99p2XtXVTaXe0Mgo+lmoz7w9FFQNyDM29iJNoGVuacUXeyGyo4tqe1e
SjSFhwbhzEPlzgSydiQmRi62MJ1S2vmKCBbaT8YO3CdPr9NQvE+m++gL88FJ7WETF5O6nh37xept
cPIp79g2Z16B8NJ96HDXXSdthpy7ZaVUNgLt1OjQ2ymCAXpUCPvJU3hjKyRZjFx5XOihUoEZEngt
I6ib/2ibh0TiwQG4zQEHX3YzNRPbf1OchIdhQHYVBzTfYqbe5/kBuJaJ+LuLD7ltV29Ur9Q8iFIB
wyRpx46ozPYK2BZLGFCQgXyJM2z2XanaXE191u9Kry5vWWHyiqi2+cBxpvtihSam+67I2TJK7LJO
W746SY+NuDc6ZyU4oaJctDCc1IhB6OtxQHekYOtEdDQmNa6kBPuMgQT9QfKYsSMKtdEz3pVe1S1a
XL95ruu6uTcbIh6Dyk32wTSKDdA1e4NQ9w0tABNCkJvXBa+hrW4DqOtlA4YBu/YahY9zSGOIArLz
2Psn61s3OtV1wzAfqxHToEagZw4qWv1DQSjNIIa3sU/MPZ57d+dmqnsnsEgfhRczSPLMH7D6sl0N
dfXBG7y30HERuNVMJpil/UTnK7YMcjit0mGnlwTrzS0HNCGqI0Wr1/T+zGJvK+o1gSmc5qrt75wJ
e6AivGujCP/eOx6BXMVoFTz7pcwOnSGDO8tuswfF4RHxeDv2u4qG9ZFF9aNqGVeUWcEpwg15L/m9
uR0sE2VpI8yV4xj5ZsTRS0xJDqeQYm49zjg0UQcW2y7gRdj6DJ/I6Qvxx0XjfjRCCysQvRgaOVNL
WhYwRA+h3TEm7mLDT8F5PDSnrZvmvyyCFDfAntLv7UTb23Y6460a6BFllmyxI6qHijLzllkbMCrT
H79R+72iN9M0XXHGkHw6buqOntHQI16I4+InX46HuxhxeiwxI0XMUMotw+Y4pkqBD67q+5AN6BCW
wDLR/jGpYMRq5fjZkeIQq8JAw8IUl9jxrT1HHCgy3LQq4hjljF6HZ9+f/CvEASQ9dc6Eupi+pTnD
oOlI/EA2hbapcer56Hk9SOPQTZ5bH/mkazGCaBJeErY5cA9pgq3bwjBou9U1MN26QakzvJI6SWs5
SR0oIyYcf4wk41gcmNYY6yTB/9gLSS56mvP+NPFSmAOJQ3OOddIbNcKAvpWEfzdY1euJdATGjifs
J1/iJHEfEQbF6yqvnD1qF2YE4D2wcXXh2k0mk2EOE7Wo6KgJUN7jnjFRIDtGc223umIYgfiG8YHi
3NFNZbB1e+dX4HV9wNh0HJfTvwHZCvcUdhp7UwwTA8XKR7sMGxcMXayn7qhRrgdUhnGQoOWvkpqQ
WbIxKPXaRjwjRXquromSpEMlyfNpoISjZfBssgZKGyqjsbT9Iq9JXoeuBRqqDbDnIA3RsQX2sSkx
ka5QcPzUw9j9CjQcQwXw10jLd5cW7R5dTrknDG5aPl32C9eB2vSSCX9o8ZzDjgAuuJBMTbZiNmpA
3lkIBsj8WoHSXBU1I0s3VcOm0ibUL9y4JzpK9PEHyrlVwysYD5yTHGpin4CcwjyLXAwsnWdBCU50
fc1Ya37SRCSc+f+SYdCGxjbrImOrunDC1oc4CXWi+dPoUGXSmqt+JlpGnB4SiyNrxa2RCxJB9Zj7
tXShlyAuuwLpCQqRjvIVh9Qew0HcXCHsAGuFg+VoMcODHyIdYCGxfbREEhEROu5khTuZxp49DDd9
b1hPzLWxSSqL9qR29FH5VJm8KzA4CUm+qG3lt4k1Wtt6ziqYEQQFOHWEx63GEjdKQEE2f8SvKS7L
YmGB0KVGkhZFa1V3kGy0jawzAFrkih46fJ8yTsD9jvmyHr7Gg9++WlC7QKzSaLqvJIIzQo7t9Vz6
oJcly6+OQLsQO/nkMh3fOf4XD2cDpd4STmLOaF5xf4Rbm+PoNb1C+MPYxBCBLqPTvFPfAkqGlypn
UDb3qXk9hLl9hxx96f0G9oNZljjWRs/DdI84EG1kTVPeZsjLIBwPFjJwxxbipAfck4bfvc7dop60
gNOaEQZzzpTdtm2jV8U7kbg6+hb01tWe9U5vTg0KLg36NXji8R68HaoJE0LbAmk1DEqR2PSYvVI2
03cxvRubMBI0MmP9xIFY7Hvc4niiiUs5VkLwqMQ9xbGIx4PF2wthrDHeOrS3zcNYIUomcSxxyvti
xNHro7BiM6JdZlm1u3LTlOetdPnZMpw2kWfDw7fzjA5N8uS0mv2mz4g4jkgW1l5Sv0PuRf3EQbgB
KauTzZxNAMbIJV55FSbZKWQrN0aoZS0fdB1Xhv0wo0dFoxfVz4TEWHu3TIdzEtqaVwrLrrGYrTJG
m9dNFettSLwSSxR5Oy9ugXpFdkxZaWop5VTA3/JiP7fS/VHELUmbLvOBwEdB9XkM+Ifp7NJ1Fd5T
5fAvMsJ/vD1EVLv/53+J/40SjhTlCHgxrDSohfr53/55W1rSs2zJCAjsq/jzz3cqUBy+p+IeR/TX
YC7XhZi+fX6Jf+alcwnbo2SXlraVeZHJTsvN6eKqL+7FfD25T3jldIJdGQvk59dZ7sSfael8CeF4
FrdKmgRd//lVorCe7Snz8vsy/kILQ5XBxmZf7qLXCqvh59daPvNn13L/vFaNyyla8hHvp/E1D355
kMM9BuGCBnyaoT87oRT7/Iof3UVXOkJYnuQ/5LJOflsHquPtVSGvukfE23I0L24pjRFcfH6V5XNf
fC9lOo6WPMkeImb551U6wejXjoz8XsmjzbsddA3n4kNqHarh5+eXEsvf+uxaF98oIJWTBc+1igEG
A06Abr7HUYue8R3F8Loz6Dsz7Rh+et55TOi3Nn/5sv98tFiNruNJz7QEu+Fyy3+7pWRfZR5aQh6t
o0NRmR8+/4If/GJ//PmL9egxTq7llBT3ZnkdVTRY9kZwLPXd51exP7qLv32Ji5Xoeq5w3YGrVNkx
CDezuurU2393iYsHuO0zYiUiLmFZO/Ft8XPFm8+v8MGt4nXE8lZKSCZ7F1dIR9p56CPy++9p8a3H
EJl7lGJ/uYiw/nmrMJFZ9AgFumDwrH/+3nFgT6rB5nafvDmrd45MkXPnpkdO+51xVN0tSo7Qe/r8
m32wKf1+Tdv885qoR2QG5Cm/d8DKI5pNSg+Vklqnxdn3Tp9f64Ol8Me1Lvby2PesWZL3cu/SiR1w
kCo4LWJ6+fwqH34jJjQKpZnyTPtiweWzQzvW5rG1vKeFGDdsjB4IgY08Zf7++aWsD78Rz6e2WRse
b48/7x6qaGcwW74R9TSZLPdg/3b6l02oyfprpb7a0t/23WNoXxE9x6iWmYPCZ/bFK24oJSKfjseX
FITeeEUm5ecf7R97h2OZjrnIy6Wwl3//+cnGtGoNI/SsB7tvXmrrEb38r//uCssn+G13av//FWRx
n3t3/+Vfv7iztHM9DOh8/lqgP0o2BtXl559f8/n+2N4v7tDyz3/7/LWvaWqbXMFhMlGs0J+l9in5
2zP94VXQt1l62cA5V/x5lV7gSSJ3TT7QeUEJBRfH8qEf9ZKMs+GHYSExDJp7a0y/CSaKo12dF0Fp
EKd77XLw7wmgXHEM3H/+3f+5OjS2TqwvLq9Sz/Iutv6k8EdhmiTdd96z1o/x8b/78xdfWsF6TAZm
Rucatmq26/7te9HhZi4vRGlaFG7WxT5SJVGJ7semyzsfunEfj39ZGR/cHf6+i4jHc0we6ou7Q9Qk
Qd2G8B/ot+cr7f4PPr6ltcMLBai/cpfXwG8LD7WqKB2zcR7q5qaGePyXXfajT6+EUpgCLZNC8+LJ
SZSMCU0Yfbiax2lXj//+t7XspSaxlVbsfBcvKVEWdhkbaXDWEP4sHpx//eCjTHEtFwGTZPOSF39f
hgqZmuEYDxEYQFj0lXHzrxfn7xdQF288XPJiyolihj5HJ2WfF38phJf7++e+oumbQ8sQwtHaFBer
B6Ud7pC2CM5eh2kdh8tqsv8HCxQxkjapFdjh3WUJ/LaCSrOMyWJAb9MEP70bC6f857fon5sWXBWp
WZsU9JZ5eeiyjbY1JuZqZ3YgEmSR70kShKx/v1D/uMrFcyCMqW5rKaNzBMsJZlj+l2/xwYPwx9+/
eAXCxccEQZz0ua2v2uiKpvDnd+lvf//iV+CTUzxHKjpPTw4Mw+ove/QHPwKvC8/FEKc8CvWLTTSy
iXVChJCei3yDHD09cYYjUe3z77AsxovFyguAOZpWFqPCy5KzqeoUNQAXMTvi2Zme5NdosWpw8PFf
7tYHjwVPBKgUxzEFeu2LbSmLSJxAeNacM/eWkygyCeV9+fzLLFvDxZf54xLLHf3tsajImGdXr5pz
gr51R25hhsN+qghhm807L+nOTWMDRwX/RBc6o5397y/P+cCkTSG0ci+LQQbFIW4cq2Yih4mjngFP
a+Lrb0vLab/EJYnf5hzFSIIIF22ouq8/v/wHy9H7/fIX3z4PzdlUhqjPu2p8SYyXz//6stou763i
XxzwPZOOzMXDZENrmtDn1udRPNXzuQLmTAglIA7P7bZGcPX51T5aLIpQLQAzFn2Z/xzNf/slXfRS
iC3cmixzlKoMayv7XZbZX36wDxa/p1ybd/xSBunLxZ+2OTa1wq7PmO78PtqM2fswVCuo3vShP/9C
H/04to3iweVR8+Rllwz5QVW5w1if8TA91Do4Drb8y3vto3tma8XMl0acFpf3rM6jcXbjmhBDQBgP
8B6tu0S0ECRjw/zLK+6jxeBYFl8HRYgw1UUBFjA5MWNZtGeEqAVT6Bd08IdBA1ZqESumjvgywq/9
/A6Kj26hQxlN3fefDfGyMAjyDjEqF80QHNCo17uQqWD6CyrkLuD6fdc/D3F3N2CM6D1IeNEh89Su
ap2Hzz/JRzf6tw8iLgqIthrqkNZ4e26Roev+fipgp1TPn1/ko73s94tc3OKqKxt8oHV77trNbHxJ
pqPtMD7Hdm6eyfJu/vZ8f3h35fK8eZxVhFq+9G9PHIQFOyknvpSJ9KZu72Pf/8ur5m9XuNifnNzv
hSKH7ozGLqBxDllm9P/ymP3n3l9uU6x+dDouPSdeNn9+Dc/xzEHZU3NujDv0MAVKnkjcedWrkPlB
+QcIZivyNf+ykXz4Y/121eV5+e3m+U6T5fk0N2d8Q4xSr3L15IO4niHFMovr0hUJipvP14dYFsA/
vqktHQoDaWt5ecD3kTrDeQ3bM3F7G1NcZQQv+3elv4fAl4VXfYR+zXhHMP2X7/rhz/jbdZd//tt3
DSK4sGUQcd1QfWFU+uznf2tef/iAaTo3puOyJN2LJz0s2mYwSr85S84v+iYDQmrt/nL7lvfVP27f
/yXtvHYbZ7I1+kQEipm8paJttYPk0O4bwp2Yc+bTn8X/XByLEiS4zwCDGcBolirv2uFb0+BZptAA
ks7uM7QqqJjgRAHK0hK8tNFleDKqR6XZyba5kKu/mflT9h6k9gVMcuJfaf7cIFpCJmlU4zbQ58aQ
h/THCB2+PqDvKSgfK/5hkj5/f7bXrHDoqObh+2R6krWiNVcegecugM/fn20z8kuiOKLI89AM+MZd
FBmXheYhkmjK9SKZEij9ePAP0kg87/LEXRu52VbTfNQFY4ueZfBtRvB4SXZzuYVpbOYrg4nh3YPf
HY3z2eqTB6rYkiRnZRiUYb9aFSYOcI3fl1s57YcpBC84U9Oxvs25X4iYpA2DQ6sO8loCCUthzfJy
A6ebaGrA1mXxv5f07EAfUc0gW7ylgZ4Mio2C6hl27z+0MTm1yKvDXNOmTn46C0BX95Hie9WhQ3o6
WsUTfu3KrXE6G3SDdzRGJ14fe34v2V7vtkjDVYfMWlJmITxuw1UUXbGdzs7Gp1Zm+yUha7hs4Jse
Eu17qD7YyeryQJ1eEPTCVjlr/nekZpPR9Crmc65zQRTfiQNivWzILyJ/fpdU26G4t+Rr5tK56Z8s
M9OSGTxrfoYScElGsheqw0DWvKQio0kou70yOVcasWeWkNyqfTXEZnXw8wfQazbqdfL+8sidnjQ8
F1kAMi4tYeF5Ol5ibhgWZDaw31HXkWpEchctAfIQiX3Ecq+caue7839tzc4W0Vs+kkQJFkq9MRVC
VQisX9mV0889PlyOuzM7XMJQ9CPFRtyeSLqG0NUak0CSrjgKtLuyvPYkPWMlHLVnzGaoD1rFo+i4
Pvje3uW0DKRbkXtOJS9rC2p2iXQkJWq3vXxlQ53btp+mzZiZr6Fb9PwHc1KVd20ExH2p2Zu6uTKa
11pRjhdHqzclCZ60grXXh+9euPPLPXfR5SV4ZVkYM1MhR66xsVHKOfhook5KiBAprxyk586fz8M1
/f3TQdobBTU5A8vCosYKlXTlSheufX/q4qfvl01fj25V0IX+DZqsEI+Xh+js96fUBgW1b1WdT3eW
aZlAU60+ABxZ+Nn9WP3+hwYUzcQRRmBCzAMWUkhZfVeoeI/CN38d5q//8HmVk5IL0+T1MJvishdh
03ZydUBcD4aicuUQOzs8nz4//f3T8GuEPa2x5/NCQXD8RmqS9eXff3YjkMZLLJ3b8uRBTo6xOrSy
Wx5MtMPS8bXE94S3YdVQKXy5pbMH2OSht3EAKCfvxMYShUSJHmZFR9KU4a1lA4mZUgG3VDdkqcfj
9nKDZ550k8OQbpEjpmCRzY7MqEa+KjQ0SFsxBFytW4RDi6b7RjVvIxN46SThLjmUsF5u9+yQEt7A
9zo9Rf4L/X6aM5MkTvRR8eZ1EfrHqAhoAOWTd0u/udzOudNlCg3ihNWJZc1Xtof864B4E07LiJe+
5q6gGd9EvXalmXNLUDGVKaGExIKTmJlk6Q0Z5Wp9MJALQa6628TBaP/D4vjciHK8znNqhWsJSPuh
wCnYoD1Aen9VvGekrpdXTI/T7Bz8yJ/bmm9Zs6AyJDRpK3303WeUB8j5Xg+QTiVxEOYO9w9czSEW
6Em6yyC5csGdH0+bVK7Jo3cSI0R8hIQ6YtMHnbzDsWq+Uaf4fnllnGsCDQVFWLqmYTrODm3UGeRI
rZLmgFvPeUR+98psnVvhn78//f3TCvfhnGuVxvdN1QeVMVJZd282EDg3l/txboWT7cYjAQPYOnHm
xoVpkRKeNQdNgYRNiVsCLCxuuvXlZs52R+cRMgU9bR5wx90RQ4XmqoTSCe8IxzOAdy4UcOX46C63
c8Yi5RwiLgPyRUH2c7bw2q5XPQ/ZskOm5QuDIvFRvumKGzO4V8plcc0mPbMIUIngfYijWsGMn51+
AAC7ME/q4WB4v+tFmX5c7syZQZNJlVF0g4sDN9KsMyV55S2C9j0H97Lt1mNyU48URl8Zsv/cbjOz
l2ZMw1aoQaY6bnYwIJ1mxlI7Mmbo3ajeS0gZbqrvpehJM+8Vb61n/iSg6eShuYD2uKSoc6GRbIsE
IlBNcm//odeaNnnLsVjMeQg400RmFHUwHJpkQ8I8QnBkB4c/LjdyduY+NTJfj5HWyp0IBw6oxHnJ
xn94fMvqp+/PxhQlpjDSvXQ4kLHeoQSXwC28snPPro5PTcxWB3UKtU61DV2A9ohk6A4t8qC9Fm2+
NlDT3z+dQ2EvDSPwmOHgV1vQpkH1dHkirvVido5qdS97tREzUMARqf5tv432zjZX/79Wpl/xqReU
NatmGETDIdDvDF9a6C3lW/atdi32cn602K2YDDpZ7bPeZErrDsLPBlSLlrK5UL6eOEZ6gvZ/35/1
g5wGmSo7lpU8rnt1G8ZXngpnboOj708G5qdxgtWUkHRQDgdvXLkydVQUUqwvT8XZJnTyRwxcHySl
z4ZItbwk9hukqaDFqPmqg8Arry43cXYWPjUxGyVKLPqkSrzhkJT3cJbHYv//+/5slPwS1p3f0QU4
j5Dy2HeXv39uiMhjVQ1yTVWu5Nn3RU+ssK2V8aAbUIZ/DXlLRemV/I7pG/NDX2cxkcTALUki1fFM
D1TVpX2QiwNJrShGH7wUIZRwa5q3QdtfmfJz86FP9QcaJjs9mp1UcpX7SdbVgmfJXSWkRdUOV+6M
c+8QHogmaU8EIU1Vmd3EJVovmccb5eBpCN6xy9NIFo5eIzJgIi0cQmJUqp9NoN+O4bWEunM2B/2i
SAGZG/0keQIx5xpZ0lA+2NWUB26Ft5BkY21tU2jmXunouaGkph3LUMcgOMlpTVDeHPG4KodGE0uA
OAYSqZcX3zTx84XxuYXZwqjGukUpmhY65D3vw3X/10v+YX0T0zd1AmOCdT5bD92QJlTma/JBJEvo
u0jfhd6VB+K5cbJ4kBKCI0jFk/h4eZuuq/Vo+4yHDGWQBBlWdNYvj9PZFljLhLt1TTfnK04Kpdwf
k2w81Mhr+nXo/L78/XOHANEnHccBZhC9OO4BEk9qTc3xALoxXCG364bSSmr/YZg+NzJ18tN5H1CP
rclIUR5GYDyqoyj/cBJ//v5sGup4GMPCphOqt6FCHF36y4N0brF+/v5sscaDAm0i5b6yeR7JSAzC
EKl1YKHqlePy3GwTIsBXz6PCws91PFCqAgy2i9rhEIWoWCsVO/vrXcE5R96gLBPWOvGkYGP1JqIF
HW4ooLeZ+KbCjYnBepOacuV5fO55Tg2QpqlU6pD1Mt8dSeKrqHMV3QEBv3Qp7F52sozaVS21kIhW
kmABr61aQNkDmKDl9lNT9cWzYgCj6vGHoy0l+vbKyXZmKo9+02wqB12QC1Pzm4o0WNTJ71baF8q9
Ja68qc7dFEftzC7XoJeSQshld1Ap9eujJxEiThk4ff5YWE+ttOrqFw31+svr9LR6xDQVXtk4YS2C
yicxZV3G90pFcHuIQH6BbI2VEgneJZWAeb8xvdgZQwpr02cYGKWaX2n9zF2vEAbEA2nxoLLM2VEi
2XFnS5bZHGT7I4T5QtYdJdZpdufqV4I0ZyeRyg5Cs9gVmBfH26RCtYlqh7Q9jMrfGOGFKScmR9U5
zL+cT2eSECmmTFguK578xw2FcTUiWteApyrXoJf98crBdeb0JcGW68kiY/DULWKqhWRlfd8dGriJ
mMybUS4XpXotnH2uGZ3VgPWA++XEdECqJckKregPQbJMAirh97J6uLz0rjUx21fAjiOqh2iit9Hv
AZd7a17zIFxrYral1BA9vX6kCTDiQ3BHqZ18bQmfOX9xg3AqTg5flRjD8XwjPpyhGFb1B8RoBCpm
i8uDdOXz/x0an+5BXzHTXKh8vnu1tPs6uvKsmn+eZHNsT+YXa579Nw/0UXONf9kM0r2vvHjj2vCf
v/bz//s+BiFVl4wNuR/Ho4PMZCCHlpzsR+4MBSm37IvX39QAflSDbAVOMCoMjhsAChmXg5cke1zG
7vcs+6I3hnoOwaVKQZjB/zvJ6hiRLzWtXhR7JQU/WjkivRaMnNvo/7WAl9PC2jxTNZJqvVzLmVzs
9WbhI3hg31EfL5JdGt50wZVM59PZpjdI3dt47qZxm82G2oJHz0Rd7mN5lw93HPxXzvNzDVB1yttN
JuWX/53Nhl8PlT/qxd5HwznhsvKrK12Y3xjTcHEa8WIj08bmgD1uoamldBQJD+dlZd8TVoUkZ6Dd
9C/9AJJNmRB3I0N13EoizKDyOjvfawnYaiIf1bV79+xIfWphWhaf9nWPpoUa9rSAhM8CKNqy+2oh
wH8jpVPpoZpsDFLGjluA+oJeHcLg+yK6TTJEWrdVc4vf+asb3MJSI+daUH+K0TY7xL2hQoGVbb6v
6nxNuCtFGOfrLciWqVPOz9PyRCnA9EMfYUar2KvogGeP1c2XP6+oXHOTT4yaNmM21ZKbjXIcBMke
Uf0+BAH65QOKcqTpTUmOLBXuc8dbjtimacduvEdkGQlBsFRfDTky0YqOVwZsM2mJ5HUeT7SsB6Mx
4Kncg9qGEgMlyI6WcXHlIpobULTCzyemhGAD/2NPV+2nBUvZYxxbXYsOqINGxZ/I/nXt8DjbAqFG
AhdTfESdJZ2gE5cVIu+ZCfU2tz78ABywIDx85WV55sBVCUFTx0ixBdfSbF9EeIN6vebKk/RoF3b6
Uuq0ZQF9F/5m2DtF9f3LC+yovdnAxX7htmVIe60/rAyE2IS4clrNrZxpanAtsQIEmW5Ajo+nphXh
2Ec9Eq1usQb37GiWU2ibr/dCJVGApGHIZ0JTjttQiybWrLzJ9sqPrluUL//wdcqNTSpgcL3+90j5
tLi8TPbT1JWzfTP8UJQ/41eriKYRUsnS4DDknXzyhJVj02xiS0n35kFFhr28C+Knyz04NwfTQYs7
BIPJmnst47Ab0a4uMKRCzbFQ4LGRxhvDa9Gbc3vkUzPqbBqKyNDlUqeZLFlp6aMUHoAGXkuePHM3
8d63mWii1IS7Zo3whsqtpI7SfWH/SQ5N+A8bQqXOiSjaJPlhTxv002SXcWuOhSVYrjb2Drgx1Lev
7IiTt/R/E45NzsbAeMNAPG5DKLySqlBO96i6OXKDRLwLlhjicrhKJKTUO+F0OepbIMm/vg7QYtA4
YfDGQIg6bhj5eTTFRh3h3PGPar/Ixasy/L3cxBkTiNsED6tBbFw+qdHXfNhiCSzfvQEhQ85U2FPR
BkWh31ahwHOq/6FH074klQYQLGb8cY+0OqyyCnGkfasZxEUy4v3ySrX/pRVqCSleMXidz03TLPTh
nBe0UrQ7C0n7fqm4V27ic3uHoC3F0zoBjBNNoN6LpdCEDbhvkjsdsfygILe1u6+64MpZeWaCcGBN
1yXrD92e2Yh1ipaS1zv4+zrpv7epvMTQdAQUdKNuV31nvn15PZDhJpNzjlcAy3vWnF3U6lBFaQyu
8Umw3sKXXKGAmP8K9/lyU2dOBl1gbKCdj0XJ4XC8FqI+wfxudUwN881wWuXrJ4NOkp5BtRZVDjgc
jz/vDqNb1kzLPn4OUMq5FjE+c0YTguHKJzmGSut5CkaqIYsqigx6rwJ3damby+FagO8kc5aDx8CC
YbtQpnGmRCMbmfwSuz40flLOmfThxqqTRdSukQT3kHKswlWW3rvKtSfLmdV91PD098+nqmFWiLi7
+b6Xum81oqtmr+6yxL1R3Wv3w4nP8H87aU751RieJ247gcRjoZk8LVTqNlBHtpRvWvstzCFG2KuJ
rWk/qwGq68BHm2u7eLodPkeB/mtbQaKEUguemvMiwlgFNlkayLvm2u+6vLPVXVT6yAWD9dh63Xjl
WDopH/yvOZ4FLPgphDbXLSgLu8+9vuOdNj6aiEfmyJyLIUdjPVnE+h/D22rFCrE3yk3R9isebXWV
2e+Xd91JHgw/AtkH7pQpqYt665mTI8gLM9KAgexbavpkl40xGvHS9YO14qnPaqKsm0r9Ds/hyYLV
mqhi1UrV2uNFkww1GZawgeUARVfchB+Xf9rJUTel7RKnnWYD0YV59pSXoGaJ1nhx6PoHKsZhAK3R
1dT8jfD0K3f6ydlDA1x7lN5yRJCrNTt71D7vmrJsctzjyWIzAda/3hUeaTiip0JRTrnjDWQM0kDJ
cM33ZcidqJzCYa1+VcWHn/283NK5ntjkmgljshTo1HFLANBqdVIiPRiLsafqbv3lz2s6LzRSQ4k3
nxSU94FaxHnpV6SUxEupRyuptK5cpSebkCct6aDMPMedRUPHPdBTZZDH0mgPuvo3Sg/oz4py00nU
Chhwhq7cb2eGi3Ra+oM5R+XTPOlAaaSuBMheHtJyK4lb+fHLw2XjXCBVEo8YWdyzS6eCo9lqwCQO
pfrXW6np369/nqpS6lCQISQoOzuXxy41rMggIdhWlr/qa2bTubH5/PVpf3469fMG4W8zoL6+SD4W
hnrF+3lyYeJz+fz1maWuhbXXIkRTHn6Ew1760TWvXx8bfBecadqU3ze30qWqi5GCNYpDnL4jsr1o
4GFebuF0oWK34hrmacz84oc+Hh9EZ0b0UJlc3/7W9xj/BuC636p5N4xbCb3Xy61Nc3l0N2Hrce+D
j+Yljitpti0gWkmdhZgq5fo4JRNqGtO1br64X9WiwZlH2uWUT0LuymkRLxgCO2u9pjzIEJiDVXdl
d58uquPPT3//tKh6IeIqjfl8U+2C/CUOtpeH6fTS4PtU5TG1ZKeQonD8/VyzQ6CufF+gp012zENR
oDMsJwuBzHWkWs+XmztdxQjoYqTgwqfRk8zbGOih6Y1EzLoCZfMOSOCr0V2RNjgzZEgmKTxgbJ5J
JwXk3UQG75OQMI3ZLfWsXCpfPgQ1VfCkYMj4Pgn/x2PmuTCCjaDpWMhO5X/zpa9/H10mMt+mxxdi
prM5YeiKASS2foAhAzJZHq/lP5/ZG/gmEN7CrhenldNjEpETYfr6wY5+6CFhxbUq1l+NWk6F0Xii
J2cxdVEcusej1OjugAkVaIdqr8LlrivwwsYVO+HMVB+1oRy30dZmzWqjjQBkXNC9FoghX16wZw4t
VLjIMp5CcqfitRpkpCSQaQF8TqLec7EAz/wjhhtJW0Wivbnc2pntwZvR4FGnUVByUiorIEbFKdot
B2sU20gsUVaWam9zuZHJHmRcZocjJSREIyZ5RcpLZ3NTlM3odq6hHoLWfFX8Jv02Igi9BSEG6M10
lb2b1cUDDEio1q6pbkplMLKbTkJ/OJYkoiSyC92bgnsQfr2exLuirn9WlvlTRKbr5Hps12QjeebH
CCblxY9dou+aq2qpk4YKmVCokv8ytD597JNCvYGoA63atvtwGZYS2Z5NKm3s0uj3ft/0e2mwjQ9E
nlE0T4tfWSC561rOZQeCy9+88Ncg4ZByDhD8LgqElImMUGHqQVsDqivfBG74M5QicHO1UToRdZSY
B4/pyFmtyn7xJ+rlZgd83r9LrRpnbakEP/zULxvHHwaFNVtzNsaeth4RNB8Xha//oL4U4VrfDL6X
BQhxR/Kyg2x1r3FXZSDtx+gtsaGFNoHcrhkKdZ0nKexK2R23QQw6yUKfe5W7EtdeHb1Eoe3tqgGG
mdpIP8cBOJvTQqP1HdOzkr9o14OUNNpgpUW5cZ8P8gui1tFLmefSVs5LNDF1UvOhY4yGvPSNpQ+2
0Anl4q2Javt7R+SvWllJCPg9bz6ion0DQ9ZDlRgA99iM/0SsRaO7zvv3MM+oZTUzfSwcN0legFrx
xFIk271BYqpaJEqoPZpBp2UgitMkXqapaj1pDfWOteQnSH4nTeFEcuk9mmo2/ApE+2fioa2LvPqR
jnj4wGEoOvQpLweLG7cWYLL4ta+sN2UcQYX1QyIQ4oxYZiH0wkgavKUYU4t/13qkJhh2D2qqkaT0
t2ENcEg9MC1t5abo/Gliq9nl8xD4P3S5f/LS0FeWHTDwoBJ/arkrHTcz+ge7Grt6WVmNnn2DYNps
ujL9G3ea6aIzIyO7XrX6sxG0yAOT4Rj5S7lWO9fxWquiarQfgkOnDN9TA1a1nkkwRwal20clwNnC
fEKoPCefJUy/d3L+q/cLCY1/XyN5MUclX4dz68JRcAJwSOsqN8obG6l7dRUEebqK89BPlgI68109
Qpx3crUgycgj0UcEk+CkEQabLBw9p9XrfCkbUf43j/ocmGLyEg8ok4os0kjY8d6aSlJfjVTJboah
+l0YddU6Ru6lt6DNJfhS+o/GU0dzKZlqZW2TYJR/27kBJ7YcFEBadRQsjI6ca63rpBvELsNF7PHI
JbD1CkJa1BupMIEZQJJstAdXkCw0VuXoFHqdQcqAItq3trEEs/oXUm26NKuwqVeZNaHX6yaL11bf
jqydqWa6E7twUCn50gatAL4G/NcxSdpZGGFXLFKvGJZVnGk7U46jrYBfvsAbhojAED0pPuzAWut/
BolabIwYSFDnalBmM1Xv1lVV6tqiGqzf6gjpbkcN4LcoK5NvaccZxFooX5Qk2Q2h9ATaN5c2Y5un
yaLSROu0bvDs9vG7bIUGihiKICVx0nGubksrCHd6W07M5zRqJ4X/DJwIQHYwqW6uPeSq6NRFZEew
vUTidTfo2HrbTs+9w+Cbg7SEw5VjaOmpE0meurFG17spasSPV6FkNu6GdfkQlWJTu+SbNUr0Habh
ANLUhAfakademTncuEldC0iGG95DntQeEAuHGA1HsFgNenc3eEUPJEds1UbcBj5rD26K3G5hbVm/
FK7Mde+74pcLyCdet6UbrYQLuLZC3vahDzXykUsErpy0FkCVADoFywiNrTcLrelnQqc/mxDd/6Ru
H9OYWUnTZPheUP/DqRJUcJdAM1erEWWJRewqxs7TrXgd66L/aOrS3aitlbwIqX8Z0/BdDtv8xlIK
fafEhrqzClYHu1datDqocJK7aiRwRLDEx+uivpsOa8g9w06KXCm9U40WYAe0xp+5LkJpI8dJ4h7s
OgHX2tWDU8StN3xotaYsAQx3y4ZjHlShZiwJq2rLxiiKYXBqfRTUzmXQoOBoO6oV/2oLtVtQ7cSp
mgK/uikRVqr/2BRgg5TWfZ3atAqMrSYlKlX4RddFSNWRHFsDjXECBXwhXOgnaNU5VUkVszC8Z0OM
+kUCuCBXxuTOG8td1fm1U7dQtmI5/mlbOK383H+ozVFZVm0JkRZ2yovoOFL1roXcouXSOzfG30EL
yNGqs6xZWmB5wQ61mHugDQVIAmAhqeS4tTvWDqXe5GGOQHyjzUA+NSvX9yZAvCmJxWiV0r0YwBg4
poXbTq1hP5Fesw1NiX8j3UYypJzA4/cJNZmA5J26ySRVWQW+Yi2Cxgq/qX2UOHETb3Kd1GCZ6alb
fhU+64aaJiT7lNJLF4llsFPd0RrTVarL8TofhLLSg8hlzaIRZPR9uizdvHhyyTCAN2SD5YjH1kEi
NtwpWuRtYog7oCe7vwPjuOCenbhtYfRoDGqzQRhRsD/VbqVqXdswA273XsSwOoUcPpLPAyRNCut3
Tr/uPY6GYcnBnN1mll/tLbg/nBCmVixcs4vuFZKR0feIM/Wb1MjdjybRAEmWpboIUjlb+LXsviMw
8UuuDH1tBDrM1ShQFm2vACaRmujGqBgO22x+a2q9F538quRaQYKMZB2sPFTXwF6MchGg7rxQibHg
ojHcrayW0DFzP1t4uoAYgsz2bvBhtHtGWqELBVoqDS1ookFpPnODFfewmptbPRo5RhQ2SaNkgHET
Hl6bLtKajatE3Z09oTwsoNsKpmo9OmiEF98MV9be1TZ8qwGjvHY1HGC9t4qJ3BU4CuoW67TCbMrN
gm0DQc18tMbCzskq79WJo5L+rmphLvmtsqNVVYw2qit+ezExymWbi2dqtap+KxltVD+0muz/ykpy
xrk23kqbtGstCXbFOMTJjdaA5HFkbWxLcMzlTgTmPjK6iHUM/cjQy3fPqh/zELieZJNsrEQ+vI07
C9BTCUgjhLhYVk17ExmStpSl3riJhxRFDiEVTilapV0HmQVYUx6n7C0uatIoq4WSyvltoyf33gjV
BfR5ueolueVfVEvb+ygrE5wD9fErlkizCgAKBTlCmr1tjeCe+79QlX92ebeWTS+9Ia9nkUT2RkNk
pHD1356aCmeM3NrRVfhF8GEixwwTPHOB79hhRycMSFG41RhlNc4Wmhx5KMn4f8oyjNd9HlUEcqo3
FQzDIlaM95GKytuo1h86VQFLYuV/kyy17kNPNL+BdoldYLnN8wgZhcMvzZ50qQtfUq/OVokrhq2X
GxDCBy0W4TcPQIYjJbZ3Jwp7XMfWYNxZZpfZS6Vs9NpRMwDLDvWI5qoT9kpYXG46DHfsNthDBOfS
8Hs+cPM5AHT9A0UHaNlLQaF+9J6bvptB9mFK7UfnGRMh3K+w2MJ33+qe3SHr90VZk27jc8bsRFW3
EyPOiMUiDJE4WFhcSb97a7Q2vRW2oMPscon3RncSLSA2E9ZlsfI9qVjpbjys7EgJ72zFLx+UpBOP
VW0E68LIdWbCiACSeRVkpzwY3JeozslydAGgm7u6MTNqirV2HJeeKSlrSRF/Xb9uH2IlfSkNI1lx
8HI2iqDYyqnhxqQfkUPVSon3AYelxjgtjdJa2ZXtbwArYmyQyvADxaHsDuJpJHZ6LjRsDI1j6ruf
W1q6NjBnFzFVnusoLqJlFPjPBAh/ZxGGXQb9VNUboEAuOHXExP6Cy6o3EK05akx+N2IC+iqJoGeR
nmbtxlwJV33oj0/QVydlqxGjPSvqH4Gi18+SJj0UZUvOl23WvH4GWGlVkWirLE6ydZ768jMxdqve
gDUOQtfJ0taT7pQhSX2kH1rJbrBHCU3UTVFgJY7p2uuEiiUmGe8tU/PuxrbufdNrnMrAobqtCPpM
u8lb+Z7Ia6vcllBZF5DeBKQ4XW1WvlXi4fEGojFl6Wn3VC5Yy9CPfymhjgWLds69bAedUwSdf9t6
pBs5sH6aF82Nqhu8Lh1BZ11hxaZgGmur9LpbTQtIRsnjyH/rDc9yJBO1lZo0pXXMv78BOqRmK1sR
H4Y+RoLqTaxerbce87rKnar0EQWpYExHXvgs5AHoUJkeElG/ZAQ7bjU7H6GccmkOtlUtXD9JHjKR
TKg3t3xLjfRxzH0MMsqgAeOi6G77mX8jc11sAjm3Np5SK+xi1VpWeZneCtBn5V4rWXOW5hbpN6/z
i+Q+awhEG+KHGLkmdq5Xa9aTKwS42FGgMegW8a9Eb56FGr8oRamzUrX2zRd6/mLFFenSEIXHt1xr
+vu2KHdW4hlLsuki1rtt/WiDEbL3z9RHWzPIJbH1wMT9CNOQEjfSMyInMAuENgN0pPbQwZs3w+PX
axkyee3YWE6jqU+uH+qrYchfoaIFQDjYEYlV/alai5r/KHvTOuQR5ZEHoN8X6IYCPNoUBvp0ldrq
q6a3xTP274tvacGbUHzzQ9V9/3bU5YL7szJjalXc7N4OQYlNz5jkNnZlYxWTb7BrlNgXa3n03H1m
pXa6HCHd5ttRa/ZVakTdLoAeKh9ig5ccVAQgbJ37R26HP1Hd3LVFmC0rI/kYzPEg+5STrTJTHcUa
O+0nPA6Y6WgYyLgW8Hs5xdhw7RkWKUGWmRZYFmrP7srqjAmHRq7c2HVmPpSKVtxAOPuJ/f9Ts6Gj
ZSla4HoifipVhHQ6h5AzBgwGoayEoHLvM2aFW7+OpNQsBkuGmtXE7d9CGyXQBKa3GEpzREuy9L1d
nbbNba5KjepEXb5zR09a2G2YBXdeH+n7yDPe+rzENgyGxz42zCXPeZ53XRByrtjPpXDfQGchmwLj
ZgOmL18Moxpvx87y11nowsQLguLJ6NKWd3suK07ihuUPyhnqZTBiZvMmdReNMXQ7kiXpQhdaTjTG
7bPUjfFHZOfp9yJs0nbrcgA/hKReOwpXTrvoTI1KsNB6KTTd3ppdGYQLGJbRbuCMeMkjL2CDG2VN
+p4wYgdrUX3Pyf27GZW+a5ZuJpnFOs0SY9M28LryVLzxCO6WCSlb9yDQmlWVZJW9wbj+iLO6Gbat
F7kOTyjSHb3poBCN7UDnLBaVZY+bvLe+M/KugzXCa83CTB1G8Qw5uNtGAS9+s936sry2g9q+FaWJ
/EzsBs19XUeltrOzBt6eHii3QWWVC8LW5VLravTAdXVrSMq77fOY6jP7xW/pGEW9juHrOzcUB6Bt
2N6R98us8ncMMnM1+qp905U8A22i/lmAB9qBgTfedVE8cjyIeFGKrowXkhDpslDdYFlavGzqwf1p
Nq270KUYuVEt3ibwkJTC2GbSkJQL7OXCMY1xVWBb2Ua8VcvvlrqtDYooBv2P0nvluipy+U71ffI0
8b3+0XF5gNaseYfDqW6WRgxUdojTB56dr0rlRauobROMzipcd7ZZOVFTxTtIbYcA2N/7IAX5XZKY
ZrLs3PxDlpCb4WwNtqU/GveupnVPkTsx5RsYosIMn5N6/BV6mb6JAisdeeUo8Q6+SLxo/RyCvB3p
1nNr9695UQvUy0pQGkUctNCkR7iOtQxeNpaSZai36J26XC6/gi7V37mOuwzJkfAXHnn4LCT6fAs8
o1j2HcVlgoPmbrRy5QHMr4aXJpEQi9FcweaWvttK96iNo7wpU5jAINSCXad4Ie9mkTlBk/61fOlP
qWeaY1vhwYwQqs6xlpdWIH66bgof0iX3yR0DQIh6Yhi3PRCZV23E0zXxi+VFa1KgJXreswCFLGuh
e3L9oJUhspaenu9SzZZ8HKi4uhq5zbcqiMQXqGu055tvra20yza25H3XqfmfoCmQG3A5QjkZx/F7
zr2wqVVeuOued+BTaSg8Hg0jz39VKjzEriomsIqyHg1+xqIGJlzzdEqf08job7luieENdtzv2jgw
132b/xxIrk0QEg0HXGyl+1Z4/FArKpOVV0r2vZ8WYhl5TbwMzZC7u3STHg+h/QMvQLjw6qR6G0lJ
e+An5VCMasiMjjTy3OKpYK0MpQgE7lXXXHfu0C1EE2prIuKvQ1UGf2w8no/D/5B2XruxI9uW/SIC
9GS8kkwrlzLbvhDb0nvPr+/BfS+6lVRCCVWjgPNSdTLE8LHWnGP1/peOMwnMM0W9fXtQerceJW1D
ifkvCiG7lG3ZNVuzVeig5FdXqyDKBaVXnLLT68zT1co6wdNJ/liLpCHyB/ZDEWjfW16dN9JsV7/9
bhl7WT/xxzfeWPsw+ioCZJ5Koc4NoqbqxRe8aJVePKl96Lu9XlgO+x9LMs+wUuqR7o7sP9u4Xiqo
tqVabDOrap+Uppm36tze9eagnRDixZ0zqNHyzJASnUmljdSEjngPa1Sg3EeNhKQNSTMKhpIA1XHW
zHGny9l0IoJt3+lDJHkTxWR2y8bx1NaDmCl2mttOKqTeCeXAHxylnSVeGolO0VtFS67kYy8lGwwV
rxFpDewua61aWeqKHwyT9mz1X2ZrQz2bYvh4JsteivKRzEKixjv8PD9D/XguGlmikYrzlHhPzOr9
VMaF/I+NCOWfxEt5K+g3CF1pYZNrzyDEGsNVgo/nl5bcMQIRzA7UFlxl+rJE9kXSCPu5NX6ymzIT
3//7LwzB699f6znNxhqIt/H7aUmtSn+v54eAwNv7jVzopLNGVskeovGTHeY0ovD0NvfSlXTSpZ9H
SiHQHqFBI6N0PsYqcZ521EyLvMrxT2BfyYi9/XVDWcToKFzwxFKM5fzX7UlokhZ1GhVAbqSDnV1J
f7/NhJ7//KpveMfpahPy8xTQE9ahnw/DtLOIS3x0CM6bUc+/ghAleQ6p1Z7z+dc8vkQ///9+fqV1
UEsq/5Il1p7Ldk+A+xr962InkZfUFmHOYu87/+vNPsvNqDT46+WtjTG4dPQ/hbhiCr400OjbqVhD
ARB8B8tSeSV08EslhJZP0jsbOR+nwsk/yp1WMNpRW8GW4Rwj1baXz3zVQhQ3eRbFwnjWiUZG+iYr
rvjhLn7CqwbWefu4WEr60ECn9c5ge758Tf99qQWMABbWBmgVfMz5J0hVrxFzUvXnz6XgMkCd+49P
JDzo2MfIQL919A3CTiKt7MzngQORG7w1XHMBL31wnnlGD4DcBFkxTgD1n7zy1SB0iU7eVG+t5364
nwNPZIdhVz+J/OMr4qyZJa3/qhkpi5NA2DRTkjvwKIT8fj9dWBEYv2UDhw/S5Tf1ZquC6EcYFhZ3
ZeMuGT0j21HldgtV80pDbw8IOP1IIJF3Izt9QzVtTUXrs1Lw1tDn6HYy8mdSE8ZD2fX6lZYufBLW
OLxYeGZM/Y1eKghJUqtUXH9WlD+jmsAe9UnjRVg0uo+3hNAMgTTyFgON1mqZDJE98sXm9NxOKi8D
anH0N6gM1O/JEBGNDG3/w6pC4htQDRANM+2AAZxPBlJsE7K3VodOtmn6TXutyKu2nBKrSY1IVUVU
i7F6UdScN1BrFg+WgmuIIojZBZKRulmU2siRqQ83Z3MwOuDolcwjxxMgA1WGAw8ty2lnpbqZFTs5
kHqMntRCq75PtjkdubZOt1DbZGk3mWb3oJCTvdfG71NxG/VA7RPFaLepHAybvMbfFMmllTtATpoH
GWr8ZjRk6WcD3v8pjrl1fnjuY8TFMrRAVS2xdtUIimnL5lxrzzbbqEhfJhCN47wjoPd+OxdEKpjE
aIosH8c/U+a8V8cEF1kX6dpzD1ZQG06dFGCn+wkk0unIdgfjbdft1OzAY5BY85Wd8K1rCZ0a89Pk
TMI6wsFx3rq2hKAAnfjPykNjGY6aB3Twr1L/JKLClUqX0kml+CCvgjsyNiIAACrHLEK51XXT78zC
tsbSB/Ud7HxJ2j6+36Vvjw9uy8j0gVXA3kDtd/5N1iQPqemX0UtVDPe5kh21a9Dway2sztgia0Wj
GrTQkVhtN5L5YTkkX4CebNGVmfTWalQSwwyzTkuilzjmguBeNSde/PtNPEnMON2kifMeEl3ZyWmX
MOq87K1sp7b/ZQheNbDaixp/1MupooGS2OSLrF7ZW9/+/bxVyB+hscWar6zRKnLf+lpBoOwZT2JS
fh+vWf4v/j4jABp3eTWuPQaJEkhtMfjSc2bd5MpuuIb1fHveIUL9t+yWuotvrgeq1NpI8YzkxZ4P
uXiJzW0+ffiied7E6mqQj5UhI4FJXgzJw5eVBR9exHBayFBg0OM6+2aRBbZUJUZuJy+6fMiORfDh
FSBg2OkUNrGwf705a/ohhNI+S/FL/itE1HytHsSFAf5X9nLZINj7rFXvJBWFuKtJJC9aSHjDKb58
dAda3P1oKf/351c7nNrXZmv1/HyW39jdXX2Nt7as//OT+Oz37dVTRSeTmPQ6v690bmmhTVAdAvWk
zd3ITq+8HS/MVYImaL7RUeL0XlvYxtg0w1Rk+Ytlfiq63hnHnXLN8/T2VoaP51Uby3C9usdWWWNH
OTezF2lTIsjqN8oSv9x8eFDOGlkdC7aZw0TwaYT7Bz7pmzn/+JJAg8rRhnMKgsd6V60qwx8ptJ2/
yFayrUvp6Kfd7j98w6smVvvq0PhmTkGt/OVzM92N8RUW2oVVsYj7ueBR1v3tlTVJ+3qEfWk9Z8nP
FvmVeuWuc+n3Bc/TpXIbtM1/zrdXw5wWqIDGwjefR9mLDohjPtw5+uufXw1wImHDReVvPlNSbJtG
z0Uyffzc0fEQcDDY3Fu42p/P01SNzLmfBzqoXmreO4UxXGlh+RtXKxvZEOeaDkfbxNJ53kLsNwre
NttaWF7I3Mxk6/fb97vpwmIDXbRUklyMqazq8yYK1Dwq5WbtZ4P6YXp8X0g3ZVC76UerzjLMvBvx
7aoGHkL8hOftlLwNIs3u7OcgLm/8Y3b1lrT8wLqvXjew2sRDNQzribT9c/IXXVEotkbkWiku1N37
Hba+JGOzsJeKSAtpYXn3rE1DvaL7TTla0ktrcR9TURuoR6n7bOFY6LrDLCYPuRdZifDK1vvPPPDq
Cxf/CM9HHgcEdXiwrkkueRtpSuCP2ss0Ii/B8JnolH9XjU9inrRdlJPerf3ic9Qawx8/U7s/Q2GK
m7wc/L+ZMLNj7sufkWgQ21fR9EnarJLX7RGkaRJPi7ZqQHdMaWg/hW0VuKJTwwe7aSjAFIkWHfSx
11zMJUMVZHALPkk2JQvystmIqBbUUFLLndJpSESRHh4a9CqVoyYjKvVMJOktYtPwaRDGC4ZR2Xt/
RFZT+H/6RSNWinsSb/X6/heoos9Cq9degNt+3RX5bfL1/QZWO9X/NKCDm9dk68L1I22alkIfnfYi
94GHxr7uP1jo5k0Lqyt4k7U4S0I+Qe++STv/P3zAgjkkFMj9lUvs6gYS5kTQikbh53VpF8Xh/sr9
TLswBFj1lrIj+CMBD66uINoQEUKzK+0lyDNjY/lJch9YSvlJoaD4STYgQEnGrP8VhR97//SOiEuN
O3LTpLT6wWq2ltYZx1JNzCejzu19Z9jKL+TYdz6qub2sDjZxGSn2KtiyBzE3yi42JKwAVsd1UGkQ
09lNue1bhFU9ToOdooejO0W44Vzy/o1TJp38u6qYjZ1vSdt5GrUbNErjx878ZRjZHv4V+wEj88bC
m8TYR0Nz1F809a/4EWif35+Hq+Ng+XkGUFZ0jFJUa14fB2Xr2yKzfe2FcKKjo0AYxyOa8PcbUZaN
crXNLEYcXD1gu0iSrQ7ObLbaMRGB/mJNllekO7/5KnY9gRv9O3o8ROBa4SV/Fq276WXTb1N5NK3v
PTFy6Vpp6DXM4H8+GLIUFAuLG+H65aWKxk+nqdBf1K64q6t0M+jhSSlnxF7GjRzO95qP5glUg1Yo
G7W4VkHrwqxeQHX/t/nVqkRj1HVxRPM9pQqQNeLdkcqbQJ+vxV2Wc/x1lxN1XlyUlFgmBrkgiM4P
R+qwCMNn9d4TJnyQwJyYJZv5UCZbLa3izRAnD5UdfR2ljdIkJ1mPruyg6rI+z/8AEooLKYRoIUHK
9QaRDBpvdGJrD2pHtrfohOKqkoxqsChfgMKmd/B0ikMYJ/oSyVMPzJ0WsSYrMCGYbcj7zk4DN+jF
37mNDS/OghLR4AiMoe6HPTL3a3evf5v6+i/WybMuo0OVkbUDXK77ZDQjLXxoWsnYRKNSPUX1OHl9
LLgrET+8n0ol95o6h7EamiQmtGFbonyVy/43FVSTK124nivCYuNbArw4/zTqPq1WjRbLaZ1mafQ4
BGp+KIekvbOUyKBgDHrkOTKvpY4utkdahxaJv1IK9nzKCLnpsjoo4scw9PCF1eajhlxdO7y/GaxP
vn9f9aqV1QqI1XKai45WFNwyM+Sqa2bG9Za2bmD1hKn7dGzyiAZqH6+D9Unpn+p+8/5HvNlGlkZ4
YCy4DjZN8jznfcXJF9b4v4JHGPE3SVTc65K2A+EsobHoHkZN3SqG7/mRf7IULAe5/en9P+DSR5JH
BC3E7e0t+7eFg47aSA4eKe/gBZG2a6yHcrpySbk0IV43sgzlq+eUhd9PUzIleFSnHFdLjJWPjJ/0
KPUv/+FrEAYA/QbNyzl33lBnDAKtrAgfEbv+DKPit2lifhL9lXNofQz9GzSbogXEbRXyZ6uZoeTj
UES5Fj7GwBGdLuzBRyKni5TnMh3IP2l/K+XaPnipTUrCEt+nSPzC3jz/NIanoBhQHD4K86cw9nH0
kkVHvRZOJRpnsJIrE/PSvMAvDCFfsTSOgOXfvxqypsCJFgxV+Digqq1f4voz15L3B+vSAtaXIARn
qY31fDVYCXRtgn928IjvyVae8/hjaSZms2XxAKa7BCQe3nfnn5Ar4TwJ5KunChOtshzUH4sS/GuA
yK6KfmmpcbiebWmed9Sn0MUpGzby1rq2N1zoH9BV5BlB8/GKN5YZ8WoIFLu0JiUwxCnt72974z/8
8RBK0HKo1Jh8U2thlLVckQtLnKSQ6MCXIbuyRi6seRsEkQ2Mxla42q/ma2xKsTaFQ/DYGI4f/9JM
V6Uca/Cx4PEyBGetrHaWQIxRPgQ921ea77BM/LDqDxYy/t8mAFcQfiULL6/OmV72ecKhkXw0p2mH
OPSmxgP5/kq43Ff/r4lVX2UBgNh5pIlAPWqSZ+OZzHfttWzWhSW9sG4RREARAxa0Ppa1vqx6UDKn
tDacSYOIeaie3/+QC1OWbAe7L48BVoS5WnKK7bdzDa7m1LauXu8RH77/+xc6inot6I4InxEPX6uP
Mjmyk6mVWXHFH1ka0Hkfy151IRa+387brmJWQUeEbgwWQ7FXS29MbSPAKidO8682eUg/d/2HVx8N
UMOBE3+hxWmr7RULZl4bgW2f8uA2OlTmx+KjzNklBLRIaxCEEpBZTShFasj5pap94kE53RnxlavX
m+5ZalmB/V5yzuS01lfy0ZBsP40q9dQVN/ofdbhR7M37A/BmItECKA+IQ8CaFizC+d5XS6NfS1Oj
n4A1eXqDEHv+mDhIYx4xxEA3FKbTAj89bwFDnB3WMeiBLHX67JDZV6bq21cAI8wy01Cakd+FN3Xe
gNEHfZP75XwK087LyI/G4Y7XqyNFx7yanMS+pz7bIH8LjE3t7/3qyhR4e7Nc2ocgSoyciwp42vP2
e6ABNe6++aQYT3qteqFvgNS6mbFXEBN7qGuPF1FwZWZcGDcCUbhbqa2DlHb9Kh4UiSgrAL+TibVU
uknaKxvMhZnHr6L0YVJfELB2aSxRXrOcThRX9KkQ2hyl8KPXBpYOhyJveoUL5JuUp58PQvN1eTyl
6m9Fi7Ay/nl/bq+FFMvUowWD6Pyy8sncno+MGqAID6phZHLXTtQOiFNcHjBD+yDNJ0Ac34zY3BiU
/52aaxWWLvbfgia0F/ArN4vzpkmxF3IRleNJ68Tnfsq/JpP5rNXXwp6XpoHKpQtwv8kVb00xyibE
g1D2p1NTyT0DFdWHNEmvCaaXFXT2zqYfmdooA5gKaJpX/RiJTGr6WJpO9uKXadmL5D9Uh3QNOXOr
6en9Ubv4Sa8aWx1tZoB/JS8DlnODc4DCH4l8bcd4E+lYvodM/nL0kLdZfw8oOtazZDC5xbOdYl0y
011XfSuVwanV0M2mwMmardxcuYdf7EYuH7ClmZRvQnc99tmE0N50CrsmdszefBmRoyRm4fpGt2tS
+crOdLEniY4oCArIUa1Fk4lcGUPZielk4V1Lwux21pr/0gQgqKVyDrXE1lf/ctaVwCy16TQ05V+5
9o9WZu/enw9vriLLYL1qYrW9c/uIg7RWp1PS/lByxcnyhzFPndC4Misu9tardlZXETmCZVH4tJPD
0xAlNkn9ymXnUgsE2HgC8M6gWvbqS0I2wxi/Fi1QeG8M9MwZre4awP5Namq5t1G9Cp0EGyuAx9XO
A9gAnkimDqe6warN/ZOQaTVi4M1j0TROHoYVVtUivZlGNfpUYE/dasM1GSq54Tc7oLW8GXgPomfh
HrkWH/alOmn49OeTNFPMuvGTCX5DZgX4PJQa11VSY4VZ6vqM6f2c5JUnY/px0iqz3QRTBXTRrnfH
shmd1vTnTdkDR7ADPEtzDhUAX1EWOmnZVPseRZmTalRPDjoNM02X1vsoU+1NMDT6vT4NyqM2dprX
gt25K0a736dK8Fkrm+FLpmvj7yaLSXVJFhBwZBrxkxkm2YaKXrpncbFwFWNgO7Dzn2WnYJTR5LnM
vK7o8siBtubvZ1FmWwnr+aGKRnMf6HXvtJ05e605ZDcimqZNJRvFJ6uBLqNXsb7pwlp6IBkqe5oK
M2XoJxwoYVnedXMhdjMR4m2TdtbR7zG9gVkpoSiAdIFYJwP0k6naHFd26JBpi9CPSoobJqb9ZNdZ
9zjIdfQgdMyauh78Lah4j02yTh+olNa68K1N15elyAmSgpwlLt27TAOdU+Ll90bgMV6FN27T1e2P
WMOmrRuZgk9vUjyO8cIpwsy/tQJTvs/UXH5qMv02INpYYiOc8hEnsZ9tIpGYDvjx4GAG7YRdL7kj
6K1sA9Mi0hbbvw0jm70oriPgGxaQI1OU4I5EtekGSviJrkm+5thzvaBLUnc0cplgGXljRzdHS7lt
o+hpAVDDLRn9xzgWP7UiGfZ+qkvpvYyzKnMkvQthm4TfxFRnxM/l9kuvGsMEN0QPOreu529THRuN
myt29iDZ0uBR2U79qY5zo3sDC/d7ZAfyN7Vtmw3UTyl2pcmyPqmTmv/0rUx5wSdd3MoZs7BSxZ9a
ztsvswamg655ZmJMGz9r/2TSKD0DqplvTUlOfxa9FqmHFmTUYrauTU83ItthDqrFntDn37Cfzaeh
wcoWBQJLqD0F8GXM3oXIZO6IHIZPuRzbpSPwpn4WUtP8jMqod2UpJNRXq8MPvwG9TR5N8nzCSQGV
Pank24+pdadVw3OU4qssCknBoql3wQ6f9OxMYwOdifacwgxmb4Y4e4zKVt8oLad7uMyUyQDoNQ7T
qdSLfj8l0a9Em+LveWB3D6E2l05Oj3yKSWmYBx/P/RZLn/k8+QyAY6ph8EgB9fBeUvLgJa3K76pV
Zl+aUv2W+CZv4wGIca/PlFYfYAXjBv46S6OxZaTGBzpYfNGmVnXRlCkebuPWQxlcbJFq2V6RyN+M
WTIM4EwNcq2oK13eYvxPTbIaKof4rOOzZ5FklPALtGZjjXLzPWB5lq6wsuBOr9qOD7VTp7UHb5x+
WvHPntMfqIPTa3+C1Jix3iaJpwxZx0iX/IcGXnWzseKdksWNaw+i92bTLzyjFfG2hTfh5pgbXZ7P
ylbr6+qgFULHWxhanxo9lo99BLYrDaYASIGmuxMTzxlmH59fMAKmqZrKySKrPtbdIGHWNfFpY5jH
kRDBh9cTrfrS9Lr0E6tg78x6HHmZVfbUUU4l6jZHw26mQrGb4fqEvtXLbmTEcOyaDsFoFenNs5XC
MlP9yN5RsKpw684a//ZcSm9qHs8/uyJKD+A2DCzGBXgONQEeOmGi2rP7yG5BUV8vlXvlMyyUpnCn
om1u4XAlPzHSU+Z8VKvJ1eJ6Xgh2/VGLK2NXDhJUjVTpv6hdQpp2tEvFk3pwD8E02Hs1b3U3HUP1
C/k7GwZHnbyoWRvt6ogUY2/24U2P9uJx9LuSPVzCAowpzo2VTr7vktjYwuRrnjCoTo+UvOu8rrXb
ZUJO21AQ5e+l1jxKii32bSfNG6AgyVcQDtk+niYFsyMoqjaVwbBGRXFU46Rj3sgxHkTFTm/aTNdv
gRfFniS3j6CZcjf2xWMgKb6H9es3ujGQR0PeOHqafiG3kDlFIKF3Bzju9QA8trIEmUYS+XyfDC2W
URtwTFJRNLqFxnDXVNAWeI/3jpqO6IZa+Hi17ucbqF/UNwgbIz4KmDxOooMA6OO220Zt0t3NKg5x
ubDrjYbOb1Ol7eTqk1R4oTHp+yCQla2fB2Izku53q0DpvnP0ppspjKPNPPIGt6QSp2ckxZsyYU73
hW4ealjO7mjqKDukNAFxoIi7Creqa9Y5daeE/jcV5vxc20H9VMZltms0muXyYlDrBYaZCJLxc96m
llcN8HbANcv3MEaASnWxfEiE3+5KqSk3odWNR9FGwybNenNb4wsGVCAbhzqRR1eqE/Ogoxehtn03
uFKjwNyQg8qzSuZOk1jqxgp705szsvvShBDEHUoEAaPWBF7QgsmDQKPfppMt7XF0SHvDt6ARhIAD
REHxrGxg05ikpD6C01M2ENqSpyYWwU7DQv5UF2l5yOq5+1TVo+Ypk60/1rAnNpxmKSzzvv2RdAuq
z54qRygI72OjHQAOie5vl4e/6lLNTzGd5qgiyDcG+FonKUV+SFVf88ACVjflglzQJoGZnMnM0o6A
Mo569Cs2u9jra/z6asRu7KtgI+O5+10YWuMgMYodVWG6jUmh3LB0fZeAtbpdKH07C1+6M7X2vEfL
wGLz7cCL/10ws2p2tDnVD20u9fc8Ik39SA5yGpwwhsyiNSblWoPyOEIjAAEhM3fNOaQoQVFsUIOb
xzLQ+m2VGZZj92p2h5E3cM2mBJ9XGBmaIq5YoUXyXRshs/lB/i3J5dnx9VmHD7JgBfGjbQdb7yBW
prYz5WYDrr4rMdIZYlOOAE7yyvxlz/2v2hqtb31PlQDfiNj6OlXe1X0Rk9NEVzdFpb9v61K/iacw
gF4YRjswUMXnZJZ8VzW6dpekueZmDQCdKohiT0YMtDXkot7lqEdue26PdHxfOGMHa6MuerFBWPDY
BaEwHMVSoQ6BHdlFfoEUqjABV03LoRO3fe3FC4iSgJL+NOow7/REkmtXEbj39T6C1dg0FkiclnXX
NNE+x1V5mgEt7Iuma+6zGaUEhWLNe9bTtAnaqGGvysK7Oi9CD8WUtI0VadgVA3nrCWmL5WRsQh7h
tHIbJ63fel1HbdJJDf6kRuGmmvFQLZwjpQuHL6Yd9ZNbzFL9XbOm5qRUXfJbL9vkq5jNYGPEeKsH
OfyVKAk8IGngr/VnDVSH0Cgzzr1WpRbKvjB6sYVQJ2+QCAIJ6RvLM2Z73LRdNLp+Bky/L/VgG0tm
68zVoO+FAtcwlRQmHSEDTOXFt6kQChuHyB7APsSelocoxPR5guRVcjgQv9sEeiFtQgg0G9MIQplO
K1Vjp+fT3G/rgWoKeT/6jh4GX4JZD52gbWvoEmVobHTS3KdQj/tbAwFPeoxFvNDbDJRMJNk7L9Zr
7WjUorkXgfV7qJPBKQsmvQ5abAtKlRvqENh7XwwcPxnHYZQW5maK+/aAgqfD9aeEWyso8m+aCjOJ
VFr7YrVSemyaYj6ZUhCZTtLMTXFTB7Mhkx72KzfGGM/dG3HGQzOyMYTqPMIVgUkwNgg20imB/Zga
yalB0kcxwhzIkl+m25CA/m0+9vYneF9+6cY80o/jGCSx0/ryAJdU8aM/aZ93J12ysuc0sJKbtuqp
UxT3ARc2OxndNjRLt+K6t4NYK21FPbE9GBF++RkUz6wqwz4tqnBfiKHx9MT6TgSnPSamTi518LPP
Y2XGt30IciLJlnjl1EefwribtjiaIbjOtuZoVSW/2GoZndRAAh9kRCFvo6rbZf3EOGZZ9dKnnPnG
DDxGlFzXcwEkKCD1cQxbkHdFUH6Rmrrh5WkutSS78ga5bHsXan2wx1ZbPRhpPT5bZhUc5DpmqgB4
OFRG/Jf/V+yFg9ahrWRtGuHU7wS+pANvr+pUlZXYS7ViI4/RB38TUjn4lE6F5EiDFW80tU0haPHe
yMJg+KT5oIvN2pAfBAv7pZXNYhOGfubl8RB6kZz1TjFW/Y0MU247mf30FOlZ+6QnMIg14htOPnTN
tk58147tA4y4z4mvS14Xo48J1AHwVpb39+rIw6lhO3RlPW+2QED07WKKc7VGHnah0Sse0JQ/flID
gjH76lhQlPS+UCFMpBDYRlOGFzUPPUomu70F0Nv+SHNs92BAtDtATeARLIr4JENFyZtiTI4h0FPg
FGHpJbO8CxXJsUUOKGlW5+NAwnnT+nF1hG8VbDXDr51gDtonoZHEIdkA4K6tsxvN9sUW/GoAU3Cw
bxVsyF4ZC7HtzYjjvS6aF13Jf8dRaz/IWj94PNa4vgzQXSNJSw9TENk/1FrJEFT4nae2dftgZrl+
o+SiPVqd/Me0CjborlaO8aiNToPp3yEgnG5nAxVzSKbPFVwCHaMupo3ZgV7yQ9vcSOOo7CACwnNK
7fivrnbknrQA1JeZxMeo6LJtAqfLJR8dbpoBnAdbOCSEmoMhMhrYEjJVDjSBKheDZA0K0YA5DGHY
wWtte8R6QK+IMD3gsDNuxoVA6Q9l6BhRUH5rq3jayIPvw+3pM3eW0/ko1Cn5MTM1N2CPwpu5BsgY
J+knXZPoSyP5PIhG2had/6trmuy51uLy1KY+At1RVU+FavVOvuzIPVXCd1zIAxcPk+oRJBmAgxWa
ozA+hy4C4aealXTsggjkNOET+Z56DuCKWti9qZLfh8qgHHwI2ptATNKD3hKhMGO9uCEDUtz1ejw8
ZhGMUSg4z3OboU4u5Uw8+0KHXyJLnyQRweVI0iJyqliEJ9AiPAQCOb0pNFEQ8/L/ijzpbizDGI9q
X+UHfWR+RCFMkAIhl4bKckgfqYLeuAW9I9F+J1sHE6KGl8Rx5lR5XLp5JNvO0NSB60dGeaNVirzr
c9l2q9Lut1noJ26lGZ+Jltl7EE7536SHajxPcIV6LUw3iRH0vMnq6gEoCrBbVcyGU5TK/GQikjuY
nRK7XH3lHZyev3WaiH2vApobA5MLWtRoN5U6W9tMUm7DcshcOyjlU6X1Sx9a06EVkvAiLfmRZUm0
S3mFQT1JO6ILIHxhki58ZzB5aJFq44ioZvxUjOa49WeZp+UYZ18TSaq/+GNkHmETw66L5dqZTExn
EhcqB75n4NlVRZCrzxTgIv58z5laQabNzMcqQkDHE9a/IeCobrJylPb4wiE4DRAZuF5Y4VYOavhj
adrCM8vEJif67gRd9ccGlgOIfFYhQ5aA+8DXONZYS5u5LMtHbs6zIyGJcyqZKRUIg3LH9ajc2d2Y
3oZZHX1+PzT7JqC5hPgwGJPLXsqMrQPM9ThAnAMQeeqUg6nezsVHQ7L8PhUzlroJChcEbSWJzJug
MdFszae2ux/jQ6heSXJd+vtf/f6bGmnIgG0l4vfFQ4rp+4PODZLD/EPikypUODfe+L1Hy+aQG/35
BFSAuOGRWgNT/MHS328aWYWtGyMzBrOnkSQkjuZcswNf6qLX37AaAoFqsRlh6lJ3ytWLxyr49vEp
JJYMI6ZfKmOsvc6TVU3wvEnHZc33U6P9+PCvL5WakVZRQQZiwfJ1r5Q9fj20Ut2b8kmq1e8qcSLi
YR9Nb1vin6SQLB+TlVbOm8A2MyRlUxonX84eyEGS2Jm0v+9/xoVQOm0giiHBx2NkLQ0mhSU05KrG
SREPSnOqc0IWL+83Ya5TfMtnaEtFJWPRJ64ZIZ1e6AjXC+PUcUg2qvVspATjRfrdytVr8J9lSp6l
E5e2UEPRINQTmjvvsomwYzWXucEJOe6TrD/OfvcIHeUFOtsveeoITn5UlM9CpElTB1WwAETMVZNy
KUFY1SvjVGAjTI9h8Pv97luWwfqT0GewxtGpoZdZzYJUTbjQwAA7qfnvud1l0eREDkcRC19WCAeF
V1JJb7M8fBCKCiRfNItne9WgUQqR5vAITnlvKZtK9Q3SJPXR8AkWFyG8ZJhpU/4yatJmyOEdvv+5
F3YFtGw83+lUBEhr1Qjh3Vaiqo55QiPkTsMxNj/o3Fu2tbMWVinnnjM9HGLVPAXI5jKmpPUfJvzi
JuZ4MZfCW6uNreC2TCnhlhmBWYWMy6CTzwF4HHTSRztrEfFQfVlHe0zVYmtZeq82oUnh4j9YnXZq
iKWFkyMR0H1/OC5JYJbaUphMF1qKWE+/eFZruaWCx2kmcRbwQstPeT04VnmcS0iTEOykNvsq+/qu
EfkuJLCnj3/e/xsuJLdxpFAaiBCsTHJ9tcIyiboTMD8RPPAStczYsSmOocKH05TG7ZNrdomLzdGK
QonTBW6ymh9xQ4RpgWeeKAO30YqvY9c4KRHVpvuiF1e0j28W95JRRUJm4wonFb3uXYvCb5YCFO80
jvJn1Qi2tUlFFYO0AXv9FAOpz73ITH8ps31lYC+2jCUDZRZXiDfi4EHXytpXlOHU4TwZOouSJBSI
yA++dqv0j6CpXR869PsD+WZ35muxUiyyIkrkvDEVhD2lk3rFHngaFBSrmLJ7MyupLVF5hd2azsSM
2mSqeg2Oc6lZaGf4XEmOL9PofJXoTdNJ4v+Qdl69kSPJFv5FBOjNa1n5Flstdfe8ENOO3nv++vtR
s3enKsVbhHR3FgMshGVUusjIiBPnVM7waHAQoUgNILqNJJXHhbLjf+bFyqK+cWEMc4bn4LSBH765
8BIEVUgtauxXWhlTcjNryLp5B55dCa8GXgnoZpCgeCBgOYdFvMup9vOysZ0AVQnSd827XfFshqrH
3HGm6vAHnc8bR4DKt1oPj5Nu7YbJ+KTE1fXlHbE4VUA8Zug4cZrY4xyMEpnmqhse4yJv3dEmn0dQ
6D9dtrK0AWC4oNKkAr8HM3U+kNTxKsOQ8uGRLUlB6sqAn7NMbooWEV7jaui+Xzb3JuBh3k7NzT/n
xCvDrtuNoVcOj0pAVX34batfkFs6TNHPy3bm+Re3gYUmG8Zm8KMY7LRy4QS+kQ2PJBg+G14B7GJE
b0h/sWplo84a7Z31kIKsXnEdbyOEeYA6nfsAQVCtFA9UDrc0fbzR+BjmYAU8iec4RPIGTFD9r9J5
zgkQfO2HvtYttLTt6QfgvqMp4C0aUpIco6lDBWDi9AxLOJmdP4X06/KcLt13rw3rCnhLtryIizXl
kGoSYvePvvzJwAOrdbiVkk+tZ0IhDzXw5JrZlSbfB+ofqb9+f0cUrhivzL+Rw2WM84E52Tt6n1eJ
FsrqY5mhuELqzQ9XG73fbpszE8L9ZjflnD2c1Ec7rTdDepRU9/IcLlygZwaEqKTStaQ1AsagRCTw
tUPQXveIDEXR91b9cdnUgv+Ygb8mt+fcOq0ILkqeaKqOqM88WuZP0/t7DZ248vnXvsaT1aBPdbLH
LOHzkC9HiLysvYEXtrQlE2Pos/8jlhNi7bDTKSaECmmCCgBxObbKcwlw4ybuFeP9txKsAjyHQfTy
5Hs91CdjqeJ0Ktu8B0us/GkQxcjWKBiU+ccK/ujMgjCYMa+zScnlic4BB9mi77p2N0nhIchf9OAX
iieURsorGzCTvvJQXvDvZ4bV80MTGbHmD0Y7PVaR/wR6eR9oX73+sVFr1P6u2mQFmbjk/7BHlwQ7
D+C52PBXSJkG9K2eHgvV/2HG8o9CLfYULMgwB/4mjLIjwis/J6+80zrgDZe3vLBlQLvhAmcRyzm8
oO9AmOWKvllEaMLClepv0tBAGPC5oQf0shFh478xIszoUOHefSUqXEQH0SRQ3/lwefN97XzFAok0
t20wCFOLdkb3Oa7MlREsTtOso05f89yBINz5YZp2aerbuZtSw/6Oglz84/IULRuYO3Hoap47HM6H
YGlIH6XdlLttZ94ZY3FjN/ld6WVPl80Ie/ufmXpt+PnHjHAhgLXRVLRXcxeI7KbrjpNJEXBoN6P/
oCvfw2AldllceA0/AeCWi12kFcpgnc5lhVH1IaI6ls3995EBnVgQ5s3LDbmsazl3FYgYnMnZKuan
2i+2g0V4Fm3C9NvlCVxcJ8g1eB/rhMoiH3TtG0j7mEXuTmp0ZanTn7EvYbnzpOvLdoRb75+FOrEj
nMsQ7Y7CwMO6lpojiaZ25l6pR/T2AIhuOkq+n2EsTldw38uDo2/RID80s0Wfb0LoVcrON9kdPdC0
8th6N367cm+smRCi2bDMlQLptdx1EMYwb/wvUfGhszo/Z0hiwIYsNlMYg9lpFBxyNzIo1P92yoew
2H9gdU5MCDFJkU6QrhZB4eb5RL3ZDRs47c1fQfxLiXbvN0X+6jVdAemrOJrMg2YDIE3mtoGzVfPk
3ktzJGUUsgiT/lVJjTXw99IK8UrTdfBmNKOIN4KWgQLVRytzVWgqwgDVQ8LyOl7LGKyZEe8EXLZC
FTpzJfVXlANXLn8a6l8fmLuToQjOIZ3ykY4nGxsKJV212BmJi27oht7NvTl9vmxMeKe9ntjTeRNc
q+RPae4nDMhhbfTqxRgRj1DzvffOhMB/DFFrIiFo0okoRqlqCt+M7Oeumhm3kubfISnygVMKzIoG
Gv6xaVU7dwTgg8fID9kDsZMDR/o0SS+tc7g8X0t3w6kNYb4qpZc8JIkyNx12BWV/5QNX9un35w14
EqEao6kjqsX3pRCKgQnxuK5DoXHFTy+tOvWO1ySUodLZd26lo6GrNM0hdZVBPUrofCL8qqU/Qa1/
YLYMHdJK/LJMJfPcTo3WKInEOHU96XNoXHtracrFcZh0b/JGffWb59/X0r52QuSZXHk6NkkBhQHM
Ucnx1+VRLIUfdCyROaHRjF464YKB58gfUEfNXWnKtkFx1U5/aeVNF3TADv2dXq8Fnq8Zn5NHxOtZ
YRtTvaGXaaazPh9WrllJVZlJ7g6RMd1a8DptI6nSdvKgSMfILvUrs+ueoa0DSagawN40M9p3fQvE
FfHOjVLCBYOwckUCRMq3oerkNx4d9LvL07LkC8kjwWhjwMxHueT8V1oIlvRj4+Bys5dYLcBbflPb
D9ztpzYEf2u2hSwpspS5supK5SdEdTZSsXKkF5f3ZBzCbMMml/noF+Zu7RQ3ltp/RuBrFm+7KaNi
B39TudGjeIXFam3uBDeSKmqX9NRI3Opbaj2gQdOVH7FAvZQ30ly0EJ0hJDqTpZQOIV8OULm7Drof
2dh9wFvNpd//NSIMY0jtyRpHL3e7rNjq9DOURrWpoy8f2GhEd5QWIZ97k2qz0NFE4dZkgZBE7Cda
eKytwpPmspWl2JXgi94uemVnFtzz7RwVpdb2o0WM16G2jlBzfkwdcCfllyD5ddnUPC3i+T41Nbu1
EycfUbVVzJZYbxhe+u5BW/n80ubCtcN4BXkiEB/h0FiZkVgxfM1u4yd3vg31Tu9fS4H9vgbjVy8F
fsRmqujOx/+ej8LyyrAwu4mzqVPYy2XpUbLtH5dnamlRZm6a+QHLu0V0vQWYBiTC4tzFe6XNwQG7
Exy1Amzr/rKhhTmjS591BxemzF73fDBV7meepFmxGzc/k2hfKofYWlmWOcIRVp0sPwHQzLPCf4Vr
xMkjybAMKXbN4k8P4Np0to6E3Gd2jW77DuxBOa74gIXr8cyi8GyJYx6DMZuAfTZsYu2+9Cn2TuZ2
RkO+f/rmSqFOXRkIruhtgrCjKQd1crcBWj9Ehwqd+dReie8Wh0OxDiILJOE4QOdrpKVpMIHHT1zV
/2akxTE2r6K62Sl5/4HNwNsFNAOsA8hkzOf35Hy2VZkhN81m0KWvqONtFPtbU65E+UsbjrQJXaQW
PKNv+kh91aQJO2BtMnoxpR0sa3L/+/KiLM3X/OCnI3pWXhGzM2ZehrZd6QlpE2Nrxw1YiWEnx4RJ
48oxNRc8mkMO2qbvGrY0SpvnM4YKdjdVbZW4jh7Wj6XZ/lWmXpZvDS1KIZZOpUfgG5/gpz1IboSi
iZQYh5wAiGxhIV2hV5F+sxQ53qOFXm/KIjJ5n07ZN/q7siO8Yig0JFpQHpxJde5jEzR6hxYtIvcI
KhuFUe9Q3m2uYFsYXIhjadjr++EYS3q0Yyd1bpVE/X3XS6giyr36K08aGroKRQIxXmvOTxkZuAEF
Z7vdaS0dhBMg/D+NHlVbrRj73xXavc9+akQ//Tx3rnIvVG6MPIXfBg3OIyXe56jLOqSyR+sqJO9x
kPNAPzQmKj2dFEw8f2mMUDw9vkriMPvdalmIgAHcrT6sXgdVN9eUsxacJqeQAhEpbnqBxJploqZZ
jZpx7I7jl6jbNv4mA/z+gb3FYTd4yfGiE/dWHelxEgYNB748ytLmYZjbT4+XbSxuKgZAogzKIl0V
HGaOnjwpZmykUOA+yFm1cszfno+ZO0XnnBvIsHFGzjetCRI402uOOVLSv9GSBfCZfO0D5S5VrZXp
ejsUatRAieCRmkvwIhGPkSN509Ht6HpHr72W1vJuIhUHdzHfhyiHihk50DdHPc+VCWH6lqlqw3xT
BzSelrQqoOTcHaa+ufHz4Xao5L9Gz75L4umIMuE3OYrf/aycfwU8aCTioEITkRxynFUyMlL4Tdlx
hzC6AulQb4y8vrKNdwIa/jPif22p54tnQGuuGQCK3XaqDrnS7MzpOp6aQ1HRqm3fR2t3wuIKkl4C
BUSl6k2WsW8rS+c1wgx33gFZtDuw5u/e7zOQAdAZkAlYr8VCGMgCp7FJZ7pztx4NSTXAkPeeKCzA
8cajEo0NmpzOJ60LpAyeFi1yp4Nj3lRrEhhLB4pio4JbgNiW6vH5531goDQ7DZGbBu2nJHH2SoTA
bmhFXyrbWok+F23BSCTP9/NMn3Juq4cYLHZKL3KjKeppLNSHQ2XVw66DjQNq8rJwL0/d/L3z6I2C
P1kMnlMAaMA5ntsDQO85Diyxrq4eY3svdeTiDpdNLG0xNInmfAyvHNRWzk2YLU1DuZVjYvCtg29R
UGtVr195Us9feTMQAk2DTLACok3YA3mi6DEitbGbAO2S0xej/GFPB4Xik0//2eURLdpCFQ9uMBnP
ZAi26qYyG6MJYpLaaffFJLG5NXhuU0zTPO8oj46FWqoefWSpTqwKrsEh8lA8lNrcJhiuUg9JdlNr
lS1Cv/nK+BY3BQzOQNAhCXqT5oZIIY7ryI9dI/+eDTW6rJ/VNQ60BRtsN8BBoGuZRXHj9YOtjVXg
hG7IQ27qdk6m7vS10sDC1jszMv/9JOL17Z4iZISR9G/dLncRmY/LO2FxFNAvsyzAg988FuUxl5Oi
LSO36Mtd08hfizG5V/125cWzNA5gR7D3m2TQAUGfjwO6lLaGMI5xoEX9LIVPl0ex+HmgAyiSzmS3
pvCgstWuIarm854Ub026oJ2VDbV0kfP8ZKVBNFEjEWOSYUzrSZWH0NVMe7yD/vkJ6ZD0UBF/bsuS
+N0a8h8VxAz3Ztd3+yxvshs7T8y7oovo5PnAcMHdI7QLOIP45Xw2M2lE9ZwGandQpV03dPdB7z1f
NvE2+YZ34AU0y7GhXCFmiMe+UsqRrik30V7QvYEBQT8G9R3NUzslUHeFtrKCS/uQFzi4BeDdFMaF
IQWFSeenlXJteNXn1KgenDK8anr/2+VhLdxOsxgRcQ6ljoVylDeMbVNoIZzL1ZXfyX8FuQep/uCG
rf79sqnFETnzowsHBjxYGJFdh5mRh3boWnTyy0AhHvp6e9nE4rY/MTH//cQ7lHMcDtAuhP9EyXej
BAmqGSVre3/NyjzQEyvVQJ+cX1o4uvhK1R6M/ur/N4p5zU6+nzYdHZc2358Qn9cgxjMQTni/CVYd
5CuwFBVc4LmJ2tA6j4cv7ifbp7S2r1xsC9epQs8l2VacG2874fPQrOBfdZtEW3Olmreq/eSEX+Xh
1tLeH4ng5GZcPVHC24wrWdKoGZo4cDuEwjvH2WvaOxt75vgdE6TceNmRBBGTOehVNIiWhIEbfMmd
zTuVi998XVjrxBlD0w/5ugMvU3ZXr6ULRZzXGwNCrFYV9ZgY9fzzFZDbqQNPgbKV6GzNk+GTGUgA
F9vh99g1974+PBfFWmJ06aIA+2TBfPyKs5aFvYDPh5qkLeHajdVPRvdYND8yqX1Rk55+TngTIs04
Zo2y15ToYPrKU6x84Lye/gIRTDcYslfqGb+gNvVHOfeeu9C5vnyeFnwbgEYKTOwRhKZ0YRl9mCL6
vlJ9V3buBuk+rdzRWTlTyybmFh+SfbhrwbfRDl3C22NCXG8c6vRm0m6kNR205bVSZ0URoDewis6E
iSeexwyNuEXt13el1Mm+061c0nyrdFeS3Uh3cAT7R90gR5RbnrTtHdJSQanTeTr60nWsQQ/xgUnl
9FH+nV8A4iOwL3LaWQYjcBvlMUm/GeVvf62lQ0QHzscD2mFy3DPtOre6cDzyVO6IjLPQxd/+omr5
M/D1bdz8bsr2oJjpbZtVz1qstpugQRHp8vgW7hGyw8QstDyqXIuC7cZGQ0OL7cC1u3A7fJ3CYOU6
XNwyJwaEKFCqxkkfkdhxi+lOie/Cgrrk+3iV/5k/lIUt9Ddo/xW9Y0t/vCLXBYHmVO77BlrG8ssH
ZoneLAWpMIoEYqBpx23W1FIXuj6EFdtYG+C/SNI1WM7iWpxYEU5XE+ka4lhYiTp1owNiaUt1ZbkX
IkjkKh20pUF8wIQovDGdws4dq0pDstwlbIbhSNQfTV11O01BfDUWyvjJkX11p8GBs2J6dj/CU5pL
HpZgnn682cXqVAkTi9PrBOtS2d6YQ3OT2NMXte+e/VFf2RCLe+7ElLDnvAHAK+QYhGBW4226Nige
6B/qt7YcrW3vxTWjoDf3ikBuKzrdycg1KcqI+q32mD3FzUoYtjRpiBjMRK2EMG8aoLww9gunnUIX
QbUkHx5smq2SdlvW5uHyDl8zpJ57XZgkYWC0MVQlz16r38Jl1mTDdeKs4TWWJgwWWJhHTbjiSQec
G/KGqImyXApcLzlW6tW4krBZ/DzJE2IkBKNJBJx/fvQTYOtou4FPeOifvfIDFyDV1VfJPRqsHWFn
UTcqlGgsArc1FKTXJr94HnyjvzOraU0LfvEipAcJOXOOKnkAYSjFWEBJNqiBO9ZSs/UywIEDTKUP
ltcMxUaLoDgKgyOiQztSVN3OiGiZKGLZ/K31rbOSKlg6USSmCCoo988IlvNpjbOoMxTovFxzsG+V
JNxA8LULkuMHNiGNvPQ3zhkcMUwL0iILpi4LXDlvftpRfhwn53dcUvOC3u+yqcUB2SBHdRiJoSiZ
/34SZeTciUZvo6yixE6378ux+NQaZXbTl3274viWfO6c5Z3biIFfiS1ro9R25RiyjoHZDp/qBJyM
UT4atQmxKNpV95UPvatWleNKk8PiBoJVWp2DNYS01fnMn4zRkUKzlGH5BRmVPRaBs5s1IJpkhPOs
2DUUAhOrS7ZW7ThbT212PbUBb9Tej9W1aVeBkZmcGeAEsfcLRhm7mIok5cldUFeHS+t7ufbmXvJe
JzZEub/CqyxPtbExtLCXdRvDLGiHvdb6aCWaWXIvYERmXT181xv2A9VueyWGhcCV4ytYKGDEurwt
FwdCt/ks28WUOYJ3jCJ5rEYzSlFm6o51+Y2i4UZpXtTmAzekhhO2qNDgY0SZGV+NpbHzxtTVYOzz
KL6Cn6bldWXnL42GZwI+TOFp/IZcwdB82B/hnXGr8TCpqD9fN+Bm0/+nlXnNTrY5mr0V7TVo2fQV
vFVGtUuGv6OAHte1Vr/F4ZCtAJdrMnPi66eDTQs+bjlxIzgUqy09S17+99gMK+NZck3kLOaXHDmq
N4kLDxBCZZZ14rZK226cKn3Iteav1ohXECJLdrBhvVJR8HASQv8oHDQH0m9AFZDJbXLNLzfQLh2n
tH6+vKkXHdGpJeHWBLHQVY4yJK6ilYcMOYxItu96+ILixLgOQ3Nn+vJhmuynCSLeIgmf9VxZOVhL
B3dOMHK0KBjaYgXMr+nSl5IpgQO4+Qt2jsccRd6VYc4XshjhUnKgCxRUFNA44ZJUCmPIxjBLXac0
vujlBBtauOtLhhfnWy4bsOl6vbH64U4DiRMPzk2aR9dDvSbeuriwRPcURekSgHTm/EDYUDCkiOCm
bq6Wza6Wyt3U2sGuBu97ecSLhtBce8XOEaMI3iqGsSpEkZKTN8TRlwzGsoOsSPSwe63trdhaXECA
pwD15tBAvEXjqfIbs2FylfroPDTJB+JG/eTzwhZNPQvdg4EbpIPoFX7GTfv18lzNp+nN5kBudW7C
o64s5u6rqDW7TPVT1y+mX5BhQBgL++ONNhn7vm72l40tLoxNTwmZBehERGyB4sBACytoxm7/RG/J
Rq4/JZaxsiLKshWCNSIbaLHE+lHdhg4U+XXmNrqcbJx8+mR49tGG4lb3u4MexnvoVTdtsYPjT52k
+zxQPnl5gG4e1OKXBzxvaXF20fF+RdURp2rC8g0wUPZtk9JCk9A7A0Sm2c6M4AfFzuydZUEOl/ll
smkz5xlWozWPvbS2lNFUC+w+pWIxAZF6Xu9nSpm5dtJcOaPyvcwhHRl5LOyH0vrTBon0gQWmIGO9
wkkB+8yu6PTOk3t0silmuKN0NwN+nPCbrv59eU6XrjsImBRwjyaYAdGdFSYsjd3AnGr2UY33sJKq
zlHrPpC1RP0E1jaSlpiZf8XJSCzfkaAt1VOXAuKxbFLoEpWHKXmnkuJrjsggxUV6aA6HLfXcTAhz
ScwzPnVT5btjBlAE/5Zr6LWtb62JmqMyrhyOJXd1ak9YIF3rokC1bdxVAs/wH1Vd23NLBuaCAM3g
SO0BgDgfUN5x+ksjnqOE69C/NR4vL/7i58FvIDtJBMLNef75NLU7HjN2TNQOswwM6EU5rZzZFRNi
Spxc+xT7NhDfLGjS63EokwdI+teI7xazq7OqE4OA9oL36/lI8DVjJVfgrIwwtb6PMCVeSaGUQj2K
EvAQe/Gxa6rxluJtfFCiUD9k7ZisYYmWXCVpc0q3pJLxlMKP8LuyTRqzI9aSpi2gm2/xNFxlyfCB
KSWegwhiVhQib3A+VmsKoAZI5xY4z9uO5AP6tazE0qKdWpj/fnJcR7/OgiTCAtHvLFfwTuWb13Nq
gcZnnUDI6rLwfcOr7cDKpcSd7Ptk1w4r756le4KC9tyoTI3eED11ouVdVBfE1p1+Z0fNxrSMbQfS
hZspkO6cCEZaZSUsXHKjpyYFB+cT6Ie5A9q3ITCy8wFNhGuVKp7WXV0+siITyT9zdzI4YZNNegPU
Lm14nIbWVVbFV5lu7ts0OrShcdOb8IUnln9j1+PGkZqvKHrsMlv60nrRSuJhcY8QABNGcyW+oeK0
fKvz856HhT7Uz07S3wBFXxnrkgl6KSgPEXbyH2GjG6Vk5kUKhJPer+CL7aXerW11w8vlGZ2jBjGq
gApgDtpAn7+hAepyMDOjPcXuYA67wH/WI7Kv97lx1xgd2gWfL1tbiiII18hFzQw9b9h5fHny6yEF
0aaZGXzlnXOVJs51ECf3fqzdOkm39jxfqsuSzPjXonDYUG6hfh6Bbhuj+r4r0mCbydXN2E20JaTt
7VD6B6mDZqvq/I1t6ej3NP3u8qAXF/LkJ8yO88SfqOk4TeGUxm5dbVA6CNKVR+7y94mDkaOlsiZG
wkY380orJfeY/1lNfk7SGufpkmenUeW/BoTAwmjiRooqVi1MRw/4bnbdyslPTV+jdVhyI7QdAgBC
r2vWWD+fqAS2ai2QwOn5NPltjKn9rKRonMTJ33porCzK4pgA4kBpxxF+kxmwM7Qx6COMXVJH99ao
f4GFfGdp2a/La7+44U/MCEF7jHpFatZMnWF6m8BXt/6s4edL+zjONuna83xtUEJEo8gZcj46gypM
ZRc0waYIyk1ovrtTZd4M/zt1hiwsU4uHTZOc/Sx1tzbP4epTbq2wyVweCDwO5zuBXpz/mLCqK7U/
1r/UtYzaot87GYSwp4sqrRpr9kSJ1t4NgfI9BeZYpQaNZd4ny++fanWtj395e9O/ALSAB7KYnzGD
pLAjZ4jdymFhjnEOIfum/gBonCoaYG4gtvB5i/ERdZZesktw6Y70LX6086+XN/TiIOi+IEcI7Rgs
y+cr49VG6yCeFrtdoZK39bprX4YurqX5pspW3k1rtoQ1GrLGTs2xxrFpW3W40vtNb+zLaaVMsnhE
T0Yk3LNlYAM9TRmR5TnRpgyGXVPpd91kXyPVcNuNaGp8YApJrIP9AMJCmfh8ClO7KUa5otMr6G6S
uZll3FbIiCXDR+4FKJDZcKTb3yCqfC1vTLVME9cerpXwao0FdfGM0lkydy7CF27N19LJtWbFJi0m
Ac+nyvlblj5rxc8uevnATFm8wfhHRa9aWBqvKOo2CRlBgy6AcR3NisZX9NxftrJ4fzozVIA+iLnG
fT6Q3NeSzp/Xo0n932ku73PJ+HnZxOJOduhYo87NjaMKO1nyQieMrShxY+RjjK0/bcxZvWVlYy34
NDK/cB9A3k6ZVsy/gd9HbZBY11Xa8prRqggVNdWm7I3P9WDfW5n0MkbTWrV74b1xZnUe+8k+yAGe
mZYP5h3M0gPNcDc4j61utE8wn/1RB+lvqWgPebDWtrCw/XTKmjMbLbkuTVy1rDD6LrHpoLLt26qI
N7V/awJ1u7xui0bmZxTgXUq2IvOTD9bZSG0e1qV2nKYHyXkIw+NlEwu7j1f7jIFn9/FeE/Z40bRJ
VlQmF1Gyhbl3fP/mPvu8cErtLCti1ePzyKuM/k1pvd/J6PBigwsF2AxsU3BmTReMSaaDn0ZjtRq3
2UogsDQ7p58X4qe2qKV6MPm8n+6T6BnajZUVXjiZOlh2nuOghUglC4efbngUxSLALbzTebr6EOwE
V2PI6wA5r8srvWgKLP+cyjJ5yQorHaZDUaoW+BMLtaUy83e1+kce/FnJb8XSkiMASMO5ILQFYCjE
gV4coZIZtCEQDjrlE/NKbiB4Gh0qk4W0V6PwGPX1y+XRLR0VTjZDo/b0tvo0JVpHDh2Emholj4Oj
3vZ19dyPa5fn0oaAexdXjSE4z4VJVNS8sPUwArRduv70oL3/uNAdTb8yGdSZalQIb7opVAv4fQdX
rQ7293CtaLH0HD37vnruLFO7L61SAvcvGdexYRwK/WFQEdGEEzS96ZwvfvVtQjVd03eXV2chyJnZ
d9UZ4kkaWkylpplT0KumoVbTwRHb/0y021S67rOrwl8J2hb2HhUsMj5zJnJm+jkfoZV2Wib7fg/P
iCu1t8j2bIrpL7V6LMevcl6urNfCrsMaIBc8NNGUWJ/R0iQcO0nr3NQJ7qXIhPTdeA6bbn95+hZ2
HXsa2DFv05kRQli2oTQmA0XCDifdbcbgxflAn9KZAWFbO06jjmXX0pqeb9r8oE8r678wT2ffnwd4
cknXtE2TDOb7dvrDl3aDvLfWNBkWFv7MxPwTTkxEqEv71tTPQ/gi9+GuSBpczYMpJ3s7Q4tRXhnS
wpY+syfEHUj1Bb1hDh0PHSQLVTJ/s/qdNR3i5rGyV4zN8yOkycDx0SZLzEHfk5iaCJ22T+D869yo
ejKOSvfl8v5amrvTzwuHpm1l3Zu1Zd0RKbX4GDU7p32ojW0dHMv3cz8CIaY+S4Q4NxWLz1BkitLa
LvPO1foHpUl35fTiq2uFj4W7DlJd0GAWKJ+3YDo1hTdLr9TW9cxdl8MFpBubuWA+2v374yebRwjg
Ua7WtxVayY4jVS781g2CbBPqP6eVe21p5U++L658gZgn7bdJ6zaPNYJw+crGWjqYp58XVr7XEAP3
G36+Bkwkup2Gm7pcCdEW1oLWHbBxKpzQCpN0fjDrepAbC4lmF54K7pYE9fPpAT2xy1t4gaQMeRLQ
z2BSqaUBhz83M8ZJqiip2ri23tH4Omy88lvm/fDUlz55jqvNS4B0/MZ6DH5L9jYwD/THGP7V5R8h
zCYwf7ql2dVUwsBQcF7Pf4NuNinixfXwZDT7SLrNrG221jUmzOYbE8JVIOd079HoMjz5LxXynLhr
VBPjlV0hbLo3RoS5nKYmc+oAscbW2vXI0U7R78sTtWZg/vuJsw6VoO7Idg/o4f4l/UAQ7gOf5+gT
aFBc4F1z/vmgKXRE24f+ScItIxUSvZeM+Z8ZOrEgDEDVS1+uMyyExVa91uL9RwbAgwaxrFntQVjl
dFT1bArq/qmAolsOUfk+XDYg3F7/+f3/NWAJIXppJ52tI5j1ZFsPvPwGrdtBvblDpji3V2pVYtHs
1RZgPmK/VzSF2OCTo1PnTDSHPSXVk2Ls/e5ai56d4tipd42l7Rv16IflzgClk5abyHq5PFLhbput
zwInFCKBNPFcF0aKqnGWV2pYPqnAch1aPvoZ3T88DeAXC2rh09raLUwtuQ18gE0YSluv4O8g/Wz4
g1M8KSnUJ96VTmRYDZsKMejY1DaXRzf/+pPA4HV0p8bm0Z8cpNLWPD/V7OIJms5Nnt107UGqXT/5
FQfPVqxtzGHtibI0n6cWhflMDKVvg9Arnrws+VY3OKBAPTT1eENj4Kak0VCd+qfLg1zwFuTFyMPx
dmERxZg+rJ3SGWSleIKbavyVr3x9waOefV04a1onqVlr8fXuUzK8jNa1EqM++3x5COLL65+FOhmD
4JLq3slQLcbKOF710B/p4dfaD3et86cy0a93NtJw9OqbGijZZctrkyd4KqMayGIPGC5QVlEO5Ttp
498MbL4TT3agVNclKgZ8H/RKg2DmGrZ//v+LO5z06wyBhA+PWvT5970g5eGjePmTwYO4vFPtmyr+
8f4pgtIJHA6oc7r/hYpS0nRWiAxp8ZTcSdPOeCdk5HWGTj8vRAWyFWnhOKbFEzR3Xfeta9fShEtL
zB0BGQwBEN3e8w4/WYIWPJcuSVr+RJuXUz96q8T9Sy6NKJeWV1jNaQEURpCNNRzDiVo9hXl+C5HS
oYkg7zcKJJztvVqs5VaXTiSxHHqatJZz3AUPaqda1sCVUj119mcJReE0B6ciP1krlZeFnYXG4iwo
w6MaZjJhZyWhVPhFnZVP4R8fmtCf2tq6LLhKsu1cBCbUDhTEhDM/QUInNVNSPiVRHG8qSb/J+3gf
te2hd5RdVTRIeNbvP+5nNoXjHs/tmzyFy6cy/e1JEpiKd8KE5+18ZkGYtlSBb1ztGVVBNd5GmtnO
VsawsN3OLAj7Oe3tvI1KxhBXNR1Yh7bbyNURBL1lfr188pe2AIjIOYHDdU0d/vzk1LZkDb3nl0/G
8GQ396W3aY3jZRMiOu6f+frXhgjhHqSu7BFaLp6qmuaMYGtIz4lD14H5qHuf0u4xolNJXbulF1wC
/V2veCVzzsQKA5PzzownGJuedHsHYlhrdpdHtfJ9sYsmJF+UFhXfT+x7XdvVa/qCCy7g9PeLgpdB
F1aK6evFU9DsPeWg2rs4vmOyLo9izYp6vvx+0OW9H2pYScl1XAOi9mgDNFcewGtzJbiBWJXKpLUZ
S9c130otv/OK6OryQNZMzH8/uQGiQSr/ma4CgXRji07I5e+vTZRw5kPJrPVcY6Km+ibs9lJ540sQ
bK+cxrVRCOfe87xGLmWsWP4xTbZIDVwexdr3Z79zMktt3qpy5s+hEE/PjdNC9zRwk71ctjJ/RQhY
zrauEJJXdTGZXcoo4nLbyXcqVPPyIYoeI23Nsyx6r38PuUjvkkM6pWkph9Cpol3oR8d+SpKNDfmg
qoX6Pra9Yj/F6tGT42tbajeqU39NQvmqlPK7vgMN1AXW98uDv7xRKDifT3GUK54XZUxxnu6DbEtT
afy9kVbuB7Hb6R+X+t+B0156bmUq01BOYk6U1yrKjuAn2Xjk4HZxHfaboEimDfHY55jFRntjqjZ2
aA+b1oE63bfhab085OVdBV+nDmgMaKGwq5TAdMq+5L3nVQdANVK7smuX3s9sqH8NCBvKKQqkRlOz
eIq06rMVN/tQl+gBsTYlPDI6CjqS7hy6AQAqo1RpupqU6liVsnt5nMtL++/PEK6USY6ncUTS8Clv
76wO5uZC2wwU9qZ4jcdg+QT915IpbKIs0FCar7A06S9TcJvLj1lwlfu3zVqhcvkA/WtI2EeO5VUt
UlF4ZnUXlxtYSjkUl2dt+fr/d/XEGj7o9z7zEB9+KpEgMpVnM38o04dQvteLu0o+9v6PMRj3l40u
Bp4nNoUbR2nMFEkTtuTgZV8Mp9/IQbyVWv+6jvO9YptfejVYOQVrUzmfkhPf6qvAisgpEXA49N49
QLat6R+6rf9drfknnJiwmtJUq9mEpCl7pWoBNfrXKNwdqt46XJ7A/8PD/GtrPgwntiZ/lAfKbkQG
wUOj/kr1Z8t66b1qI9Mu7IA1Up+d8a/EOIJOWvFuK+fMFPyJVftd0mlsylo51s1Bdp4zbx+3KyNc
XK+Z6JvmdYSOxc51KdGKKWsm1suqt/ChoLu64rdmf/DmHjyxIIzD9gw1Sn1uJ6O6dtorHfbt4kss
Hcpg7yu3Y/0+qMY/d8KJOcFLavS/tqbVc+0Cpy42JPoub4lFN3/yfcH9FQk8IaHJhJXx8Wuzdoms
TJaYgkjDPpZHhckKlB15tOox9H97KGvnd/5W/dAL7t+haILbS6ywo/meoRgqovWJvwlWroqVzaUJ
cTXUz3pttiMnNTm0/pMhfxrWmtpWlkNEs8RJNwRRy4TltKR/7qI1MNvyEGDXRRyKliaxnFT8D2lf
tuQ2DmT7RYzgvrySkkq12S5K5bL9wuhq21zADdzBr5+DmnvHIsgQQm5Hu18URhJAIpHI5Ry9yCbm
wcUwmmMEzqPevYulpZjbk/gjhP9+YWUAGu0Zecfd6ubIsi+jdfwbnf0zvmAxB61o+7LC+Mw6WOl9
oUkut01ThRrS/79IgpVsR1LBLcAiae0LUR6c5Lse3zlSKhTZXgiWxPGQnnAJX6Z4nwFGDtDAruR0
8yHWxgpkYEhSonhRvKUjpO7GkSJL4E57ZfxNyjsro4Hu/KjwUri+KduL9keUcDkPqsHS0ULMIc6O
zHzrhm99hUSBrDJue9H+iBF0q3S0ZHQKOFFt/M2uAsV+JDIqXtmiCeql92VGShtuxtg9UXef96Nv
Jg/oLwvsG2Hx/p91/zMbQdMYLW1b/QjUeH4OCLIiUMa/2RfAdgGvBn9WDYTFWKN7weaOGiW72Hhy
y+eKPtu9pD9u68wDUBflFijCW9NUTaj6r/tsgvFN9v10p8r2fdPhvBQgGF8H/J15BvrxU988keK9
r+5yp/fTIeycF6v9F4A0u2qQTGpLpy9lCjpNgYg+pe5Qn2zrUJZ+BB4JB4ijb9dPzpa+XUoRVBqJ
pYRoPWamK2+U3WXFLhoOqbab9cN1QbLpCIpddHbWtHmLQIEXnYpufKC0OeRaYvqkZBKvdstXv5yU
oNmO01tF1WFS4BKDlx6Rh3na69NuVL+4+ut/mxdf4Iv7RpvQ/jYPmJem71j6yR6P8/RMpr+Iq1/O
SPDEyl5tDZZDw9vcd0DkxxC3/YuLx0SnORi6Ue2xAnDRqDp5xMWN0Nsg+q3rUENhTwrP0nFdGanY
tjL8nywx1Fn1ETCkuLfU3MdH1fAV4A7cBo3xYd0upiNGO5WSAU+kR9TELe607pNr/oUfcDm+YBL6
OEVxWsajMnniq/SftoklG7Jt1f4skmAA5qmb+iyBBOdkgKDo+3W9lY0uHPwe6OQotoA/WVR3drsv
/+ZKvlwf4bz3RUxiO+bqpB4BWmuTL039niaSQgg+iuhjXEoRTrqV2H2m22p9iqsvBfmqpiFYG/7b
QgkHPGWOUzYMR29ih9gIZIl4EY9kpajC0QbELhm8CNvcE7KjWbqLydckTf2yflSKL+ZUHNApgUbW
d3N6GPTnxPtlGIfCkj2RZfogvMWqFv0STowj2aOIo+M9gKfr63j9zKNdbmko47rujZg/YHTtZTKP
aXGYks+arL/o+jRQL7aUEsE9AxsipBh46RlHQ8Z/IhtfOPaanY55U+ONpNOgHe7z+m8MvYEOMpRY
ftDoLr8fRX+2m9cNnnnF8KJmhu9OzXtUyxBVN6dxIUaYRgXOVmYbuLXa5kuTvkWWrBlTJkAwXinT
M5pgpU5jjbuq+2VX366rk0wA//3i3p3dbgTOC2YAll5t9ntZDcamugIuD0BwyJajEH05/qBlqL9i
8CG0IsgaP7fvNGWfj5JXvUyKYL90Bdj+Y8svQjf1J20/Wt8ruPxA45dcJjJBghXzhjIdEhCnneIY
jNPx2SzPg2n6bPz6F9sC9wHdlzBLhpg/YWNHnDmD2Z9Rwo3mb2Szb8Tv+l+D+X8iUJ+x3JmKqHka
zbD5qofQjj9Hb40sP7CpXBciBCtSOEOUo1IRDuS/QBXofv2XNYKY5QQiR3GnieGJ38UhqvOIxNDK
Pl44eo3SmFQvsQWKc1caR2moa1OVLhZHOHlRZ+hN6kBnS/vOPVTfXwxZMmrzVr+QIJy9uB4KavNM
uJUHLPuEBHIlu422F4mzZIGvDVijghKprEPVkoVJIBlOxoBIcxSbc8ABAAwRWDtgy5ebDN45VuSE
Ik4EdkSaTr49Pqb2J3DPHbQUOCrpAFbL0OneZ+uBRE91a/iZ94RyS/+6ssm+Q7jXjbGjeTvU+I7o
C+sOdvsNJSbXRWytJafEwI0FEB+8wJdTLbOoK61hLFBbpB29vARf9q/rErYmcSlBODFVNBeT1w/F
aTZ+x9Unk94bqqxCZiUDLaecmUsHOhXgbsXopJVHgPVmbfVKaiU9JlVsg4nYce5rBhbX69PR+OYv
3NYPWejWgETgHYrVlxNxVDWv5uq1aPUgy0rQfgdl0e764ti3T31u+BXYh1pWB1VHwpyBVrM+amn5
ZJLajxy0l6UEBfGqZCNXwQB8Fgh6ULsDEnRjBYHT5P3MlHqgr3Hr+Ibd7ZXsXKGWWMt+da7E0VlZ
EUGWYEWAC+NSp5joq+u+JR4B+WcVJJnup+hqvb7aWxt7OSv++4WnwFSbUIp08qsdR3uWZD5UdT8C
P+26mM3FAzsqMj8calfEHoNJL6y+ovRVLX+pUx0U2uc0jn0G5teyinfXha2OHFYPtLVQU5B/AvNC
OHLUibJUN1j9Suzqq9WljwO5ESP+owX7UoRw5oAbaJsKkj+vUVe9E8U99lEkidNszAKQwQBDwl90
+308jS52xmQDtQAnWb92RA3qN7eUdbBsKNlCAP/9QgASDuCWzqr6Vc8in4wPsBqHafT2luzOXSc3
XSCnXkxF8K9iJB0AB0CwIcCT1JInzev8bIIn17S7ubrPYu2Qdd3OyJO7HpgUpLk1VYfGOXQzapys
Ff+JXZPUqpwBHfnVqzGX9wkm26uSkqsN/eY19kBR59yYgHparqVT1JoFljpAx0/R3ZABGjAaZ39Q
FJQttFbkV60M6ndDPQCFj0JbxKRQXCJyL7iKGycZ2INfS0XHDf0+ybzvLQE2kBXQ3qx7nFRVmNIA
qs7MsqrXvvvBErofPOv++jndUEC05FnoMXQ5Ua+4aB0ZuiqKzOoVBG+T+uLvtPTrdQn8/hauEkgA
BwueI+iYE/Euc/SAkqlSq1fAGgTg0vHt9N/Sah87wPRpox1o7n5ikrfX9qz+yBRMA5k6I0e3Fq7K
KQ06M+zUc6qVgTXdXZ/bphygeKDWF0uHmt/l/hRD3btD10OpUW01TnOzjzNU4421MwRFJs0ibVwU
QITg3FsoXQY6iaAOCZBJcspy8jqPFOmWfD+iCIqqMsbMLa2Dz4mzij5+dNcJtlvpSal4AKZ5Tax7
tqsqicrJhhc2R4+TuQcwXPZa500J2hqzfnBsaXhvvVYfdd5o0ub9AyuGoYYVuoIGg+S1G5ODkpR7
wBbsG22QeEprRwl4RLaDMmIAy2srjNrGmCpw0U/dK1rOdplxZOSHkwCO5FH1DmX+fl3d1isHY2AB
5RjtTShgF1F8WrvoZzuGB8hYHPQo804ls1mbUBu+HhBOAEuBAnaxOn5wqr4fAeaGOhfzYI1fq/wp
A7C8Mf9wxu83z2UhSjg605jWXVM79Wth+17hU1kLycZaaSiFBEIIyrzXIPkA2CFGiwLc16yIRt9V
7NxvGxmMz/r8Q2sA3ADT7MJBEIFUoFYZ69Suf+2SnVof7OY4xYHbSHZlYyrojOBeL9hX4NVwC3vh
JLSoZtTScU5eAYisf2qmsthbLhifbt0QECPwIlY4O2BIEAvwLDzC5iaiEfAgOmsH3uSmlSFCrCey
FCEYFldNlFFL+uhsJWExndrjf5uBYFjAh8oo2pqjc/2htTm5ua0K70d0qHC4ewBbgOFhuRFmCQbh
qaPuWevr/fAlbs39zTNYCBAOBfhv+6GJG/fcTqU/d4i43ZqzFWYgeIGNARANvDbc81S1O1Tr+LlP
5tFHSHp3fSZr88v9CTw2NEBdA0tUCF+kZFRZWbvFa8keWZkQ32AIeOu3K+1SjKBRbBorphlO8arf
cRQ1YKdK5rFW2Q+SKIRhgI8PuhfBqTSYrs7N6JFXNBz77nFQZRUIGwvFYaYRisQRh6cnbrkVRcTo
FfJq5Z/RKJZpP9L+dH0v1lYKF4YG799GQz54w4VFKlsNyInuQLAXHVpug8oMumRfe+RmO7WUI5y/
TIty5sWQE1lAG/wnzTz/+kQ2NmMxEWEzXOIAZJhBQD3hoTyZgZbempQFlrmJoAcnZAI6rdhVR2Jq
MG2wx7MB3vOK7txZxtq52m9IABQG1IXfGOAHWdqQwvWqyc3H6Wz2uy7exc5+bCRe6WqZliLEs4en
VlbaQEM4a8jMffaI5FG8UidheEGdsi5ywNWN4SPtof8dASHPrR+qm/s2uBROouNxiK8VMUVukcLO
GKSkDwpoEEZ09F9Xpq1p8HcosrOwVKtOwEmd2zY15uHMXgb7foheI/bWJxJ9WrcA46qAiUIvK28z
XfVklRAf2e6oA/SA7tloPRYDDUzAxcx9t7fNMVCU6GAy83eF9jBVkd246+Tth3wQcuH5CJ4xsVGh
pHOcubTQT5OX+7Wl7QzjmDMWIIcHFPOHOnke2FPaxYHG7iILF056tLuwl9np9WLzZcBqA7rVW0Oe
5TTBCxD8iyenioOODWBNyXcOevzK6VYngE8YMFCqDogT9K8KNoKiD0JNKNNP1ps6HFXr1jCGMDw/
exe+2Dxq5pjXGN4Ypz1K+ZOOSk7vtspAX8AdqiLeK4LaA4S7dcFBgBmMeOGN4BBC63iU7k0P/RB7
1ArX9qEcHb+W9mCsbRPW7kIyf+xcTC6aR2Lks6mfWvWhmZ/H+BGU3tdP3do2QQQeypgeB9cUJ4cG
T9pXia6f0tYfnIDIQKc2FA2krzjVwADCsRbNK4BSoriGz46sxr6jx/yxpUdHFnncWCcefdSwOagc
xfW9XCczUowkNUrzpDTjfaoMT6kxPVM6H66vFb8KFpETD83p6O128bgA54zo95MmUTtNbUxUiX3v
zXvL+A3oQz/yPrf6IaeoSFJlzcsbu4MCKw290Tim6GwSJka7uSy90rBOFQhrG/1lojffHdgWU4cp
wEMTKQxBw+bGaSYaJfapTV7GYfarHw1qOmvrfH3lNuYBewtCI1g8jg0kzMMyZsepcsU6Dd5BVwJD
MgvZ8MIsiO5RRG0xfKu+WAi/EBk+8JYAA1SJHwgmYJwQrtiGgmdKjSLrZAOb7adDZKmADQXmIT/A
6Ko8myLuM/GioSn73D6R6bVJI2BEaDvPkdx9G5MAdh1UGMj7nDibf8SFNfGKGYmqarJPKkrpvSrI
ZehvGwLAkIS3NzKxKrJi/PcLAcBfS7UJ4IYnUzv0yc6U8WZujI8gCFYfNDocZ0Fw1UpdHY0EsbxT
gWYc5BX32f5WNTUQlQdeGadw5LuxnIDdezSfwHB5MqJdWwY0v/myWoy/cgQjXFQ54gknVXvsfuWV
xD6tba3h8eoTfo7BMWQI6196Y+t0thadxiL1qTd/8qb2kzP8cGQMzmt1XQoSNMls3GQA0lh0yuJ9
9aBM++xmXxBBHBw3IFUCOm4VxZt0JxlAZIWqE68MtOy7bb7Gg6+16q0vJI6nARl4YgBQYwUT1KFh
W8vMOj6D1raMHhPzdLNCYXyk3HQD7Svw+pYKlYPXlrZ9F58RGSTDMZMBka1PBPgzAMkCrDU4WCuF
dUcsUmWk8VkZy9DqpgeiVbIcr0SGqLQlcHnidoQMhh7eUT14jkxv1xJQmo73PGiecKrhFi9XySsy
TymBLXzqdii+7mTayq3/8tpeDs+PzYVZMvS0TBAUcU+M7Ed9CoxCDYz+U2c4QWRoQXz7cw/y4I0Y
YFDe8K27OK3poKfeKS7dg915B4kdX5++5fjCfGxvztuyjjCf2TfoLuqf1dvvu6UI8b4GGL6hEYjQ
7YPS+bV+f/1c8H8vbgmoguFFAR0OtIrCfRrNUxvPDlFO+jwFFYPfWR3d+DhGn7wovtnDRZzoQpYQ
BZlSkjcTgywXXN/Jzitl5QIb6osSFh15fDwekXcUJ+MMwDxWrOjkfs3AIKMmMnzqLQEfrzXUcsI/
EHOCamwOjgWK91P7UJnefjbG/fXt2Dgh5qUA/gEXJ6RBVUXbRG100jJyF/fOQzUcrGLX6Dtb746R
4Uouqg0NXsgTDrytTMCLJ5hQbqk/E9If06Q4sjz/dX1aW+tmougA4OGAOwY203Ja/UTLJi0wLYDu
A/HDlsRuN4f3YLeQA0KyScygZ4WZoligjk5J+71Ew395c94Pbw1UFwHtSdVceFWCYo2p1lLbLaNT
M6BS6kB1SUXN1gQcXeUUz4D6WYW+UrNnvd161slodoMW5Pnu+vpvbTNeSjzgbOP+E+OcQ4XCg7i2
zVMel5+ImT/pRn8XU09SZ7A1jUsx4gFPGrBw4XkIbJ+d+q8q60rkWiLYKlT8/ZmFEMCwrAQYPnjg
nkrAQNKUBLOTBbGFi0oGWri5XkAMgLUCLzLa05b62gGhKquyzEJT4vyuEu+5RWdQl2V317dlc71s
xFUNvGRRliEY9wF0Aw4diX3Shi5oq8OYO3+z8aCg5E4cXuNiGh5YGWkNSCco1jzvaE2BX7pnMiOy
OY0LIcI0TLXIzXGAENP2/NZ9KdJbE3D8qX8hQHhV1lnpkjiGgJ6B0c7J/L9wFBYChOeG2lbo3uDL
BPSynffseLe/ZzjmGadYR3oaUVtBodQqz8wkcoyTUc33Y6rs51ry8t5Q2YUEwcTqwBOP4NsZp0h5
Y+2+yY+3qxKMK9iE0d6AJJ8Yc8FJrXW1S+1THE33ihMF1UR9fZBcSBu6BPYNE10UKGQEspqgS3qb
AnNPjexTnTyZn01ZZ+bW8IiAglYGKGDINqjLgw32r2ga9NI+jdlX97NivN18oBFVAV0aevBQPSze
E0mlVeXYQ48QLjZ+pOz9+vAbBvCD3tDj9UKcAXn59bHhFflcK8rJ/mFbQ6DldlBb4LDxZHn1ddcs
qsR08O+YMIAgkBCfGpXm5PNs9cpJTee9Ou7L8lGln9LpLtVI4Bg7FQFxt5JcHxsqjPJL1GACJNCx
kBNYTm/WG1WhZPZOY/xGbWtv1vUxj29+CKJi7EKIcJXHhjpnMRdSWp+rQ35zbSzwibFwKIlE8AL8
MYL+MkNVkhkIvyeH9M9m3zyTRN23Q/EMENngZm1AHBwEr6aNqLHrcl2/8BWzRvGses6jk0d3Ru8r
v5hzl8rKMPn3CncuKixQMIRCHpBfivFCMjbglO8j7zSjK9/x3m07jPJ742umycruN3afnxlARmkW
UoBiPka1067BDYbXwcDuGjzWtAbNcq1+d33V1hYAsMs2RzcFdCdceMESG+2UNGbEunNit344qjKO
y63xQbSB+DeKOjn2+nJXJsWy5moounNp/CzurPrf2z/fAkMy7hDbQ7JUuAr7KnamqXTbszd9cZNA
q/7j+MLnR/VcGU2L8WM3cF7rr7d+PRhp4Ozw1ybOoClcUqM3T/MUefErU+8b69De7Cc4KM9BSBUX
LMpdxbX3igh1U07anIejYxd7r5EhSa039+MNgKeAqSF0K/rRis4ixNQLekYdv5fs1ejmsORyfMGB
7tTYjkwrpwAGIs+Fn5ZUImB9yLDygG1ATBAhdF3MAbpEi2e37Opz5dX/dD0LvIF3JJg/ru/z+qLC
rcGtIKoxkacRL6oEvQpqOeTtuR2/E9MIGCqNI1QlFFSW1VrvyMf9BCoFoEegzoz/fmEEPbDxjlbd
4TgPd9TzqQzqUTa+YC7SdlBSo8P4RrybHD/9eX2hZMMLB2Ky3N7Jx7Y7K0g0Wz+YJevl3hCAskgT
T0rwcxsrjl97bGsauWp3LoCI3txroyxhsiUAHgLahz5OhBhAqsrBTGfW5ues+Nbty+H7zQvk4LQh
34tOCeSshfWfbZfZRV1n597dtaCRkNwGG+dhMbyw/mmswM2qMPwut37Q+7L/j58vuAN50RqRMmJ8
HXAz/9Rucri+PFvfb3lwmUC/paMEUjAYjGn6PCskO+fJ3mR3WrSfdEmQcx2SQmWcxvl24GzgsSrc
CL1XuPGsZhkK485uWgVdkwQdeKQa10GlUemPsvbdDY1CdSqKuWGl1HWprTlUeTO7SQbeItUvk/tG
xu+zFuAB0gbpabyHOMWksbQZYxuhB1ax0EZLXiLf7G5+iS2H5+IvTBJLSYZoEoafs+lgTcyvtM5P
VVuy9bJZCCcDJ76tEL0oz9Svst0sgzTmmr90/JazEE7GDKBGvJYwfG4y3zK/KnvWf0NFsX9dgTdm
wZPeiHtpcPmRcF0uFtoiAJSR5tO5qWrfyVO/kVxFWwKQSESjKMKO62KmCnSYVq9P/Rk0mP1Lrp9u
/36EzZELhUuAEIWwC60yG+5QqONZS5+qwguSuLx9n/mLBWUhoFVa1ykhZdIw1nrsnKYP8V3i3Rx6
5C+WP8MLDmWSTXESDxhet9/64mzvr6/P2kDBDwOMBzpBLDxxxOuhqRlVLLtSz0DlVx4qVSt8xNNc
lDp1jRTAVNxrZIp1lEGiUBd82Jz+aKlMZo7HXUGN+Uy1+y+5drw+FfFEfIwO984yQXiIGmfBbNga
G+espvPZLZj7GYj8dagpeXtnU3VQ/JxEMjq99XQwFRdoLjyJj9og4Wz0rjOjGyQdw+Rb5e7jG5mo
dHhMi+GFuyNBfX6WNRjeYJ6fdt90E23Nh0SWYZLNQlg2oiaNFlsQM5hB7fqzJ9Ew2fj89wtziwdH
7LUpxi895NrZY5tLXhWiCmOdUB+Ms4dSZ/ToibUIWoQn/DCNQ6jRs+btXBWH/OW6am3M4VKEGG6J
jUQhDWKooab7DQ1kaLSbwyMlhro5fgzF/ujMM3pKjGIIe/XOLZ88WV53a3wUSyAzwqsRUDq63IJe
abSqS5MhRBgVeHSZf/vyoAzko5PQwGnQhHOtA7DJNcB+EPLWxRQdx8W/19dfjHJgi5E7wmMdF7+J
Ki9BR7t0aFMLNRqhVd8rEXpN/ci9x11HlPN1QRsrhV5FjnYHb5YTMS1XCtXHOU501IWp7UfxTpO4
HrLh+e8XZ4E4LvNYjeHH/E0Zf5i3Qi98rNPF5/Ojcjk+S4dyHDG+qn7XmjALr6/O2sJiG3gHO8Ls
vEda8JYV22pdRso+BDzMD1q3B2dUfKV3DiBXkPgdG4d6IUq49gqjMJCxKPowpQdt+Jnn+6qPJTJk
0xHUtrKGyrYnTEdLdlG2U/K9R31FRlkt+ucfe/Jn0UTbAfqRtEE7fh9OzeinleIDG8ifrTbI0t8a
ve9S2bS2DgscPb5RaJ1Y9Q8yu27nPm6ysI6d6IfmTswByjwx75M8Yo9TRtlDro25DORhVbCNiXJQ
DlT+/S/OnbCcSp2hyKN2srBpiPlZa5gd4TYpHcBzjCCscbzfY5f0hyi36VONpU/8UulY60+uPR6U
pgdBYJTNJRha2uLQWE4suSc+agMvXWZ8IPxVFRFzdNCicF64r72cFnmWFCSkXU3vHHSkpr7dafZD
XY7GnulAgu1cE9CJdOqP1EXTb65p8QEMMt9RsKn+GvIZXFtKrTyXeLL7We4RlIIW9Nf1U7ah+ovP
FKy1ht6jiKLvJWxZ8qk3y18KmD70wbm/LmbDFoE8ClbbRt8kynAEMVnWTR7TYSX0F0fb30y0hcV2
QFTDG3FRIeOJjuWcdqCbbfQm7A5KdPbq8PavB2cq2prQnLDOACe6VlCzpU2YD4GV76wxuH18pGXh
UeDSxLtHMHXFODgqHUgbmuljduyLv1j8y+EF8xZlrVUZLYZn1tkq3qgkJrCxtxzThecFUA2x6rtk
Rap0qaK2YWPs3GwfO5IwpWR8MRNEW6VMkwjjj2RnRv4o8Sc2TsDl5zvCQS27tK5GAMaEZtve5z1I
GL0uYLNz84NBg7eoOnh3IiZtfyTZLm7LjDasq1SrCUvrOKeWPzdhajWBl71f16WPKI9geJAJsk1A
itjoUxSTTqUR2TTWujLE1xiB27lGoJU2Cbwq1w+JknpBDdCnfQ7L9Zh4ZbOz82mAbQIy7k+U0jcn
J5m+GxErfs8szT6DRGM8VzRJQa0cu59p5kyHNsONosZToftTYzgy476xI8hm8L56/s5FmnrpWIxK
YaqxW+bh0I/3Zs70I83TeddExrfra7UlCI2XSP+iisdAMdpSkFlUheOlbR62dTl8YbU3PIJ9jLzM
Wi1rUti4/rHrKKY0UXa6hncw3ClPi1opQzIde3If109D+sJqSdJ046jwyg6Ey3jHBXhFlxNCNB+0
nYVThnX6pLkHImsd3lqwy/EFS0LBB2m7FcbP6IvuPdPsk0skx1E2BeFiN2g/oQUWIlTtjn22m931
LV/7K2hJwbMBgA1wWSyxBsYrej3pbGMKU9PXze/ILKr6Pk7e55/X5aynwVtf0MSF/iqDRxeXO9HN
aeFYAI4Jq+yY7kkjsSYbw6NwC33uqKAzkMQRNqLVaeq2ZjuHU/87OTa3tgyA+YK7LLhIUYgNXRL0
aBqsgaixN4QtGBCMt/Lm4sz/FQC0INSZIj6z8gcGgBbaVj6GY/tTd37mN1+oKLNHFA4PRPhKCGkt
V79hM/JyCkOwJI4CcgdUe4mA9UGAAO7yoioMOQND0NLRITHqS+kUWsTy4yZ01VNU3NrHi0UyAV6H
UiHUkeNeFUogcjRpZQ5NrbADsSfsXyeJhq5tElj9ADmD8BjAUpAQWq7S3OcJmn8KO7SeWvWrW+d7
4lV7S3u7fhRW9SN8HnjA4TRgybiHI8iJzKhLaOqETRJq/wLHWTEPze+B/QQW0DGuJJ73xtGANA40
hBf1Ouc+lgmCmAzS+gSIpWFV/sW2YDLIWyORhktWDEDMsedW6lR2Ya7Z/rNHb0XwxXJhfGQ9kMVB
5YjoDQ5gHmmSpOtCFDYH+h5MTBLl5cZh6SHwJBqUytXR5o4S2eV+AGXISdGb3IV2MqJ08nOXfm6r
R/dV+VqTeX998zd2YyFL0LGyUBKvjyBLqRDMSgOF3loIypcLKBMof/D4k1CEUDMnxbRZO3ehpX7q
W+PoksGfHA0wJjJeoK25IHgNnByUSfOeRmHdmrzAE6ZBZOufzr6LnbvblwrPIxguD41UCJQvh4/x
YFXijPAIgd87e7u92U9H0c7F+MJWVFqCIq4o68NyflSyIHckhddbagX3Fm07eAmsA4t1bYB8aiBD
mJm/Kva9TX7WzXuu/iim35YmoxxaQS/ybUd5Pep24JAAi4db6At/2hqUcQb6YR96k+eX5l7Nju0L
A5pkp77ZeeDl92X+UL9TGtQsGKNdVpzQq4v3G1o2r+/bqhNZ/BRBL6rK83pdMfqQOTVovj8Nyg+W
/siUTyTnjA9WF87JZz09Xxe7cQXhAAOqAmWkcCtFYFJAshtNQRKYoW/tD1QjoGbguoCt/QQoIfIb
UBqecFqu8FSrhmIC7C50nG5P02PjNffD3AS6eSy89FC536/L25yQxSu6AfzAe1CW8lSXpnmreW0Y
WdbnRol2U81eh5vhN/hu4XmBaARgE7gVXIoZp6ykeo3nF5AElPpOkVX38n8vWlf0ccIzg4eJYIfg
Gpgz4AmUOGpCtXlqE3s3si+9+2TXnzvaHW5fMRTJeTbPpfESw+VUytqM+ljX8bBPqLGfzUr3EzZS
EFs6MqhTvtnCrABLyJuSEWqBwymIsiKrstNp7MMRiFHfSjK1ey15q6LR2Ok0loGCb6whLwrTkehC
3h9Ow3JiNooknAIwXqFCUTOZAhX8wdWPyQzIuJtfTFg7qMNHpwiuQ8GRTjInMYeZB0zjfd51weBa
/vVN2rg13I90M9KQeHmIaHStFqVFwpwujKoIF9MuaWSdTlyjxL1B/Rn0AAq9piD3sjybKqUcwy4u
DsC9851s+qQO2XFg3mfiVM+2QamvxqpE/bZmhvo91I59IBaKM8vRBxMPutuHxJmO3xX7VowKnFQ8
oT4wKnW0g4pFoNo4NeZcTUNIfivJQZVVs27YG7zEQXKONxSq8VXBEOhqzMDNMQ/hFBm+038D3XEQ
M+327edPKEQ+UWfOe5KWqtxMXTQYNUKT6Vftff7nVt1CVTFacXELoM9tVWLOOzfdGqnOcBjII3y6
R8ThJLf6epWWIgSvpK9aN2ph7wEOOQZz5R7BC/4MHiVJ5YHOrftSiXmBNEIx2Gk8msVqyp5OJjPy
Ng3zqK1A/jUNQISPzMCZ+0+OV92b2reYtrtWj/duY8dPNCLsnzjNyncXNAsHj9ijPwF25C7qjX+A
IgM8kKo0d33pxgcvN2W1VuvLEZii2E1eD40Mleh+xHo+mmyO0zDNirvYbAJXuytndj+4070Npx01
jte3eiPjAYmw8Rx9jocRBUXqB5p7AOzMQpKrWmBqxK/0J3/X1d4uU+tx7+Tx6OuKZ+wy10adUWz8
21BzggdChv3Ypb3EPViffg6Bx7EDTUR/V3ZNyWjG6kFNwrK9r4Ka3F+f78bwLvQacB6o6YQjJ0y3
NOdUU5O8Dun4T45u1/frw6/VGobrYnjBuQH4fZ20NYYnaRBlXpDZ486WWZj1pYkEFVLgaFKxeQuq
YGGgN0PktkN1Us1dVdY7ILztrOzY6ZIzul6rpRzhEjMnUhdKDzlOcxprkEH8vL5YG+Pzs4mCUWA8
43kizMOzixxxM5Keun9t+xFPrevDbywTjBce0y4Kd9edun3mjOqAlDtiZe53W2WH7IuSNHe4tW72
MNFJgCAE+v6hsWBkWtrimBKXpUUfha3ypewP8Xyws5tPBSCyEFJGeRNKCNDkuhShV4Y31XjHneJp
X79XsjKdjZ1YDC9YY7M0aaV7GF6hb+573UliJxtPGRgZjn3noMSWH77l588tRVoTnZRhlr2yHKlc
dU/JYxU9uONz0hl+rqn7rnn3bFkKfu3xAWAA7ssHOqy9gkxIZn2cqUNIaAGCeq6nN4Drdn4yuo1P
OuOlNNrddaXbeEDyYDzC8eAb3HhA6npdF6Bjz0LQZ/qsfZxrEiTecUisnTm99e7BVJ7BCbcz9Icc
IPOl9s3zACds7ZDcTlmgF9+uf9B6a3mfC5jSEfFBg6aYtyEFkGjmaCCgMT+08TGWha3WFm85vmAk
KDBYPZX0JOzoC2lLv+2pT6TYy7JZCApUE8sjwKUgYZxa+5r+o0nJDSTzMIVn4lQwO7ZYS0LmBk11
P+l3jqzcdXMSAGnkj1A8Q8RDHBuIHxUNI+HwM3MPniYJxGzO4GJ44RC3eP56OUDEQkSpBtRMAwVS
hlC1wrEH1i4vyQA8I1QKnoqwD6Nl57GtmCRM2cPo1X5nHYrhCf93zGNZkB0pA6d/MedvUyTDt9w4
ysAD4s3S8OMQceLTv4jMlJY+WY1bk1D3nixySOcicPB4Uz+j10fyAtkUxb1qHqBAdk0QZeoD0pMm
xUbVuzja9cSPoiOJ/Hq4OQdtwK7/ESS4C71u0dKsIcjUXtz6ub2//ezb3FPgcOKIa4k6PTYD1bv8
4+z35DBKFG5zmWwD24FGN4Qk+O8XO9KMHVrCrYaEihGAl135ZPwDpsZSxjy5pdeIRiHtoiHpggzb
UoydmrTOTVwebNo53k4ffABWXF+ozZn8EbHKoldaoQ+2nYVxucduV/qLmwZDtM+lj+q1U4Idv5Ak
XORZxKIxsb0s9DS/yw75cGAgpb2V8ZYf00spgilo6pa65eBmIUCMx9GvZKn0zVkgcIMQB0o+PUfY
EqK6o6LaCQmjOTAQE5/8sri3KokDt7nxKNJD4BdF+2gwWm48sMUrVDxY2BVwjdvxV2e6B+Lf9Z3f
ssmAK+Sg/iiqgqilDLx3eoNZdRmCUk1LD4OscnhrpS7HF+ZQNmgRnbW2DP+HtCvbjRTZtl+EBMH8
CuTgtMvY6Rr7JVQjEAEEYwDx9XfhPve0k0SJ3OelVS1L7Ix5D2uvpfxPNgiAM5QREvRrcF8Lbo/k
NS23CHXBpYrUNTLlIOFcTldVFDRzvUScWZ62gTtY3/LUg34OCfUKHRy9ODpA7nEzPZRVF3S1FbQm
27XuexsMsfnQmApVb1w5yPIuE7xZbnHPYSi1E7pr3L235QuvbAs4wmBgQZoafbZLohfOx76u7aI4
k7x6rCj9yf3urhizd0c/gG4gXYjc2ozhWHr1pGiBKmctzKQ/v9tbeJqVfXfx9fnvb+7OTDUNulSb
4pySJ+6et1oitj6/2NbmCPBUg0T+2Vdf/J2Tf7q919aWACwBcAPgUc4Q/8tfP0DfLZm6lp3tHq7G
R83++N4u3nkTvbWwGIBCGxtp69mCtSus3fDl9gBWjuXF5xfHkkszy7oa+FK/PrbjrpMfHJtFjXA2
DuVKPgd9QUhlos4BNPYyv910yrN5y9jZ6R7YmN6VWhUNEDrPoJpVnNFy/2/sQQ5lxqGY6FBePMmt
hJ7HaGbsXBdpAGLjk8u/kPFJc3a0uiPDVvZobZvhpEMVDQo2qHssIl828cIeVQq4LNvTAJCX26u0
ts2Ag5gVrAA9unoAEkOXxShzvPxFFZXefVs+K/Jy28baTsADNue+ZudiCaht28pqUlCnnCu3Cyuo
NFP5ESDxkHMtum3pejQz5yewCnNf+owpvTw00mp8hDF4zghvDqT81BMDIiJ/bhu5XpFLI4sNMDlN
B9lmeDJAhYe5+dESW5nnrWEsAj46Uq21RljI5YCcUOz7oSOqjXzHlpGFg+G0bemUCXw+szmm1Z0S
9/oWxfmqCYCEQNQAZQ/UaC6Xw5gSBUoeLIer7ZUyggF0Iz55d/SN5XhjhFwaGRO/Qt0LRgb2JUt/
NXQjv70+CMRF8xFEEm0xT4pZdq2PmCeN8LApahCmABDRbfl7KwmceRz/tbNsAECc0kOKAW5r95X1
gcWjsj6M3d7bD27YfoEcNdnqAFiB91yaXKyPTaTKwMPAzlnZBmxK0fRzJ4sHDVlVYCSEsc9Bzs27
d18Hl1YXC2aOg+qGEVblzLUYVdPRzQPr/ZAPJPHQ6AwCTKhJXkmXTU3nJp3QMJ1DEoz00Uh/vv8a
gHSpj+ByhlAvS7ia1Yg+zbQcoVkaGPSJphuX2do9g8oTHhkgVoAMXayOogMS7Kwuzlp1or4WeWV/
uD2E+aa6dGct3JFwkgwD9TQwBS2OjjsRBQH3/Nx3UW7loccequ6kWBb62fsHM5e5kCdGKI7i1iJO
Lgp0kjjVkJwTQ+zM9N5VzsZgVqbrwsJiMH6iprzTYEE8Nuaucve352rxiKFihC5L1BrxvKAx5Apy
5/tlq1hDVTw2RRYOlb1zy+LBr9jPvtjSZFlcOVe25qG+8Vx9UZom9ZF30SoVe2Z7kM14dt6r1PEf
Mw5GMyfW0ZB3aUarksbMuKNiaK4RwNq7MB+9Mqib4fu75w6RLGpOQO2+iv1eGkJNz1ATnbTYJA+q
+sKbR7P73rKtA7NMnc0D8tCiDOYxUOQhqFg8/2bd8bofOi3WBUG0OQYKqDhf3Ze2CKyiCZk0yqhp
Rvsh1Wh7RF2u33lS28qILzzSv38GghpU1wEJu6Jp1MZJWHlRaLHqDRTvd4nYyYwGGn1BQS+o6o2d
ubJbEEMBmz7DOzzw2VzOLrcdTTcIRp3lJ+adCP3UbxFnbphYajX7dabZQKxocaU/avwrcQ6t9b4s
wX8m7b+jWEJN877obasZtDjP9wO6u7Zym1tDWLw6oLzAmW0wS5IL6Dz3gd/lAdkSX19beghBQmQK
9Qnk0hZHytJFoRWaR+PO/Jl6eWj4T0N3Z2j3PriFveSdCJXXSQOTKTJReIfgYS9c0ZKlxEx8QuNB
fcuQ7qqbLfm/V2jkmzfiysTCF500WfWEwQS0VQCGKszPfChPA7PTWMur4thOQPHxTjRNAFWCJ+In
PBj76bs52pFWgRGammeRgaRLef07/cv//Da05aB/HujOZRqkMVllJZTSOFf3wn1QYwFus60AbOXi
B5YFnW9IwaL66C2PVwPmjHbSvXhKYnX3kd6bzUYaBNhzHNHlJL+xsXwdZSoyq0WrZkxGz4infOJh
KfUprAY/CVqP5EExVj8BrfL30jOHr8Kpxa4dTfcOKdUqAmHGN4P1fZix5FcL7GVktIaOPh/hhHbt
s0gWtgTVcWueCCuqY62T/i4ppRYC9NmkQUdceUAfmEDEjBMOhSu9Dzy9dwIrT9I7O0Pba20iUTsV
ElU9NAoeu7yqgSfM0GJtZ3+50jF2Yy/LCNxOToRaZJA75hC1vadF1tywkYS1EQiqnwfHCbxJCtCE
j2lQKT8s9Lx55CzRgikRQEM2JQ6ohBCgmVlOwInRBpVhVkHRj83DwIzigQzucNTHTD8w3xFQ9/GL
UPS+9gH9Zl/r0oV2tvDG4msLMTsdij+5iPLEmLqgnRrtUKuq20mT2buOp9UThIHNo5nZ7pciSc2D
D7qtaOqz7jQ0NDuVwsk/GL3WnTQPmXe9yEBN4OptnKauERqySsKpt9kh09zPIEAxT3RwId1F3PJk
qZYduW83h77Qq52f1u0jurSMqDUzZy8KMBxMmU/DjNp5WNcl5rNwuqjU8BBTpE92jWOW+8Eu9X3n
amOkvEJF45gMD6JLrVNmOlWY9AY/joRWu5H35E6ljh5ArtW/K/KRRJNvpeFUjWM0Nr0dpKM7PVRT
02OB+uGBepDdGK3BOehK7z96mlYFSCrSuHEZ3Q/oI4tb0LAFIH3Igryq6gAraUSWrqHCatNHk3b5
rqW8CRoQu4ZGquufbvsNC/90Pt9oZJnVjueGDfgPly9b7vh1mwEzFI+ZHabUizidDuAsfZAUBFg5
N7Ze7pVHAgZxxpEMwUO6TEgaRpcAV9Y5Mcu8INfUR0vTP0DA4s/tca2aATwGKXfLweFcvBJ6NTGg
AakTE6tGZ7xBvvbE7A6C2NXxX1hCMw0qoQQRuL149Qa95q2YiBO3rAtcau79yd0P9da8rd6RcD/Q
toHX7woCBpBWJjvIgMXokQ3dlCfhYBSRIcfPrCdfbg9p7YmdkX+AAABbdEXNmXl2BYcyobEPAsUA
N/a9lfMPGoEwaemJA594ZORbILfVCxpFfkzhzPewjJSqPOu5zDsak7+8Kih3t4e09fXFKjWmr4Qm
8HVH5CFhLLL7jSroykma+xfRPDdDNa4gX0BR5r6yRxobRX4CT8kB9B5R6duIWuEba5mzse/WRgQe
KPQ+gWbYRwHz8uR67sCULHsskip+91CMblj2L4aE1BKYC1AevZYQmjSH9NIcaFxC36ez9AdXAD9r
/Krtbpdq/sYbvXJkPTAGoYoF1w41kYWnNdKSskIYfgymtkhT3SO3UVpUW8yUW2YW3hZjg8wnqfxY
uXFGQDMxgL9kK4O9thnejmXh0XSFOXj9BCNGEYvhrqgCc3yohohs9a2sHdU3hpZ9AVXP1Cg9GAJN
/eA+D+LsFEkgUhM4oT+tvQGB2pi75a2qnE5rshbAaVP6n0yNHTpnuqd4M28f1lUzQLsCtYC6A5gR
Lrd2m+Rwl6BqFE8qFOypMCNN24iF1q5TaBmCu3nGN12xqaVDX1meIhgJmiDRSxhU4uQJFhLjfHss
80ov/U40ELqQ/AXUGcHj5VioXcuychM/1shDN/zJ4M6Z2amhOz+Dy6nvOOQ3/jeL89DfpDYIrVlP
U1j023pfIantVs+j/Vfvd8EgjilB7cYYN2yubsM3o1ycXWeAy9xMsFlbRchLUJcVnx3QD/VVsW/z
OhxAaXp7lKsLOAtzzyIgQF4u9giKA+iDT1Maw9FTBo8SOw0G+o1lP/+FHVRqQaUC3CIKUpezOcku
4YXm+zFpnWhUdlBXf4FGa0+7DRzK2n0+vx7YjcB6kmWHm6FJrpk6lPmqRg+It8v6LZa0Zf77NZjz
8TQBbo9A62ovouiem40cnbixzLisrUPhOR/rYcQy2eeWTTuAcPKgbNM6qLP04DPz1+3JXDnYwITP
ZGoOOjLAU3o5mRofEtvICic2JrcNCpkIkEmwIfJqbau3cuUGhik0Cs6aqfBrFzuS81bvBVJvsaN9
UeMxgdil4M4xIz96ojb24tqwTEgdzhAomFveVyhgtpXwUif2+zZudWB7TDOx9tJKk8PtCfy7Q2px
n2AFAVyDZ4aU8vI+Mf2e65k9oAnMo+J50tw+JCM1gixpwsZ7tKUMq/GsyTxM62ZXO9lOc8BuEWhN
9bvQpfiSAXoAOYKuMY6l35oBQAgNCxvDeq55MtzD2xv3elHxKM/bPkzyoVIBnLYutC1hR/hVvydu
DB+oyPrPeW5UOz6l5d1Q99VdluZO0PqNc3CsxH9Ia4qkoC1Bh2H7NA0yrawfwSNrPhGa9mGZFFPo
ZC5H2k7ZB0q6NKYCCiXT0CU7UqUNnDQhd0mhZJiAK+xcNNS5g0COEzS6JaNKpEng2KIMldWrDwkb
fpQFfoGHZo/TAFBc2OKtOqPmQ48DcOAnE0m+EEIfKhiSxj9UtW5+6GTrPbiF/1WZdDiMAo9NYjPv
3iub9IAOeTFTMY/3Sc47eKXJQL6w5KisPRsCXRj1vY3sDApHXl/uMlOTCE4991RxgwGngpCf6RAv
B2OGHk+uNT0X0AH/aCSC3LeJre80DT2ZjHA9sEZTPxXO6P4uKQbEG1Od0rLGKlRtfqoHTJXLff8j
bzokfyaQKeYlrfaQ5QVWUVbGHf4FaS3eJ2FfZX2Umyif8dZMAgRzoCnw2jpwE9MJWFdPobQ6EuUu
/HiXqj5EYAPJOsG6yFC1/NOPrnYoaeaEupl5pyKt7A+ytq1T3eTDozPyNExq032omyYPqcW0I5eD
8Rnkf+CpJOYI5jnpGZ/KvKEbd+TKM+OD+gBtJcDpQR5k8ZgOtldZRevYMUW7W5l/0vrfcqwiynlQ
DT8qAHc3jtui8eY1PH5rcPGWmqltaRooWWPZxE3xbTR/lPQxS4+2CWydCFpdhXLa6Lpbu03e2lzc
XHCnEq8HOX5cqGMio8YO7Hcy4r4OC7hXG2422jyu2jwz1oMryqYunJIukgiQabVxUa0NAl1XkN8A
Jm1ercubnifEVCO2cyzNXwY1d64qgsnpt9Zn5dEEPQOY1VBbAT5luSFG0uO1Q2dQzEtb21NZiSOI
VFNQ4YkfY99b9z41zS+5hVaGyfFJaA96E+UNK/doA60gZO+2z6zovPf7yTNrxFyJAVz9Sn7EHjjJ
R4r5tb1A6DKscUtvtiCvTrGL7klkTlHUXiJKgSbPy5HPY6/dP+hVTqBV5bCdyUX2L9439DoDVgJK
kllS+nIxtT7XWAJUTpzUfyT05rvI36JaW1vItyYWnkFV5Z05+jABug0vD7JxC/Q9b7irdxNlWIQT
wBfifF2OYWC0zzMnt2M9F9+cAZBPKoBgpJn+2W5aOOUsiW5fHtbabQUa1Fl5HnkB9NRcmkyQS+ap
Ul6ceKyO0kENezSqfdH7HGDGzP3VTqKIKCncnVcPYKOqoWTXlUAmyIwIEPZZyaPT20WAKgcLVSay
fTK1+ge8xQ5qXmTcyYn7+6Lg+p3mMbRp1g2S9MwRSGH60CjMCuNOVBYLkK107hOndQ5+hlbeEY/S
50yl1c7RtH5vJUe96GwVJMjyoidQ4P8RCiEtysfnjo3FHZKpI5KSo7XDq6Lvpe6qyEo9Dc+AxFvc
jlDZbMyty3dj+pZoDWck5pRTw4vdwY7YQL8MQDMATJEEQA0fmgmyPmX2TsjO3zcjeDJm7TfoEy3J
fYQpHKAZLBiFpv1Uic9O7XxMmO9uHKm1/Y4G+//aWYQVfqLXY6lsLx4Qrk+Anlhqq6dlJUKC7u8/
Jhbbj/i5l5VIgsZt9ZlAxNzG3WC9pHDHbu/z1XvoHzuvzatv4k23m5LSajCUpP7cOwa8k09CPt22
8epCL4/vm8EsI4faMqYcvqcXV6BwtzOQrTsaOKpasJpkvzhkqjDaOmC1deRm9oExPbBFFwETveGB
rA8W7wKwChDYW7rfWltOCARbL5ZaHmqVERasjYAj3m2Md83xsNE6OwMSgVBZYhLtMS15rg1erHMa
0bI+5cIOpGEd0Qj8rbGtXx2bjkINd67KNlIja0OEVwDvANlfJLUX+6bTS1NWeT6vZ6jpoYW9eb49
unULcxsMyAVm+qPLi5E0QhWQVfFip3zUhwJziD7ZDf6mtQMG3wON5XBCZpW0Sxs67XQJ59aNGxqk
ct8lG7O0bDl+vSneGlicYFvzq8brJiQR60emfSu8Hh0ER9t90PmjR3c9UnCDfxx6GfT2h776MPIu
6LeaT5f4sqtfsVisutC0bFQYpl486iMLWOqFmrXj4rvTe2GZ/jboQaZ/bq/fxtwuu8z4SBqjwSsQ
u4WIh9z53OZbkl3rA0P3x4xkQnPGMqYG8teSBAwUMRt5XIOtHE1TPLREFdsN/Wpn+XeE3S9dQ38y
4v26Pb7XLb68bebKEUQv5tT68pSnrk5b2xDwj3uz1sPOzaHlpmh75/VWf3TqKgsdLyk/5dlE4zZF
zNqrrtw5eocMIk1KcKdoP1tQQoaAo8goS2h6NCRBG4Eahyif3GJX+eT7NDUO6si+v+t9hwVpreuf
pWMDzsK0fM8nbwyaitpIHhfuFN0e42v71/UYZ9ZNKIlbV6QlUMYCZil13ZhwXJT9HwdUog9ycMjR
JZWxF6zgYQ9u4LBWAr5713j7qiACsfbkYz9rxbOLjNWhSHv5PNTUQQFTudo3naO3kbW91obTzPqG
CgI9JnCPcJE4+mlEu8DBQLYhhPiSFgLPUJ8QpFsPfgGib4a2vSdKe7GrtNp8qG0UUnNnqj/7W2IX
rw/GcvhodwYxLvghULVbHJyk62ze5y2ypCXyEbX/o5mMrwryHUUnzm7HUZ+kz7rXxXC3ng2tASjN
fPQNlQQkV0iDmF8Lnd+BckAGtVU/pN6fVGZjoJlbJ2HtsIHoDGqtUM9A8+PiInOcrme2jWS4Nu11
62nynm9vhNc2h+VMADuGUhICJVSTzMVNWRlVR1LMRFkgDRQOQIpad0gScOvFMqP6my72lRl0WQhk
vNpqql4b3Vvj89/fOA+4QKemMjs/ZkLVP/y6y/c1896prPD3LYlcMSIMRDBXrPUj61rVwImLMwVo
pN3vHPN4exZXn7Q3FhbjyDqrnGwDEZ/eZ1HB20gr8sAtN4DSa7M1M05i44Kg6QooY6epBlIg4sZe
VX8khThB5nfDxPrF+4+NZbBXDQZpyt52YwFiobx3kBB21G+v6sAPzmVsGWw3jtqplOVOpdm329O4
5rO+GeBSyMPqLL9guCjj0UqCxPzqOs8C2cky2cixbNkhl9tO1cBKGjkGWXuhTAO3exR1RLbkftdi
zhmDgPwH4kC0l15acdtUy7W69OL+s1DAEKFwXwemXUZbcgDr++IfQ/Nw35wiVtmO7IfCi5UVmjOP
++72smx9f3EHpY3TyqzD97/2k5gxRBt5nLXvowduJh5DLuOK0op6yjUcLjxw1dM+KPzusdP4v/Dc
0aQwS/mBeuIKQGFYY2omHCe0hOR2cU6+duWGW7s6CgNocpCSolq+TDFoVZqkjjRdIEFI4AhZBJok
W3xWq0ZQvHllRAcR4iJRAlhRC4fJgBFZHpXZ7X0nev9ig7R1Fi4AEPuapQOcYqSA8lBcJWJvtt9p
4m0s99q5mH3yGXo0p0cWb69e69BrFKkfJ/rRJz8Qi+wYP1mNOvJk4zpbu5ffmHq97d6cjHQyNY4S
HkrJyQcDZNxtH3Tmy7+YMJQgwWQ1vzRXrqqvC68U3I9dfXpCPflp6tyNR3p11UF/gWymN6uxLVbd
b50pMWzpxamO5GYTqE2tii0LixuRM+XmTYKAsyogcxn8CwQ16EtQeATtFoCkS4hnqvqBFxS5MCSr
Rvm7yY6kPtxehtVdBWZbNKWBaf8KgEMrYzCcgsJErbOQ5z7ejSHXI6MQetg0PbgwCN+SulrdX+Ak
QUETtbgrwSBpd0lpgi4+5pMMpH0v5P3obYRba4mwtz7S4hkpLE8ASgkHzU6toFduYPRPvjqW+aPB
nMBPN7bzqgcw81O4OJ2IgZbRz4DAqkaHAsJzSmr4+8D7zhdRlNogE2l4YwRe3rb3pa/ag0Fq7w6e
cPPx/Yv59jcsXjSkalsvk70X250EXkul8LJ9PNUkqDl5zu1649JbW0dwXmFrGki2XPWAStD+Qk8E
SQ+rbnclq4OM0qhJpo2bb31uUbwF7BK9rcgyXr7UHZRbiKSwMyblI6ha0G/aiPvON/NAmulTL9zv
Qox/ddQOrbbYmNS1Mz5Tq/y/8cUZ1zuIVAg/A4ZQeR9Yw+58Vmw4VmsNIqjsgz4ZsEFAIpf4Tl5b
Wskb14lt/ckvRaToaRifiYq5QNm12JF+2FHih4aTHDpji5Z1za9DwA5uTKSugDBdTK/vdS0Sq7AO
FPXeVMUf12/2yqZRkddbKcm1FN1bW4vZ5A4og4T0gaYAM1RgGmDSJeMvUqqPXcdS8COIu6rq9+6o
H1QHr+z2AVlbSwgGovnldaxLPwDIF9oRpjlxOt63n8xu493c+vxicDqFsihL8XkQyAR7G/+5/fOv
zxtBWQS01Ki6oVK2rI2gUoGM/jggyqh+ld0QjsXR1n7ftnE9BthAuIfGPjwJVynAZrKRngNuPuYB
s+/AzHv789d77fLziwSgMxGRcB+fhybdt5J0j0ktHjQg/GqnurttanUkCF+x3uQVI3l5azBTERDJ
Tk6sAOICMUbAf902cP12YiyQPIF3DLAMAsxLAxpIqezS6oGWAWFjistW/TUi6JfVveltXbWrg3lj
azFvtVAZkwkQ4KRMZox+ZG/RlVw/mJejWfiXadt0Y+pgNKx9Tt2oBHVti5wV6sJO/3szV782HiTp
0cGCFAo6khZ3jsrdLnVH5sSSGWDe9A9q+Hh7dSC5gvm/zNGgrx88Hnge/uZKvVyfREMusLOm5MkR
eu1CmMssjwWp+qjDa92Go93bd4npqV1Bhubj4Mo0YkBw31UtWvQkGjefRq227/Q6L57Kskr3icet
Lyxj44sou+mAG2wArZtmn+HN8KM0aH6sTAc0owrtE7XeglYiQytHQJFL23HdqHcchZ+XtmyxhjQF
s+iY0oe6q+VBuLk85iXJI88Be77Zpt6ubF22NyUfAqXz9MRzDm1kd+z5ibnyW9M4f1xYv2+NXH/q
nIbvC8L9HUDm31Std4cmZxLcwLx60HpL7UHLZd33aHuXAa0lclNSTHE+OklsFy0PFaCVYQ3Bqr2d
sh8j6NACV6RGmFRmH1k11R79qRweuJ/xHVL4EvgcDpLUAUSUKhtE5IBY98VkFkBTEjgoW+HlIlma
7nzKzP2E9OiZ9mkRppK7n6nmiD1lXXFMIB25r+t2uK9q5oQA5pK72rW+VijmADzlWcEkVPKM3LIM
tQSAKqMFBNRrjOJeq/UfyQDxu7LVUKHr1W+wkt3eQ2snHKyOM5IbdJu4di93kNuBgcoajOSJShuc
r/weLZ7o/LE+eVN7KA258X6s3e8AQOCFAmYA+apFUrFzW8MeDDt5ctN0X2jlnrbJfe5u4U5XzaD5
HB2gwE1e9YEmHfibdOUkT9Zo9GCISh+w+PHQvx8wg+QEaKLQ8YoRodh5OXsSYnWmK9AGJzzx07K7
IugMuuE6rd0joG6CFcip4awvVqjpSKH3fqvFZEJp02RBk2+kQBZ7AOBERF8Iu0G9jureVetk2bQl
aUibv/jsk2m+pMVXP39xsohudXIvhjIbQpcwrirY0aF5sPAebIiqoWjfFS8oEwC9pAWuu7u9ndcs
gDJ8ro3iQYTnvlgQC5iE3vLKl1jkGkrOW47k1vcXDyLUriz0XtLyxVI7aziWwwZCaOv7i0cQonMD
+lvx+8l45ON+K2G3OBfzAoBgH3vJhAsOmNdiL9UGQuC6EPkL877XyBfYDBpnmRW9exHeWlky87Xl
WDaFUeUvmh+In86X/+3rizPHrdYThVPmL70XqXH33nbov+dobiQGLh8MbEufR9YD1hdPxYtCuoNF
0zu7GK6+v1hi06Adz+00f3GtXSPBzhKionZ7ilaX+c0QFss8Kg3c1aC4fyHW3k+jzDsYW9ivhZe7
HMWywYTJfMSDjlFwz5W/JmaZZ6ueptBuK7oDSkIdbw9p4bv9bQ+R8exI6dd139GyNU1Bz/PFBo4U
HFBRMh6E/bu1eVCaXxu19S5eH0SALHQToFJU2K4TOJzQglGQXb802vesHQKr24gTtwzMf3+Tgez7
NDdJVWObNc9OfVcP+9sTtvX9eY+8+T5Kg4mYRhx1qo6qvNtU3rneY5cTtLhpRcJq1fuYoKSIKjOS
/mPeR+8eAu7wmeXaNoF3IYvLtqT2YKL92z6DhRGaMKLYOCYrUwSxasQ3qHKCrWaZfHTTRBRJkThn
0jxWR2dL9vz6WfXffn5ZMVNV1Vglh+8smurRs7TfvstOcMQi8EsdPMk2Zuv6RM7dcXMWGBk6qC0t
Dn0OSg04O3Q651H6A668LMPJ37CxMmMQyJxlJudGA2S1LzdVkSF92tpSP/PqaRx35pZiytb3F+5h
3WQuyTV8PzXPVfdEzI0Vn+fgTbyEqwN9LihfQBkb4HXkFy5/v81mfpzckedSPJt60tyNWfPY+vZv
ZOT+1GNz6q0uPW2mTq+WBpEbSCKQfsJWQ0V9sTSpIbVJpaQ/AwgSCCuw0fmvu58T+ev2gVm1A3ke
1LEACbgaXmP2o+bp0MvOoJPdyqioo8qqgufbVq5OPkaBvAmZ6dqRF1iyitKxd+uCCUiYlAdwCCOS
Nqv9bRNX+wAmZvlypJnRjXetMEOMPjXGuj1zzVMh+ham1J829sKqDaCwAaAA7hekgpd7gUkvd7zB
ghYUPRTd8fO7RwDRYxOpXIACZz7Py697bVUxbSqmM7S85T6pd//T55e0MJqUss0VPj94D8ahZ+91
Qw3kD//59UtKGFZS02kkPt9p+2RnW+9fXnx+RnEhp45gYDH1eV5B3s4h01k+GOIotzB4Kxv04vML
DzEnDpXUxecnvvO8Dxb7kGnv3zwouQFij341NBkuayGOlkHnV9T6OWtpUJwmf0sgbWUMcyceGlFB
L3MNw+rESKphSnVIH9Mg0cxgLOpQDlsg3ZVDMGcO4evOciRXNUrbhwQGzrN+LpyoGiNvS5dxbRhv
vz/bf+OFjFL3K5Bf6OdWj4vsqRR7lW14hq85g4tLHQ4hoN3zOoDL9kqeVjDmQevaVGee9OpO06tq
T1qkmSiQdinuWiT7Wu9gef1XvC3Dr5ooBmdiJmgIODhOzpmWlaFlccPaicRNIT7v8cBvW3bH0iQP
oUNUPqZtmv1C1OqPAbf0QduTwVdR7w7OCSAFuUcFqjyAaG0MzUnkf0FXPY+zcqhGiIuhZd0d/TaY
0n4MWJE3z9wkbXcq7Cry3TrqzKm2Q0cfvCJyywk9pK0+7diUaM+Ilc19nxvpwbZFjp4fW0RDW6i/
VMHrME2y5AcZ0+GZopFXa+UY2FC0CZiOVNGual1of4H+RTfG/Kh8pNYDkyAXCbljLega1VVho1nu
l1Sk+Q48Eul9w1kXNmnePldiUr8Sy5T3IoWEOC/QDuZlRhp6WqvvG9pUYacP9UvhsSRsctEGXmHI
PSusNuig+PgTCEK+y1M9/zqalRoCI7FpOE0CqWRfGT+5540srPKpfsb9r6N5xGkmtF0krf9xYCPb
127yo7Oot4WTWN2QEOtAB6iJV3LZ/0lIldTATiuQh++yAcnRoC426BFWTQAngZ5d1GGukHmpXaaW
USsFbscDpl/yY7bV4LTy0BO0q+Bu0JFEAzTm8lgl0NusTG6rs205odHsufZok+dy3GIfW7se3tqZ
f8eb44u+SqE4eOrOBiTPf6l3Fqtw36AijycSFWV0mwG7dvn5TDAwFWsNBGdRT84jKIa8+5W8+P7C
Xa1Hr8P107pnXuyAAArGfKvdfEnSNQ8BhMQeCPaQ5p+5Vi+HMHYpSbnD6HkEBvR7yyl9Ljz3e040
80shUx5yUxBo6oIWFzRKmtrPynmBz8g9RXusJHqIPrvfja29kMn7eHv41xsRTi5+IBK7uOARPF/+
tkblVlfJzDqbVhqUdG9lO+r8vG3jeodc2lhe8EOPdk/kkM9GFvmP6RY+ZPXzsywQknqe5Sxl7T2z
MlH3ds2zA2xhGwoI6/yL3w+OI4Q1M+3Q8iHXLNGUXeJY5wSOskfOPdvwda6PKibojYHFEZLQ2k2M
0bbOyv6de2bQsARYBUiubqU+Vw1BbYqg5Q/9Q8s7QVqQFsxpbZ259zKMB5N+mqavHmEbZ2ptU2Gn
AwY/uw1XzPGOzMkwIN9zFmCuTZsTg8IRaz7dXpWr0BnRPmScseoA5uJxX5yqmqe8b5rRPKvRjJRb
BGJ8rK07o//E+O/bptZ2GEgrwfYBASHQfS980VboQ6f3g3E264+j9iQPtz+/BJTjggCuGN8FYAYe
CmKBy0OYkzEzDCqNc5+PgT/9H2lfthw3rmz7RYwAwfmVrEmTJcqWLPuF4XbbJMF5Hr7+LGjffV2F
wiWufMIR3Q+KYBamRCJz5Vq/s2Y6gsA2SLJbz/2XdresuZ9IHGids6/ru7l/gVqo39jtfi2f9fLT
1H8qm5/GemwSRZAvW8k/vww3yeUvW7vBBYUhRp6yp2YFwxw6xhVPRdnkck1xVNkRXqJ36NJEbs+s
YFNLn4l+Isvdqsihvec0LkM/BPrAdHEfzLElwhAIGQhFCIc9b5DAqVwf5cVgbr6gzR40BQFd8l2j
PTjuIaHxbpwOee0e9PRXlIJmufpelSfanjTV8+N60JCghwQnAgDOnCbWuBx7de0OyYeQsDbwM7dV
vD2uD/rl97n9s0u51seUdQzfX5rfk+HsTdrvl/wGFUuFIdVAxNVrIsOsJxgyEIaNNMjAkLB9OqRD
4YEStgeEUMT1Szi5eAzJ6tA0qyfWLJ/7ugZnRP+9nVUdnDJTXPEZ3hGaBXBfl7M2INkQpWhcCacR
ZAV9fOxasEd3Hmi/aPyyPazrk0VRt/1jS4g7qiizHJbDVtK/GTjNU3xXq+B4ssVB5MepbriUhJiF
ybxpMiMQGIaNM4JRtfeJYm1kg/Dw8gS2BC0FEHm4nLAywVMFauFWmJizT+Dl62ja4/BsT5V0GJDa
AUoCETMkOi+taKDsXTOAN0MPlX/ig5Tkb4bBrxGUgQH4EbOw4APqIqtfMYwBnIkj2WWs+zJos+Ks
iCQ68PPoWDyzI+wvh46gBoGjClM3Cgqu31Xoe6P5PEAEPN+P4xAsBMwQxZvhvn54CjFvwJki/kSI
JC6Up7PE0kebhA16IzTf0w/b35dshIvvC/4mifvZbmZ8XxsCw9uZWZB+3bYgOZsXFvgvOPNoTgrM
BZA/JJzag+5+S6Ei9JOpFOQkO+2dpQC3BYGegOgARrxliDtMJERvW548qoSdZbOEFyU2AefzQrR6
OQYttptkMEYSekYTNOOeRS761vbbE3VVBUMR5NyIkFWMplrrSYQxpCuaCaN/8qUKHPtJbw4sPXWN
YlkUQxKPTts6o06qGcuSNo9Oaf9wp+bWbRPFoPglfXmJXwxKbO5BsyMUtxYMah3vjOiYds8kfaBA
F7uVKt0lNQX4J9jKQYl/hZdfqabHRp+R0M5+L8XXlRa7aR6Pafxc1rkiLyXb1AjD3xXEeK8q//vZ
poYmJmiGkpKE6D7bleRHxMMS3Dj6j+09IbfD24nA/4lsgLDxnMIta2L3JMzjo+6kYMbbJyZwSv9u
m5Fuhveupf+YEbbeYi50oIDRhkOcBIWWdj6oVXwghxTDkdnh2gg2Lh0E5FclGmoyO25SPXTcU0x3
9ep7Xz4+knML/BecLYwFhWwd+Tw97EGx65WnLoIShmIUMmdzbkNY/BIg+LJYYSMzffToFip+R+ks
4WmPIgkynlevlnhBVhVgPD1czR9mfo8oxhsV+1c6BKBkeWoGb+93LdizaSriqfLGpNTDOkcLw8lF
Zm97HVQGhB1FS5JZRd/p4WR9HQ69qtP/Wh0dzhIsQ/8dgEhAYeZ229ChwTp35V2DGnI/IB1nONOb
04wn24Uw7VoCoNh/LQZnx7Rkh3BoT9IkqO1sn5mQF8xKL0jYvEsMpGm7dJcDavgXk4AnkoUUDeZY
rEEv05q2Vu3p4Zjs3XgHYav/1fdFHx6XvKcRvOFhqh9ZetOoPKp0EYGTAaof6ferOhcqE3k8RhS/
335x+y8v279e5ts4KSCiXJ6wFd+P9urlS1vGlF+qN+vsga3pOEzJfprG3bYl2c2K7j/P4y0rDkiO
L50CRfucEXcE3nphN45X7PXSullMF3TK2uAvM1R5gdTctikd3ZlNIWS0CrdLlww2USTzNe9mLUGz
Bz629te2HamzOLNDL8fGIrtY8mYl4VK+auSTZX2P4794yTnn8ye8Fka9A4FcBBt4kT8M0/Iw6CiM
1ai7RKliqUTSFx5qX9jie/LcM2WDEy3jQkIQ0e9K67HK7p1mn9rezl3q/VrVPqoJu7J9q+bXmiAu
+rw9n7J1A9kc4gc8TZHREW5cMKGsRtIYmE8LOd1H8JkS1x/ZcduKbEda4KhEhgOABVv0v2bVWahM
YZRT8pCxx7Z/0MYvXfKFzdWedIpQ753ASAzCzq0Jzpg1RjTPE6xBSvTWWr19Cjrf2WwCxDB7ndQ3
QFWfqrTeuW0bEBd9AHO+6xtwQhn6bijWb3HrBn3TKNyj2Bj1vtZnv0t04ksd94nB19qBeIjn/TKi
m8xB5mPwSX5KMs8naDyPVOK/0hX+M/cirjdxaZpGDU4mNZddnZiv9qTt6rQDA4eKx0FlSjicPUCx
dp7h4PTLoZyeQAZdNSdDpZ8qvQzP51E4n1O5rI3h4nkSadkD0+dDhA7+uqju0VqNzm3I3MaQBUyX
Z6vMD31ePnWzfbsAud6x4sDi9gQa8YAl2c6Ic5+xuQ2aIlZEHLI3NChDURQC0hmUHi6fq7ODPaW1
1zGPb/n8tqpOjq0ddPNmaO+XFtLLRQTqUMSeZePP6EXZPm2ye+zcNH85nJl2syG1sf1J2HZ7dB9o
++3PSw8z8PXvmUogZwRXDzmJQsNzAC4r/+0hSC+KwU/BzTb33435R5Ko8CESe8D54kpCJM2ZaoSZ
zLIRiHGP4aEYgfTnQH7X83FB44P+JVYBDblnEDwHHlMgpPJ4B71N+U85m7kkz4hnJwVmzl5+t+7q
M7v1Szd9diMCBtSx2AGueZhBU7I9pZJbDXYxPNwGkpZJu56SNioSEo7x0Qb5VxIYmWLVJJviwoRw
NpFMGq3BxNC0CUSozVeg6z6+7S4sCMcyJWPrZAXWybEX3yNQ567G/6UJ4bbMS22a6AITUfa5627T
DyNldWgAAUCJXY0DhL66y/WncRznBcvxpmZ0N6574GJ2H1/pdzZvBIGcgYDvhLMd1o9WMmSesYbg
pv6eTfkOCMFfpRKlJ9tQLnjNsKnwv6uEJ2sTtOtkzhpq3q1nHxst9VeoMG6PReLuQR/4x4iwGqA6
NvAIwFhcp/ahPAGmSX/W77NUsXVVgxHmLC+nknmZicGY+6QLvAKikgoTkmQKJ4NAHRAoaV4LvFwW
6CWZFYhZ1jDWb5b5FiHX+DpZHwZTUDw+3wspvIgt0hwlbW8nzkjWcNGPbXtsyyPgPdtLIosnwTgB
EV6HtzmiQeVyIIwYHa6jZQkZpaeIxH6aDY9ouUFM5+zHCphznR6LbviNdt07h5nB2BZBb6iWTOJt
8DNQu0VeCkJVYrmeeKPmmo2xhGgSA7EYus2C7YFK9t6FAWHvJbo5AnbsLKEJHHK+r81/upz4Rfux
hiUesnnAD3IWYZQNrsAp6OiqR1QnlnDtA5QmMoU3kEUJ75pESK1xaliRABTFtR6UG9qCUGYMcoed
GgMiVM5dZmgHaI/6i/7JjnK/tZ6I83N7BqVbBbQ9WCQsEK9PX26Vsi5pl62ZEdp5ZwQp1W9bsB/4
FljD/KXNXojl7mPdvsktRFQduFzX+dPqTa+ZmShmWbaY0D8FaAH1cVzxwukbItCDZxYxws4+9O5P
p0Z3bnEwFBVWyRlHUYPzFaPRDVgaISwaAaRcm0w3QpbfF327a5fU7+bfZeUFKGptT650ROBFxkvV
tJFwEp4gNC/A7DoYZuhOj2sEosLHXAdQjakQDDI7AJ0CloGivyRl0VIzyfMZdli3N63brvKNwUdv
ieK4yc7zmR0Ro9stNHdG9HOFk/vJSRt/yMLtCVMZEG5e1AIAXzFggGS3UF/NVR0FImnD+0mGuJ/D
QczY7uLqpxPIiZuKmGFFc3LsrKH1a31IofXjFvdGjJRVhA7hY2NXP2g36T5esXXQodQL9pFRhXnj
R0uIM+FRQJlFDVzRyA5fHr3Ciowq0SYrrPr7hp6a8l5XsRvITeD65zVVyP4KDnLo+xhF4doK7a7+
kZvxveuBONyz9n+xboD2/teM4ESmLE7WnsBManZ73Z1281+kVjFXfyzwI3AWMRWp26e2XVlhzr7M
+5l+3h6A5HXhISkHLhjUHa/faakOhrey1s0QonlWdGemiJcOLLtzSaBEO0jX5MyW4IGWbsathfsy
LAfqgyHbrQG7VWWvpCfpzIiwt4ahXVj3bqQPfpGPg8UB1ETjiWUjGcJjv8vVsBlqj2OawOFgrY1K
u6fOcrO9IlKfdmZCGIAzQapBa1Kc1KRy79Dq2wW2BqnVroS0YG2W8+Hj9hxUH2wgrpGfIsLtAzhN
Zw+khL3e3Lld4RvmAIEf6Bt+vBUBE6aDE4zXVUFEKTg5ByKKoNStzVBrTjU7nbbHIVt4XG24CfAM
06/gm5lhQy5Yj+FC0dX/o1Bxlcs27/nnhXNYVoO9pHxZRnNvZUHf3rumAsUleX4jbv0zAmFzuXER
TWOBEcTlEfD9qkSx4lRqe/efuvJnW/F8UQ1I2GeaVRRx3cKaUbtIxn+adB24q+P2ovCPiJ7eAWbM
8RzIJQCwc3leQBRm9iWIFsI0+zxqmV+gUzm2wAf3WrtPENtUjEl2djgygHNoQDtYROhVzG09UmMv
o18FHQGv9qjt0omp6RL5UlyP648hYfIiUN7kDYWhBa2Btx2bH4fE0/wsyV8LJFYgd4Tu/u2plO5v
E8RqODj8n3BOK6+b6gxqEOE8P7kJxKMUMZv8+2ADRyMM+nhEUEUFzmeIca9maCXHOve9ab/9+2X7
DRxn8ACU73GxAIQ6fuNCAJWGBkQSygOqI1mueGHKlv/chHBG82SacnQk0TAZAwsyr/S2SoJMxW0o
myiI2EPzBB0BgLXygZ7dyAPEW1qbUhpmPTRAU91YA69vVJgt2Q5z8eICeyLiNrxSLq2QtDaMuUtp
6OrGPl3tGy/3dsai4bmagPjKUUmHSUcFbCe6JnVkGkW6pimKQXOioz5ngfbk66h66kmXxgAroAkg
AFCCgm+jbeutiw5iN2eJo1enmKHMW7UFhHEXUws8yF39xXWAbAMSmZ7lmldtXdOqVeD37yjK6vdO
/clSHUfpduZYNNvjbboWn8+zXdCiG6rsCwKmOoi0Ngk0QH9xrr7tMyOdNXhNPKIIcIFiXqZ1BqqV
IOwOndrywYKyMyJyMDMw7iiKMzJDyL5yMlCkQhEeXY6mG21vcVOs/jDqeZBZ2QudaOdTHdAnI9P7
YHtcss19bk44Qr1l2awYuDnrW+K+5MUhyg/l+GJ4b9uGZKuEZyjIeQEURVQohBw6HgGZ4WmoaQ9v
zvQ9Wg9tqhA1lU/dHxP0cuoailaUdYQJp71JvX293pjdjZ4etwciiw3OByK4A73sXEinYsaAd17n
Q3wHpqbJOaaRb/wGj+FfGMOmBoESCvXIBF8Oqa4hGgVWVRoWTb/cEGjqfGakc/BAgN4MiMpRtmma
yQYLtgMZjiiaHcUPkM4pODsQOaA2C/6Xyx/QuG4WJW5BQz0eHpo2+2fuIpSKkED0x0i1GaV75MwY
/zFnJzlugJxdtByer923/5bsVKliR356xGiB93Lj5kc+Go2NlxYKK18rj/vW0XpO0092pXgyyEfw
5/vCCPIMROEFYTREhs3v6L9teVr+AmqFsP2PDWFPFAtbO2+EjS5aZ9CRrV+x86mfVuPX7c2nGowQ
Wo1DPDDdxnkCHuiIjLFvatBX0BQ7TLUkQmDaJDObaxNW4N9TCBw5p6h0/8apGh5PceA/V5D4YlyM
ekS7CjbWLn6A0Er7MKuINaSzdWZDmC0H7Zua5lkctPM9mQ+9fhrG33+xICBPATaN/xMZN3OvjDO9
wlTR/LaMvlWQiyFTpLjppOM4MyJ40bqnud4bEcYB/a7W89m8h5qE4tqRLvqZEcGJsqFJC8OCEao9
cQKPj2cHDI4lgU4dT2pdKcmi2Xdk8wTlwA5ynO2PiaiCjusBGOBQB8YM+DKeu+Z/P3NVK6FAGGjI
4c53a237JcRIttdaZgAlZlSBgD4FjYpwLCJ9mVsts/AIYGTvzlmQrIpH7rVrR2kZTVogewEdDKR9
L4fQzPMK7kYkIo16ie9BifeC3nzAwPLq2QNn9PZwuFO6dLxIeaJSD3VfZGtAqHJpLI6mzM6Gwgyb
frdm39oVjiQg8Xcwt2wbks0bTjJsAMiJZB3f3mcL07VgtUjb3gyjB4AtolLh4OWfBz4UakrGNXfx
3FNo8zG8zUh2B9L5tPv8Fz+fVwCRoMHqi7WQthwjC/r1ZtgtQT4ee6pIb1+fbswLqouo8fAeVlMI
wxJIfbvMS6ywcVAQO0EHBm2THx7Cu5w43heWcU03Cy0wr27QmRzqxax/qVNv+q7NiYoR9v3ZJewo
RMcgtOXNNAhMhAPilbrr9v2ih9rsAYXa+mCe+jHPDuKS18YyfXcujm16281QNkfRuf43HxQHSLIX
dGA0eb0IHT2u+FADAU0dQ7OUhIfIJMcqpcftiZQc0PPvizU5UGHGA6HAOy/6coi7bj+XiU9bbR+p
tF5lI0GuzgQEEGh0ZBcuD41Vr61Wlbi7zG7Zfxqaeb89Esn3Kci2cf1CN9RGIHv5fd0sWZVOqPBp
7rcxHFTYQennceixpVHnv8LLgmqj0E0gaUIXMOPp1fx4xIXq8Z/vXxWd4rx07NY1gBr8vVT3AAv6
3qxYbNkYcKGA8hKvZGTNhCVorTJFx9FkhBnOZPq9M1Uv2OuTj1IjKuEAnsOv4PhfrgHpZ6PvazaG
kLsqgIlJIWO9++gywwTy8ZzXHbIc4mslTqJ8rE1QZ+TsJUpY0PWKAOj6RMAAZghEWdChJ6J3dAaw
8kMweQyNvDrgkgqaatdph9xVZOBUdvjfzy6RGhB6PZthB8LRfqvtDJAxRdapUHa4SRcF/RjAJyDX
d9X43eu0AOcfHdHPUu7anvwcB8c37OTn9sKozPDNdzYeimzlYjF9DMvePBhtdpPX1T+ukf/YNiOb
NvB/oHiO/gnowQtbTC/x9l/rYQgZCx0jBe6qABv4suvajyPL8RREcMSZ/ZErEas/6D3s7d4x+tCy
j6X1NHonO+59N/syxT8W9uHUBTcGpn0LmXOumXM5e53VZ0gOan3YrKfECcHZbHSKq0S2QDjzwEB4
AP9cAQ/QiEhzUBoPYcJMvybPvEjv1vvt5ZEbAa+G44FDhYhEc92QVhl43PoQiSUTIrO6b7kKDyAz
YSMwQuiNJyoyWJdTRRJtTDQT+zmvv/QolZXk0VQVr2S7zAWqCA8gy+C0bJc2WDvoOXiQJ3jj7Nap
zU9eZR3qsd3VlquI9q6jVkSQEFFBEQP5gqtcaQrdaqRm8jl018F3ipsp3YPrd2dMX1irSmbLpu7c
lvB+jFqvnwD5nENzenHd17YCpUX6ZXsHyKeObzIkfq8Zttoko3PUYOri+bueHmZ2W6+Bq0qYq6zw
v595G0uPS531sGJq81GHrDrv9HHoJ9IpgDTcbV2GgFge7DPw5aEWfMVUMMWDl7RGN4fI+vsr8lL5
oriVpYtyZkFYFGuuvYx57Ry2xs+5uo0YIPsqXIEEe2UCoWNACwVROUgNhfkqI+g95ks5hxH7Wmmv
Bb1dM3tverzHnflxVQYavW3pfTuoZHzkpjmmAW9xMCuIpSY3dhM2OnQC4Kl+Gx3jlpX656xuHlfX
2BurHSyNcYe+e+LbgLevdvtte0P+P34AOA9BIomOODEtXKO5fJwo9orbPpf0tw4Fz7Y4NNoNGb66
bD/Up16/N40P54Mw42jx+69VIR4tl37pChtWIVrsNwiJmt2S/hNbCvchOwjnZoSYrmH5YLHFnsLG
fbPLbzXEHQEq+jABOGhQzq2Il/tSWQnhVkCF6id16ifftxdJ5gWh4QZ+GrA8AGbP/352nttiBTHt
MmGTtKwOyNzt4jU/ap67T0n8TXPir9v2+KESjzWQNu83yDvn+KU9Ax5qSaIVDGxgk6PNDUSl/GG+
0Se6g1KBn1f7bXsyN4IeNXhETmAKaq5Le15hMJC2xHNYv7HoxVSxOfH76Go4Z58XdkGeRtQdK3ye
1E/lkOycGPSe1EcxCYRxEOAbd0T7cPmVt1DhqcUZcq7fW0abpEjcxlVoVi/eRH2T7dPYCOr09aMz
xxMhFvoTQM2BEp+w9cBzWA7gSCrDyodoWuApqeGvtx4+jioYiriIKa4IRsDvWs5sXcowOXj63v7t
LaiE7fPj9jCuvTy38t70C41sIkYUaLdM1nSEFShl+L7RJL6qHn69xS4siE/5KhuhW8Yt6O6Bkwla
wfYIpN8HUQISIShQQr3mcgsnndENNdqjET8+F4ERh9ufly4DblhoHYJ6Cbj0y8+vhbVOiTHh887i
F6nuZ+M3Tdvp3q7C62jblmwxDAjvcYg6ABZiAm+eclDNJFmJ/pDPDt4R5R4InG0T1w4GMkgooABO
jYI0WrEvh9OOlpMl41SFJM12+nDbrW8WOgfQr7RPy4MGEd5te7LpO7Mn5g+YPcz1nHdV2NDRh9CK
X1npZ7PwdJ/U0DIpC1VIIZtD0HEgDce9AJggLgfY28yDxBApQ0bSr3RmCJBYsOSeYlyyXcdzXxw7
CqIZUXrCZKVbDKmD4w/mjBvwMijWSToMvCQQf6MGeqVdqY1L4RaTVoYudQGDcX7pJVhG52hSdQxJ
konIIwJ+DmET3DyYtcsJM2YKF5CwCldc7vf1jdbclOviExt83NrJtm+gD7cOOn5E5dP5MS/3H98h
5/bFONNMh6FcYd/O6h+tqd8XkLnxAXo4xG35ZJaeAugum1nUlIFzRz1e18VWNsoi5nZLDBbXPCid
FkHWcmpULH2y7XFuRJjUdciGLp1hpCQ7rfGj5+05k3wee0IHcE2Hv0BG+3LNusWA3HlftKHlp6hR
qfyQ9PP4OOXpLHJVSEg8qLJF5VIDxRj73fi1UoS+0u/z3isIIAJc5AlRR6tFoGRt8f2ofi2OhL1s
z45khZEQxfVvoOnKRDfR5exEke7EQ8Hq0BuSg03afQbRLJVjk42BiwHh6cIvaRGxmk911yBNVocs
/tGPqd/PikBGZYD//Sz0JGNnjYie6pDaXxvzt6d/3p6l6wid16P+DECYJdaNCbRzpjpcisgfreMc
7TzrjtRv22YkFwCAgsAnodkOmVcRPVRNxViBLqsKC9KiNa01G5+WSYjC4tdodN+0uFecDenqu0BF
EnQRQvZPuOHQCVLlvatXoQW5LiSrUeRpYudO81qVuKBshVBrRcoK5OLosBI811JBgKucaRNyQvkv
5aS4AmSfB98IcIqcjfqqN8iLsrxwbZySuNbr23kp5udqSD7ek4oS6JkVvk3OtlmZLCNYkbHNKqLd
ZpP5UA8qZIhkIEDUowiCKBYIb5EY0rQjPRlj2ofk+9zdzuWHUyGoGpx9XliGtYGDgZZ0Hw72Lnla
yXF7A0t/PWogIM3gCEix3G2bBhI6DT4ffzeHb4am6hSX7Ffc4QjF0CwIjJ3oDFntak2y5ENIAEsm
qNbn1c5RIbdkg+Ck5hyCxtuqhYK3kxJtbKZiCEESHmT7KFXxtki8CSq3yOIjs8Cz0sIiVFVaJIMV
9eFi3831bTrfLcCnq5SgZHMFxA3yuFwJEXWDy83q9V0TMw1ztYD0OC5/dfQXBaD74wt+ZsQVIsgR
UJbKHjFXnfXWBEOpuPwkY0DnAZ7cAO7yc82X6uzAzeg6ageid6EWHRkN2lXxYFF9n//97Pt6Tdyi
svD9ur/VwH5uBGutcLESn45HPbSsgI0D0bG4DDRB/D67WR92WOFWX3YmfevK57l8joevH14MD6Ia
0NtGvCZhZO1afZjLug3fdC/MF8VcXR8LwAyg6QeUDBABVym4ofOsnqbEDAFm7k5Rrwg1JZ9HeIYr
CK2BBkeaCEuxUqtOytmAB4/9FpwT9v6js4NMNueCgzgXXllXTZtEgyKotQBaEv+6HZN/P/513o4D
8ArqyygvX/78fGx6XWejFS4PefcpqhUBiGR2OEIJHad46uINJWxU08idqQG4OPRyejDK9RU8Sora
0rVXsgF7wxZFJIgkr5i+Y6XVpWapAy/Y+okVtN4uak/WoIjUrk8cbx1GzRfIRABMxLbGJU16UgyT
Hrp9vM/tPXPIobQ/TuwCK7hAOXUV3JOI+G/MZnYjraGAr0x+5dxoy75eQmIqMp6yKQP1Apw4ZGYQ
2Qrer4ptZ4GQKw0rvTwRCy/BNc4/IceKzm734y3qyKxCLAcgeDh0tJFd7jDXjZNcizotdPyy/ZpE
r9sbWLIwaPXwIE/Iq+YYzOXn0W/qNnpTu2E69i9DFsGIAT5T7WXbjGQjX5ihgpncMpfCadywoJWv
r/44K9ZEYsBGfQQ5QJQqrtsiBruHfqCOg2i2P+kXmil+P5/lyywtZ6sHBIZn0fCW4dN4dmNEBqN2
WVErLPKfcX+o30h1P9MDWQ/p/PvDU4X15nwY6FwHR6tgCn2EXZo1IAFu9iS+ZdPp458HfQR8Lpoj
kbEXwpzVMpJ1JJodltRnqJ+osqWyhTj/vrCh3JSwheipE+qf2yjz3VjVlCw5fQhrkLwCegx4GEOY
H7DseKVTxXpYgp5qAp1HljC/qYtAU9GJSoYC2BZiWjCHI08uEmGxTCu6pW5ICMb48SlaFGUm1eeF
mRppw1ItA70nRJEjEPoHH17oi18vHLnaSFtSzPh8au1YEqQf58NElxBiWbTocdiNxSOgsyPRsMFa
WczWsBieB/vJzL7P7OPOCVc376HDoYO/FZZ60WoodVQtwMbM9Tu0UjnLrTkrloF/RDjaiDIRf+AC
BwBKjNQSk2SrnTNwVtLYz+Zw7gzfGb9sL4bUCIhOcP8BJoKiyOVk1YY7aKyNSFgXj1CliKAUaKkA
h3IbHrCGALNxsN6ljYF1SBFaAATa9DbOwJCxPk5UJU8jOX08T4GQCqUQHAxhIJDEiliUgdqIlL8r
eh8lN5EGrNXL9nRJjsaFFf4rzvYWWRzoNTQJqPGsXxV5yqLD9vcl7hw6Gjo0ZKBhxZP8l99PcgZY
eA6iYIs9m+xV62684sZYVr+3Gr9UdR7JRgNOYiRAOLzxqow+xZnnZAPomiD4vXcm7+syqDaxpFKO
RlreBQQqJc4dKwSi0YjyblO0JKRk+aed6H4orASoh/qUo4idWM3Jnc29Xdl7ir60FreZ4kko2X1o
XwCyD4BxxJMiVqCBQAnRODVRq71Yy4OR3OTjzfaqyeYR1QSk+9EixtfuctX6NKo1MJOuoL1y7o2x
/xR5o+ItJdvegD/zfBIiySuAtR7pdtzm3ETzDy1AwO+V/gTOyb+AKdkYCIqJSI4g8ha9To9VsOpm
gvMn0LSvS8f0yTLv7NRIg7qeX7dnTrY4KM3zZwryAuAEuZw5Ny3xymhs3GRVGlgjEijp5yhNdttW
+PwLnhTw2j9WhBvHrVLNaiEIEBaa9VBUg9+XA6z90NL+aBOFi7ge0nvoDbwnNISQpuWb5cxF9G0b
t+mcrCEbalTK9UA3iz3V3raHJLVCASXlwT4E+8RjldgoYuXgb9IjLQbFyvq0TiWYY6tYcQtJWDcx
nj+WrmrAJF1q9OnBkk79ovgcOV+94reVfulA9UAGdPIl/x9piuv9jgYPA/BnuHSdS6dczuKQacTM
wVUH+keQ5ezB8Qlq1VVVf5bNIu9a4K4WbwzxkR9Re0bX24xTlbZAYS146D957Of2Ul17BwzlzIjg
Hayh6eq2WEC/NpDbtZ3uLaNTbHDpOPjlioQOFzQQdgMYCobV7qwldLxjsT5qy+OgEi+SjAK1AIK+
G05dcqWsuGbor+pYVz0/uq3p4yGicNOy7+NhgawUkN5wpMIsgaISSGMvqZ6tqPRdPfM/3pmEojKE
pJDoRP4R4r6XO4q2FivwCi4hvrRbykPy8qFVhv4xEBgwAKY73mct1kpQmYy7xVriJ8dP5gj0Ryrx
EuFE/McA9DO5dBR6HkTs8DBWEUnaLn5iUe9XZPUdNw5qp/Iz67g9FPHO/o8p+C44TWSOkBe5nCqv
iuYFsPv4CRKRJ4/NxzmJ7mqw7SAH7muM7LpiAsWn+SPri4coJ4rMj7Cbr8wL7hr9m0M6owL7ZC/u
t9Wir1bSH6dRxfUherZ3O3hsAvkNjlnUIYQXp46+rnaxBu1xtNELF9feCF3x7BT33gtthtBund3Q
LTf2rAexZn0Mq/8f40DX6OCMltAzZGx1rdSpo8fZyQ8s/1H30MhcfrBVkceUbRu8poF1gIASBz1c
rmWK/omBFGv02JSLn3Uv0Lz2B+fZLBUXknB+/zMeZPfx+qXIylJh0eolrzsbmoePUb43soesVrg4
yfdBKsJ1Okyu2CnG9zgRKSBbXvQ4FM/Q9iqeP77n8X24CJ5t4rGPME/a6rlllGqPvZ1S7IjRCErN
iOGwy/hhMDLA3brC9ZOk706gu9R35TS7JzRIqCjNpQNFUclBtyHXDBEO37RCjK2kGXZlt3MeLJU4
0TsH71kwxBcKBXZehEFPjSRJaLaTMRtG9Lj0Sb2nqb0G3UQS3xshq81yPX9bprLc0bJxjwD4Qxh2
jNixTonlL1WU/NuTLDnMWVwHTtdAt1Uf8iNkXb+5bezuMj0Cs3CWAW5VaUio1sPvFJXpdLR+AVZh
PqwdHXYjSyGJZC2qoqvEb2BkFqr6XAXYdIUtaDZ6mTLiRo+ak4NL1djHuYPnYPWxRNX/mUC8Mz0u
TXL1okGrEl2dHjvFcCO/ylnQKAyIBN2iBTHkmuI6n3It0R6jaNqVGYgLTFoFleE8FQiB3L68GzrN
b2m5y1b9aDrD02i5d8vknWK7vLGtIdCS9ujO0wOSdvusSE96kQbbB0Y62cj+ckYWjt4TrlPdahoW
6y62af1guzswv/iNKhElxO3/mQc0vnsQLeWtH8KC5q01LTXRtcdleI7IS5nnO0oAmfesA/TIt8fj
4nyLxwK5Ozx7gGpByUeIP+zMnNDLlsdPaY1VbX5qLirS2XFIj4tGA7u/2TYnO+WoXSFhiIANT2PB
3bChbDqAVLXHefnEQFv67/bnpVsIRQ3OnWngYS9e4Z2bVt1IJ+1xmi39TotsEiSIOwNWA4rGVpRg
i94Dt03VsvvIcfujuTr5Lu6jN5S64906GNG+gF7dZ9CnRj/n3NGDujBHUIZo/cFoRufObJv48/av
lu0pgLres6fvJLyXPriZBptOOSald19iG/osFF3wkYp/XXIjcujYf604wrUPqo4sq1NLeyQ6NlbA
vg/THWNP20ORGkGN2EBWDYKy4vr2rtXYc1nCSXSWt9MW6Hn36RShhgUpOLdpVYSpsqOCvBecOmqt
nIL5curWPJ6Ada60R81mfr0m/uT9zrNPPUDBA1EcFbkt5AgMF3UflJoubRkGashdhbFpCaiehtjX
i2FXoeuiRvsXCJr97amUnUwUYf+vOf73swd1bla0tnIMbWWWH+tHb+l9x3tFj3naUr8tFY5Nag4F
Lf5WQDlCzBcZk+6xru60R6i4Nwk8qA/w/tFE0oqoyMwlE4nLGAU7VGiR4hVzLdYwJm2jIzYbkgna
o+n3MTKOrdvemv1rna+Kl7zE5ZxbE/d9O6VFlbgzLv7Vhw79ULxtr5Pq+8IWzJ2ucBYb318rhEl+
oeKuEBVe+XXAa5u4DkAzzx+ilxvB6Tk5dzlgAJ35L3V2ceWvR2tEbLKHl04yP51w8032nhTeZ8qa
76QYfQtdgwj6Xudpum/qGpzeqeKoSzYMfhbEKniJzyFietteZkrSCgHVGh1Grffz5lYD422WJKc5
LsCCqmqJlm6bM4PCPOgLGzOkn6JHVxsfrMy7LZHOAsPnblyW3arpigPxP5x92ZKcOtPtExGBmLkF
auqJKrfbbfuG8PYAiBkxSU9/Fr3/8+0qFVFE+cK+cZgsSalUDitXyijjf/cdYEyk1UEijT7my30H
nWhUZmLEvg8mxpeX/bMuyq3Kvlv5a+U1vs5HjJge9rUwdmASQu9XvQaWWNxjjGZGegPzv2FzLn8C
V7rEMZQ5igFhlaG89NNuqLdWF7rue16uPEPzeiRXAGqGub0IgIkD3NilsLYG3zdaKHEt1TIwcnPj
kKd4+jXz1kQwA4XjR9ZKlGYsnikMN+JQF+ViGe1ABkflfdVGYWJ9qqbMqy0SpBi0KtDuancne/rq
8J2C2e34v5uhd72BlV7NU5+RyldK5mdF7FUJQjzxnNlq4Maj1xLjhTrWrpr2yEpiEKnuMxOT76O9
Mmo+NR7t5jFVOZ6KxFO6sMqRz4t2jvlCueLF40ua/jCjvZkdLO2HguKAeRDNIZnG4Lbd+EAKyPsN
9YLF1QhgxXLrBEtGxBpDGoVo72TDpuAhxsF5diJQkP9p8dLryV6zhqNivpTg4qyyBAkIvtHcyatH
tPgBd9dhQuDtX6Utncj8k8DIgqGTiDsvtSAycm6RgrihFT9PWhdM/bsLhz8jGHfT6BsuFI+TbS0e
q/q7jnKWzXvPaL4pqvBNU2wM+k/MGt9Ia19Mp6FzAqO0fMa3vPsT0Se3MoKoWUtpfNSYr7YSVW4M
mUcy8Mor79CD1lNqumGGX1PSGuMfwQUf/ylHEYCgXhm/lEbnV+Z7Vz9Xhb3J9M3QFZ6W7HR1Wxh0
6+a6x4rvJsowoOsgSr7L2xdhf66H3WCE6AVh7pfR2Ivp+9DlB6v8VTRTIFJnXycrHrLMOD6bHYT6
mPs4E7OjqiKZHccRZZewyAjNjnhD8qKwhyJ75ADOQ+Vp/aVrfhvpoYy3WTOtuBwLT5kBkw6S4bm1
+SqfCjaesR1i8PNa0bGvn+vTbd1a8HOBz4dnDjAkMjOywhssG5K+bswQk7uf3SnZmRYSXGKtJLq4
Cn1ewJzJuxpiYjNUeeqmNUNHo0EXPXWk+Zt9OpMw/4Iz12yKezEw1oNxC5zD6DCm+vvtnVpagjOX
QxF1oNVFBk6BTqScps40Q8wO8jyb5X+xANSMEb8CJQyIrWTq9RLZaIa0bohepm5f/PyLX3/2dWl7
2pa5et/h63XzudReHBb7twUsPIszCG8eYkvm+yJ5Am7P9SEuGyusB+PZmPqQTs4beOk+Uy0KuB3v
J5MVKzKXlBeZD0CAUChE55G0ZfaojWSgUN6BMjyKzG5fq2GKN+Vg6CuncyVqbtsFHQNefLz8V8Qc
1EIOJG36/KTqD235xRq24k78H5o/L0VolxqsWZUyDHWTn5KSD4dew9yotk/ysNKcte62qwcFopC9
nNMLKG9ctYUJdMTTOIEodYyDZuzQPENtz7WqBIMt9F89SLtva8dVDDoLRF+wgQwNQPayv0zGxtQj
t87AzfOeWA8k+dHiAqVr6aqldc3w8Y/6E4aXzv9+ZgTiItaKvnezk8XddtslxbZ22KNTjz8Rte3N
zv5ze1lLWqFr4AAGTmKBKq0R+hhHrpWBa8zCqPsk+8xiI6y1NQDqohwUHxGaYQQEWEwv15VrBYJt
IbITxoGA4BEO58+me7+9lqsLjCMCH9v/ZEjqR2OMAqCRmqHBlvwyjPhd6NZD5g7oWO1+anH1AvDf
WqVtWSbwY2ghQulDztwJlD14NRkZ3lEMcElerbEOOv076iDG8OiwtZlgy9v4P3Hy1Fkl5wPGaOjZ
aRww0xaxoTo0fvw3SgEIJBx22CZsp6SEoIaPgWRp81OuZX452SeTuycxrmU9l64UuOHARIfnCGgM
yScZHR4Rndb1KWN28smIhflOm2Q39J/RLr/GorsozCbIVMGjA5ZAsrTcLOMc2YHqxNs2qAxUpqr0
4I6Fx5U1kMySqHnczkyvguBarn7kBlB5fcHqU89gjcYvvKo8Jn4iVLhf3+fpgDPwnYAPSzqmwqz6
TNcVtBTnMdkqmRr7ijC3DiW/LI2+wmt9UjujC25LvfIicMtAhY53Ev0OYF+aVfTMQiUKZapNIbXT
nojy5K4kANY+P2/u2efrLO3LtInrU+ONNLDXfv3SBTr/9dKeWbRiilbh1zvfqwZx2zD51krFdW0F
s8k4WwE127y35hWIdKOw1clRa5+Xbw012qLFsAgMBN4rLxigdvt45/9+EfTgeNHKDWwUonb0C0gb
pI5oUQPyuj51ithVxcM0buviK60+ldPe1HYNXxO4cFvw4CE6mQHqoHCc13u2XX076WVP2xIdwg17
LLtYebKzFg2LlaYEMcfsw9sLXJQ3T17CQ4FytWx1plZUUYNWmlPpbukrqp+/S2dzW8RH67S0iXiH
4Jug3ROzVeRNNDlJLbBglafCwgRH0FBSxR9xp3w38jGf8NgmyoZWI8DM7ltXKJvWTMM84xi1yVk2
NkfNRNGwTgn1YKb7z5UQ02PvJFmMsZ9x/YojBLqeO7l+gJzJs2rQbNVDoT7VupkGNTBgm7oECsfC
fzlEpTF6Fpi/HuOERv7UjtmRNVbsibIdOj9rrCb31LihDG0BCU678q3YCHKW7iwhNiUyKIOHuV45
wvDY3SeqKp4Q0CmHqdbRKltpNMSgypJs9VFH+hrYDQ9IuIiCtqX4Pjo9CdWGfHeq6FudKpxtadF1
L3GaqZtRsYHGtR02gAPFNkoPJCx/iA7yTl1RNbSsxhbZIPD/bNUs+5TXBj2pBE3ZAbVSpI9E0h4o
0bmXkJg8AEwe/XAzTRu8Pqaur2Sp5udGaT4A2jUGFiOtR2qleCkmrgdjlY0vbVHY2J6xXVGxhSuq
447ATM6UBSBxvVRpag8T2MlYjnezf/pdMLKSfF5QYUCswI6D8j0az1zJmTI7pyxAC1ycYqPyUvGd
ZM/p+DBgA2/r8YKxnBldUD1HqtC+arylo+jbqEtL9JtNgIw91a0DEMcKdmNhs+ADICLBU4mgS5e8
toTo0agC03UqgDJ+Bfb79hqWPg9+CvSMgKUZUan07lfcFIw0Sn6y47cRnS96ra/c9kUJiAkA60Nv
21V+AzOU1FRJyvKUNr7Zf7HWiqkr35cL2HWRojF9wPcNd+NukIL8iw367+fL7Fuxm0WmyvF5+1FH
3L42625+LyRTiLYKdPSieQAJINkUMp7HoJyr85Owep/V/UHXQ7josHgHdZVKc2mrzoVJF88Zc7PI
3CoHW+6jA3Oivd7eq6WLN8PRkCaYQba69H0jKybLAaDghP62KmNeTyuvIMEapcLCvQPCWgXCGhEn
utyk+z0knY7qT4ErIeJAJ2VotOY+mrSVbqplMYDogCgbbJ3y0cBPbBTTSItTovcn1Bq8cdT2tbk2
T3rBo0BWZQ7UoQQ2/lxaw9gVrNDVuD1xZfQ0t99YI90Y5Blk5hYITqJh9KI7uZbmTMR8RHD1kbYl
mFp6KZMaJXSOVO0pOSpFieE2d/KFfQhAmh1oMxwSkMOSJhQ2yB/tqmpOeo18nWeulU0Wro05j9qY
B4Dj0sjDn9PK1bOs0+qTqQXFp0/Tl3YK1kCcC9oM2pG5JQYtzCA9k9bQGCDRpHkEepCcvw71hqc0
HHvF8cSd3Ar/7hbKv3M3Cf6WIyIbwPSGTljNVNR+jz8rOeCFe48hNYBgIasJIki5YM8ZjqhUKVQM
XDY8mPjaVi0KQFMg6E3gGCNfd6lPqgILb05Je0I9qAly/LltWJa+j/cc8SLMF9516cbnpHLtsWix
Qba277tkq5PDbQlLh30uQXpmwdxAWiceEJXEuRfbWgCnaaMM/1RrHKZLS0GzNGZszA3lV9jdJBW8
5ZPRnOIfTbJ314ZKL34e7jtKMgBmwC25PAkQP8cqt6wGTQ5feONr9p2sBx+6Cozn/wRIR03HrO4T
HQKMYkfUXbQyoGjh96PsinSRDRuFgohkDY2+KQyrUeoTS9s/OoNzr5X3uzwIAAAtn6shsB+SMmGu
mwBYaaxPeg9MM/BuK27hgipdfF9SJUbUPunA+wPyXXbIlPENOZytFaV7ZPm2t7V2YbcuREm7hZlr
yBElEMVBCTJ65O325xdewIvPz+LPYs+qFxrI63ApQH8FuxehOrU2aG9xBWDTB3sUkHB4ZS9FKGlb
JF3sgobRqlBtB7BHcXnt317H4onMnePo13MQd0jPXWH3SmVFFU7EaDaCMVDHG9u+KzZRXaz0+C+u
Z4Z4Q7NQTZSTTmSyE2B6HdA9ZU9i32croc3iiZx9Xrp9ltokWm9Z+DzLDra6YWQzgqv89natrUHa
LmIVwwTWrPpUFlsn397ZfD1bEKTI/rdF8lAVRANjk1O7Plmlj+5lZQ2/sXTaSJmgoQwuzgxTu1Qp
LerqLKmgUk05pC8TuF+UNEqPXRarB0Mf13hU5i2XPHj4H2iMRgEE4DtZgyvGh0lHpInuoZI8i85O
fC0bXK/gve0TPFZBlKXO91xPtTW02oI26MgLofqOrnx4WdJBsSIraTE15YkbhZ93+zbfx4DJ3daG
JSEwyOjc1IGDAkrtcjvzAixvoEWfmT9/F/X3aATDx/ttEQtbCMzDfyKkdTgZyfGPEFGnPyw9PeTu
zolcf3I3hRZv++TuUuYMeAcTBxjxdHS0yVjfpBBOqSkI3AcFVIbC8A20lykFeJWHsE5+KvT+CwV1
xJOMh38G4Urr4wZXdAuVCXApe2hdCGz+F/42ivszgQnqfWiakt40JXJGS08akJlF21j5Pdr3v5kX
35feNFobWVdOFcx0poPd8XcmgtsqsGBzoMZz6zl8I/TJzFp49tT0HdWqXlXmoQh+i11ac1uWtHhO
aKJpBGlbeBeX30c6jQC5JOgpc/1oOCjKptH3t5ewJkI6gzaOStWNwSQ6js3G6ccT6Zswbezd/WLg
CmNOKEqSSD5J5i2trVS1UdqYg2wX1rnbFcZfXPlzEdKVT3pXm9xkRDVyEPXOqRgD1o5Gm4zp6sq5
L23auSjpajRRTs2p4dkJ53a0x+TFmg5i+HR7yxZeBKCrgOn/KDld8Ss1g+OKdkBahZUbqu+F5amt
H/1zW8iSBp8Lkc6lnhAOx66WgdnM/SUUxr2IjCtnvyQDBAoYSjtnAuGDX2oxukcJRhDR/ISWSHTk
FXc2XsIhVlGonUHC6MgDmEQ6jd7FfIiiVzky7PD2vOzbXVskf14uzw5llvIEvflHXcPE8GbTOX/+
QgDyDnN5xkKyUfr9MUsZdcaeH4tY+dJPaurZsbNW054/cvbg/7uK/4TI5DHdoFLVHRt+TIDvRXck
aj+Z+eYq7q8pKX0QqXxTXEG90lmbfyTdlX8FYwod8rRzu4Wcq23bKWWoH4gjYV8t1Cy6nb42nES6
KVciZgU8M8MGs6xpYIU4pnZg/GjJpmj3zLzPR/4/IVBg2HnAAuR0BCOFpjMBIboITI4K+sotWV7E
f9+XHquIK2ptxrU4jvV2cHco/o7dXltjm1g+jf+kSHeRdQ7vywFSdHAU6V76VV9bx6KEueSHdgSM
Opc7rSuLd1mXaPyYdeoQ5E7yPdfYC2nNze1bsyJHzqA7ScIM0XB+NCf1C+CnL3FdNJ6ZrM0iWZaD
JCfmNsOfkx3zqGRNavQ25FTP5eBP7JjmKy+XZCD/VS08i/9fhPRyuXFrxw2oCo5xn3sM0YVJ/0a5
MAoBXfxwVBAeX94QBXT+FaMWDgVYqhKDAybQiUb1w6jdyV30sZaP6Rso+yCW1GY1P7uLWeeknCuG
OGamhy7sOycJX31eeq9yp7PcYsDnk94OtN/DaRjXaDiXLiJKfDBWyJ+iM2lWiLMVcKboKafgrkma
ANjk+IBhvFazor1LRw7EJrhq5oQXgIKXQuxBAeMPm8TRETzgald71DHfbt+QxYW4sFdookZFUSZd
cfIoSmMSq0fHHjcubfc0QmUR4xacOwnBP04FIHCwaaOE6QK4e7kauNe2ZipcHO3WGXYEKaMgBv/e
Shphac8MMKuBIGl2ieVwQbUV01JSFRaSbZXNJFaOZGm7Zjg1HLu510gGA1oFZsJFwhRHQEY9LW78
3LY3fbW31ogzZwWSn2KA+UFuaczckLKF1FhpYpZeNB3LVPWG7EeJkLss7vPrP47kTIhsHtveZnpf
z0IqkCA07wOqyk60YrgWV/KBvgIyAjsm3cYMgykAAjcnnAi6J5Q/kOU13ettNV48djh4Mzzpg/Xp
UrkQm9rUdfTp6NDIxUiHWttFcf/ntpD5l16dyZkQSYPRFRD1LUYhHWnqwDsKy7j2av0bTsat/kYU
sIXAd81MIbIaj8ZQuMIe+ZFOHEMH1PbRVcCTVonnmlpvLVkDyS3uH3osMecM/XpXfLZ13hpt1hj8
qJoYhUEOY62vqMHizflPghymZhjQylwCCa69o0og8ufY2UdrDtgHL9DVGc1MFDAC8LXlQi3K5XXd
Gdg40HozeBbPo8WBYWHv4H3qHvMsrdD3Y7XflN7ifoHCvldMk7PrgaOpkiGgdtGvPKvzwyz/IlNF
CRzHOA8l1i9Vc6hykil9yo910f5TkPTZRJnBV9D77nd133luoQ67pizuC9o+7va5WElZeVyPwA8m
/Ij2bx9ka5tmDZ6wuNdo7QH2wcXqoKmXK7PdFCPYMBYTK4tGTMGuB69Ei+4Wfrb1qHLCHpUhdV+m
AkNPRvT2eVOpFBtaZM2hcZt6F2tV4yu9QVeCsSWLA3giCs4o3F1DqU2APZPSwI7T8TH52jcBBlvf
tgSLEuakKPD7KrqtpDNNk3xw0hRaRnjiZU7rRcpbxca/uDIIidGxAdYtgAIkKY0jcmNwYZ7zCUQZ
onvI2gPrTjRfG4mzdDfPBUm6Ejtl2Q0UgiKuHjEBJ7DzJpyKqfSYa7zf3rql64D5O/CSgalXMfDy
UmnGNBYw1TouqKI8ayPfVK6yM1LktEkmvHyk76qaruAdltY3nxOwfyqoCeTHNG6GJHJaIY55FFbG
yclVQEx9ZS35Kvdafdy5Mznye6q6AC2iBAq/diqDKiVb1jCA2RRPzb7Y+aNeHTsNF54+DLl6qLs1
gOPS1p6Llxz4gjdRpGjwfUoSYIJ4K94r9kDMoNA81V5xHZYeDDyF2EwD5aer6laaTU1q9RpixFZz
vdrA/FXer+HEFxeEIVCAU6OIdlXdcmhqV2BiFkeEXcNOVxTxpDdx5Ed6V2+GLLc31BizV1YkPLhf
S2fcG7w8jH29YubW8xJ9aya2smX7Vuv8NlE9oX1OibF1rSOxV7zWBc8CTj6IUJ25hR0RxeWlaJ10
dPsoEkdTOSGuL/i2bh+xr9addZVZQ+ETwwmbwffIhEm3z+isiRWUqkeq2L5ofynjrku+3N67BdUA
5Adq4cyNzqirXC6GqYRn3O7VYyU+R2Jrjoe/+D4owmYvH4Mj5b6/uooLMkwNOTIUUrjX3Ilj+HeP
zr4v/X61FXHZ6zk5ai71MzKBfdj7ixVgbg7MIDx8vFCXO6Qi9VHkXFePaLvxtEC48V8IAEAUeBsN
b+CVwUPn0FgUaMc5Os+c6p4CqPDtFSxkCqGq86fx9qPHe34gz+JfZG1y9JQO2tHIM/B7gV41ouZG
GftHfTL3LYYm++3oCq/Jsq+3JS/YcmCvNFQ6XNQmrwKjvszUUulwVdADM46+9UVxN0P56W+EYMDD
PCwZRAnSAelZRKg9JeoxBwcywi/3oY/UyE9c8Wbpxe4vhGGi8Uw3j6ltsjYYo6spaglhPbM+9T19
jWOVoGhHQ+6s+WwLFhVN2P/Jmv/97NwURnNLmzKE+8P3PP9OWnA2Blr61rtfwEayoiQLXhJqG8hV
z5TI17MZdLt07NZWxHFoMB5Sw8RLA7Fskqy4SUv2Bn3GgPt9jB6QPQotiww7EgzPnt75rsv88v6s
LvIJoH4DzGy2Z5Kyt7FhlmptIXWMQWbmI53WOM+XV/CfAMni6JZA63Gni6PRbK3xoft9W8GWzgEx
HSwNtghFYcmPBO7f7oCmEUf6jasPjn6M1mbfLC7AxOsFHcawATnvDQhbIqjbI1NV/KpLz8TQtNtL
uH4g0aEHbmDg/NCBfWXziYZqWtJSOzTTPCjjh9j9mmLeqJ5MwbRGOnS9GMjCjKA5OY1klXwfK4x9
Q08ft8KKPKSPaXS3Nl1+XrqC6ZhZRJT4fPnkVL675jN9RAWX8Sb4hmH1wVUIYrWrjJ5bcwuTEjoz
rPgmaUnQirCPY6/HKF3zUGtqYHW/SMnA//FIajsg0+fbR3WtbZfypfW5nFd5bI9mqLhvjen4bfrQ
F2RFHxaFoKo+l/QAdZChxYMLsguRYZEk/dT0YRMXXmafbi/kgzZZ3kkwGM3vGwpvSOtfGstKAIND
4QKHSMs323YorNGfYt18TfqUvmOXdb+oik+lOehvlZuTkBV1ChKQnES+yOvhQe9c9jhpdvsyUqTC
wddN0/de6Z1dhzbzRyNN4iNIlIsDXpliZ8Zttqv1UtuoHJgaf0q1DvNBe8YDs+TTwwTfcR8j0eAx
Vo8HDuqIH0OTxhi6oU8+pQ55z8SkvMfcVLcYolwfhyQfn/tWgMfPyhM/i0UGOguS+XbB7WDMelLu
8PAMHhJL9Qut6LAbK0N/m6j72lXdn3RUNE9JVLDz5SLtxBYpsOTQch5/q7gjHlvu9AfHatLKx6gc
68+kDuR3rvG1aYxLpz2/xIi40cR59ebbJTUqtQB/AWnCPNna6b4dNrcPe+nSn4mQQzedRW2JBlsz
dLd9ti2S7e3PL9mvj04IFL3cGREkqVKFnZz62ApVddymyl40v+sCMz6jB4BaV+7G8lIA7P8/WdIF
nJrOQOsFZPHB2cXqb8x9uvvFBXocHdewknh20Y5/uRpSxaXe4OUPybCtN2a8v71Z1y4evGJY+VnE
AojJjmtkCsGKGJLptUcI1IATg4i9sZbFWdiomekZHiwakObmjstlMJrGjUIGJ0zV78Nj6Xy9fxlY
h4Ua0RKcBZl9pU5i1wqJzpzT5AjyhZqN8lnk+vhiDmq+0k/1QQ57aa/mfiqkuXFVQKspYxyivo8H
kbdlaPKmOY01PxAn0cSmTTPhgyNcBQVQ+c1R62wzioy92F2ZerQsEy/qWjUA/RZ7YA5zXyuYKAcN
R3mz5S2ay4hwbF+vteyHie6LE+8c4aOVtr/75ZgtOmYMAOUwF1ikehfatLtBKUSBUaWeag4eqhNe
uwL3ujYlQJjAqM+gXAKcunQRE/jaRkJGGtpq44tI8Zg1YSJ3cPvorzVrloJcDPyhBXcF3ZRojuxt
GirDI+i4/VHcbxIhAR4janYEeCn5AUziGFB7tcxCvVA90y68Wu298c5hRdAlQMrmuWHAr82pA9lz
RBMd6nZVHoIiCw30ayS911Hk5efnbTyLRijpRkxgxecj89vcM909bcbo1HQ72u3uZdn5WAug9x9Q
bCSu5JNHIcXm6gTt0sr82XYwZHK8D+E/u6UzeTmiOMwtup6RgVY4mzpdxcCiETBlV61R5s726PJ+
4/sIQWZmZcxjl+9HaqhJ6uqUhURj9HlQneQzhlomD5lptU8G2qkO6J4F7D8B2/+9+jxLniv16Bq6
Hs2RGLXG8q5hYfdryL21acXXt+Xy65IdVnnGMvTwsBATk3xwxA5/kQ9BKQS95nAfwEaJvy8Vzc1y
8OzC5IWTp2B+ONXX/NGlJcBk4VSQLcROSRdFjwmG7Bk4et6+KNGTqq+ewJyZkw4fPLSA4WFsPRh2
5YwL6TW0dDuxFnaQtYnL0fQjTIZUfTUvbFAWiz79jDgPLdxuafi1gijDd7sB5GhdxFMNtsFUflSR
2/qdGrU+bvYbNIZ4+RCDa7RMrH6roIR6yjByOUhAcblt3FzxSo2j6zq3qT+hqTIeO/PFiUxlT5My
ib1prMTb5Frc8kilxXsWgy0t6EebbdWKisdRa8a3osMbPlqYReeVTLEVn7UqD8q2tlciq2u/AdA+
DHFDuhZI/KuqTEl5Ew+dC6ozfeAgY2n0Fw1loB0uSvmUTH2zxqy0cOpzvxA0auZOwNzDS7USbqqI
BrnWUMsD9P4ERrbGsrskYX4U5+gDqFhZcTO4/HEsGhDzJPqJ8O6TUNaYWuU5BbPZgsVCkn2eQQiC
aO1yFYOwQHjXmXoI/xcVGNWYflZFae5GCkLMOZJ8NLMx3SdJo33LDNAGmhEoeFHSb1bcyuu3GbZz
JqWf5z8A8yK9/xHjTG8jtAkb5lbUD1xsebrihy/tpz2njeFnIJCQHwGRgigrZ5YeItSpkgDVu9uG
cqEEhJIgwCeaPTfWXvlgTT7ytib2ECZRxLatHjVvet4lOVgt6uyTniXaZ1FbPzmPqu1QTGSX1Jh0
RK2iULzKBX575ffMrrhkNuZ8DNIAqIdCjyTLp3a2MrJGGUNqZH1Q92q+KZ0BFcu2mhyEcriJpGt0
n5KyOKKRV/HGjoEgOIJzuLI31zEQ2lYILDCQ3XPYLh1vkhl2Xscm6KIrGKHEa8G1WsUb5gaGurm9
7IVjhiiYekwOQhVYLhGw1gAME8jDULcOuXUiaxz5Mtnm/EnMlHOQJYLNR8eQtK1gsqiSumxJ2KpZ
8aBSJO7AQzycIqsDsaiVg5uiZwWIOMypUvdsGK0Hyh0UBKtYQ+aFm0+mcLttCxYL1Md5u8Fkt/gz
Jo+m27rpQC18ez8WbtaFFsyW88zRMrO40Bo1m0LRHhR3G+tP+hr1ycKW42DRGY/GaBP+lXS6lLME
dI8QwcsXnaceOkxvr2HBup8LkEtXGXIkBA7vFJqvboRU8t4WvntnB9d8rhdCpMhWwxyTccogRHEx
stGjdzZrXH1fuzwIi+N2aVk5hY76vUiPVrIrq0+392neaPnGz+cwExVAMWVXJIk64ZJR7cI256Ph
ZXVRjB6g7+WvxnLjnxZLMYm5doU/2ZUmPDyQa87QtbahTWcumoJuCx3TclOQLsYkAetuH06j1vtu
HIektV8iwDLuVusLQTIAhQshzCzS+lAhAakDnm8na+VNujZaeLjniUczsyVwGFK8CK6VyRgx6DuE
2ziAE63wAb3ujBOAO7ePbeEZvpQkecE1mEsroacgY9a+ELExk0c2vWnl1kx2TsaCxtql3UNeFCty
r+/tpVjp3ircAmOZCbFUN8WhSCzzgYOI8HB7dQtSUKxDHInaNqgA5BIKyHtSYyDI1EaAGAr6XsTB
bQHX1gE0P2cCJAtXxO0k2pz1Ic+Uxs9qZfDToSzelCIbt1mkD9vb8q5v2Zx8Rr8+Lhq6FuSKh+Mo
JANPAxb0Fr0R8JPzXeYbpa+Xu3Zc8WsXNk8D+ncmtADlBBJ7l0YjnVr4mXamhVX3RJtd4t6/d0hW
gLEOPiC8F9mNrcesqGyj1sKRPVGQF6O5k235P7c3bHERmJ6EbUNlAlSrl4vQEKhaZZFoYaIFcMT7
Nc9r7fva5ffTth4Zs+b4iL8Wxrth/rj9+xcMATbpv98v+frdQGhZGAoJxzxVj2PbsWcCJDNotdVB
B2VdoqUvJVGblZzCgi1FygIj3Yx5htgVBlzBRBhRwrMLubpv6GOhBfZavWtFhPywslitmGlFJMxm
NjAfsSJZIw5YEyEdPmdFV7oFROjTY/Z9oIc2W9HhBQlAU4AYFpVaAv9bOh4nL5VKb0oRZiozgjLP
DqXW5p5lrs2uXRQEijzU2FATvmpSxAA/xaUZFxjgVx+Epj0OcYEsKl+duLqgcMjJoljgaEj44NZc
KnRvIpiOWoYVpdPGEW8MAAQtLZ+NpPbQP3xbu69TS3CU0diPdDtSo1ehVxIlbKx0tzpaFIMH9D9m
dJq6r1Z/SKvIt1chNtebeCFOrrYMfSqqooG4XmD8waGqBg84m9tLWpMh6Zzg5ZSbmlIBaPicl3tj
fE3099sirm3O5TIkmzNNJrIgSVSBU/8AUlOPTXcbzUsBkg5QizSdRlDJ4wPdsW4bqeXKw3z9bsLw
z8QRBmzMdc+t0AaLGkWVHu1pVD0QEe7jWB8xe8Legrv/fmfjUprk4xhdNIHyr0mPqTVubIe+JOZq
rm9BlTH+ACmZOYcwJ+Mu783QD2kap3Zy5EVQOceBYQq036OKxE48frutAAs6hmIeMidgsQNNgkyk
1ZeM9U1ip0cM3sGwyoe2Bqvhmmlb0DI0ZCHnCwcHOUwZHGiA5Z4Z7QCeB/3wilESf7GEs69LOqwS
ljFK8HXUS04AHL2QSnkB2GmN5H7pWNBWhtmAeMsAzpaQh2XKWTWNJD2SZDfRxzg/0JJ6mYIictCu
4SnXhEl3P2kGvQdxPwIs4xuQCCqmTGh5igK46hsYz87WIEiLenC2OGkT68odK8XC4rIBLXNR7KGP
wE/XhggvKwKCEeDfALORta1gNo1RdkqPudVmbzVt2gdb6cmKTi9JmTmZ0auDgUpXiea0RqbZMEEr
YqL6Ovmu/fW2wq19X/LUhR51RZmm9FhoGGdefOty7cttCUuncb4CKWZTK30C9hEriIuDSve1ukur
FZf8+nEGNeY8SwtOB2yN7G7YQ9pMxYADb7vPGCQYZZlXGJpnpbVnsDUc3fKO/Sds/vez7I1jKkh8
pNBm1RoDXjk+/3l7w5auy/lq5g09EwBglz3GqZYeI+V1MoOYgvQTk9GLmgYI3LxUWalULy1onjBp
2TPXMOLqS3laxEmJsD05Rg/8W75mada+LimYpnZVmuVDctQVw3upmzVndunsz3+9pF6dKPhIXPz6
tIev1G+06num/hji8P5kEcoZZ9s0H9vZsQijLBwQ/CbHcFR+OlslXwlp1jZKeimpUtopNfD9Uvea
wV9jK1q6hkg6o+gG7P61A2tXpcl1J0+OgtmBDoh+yWxP6Gtty0vHgdgf6RkQLsOVkZRp5DHKYkCV
Hqmzc90Hon7SwU6haLo/0V933xPkejFXG5qLVlbZtajoNCaRjunUZW16STRiCpH2oE7sjdTl3tbV
Q5G1a/PaFnbRABmKit4VNM5eJfAJqFeaxnXjoxIHyj8OA0xsf3tVC2ow802iXgZSSDgZ0mOZFU6n
pEieHIkZvxX6gaDt4W4JczMWHi70U6CEKd1IUNWPSmpU8TFKH+IHd1oxxtdbBL8IzQBADM3s9LZ0
IbUpdRTLUPpjTTBYO54a33GGz5insWK25p95mVmFHABQ0aEBVqyriWZGAQAgwHzDscocHWzS5RCg
8tJ40VTZu1YbxhV5H/nLa4GoJ6EFGDQJ8iheU6iD2k7xAM4KcNTpGAiIvuzuZ2o/dXXYxhMQE8Lv
yPbe00IAqELVUOFAlUaGPeY9HlDDHIdjaYt9W5VhkhSb2yL+H2lX2iMpjm1/ERL78hViyzXIrL2+
oKyuKrAxYBaD4de/Q2rmdYQDBYoc1XRrpGpxw/b19V3PWUh2zjIA7oXIA9BOKpyJb44eGYnsY1b2
YaqFpK0igx8qECawsotEiSH01A8l8UK70KIV6ZcmA8MjGBAFUPv7lLii8eh66WobKeoYSAFPkmSb
HPjWhlvuSE/v3UxUYdCAks8CP1mpyzBtkO11gdZu54Bd4fwPJzb+c31T1/2KhVlSZccFeggyPThv
tfcY2DpFNTl1F6e6pUWFQ52HLPPR8Zk0wcouLGkzymPoJMH01GXLAvUt1qKFuI2ptakwhyKmHTNA
fnizu4e99ubB77m+jGr5+SOW+YIRjZptXAD/CLOwr2BDW5meWto0NEOBZBQ5DBhnJbTIvL7R3azo
EIZvDY+C1C9Hd8+Kyl5aSVSmT4Qo6/Azr0EOi3VxwB5780msnMZlPnkufOMc0KKEC39x8HpnoKBo
ijhxfCRH/0iWhRN5q2xvX+svBouB4RpevwaLKzoRqbgXBYYOZl5oEVvcwNCl8bmwxAdMyemqFA+j
y4ukIgyr0qcnw7kvbwcSOds1Vzl5ngg7cSm+n5Z/Cusfbn7k9yPrituINlH0250rL3BEzNbW8z7u
/QGs7vmmvL3vGCs4kaAcArBxAMHQ0D7O2WF6NfzNB84Y6oTsMdxtQEeeL4AxHQzKGMaLAZEMeLhq
hfFk/nXqAwUY8XmkCC4EcBrPP2+0jWdntSWQNiSHAtM9XSMQ4PePBUu+ZBZ9yw1rZUWLjyI8ITRD
zdNtF63/JLXdrC0CyMz3gfzOMlChuGGe2pgxT7ek+5HXzcFu9rdvJOaz4MsilYM/ykYOrpcZQMcS
scOO2ZscX/63z8939cTVz0Zgn4lgwvVHt1X3hubc699fMpFwvcCXiJALuOiK9eoCTPBbE+662XwF
z04oHLB+rjEuLB7NqRQlDQL8b2GMBjYp8Uf2xjTbviuS1Plc1432XAHhLQIIVwLiiuwHCdrsaFpj
sdLfu2TUMJmIujficrQ1KRYH7KB86sA4EOc2uEt2DpDnP7KT/y9ARXrze6/yUmaLuHI3oKgx/f2H
dO1kDSrLh+alRJcSt8ruyNZstQ3/c30NK5sUKOeEXCLJgPYh4s775fxKrI98HpDpM9IehnTd2fM4
UeaGElAIORJW+WCYcCz8tTTykusyO0cz2iX6/d5JZ08EeE5ODIAp4zJmP9Ix3RZ+vnfNO6tZwQ1Y
3CdMCKCZd25bUr1UdwAQUC1gPfXkmdzr/APWE4yM//28OrhomdN/rKfuF/diYPvWBE9ujvkfPj6n
DkqlYs3pW14ROpYczKEgFas8mAEr0bRUwngGBwJkWDGtORULrjW6UzHwALgFNHdf9JuBY6lhbsBj
0CdHQ/9CmztR13e6SMA6dHtbE3L875U4hGNYjvI8t3watD5p6xg8wNuB93sdWHglX0v4LGwa4m50
DsO9RIFRhVV/R6Yeu7FGterOo5/9+nabdfZ95TrWfiMSLvD9vjiCaD2k8nD9vi8ZZoRzLqI5JC8u
R+bbLJWD7HkdG/SVAbkKXWkbqT/rLI2Y9mQIfzO35ZXF5rpcc34VFf8A1ZEZgwV4PHOsd24Jktwf
LRY0gMPr0d5olqELTJE6odtMfmuShyndG8n33v2ZcIrS82HwaWTQT37/ZUJ/oIEcOmu9aLD/Sibv
iqEJef1k9yvJiYWn8fQ3qga99au+c0XXxrzdcm1TeYdujQVjTYTy+mbMKviMPhkL9g2lNqumYat/
ub7XazIUJfIwqJM1FpbhlC/ISBZWF/bliju84O5hq2ZudRDlzswu58epjSPtBejCYr3Ihuex0LUj
FQTNHMHAIjpV1kb22pexYM1HFPhUsqJIJg+A69aRNvYKGtX2webPQdltM2aGFOi63S7n8ZR9v76l
S/d+7vpCFy/Cyos0dcbqpjQcCAWpTNhgWvb39e8vPGPGO0YV8GhnYOhZ/skzNvRw+kxh8piyNiL1
z9ZyQ6ntevI/yplV50QOBgb8ITUsHoMbQHfDwn0kwd4gK9mqJQVEnhKAKZg8hH+uKDkI6JKirgdw
3Imo43ds2iZrgIhL+jfz94HfZ8b2UzvVNYwCNy24eFEAG0PHePWrY95vZPM1q+7ImrIvnf6pMMXj
T6jO9MmHMHsMuRHla0OUSy/l6feV07dHkqcA0OKxAR6e4sdYH9L2d2tmqFCu5EeW9AxdXYDqQaZn
DtTOzz9o0NuVBHobW9mbR4CPgII4Rt6s5p/r+ry0Y/C6MVk3Dytc6LPJgaQ2yLaNk04LQ5Gv4Sst
fB+VTygYYKNQ3X/HIzvR47zQ7akK6Bj3303jgVR3N/98pNnxXM3BPjjrFQuaQ/GG0q3GmD1m7k/P
/vaBz7/XvND7jnEkxVkhHSJLTgMZp+RbTWg4Th8RAEcVc0hohELC/fyYJZ5f35hMGfc2iwADL9s1
R8iYzazynls66sKoeyISRuR/LsI3mCuL1kUGXATGjtjNpzppvwGe/1n2XuSRPmxF8wiY4hAdBQ96
6f8ekbn2QUSDQaEDBUK9ydx7UjS/ue3GmDe/PYw+/X224t5mAE5Bn6HVxzaS5Trn4Vqr5JIKoq1k
dm1h45CUP98Au/NcKfnYx57mvQO/dfnKKc5qoG4xaiRzgIl2z4t8Ka2rYhCgpolBwWlEo1N/8kVx
qOsu9MBsthlbubmulwvWAf0ymOQ2AK6BNlBlz1oT85BBT4Y4aYD324rp1+DXXkRAviLb4e91YUv7
91488cD9jL4ZRYFSk2e5cFGq8cJmfAyqFUu38AZhHfgwuheQ0FBfVCtxOLVbX8QT35Z0N2gbey2l
ubRdpqm7qB6gxR0X7VwDLIt3fmGwPh5H4+hlxYugQIWY2Kus1qoki6JcIAwCtmWmKFEuNG01v3Wn
oo+pTb/XE9l0lH32pX/oxBrDw+K54N1GkylI2uGtn68qRd0B2H9TH7echVuOf10/96UIBEQhmIxC
pXGmHVTWEtgwAIkYBoBL20aoi+FJ6vWTYaUH8P5MdwhIdr2RPzvU2o+s+IBZAJIAZvUctITh7Thf
XV6xAe0cQsa2+eI6r2sccUtah0IfSvWIQYGdqlh2DEfqTTGMQ9xqDVBE33T7mNCVGufSAcHlxsA3
rPgCM2TTliOyaH2cdu7ml4Z61fUDWtK10+8rjx+fkD0OME2MBCG9m7oiLrv8bcj7zwGaQa6LWlwK
poQQh2JMDpMV56dRccGA6UcHgN299fnBzPbXv794HKg0zSVhzBKqjxRJDKkDxQA3VDyazYNFjqL9
gELNxaz/iFDfGS1rmmDMIaIMwNScFaEfXV/D0nGgGx/wdvPcCXRK2aNRMzTZAYsdrDd+8Tyaz4M4
6CtR1dJGgTZxxjCdPaqLS5+7QsoOnBLCfDFr8NLtm7XuwqWznrlvMHM53/53s3DishnNWFfEacdY
I1+0SMhP17dpqY6MiTPY47n4B0ySeYkn35dWqwPyotbjyauL7wN6zDfM9tJ9Smor1Lup3KKwNd53
U+5uBmADb4qyqV8aGRgr92dhoTaozBEqYgYcPZqKDSi5NQK5CniYxogsd9CFRbO9vtYF3+tMgmLE
pGgH35WQUDc7IGmn2qfEeMzh4oiwyB+HNfqahRFHtNKfrEhRwQxIoh5A/YDelrZRN37TC2vnYfob
VMpOtksA41aNr2k37kSZRrW1JVkbpW4C5I592st9yeJKX2spWrgWiGLgP8+c0ZjiVXbZ88vKJjrH
i2hWj4VXHTr3e50Aplayr9d3e+k84aXP5NE6uiBcRRL0SncKO0GKvOkjp9jaZA30beH2YSmgLkXt
BRAb6uueBRamYT34KqnmR7X5xLRnvaluV0sgIc83AxFNcMH0O1gtnKUWBUxJ31hY9d9v3qWzzys6
SWXpUY+RHo2DadTuKwBF3S4AzhYwD2aX+6K5q5G9dECJ28XAs6U7Y/wfPz/r24n58OhokZrj82k2
hvqxd9YYdRbUCITO//5+RY0YKK08zpIuJpMfjj8mulYBX9CimY8RbeEzzbKh9gTrNlJUAxA/MEoa
SR9oPg+dXElPL4owMATpzvNPiFzPN2mUVjWMOYK+hpN9Cbs6DdvqAzUjtOPAP5z5CDBYo0QhIyEe
cUgq49qJgBOxBnKwdA6nn1e89hSQWOMUaENspJuqjD5yzdAcAsCquUvrArmI9Z7QBzOHg9lxzNPz
zYq/sXQEKHUBXxHoSOiaVY7Ay6oJnaDgUAC5TJeGbRFNt2NZzBEnog2gg84ZHEVEn8kk94YJ6QnH
CLeohdzu9bkInMHRPJsiNNKda1Hvp7bo3U7GpoyEFtJsRUtnU6PEzRgGRsUX1KQAyvBmDTi5yggJ
XSoZTjhJnyYkv7nVRBZ58qsHimHTXK4U1BdeojNxynYhXzzJNkkGXOzol/7W9iF3P7JjgEjHI4wa
18WIKeubXgeW/RB3bDcV++zLddO64E9g8he3DUOsAeIi5X3v+hKAAGWNA5eG9jBzmx7yzG//mBMH
baTha0AyHIv0IZ0qdzvldXZzRIM0G+IZSJ8ZBNRYPQ80K5FzrmYgf4B3K53b+8DPBShHVIiuc4CH
jmTQy2g+ZPLu+v5dmhR83kepE9l7PE5qlb40DHifOcIYb0Bt0/5mOisaPf++c40+F6DESaIvnCEB
MnhsN6BU2Db0KM39R9bgwkOfG4AvcpIDyWq/Ax1PnNfPqXZcg0FbWgHS9IiTAAuHxlnFqGu20w1F
X/VxYZNH2QNtBe46Qd7sdsYy5BRmVQYJPFgE1RbmpkEHutO0Ii70ausVZK/jHzmuJWQWjhz4kw5O
HJg86MpV3IVgbEkJ9Lgu7o4uRjBNfS25tCZAcRdAFaqXNrMgYAA+p5+EmbWiVO9BnaJV8BOQ4IZf
ApI61WHo0y5rRAARtMq2o/PCnc+s/esM34vxoNsiTLs6BDtbxFsWirHZjEmzZbf31cFjQb+YgWzt
3I+kPAZIQJXa6HP/qNVD6Pt15DorvRULqoeIFgjr7rt9U50W0xOtFKLzjia3QnTYbcvKfHVYubn5
AiGtheEG+C0YPFYXog8isDmrvSPQSSOjAB+U7G5+BhCbI9WOyho6g5EzPX/Y7MRvsySg/rFweVgV
VsT0lcrdgtbBtUZWCWIw/OsoEiwSDLpmkGDGuJjnvvrbLf3Z9xVD5mlV4gQ9DY72GHVs0367/QxO
f76iTET3+mHs8PmBR7IoI+Kv9ZksbhBAIzHAgMZsWPvzI6jTbuAMgD3HpiiiokCD7ho20poE5a1q
mrEaahMSsvJl+oow+/oWXTpHeGMBcIpuGZTPECYoCzB5W/pJhs839Gm0tTysSdCHrub+Q3xxaALt
DgB2H1DcU6HKrmGIAMACTR4cZQ38YE2PyrXRn6VLfipB2bUuN5sxcCBhYruURqS9I7e7rajBzHPE
JoISpHiVuyEzmrctaKaOoGsIHR2TATcnGnAuMMZAPTXAjeerb4pVwTsSiXcES5P83KWfrp/8pZ96
/nnlReHOMDlmj8+XwGRCY1Hm7Hh9l/u3nzVGewGFMqMOBfArzxWMpJbFBrtIjnoFkIJnp3y7voyF
+3H2fUWBq6lEozqye8fJioJ6Z90eHyKiQXc/Uj1I7Fz0x9rlhJdoapKjJ19pWNCX6z9/QVHPPq9s
D02RxSh7fB7IVUKE/rSxbvdGzyQoG8R6h9mTgAQMP4ktu30mCPsDtwG5BigrBkLPz7dHpoyWXpfg
ndPDOztf46VZUFOUU+ElzjO1QM9TrplPND0pZaPB/pVNWKYgLarKuO2sENWhlSLhoiz0EMyvKWqR
alOa4RIGeLgB7m7wqxU/HOtTb/7Q1tphljQWj/Z/pagJDRMEO0NbQMrkFxu3D1CO/sCR4z3CpYNt
RySi2FeJwShiiSE5btxCRH63RqO6vIJ/v69Y15Fnjp75fQJkqCxMH6zpAw+EjWk6xFBo44d6KREo
mi21vMcY1LHU3vzsjWxuv3Qnn/eV6MNu7TYZcphuQz4w51fq/DK1FW96aYtQ1UBeEhMJaIlQtgiY
uLy1ep4Alb7aGZP+lFbG5+urmA204q/PINLI+eDpRrfw/BNO8hom82qzzILgWOcY+5s8cKO7xtap
gr1npjv0VhbRdYFL1wPPEHKKiPnxj3Iq0hFO2htYk6HZUTvkoW/lgLWK62zF7Vxc2b+C1NrQVEgm
eglBGnk1h5esajdWxwHQGxy1ZM3AL68qcN4hezAiqqzKdLVqtA0os9Vt3W1/YNPD6P2+vnOL2oBe
wf/IUBUODZipk3rzhUl+JGKbTrcj+89dDciZoHoKu6XG0zUoTQGSCi9xYhQpoZCjgfb6EhbOBNAc
8HfmPOzlwJNILKprrHKPlv+F1ocaqKRZ9p1qJHSqFVELuwVR4KSZYVhnppJzxa5E7qdN2btH8eSb
nxzx4/pKFg4c5VlsFfreXKAQqlez9rWUvjPGWMaGFP8UZXXvD3HQr5F5veupckOByT2/vgZaYyHx
fCEmmHuYzwf3KPtqDMuJPuRZeS9cd5Pl8pccBv0O+/rFdIbN4Jbb25eJsXAkCf2Zjk/tTU9LNpqk
y7xjL8v7zD5kz0G1S4vgdkMHqj/kt2f/7jIBjTEIuxEVxAhjn27FGkfq4h6efl9RBmeQSOEk4Pdp
zHKby73T3g2gRxvvq5qHacHDXhySNeyjWQXUgzsVOl+GE9M6tW5FkwaL0o5u8BV9asPX64ezcJvO
dk3xmpBwk1pvQYAUY6Tn6ItF9ivjJET/JP7/5+vSFi4UcOHRl2fDeGOUX/GhqNskmeHiQmnk6Go/
a7KWUF1aDtBnZjocYNlfkF+XpfQrTGRrQKh0Q558cdIhdBy5M1i5y/N6d305S6dzKk1RiZwmfoeo
VTumpiFClgKgIs0fABq8sm1LcuByzjwKsHoXucOizBKdAdL8yJvpTvD2kQCqImdr5fulzQOaDgZ8
8YhjDE/xRurAGqa0wXJMAjoeTJ4fkWcZQAHTkdtjMbSTI4cGjwQBv2qPNHfIWWtrAMCya6TzojxY
Ma0LOwYoSoBeAdIBzdj2/Pcn90YEzCOVXQTHlG2cAJy/W2PcXz/8BV0+E6EcvlfWpkN4iZTRS+YC
iXxFtxY+D8irGcMDhahLJCV9qjVbVL5/BOTqXVPxbVFkKwnI2aFQjAvqgaikwXdDN7x6ChN8W9ln
iJgCW4sC+wt3Xyp3ZwWY8PyZtM/t6uTV0ppOBc5/f3IqpJokmL0hsPvepizCG7CiVwvHHmCab56A
AlLcRR04RSaB610JoBWAHGmHIA8169PNx47WfqAeon7no5FO8dL6gQ7lYFkACrmfPDSWHK5/fuEO
AkMTjjQ8DuBbqC0XCCuLKe2MNJZNaUWi88M6kwfe/9YssNYJZ/p8Xd7Skcxlgnl+ENAnalmiNmQr
0ZOUxYP/AIYu8+4DnwecyjzMB0vpKQYfVWcibdFksef9kR0Ng5Wfv3Tg+O7/f1/JWrRk5P6Y8CwG
Ov0YuSPfkKTfjka/Rh+4JkjxoKoSCDR1gYWg8tixqGBR269ENQvA/JgQRBoPrKuYt78od5qT6xOv
BUxQJdNd6/FH0JAfhLQ2hW8+stJjIeptG0wb1iF4JOPMCJDqHQEDcv3M3lOtql04+R1q1EPTVFhT
n6Sx7WntsbVyp9pyy3wJggT4/MzJt6hq8Adbwgn3O+c7S93uYQJseMib0fyt12vA7UuG6vQHKVpU
z6xwXoWNweO1w6xj2LHP4AtI09ic4fIwSzBMK5HfwhzBPK6JmrwBYj10Jc0X9cRWVfAmS8/FxQhw
8sDP+Yn+pdAz6k8ScCGhzft27w0Vjwy/TsHHFvDQrAgIi4Xow7op5EZveb0hqSAbRMz2hlLCHlC5
anaBffMUGOYdUKgGCBOqPECvVmxSOtikmDBAFSd0/MIK+xPYFFaeowv9PxehxnUUsbgjXNglJ3sM
yq+aGzHyz3W9uzB9igjllElSN3So9BRIFoCqa3+LTGw8wO+Q78T2VnR8cTk+KkmYBEbPo/r0eRin
TPSuTePKwDxneW+Of7vk7wfWcyJDee04uv4cqxJp3EltU4zAjx1+VQ0P2/5BWmtdXLO3cXFnkYGZ
W8f9yypfRymQUgBqH1f+8OKw4RVsiMfUyTdBwFeSkxd75883419RyrqMPnVzraNZXHsWHN63DE2X
Sb5iDJfepbkOhLaPmeTcmn/EyfXzxklPh3ZKjm1pRg47VOWar7AmYd7REwlaIp0EbDLJsRdxP26p
//X68a99XzEgXZPTjLn4vv6noBunX3EU1j6vBG6j7gKwusHnywQlmcjmK+H0kkKdHoBiU9yW6nrh
G8lxcB9aNoIONIly+sLsNWiki2sPdQJOChL26EtGHWte6Mk5lAnlheknydFJnrTgbjDoxhcGaLkB
xL8GYbQoCxqF2SWk8tE8fC6LWFJHjcPWsKjsKcgwC8ZfeDeC+cbYmrdzPc1j7CiZza3AYBVQdpDX
TA/wWmpHgPJtOS223E6+ZZX2e0jr/XVdWzwsBNRA+Q8AZqEmeUlfixLca6h9tCSy0kezHbdm+sgw
+Py/CVIuzeAAuNiaIMhk9wTD8qy7q5wOPB0rz++SjQnQ1Yz5CDTVXiQKuN0NdtCjcDBp2R0v6BMY
Yw/tmK6U/Rea89HbfCJHUYhBIEpNAjEX1YLPWU7eBgLiIWEGW6uYnjRiRhWIwqrW2nW6vu+s4vv1
/VxSSJybB+ZCnN4FbkPqaKxENQshWN6HJR9CjefhoH1hSP+Wn67Lek/uqm/EqTBlsZUru8oc3eSY
lqBSY7adwpvzfnPqi3sr6cm+5p0bWTXRI80yMJpYAsDvEDSz+YJGhWbfgdAebVRbbzSr3yTzvmlG
8eAnLpyyqX1MXLMIg5GZj46BJgrwZNFdxzQn7HXgJFQYIos0uIqhM3XBpoALCeaXMn118zy5420T
PBRj6UZBAbw9eDpBVOZtcmj0RMDvtZPnrKTAhxqN4CFIizeey+ZhQgPdBmA6dD9I249ymQ93dWlX
z6Pbt9uk7MzIL9zkqcnZXynIThAhitAZiibSqds/a13LoyYfvRC4Jkk4lm13ZwoUwjA+YI8yLNgD
nYI+yoLRiqoElenUpem2stPikPfk+6h12QYcm/jB7vQL3nITDklj/6hHBG/TZAdh3w7Z3p4KjGdb
cvjrEH/YXD/WCxWa3SZMEbmohiAkfR+SOLGfVl+aZdMyuE1B/Q+QD7ptLcYXTzOeprqJSClWnv+L
h0eRp5g1V5fJZOQkjT2SbW0/i8jwEUdwHgaHJ4vefZXsw+RUc3mmIeXpfhsDPeqKBwdN0RN/BZjW
9c1bMpwBfAzgpiHJcoGeVoNziFLNhxPQh/b0sot68+d1CReWbN4upNOQlABAz0Vfi5VAp0U3akdf
i4f+J6AZC7FysRdP5ESE8oJqPppMWmPSjoxF1RTy/FZXQ1mC4ovZI4q3xMH3Ab38UMXX92fxx6M8
MI9ezoGQok4dBdWYFSTaUSeZCCfmPWl+s7JBxsUxKzo736GTOzIlrYk6KEVEK8E0BYbwcoeqX3Lv
CxtVqnRAZdcHIykK1DyqCjruSt1s9mD8pJFjcPKPzjtjY5Ei2DpTno+hVgdrw0yLejKPnSLwx0ao
iRgTMyq+B/T0GMxrm9T8ORTmrtaTlfd7SQpIdIBNMQM4XsC1gvXMBxIVHCDf0PapvHOASmV5K97I
mhBL2e2UZPZ8ruhFSyOArP5qiXzTZXZ3XXPWxKhqT/qJ6/WcFfe/jHlcTc/FWv/CsogAlAYzycUF
mnKPUAeQESgn9Lyn0aiJgyF7GoKEfeVclm4ByDl1ZMXn2RLVgbMttN94NppL3L10vpbGihFa0n/D
RWoJM44GkCIV/eeDBmQaAYvaj8GzFRiHlFj3ZMw2+mBHHzgVNGnC6IG1/CK1D5sOGKHExX02frjZ
78Q7ZDeDKeM2A21YB9kzkmQXE2MZ6uRdZja4zfk+IRvb3KZ8+4FVIBdtYCwNo3UqiEJdG7YEVpF2
bDnN7kZQd+3dXib7sq3XIt05UDvzyuB/Ar4T9gaPBJJIym1hPijougqT+oYYP+VB4YSiSr9PJfmE
lMufZkKUIn1jDZ9uUSoSv+hxnht31eCkxLwqiOk648hFtk31PS1l6NRfabKtp4cJWLvX93PBSQE1
lY9iBkAVoB2KAjp+kmp9FejHpPqblkBWIEk4YCzU8h5qwC1eFzY/GRc7CmSKueN5vlLKk5LoIxjj
aAm2qHJIHjwLMdFIerZrDKBa2RoFZLLnbO3CJaFNvTWatwWbgQr0HF1iXy+r+kDFbYY8pcaxN7pI
N783zWuSaStLvKxGQ2sQM8DtQ8LnEsoopTwLSGsYR998ySYzFMO9Welh2u+ot0mTLZyAIP91fV/f
tV7ZWPRCYYRpLn24GMs+N+xdggiFsdo52lVeb0HOCCxzS8u2pO70Q6G31kYUxpd8Kpo+9Jqp3fdd
V8IP7to/fuPLjUsq4zngWRMG3BNhrrvd3myy5kdvtd2nsmmm0KrH/GmoMUGGV8p8Neup3BkpPAN9
LKCotSQvzej+kGNdHKQnzUjXRb9DbFFEHkBP2KZipNq6jZ7ttCmX27bG/GQI9JA0kjAlx2TS3E+i
AVl0bfC1RqiFo0ePg40kLGAqUKtVCqhZJ7lPMKV27LziSRjWzsjZsztlu+vnsGDNz45h/vsTbybt
LD1r7c45gpp10xq7DIzawBxDxHRdztJyYGPxB1AiM17PuRwm7KCSjeEfHf9QGQ8VnKYPLAXtmv+K
mM3UyVI4AoCCVRChGaGF8rm8z8Y77ff1dSzsF3rEkPUBQuJcEFYsLJ14Dnbo3j/6+SfbONA6qnJo
4Bq934LZOROj+CNdnU1CZxDDnGKDCNew/mTDRtZHzsewqH8ACuz6ui4LRmDMPV2Ych+ZqWlVW3X+
MWFBNHV+5FH03SVk2wVVmBQP5rizkFcwjV+y2Ar3dv8Lk+f44yPuRKuFoh6y9lJuasw/1sR5kLX7
kJD28+Cv9UgumTpcKcDQzUXKy+mSrBnt3NMwiZPXVRRIYLa1oZbhudKq0M3ezPy+tJ1wla5zSftP
xZrnqlmAzbfJh8Y/etXnvtnTLArW5gvXRCiKSSaiETHVmJtJq3+sMf/VS7KVxVqxY0n/T1eiKCbI
UyvPSLGBlvxWsUM9Jzj0/WBtr6vj0mowI4ACFHoJAICgPLsewQgHH03vCDCMkJuvPfnM/DV8r6W1
WKiO6xgFBkG6epd1vBZeJtGvZPfWthyDyJrMiBdvLVlZjb0oCcAjwHSEzwrcqfPzdypLlFRPMfUA
asidpL4X8Wnqv1hFgKk0lzTfPZtou8TQx7CTZNg5YNU60LIO9iCTzNIQCwAIhaZZ9wMp67sy5TwS
lke33Mnye9qw8t4lKGYOmm1GE4CmfzhuJSO35nqIfrlhI2Tr7mjtO+AL0IcyDSuHNq9dP7l/KKvq
B+kwf4dSUr5ruY18jAfEvFYk/mNGtHHj+KTZ0cqTz8ZEyd0YUDyBrSDP3YiuXAwrVCFvXe2JNsBW
vV0TPFxXbBp04QLSneq0dQDbgpQ+Jp60P73AZOVK5nZJ2U5FKDqdaW3vFfrcShI8WcYr614rf6UC
Mn9C8XYwBA5wHlRVUQRWgyabEvR/1CQ5Eln/pBpYJ32PrKRWljITNmDpAdaFYjPG2pWiJxAN2ql0
AySg/MkAkQj4Uw4RKNoy4CTQg9ZU9y1z7ipC94mBiccxuHO1biu85Btj9v76sS0uGHm39+TAJXfQ
UFp6b1VMO6JJDwAHlH1r27Um56VzmzHJwKyCsrphKlZV65o6tUsTHdXOjETF610tbBlOmrHivCwE
OO+4Qf+9vopnYU+NNmkaDEU9fAH8ud0+Ni5gYNt7Pr0Mxe76zi3aCsAZwvABPhEJ+3NbUeVycOHC
useeghWmOBTVGy5ZOBiv1+UsnRC8sXkEBbfqIkmEFpuG0tZ2j5NTRZnxM7idaxsuxdxUP/cfYZBY
rZAVjqB0FKl/zKIGBMjBaiS4pAA2WJZAEw02Qowqn29VkQhUEqsMXgO6KPINzQ+6/4HTOBUxn9aJ
U2kF4Na2ZxGt8ZKD7VKPEvqYfr/9KEAMBx0GuNNlxsZhdLQnqqMd2HnVkphub/88Zjnnuij+d+F7
DybBM9u3UF/ARLo5Rt/XOvXn90s1b8hqoWlkhky5SH33TedR1GOTI5ioIt73v+Hi3VWtH1oZIqaG
dyunsiZPuZBdX+ggCUVJT2Pi2WrsfZmKQ2qidJME91XXrVQQL7uYoMmn61PckSYJUktrxuSYdLwB
GIlhvCSZ98eutHLfjk2wIw1rwsRIq43uNX97rfwBnPb0MHmjc6ysTH65fqKmuWQlTsND1dbbupG+
9zQEvUUeak7dnekTtmdD8g1pxmmno0pEtcZ6kpZW76bRSu460fPtlDjurszaZus7dbuZjL4OBc8R
MtnOPxYKYXs21ul9OXli0yUowmlmUmwxewDI+UJWey/1/SEEZCdkcTf44QyVB1qroNhkbYUqGhyu
PfN0suWjaMKmY82mNoHCy2oDFIsMlbky6PsHRiS5C7pAVmHjo3HXS0AwgU6NJurJ6OxKXpX3XWoF
O5tM407WkmGs3SlDTWLYr8UY/D6voMYpbYeDnlEvRGFm+uKPHjybfsj3IJF3DtQwksjVUZIb2k5/
tT0kXidk5AERFXpcH5/1JAWPgjN9KfBfPbd9UG4nb5r2bWH/8Fz2a8ptb2dKzQWBK3209WLPEARt
tdoqjqT06/0wSBZZ9VCGklvgg5nS/pGMVAOMCBsjBhSY0Bfp+ApSuyzkLG2ihtNk43oT/gLZ1S0I
lcUGFKTVF6fMmo0wKn0j3IrtMX9gRyD5lhH607tnzL65e5C+uVvhAzoeAJJyQxq0I7s9/xzk/mCE
E57ILYLswoyGTrgRmqBQFW05Es0pSZ+8nJNNTeQUSvS8h8ya/tSjN8E0G/p2qMwafe5NF5Y5/Ev0
V4jnvqz0rS1HthmtjG3Nwu4f2oEYmMgSPX5k8lM0rvklob1xHzTeEAANwJi+1miozbelZqFbGrQ4
QZeXoQEPfAcSm79F38sQiJnF31Rob+bQlE8Tg3/bBSV5FaMGpHgxDP9H2nX1xo10y19EgDm8kpwo
yaKCg/aFWNsSM5uhGX/9rTZw1zOtBhvSt8B6H7zgmc4n1KkKAOFwAmJSNQBytvjhevtUO0/x01y7
XqSARvBQ61qM37o4N01tDWGStMAAQ1GGhmRYrduizqq7KlXXYBwaz1/6hoZ6XTVfU91po9UtsRmx
leoTaIQzX51mFTFuBi9WA9rXUTodRdjR0fZqpgIl2RUvZknfnK6rvrjDYATIjetvZpu4e7NKkgOa
nadbLzfccAD59H42SROWtF58kPP192ULsKqiJ82+bvvxnEGtHWpra1/v7H5QQgf35U1vTfYZdRsM
dK6ysFTL16mLh8M4pdmDkmdZAO3l5GvfqHrvG4sCIFOSjOrJIcVyqJqu9Y1ES89arnhHXaVW4Kxp
CjUazT2QXptDok3jrm06E7ibPg7WekpPmdE3h3F9Gwc9SLFve1R6QgP8Dv72ZSW6rFHwsJj2nPqe
LUqdRmeyCYnviU2YyurQ+n2d7vE/v5GY3tqdTFVOdDcy9A+j2kFWgY+25mQwugTM6fft7B2NFlhX
MvdH0sW4FXQZwlXkRuG6YSAgHNh3NNRkMVyCFvH4Pk1C1JcbGUJO+H1kuS0LzCFgzuOenqHL9TrP
gJ2qTGivdtpDD+EKyQoJ/ChG9oDoCpm59xrITl24nddn9n1RHlSQnuU7Zfp4gufKBOdHAVRUKNYC
EwPZu7Xu61BBrD+MY0NizkEAhOcSfYl4Hq+dtRKPiGak0Fr2QE917nKJGyBYCiwwA2CxBgds5evP
jzpCpqWwIOXsBnZofxhEiF+PCiaAXmjPAXibD2dUbW0qd82jrOr9yUFie3nePomiASCXDBAkCngY
Azc/laakdrpAxrlPgi5F5/z+f/s+54/PWkN7x8b3ne+5uZ8VyR4SXCToJrLQZwJafyDvuBRXk3TI
mGdQFGks75x539BumK9zQB1UCOivTwzlwhY3VXjsrNpb+yya94v5pKqS4Es4FGSeIK2L6OVdjXZ2
Fde1F5JHY+k8APOEP82M7OGgh3UjWRWZLW7bZrVhNxP8l8hA208wJ/mPdVSBiqZ2GehFbfkgEf++
PXuCC8WBy4wMKwvL3xVuFXVJDLrkeZTWIKeKb5eMnLP4ZduIaDezkAN84bi2sCmuj2PsGIs6zl4e
md4Xq/JLGW6QzQsX1IBkEnBSPF1A3fDpFN3LjByefg6meMef4WBR9ZcWT7vY+3hF/coQd/DdMXPd
ssHBN7Tfrvujho533D1bMrZ4wT64MsMdH1ABa3VWq7hf1n8IUGtN7/gVSMqs5KHX/91eG8EGuLLF
HR/FBfF9oel5NDSRER/GJsqmwydMAG7/B37L0J3Xy2+mKTX1BstfZD+oucuXna1KtrFwB6CSji5n
FXz0fIuptVR2nULFIhqLcgE3R5Wnz5B5TB/bPoMcrtGokkykYEszfUw8xX/UcPnOCGd14k5f+zzq
zN3qT+buE1N28XkuaFQHqEWocZdHkx6jdST/krvqSTdUSbJTPG1/R8Ht5zgdezolNI/61Xfjf5ps
nzb7OJYkTWRWuO2cLXBsvbjNo1U5W81JMZ9Jjy0Q/G9Txm1kzcT6Uw8rkoEIummBUDRve2+/bURU
fMO6w0lGwxYuTV6njvSA06omrpql0UoEC1AS0TMUo8DCtdwNBNVMxBYF+C8qswryoVJDExdfWCUF
kYxXvAP//hJui0AIWklIil/ixKGx7BRVMlTZ97m9QdMUEEkHl5CO8xqCcG97JoV3HAhX8bKinPmO
JGaaCkXPJyzX3D9UxZ0+PMZFZGQniEJ9ZqIuLHG+DiiUtH5tR7w+yiv6cdYPU0CBAY/p8vz/SNj2
v0g8dpVio4Eah8jrQBEUm2YRFIgtt6eLBQ/vnjgGMGEy8siicqu9jAoYNkasdlUi0p+DVPm5DvGO
9Uz0yegP1e/+w73IbFx4VMFFhB5OvKzX42r01EqQai6icvQN66E2P44BZRADi0FLQAHOMyFCTzyt
18IrIvPQDvdrIaGWY9POzxhgMuimhnzMe4hp06etNyc6BKqtf00STHtP39vx8/ayvG8lwCQBE4Oo
z0XR8F1lsiymWG8XWGE97d3TnId2flMm6AMMFaAbJrr6ixJQQ6b2KjqdcHTQW4u25Pc1AdAla1Yx
rbALBP7z1EkceNHnwVcK+lV0fQGjxp2ZuKwhiNhNZQRo6pzvs+zn9rwJvs+gTDj67AKD3uf13loS
i66ukWVRPDwCON9KMBKyz3OnBWDdeso9fD5tIMOXhek8hNsDELhNlwPgXU5S1VSbSnAZ2LF57jv1
aZ5QKrQ62S0vtGO4cM6BLUP3Ene56ODi72uzyiK178LefaXIWn4C7wqw618b7Kq+uMCqfHTqtUS0
RufON0eIYWYNqpEfj8lRSwA8D0zeEN3kVcyazs4m+OhZ1LZwmJRnlRy3l0Rw4BGXMwfQYoZ4qrbE
Sc2kjA3whForwHBvBW33pnLTodnj44Zw8kA5BwgnrhhuvnKLtmSA/mJUJfep8aYMb3R2AnOR1WpE
A7q0w/nNeucAjLBiQIb2sy7PJPvVjaFDZU3uosPCQJMIzBAAvgvW1aFLKnNFLmDSlzD2UnC5ylJv
wpHoAEeitxBc8Xx9cdXKTrWLJY1AnZH4ttoc3bz+ajjKUWlknKiiEwNRgP9sGde7WV/arOgQLeHZ
0j3fa5MYBXQlDnUrXnfbG0HkDYIjmPHfIoNpvytrKmWeUCsdwWgCr89DqhRkF69ur5z1moRWmr7p
vbqbcX37sePtxlh9LcxYEokIx3vxG7gbooakNSiLMd5RG+2gq90dyKAfkOOWZYeF++TCELft137N
3ZiouPJc+xauthoYvatIplRoBMkIVigGJoEnhK37sqIrNdMIYp1Qd5HJF8k+z/7+4qpz7GVOktjG
RnRDDXm1Tzxr4NoCqAPEGiD04PYeeiyyuE/AFzEq3oR+suxWm9HDtL3rhIfpwgg3hgFCQdo0DWmk
tpFh/JvaxkHXq0DTn7btCDcWSgGs1s3KPpwdki6V1TM7nnNa6AHFB99D+W7bCPsI56Uhqwb/TwNw
GoA/zoiTuZDLbQu8PcYbwE+JKvECRYNAXMx4WxCrv9POnKBj2pe5iwWvd6QMPbKD/usnhnBhglv0
tK7WkpYw4bW7JAmdcPvz4hHA6WduHl417tihVqU3yYJUeWODABYaGAvdVUQSogvCCw/wvf+McE8N
UUuoBdpIAyIas/pIzc6Kcqs0x6L8d2h/0lHin8nGxH7OxTGkRdsneQJzRH2O0wwMGwdLRigv3Fl/
h8QnHWsyV4UK4Aw0eU+Fc1AkyyKZMd7bqJS1hkA3lmW2tHBR5uOSzcdWHXZuOdz1ZvXYTeYeBeVg
ezewhXh3Xi5GxUXlTYumlH4uYFb5JzEGP48jT4/yejrMfeuj1WLbnGSh/uioXyyUNy2DrVaYxGRR
DkRZU3Cg6DF86kHiHcoMcffANMQz3k8YssnvOH2wITFQy9TmRRfnxSbn262cRNe6TkuRs0t2WXZs
mzuv9VsZDkm47+BMMQyP+b4TJE+yzHZmFAwUSD3ERR7STzRPMu2V/yxwL76mGKiPA6YaOaTxpxf0
233mUr4wwF059tIVrqtgk9Hivj6OMupv4Voz8kuoLOBd4QVWOqdGytFW4HCapp/ND+3yvY4l/crs
J747Jxc22G+42LhJWVV0diEaoHkkqMfX1Xruh726IjZ/2z4iMkvcahhOn0wWSZB3nHZ07fwGre+6
NgY5gAx9uu63rYl319+545bGy6ltJD3mTnGONsRpMsn9wn7t1rxxDwH6I6xSU1xU07TbPP7p5t8I
ONnH4tf2MP5Q7by3A95/1o6K/Al3j2VuviwrO+9zgo57Oo7krjOAbepmpwl0dP/vQAtggjUHyJYJ
QmjBaKvGP/oAIRCqkB+6OhmADwEPqbe59VDV1XgCOcrrnCAsgy4b+oI86hyAbXV22mg1gavkC1sO
zc+Ldkp8wKTdcLW7Ao3TrrHrPbAxuOjd8kezX/d2FVtHAmJUiTciWj0UwkDWBYAAgmDOVagbJbeq
BSk1KOcg5V50klhAtHqX3+du0RKkgrFh4fu99wTwkpq+qeovu5CcLdkouLOF9iAXYi11EU39/XJr
UckgRE/c5SC4A5UMRV6hAIpB0NsJBL9t/lqCvzYZbhAzNorsspPNGXeilKUZHZ3C3DwEIJUm8aO1
HKSvgswKd64gf7FoMS2KyDJ7P+9fUtP1V2D0im/bB0u2NpxnZTtD2mU9RuM2bx2I0ScZx+Z7nR5w
x18sD88TV6sMnETKIioc70jHm8K7UeKTEn8l2e9cnYOxfqTdL8M7Ddre0JTzKKPglEzln5TsxdWu
OdlKyxw/IG6CZQ6T9Jis6BY8bU+kyAqg0OCiQvigQZz5+gFphwFi4+uM8kflRVNKbkim+62yBnlh
/vsJU1DaYDlbsJfycJKkTVrLGb0sWisboNxFp7eZvQ4Hc6inyAVVv+SOF76/F/a4oZVWhnbYEvas
YfJjEGnPfjp8WB0I2wTgHqj2oS/yPRqqINTMVTRGRm66QnR2USbfrGWFf9Fu15FORMIPPB6QCL9e
pLlEkho4nywy25855Fbr8ef20gin6sIAd2xBv0HsvNPxpiTOkfGyFp79ZKXJbtuMeBxIwoIWl9Ww
uRXJyrIDzREcrnzaqwBBygilZd9nf39xZLpsNckS47UtvkHG0pHxQwk/j2cc9JVM7pMvTvWpQzPw
/aMoWnw36QEB6iem5+L7nLMwo9peUAXV/WINkvEB4/jfvs9Nvz73je2mKFC7U+hVO1nSSXiVgBWf
cZ2ha5LPF6/W6BAwdaFAuP7WrSWYayDt7e/1qkrmSbhbkepAOsXEuVPZD7lYZq83kganEoGBZvuA
gMO30QJrmsLt6RKNByhy0BYAag8gIvfGNMM8xUU1AZzmuAxqU4EbarXCodclcYgmGpAB3jYVCDhU
Cnm1cSNvGj2ZcVN16XhI4/pZ6dHWPyp5BQg/8NEEAk5FOoZ1epjKNRy8xW8r566I5wOoPA/OJyg3
kaRiDOMeoHm4F64nOEkAz6pdlJKX6fhCp+P2vIqO0eXXuW1u1G03jjGeHPrDWEJDxh4gmszLz3O7
3FyUpkuKBeCldF/34VJDcuJlewSinYE6uAVsKpBeYFa6np/VXappahF1eYXpN8/OzVAFcyeri4gc
RKYCYSFfha57/tYviDpT6uA8xUnhD9YXCraR4jiRx8bzwCUkw9wKl+XCHPcGdHY3L2B1zCMt+4oU
nEYftyeNTQofCgGAB0YOCElDaout2+WpTW27yGI3iVbVuDeGaQnTGLWk3pjODTVDD8CsJB5ehlG2
30SRK5gDcTHhECPLyxmeFFXJPQ2Unnhd99U0hwbR97PuHHWdPnWTt9sep8wcdzutejW7TQ1zKZrk
mmneF7YSAvwKFfPlHgwKn7ilQPGFnjPQzQOFypb1YlqLsQEp9JqB41rPX1qjQDdqAdim4luDTGxR
dLKA1jUdzCWs8bQqmdJNFh37NCrscGwPIKZDt8D25ElM8F632nimTR3GRF2/aORbn/yavd/bJtiE
8PuQgRiY7gkaU/nLlhZWZXkJysBLe1P0P1KZoJxoCAh7kcRmhGionV4vyJylVeJaWRHVLTIk5nxj
ao+NK2s1FY3iIjzhBd+wy5And1mgFf+skx+zLPoQft/FO44WUwedVhxyIS0dXZl0AqySdTAB9T9t
L4LokIDM87/Pcy9M1Xtdq6NXJEIzaW7ti9eu2MXaIUslN/X7YQC7BpJd9Howojq+bT9dvLIaV+CJ
4Kj7JhLHo+Ttfv8UgCMCoFsICILOE67t9WojDzE7qUvLCAQB/pT9AENhp57nUhZnvN9VmqqDzA+G
gMF69+SQJUf50wEQpmlexuWxM866JUlIiEyYJvrOGRAKKV02lxc3iQlc4aR2YxbVCkXzMsROJVl2
0WJcGmA/4MLAZII4ktQwQCrqA+tNpUVxgQVEYWDvQT+BBUAPtxq55o50Tasqulmar930vL1pBRME
NCQKUYD7w/XkebOQ8p68VlGw1mWP9FwN/svS92pZAfr9u48NBVY2G7EeKKz4SpidtPZaWGkJkO9D
Fe/QBfZQZg8zXv+qP5v0w0HBtTXu2Vdqu7M6F9aKo/Ulk9HGCBbEgM4Hw92jAw1pyOsln3Wvmtsk
ayIld/350aWT5PzJDHA/H62V6OWiMODmIaBD87DbXnPB+b4aAOfq1crsqGuD79fNj9k6T1VA53Nu
PX3cCuSjIOuDzix09nMnI8tn2nokbyPkM5vjaJy65Fg0x20joqmCL4/LEH/gheLWoum0WPMyp4ms
X633zdS/bn9ecDrw8/9+nluJYcpUMmt2EzXlGJA+qIbQjdfgE0ZsPN3QQEHLEO8fOI6yZo2ZN5Ez
nLvU8we08WeLJPErHAlY63SVFYrhVl1vWuJkmZISnUROt8zHIivHFzPLh6/m1Hrh9nhEawLiQh3K
6Spa9ngAYtW0lpVnRROR4ibSlQ9XG4Haufg6N5DKXkvbKvB1ap27rPENtfG76cPgehgBrA66zOhN
Ac359WwVGrQXqwZLQpIZXW6nZYkIWmdlqqGCmQJuAnOE2xf9Nby4n6UsseOA7Ccy1YemjoqPL8TV
5zmHRMHDq/QlPh/jfDSR7JoSbCkAM5CwAKeCDteT/f3F0wfKNsdpZ4MAMYM24BbgbwtF2tBbNSrx
rISWLEBmkYZhprgn0FLzyjLylUTYc34BjnRtzIIJbFLbG5et6rUXrbE7/T8zbLkuBhQjOz3GBswU
zbe2m9HF5fm6dR+rN4oSGQoNpuXXtkXhwKBOpKKTFlkJHlzX9nVNk9XE0s+VD92YhdwrleQeFm6y
Cxvc5EEeTiUVs5F1v0EFH1L3dXsQgueEhdjATUE/Eh2h3D5wFbsuSgiRRXpzu66PSj0csoEc1amX
rI9oJJeGuKPvVLmroCAJGtEgK9BEP8scX8FyQJqIUUHaIAqBD3G9AUanbECEw6if9RfV2VPjZMpg
ZoLJsnDk4bqjev6eeAY05zNKViMk27wnMwdFu/2TOq2/TrvtRRHM1ZUdbq5ABOFVQw87pj35pHxp
ZYSr76MdeNRMew5ES0yThXsa6yRbgDCDoo+ntzgpbtAkut/3WgD8pG90HwfuXpvjbmSUJOKibsA6
XRTfO+vOi3d9eqjNcHvWBNR1LE5AIpyBNMCmw+0ASnpTbfUUEjAaaP27AAiavQZVC9p8nZ0fDroD
ivo5buaP72yYhTOJRwfOOA+dLACoQs6oSSIwSlQvc/4/fp5tlouLbdWHymu9AozzRR9kOiPJkNzQ
bLW5q/NqANwd0Ftq4XkdGH7RHVaGNjko2Xc1BefJLg62l0h4Ri2006B7D4lKHr0PL6bIS1TB7tO4
V44l5FB9EPL2J63+ROkFm+HClH49bYZDwF7BxEfcDrSMQdlIXBnhGcVNY4GNCNRKfFBkgCV4sCa0
aXS/1PmQNZLNLJopxIxIa0Ed8j3r8jJ1JDULoPbnZHyhlOwKw7vB1pd4lqJRXJrhLgJaTSZdR9Yc
oOgvY2Y+LcNnjgfQXyqeSXiv4LK9XojYsfpuqGkWJeRm6Y7zYXtLia4y3YP3De8Y2Q7e2+sHIyfE
sNKodhjdsB52uRfm5EzS7KQZkudYuCp/jfHtM6ZKGq8mDiDAa7GDuPN3yHr442S+bo9JtCpI1EE2
WoO37PDXM2iLNFI6MDPS82uuSo67+OuYL8gTAwvG573dpDFAeAKo92KH/XinfLxFh3Gr//0+93rp
M60ReAGvbtJHz+kOIPYLwGUkuRZFS3FphQseId3otqaKUVjkea+k321HYkC0sUDODvlcZLPR3cI9
WpmajWNPcDQcHSQwHVQx4uqRqvMp95RdikK+xJ5oWcA9ZiGVg7waXKXrczLVXmM4Mc4J/DX/y4BY
cntTicYDZS98Gfgn6Gtz41ErtTQztGVHMz3b450LiQV00Xth9nvbjmhhcCkyT5y9KnyVyBrW0hz0
FnbcKvftIT3qSnPnWjImd+F8Wch0IimFJAWvZKWAOK2bW8xXc1uMrp8NtmTCxAbA1gZyIlxdPIs6
8cYKzcYz4BpdunOhEZ/L2PtF/iQyFKw7h0URPPxgBRrPWdwZd1enhPkU+4P5MExpCGYiyVjEluDs
oSkT3jGPFEh6ze1dusDhgzKOU/mjX4DGabYl77vMjH69h1ezLBLXgZlkAiAJiIoWuHnS9wd3/ra9
y9hu5X0WSLai8sOI59/V9htQ7enzSpkH61PjaE17U7sFg4c9IOQP4k7y2gv6TeFMXNjjXjESQwUB
NFVJtMBTrlH+Nro92IBqP9uX4LkMMyCUyCdSDFdG+SNrt2meAucaGWXQlKEiU6oXHVUHgoyMQN1G
ipe7cjQQNxoagZKl591l4xLW7U3qykTCZUbYnrnwX0d1sfMSbAfR2j6PTgdhp5OzyKJ/0VlFHhHQ
b7SEo72VmynD0+epcBBdEvuFjo+LedzebsJBeA6a9JBkgHQOt7EHz9CJB/mpaDCy+2FeTgwiNkJe
aNuMoLENOQwoUDNhEsRnNjdZyqK3LggUYadRemh1x+ekjfeGUkSrNQfLwmB+ZkDGwYdSTjDEU2iX
HyfDvP4N3Mtq65mVE6tNI8Xbu+rNMiaSy0j0El0OkjtLqWllXmewbq3pJicvilnvndUOIQDkm6rE
lmhjAO2MaAP7Gy4iFxMOc+M0U+zATafHtTg5p+0FE+0LNFZCMhOEdu+BMuy1dZHcSqJaqx6m2b5T
9OmhRyfKthnhKBAJgP9URZqLp3FtV7jlGqBM6BRe+n2RK86b3lmZLNQUXapgWWai4TZDSnMrD9mv
GaRx8KU7Ey4b0Q51c/LK1E9AkJxaU2iRp8GS+VmiN+PSKLcbFKpXVKdaGrmMT7NOASp6adM4SFXZ
XhAtFlJdbIC4JgBbvL6J+iquwdwBuMDkkrtUQc3MI1mQecOvj6/WhR2PK1WjWXodjBENfJAKDpNZ
C1MZ5Z3wOfJAF4dcugbpi/crpcyx3q9pNKv2TbM2T3Hl3teD4qtjEoEZ7RnkqkCg2VFRDKGSt7vt
EQpnEqlvOC84VIACXc+k6o5LrBYxW7P0C4qPEfSrD7FrfOaBAs2yw7BNqLDw1yFYn2Yg6yZIUTcL
6lxvM311GllmUjAY7GqQvQFJwlgxuMGQPBlNvSvRsqJDqtRSTms/HZRiPm3PmWCfw4wNrXG4e+B7
5g5XAlrMytAxZ9nsoJo9gyfHDhLlIRl+bxsSjgcMD4ykAlrzPMRgbNIpIxTUBXqXn5LROFDNCvTe
lpRZBHcSnG6AAEC8yASKuWmrNBNcduASjBT3mKQHWW1eOIq/n+fVXfR0zqm+IPxqFFDRLtR3nV+j
rkmeB5kV7nmogZpLsgKEFb3VwzPxfAUZsKWW+UCi1CQoV8AwDUEmYCV4niylA8nqjLRrlA/fPaXc
t2MclGYT5tbqj6Bm14onTW99M3vY3guCp/bKLue3JMSbLItikSx0KaYkBSnt15ic6hUct6ns+RDt
CAODA+Mcdvq7CHMZ51Vpx0m5R73nn7Kqgz6bvn58PIDNoX0Nf6JLnTtEA7Un3TYhjqjRH93Q7VR0
wng/gVYNlVLSMyQ4rw56/VjEjDycw5/X1ukIEKdtAioWePkuRDHj3TqgfXH9RA2ZXaI2oGRgUEPz
4vVtaiYmkvEEqYxq6XfFqh0HoGm81tptz92fRDQXM13Z4V7a2qZDQxIDWLZFuYsVK2i7aj+r/SFr
H0GseTC0MjDjIRjRPYe607F3m2AmMnAxuxe2fgV3b9AcSu1gCMbrSA3fpCSoCpTM55ti/e7Fk1+o
YFZaH7eHzka2YZMHj+W9VgFzBcfGsXtkCr4kbh7MA70bOv1gkSmyqSRRKDgKDrwMEK3icnxPgjTV
eUvrBr3p2GFh0fRhLwuAJRb4IQ1tbowG9eDMZHeARvo2ff3EnAHXAJwaJCQQ+VzvyqUwmglZniTS
ahA0hwv0wLTQK57b6TB9AumFasBfW2ywFzFiM3kQ/zTUJIqXXWLcOOWTOUsy3YKbECaQTgWrEpwJ
vjg066g9pJ6FMHS60fJ9WdyBDcW8dz5ThboyxF25o9klMfAiCAny0VeHwV/UKPcesvK2Vsdz5QwB
JGaCPP62vVzC/XAxPm65lEFLzJjVVw3vYW0g0vNz+/uy+eOWCOLmBJxS+H6X7Rz92NkB1ErGV+/j
FLYMwY5/GaYN1TTuRW6VToEiY4Xps53k6C7xt2Y2v2ajSf1poeYpB/ue//GhIbSCqjOeZqwdZ3JS
a7dxZjjOnlUnX9zFS8IUdyVj4G+DfFy9vTcV5G3bqMDzcPCOeeD6AlfvOy+t6029h4YZjEK5tel+
oqb5M04kb5jQCBJXKCEgVsAf1+eq16BXBn76BCxWP6mn+Pn8Fey2kukT7TxQwLIuGyTd8FxeG7Hq
mdr9grAqznt/thpfFreJth5ee8b8aMM9552n2nV6BcjGNCK+M99k3o3ZosLz/eP+LLI7QDlCiwco
FT6mcQhA5iSvEdOoL3l3TtuPt08gCfHXAE9dikvOnFa1QtrD/p05u6QKjALkRb5eBrMVbu8u4Zrg
0kaFHyMCCcv1mgxF2XsDTRDJK2dl57qSWEa0r9Dkj3cFdbf3RTcKpqqhbl3lvrVBd7Q0QPeDBfR2
mGJZE4jIC7uwxFfcwFVo0IQAOsAakNb+YaxoAA1rv7Q+DjuFMgt01NDPCJwIHzXRRY3tccET5CbQ
K4QAjHuDrvVa4o+LHJELK/yrXVmlN1QsX+S45YtujF/IYB1103pKCvcInzfwit/bO0G0VDaKWCz5
5SJU405nq9O2W2w8Rw49VCn1Ez0wTMnciRYJPUHIWBqoxrxjLbRXUgBhBuCFPqy+pn6pNPhxTu+7
2m57MCJDqF6gHvNHKpj3SUalnPKZwFBsNeeYJLGfmsoBzLBhQtZPFOTgLrAUCzYF5JW5yzPx7BF0
FmiCIxq0JDCgjxOksvLuXwNstBdej4d+amtU0ao7WWqQQIJi/MQ1AAvgSTMBc4e4GpeJWpskVkhi
oo8vh5qHWvuSzSVYD8ATACNkyn1oTORGkFgrpe7IAPTpUvoUR5ToTuAk42vX/7u99KIQGmhOFpFh
O6NyzcUN1ZoXQ2yjfhmP8a3bkVerHYIUojto3TomyRqNXX72GnNHyShLEwhilkvb/C1kl3NmJgS2
V5R5jPm2AsBwUm+oMu1q66XtssCYJDeF4AaHSaSuWeMOy/xeb44SuRcvKZHybTMI9iyHWc2D7RkV
3Azg18feQLofc8ofpr6evNmLO/QdOVYAp8c3JyssPVmdVmgGXSJMixreDp+7Ri1yztRiRXrNsM/a
oAWuGx9T05P496L5QtUEmX4mRQ39+Ov5AjDEJgpTVjCcY59A40bi5Qhubrx1AF//SXi9C4eqdmx6
7EoUYooqsNpDPB5B/jbark/ABlRZjmR1BE6Pi2Qk8gKII9HWyR1do2p7ta+NAmEyCZa8QCUdhDr6
0UmTY+fstreC8HChSYX116IcCF6Y69kjNO7a3GuLSCWJr0A6My09Px01XEuTr0P2xxug/fhaWbKw
7E/rLheaM8AmS7J4qOXyxxrJUCftdZCaAOTm3ABsVfpp15k3tJxnMFaqVWgbjYsyGAGXMDhz92bX
/hqtaTm7dgUyQbu+jbMu73yaOvkjSBx6dG7a3q4l7mvqLM15mMx518B9lfiLon3NIOaMQQ+XLO8w
1Lo7WG7fFHj0imdiLoBQmXgliAw/JUrboDHtP0O8z2AXpFnA3FZEre3NPlGzU99mtw4CWHLfN+MR
idjbbqrDGfpg0FfbK1Z56iE6ur1FROcL4C3k4hldIPrkrneIXbfJCIqlCi3Y9DClyjH9RN0Rwit/
LejXFpy5GdbBgYWS+L16M8gEN0ULBgcI3qSLfxAUXX/f6FqjxGmroqFaz1357KK3PdF/fWKaED2Y
QLODCIDnOms0vagMN64ia2S0JWEpg9eI7iFoKP1ngHtys9Y00qaAAYBf9kM57KYFcmA4LG8oF52n
Tq38pVLScHtYosI0kgtovmQ6s6gNctfRDOxz6+ZeCakPEhi5FyQ2OMSKVyurfeqc83jnjfe2Xe6d
9ncGhNG2edHSXVrnNt9QjrVlxQ4a3ZrbuPN2lZHs3V6G8WCXHH8VQVkIElyINsHIy37FhT8GuKUL
bYGkQgql90ECc4Tk9ilOW5AelPppQlqgYAV30z2v+vi9XvQbd87vyJC8bo9W5FW5LsNms4ZU3IzX
v4MaSjpURY2N2oK0yPS6ZqcktNmB327w08QgkqMtmF2wqTP5DiC28Lxxl79SVwbtPVKjulwHgAwG
mfOojc8fHhRudyQ8wCqB//L9wZ5aV/My4/3sc+CcAA/0qQ359AGOKWSRt20J7qorW9yA1mK2qjh2
i0ir9qbnF3qw/X3BGcQwQBnAUrvQh+VcUWNAg581o0UxNx4zzdrFzS0t39rybqj+gS60xJom8D4v
zfGuQDx0AGfHMOfqDxqItduTBoLetLyz1MEv5rtsgVTJv42LVOPyRJPHZZ7DGir0079j/Fbbe8V7
2x6/cH7/jp/P0RmDsY5oMS6jedyvD9p42v68ZHr/3EWX59CA+mCnFCX4EZTAWx+oC3XIh5E8JvG3
Uv1n25iA6wQO48VguM3i1Fo/2l4Ga2BfX9YfXXLTLP+oymvj3vQx9ZX4piS9H1M9IPl9SU+oCvm1
KXH3RWfw8lewKb8Yc6vBfcHTXkZK/zQ0fpn4q4wHQHCtYKAsI2SzSrfDpv3CxOLYUFTvsWqFNeys
VdlbanksPP0eoMHj9qSKR/PXFHdABshtWmoFU2p5U+V9sEBfRMZ5InCQkWsAOhNlM9S5+dwmkGtN
Vlu4rRsXyqr2P97khsttGfTJy/ZgRLsdbjg+aKLRDy1s1/NWzA4eNBdPX5nvGwh17rY/L1qWy89z
bk9qUtrpBsbR5sesDFUXLLbAOhy2rYhWBCglPN8q6/biC6fYFB41qF5ETRqq5Wnqju3HqWSR/Lkw
we2v0uvXhhCYIJkZlskdYa78JySzYQV9EQCuoxNL5bvu1NZezElzEC/4mXOblJ94OhiUCy8vYiFk
fq4XW3HzAe2vC5ztZvDnL+DmkMSRwoVAzADIJYLId42X5tDnVqtOCBuSCoJFalCOt6YtuU1E7hp8
RLRDIupGAZJv41U1fVzqBLPUNO7toGUnogLyba1BA6U2pNFA36lApT0BLWdbP3V2HeheLGFXEG1s
0BJAqwh0bTbOz/VUtuZEmmmqSkjcDeoeYq3WDoJx1bGooMhK7bF+2t7iQnvwuoH/RHgCipBre6Pp
1WbXlFWUYUYXJGYOY/oDdaptK5rodQK+4T8z7GdcXKOsO8TwZlA6gInzXEHX2E2qL2WR7mrTuUlB
L6mmRVgjO5Q669lo9NNYQ4LAHP+1aP5C9fLLkDW7xrDv7NZ9lvw2dhVxHiwahtAljgY4kBryyV6W
IdPVJS4jJH1/2S2l8FzRcTtAEvKcFOAaGQuz8Ft1gYSplt/afXsAx/ko2X3Chbj4FdxbpqnxqkPD
GRfmAj34b6tK/BVo1t78+qnhYnuzBlysOndYUzzPjdFaZWT8H2lXsiSpriy/CDPmYQvkWFVZU9fQ
vcF6BIEYBEggff1z+r57TibFS6z72VmcRVkTqSkUivBwl/mdBqVxnRo7K8OlnVcNhL6zkzvaT60n
74uyenHlWqCyPNB/7M+BfjST4IxJYT8Yn63xKbVCvYVg5MqOW/IYqKvhlvOmszR33aQuGevtosIo
WWT1pwp91DrZXp/LNSMz593ZkIfWKakehPOt6vea+K7MFde6dGFPhJQoEwNN86HMyjoZeGnqlg8m
qvw6u5VaEOnuuNfokbXuyniWEJJAsP5rbXatghZqtFnllQ9e9gWVHXRpZRFy5KGw0OWeZ1HagjK6
PNr2HZp6V1ZsyUWc27YuXUTD7EYvTdjOuROW9rMIsghsmaGLw9flLyjNrVwqS/m7i9HOjpyHHICe
tX75kBjFduzAQKg/G2O14fzRn1rT2cawof7Ds5VpXto2jmsGE6WRjrboWU5FtHXqUdUjZ4NeEt86
SvrV4GsI4aWNg3w/9gwyNxNTyOV0Do3XNTKFx2WqfVZOcFNWxrHXXRSzRu9AklUIx5IbPTc4jfrM
xXdg4q4HkL0/8HZLWAj2S2XFnb8jE2t1KMxH6u77v4Ch4mBAYhowV+DU52y0EnQPhvQBEfRoGZn0
q0aeizWWq2mm5vfDFA5MFVX0+s9r3Jar+ACOBODItajY1ebmuhNZ/DzgDNMVaJgfuowCaqed6aJj
qgYDctncsW5/3cDSdptAp7/TX6gnzHYCdfugVwRwTeE8ifqgdU9JvhK1LI3ht6cFA56BJMzk88/W
vq/7MfctCKOY1U0p3jyykmVa8g0Ihqb76rec5bT3zr6fjMSsM4EhVCBQrn0nbrj2iCQQGjnUg9WK
TanKp+uz9rs7Zb7s5zZnvjCnYNpmBIhgCABsaVVEYBjapbUO6tBiU4CzNEUmnZc0RvPWtmbZNnFJ
jLQzks14T/nVA6MqIvib39e3ZZ/dgl7lUDlNjNFEWZ/9yO1iQ0x+04MaWitZ7PP+UHfBjZV4B2a7
G71U8fUxLe4ECx7HxesdLT+zZQIAXYGgdOqWFAdeb7x6V/45eS9YMZDBxdMIXgegpMuVQpScOz5p
0LjMY2SRNHfltCxeUWcG5tVZE01lqQD6+MF1/NCxDhKMnU5Pt672SL1N1z322vcWxG26vzZ7i5vw
36HNM4wWxLrQHwFwNdegnQABRe9TOj403UNS9xFdo2lcPFJn1mbbr0wG14QgJHTbevHcZzIWRbH2
rFpM45xP5uzOdUdgLoMS9dLELfZV54aidcLCbUNC7IMLvkBWqXcgLF5sk23z0n+kDpqoHCvKRvCl
D+7r9f25Nubp72fHXBSoSflT+dYjYOrvo4SolTt/8QSczer09zML9ZgINJrgUBvdEMpkr/onaw23
vrZPZqfM7TViehwrl9ciSuxPEiR8KT3IQmyL+rsRrMRNa5M2iya6oncaL8GB0PiNBXWVnK0k+5aq
jTjTeNmD6+Z3Yf1y0tIcPKgqwLKkJppg2/ck/4SEhZ6cRuOxEiffedJUF7LiRTRvJWUhrTd2l0S2
1YdU7Gr6btTf+nFbsZXqtTHN5AcXffbDZs6GSK9MmcQPK9yTqPPYRzdA2j7o8mB2Mm4s4PXrB25+
U80Pvfoq2DZLfuXdoRKfr+/b/+Mc/XeGPggtg9SgMgiF16PKiJjmnkYgCENiVFsHsY/q9bADD1Fq
t7E29jsFVUQbPxdEvXsj0Y8IYn5c/0GLEwMhNAf4PwAI5q8fISF/10j0SHeSh1Z/QBfFfoCsYOes
XPyL5+nM0HQWzs6TGjjEGEf0GtmmPFYofXdVe8NXOdWXjhTgmGiOB8Ea8D+zYzvmWpJlFPe/dJwI
TYOdO0SNA3FGyJgOJN3RZK33e3FvnZucnWIls7RVLbw97URE+Dbwv4zIdffBY0H0aNTRglJk8di9
j2SLRqjI1MaNO5y6GiF9sMZZv/hUgSicAy5aQLk+ADWMQIO26tRuVak32eyg0h2Ww543944goWi+
2v37WKwA1JYcy7nN2Qy4ZkYNMTkWJyD7JsxUtr++SxdX9WxQM89V1V1iqAKDcoZmg062qGo+B64W
qq6PDfuZp7vr9paeRAghwcZtoWD5gX2173g+ehK7qG3ITrAxHhIHRaDhzp06YgpzZXjL8/ePuXmk
Ypki57aJHQQetQawebEynKWz54EJG+cbgCRQn1yevaoARbqnw+mYgBA7YuegwZlU2+tztnwOzqzM
QgTsZZtzYCceGoEKi3yy3ZuqLHYg1xnb50o82fl9Yt7mlhF6zacG/LxJ9zT227I8XP8hi5vl7HdM
s33maUDzYWpJj98h1G35GuSR6ELd2rT+reutjXltZmfupuO6CYFk2Mqyrxp9FM4P+E9C3gvZQFXy
lTkPvdy5+Ref7YTXhFNPMbR7r493MdCFIhtWGAl14PpnE6/6Smk1iJ8erOpR71902UV5v89zJwRN
chQkECL07NB1H/O1c7kEnkHiYOrhAmgFOs4z075qFAFJH3qr6MA2vW34T72QX3KnKUOwBvx0XUY3
emYkW8ftc2Cx819Emu0zJ9W3Ie/WEjUfl95EgR1zATgPGCrnpCVQwxq6spockSNDizz5yt+lgoV1
/2jkr/a4FsBNju0yrLi0N1v+vPBU2tWYeWY+VsmnbNCgTLRdV4z46CBgJ0C3KWBcWKs5OihLRE+a
EUDQnEegdkz8P3YQl9+fOQhN73MJrmw8WPwoHZ7AiLlGSvBxZQxsFHQuelDqAARu9i73htEru6lT
srXbDUv1hwxStRrex6QttrQtYi7W3uULkk6XNmejwv3YBo03pXx05wSU20YU5oZW7cbX5VbrRWyX
+X1Xdl/HPNnrNYlxicVNT26FZcbXz+ja8GfnxPWFWQ3TG82WXgipp4hM6p0tJMnpZvD3evN23d6i
Xzqb7pkPNDRRacLEBaZ3uJFBagAhmF/So1+vm1kb1mz/+yIb9JxPL4p2X1lBTPlr0+NuSViU6iiz
wgtcNzjF6ZcH7nJJZ5GGU7EeOnO4KUlaPSes+lGO4yFL6rCSoJq2GzvildigbLb/C7sogegWWswR
WM62r69ZA4U2BzJ7Gb8zaIdms+Yz5PA2JS1udK06kELFnviLJtkAyRfTQtYPihZzTF3tAXRrVGhq
N4NiT1R9YABs9kBKNY6zMrOLO+bM1LTUZ7dmnRl1Ymc4LBaVG2FoT4biscjLFajZR4+JBUQrk+fo
aC/+UEUsx57YTIeZourDjtyYANKUm3YN4/XRYV6ame2TSnKz0QKYMZP+a6HZv/LaWxnJ4lY8G8kU
Q55PmJUm5aDg0UDweZdZ2a3ZcBpq0hGAV6IrlbZvqpCbWkII+PpmXBocDKOzDV4bMzk7dSk4ZcXQ
QfHGaYsI+hNhwlbugyULuG6QlAMyGjrWM3c1NDw3hA20t1cd+lOT/z8/P/NOQavlSBvh81r5RZKv
yRqka/HnTxSvQOHgGTgvjfeDhp+v0E8A9oETSVvczX9TmQHS4x8TsyGgqZFa3AC63/Zj4kSliLK1
WVraYOcmPixz3RPucMTTfXITgErOa0SYoNpaSh4ZdvET1+i9lrbR9d21dEIhXjuV4MHvCV7J2b5O
VdpWmUKmjyBfqvqNZfHXYIBoZd6s7IOPplDFQMCG1hkACvHfpakKypGgK4fAGrYgUK/kC0OM2CXe
Y137bnx9WAtR8lQywQPIssBebM4xGxopVZBPskBgeY+U+gHwS6hkHmr1rhvedKPBMUIWziWbXFvL
ESwOFCSdLkL0YBKiuRyox3tl2kkDjSB3QPMwUOyRPjTWDrFza4QuSJTWLH505xgtoBqQZgMc1JxX
DscBaPnGRLqFDdoLqMihbV0gBbeS1Fkc18TM7yM0RYPBzE8kg0oYhErAsCehR8yddkMN+0h5cGvK
NTa/j8cBIzqzNTtxrqupwGlxFxZeDkUG7aYozVjIYNu0SUzKcqP37LEtxUqP7+IQcfdOOwYKt/Nt
owq3cUEvgu5YbsdtNaJZOR3CgPTHgkGK7vomXVo1SH+5DkDgqIvMs3EqGRunrkDWZDY/AgkML066
p63EMh+9I+qfSAz9Zt7UPzQmmW1isKxDys+RakS6kaHsytbi/SUj5tRUMQmoYA/ObkfP5HKwewRM
tf+MNpvQKdeILpbm6tzCLGAZBqdIvIkgR4GLqaqB3UD0RxJr8+dLArUtQLddsF5/UBNLzQTNMBw1
XZUcmXao3HAcVjzuoms6tzHtwbNQAoxwqd72iGplnYdjAGGT17KVsZvvEkiZDuZj0p/k2IWG/en6
4KY5ugynEUGcDW62SuASNaiy8CzJrXbTlHaY6Z8zdBs3qkCBWYD1Ym1fLK/av9M5WzWtN9JWOLDY
EOcTL9sdEzTOwcu3cpIWslGXQ5tdY5nXAeUvYagsdyz9pOdVFNR7w/yVZd9aWsSM3gz2K7pHQ9s6
liCCt7mILH7wsufrc7zkQM7meI5iqqFuBtFsFJI8vc1CfXCezIofi5ZuOTMP122trGcwu2cIS/0A
yArUX4KTIW9ReAn0IkyQjXbVZ2+t93lt3wbm5b4lnUjt2sHzTwX3Bfmpmy26ybBhm+8cetZJBeKZ
aurs+G4Mj9cHump6dvMQiOqY5jDNKov1+g1IedL8HIIH4eNGTz5b6g56L6E70P+fO5iDZQw0ihWZ
hiEH/aYUj41xGPnK2KZDd+VQzlstGfnvoURU9FrY5iFts32eGeHIacw9beWkLHvqf05kMHM+Khit
xPYxk8L4BbL4UIr362u1dHGfH4CZk/EzzcmDFh5Us9ww00DH1YMdWZAeHCTZTaf5J273DwP/C5Tu
5ALw3ERCEOObwzXHts61kiI6sfxsVxhZqIxy1wkRDVUdqWZbmEeakrgvt7l14w8rNcfFZQQ9hAn6
EdRh5rh2ZRidM5ZwQIF+GpPYTYqols+u9kkCFnx9hpdNTYVXZ2qgnQM1qzRvhGjwUhjAVmhGfR3X
6S5zY2eturToX0Cb+r+G5r7M9og+5hNmIwGLkPHa1CKc4Kdlemvav7z66fqwFmpZWMAzczN3xpwy
L5xqkm4MnmkFVGNZQ237xW2OuvWj8+7KfD+wlWf9ors+sznzaWkNsocaWTMwH3s75t+azAm7/s4J
VuLKxWN3ZmfmwKSV6RmkcYEvcJABfGXjj+uTt7ZUk/2zmMLO8TZmJsbRju2GN2ZoMW/jiSCW4BRq
zTrOWqANrttcvNzPxjT9/cxmKgO/qiCa/eC4+wyS3zQqrfi6idU9MXNXFbO5TkrMm6PUfeWTOK2c
x84iRzBXxiXeko2u7wBO2BujXLG96MjA1wVswwSJmr+pKvRI6yD8hCOrusirblMgtiBPlD0nudj6
ybf6z4XJsP9RWAUBN4rzaJu8nM+hRGUVuDKIzafGti6Dr0OZx8jT/bw+p9NW+HDhnFVNZlseTJC2
8Ct4Kpo3aAL/2vy5nv00jn/LMrNxNEYtlJvi0uy18m0cIOLtpt/+fAx420/X2ES5MCeZ6jKQfwbS
QyRL3E2NNL7eraz+0uY+tzCbJS41nhXSh+8DMUaAQoltNTuUNa+PY8mVozVWR/+Nj3afOT5S8cbL
+0qDKwediNnyjRw+a2kXKtuKim4lXFxa+HNjs5u5xtswNzsYQ6v/tiX3mr8mp7hoAY9NtPsiP/AB
lN6zJmip7yK4yIOw5ED5teH1CVuzMFuWhtC+ZKNDHj4F6iX3Xq9/fek2AAYAvLUongfgUbg8gYkH
utcUmNiHLqy1vRwiFFTHtT6HJVcNBkwT735k+T9kW5UtXGhxgxqLlD+bEkeQkAhMkmGBimKVhla+
AtdY3GM+Chl4z6JlbZ6NClg6EG+APYmNlbAvjWFHuf9eG/ZOup+vT+Di8iAJO0k4Tjn/2RVeAxDt
jBWSDcx474H3+XH984vrg1ZuJHkhTwNNjMv1YYmlUVrg8+7gbLR+jJXtgbedRGxYsbS0SGBmQCRp
TgzD82CSoWptch33jimcqBtAMajdVfVN0w5TqeuUZcVfbGzIXqFlXLchwTFn7uDSFwxcnsigVLEI
qR5dnzlzcUBIAgHxD2oSJCcvpy6oaZKUdV485JLraGGgqI2mCtlIy0EFbRxU3BCQ2aHA92YA1P5F
VOA+yJyEbagakB5IhYqgD27shi4fNhr43UL0+jagN5HDPXGbIVQp+myTwPhh17JGM17TxOB9RqeS
FowoSFp6TDXufxZNolZ2+NKuQ/XNneQrJgDzLBBp8p47LpiHH7QM+ig6VNewP9bKMEsXwrmRWSRS
j1RjimIC4RlYkYc+EnaD9Rcu+tzIzEVLryVgo4ARLaz87bjWt7o4UYjnAZVDTP8hMW1VASj8s7YA
aYfbHXXmQLVEafkKQmXplNo+eKwmUTIP2cDLrWbL1k4BLETXp54fdaqFpag2aFMKVWOvnJrFRQFb
FlqgUBsDidOlKc/v0sHJnPxBtxu5H11ag3438ULda8j++gn6/dafx00A/oHcHKTTLuiSL21Z1HML
qtnowOzRBOQonIBy9Kx7x64gJJH5gx/6VjUCf5fwTacSJPDGzn/HVH/WZV9FurDruAP10cHThI29
I1SoO42FLFzQnnAbtbGlayDc6dvhnRJIxpK2lUd0UrchCo/F1q4QYgd+ne0SqYsEDFOtfc9o/1kX
MrsJRlHGeGLbG58S9E3a3L/zURKIVOZ7DyVu/siV9Tt4K8anVq/UzrH4O1IBX6UuiycjRc9lDsDR
jfTdYtOjDQgsTAizZfFNlyzd9SqfyHGA9aqkQqrFHJ9F1uZQM+bm7eg5SdjrxAkhV3QCC7i7H2rP
CfuhpiE6cEjYC/pZD+SXDIQrEar5apsVr+X4yVePNXCEYD3ZgflMbouWQ/mlUmGW5EM8AMcEmdNO
gD1JRnXqREkNiTDP8HdNUJYx69BzadUWOqRtpJ9qi9ZRZ/b+0QcgLGKoiGzzpmZ/4wpQjQW8Dg3a
H7lveE0VLwQeHwp8G2ZbRsp+q8WKU1u6ts+NTA797HVVc2p2NM1ygKv1CFrJryYNNqqErsyQbrHi
KydpAao8Sb5BwdYEEhIdRzN7tMdYe9rnD7nZi7AiyfAQZFp9qN0guamxvSMjk+PG08zgxuB69twx
VDWiRh+HO/TFuluL5fQ44rG261NqrbzTlzwXAEXIroCcAO+j2UFvqF+gtd+lD4Z8Q7dV8nL9cC/d
jmefn0MyqYGkrcrweUmObDwC/uk5W9FsLPK9IitDWfJZPsDXDlo3EfHPg8xurHVQ8KCTm7rJQ+ql
dy7YoDldQ3gseWHUz4AlAaAVO3V2lfC8Tg0e9GjnnfDQFfpQ7Tirna3GVxzj7+LO3DGeW5rtHBea
xKiacFhy0/ucD3rINfOQQDPUkSQC0jUuOhoG3bC3PLUZgv6Umdabm42RJZt9T8tYG8x4GNbuocWJ
htIFnDWoNBFbXZ6gzNS7ZEgG+tB63237S8B/OmsSQ0uHFKQA/5iYBQWVZUjW5JKCbP5r3z2nwb3Z
bJPiKQXh2/UdumZptpyplah6aGEpa+4ovRd8641oVIm6NbqftVmbrSYFwWVmMsyaY8swKA/9OLXY
roSjy5sT0zYFCOgfmd2lnSJgGK06UJogu5eMIvIAQSTeAeWTFUuTY/i4Of+1NDmWMzequXpLkhqW
0JGgR2DVaKOcKOtoJjnZJhacN6khA5s2uDp0iaLQ9WVbmk2AHVygOJEb/hCguBb66mTA8ocxUBHV
65joaBYsXq5bWRrkb98I9tBJs3m202mVNLndIllBbJdOzaLDJzz7vlNf1WHb2+59WnKxMxAj37pu
5ayMcWFrAg+M+BuELshdzRcT5FANKLlLkFE5gFWYwr1VSX5IKmfPcvetsrXN9dEuUDiBYQuJObBF
gSDCn8tQJRbIXgORjgD7QD6uGG/c7E3zjG3enYBL0JJy02XvLGhDj/0a7CEi+rFpv/vWMx4PIbYK
+o7JveGvcQt+vEQQFEKQBu/F6ck4LwFAVk/L0jSRp8p4E0Wzcdm7JBYwPD9VZx+b4On6NHycdky3
PYWj2FoT1/Llzh6ZW2iarctTQ56G8hsrP1PwX5dGEevG1+umPu6vC1PO7PEI4uq2dqWSp6JMAIbY
BvmmANjT9154+sBkDPK86wY/Xvc4NGiqRhoG5BuofF2OzaCamUFhQp1Ka5uLOFu5ghc/j0gXTK0o
oXxIwTRUWlI6VJ3alMa18ctKnq///oWCJQbgT4RKqAbhTT9bHArJNyQuNXni473dQ3PHPGjyrfVP
Rb/t7IfS/kmHR+n0K7fE4sD+Nfs7nX7m7RqFAm1T5OoEyJEbPGV/AW0CMTXQMQCLAVcF8b7LhRHE
oVmTA0hd9G1ksxtCpn6+nda+rkzg7zDo0nFfWprdQ64rOR49ObpIKnTyWijFbp1B/2alrf9SQgEU
RAK1+976Xn4oaWMfCtttYg62vy9VotpvnsfQievg5+mj1217dIShOcOS21LvXvFodE6AzYCKgBTu
Bghj7yVN0h8F9xweEeUk31WgSxAij93Wp4y/W8T7lPPajJrOrXapY4tPpTHm4ybNA3Lf1qb5iwyp
6PYu3gM3plDli09xmTXche7fkPi3pGzGJ1aWLVImWv+Y+dpr5hXBI7Q0yk1Aa31H5YgMSloV2WlI
3XaH4ptThNA2sDZeCeqhSBBfHERXgBTazTS8NjmAZNRM01AAFbmzRAGYOdcg65Da1rbpEn5TZmNz
yA2nDVMm1NF2h/Rg17jrctVnOw0bBuTv6CnvwBOwFZSZcdqbyYOBsB69DWjWMW2J66Pvusi0SBqE
3NH996EqoTqet5KFzuCIb4M/0KOutn7LfyVB+9UGCHYg2l7lVuyBcuUpy932ptPFY6b19q4aGT/k
bj1ushooFPQJ6HjKMRmJxu4jD9xG94lo2hNHXeazYxLtR42Ogi0Zc/FsB5p2owKmImn13hfmTj0S
pC/vnVa2u8KVOVbYUDIypJN9abnhP9aIAcA9RX4o0F5uO4XkGkh0ybZsWLcxg8zbKuLUUeAlwxGt
F1Dms8pkP2RBg1cstAWAPAAErDbHyDCK/ICuFhdfGUTUjuY3XvsVOvOlipXjZzGi3D7SKhTuoxed
GFGhjcWT3nvli6pb/6kw6/wuA5lUWKPt48bOhPpapm0fk6QtUZKHCFNjpM0bKznfSeygiIIPfufR
xLkzrBSNBECkgxQeaQZpdtCshHQ2Wsy9PjQc6h2pU1lfdWlpv4weoWKQgynARSfooS0LvhG1Xu0I
1zHZQwn5Cn/IN9zXoWgg637raYaITafjBzepjaNm8XbnpWCPJQme45o0WMS6RERmnps712YInErf
WfH7H8MlZCdBy4N4HVjGD7yWBQcC1RBudj+1VNZldwys5klZ4x9nqCYzSBuh8uLB/c+8GLTmc08U
TnbvGUbk4kh27guTSGEOK3f0xzj30onNrgE70RqvbYv8Hr1cWzN4Z2QXgJs+Cb5fd5fewg2NzD4o
NtAKak8U8pd+GXnDdCyqkdyPVuZ+ZY6Xl5CBcrpjYrkcZxoZOG4n/sbTe7XHxehirGYQNy5rj55R
BOFYFhoEzL8gfRo5UDe5G9sczCn8c2PrkOj1+g0n6LofVK8eslIfvvkdToDpkm3XD2YEARYzAhOb
fV/hGb2DOvK4yQd04+a87GLW0vquT3rrCcUhttNMlWxFAuGR0VTDA+GaFjcdfZNB1+6Jg1SPZude
LLgAQSz4p3d52fBvvKfVtnSD77KCamHKUM/2FAmiOkisO8mQb2sDf2s6vHvSpRo2fuAzwAQLVzwz
q6B7C6XsTVv0v8rOgupJC7YCS+p8J7ABENVobRaVFBt8BNcLSug6nqmJJUKvI/2vnhh2qOdi2CUd
lI6yAjqxjHbkvjR4E1Vdxh6HSq4l7Rdu84ttOrsCWcE0CWXA7J4HbzmIJSiAJdf3zZIFZ1LGhZIT
CgPzVK1kQePWPkc0bIyh5uhQgFiJSBaCYsCg0YYKXW68AubI0EAFdZfrhNwrDU7KV2BwqsJW00Jk
WmNQHEfmGgn6kkXwpQEYA1wtundmR6GUeCmRrsHhpr53g9jSu1WOrjZGxYJT1rh+Eeq0y55Vb/65
QgTm0Jx8CgD1KBrN/QqpqeYII7vHBVSDug59ZxVY266v2fSReWCE5mG4bfx0EPRbl0fdTFIgyqXK
7s0htgT4Rzcqj9EAmfO/2BznhqbNcxZMJiTXFC42GBL3iU3Cqlx5VixFycifYp1QlgIpwfzdWmWG
hISslt0zS50ymb1QPghwoQ+/FBkek8xBXt28Q+PDbZcNPxs2vvz5VE65TgCLJyKkeUdCV/qdALiE
3FPLu6uTDLIeifkqPXYMKrpLs+Txur3FAZ/fb7PSSDGysqp0Dxuk8epbl/TjLUP6bjM43NyoysmP
KR6+IkSkGdxbvRvccJVpR9RCk1WhqenRNttHSKRiF9nTzYFq9OXyQqMrt0HPmZw8VUsSZm4Z7DoQ
R7w4ZmmFDMIwsdt3dC9yR8Yd99htW9JuMzQDFGpHln8G9YJxB0X0ZEOhLRopt0lfasMr40Bg97fQ
P94miR7s28RXW8Qtv9Bfw+5YQLtD2qdNCyyPQbeFw8RTRZX7mKHzJTI6Km+HDE3DJlrzYpd4Y4yi
C0oIKijGzxI78jGRwnsEUW36K2n9+lOqI8D/84UCtZ6OZzXosaasxuXkUCkK3U+UdTINJnf5YJkv
JQiUnjxTlYeAoSXXRXIeokZus01znPGMkWBrKiP9df2XLHhoVOoAzUAm9zfV3+UPMXxpDSmX1qmh
9EjK+riWvl0ygNaDqX8EbLbIk14aMFlVFKlMvVN1azj31VpP49rnZ7usHLSRdBaYT3pxpHSPUtn1
+Zn+/WwXT3pC//z8KQI7c1K1sKmBtmzvhMRrJX6Anbtb02c2F05KAIrcqcN8YoeYQ3TRK20bsiTu
qfFokaCLV/NAa0Mg2oXG3sFjGw808o9TrkruGAEeE2W85qglaEXv2vQJso8hepSsbSG8+jHXDH0j
UDX5WrBKfmYEnj402ZQpN5w1XPzi7J/98tnsgKoxpwWaWk6e91Qc2vbPUI1IPkHAHBsHmAVo36Cw
fDn5foVCb2Jz48QLCC7l3S1eYm9/tL6TCQc9iYBGIIlifQBiSKs2ZCBL7+RnJg+DXste9SwZEHkK
vmJqNlmTKXRBArs2qUhN+sKXo0FPrjbAEQm8FdOgDGlm829Ewwv5j0cE14JWPwcE4ojUZ0GCMFG6
RFAsThytOCU007l4y4y12HFa2bNz8XswCEDA1PCbpHqOiSAMr0enksMpGa0NBVEXzzauftvztSam
RUPQAcHLY2q4m0PYjLZPBl31w8kweHVooIa7yVqwhnV+9tnAuYj/fPZQNvvH3Gz2WO2huc6FOcby
EE+heFTpxnZ+XLcye079Z/YQyiHDhTrdh34mk1ceB7fkcBLDpCPt7nx5su0hzPOvHXBtgd0CDVRs
rxudubLfRqfmPWwNywK1/Czc98BTMFbtCKNjG47mg9uykFgrZeWlTe5NkumIHwHT+yAHYOq91QGu
c7KJF6rXpPvDRq3fozg3MDtFrmTcxh4fTvorVMdDe2sba1py0xrP9/a5iWmMZz4f0iWSUgUT6V4H
35H2I1IJMirfri/H0sYGEAt0rCgLQMlp9nav9N5Pag4rSoRasBshsbF1/2q2pkc78JKAzFmzNU89
j3dDVohT1gVbJKVDiSDUdn9eH8ocRv17UeDVkB+ATwAP5+zUuL3fssJAt2TV4WBuCdp2BDJcGcAZ
N4UD2qhXuUaqtLTRzk3ORkY0YButtBYneWfVm6HaXx/S2udnqzMgdGWmj4nr0sde3UP1+vr3Px5G
CA6BVWzKRHnAlE2742yPscHqE63kA7w0iSr91NpfbMVWgpePbsYA5gIXPPpFADidM7D6IM7hNK/l
KW+1Bmws+hjJVm+BmfHM4Zj1tfZW2Hb6ZLklu7GhJLYG4f9Ps8j8LPm+bcGj4n8f2kN1LU2dXtP6
U+p28DcBeFu2BZ5lCirtaviGs4EUs20jyZHTFMm/DOS9QQG0woC6TVQpVceqCcZPVV86e2KA5mW0
zOE1sSDwiD6ELuKmpkUI4PPnzLerLUsKSAFZmVWGtk/rA7LzztYgprqVRAmknkxtA41aHqvS+Eaq
oDtQQ7lxZYLfWtjjq4BvjkHZ0cToRtWiPm+9fa3JCkT4zAi11AmOVVu9JPhsLAbdCOs0M23EVi0P
eZGM4Zh33Q4pTbJ1mwpPF571Nx6Cti3xyuLU40J9lpy3J28IROwx+akuquFEDL27qaw2lP7BaBKK
gkLqReghBed7M2rxiC44jYLYlJuse/UGTRyqdOzj1tchr6sX/sH0IYObIf0WZqQejnjT/ISD9x8z
iL/gxAt15/klO8DvDe8knzBPXIDBSkqjOYq0GWNpg3soFDkYdHDEf0nqUOCCdC0eTItuu8rsY+Z0
3XNN9HE79iI/0bpFz1qTFs4W6T0FStQJvlVTC4BPtzwGgUyb0GoN8knaytnYXBujkbrfTZe5B+Wy
ciOR1juWiQF26LHyGPzsaEEkh7p3GZU6gmBTFmGBRCPmltKDpsn8qasbHg+eAVgpJAtA2d0lP32X
ZpuhvTcY4GkEZFF4O0liNqjFgyh31If6QVb/Q9q3NTeqa93+Iqq4g14B27FjO3HSSbr7hUp3p7mI
iwAhBL/+G6TqnGVjylR6773W06ryjIQ0NS9jjOloHzrELlqI6KEGDrlRZKXhUJle09jOdiBtv490
6I1mBXrc0PuofaIQ0y8UWVYj9C66J3b7J8kN40RSh20bZzDQOFLSozaU2XaA+FuQc5JvgLADD7+n
jQH5AUzF6YC0OhGK6W9SlwyzuIUVmuveDVmCuno+KvEqQ6ABFKd6lQ2Uode6vUThcPgt0IFFYaTS
qBd3lJto9DFz3Q6lnnoxS6ABpsfoHnV25TNngDwa7ct7q+A/m5YkL3CP1SalKJMiLo2OFVdlkKZ1
cqgcq1hVilCDoePGrotLVnoWhrp7LkAEJ6b86Js37ie6PmzczNU2so7jF9dgkOYp94lLfZGH+SEZ
2ho1vSzALMrytYgb42edRvQ5QrdlM5Ao3jIt73at1sZH0mG4BSrzZeyhkocvY8VS9WqI0twnPeZl
YWRn9VaWfHgpDL/Ph+aut0kFgbmca6sk6nF0QkeeVAfYxqgIf9S9/B02Bvul1G7opxobMOgnHdyj
4kaQqqeW4ZEh0oKqwrUvDIxRQZum26E40htB3RY9JCPbYYP0wN3UVRtqHoYRpkAtg3WaCv3NFVIL
8EbnGTCsGtoFNUnQqCCKNaBUEBrrTqX6AbjBaBfZyh9GdHOTNsVHpGNXgawjK/wJ4V+rUNhaKpHw
OgXYQx0cYh8FoL9JJrnHOt2+KzPVucsYI4Gw4JV1XbHxlcE7UQpN/+bqFfU7W77bYVv90epIx2wI
JwmIVpgHJSb1vWL3xWowzGoflp1YsaYjewBSbA+4kMbrLKCre12hgZtojp+bDFBqgC2jBX7i3HsJ
hsmoV46cA5iwy/eMuaWugSLdHhncTTx2Sr8ouf4ZY4yj9Exg5hFpTOFWNVSvIjAz2mOcvuiRHWTi
Z559v/0qz65ixAWMIGm8PZPgcqBOb1oWbY+Nh+KubzJl4UW+fvZVAk1bVwU0AN37adrEu7DBrAFV
HHMdvcAtJWtebP5hDWcmJpFFW9uOlraaOPJmJ/o7/uUVjHADoHDw/5HxMdkiJvDYpLXdHgkvd4w3
B7t5Atr3q2vQ1FHzHoYAm7zKYWWhQMOWS3lkfAccFep7t3//OsLH73/OJ0C5xYSoxOVp1bqeti1w
1UcTGm3C/tuieRsPu9AUq8zMFtAgs8YcFKHhAhz0Hcf/fhbqubGpJGqUyyPu7DbvDwQw615NPJVb
ntr8w86N83SQ30FHEbT1S2MMAHyC1KU/Ru/MuHPdhY2bifTBf0A4OY7ywjVxJ7+vD0aR0VqRRzTq
Hw29heyWy3xIxzyBvQ8R6Jq8mJQ+KyLacaN7uf3Zrm8P2hHaOLwanXkAdyZBuRR1ZLZG2x5bTX/N
mPoN9LYPowkXFnntBS7MTNG6pl0PYOd17bHLnb9qD+UtlMxvr2S8hJdhMUxgIBq6OeMI3+mZoFol
OEZLtcdo+MkNd41OGdRnmgBCO8E/WILPQe0JnTjofF0eiKhxG0VzWXukRn/vVCLyhVX5cY3SRiab
hVdgitWFk0ZByHZsgI9UzPedVuxCErLKcGRzZGVXrmGp89W8qk+dFjn3pNPlqrVV36QP4CmkXu0W
0S61LQYYSE2fe0zqXsV6QjzG7GFVtrbphULw7e0dmbmPF3/j+G3O7qM5lFpWCNEc60xd0Rhq3VlX
7AboKZla8dbnbHXb3ty3hs4m2oLQihoFgC/tAXLgCqBHmmNU6aWnR8qdXokViKsHni3qUo2ea3qw
oICFjss4VxuyzZfG6tYq1KpkzVHTP4buI1G+O8aL6B81yGMXCCl3KlW2Vo3+SfVHGgv12rmdPTc+
Xqyzna2RipG4rZpjUzTofuvde+V0L5KqxB8K+84QS1zjz3LS9XLhiCAEigHc0wazpOP0SaNpjpla
NCOOQLurjAST0fW+Bn2mTe9ZZqQPSBKB/62tyCeIoDyr1lofb4+18KXn/BOq4cihVGS8V2U9XmV5
JuKBH+sO7K2GKQ9UZB8yXgIdz52oczuT2gdGtKPPogJBUFQHrU0DJVP8NIt9XnxxGsTnfcZy4O4h
4AbSxrjisy/qRhlzw7DmxzZWol8QFGo8StP4z+0bMrtvaJECSW+jdD1FttqiGaTda/zISYVErb9z
mFwlTbygLzZrBmAEE+V3oHqnzwfccOOGXYTF2MVd6/TPNXH8DvOf/8G5Oxa446YDfCao/ZebpgBX
4pC+5ceKxAy91vIemOF1gSYMRo45C4O6Zmo8YzAMJVx9nGA9DVlJSkk+gHR/dHIrkJZywHTxx0hq
uR+6gCKAQ7dWC/ePXi6FsnOhAFSawSpHNIBocLqdVAst3uukOZrkWVXuAIbEFSuCELlGXwSx8lZ3
ETzOQoF5PNvTG4/gBvxmqLHgsZl405ZWmYMmdnPMUaMBnk8AWw8Z/EIBDSWzyKZ08ngjwyXdpbmY
YAR8IOp1VAgZTr4pJenQKRXMCjiWmNrPqLj9un0LphSpz8vmjqg0xKTAnk/LdU3NjTjTDWzoIIYV
6YphFWrA8IZcMbwCRdYgAojQjwyWfRNFNpZPnCFQRK2BhMcsVEtQJmAFYua8Vb9IqRj/OGivAbiI
Fgzmqk4jFjCYJO8T2hwLKCEBy4Aay07Rd8J6u70LMxsNBDAKyZg4YKho+11ensYC1CoRsCPUN5l/
aHWxcDvnzu2FBf3SQg9V77TLcoD55XrMhp2y9QSKRqR5rjVQLbtXtEo8Wx/82yubeR0v7E6e5jwH
Eiy3Ybdhr5UZ+W4DGZ+7hj6l4evXLUG5Z1RQh/+5jjjCAoXN8R226DsGR8XyKIqPBi2T4em2obmP
dWZoyvpu9dCEwG+LUErfh8l+ac7h0s9PzgJRmzg1Q6xDAm5oEgHM3VJ7cfY0nC9hchqA5MpzQxlj
FnbsEXo6ZQgiOl3n/HXQiwAnxadauu6dha2beYzwEOE6ETys19LFuhUqLRC9DaTE837VliZfjQI7
ezCx2MLBmzMFvSprfCIwKW+aAkDrPSMlCsxHQujeic27ONzX1kLst2Rkso9F3ukFpCCaY4gSdJS/
Nc57Ambx7fM2d4XOVzK5QrbTEFW4CN1jdxuNEDj7ztRfLOObSYL/zdJ4NM8CnwrCy5xlWM4QB4nj
oxDUWH7UHFK+EJTMnfHzJU0eFmEM4KKoA96zsL9XI+vJocav22uZCRehAPrf9x//+9laZGblULbA
rtlI1aPiV2Jovg4w+5LA0OxSHAflOSAqYHD8emd2dF45cZXhKtG0t1AVtdRAKkO5ur2auTOAbim4
/2DwjNCYSys5RcBmJ2M6leXkSdRAttRULYH6NdyAJ0W142Ko324bndvCc6OT0x13aSzDAldIy/aA
D8YGUGF7pXi5bWVmaQ56ZIimAJrDXORJbFPH1I0woLg9JmiQnfShkndqVrpbF5J3gXB7fkpJu0Sv
m8uhHITdNqZco+oJSMLlhgoVN6nXcDwG5WQ37zUq8nXSrTBi0AdVe1PZIrDiQxinhzCUQT1sby96
xnFg1gfQHRDEx2M1PTVlS0CoSXl9bIzC6yJU9+WrviR8MbOzMIJ/8Cqa4HhP1oiBP2qVV3l9jDWy
SyJAsVm9b9GAENmOicUQYzyDkyAVKjWf5Czw54C9utxSM+l4TqO0PtZ5erKyUPX0tMaEa/puNSMl
jNLEi4T5kovaq+3Yl3mVrm9v68xlHEtk4O4BamReMUNFFod1n5MKwL70J6l+JF27pFMwE4qfm5jS
9pA/Q9+ucaoj1e5Q9j+kvY0pcM86OjHM5k/m0kBUfbxlV9sKSDKwTQBRocJ0ua20BasOzKUKqMlI
2znolEQeC3l3n9W83QJh2vh0MIdV1GD4a4uZFYdQVWnACkhhKGmTfbTCHfvLIlbR82wx4lzK5E6a
PPcqQbQnTkAsghK7iL1aWJgp5JQFXZJXnDvvGCo1HkRomGG2/OUijAyCEpFpVsekYO92K19E2zyj
x7g0vWbGZcGD4PeRTBBg5CdnsJWWXg/cro5aaqIUcsjbby0/2cmPr58zlDARrAPHikx08rgIAv6z
E+GbhCduHdxsIb2dWwUKKWMQCxjx1cXti7bDeaqwW8qqq+6FeG8ckMJWtxcx800ATQVGGbUO1Aem
GTuEa5jaA318zDNr1yiNP7QYl0flgpmZCzPKfo2AcHAVrOmnB5GKFlUWqUBgyQ8Wmz9CTv7w1t3n
uRKiXxcyT8N/8m8v7trqiG0E0gi5uoP0cvJgJg4nvWS9erQgUB8M7eAGla54dmRihBKN/D6EEorW
L5W4rx3QaBZdLhQ+NXCGRtTrWTSQyaGrlCJTj0wLzBehbW6v6nOzLp3B5e9PloX0GFEIw+9Dlznz
oOfO/B7T5INWZkeMy13R3Ny0Hf+tJ+V35GXvdT2smYJKqDYUvpI1YTBoAC707nFoFY/EOnQfzcc0
NO5SV56YILgrenPIhkoEqtG+QGL/m4yAUYnYpnTFCtiMZ1ow9L8FiP+RXIUodnOw+IzWfkVfe4eC
VgIAJn8tavuOdpZvK4avce2eCrHB+7/QZprCiJGhg1I6DllA/R3+/qoSVNhuatMOG85i+jBQt911
ZaMfCqmJO6BUtCdM306EB1ph+UBM9TdgOfVzH1Fie3a7Ce3D8LOLW5YFCjr8BxLaRWAz93fNajQm
eNsv3IbrA/L5ZyLegXgounGTD6iYbekAuGMfehc82+9RcPuAaJ+39vKE2OizguiHxgekdJwxKDg7
gU5F+7gvG+tQuHbuV4m7stL+e9MOvqF1K0w5A/yiioIqBPCuMNbQGNhZtQEJ36rYQlD4HURHr5Ec
7Jc6PCmOu5VmelcU9RY/F5SY+qTS0ocaEgLQnkMoF5KBhUvboJcoI9Ru9KByTncQE8DotMz80Hv3
Pip1wCL1+rFl0T7PyKkq6+helvWhjUu0ZpJqZZdgjabJJjX69m9kVIBGhWkDyEKCQfEOFOOLsNtI
5r4VKU8BEJfHWBadR7VmpWjZvT6GUIlRGV4XY4J9S4ZmWyUYx5l3pu4JN+tWkiRGkFAa6I7y12Wp
L0HOdZMCpN0SE6KVynME1Nkg9pd4tE/4OkRTpvLCOPshXXsvCv6WWCToCndrsurB0pqDlaaBYcRP
nMdbGapbk5P7EJNMkrTZQTH+DXI129i078AehlY60FfNENAuW2Oy+iGXzV1aVt+csN4OVrQf4mxd
ogA88B9lqQVdY62Eoxww4gt+uSMrq2OYjd3flb3zTbPDpywWABuSWg3oYO+jWkWpv+reIWf1Vhpd
gKbE0c71VdUR0FuzY0G7eJsrAuQmV670GCfB1VdxYv3CVMidGvHWL0gaAXtGIk/2WbwutSgB8CM5
DkaKsn6XPiWyCQxu/lIKy1mbGM8XoAILvbau+GlETr2rknRjt5h7iqqczcD9NfqAtpm5saJ8azo5
qJBQOvZB0ka91A3f0ySud1lNNCDCVMCOnS4AmM70QDqP/TZiPyWHpqYdWl8jqsJloN5oAaZrwHkg
BxifjrMbkoSxCoCoJg+2zfxGHhtMFKzZsxvFC3f9+oG9NDSJ3EA3shxuDIhCBsDpPtBPjb9egDg3
AbD45VpaqxMKMlt5SDCQJf3GqnXFv1zjuDQx8VisAIWejdtF89WACcPKT3Up3nHHP3PitDQVjRYV
efRI9JvsFCh+LAT90DrYtVOAkznUG91tnwvQTrTY8AkYqQZpaTCoQ7cmQDaudTYACKgqv/WmXzGj
DUIa5yuEt94gBLCexB69/VYo9Emxi++trEEHL7rtILMMLiOK9ymn4LtLXgE9BLI+HaoXWUJ80FZS
vw6VH2rFTp2iQtOke8oH4wQ8JNQ+zX3SdfQgdZFjBmf/ZJNiJVpzo8Ojtcz8HtLsJ8njtyzKLQ8U
W83X6hqvIJHvRSp+Whrf6yo79KYWJIIdnIxto27waUwMz4VWW8+Tn2jk4G22rH2ClvC6j6ISggT6
nkO/njbmN7W34Jwr3xSGr9b1GoR31J+AoI+Fdh+a+l2SDs9aZgBOmpI96qXPt9+Y67TSBhwCDAi0
dtG3mhbF48xFtyUR9sHiAqmIUzGPtf1TqydPpap4oW0vFMBm3kxI+aL5AUVf9AimGVBelFrXUGEd
TIX81MryLRYLN/WzbXN1AP8z8VkwPfcJiFB5I1vroJJGPWITI4hFd/pbr5QAzUFSAsGEZQSaug7R
1u2DB1HrWzVJ1VWd/zVUd1NgroCCORHyo6oCjlfgULYNsEJGZR9ztQY9HXhboxerMq+GADN2hlea
as2eYhbfQpB4HfqOrGA0wi30wiGZMynb0J6WuaCDdiDDCOqMYzfc9YXkzx0lGNkNdRE4orjnh6Lp
yy8n4OOsJLT/QBRGfDPtGKl1xagFWYcDRdD/iLYkXWO2TbeQftnXOTFeAhtKPSiGzdB9XB2tHqcN
u0MMzdR9ZdTVi5PzfNvyyvAFKnEb8NzjF8ATlHF6k/0rAydgB6weZoxGqrHDjJt6nATuvkIjxNrX
CadrF6VP07OcGIxNWQFlCpZ88twXmVzRyPpV1nr03PYlo77OmuhRpqp4QjXEWllZBLErtKvUV50Z
6u8mhACxKTgeezgniNMPIAtBfvdHqFp8TUqHvLihjlehVwqUJKtu7wxNuDcbJu4rN04OipJUQJdS
ftdrUJwXbcihe6Ql920jIS6qU+exEWH/LQzt7kUUDMcM0faHpjfQZIG78BNocoReFdtKjoktduSn
oagh6S2NDYYBLNWnR+d8eXfwuTG8Ctk2gvErNjpNzQ65uCsORsO/13q8qizhu5URFHDduVWthy58
AoJ4IdSdOeaY5Tqmxyp06K7SV7dxFDfRk+5QAo/XJn/L5CXm2ywGIgAs+NJ6v+31rnNytAEBb0CO
QVBUm3LuIaxSESUzxKEbTqgUQlzzvjDfNOXPbTNzq7JgwUAlFJjIqa/rUyVzpROKg106fhiZuZf3
+XdH0t8qxBpH+ZjXAaITCx52ZnGoMuAyobSMmsAU8YCUzxUuCk2IVFZt+yDyLcZ5mEuRxLUfB2Rl
VAeBogbe+imYtXJExSK36A9pdeqLh6/TfgDNszBw0dTUURpuUvvpREJ5pSJQyUmH2hY1FU9rozfV
xui22x9pbrsQFIHbC/ANcBWTkAiK77kjI0MeNPns6mvcKOncd0tYgyUrEz+OI6+xbnQUjpF4mPO7
yYwffOz/WC+3lzMTpwJf/N9yJhunVBDlL1UYUsu/yMEgya2qb/+bifFonL2vUnelRXWYoMSP5KEx
faVbKJpdhyX4/GMVYCSbXutEcGqGGs/H7WrguzENOX6vuN8AEZUsPLAzHwbSG9aIxcAg5iuxUabJ
duClJg7UcgS4EeqwoRh6+JCkhr6Cjh14rrd3b94gWj+oGIyx17j0s93LyrI2W2aLA9TAoSdD70ws
qwDCKpRkoW42s4sAuQJSo6M3YWnu+KecmVKtwexzBAsH0dj6dmiTYVMwVv3JYyKfDa6mviM7cEhu
L3DGMwBmMhY8AaXECzJZoBFK2lZKJg6WWVerulfVtXB6ZeG7zZxzCxhx4HdG4A6K6Zdrs4y6hdo5
EwcNop+PlewpSmKRtupbYwlC9onImTyKaD2jYze2mIB6nWQ0FGwbMNepOMQDSEMiN0tPg7bgQ2tX
DeRGB+M37TnoSY4VHethUN7TmCZ3GGPQARabFz/44Ca7ECHJioXx4BccWFkla9MnIggqGqUWohaH
wWQG2GKenVt660c8z1YZZjl5MoshMiY55qhXZbWWInODrh6iPaKZ1meEqx6igu4uls1vzkwBVLaC
O9OW1aqX5UaqEgm7YBijYBQQ0EYQ4vW2XNUx1JI7lyYIsWTkAZfss9SK1qa00MTKHLJNjLGrMMR6
oFeKtW0LjGuzUzN7g/rFhya59UHkAC4Q43zFTa3d6VoXrpKYg7FTVPRBLVoA01o0zT7APlUOmcv1
zDO0FEJtdt10J56GXbFw5OeOBY4ExkbYwKpfleRYHumDClb3weRqeOjKsvlJoY+313jZL5QrZ0Il
dCbG5x1nHaXwyTkf6pAZsaDdoVHaYj3YlvtAQxE+VArGHEPq0liFvMz2jp6FH0gM4n9Y6SjnDw4m
QDJoO15eANpQBQyBuju4Wv+7bqFIYqeYkxhlS0TPGS9yUWKZrLPVstiAWKM8xKEHkRU3Clxx6tMH
UaxvO44Zz2iDaIkmKoG3wjjsyxXFWQeBgRQ8Px4DwRI9DNbPSKP+kC+NkrgyBPw9UikHe4cuBrLe
S0PgfRC76qr0wSR7zM8K+fcCcBnnxxeXAyu2AREW6KhhONY0fdJCiDJQ20oehPguaQfkpOaFrgOQ
W7JwFObWAygOKNi2CV7BNM5MKTPRiwmTh9QydvhcG1OUXpuVu8x2724v6sq5Y1GuhTbMqGgB1Obk
G7XCGkDVs9OHPr931mxYePevri9+ngBvimgMPKmr6kCvMz3MAcF+qBUwYR36rUfd026GBcjKZ+vw
wqOPdgg4vSMOE2ST8e84exklUVEnkhjxQ4w8MBgmB6BQ/ZzQQ9g+Qcwg5c8MCoJo/nipfIKw4cIT
eXWlPs2DvjNyGq4x7i4vac5VnjxUnTNWyJ/BkP3ZYkRTGrLdAA2F2x9tdleRtf0/c5OADeBalsUW
xNiobkEMkfqa9T3+MuNpsqbJlqqm7HKrF8lD0TWeY+xIs3CfZlaBU2c46JwTA+nb5NZGMTAeZodV
QBHGJ7kGKuBrXm5vb9XM+YYRzEcAUNS5BsAr1IkhkepC7y37EdqvS7iKmQ8PDJuJXhH0DEAumVwf
nDu1wsuePjAVxQAFHc/7IjLFO1Tm7CDNHIQE0EINbq9pduMwpUcFeWvUipl8mS53o6HT4B6g0+Pr
buX3ZBvH2dedkKMCWjtyZpBRTzF6tlUpTEYDvr8Re615KuRr2oy6tAtf6CqpRtYOKyOIF/9eVaXM
PNazxHLoA/9ENbpSXXOGafCQVnxx4dfBuwfn2UyZtbm9jVNtMiB5YRnYaVdHBXP8Ey6dhlJVwL9C
L+jBqOKVppgbdMrXGPTzU+rNVpTso7asA7WHwKyKvd7+vW3++isi28bELQAuoS0MFOSldYiWZi5G
/ZUP6qmRfsa96MuAG0CYzixM+92FroJca8MCWsfWE6+q4l1SXSwdlNmFfBb84OJRt58sBPzq0Ii1
qHyQcl38ke2H7Z5ub9X1JQbvcnydkPVAOmIKHBEtyaqhLtiDmZLGTzuzDlTWLbGiZs4DzIzD3u0R
OnKVghhST2mt1exBzbJjqOoQ64xXJXk10pciNffuoAWxZoNKgE4jzxcu9dUaAVYBZgX/Q/4zAyvp
bHeoUm14aBpBtk2qNGtSYGbR7Z0cv8XFOzmxMv4VZ++kMs7IyN1xsmS4SXqgLKCkmPfuqsq3ZbYx
B+7h8bxt8iqYgUkUYoCWQd0bjNPJ8aiGqMFw9EJ9cIQM9wVyoodchmmgA8saEKNOFw7LlT0kkIgF
xrEuOm725+DssyWyhgBRN8T8ZCJ3yiANHaNv+16WC5HN1feCGUcdueW4vi4qZpc7ib8B0pcRaU59
hhAQegzJF6XNTchvXViYZMRSZyVmGsACKDspqPn0qydu/H0cOdBlQMS8qpQokLcoVUxJOiWvaIDK
8qtByvjz2BuMBgDY70pqUq8yiG+oKT/p6Z2Z+CWGpYoFD371DUYOCBBeAJmMaOJpgiFS3ocWahOP
9oYIIFuAkrt9dmcNEBC/EUOg6mJPXloWRqqamTR8zPbAQuhL0cOV5xz//rOfH4/y2VGFQ857YeHn
gcDU2sZLlT+Rtf3fljCJUJo2Qa8iTMPHsDVAM6QetIu/bgE5K+L8ESB89RWI0USKEbXksezfIbic
x0vqV3PbdG5gjCDOtskuodGjE04ew7pU13WDliuyAHPP0PlY2K05U7aO0elgqQCnOi0eF4YiobJU
kkdTO2jAQ1Ra5nf9AsZh7lThyUeVCyE8PNXks/dI6c2oYspj4kCjDsII5X1WKEuqC3NLwZQ4DA6x
sJIr5QiRY5RvJ6vo5LbyZJLo3umMDcRGF7zInJmx+IkwCsZw5y8/TkJYnXcJFPSRGz8S0R1TFdrx
iyNXrrz6iAxBwc1C/XGsKIx/xtkZYDpzFLBiwkcD457dooNuUnJEFR7Aii8LbcEUUOeoDGK2IiiM
k+OW1ZkZCkqiUwHl2udMjcwXKyTuP9yacyuTZ9EYtD7vRByfArP5bTS/v34nyaf3BdAMdZHJr5td
1aMpWUentJfuigjHDgZo1KxuW5n7KBh8ileQgGJxNVUEWI+echRJT0T/a4tfJf/B1J+y+PVlKxD4
AHAcVxL152n0l/VWm3I3i0+ugzpt6HOue6ZVBjwdFtz9VSqClODc0nhxzw4Z6ulUqmoanxrwkZw6
PwnI/Hrg3fwqrGSd6s5zzvQ//7A6Hekj8JXIQ6YZZJektt6HOG29jt5wmnlQp1P7Q+IsFZWuWRXj
6s4sTc41Q/za6LUTnTiygMAgkCJPDZutGlOxnhNF77ymB/QOOieDn2JO433JBkihZZWBYW0JNNr+
YeEW0lgkQMiCph1B0ISLPFYhZlcSy6+KJ2UoPMP8YZC/t+3MOCiI2UHpF1k6MuZpkKCBEaxJi0cn
IPMi30hybaOTFmg6BhzhbVPjrbqIrscdPjM12WGOSdBEsD46Db14VPq+wGTHDJBmHnpZjdErOfGG
oYNO0JIs7ezBxVRQ5NBwj1fsjjxlvd6ZigJt9DzyhoT9hdrMCWHZAyTFXzHl66cb1l+WdR1Xi3wP
w8iRmV3xOSCIDYqdyaITsJ2bHOkYdDWC0Mm/7mRgxgE4HbMawe6YBDCsNHKzsuPolMkegyf7RjtS
QC9WbdX3Ps0TdyGonPuI6FED7IZmJeRqJg8aqaSKsA9OzXEAFc0NFVhc8JGOoj0oGPFQrQqNpZ4G
ONrd7dMzd1Dx5Iy4IHTJERlceh9QQgo9zrToZCA5i8FshvTasIIa4sKGztvBfOxPM2DoX9oJXdoh
bIbH0a21JY51+4uLhaXMPAxYyH8mxv9+5khHRIpt0ig+VTVaTtHvxjkQa0/Jt9s7Nvrj6X07NzM5
GhxtFEUyBSFOrDRorNF3tG8W3unZ3QLo8fOLWMa0DJa5agdYrguv6fLV4Bxq6Abm7VLzZ3YlZ1b0
yw2rgEBuew3fxCjR/aRDnW0L11xyuUtrmRxtcM4GJvoQa4kINNgMyHKXSJIh+rLw/eeXg4nI8O5o
p01zflOIqLKG8ftLcupUa6OBVnz728+tBYMnAKPXbSSX07izok46gDUfPrqIDT2tKfJV3PUPjsTw
2NuW5haDwgWqQuNarsqttsOA+3IKJIFR/JybNoCm+oLPmV0MGo8qWiQj2XLyYeIWKHOFl+FjXvck
aMz+T2f0UHeE2N9CAWjuZiIdGLV/kK9hPZcHjYaVWegsDh+bJsOsGL22NgCTQ96wY76dLapzzS0M
kQSwES7AGFewn1pmAmOV4LxrueZ55dk2pisstf+WjIwf8MzbDKbCjb4aXwgCDc0jrQ9ULLzscyYw
n2okLqIMCSWNSxOGLCHOqSXwmeHKfg/p2vq4fciWDIwv/NkaeuRW6H9H0amlhe7nIcDVprSlZ7WF
u/rfTE3eGUA3qBWWWIsKZ+mg6md9qEttl9nl4F6iqA7e9dUk2rwrLL2sEJDEeK1BAWlOzT8UNsZ4
5/+bmLwxTBhWPjBbeQzRBUlbVJiWFCTn7sq5hclHt6Na0yOJRQx0LTsNY/LYqggL35AL7nIu5Dg3
NPn4Awqyul7h4+cY7kRB/z2SbAetVtP1kgz//INDQ8McISB0XTA/dbJzheFKIECwrtwrKwhKyKWa
wJzHHHE1CDHg09ASvTzMeqjUQ9U3MFD+0djvpcndc4cLXp98ErRxKyffpWstYeIZRi2AKUE46MeM
v5QYxX77moybPg0uQEQBAhqlZKQpk0W0+OI8SQrE1AXLhRdmqr2pFIN7JVe0O9nF/SZLRFdDM9XN
F/rZsxtojD4Tceg4S+pyAy2qZlyzM+XRBA1i0EYl3IUjN7uHyNzRANOBd5kGmzTFS9fVVHlkjp2f
MKE73EGX27iDdnG24DvnrhHmFwCAjMHHoyDU5WJsnoDuzAbl0ZJW0KnfTdD3E/oD93fhi83umoua
DVAT5Brf3vBycKsUx86IVw5mqH5x2BXSJRSaz35/cm8aMcR1HnHlkUR7Bz3x6uX2iVv6+yfn2mAW
YgBnvDYdGOHQ+Xd/3DbwOdL+6kyfrWDiaOqwIbwZLSSur+Welnjpq/Ib9Jnf2ue/QsHoIa/+azBv
lKI27pbGxM4eO+AyDYQCaPd+tuDOnjnQOHsDFAc47XaFjjUQktoS6mjGBMqdaBPCPYyclEnbBBOJ
JPh9sfvYt3qgYC4mhho9lN2f21s5fovJTl5YmQTsXdFItTcV57GMjdec5OtSRo8JQZcjyrsPyC0s
nO1Ze4g7DBQYxqR7cokq1Ql5jcl1jyEmepK2vLME9QrUqnxZG1udm/9wmZAAoxs6ggBQR54cRgt4
tyKOa/fRSbv3nuSB2ldvt/dw7ksBwgCIGAJrNAcnXq6CH+cY2O08OuFBj5+N/kFUC02ouW0bqQ8I
qsGjBynq0vc0YQeGeZGSR1spocadaUclbiTgDPmbBSA/Ck7p9vaiPvuL05NxbnK85WdHvNGNKsSE
NfLYtd0GrG7Mzi1Xce4euwFTkeJoraTuJk75ayuaB3WQmC+WPdk9OG96trXietuzpezyWlIKelJo
zEDrE/O6r2FYjcQQAxIhv8BorWemJKcup6tU5DseDgFw7H8A9Ii8qsB8vdhYuCkz7yhgZYibgZFB
8Dx9aYAioqHmmOTRaDMOlnnIwUnP2CauIwZJl6rcszj9lWZkie5/3c8fV41f1tGXcoFimdwZDIIC
KChUyKNWtOZ+QBHzTja5ekgAf92Lyko3paTxvq0le8plra44EMpbLecfC0didguAssM5BB8Gb+Dl
kZA2xi0kNfp8dvJ/pH1Zk5w6E+UvIgKEQOKVorbeTK9u9wth+9rsIPbl18/BM3NdRSlKcfvzg186
gixtqVTmyXNMC9xADShlQIl8h14o4xCzFLzhVQZmRGMgd2GXoNUWerzgY4VSQFHV9AWaNaUXlkmx
CcRY7SGcFo5uVGvVPQiu0vfrv1b1Y1dHpjOEaQ5x4PigjIg2EfSN3BJx9ms7DcFGtHa0Hxrd8pyo
VC2YzB+A8effaVqdHKMakDbo4sCHbLXHI6AdJw/UjdeHJ4lGyKmR5UecHM8xGgI7G2EENPoMXdZ8
V/abmSloh5efeuEEsLsWfACihnUCJGVWpw1R6Pi1SXdOX+/GWJUXlc/WvybWnNCDCLsCATD3hzl9
ywvtDRD2x2FQxsEyO9AEQgIE6kng8V1NWDFwzbbbyPH78ClsErca6S7sfl1fFdl84RIwgeBExH2B
8ElIRzNoGjh+kaAKgD6U0Xm6bkG27qcWVpvLnhudBCkslDOogQ6V/SP/aZqKW1p2dmwTAGHAGtEq
vW5iYE5RWHXmcF9Hg1hdAreBntjun5lA8DwqNyzeXh+UdNr+L4QNzb54qpxv5sAAm0kZG45fQTKj
2DlEUamWrj3yUQAZAl8L/ubz7ycODYJk0B0/gz7B1s56gYiqBtqQJapH6SWEF97aPrG1cpI5UmCi
NgbHHyn/ZUXoHG3se+pM92UOQffIegRU9LsdEHco9UMDtoepJ/4IMtnrUyrdJwBfI9AHeB1Jq/Mh
91BnnZppwk5E40ntUrRq/yzxPkKHSDF/n9HtoAgYVAZXgRbUT+jsWDM25utsZpBJ/x5DdOVwfVR/
Yqm1Q7IBGUVNw8beXHMRFCG6aJM4dfymY8PR6Kq3WRADTDtjdt+nWbnVm3Ty6sq2Xu0gM49ZPuce
mzOx6Uca+3HUF94cc2jVznm3B8lGvWtAS7WxCmfYOK1Fd0MaBR7kXQika8HmjSJHpBiELJhDDIMc
PF7kaCdYz1SrTW09s8BPzWRv2gfLOlg6OpKgJ5L13vUJk63Kqa3lpJ9cE8YQVx2gZIDmlEw8cSML
Dt0URv/wqGw3oq9UTZ6yk8yQyV7oMBEmrcHQWtkbSUzywB+HnfEhUsVBln4e6R6kE4BrsNZBmKWJ
rIAsNbLl6a3tG6l/fbZktWWwAwOYgQYM/HNWjoI3YPQROQ18DcI4z3bZpncT4wnEXhjdmHX0vZ/B
5qNNFvM5K/iPSdNBipLrRv/I8oQp3LB0tAD0ggYa9QE8mM4Xrw2hdlUttQEz8nRrA53368OVuXm8
KEC9DNo06JitQqSZl0lrVRGym1r5UQXDWyGKbVuObsNI6ta5+A1eo8/YRAEb7UEoa4Hu+HxMrCdF
K1psyEG7i2qvo19FlW+0Ho/P75UeKcoEMscPqe2lgxbJIbZ+RAuUUkIW4KiZsz+TnwmyEZyoQjHp
Mp0YWXl8vbS1uLF44Ott6pZR7qoKAzID4OPAkULqaUF0nc9ZkUBKqgOlgj9tDfPIS8UkqT6//P3E
R3RGJxBz4VBFo/mbx+wLynbe9Z0mW4fTESx/PzFRDUMS5CFMTMYXBwymw552irOrGsXqwmNOGs3C
wCQ1D3r/XEeKz6tGsHLaYWfGCWMhHJuu34RN8DFDW5DpXJExVZlZ+esoKBoL7AqBHxf7wPQCaKqp
9MOlJuBRUAYCR/1F2tlpgF0Oe+b4E/e4dug5CnWKWEC6FicmVqMo2rZumwYmIryyTEBxFI5Rdqst
TV5oOwC1DOpY59spT+1kHPseTkTfByFKDLt6/qhUjEFSK2iUg14swD2IpM6tmEnuFEyvcBl0m+hL
Djm751wl+iR93AOi+a+RlT/s4At7gA8Dvy6Kh4gKcAqY96AqfEZs3roVxxuim/Nf3Tx6YddsMmE8
XT+asmjk5AesL5lxyda2NX5AXiCzFFa3Y2HdDYX5nIWjh567TxTvCVrMESCADgDjXrkCCCSO6dJF
5YPDr5v2GjjjNMX2kG4/Ez2wMIQUo7P8/cTbQLeh4WWIp38dsV1m9WgsVmmmya5O9NogC4XrBVil
1Q6cSQzEBl6AfgZWlI8warKXhchzp7PWuAk70KogJZl4fZWmj9fXa9kQ6wgYM4c7bWngRPL2fHAm
mrHyiMPPFX3yjtLeI01MT4y1X6XlFoLbZKOx2S2aROGZpKcBBCxof1zaS9ZdOA1IxkzWzYAPpFN/
yDQTYQLi6v1oazq4rJp6d32cUnvQb12E6dAQu5a3N0CVhFASub4YlNDx78h5yMKXWrxetyLb/WhU
Qanlj4DQZThiJFk2EO4DWrc1EPoM5ZehfE0qVBUMRfCqsLXOdPTI8SdaYiL33f3IwteBgGJ3I6Dl
O1Tfro9KdgBORrXenSTUB7sfYKknnsE3KpUc1edXAU861LbWIm3gJ/z7UL2bm8/8+qVXATcUIsSV
39XSDKnQwEZGKHXD1O1VnLTyn//3+yuX24NFaQbDMUc+9T0ocjdOVBU22RULkub/NwKkm87PaGjw
cBgE575dPpj23gq2enC8PknSi+PUxsoP1CMz8Y5ccjR6eCxTwyNxe4Nn02tTak/cGW4Nmj8ZaW97
ZUvedbQNX/8BMj90an+1CerGRG0XN6fftwKajq/5vHdq5vb9g6giaKo+DtM/1y3+udbXrg89lkDQ
gxUFVcxVHBzAG8RtkXFf06u434safGdhOcdPXR3Qfxw8O78YSY8MtAD/4n3Lpnnf1EGCokzaQcwm
eu+nIT2gz6D6YiNZvu1FgiauCNzrURZ9LcGmt9dKu0amZhgVbVYSb4aWUCjEL6xEuDFWezrnHbWn
gOLZOCChlj9sS/zHVCA/yc5GdXpp/ADyE6/Y1Z7Qp8Q0+shgPsThwneefVxfAMm2RuofBU+o9AAp
uwYszLUNPdkJJUkRimcrjr9PFqSEGz0/XLcjGQYIlv6u8/L3k/u7bsqmGeeE+xaIdqHzpJIhlDpi
tGsvyt3oKliDx/rKqasQWkf4frVDAXQ/BKY7l3ual14MNqxPjObE2mrp8YQGjqRPuZ/mN0l6TFXd
V9LZAlWisfCRY11WAVVUmpXRZwX3K8c8BnXz2pv85/UhSHYv6tB/TSx/P1mQBppvdcVi7lMQaevZ
TyS2NjS4bceX63YkGwykwtjASAGD4W9dHUbNqIysCkNBRTrZZLal7eukGLcCrGgK/yndA+hWgLgd
NsAF00Ji4hqoE7hPEO3diy7fIRlyA27/p3nKjv1o76+PTLpIHMQnCxCGgjz5fAZDTTOzCLxByPQe
60SpHSvNOoNYDZTPNiADF+RqllbrVtzWCHm7Kf01oSa8KVnuQGJZH7S90TrkZkaZZQaKGRuwall4
KFKAWVz06k5u1AjNDc1MV0Q80vUE5Hhhg1nYqFcHOdPKxu5tlK1nQndBO+5s4dXa0yemFhwjaN2D
i73QuNNYmDSQIHB8xjv3oRUqun/J0uEGX5A4SFuhF3cVLuS07Su9RjClfyQAFs3e9Z8vu8jBKgLW
OvhVC2nh1dYQZUEaY3ZwNRjjFwsSgCbNPTtLoCutvURQzXVZDuJq1j9VhXlXzp2ixierqgMfBrYx
lK0IA+3H+d4kIFqqRGkDA2JzMGTcm1myadrnFPw2k9nvKqvdRAXb6Ozx+sglXuXM7iqCmMkYCjAR
wi6bfjjl9C4MDs2IcHbbhQ76E8ZQNzDQGYX7cf3MRYPFCFprAF1a2trHKIHYHISJAw+M0G/OmNgK
9/Ln4bCKVQAZhFzkIk6M87j4nxOXGVYE5KEshytDE/eLZUXhl4x0xhPLTeN3PDstWv/J9DBmgfCc
CTrMUJ4ntasjxLlH+R1z3zdGfRRdzO95DLbtJGbhsYogPye0ZnAF2No2YaWPblunbBM19XAXWbPx
ONI6dPu8bTbMCZz3qsD7FwnqDPd0bGyvT6rEiQLIA2gCrlIT3eqrQQ54V2ltTLnfDfgJ/S2dB3ek
jzr9LSLFFSRxJRAlhHQojjlD8Wf5+8l8OuYc5naLWzTuva6pMFHblL1cH47cBhrhMSQgrtYnsURM
ElQc1w/v2CaEiF0ODvaGK3aidNIQAcJZA01yQexY60E3VBWiG3OuFyr5Axg4H9CXugM5G9gkmaaI
pqQOZmk7RBMD0i0Xjc0geaMNCbulmqt99LH5bMfidkzzx2kmkGPPI9x/AWigtG2c0KfMKRSxr8yB
ntpfBUBpEaR6bA24+9rupk/D29ZiihS2zJWgpxKhNQBSDFwA57sD0qNzbeBU+UFTkBvNIfUzdF84
JJZSfjSjkSrmVLpTwM64SD9DZGENJoD8T0kqUqEMad4nzUNCH5P8+/XNKJ21ExOrmAs18aCsGEz0
+qJg8lNXibZKDUDny0TnK1RM1tF8TPqeQnwSsCIImACfm4QqGIHKwmrhM9FTKHsSQKbGHbG3quhC
+nnAoZAjAiers44uonEcnSIqMUPANWsQYvh9fQVkQRV2Ewg/wCyBdOI6VTlpWl0OfAQErtjb4U33
mxV4VW9j7tbTdvgRgBS+3GTM075dN7xEFOu7g0DNBk2e8HQXkG3CZ9KWFZ7WiwZL8Easl4U4rSpL
dyrfh/lHpzo+y0JcGAQRJ/rFsaMvcNqR5pSgY0ScViT5DmWaO6LlN2XOR9esIV/TpoG11QB4uz5M
2foBmfmv1eXvpy69LqK8AfeIP+bGSz51751Awf26DelUWhaYQRBcowtyFdsUAU3ACo0wn87dJg0G
N84TV5u/5e1jR5+6JoGmyCduKgIuFYi5LmSB65TiwOKeVZGFW6S4penero9QA7g+Kpn7OTGxziRW
bTOgg1vnfpgkP5zOeK51Z3ajgCmKXrKrChEh6u04YATdq+crZOUxFSlg9/4Qi58m1OSLHnyRoBD7
ZSTAOQaC6vvrI5PuRI4WfLzIwBO9vuYFEj/Y/j1ypCwY0fDfTp4T8HhrRkm+0dtW34YIVr0J4qWK
OZWNFRVppJuhZoftstopQVYFExlp9BjMx5psxshrrX2dHlmmeBTJtj1uqIVLCGHGxXs9nlGSjwFl
fayTj874PX0i34AmfMzhUmW/bI2bezCM9qKOHgkHt+ottRTvBdnvB8U2uJ3QdeMgH3S+KQpuNXU2
xdEjhfx25kHj6PoWkNzlDIVJRCrALSHNt1oI8G6YYY/8jN/34z7sdXc0rG0xot3/vwcNQG2Dj3xh
mECFYTllJ/5nSQAYVT/YfiBCtzSSoz7ORyBsM1X1WzJj6E5BSIk+RQCX1zMWWxXVS721/C6xXdG6
zqRifJA4BJRyGR6RC68nBJ7Ph1IDmw0KLGL51BoAoktfBq1+abP/TBYFEg54bJTVCAApF1t3pGnX
zmA38ZPhdoHr5//9RliCN/CiQOkUvNDkfBhxZeRoSIgtvze9dNqX7fP1rSXxLmffX23dJEwFsWZ8
Xx+25UfepNumTracg7/b6Vze/PeTzsDevTTbLLf4Gl/TEjudOcCHPkWVGvkWha+8lDXHcqC+iQYr
4DQv3ytQgM2FCAfqG3OuP4zB7HzjRda4La36m7CEC2ODXd/xAs8mMy90FOIN6LgjY77P0JMPoXFL
21aOPd4tmm/e9bmWbUlk19CVhf6vhSHmfC0BtKz0mbXUDwf+jDDwAE3L0mNaoJJZlThuQACW5mm4
JDS4r45xnumJgKIa9c20d2EEkmDVpsYz0Yj3jCSKYcm8k4VuwKUhcOHYW3mnOXMmyErn1IfqB6kL
zyxDl9PXmXxiq+JlAUJH4FUX/P9q+njR0DCqLJ84zxHLXaLfz/prSu9K7bZTBZyytUKCDnuVo4Pl
ghwAqnalXTmZ5Vvh0G+0hQDDijvbsyv2iS505Cj/mlodcR7oNinzFC5kfKbiybFVEZ90O7BFAByV
+cuYBQnYng81Dt2QcTQf8yn2MmhQHhNmJNu+t9jd0g6kOIpSo6B2xKMedH0X5J92nnV8RHrPBzjY
C7Jwm+KZQPldWzxFyc/rB0vmxGyMDNc7siHoHT7fGRYS1kXacMsvSPGbRlCxY1DVq403yqGsNxQv
QQUKnus2ZRsEuQNQtYLaERns1W7UCLomnBy7sYyGTZX7BjmYTMVnL7sm0dVDsd3x7AK+53xgRZAX
4VBZ1G+KBwEePFsoLnzpKJCsQo8W4CcXXAsd+sPMMWTUF8TTy11F3NjZXZ8oyXtjkXz+18TK6yVG
XLMZGAq/A9n9lGuuFjOvb3737KEvgB4N9874ft3kpTwlroHlRC1l0YVcfvlNJ3GMiLumgxwJ9YGW
ar/MYx/dxFFq76lRUc8SADXYNhpt5mTWN3NvN7c175qHupzIJkqTX4KJ0U+h+WBDkA9gfyQCArYX
UMNyq5zwzAVtSKvS85EdGBxF5Jwd3A0XJThq9WbNhuU3j1sNL0zz4CCDiPKxCm8q3VTInv2p9V1G
27RPCiC64a/DKoFWGqp7YEdXATSlo0G0upTg8JhcB3hEL4nGqo76s/51IvA6zHH76gep0TlhfIIt
EgICS8DqLKdkHR+TDHllfZipr89fODuOqsK+bMYA3sArCI2GC+f5+XZqoOsQagRBkibi1zodHjJd
1SElu0RPTazC1SgaIQbRBNRPazK7Tq/tIhvOEiHsNuxVjLSy+ga6WExw7hH0DABNdD4g09SyIESG
3g+b0N6UU+aZWnsbJcV26MwP6C3dx3m1JUX81s2FAjUl2xkLwzWerX9ER1YjFXOuQQhEx2Om0ByU
2Kxgow/iDfAZ+FJqDDsrmyrFBSFzc0grg3cVbU5w2KsFFBZt20zMDDAJw+1Ccz9MBB084/6635Ht
ExwsSD2gomIgwXs+rXFZmEZjN8y3Kz+AjMbjJz6P/uelgGLiPbC65sbKZFEG+kmfTvvKK8Lj9c/L
OkkQIPz9/mqWjLlhKU3w/Sy3MsuldZL71TzZX3hiQL8ZEBITPAl6V24ggvveBHqCp24euAOLtE2l
59k+I3m0YylQHCl6tT2qD/27XYMIGLUsVNDqYjyWU+kcwgr5SdMR/FsJ7XjFOGQbDKVJqJHj4XdJ
gBCyvAxhFCUYJ4dGu+nW2aMAdenIwxvQTHvXZ012cBcdBDxoAMq7hMSSRAdv6QQESHmgztt0G2eP
xDxcNyLZvyjU4UmOBBrutHXWCUychiEIyjB59pxBgJf0WB4VnFFlZHUw9TDt+izBw4hEOQij91OP
co+jGInkiAD1js2LyBCF43UqMLcLThqB0q6j96+T03hWFoWKdInCxjoXGIQgCqhnVFHHIngO2+mO
p/Pr9QVZ5mKVHsZFg3c5OskWPpRVgEHChjhxVHG/GbZ54enH/B1SxkOzCQJFnCnbXyeW1oMBPJJH
RtZw36m0xyiwnwNLHEIQHyREhSZTmVrdCswMtCjNBYgBckifZpY3c+HGKGDG04/r0ydZodPpM1dP
HqMgI7r2cUShqQrJR01VZpGOBM+2pQoLobh1znQq+gq9+jgvXWLdVCAX1dm2a637MdQUAbR0I5xY
Wn7JSaQ5ou9bH5eT2bTfi8Jwe+cnp6MHjjTXbP5JVGlu6cSdmFu5aB5EZVxQ4P0ym7gZWyJTxQGV
eAEoiP6dumXAJwOy9CCfnAleoEwPk70jAzR1FQ5aNYjV4QmTKakRS8ObDU+s/UGp4hpWDGGNy4bb
6RlUM+CSndfR+tBj6rJMlVOWNcadTtQaI5JXNa+h5Io8UjPilSBeKZ3fE17fQSXsWeftM+XVLxFo
e9OKtxQ8iSVR6efKB7ok58G6eMnBlg1h0XIyMqAPnYekYvvQCb+JQVf4U5WZZT1PtkSYRiZF7yyA
Ik4HqkfykxoOqpdEcZSkZiDO9QcFYF4wGxvOKAjXOubH4dcy/hDh7yxWpB+lfmHRRELd3wA4bHV8
kgia9lEPmGOk3Vtg9rctdL8lLyR7ue7fZAADpDf/GlqdolR07UAFsDXBVHsVVEA4DzZND8Wx2CXT
1zB/bDvmNmVxhMzoddvSabTQDoFeDGhqrF9edmSknYiBTCyC+zk/QoEnUfHDSg/wiYnVhiCpAe2R
FiaaGhzK+6hSMEDKv78gCQB4xMZeXURmBurvMGTYCQH7JpL+KzFVBNfyFQJy9w9eARgo83xTW00k
DDMjth/q38IwgoSUWHQrC9Cy2XEDwpDAjdj0JS+1Yz+3uxFUDNfXSboXEdVhfEsYsZaZyEiMGNZK
mN9VbmV59nuGynmpiB4WV3oRp5wYWc1kIPSCaRRGBsifo2W2Fz9ajRZfy5YNT5qjd9/1dgi3DQpL
oKgOlOpd0s2I62SR7ICQ2zpLlgGIRSDHznxjtG+iMt2z3oBOd7cxSP2Cnub9FE0/RZj8Y47NEWQq
j0nW3/C8Bz93f5N3/Pdn5hzcdQvAY2m2PV/0YQjnri8DG1ndPPPxVuNf9KSZnprIofuQCFXiQPYU
4cCTLFIicIprPIYGql991CEczbOb2LzllYdiMaWHOVPc2rJ1hjtbCBkB0rroWwbjdpHhR9g+xF41
N7YFmrxo5yZF/zT3s76dSLkLjQ7Sk59olsODFy1lePGiLXtdJA4dHuvQuMTlUHy09CegwzYg5LZz
mCzF/SDzCqeWVkFjMgeVXU2aDdT43gzA7OJd3xwyficMBYBW3A1o118H9XqQzXPWGbbPMpELNwen
mWdMizJq3Ijvc1S94bpPXVLpzXaI9OxGQBHjbrAa8dgNfX9sk2g6VLEpNpM22dsqsxUJANlpOvmB
67eAHSXQIeuwypOZ3LQl3uFF4wr7E9731MrKZ0SpkWqgQEEROEe90TNVqUHpKHC/w7mj3REYyfND
mDVUDyIT93wS8I+GBjeBXb4HStkl2dmDcwee3YGGDOjFV2aAWLQ1G8GRA0WBvBEgPJoeajv4aRTD
u1kLVf+jdHue2FttT9Y6VquN6DQJZ90L8vIhqD4BBWEYDBKQEMy4ZN9EiaAlyHnbwNFAW95rqt1g
b9PSJfWtqXpCSVfpxNZyfZ0EfT3Y/CargKsUKXft8rttVBuiitRldyAEJnDUkLW91IClKUcPfIyE
mSaOZRC5Y1EfqkRzzV7V3CAdDpBxmDtkay4o7fO5HabcGoCsNsefYkKVcmbPwA184ukBG//fzPpS
h2RSMlY1zBgUUsc0PiCfvDVtVXwp3WtgG/sDhwOL6PL3k8WJixSKmCAv941g/BVm5R3JqAKiKj0+
JyaWCT0xUbUF2kOrxUTvQouSp1tNu6vHjVCVdSV7ABkhhHkLnQOwYatQ2Y6tsKM1XoNZ9EqKt5Y9
t8Vb/Hzdt0smDGkzFKgBeUOha50Q0Oy6S0CYi5QQRmNuyH93maDcZqg6IaJEC/LK14RAnc+8r+GY
R7eYvNJWXH2S6/3s+yvfUhnlIAAEsf1elLuC5bd9MzyNRe71JrhX+PwdFB7fwOqmMCtbGsBaQA8G
TVyLOqumzT6axgGVMdu3k9idcCybHSrGFX29vjiSrYbjvzRa2IhcLhoDYgPc5Y1IbOQD9CNyOtQF
t9+9MXU7M2oP5iwUGD7ZRb/4G2bAlaLTeV1WraJU7zReLjcceaLkK6D54Z2dzV7F7Ogp0MPopoWU
sjs7HQioc8PP83QX2AnYHmmmfx+LctiBkEAFg5f4KJR4cZyRR8aEr5v0Sd1VggA44hP7Vgu+jRpE
TVAA/MRko+FqQQcv/Cmr2zdKTKjdtOC6N9CuuHQ47Wc9e50L9oZVuLFQdrxuT7p1/7WH/t9zPyIq
Xs6JwJ0VpgjsPd4tenebhG0mkAjF/aaej9cNyo76oj0DeDJoCKw18CtH/jxu2YgwkXlm4xZP/9vn
V/M3tikrdB2ft7r38UZnn/k8SJshZwPsCWr/59PFi7KvdQ2fz9mtUz58pvUS2eS/31/O4olbHxDJ
Tk2A72dHYuyqeHd9dmSrDUIE4D2W2i9Y+c4/P1XWIguuW36T5a2L95UXz8039J1ui6HfFlAjNHhq
gdxIFbTKXNWp4dWN6AwQqxvJBAgIhI6GtNv0lthQ8nPgKo1e2f4CbgVAUqDyyEUkkRYDtYFtsRCE
vSX6o6OIIBSfX0cQQ5UXA6nw+URPgdmyXf2/g1UhVrSk3+H44NpXS2Q3pO2nbjB9ymq+aQAs3VsQ
+1JYka0H/OvSmL5wDK6zUG0U4lEoNNMn+T6bd0N1IM0BNcDr201qBV0BQH4DIHux3QzeDUbWl8QX
SNeMJjvynITuqEGeO+WqstISiKxyKSgnoMceN6G5hF7nezsB3noEvwDxm8kM0XcwQEKIfa268lsN
SLib2U7o1khnXB+i7EShKAvGa/SVGZcCUCkNATIdTQDbxW0FlCYXaEgwk+9Trw2bLi7fTQf1ky5z
VKxIsp0IrN3SH8iAAFnfkugFTMESE5q+3nUvUe7cpnOuuIllNx7SpBRElwsz3hoOWsRjlUU8Mv2i
OUBVyw00r4u+XZ9A2bItSFNUzR3AtNavelAJARHglIA4hWEZu8aQ/8wdsPyRwi5+EyimHTLwuXpB
CdGc65alo8NVjv2Ce++iagtaPssUOs6A0Yz9h+D1+MaFnXmCDLPiIEhN/YFZoRQNxu3VrZTN9kSY
VlE/SMv7mOeH1IhugjJR5M+lW+KvmXVlBbX7sRZRDTP5vio2qVAEJ/JhYB+g1ccBGm11xIyENeVo
4/tzfV9NN13wnRuvn1gUaPjiCY2eBmCFz08x14q4KfEW8PuyfrPocHDi4J+q4/+bmT8InJN7dkb1
MRhq28Q9blZeSSJnN+HGRz4pshUvNemk/R3Rn0z3ianI1rs5KrjpC3QlWxGyf7HLbMUGW2Z+7fwA
lvv/0/anGnZipEFRIdanEMDq2K6Ii+SAdshZSbdT06UbPR+REjOVwCvZ0JA+xYsd3fKQ6DHPF2uG
ZMWCTqe+nm81eojC+yRVPN2kJgDWgQVc6IBEnZsQ3RTTMdeBXp6z9yGoHsws31oQg/vv2w6493/N
LDfZyfzZRphHVmlSf9Ly6iWNaexZea59G2ajU5kikrVCizWSa3CpaE9YvUZHQ89NMwotHxKy1O1j
2u+aJG42FbOyzo3DpLzL52nalUVVerwJ7I0Q2rhpoI2Kgz0B7py26aGFLOt2DA2rcwdoJe+bbiw3
pNSbGw6RPjex28GdWRff2GX1mKBbHqn0OoUWlBUcQjQz7XSQuXpT2bl5im6SyTbg3mv7Z9CYZeFa
cxtshqG0XQQkmesMQ7cZIhL+0nICEGqpf1iarr3jxUi2WjQ1d800IhhGaRe0CRRt2yhrGFDU1M1n
KwgNN4mj2KNF3x5rq4x3eh+oQHOyWAOOCZlhwHFRWFttlLKKx4a2QFE7uuOZJtiwtBo9lmCJSJ1P
uMFTU6vNEoURrZwhsvzQAeXHfY13p4oMWXaekR0FlgwMB+h1XbnBLHHmJGPwtGXf3i3JXlEGIUTj
rC9Fz+musFQ0jrKrA+cYNT0dLDwX7CIdbcOm06jpA+X0nbFpB9zP4yfO2ImJ1bQ5cRj0fWYimjAM
bzKsJ2c0Dgvm7LoZWUCxkKZz0PFA0vHCKZXpqBUdM0Hom7+1hriZ63lv5xTw7Eh4Laju3CxVAbWl
04fdjvQldRYywHP/MWshSfsYYaCdP0HAxeoUcyf5voOS2B86eESa68oYpHittLOF6U82euR47NZB
rNjVkgOEYBKsvdAFgWNau6VyDDqtHHFPQbD+Z0ha/bkzc7HNhUa3dDBsxQtEOiKUHYEoQMx+obw3
tE0/dj26bZiZbANieVWviF6lAzqxsPyCE58+aNnsDBksdFHwVFjOodOi27qbN6wrVJGRdDQQ2QCr
C546aEo+t+VoZTcvEZPPerdi2jawjN31bb34r9UNj+vgXwvr2A4qeHg6E0SrUxJ8D20AQMdBfOUj
vNwnDKEZGFBcBGEX3ZIQ5RrqLAhMf2jFLy0wIpfPZuTmpFZZWiblYkgnllYLJNCBOJMJO057b5Mt
fVs0DtimSzyQOs+TIlkqnT9sXfi2Bf275jCHhDW6KWZESLRp32iSbnleAGfMFfk0JtsJi+4NoBHQ
mb8gy6BkrtvYHojfjnrmTnoOyCnNLfTsNZ0ft5blFWWnu04zm0/oqu1eLH2cXBNxWuvadTK6gc0q
5DZbjd9pSRofkhj8cDa0m3bEasf3jI82KHYbfmeKujnaXCtfQEmZbowwEM9YvPQ2n+FgKRieN5NZ
RYe2D0CmEkx5viMBLW6DFGU3lwkw5LCI2oe8busv4GPKbp0wiLwpPcxtd6zRlsdDj2cemtD3IaTq
RgjxaZsxDLzC5rdJWNF73ONITuai9nSw1DxFUKTclJpe3xq8tx6thoe/Eb/wreUkza5OhnlXTzze
FX3ZoLtOHzZiQNTS2VW8QZcI+z2VLHadMiEuEZ3mUdqMWzPg2c7MOvqKDLu4cQJSe22vz4qFk63b
wsaEAh5cOGBO5ydYE+XU902C80VuSP0rLIQiRFcZWIV92ZCbbSpgQB+84MaeFP5B+nmk9JD/ANT5
omW3t6nIQ1KaQDpWvzuz/9KVqq5gSVCyyApCyxsEWRw56vMpmqvcGB1hEASuwQFczEJnh7J4nepH
TVeB2mQ9EH8YeuA0sSBgez83VvYT9C+yHM8m0m4RDb2AFGUHZq49auMHo+u/JNBnpnYeboBdebnu
Av/ECGvPBFSMbUNEE2/dtQzg2DYpIFQIVcwqrQGMp7dtxPcEvjCB3PbcpJZrpAL9Ulz7RkbLdiMn
3CNyH908RP+34tcsW+/i1wD6D3A56PJwx5xPBYm6LprhFHw7vakBggmsyhXhD8dsvQAyUsRIvUjc
x/qP63ZlHhPt/uAQQlizvMbPzWplbhmVMRE/57dkPobtTdMrnLJs056aWK7wkyta9IaYrWEkIPp5
be+zWBEBqD6/mrgZ93xlOvDFUfdusvf/nm1BDePv/CyB6MmPtyph9GjPIz55s8bWs0PTu74Aqp+/
CipM2mXT1MJAPh5svXIRZCp8kixEoihZgYcPipt8jf8yytShGrDKqCB2tjvEOd23kwFxEV0D0R5v
P0GlvQD6QPmJKNlAk/D5lFU5m+tiJgQJRcuL5gnHRd/06fb6vMlGhaL7IqEAcVewfZxbyUNqxgIZ
dj82Crc2nji/z4uPNH3538yslieYqnk0J5jpDeAsyZPJHkY8LowwUjgAmd9F4/ai8IHuWSRiz8cD
NtyCRbEgfgLZ1akC7KczIKUENrVyhicIrP31gcn2HcrkeAOgoQVtYCt7aVjmhiOw70ayGeLEpXB3
/5OFPw2iJ0cnrzXWTZNOfKt/HttXwHw/830UusBa4oDNYLXPuEXjyipMnJyi9UYrfmiSRJHWk3EZ
IKInwEVQkLBccC2BHLJpu6ox/Cm2rZdgdMItK0v9NRvrwSuFnb4ZFrM9XVDx0mtTeCxAn7eB4Fbg
5TkyJHUU169FpTv3oN6LX69PgGzLoAMNeAo8Rv4PaVfWIynObH8REpj9FXKtrTO7qrq6+wX1NhgD
BrObX38PJX23M50oUVZrZqSRSiLSdjgiHMs5Ll515ypTjZ0Z92w0DtRMt4mfeyudtI8kqoaAlfl9
Uy2WX+aUBs4SDgpTHWBsVZQGeaFUogEQSoORjk3TfiA8mxBdMUYKV3QBs+PlGJHWKgofyNGY7f6k
6ZItnNsywFri9zvTcKAKU5+7fmMlbkQO2nBgxXcj9sKyboLRumv7D8Aeo9vlryxyfjwyd+vS0WOs
hoYg0NhlebqwX/Px04kIJTdb9XyQaC4mh8obcyTCiuJREyTC3tkEMEVS39gN57uCyRKFYIyTGlPe
77oWzumEjVkyNGyiQoVCy/kytZTEaexiMLc01nIF1snrn5+z8wiHQF6HgjlqEorKVeDvxEzsYB9E
/aDTY1Hc19UuyZf6PmZXgYqig/wYSn3qeHFaCjAYYBD2kJkhiOFLfeGopruohnc2UjvIWiLXdzE3
2omapaKv7UNePrnN6wg00eQDFh3uA7OjUyc7eIzOD0I06NKva8Bl5NYzeejYQpw1uwKYGUQSCCQu
8BplXOZkiHL70NCfordD0BaujHFhDbOn7aJLGgqKmTFL8eqWGJkAKgCmkDEr+lnEK87Wqw8oFMaD
8baZ0I/eG5NO3FIdVRShQ2QfnGjt5gKDdUmQs19d+eO6nEkxL078RM5kik7kuGUVU4w72wfKXmm5
pvUaBPcp68NkKAOjbNCGs1Qdnz2iE5HK7qHv3CwKmNWD328wcOWMm7jbXF/V7AH5ng6wGXicizAF
DjcBvmEHLdBRUEgEmkqouRt79k2zlphuZu/kX1lqGwZ62JlE3cE+pLoBZrxk3fOX66uZ2zD4dkDL
II2DbizljIiBCKIwR2wYCHqt4vPU2A7a7gUhkxVWNWGaA0IdHxBVyFqfa0I9uCLLPUAjGD13PjXc
BRwtsAbsgGhjWwZ23/6Ku5Lvxkgfg1w6cZj07C61H3vTAgR8n1lR6Ijcfop9DdCopIusEHnPSgSF
NBjCq9z8VKPOvQa4KOpIiazXKYAsmiAykApDGOL8krpL9yPtEI1LmSYbOTjO11IHpHKc+zK0LVms
O1OQz2XHuiAmZdUHbhE9+YgKy7YM43irNdvM1ds/VJbsSMbkN7Gr+AvlBl/b3cDDojSLwMtkdo9A
Kg36EQ16ZBi7wIfD3ekRy35e39c59cAU8wQmhx5CpBDOtxXZIrcpytQ5sObO8++QWrv+/TnlwFwf
margPoYxle+zzugHbsEWRUiDVLWGHmJnz8w6vC5mdhknYqa/n9iJzCjMJrGhg7oIW2vVlQs3dmkZ
099Pvj+SKo05wfdtOIXuySbH9gO4sz6qMfD9wOGxLtKhUgM1a1WiGlOl7LuWsK8Cz9pgaMwF7zBd
lPOLZKCHA6NDCMQxbamOExja0PRZBtSUzIzdvd+i54aiQ1WOAEDIGm+4T4a+XVVlb69vPyPk2xDL
IzHmoeR0vodER8vRWLrWwbE2pXiOlnqL56zq6ffJ+ffdoh9SywXyCJUP+FcDLBvZ+Mnq31ahKDS1
RstsplXkTsg/t0tdrXOKhic/sO7R2QZIE2URAzoy0XWIRYxNgGxdw1+p+MCVRBcC0JjwJkMvlqLL
OWv9XpABFfwxtoOMDBlocuRKN+mCps0eCBBD0RWFNkOkM84PRCvx6rbR9HXwgSb62czsZNP1Efsx
xnH8IqrxAyBTeMahpREc8tAx1dWBkGBoclnhkkYv9qPZf/vAyZ98XtFf0270zhvwecMIjHuyVCuf
M2FIL6GfG5cS7SmKg7NG6Re2VdgH9I5b1Y4tTSvNfx8zYWDX9YCIqSgucXiJGhYssbwrNDT4xX8+
sD1AUv7f9xUTDCIRrmsNvm9jSP3RLxaqoLMX4+TzijI1ekP6anIk3ZsnA1vfZkugN3MSAMoH44S4
DD5RiWPg8etoHHH1Sm9fGluzTLdtWS7ciblTOBWinDKLpB3bJoQ4/F6E6bCQaZ1dwwS8PJGUAyNW
+TwqVRH1nNI+mN4nUjzUJJTW+vZznl54AA1GkR2yzm+1XpfA8ew9G8/lPQKl4iMrmHgAwEmPIpP6
VI0A3oNuzdI56Hwlk9ekeBqHDwQLE+IBrOw0V67W78HAYEvDQswDRqluYzVete77qthd36c56wc/
PnXaAr7yorsCKaccYzw+sLZikAFoFn0EettWj9sHNIquPiALTV/I5aIYg/T0+ZmYgwRTINrCDlrn
VSEwcfO7xIiq7Zh1aG4iJjWP1wVe6hmCCOCTAZgfI98o/JwLzOzBM8C7YQMVDUUWunYdtkYK6LqQ
y7tyLkSxKGOWY+gsgxBWbfM8jL2FoG7p+9MiT4I6LylzM5q+r//XVc9p/Xz9589M5k+/H30O0GQd
u6RkXWwnE9hABocBRrNCt8JeaEFUuSgY1M1D3ptbeGE9AHWPHxod/6mNS81RlzoIydAyz0Hn8+XU
OnDEtJb1jnXQq3JvooARyCTfVDx/jkRzs11AWzdIUVDoIWCRtBTz2ScpyGXGxjw09T7xdktx15zG
oVsAJgdafgmGBTYDauW0sA6D2Ycg8lix2Nj441Lt+TLhMDWn/78YdVIsyXXgb44lgkgta9ytsKP8
YPYG/zJQTg5xQlJ0AGZNsh+LUoI0YKCv17VmTikBdotpAxhx3FTlKte5RgFXhu6VCJloPoS8lqt/
k6CEmJ3WUeS88dCgLzLZZWT/b59XTEPU/G8BbGTBUIYZX0LEnjRJfcGcbpFiF4oS7dX66KBvjdAw
ExujxqN9Z/0AAfnNngLagDgZ0Ac29FptdShlkVLe4a1k+z+9PTW+X9+qmcoIvo8sHeqKQM69bEXI
kah7B+eNyEvbfAEIK+AbgCQaOHEe5lJitmwMEvSgMKS7OmPTOjR4YrfXmPAr3nvVATI1Yb2c28Fc
2lJUFOmo8Re38N74fH2VcxqNdCpykcCqwbS30i8S+yLJo5bbh0E/aOzNuL2jDPXRafgC3ZiIe9SA
JO1rl9WIJw49KkeAolnQ5ylkUrQNsETo3ba9KWxWIRcLYYOX1wU5boIMUmb+HHfad0wKBZkFxrVu
qYI5Y+aAqY3Rd1hr5GPU2ESruJ2RFNQwsYhWZbTlXrnpI+12vcZWoUI6hViIdhUjo8vSwrAteCxM
YJmiMNrfXs8Aag9y9DDXSNrB+ZyrlKCGWbaFlh9z8eWXFC/XNWpmk6b2ZfhUsMUC/1OJchv0x5op
l/xoYvqlW3Hzu98tiJhR2jMRiu8u8pzFdg8R9kaDB6huxg7F6aLoOJHO4QTUY/YaDnh3r82PXtLt
Qe4RWsYBeIuoHIT6uBDmzJjLM1mKvc+GBOyqepcfNbpOCJYTaj9ccKiaH4h3zgQplt8A5q9mNE1+
bItfuFJBjblcUzwmMr5zMMkTZ2iO7GQ59eQFdecvoYPPHBlAEXBppmQmprxUMzZIjCTEdX507U9l
4LYLRzYXzp19X9G6wWJ5UTZVftTFxo5eifdgC4Bv7SYqxobuS2ttJ49WvPDunV0V5lXeu0AQFSiK
iPcq2hgxYXGk/V25dsXC52eVY+r9JmjERN5humonMbBvJGZLGM+PTHvsnBE11hfWAu0BbI5DfHMP
E6ZGkJdBYyxKa4CjP5dVFYYo4wyQYfkQ6ujstGm7YNdmDAO8KFKMCD9R5VSHAaoK/drJ4OEiAQfL
aB4rZNE069vN1sdBpmQqQ0zMUZayjEyvuh5Ua9mRdiEzwjRZjUsubW4dpyImpTg5lTKxK8mAXXsE
kOmK9a+gr6hQ6ri+jpnHwdk6lKNPhc5zkWMdUbayvQDdxHa9QXB9Xcqcgp0uZfoVJ0sRXj6kkbQy
cEa3YZH+rgdgJZNfCds63sLBzN7QU1mKBdClL0otgSxvFBjd0dca2ntBNxPIrvxDW7lpvPYHicUq
9uVByzBt829rVSyECxgl32JOdpR1EqbI4FXNQ1ltY7Gz2IJRnz08y/Jcb6KqQD3sfFuzBPOmpMfh
DRa6j82nyg17Y2M7C2LmrA9gtf8nRo3dchRWDFQIoIiUBD4TQUMWuoNmVd1GEAzolPdOj/OFJESj
ORUEezZ8bwDRJL2fZGlSfHazTmRMfz/RQTP3m7RBa/eR01XihgylOwC3LTmImZW4Ogh08GxDUfdi
BtisRQGE8yw7duiIdkFyzMcXn96cHkMIfSJEsQxA7NF1jPpm6OF4SpPfA7krlqZBZhpizmUohoEj
yY1WLIQjZbN13AfdDxBn1caGovfcv/fcb/USYvPczcWy0EQMVnkgRqjga1Vm8ioVJfQMFVcAUhTR
XRPfcxRDW+en435r9J2mr3S6vn5hp1uixPZnYpXQiGUac6MYYms0cI7QcJRch5DIoG/XDcF83lJ4
P6OJeEogcp1e+PAgiu9IbT81kPRJjyRbwUZgXoCNobPE3TrzZDmToihJ45VJHUknPaKkQ+TetfZ1
/6Pyy1UCSKp6/Hl9E2f1HuVjHbB9gPpQ63qd61SiYFp65OQ/Q381iqe+WIgclkQo58T7wsjsAiKK
atMmv1i+1peo/WZV4WQVysmg27DOMxcXC0+OncG/W+yLD56Psvtt87eM3fFoIfJaWpNySIP0Ogyb
suyoF+66LH/U9Z7r/YJHmhUC5jD0AU7VPhW9QjO6TkbeAOtq3/No2yHdyN2PLOREhrKQPKvrtGlH
WNcsxLhYU6xAR3W7iuGpitcFcEqwEMXbcSNNPDR7pMeBfs44cHee+9t7cpCjR3IC43yoDVyMDgBV
jYCirE2PvgYwij0Ru6L7FA1L3UXTZqgWBz2TSIYgTToNUZ+7Ii2NO/TSdOnR7kLR7XL98wd26uT7
iqtL/XKaf5y+P7x19JtW/PGam3vYsFMnIpQoKyF5b/dMpnitrlj7lCerD9AEnItQAimnBstFkffp
cazXsW8EZrpvkiVbPHM3JlRhVGiQIb8sF5uONHJ0rYgj9wAHJvVV6d0LslTEmJOCSpw3gY9gPEb1
bLnTOnFk1+JoNHfC2FliL+nCBZxxKgjQ3qsxJroW1TneTotKsCrUFVS3W5nWLm0yIH3+pnJ7Xbdm
5fgormPQaGr3Ug6ear0YCo4hJsuvgkb6gZe0YO+QQa19vS5pbtNAfIfiCbDUPBBGnt8SlNpzFrV6
dRQ8XZXsR4LBoYaTBeM4F+iA1uuvGMXmi4ETjzY9FmSUK8oY2jELgO50YWyuU9nucuoFvTADKd7+
bX2KyZSV1o9SG6tjNqZh7zzlFgn4UiJ+dhMBegekNXjlC+4oV9ixU4w4rqob7rqk347Da1TdHo/i
nY1y7cRGClwaxTJbTVN6ltNUx+KLriPrcozQDXp9s2ZMJlAVkded0gYILxS1QyuR6Q8u1LtP5d63
sxVmNRfiiyURir1BtGS2iQ8RRg5Q+Hj4TdDjd30VM6eBQrCP7gi4MLTNK7o2JqTNvZKKo2TZrqrz
JyLFxvKW0kXv6WjFwZzJUVQrywi6GvGiOmZZKu8wKvO76lwAyBW5+ZC6ibFH/xIJ0S3nrqXdR0Ea
ud5jY7l/zE63jyLW7V1J++51jIHHyjQOCkRhsXXvuH+0krUguwHVRaWX3b015tm+suI/rEVSb7S0
F0cIK6xNxsN68L4kXQeb6lrPo87MrSZcf1f6WvQyFjp59GKafbEMnoRO7ZOgtyVG9CRJQrMFHo8r
oigwKj1BgqX1Q+6PxY46vNoIyntAfXnWTuZixHisPYQIDOIdcUpzhSJDAeKKhL4ULK33Y070kPaG
9cW3smYNvBL3Bf2ONR41evvWCd6GkeO065hWPv7q658osNPvPaMExL1nxG++HjsYrZV9GlgYFMV4
yPS/MbOydZGsaXEH9rT0DhOBNvCy/PZTVVj8Ls0EkELA0hQMLkOSayDattXtem1WWhtKTgBWmAkA
6LSWt76uYzMGGjfQ91CyQukAsJDnZtMQzVCUghZHt/jWpZ/qcQgEXk1LofKSGMU6DyVgudM8Libv
nOcBTR8pxnWKzfXFvOfRVE3GMwaxEjoVJ7rt89VIGscatKQ45tbo7iIrBT0hOhlCLjgLbHPQtqOd
aCsiOJqAO5EEHhnyYEgc465xqubImjzZmU2bPORANQ1bqo/3g9Ok6xGkKp+b3GThUJpWmEgd/Y5m
W61I3GRh4dXD69DY/pYn/RgQIXCSovxRNsmfruVs2w9+u9Z0YEDGwovDyrfFSrdBwFdKVINRJfKC
LCc8NPBkCgzSH62okQHnlRfUeUcX0tLTLlzsEsIYGBUAs7tqJ37RSs/D/C8/5v131u5BDLhuxYNF
iw2mgBbC8JlpX4g4EaYciefnOvErkx8t+b3W7iNAE6baFz5MCv9a+J90u9jU1n+d7m6A58biBZWY
U7xT8YqZHkgB1NII4nv0mJk7vMqydDX2C85gVgpwCcDniXLfRTNNnxWRyHqPH8cMQ2ihUW7TNrDd
hbs65w8mbmqU+ECgezFQCmDYmAytzY91vgaApS82xe0cxTitExHKdo1j4Vmt5/AjdV/T7pvvLvj+
uY3yoHEYt7ZMzIAovp+mZY1CX10c7eSTNWzNcBy2FVuAtZrTbxRe0a2FZh+8YhWb5tMsBs8KFlF6
n7rxPgL/KSu+ZPHL0C1RVE/7oV4lPABB5g23iGlORbutlpjcSn2YzylHXcSrQX+J+7ta/iqaXW5/
X7Bv0y+/EAfwC9RCkMC9gGEUY5ICZQPanEVNFzh9SVBP4Ha1w28rg2zAHAO1gUk2ck43g+nVK8Pz
+m3eDw4AqLRs52ueEQBKP9l4fU7vHLPNNqntZSF6r7NQoyXSV73rlJ+FaOSr4YzxmjHffaptwT/r
tXgBOlgKRp/mpy2z9iXPEveFOw5bISwe9oOBVGli1xysHoVXrNrY739VCWtCrotoK52oRnd6VwRV
OfKXnPT10lv5Ur+mtzgivgmHHJjWynk0fe250pT0mI6hLbZ58pS0ATffFs7h4hjOpSi3ZOip25PK
hBQvtPNd5K+uf//yop9/X7klNeiOitjF1F097rsDy/dDv2BKFvbJUxos2gJgJXWPFfT6nTeiyBJ0
PQibvt68jimkAMCBPo2Kqw9Z0aRAYh3i+NgUgQB8erkdmgVfdhmGk4mlGp4Mt30ag8BRneTpZdck
Vklb7UAR/vnub6EPm+uLmNkqFNwxdIvPA6dBHUfRrUhPiWFGgLwygd9y77Nnt9/l7dKb5dKUYCUn
cpQo3DA1r+O5FR0y7TseMKHmH4lfrBw/QSzxnRQLG3dpJM/FTTp4snHEiwfixxCnm19zdojoVubf
QCjOTLkQAlxqM0Yv8eCbQMNmQHsiIYC4l0b6wXZ2mLFy+VPTLlyYSy2YRMAxTtPil27FialZ9CY3
QIIdurG1bijbXteCBQlqW9foZazO3yUk34DD0y853rlNwnMYE1Xo8r0cqjeaKtE4HzDwHjubNrU/
g1Z+pxVLbMGXp+5hmNfC0SOGQM5ScY0ls/VxTBvjUDh8F+XNVqvK30Yk1j2oTkXdLtyd2VWBOxiN
UOjPvpgbGctB5rLGqnKtu7OTKPC4Huj6r+tnc3lzpt519KsC7QyQBOrQiG0KcDlQRz9UdLhnov9c
u1UGHzj+6iPksMfx2aNLgczlRk5j13/f5sr1cWLORp/jzSzYHw4nCRxHHSwhZb+n/lLW8XJ9kAXk
2XeUmqlWeH5VY7c2dMGi8kjQnO/Io9DeTDRKAu1vz/wH43agW7A1oSkXo8bmDNZz6Vtjgg0vjqxC
ttZInlizhAh6eZsmEeh0BzgwEsMX80RjBg5yNy2PvRg7jMwybdNw5t1sFSBlYqdF5xDet2pwxqqk
SDC0WRyrPYsfsFXX1W52ESefV11PTeNySDR83v7x4POf179+6Xbw499jfUxATon/80OniaG1egt6
pbhuQBTqFnkAXpIqKCLtAXX8ha2aU2fwe8NAAxQTMbOizhbSNInWU0grGKqau7SKg0ZHZo6FGpz3
9aXNCwPsNXojXVghJa9lJdyssyorj1zss+zVRgI99gGjIKqg9ha5KqdQRo2ZYRv+X9p0jCeOTkMA
4mkOpPUAQqPRGMTaqvG+eeIYO88i/xbrddDlP64vce7KAoNnyuFPh6cWOA3aA3Kux7vA4uBh7fZV
mweRpYXNsEuGbe4sPbMvDe2Ei/j/aRz1XSUj4o6GjPA0RMSuyYcB4QrqxdcXtSBE9YFNXDWtNkAI
rfV7K2b7XjMeRTQuDW6/I9SoR4aQERED4I/x2FG0sUzjPDYylx8BkAiUvDyh21KCL6NIHGDODpHs
n4y08Nai1b+xLs1DK3KOOmXZqjc7LzA41/YAj6GrnHvPqA6mK7ON2UoDE9J9F7evblYs9fHMUKLi
5Xzym6f7fKJmBslr28jxOEcfxJa32pvf0PtIGG8+HluV2YW8koFvDTugrTywCMB841L2fs4gnf6E
6d6d/ATpR2mdMGybPn7TtDszihciuSUBisWzO+RN6bTG9ovtBiJd+Pycfp3mahS7gAGyvCmR4D0W
gq/s8bHMP7eQc12JZ9dwko+a/n6ySRXzMIqhQwjLQ+mEdGlUYmkRiu4mRVnU2bQIywvZuJJ5SG5n
foBBAfILBqngoIHver4EDHU5DdFaccR7OgQJkuSvtf8aWUsEmpdbhXcNIHsmBjk84NS4SicN7TQ8
34+FF2J0GeDY14/icqvOv69cGQx2N3Tg+D6xg9Hb+MPa5zf7aIhAgy/8P8qPYK8436rBZjzV/Cg5
0sZd1Y0f0NuHDxFJ4+kBdgVkZfDUPZeQO6VOLcGTo/Du0aHI+SrNb+53OxehXLsu1lKMM+TJsWsB
Qh6m9jq+vfn+XIQSYkrw+jQmxSqcGijmwCVeXT/qOVU62SU131AkyMIXTpYcrey/GAUAf4lXe06X
TgUo4dLgSqfyYyxAJm9O+V9XVaG+NNqzJEMpYniixBh5BhmtCHW5zcw7a8l6zNBzTQeBKwduLjxp
1TsnmaSlJjSKekyHFwU639OdcB4Z37fRa44yXGPuif+9pX9a57fm/+HJjrabtKpvfrmd/w7lbvpm
V0fciOhxJKuWbDB+6iy1z8xtp4vkP0DkELhcsLtoUdfLsmHJ0etXprPtoudq6dW+JEK5/m7VdW6a
0gQeJdTjfdvs0J91XbOnjTiPVZCrO1nF9BNO/ElErboCdlpyTNyvBpga+M4VoXM7auC5FOU44A2M
GJMK2KtoXfc7oX/guJFOxpMMcwOXZDTAQZEsTpEPLPS9YOuSb+ulDsM5E3AqQjkLk3lNV2cEmt0E
qNd6fHf9IGa/76KugIy/h3Bf8Yq1ZqQC4NAUYX2g6WG9FJ3MHvTJ95Xf75uYTuoovt/6T3EOeuEn
IMXLJRKxWY09kaKoE0c9OqkwHn20sw1h9yDzIt7x+kYtLUTRpV6i1FnlLg7iqwdySy/00arYLwiZ
HMbFtThZh+IWew8znA0I54895RvR6EFaaoFn/2itdesekavJis/Xl7V0/oqXtAdqACIbOzfITeSu
AU/yb99XXGRnAkvQGabvm6FnAi54wcsv/H4VikRLOOikXXy/KoL6T7Y0Abv0ecVBmg1zq4rhQNCz
LL46P/9pc2zFNZK0MT3YWnpsmjtbbLqll8elziLjRJz31OgEOqpcbko7HwjnmQ4ynJIGY5r/kEj2
m6LfVWa69P683CoIQy3BRcg7jU8pwsyskbGsWv3Ahy9R/i0H5M313bq85OcCph9w4jOKxPDKMYEA
T257p1sB+V1v0tVHhKDKD1Q/tN856pF4LB+dxtcP0uIrMTbhqH226gUh81v1V4iyValpVjYrqHHw
630zfsIdv76Ihe+r7SmMO1o7Rqgd1E4X8JVbLvVYzQoA9SpBpnMGmd52OttAmtA4pNZzkvzK8Gq7
voLZs0ZJEmUJdKRdtFPbLhFmDdzIA01AaOhF1NmCmhC0WKCv3VwXNbuWqfANKELXvyh+ir4HaLaG
w7CcetVEgJdbIsZekqDYWDSUkngUHjLtevlMWfFsG9lSCdeYFQL0J+SF0b190Ztq6n2fao2LHXMY
0AEZil9UfxCiftXAS+saoxXGVf0H8MxlQGmy65xih3bWoMakgiNux0EFBPGU68eUzgRSodhNkrSd
3g4dOdhmKL5oxqE2Dmgju/3kMNKPOqmHOuMFpJ4updu1oDU5MJPmO2+w85Uo3dtZ2rEUgOWBbRgD
YJicOjc7qd8DP7/WMTaMObP4BdXGD9zWUwHKXnklOIhQqTEOLntIhvuP3NXTzysWrbLsOK0kcJfH
KOjpqnj7wCGcbI9iy1CJsLtCx+c1d9eBk11f+P6cD0N9VwfxC8CJTTUn3JYDT/MWU9ulFTZiW/uf
fOOB3P5SwCGfSFE2KRJoSiTchEUWDA2Dyeq/67s0k+jEuBVBnRJPNjR2q6lmqtkM5dZEPyT5m208
cyfdUoCtkieSFA/T9KzdRKsuG8Ji/NT1NwdJ06wXuN1MgIaZgNg4V+GiGcuKCm88eB5fJTFfLTwi
prD0PGzF92F0gKPvYgRGRUVCA2tRZsY4HtKhAAkUJhCr0NbS9suA2uymIzrf26bsFmrxc5oBc21M
9XEdhXIltOToWK1bA/FAz8GjCm6R8dGu0dpTNHZ7h06mdqFBak4eutR0FHom2EhVExOZUrOKa3hV
w9nmjber+T5zNixa2M05S34qR9FFgNDndiHFtK7o65hWu6qQX66r49yBAZcLbhTndgkYKNLIATeU
HAEWWmxtyh5tPcoDqxsewZ54D+6+25+BE3bVX4HT3p7Ebhk1GPV0COT1V7u7KxyxKuVLZ/UfsKUo
6dhYlQ0fqKvWiGiR6AFZeCDomERDsz4Wq+tbN3c6PsrKmHsHGIpuTn8/WYk5yhKBqMRTLAEYbrml
4Ka4LmEm9kHxBhlquE5gpqkzWEmZJLE9TnrdlyFIr0rwILL05z8JUb0akJUql1EIKXpjAEmitS5z
F92XZAkZa341eH3ANKB0rdZImTNEaT49C/xmV2u/o+a+6l+ur2XmSOCZkQ6bYF3BX6nEVynw0RJX
S8Gcan2N/T/ZB55R6C/x3vtMQCegXvzCaMZK08gIDP7Hqv4K+uuU2kAN+nx9GTM7hXAJEwugCJnc
naK7nRBGITVtPCR1kDafgHhs3zxQBrRF8HwScNxjWEXNutdVbEu0yY0HcyjXSd4/NkO0FlX69faF
ANkLTg59bOiQVyKm0qgsD5xa+mHUHvWxDt2RhVW50BM7c+jAVEU3NrJ46LtQ+TSKgY9mM8KnRcWT
Lp+yPx9YA1ie3zGpJnyw82vuaH4aU4/hmpd0o1UdkPD9V0BeL9j6uTOfRnkdHAy6mNQmFdm7qLS3
PVSrI1updZu0bL4mNF0o6MyFH44FNH9ME4LVGq3Q58txKy+tHB7D/vp+FEREk6GZJXu0pG7S2myC
htEdj429U44PvCp+VcSvAVQRP1/f1Rm/g58BDcSO4uWouuzBoRL9x2w8ZN2w6TP6pNn5l5Y5b2ZE
keGSC4o4M+0Ocs934ERgvYJzRTnFDqh/EZAZxwPmKMlmBJ7Z77byOzAy+PqKiqFbSx/N54OjZV+r
FtQoRWT16BZxweF1feUzwQNeENOAGMy6jsrX+QHElVfp2vRLYgCmVCAul5EPNPM0dJeYD2aG7bBo
MFC8AxJiDGrSuRMPJW0MJYFYYTwQp2gfaZy+pdoQF8j/tHSbOcAzyDTTudMrqw6byPFWreZ+4MmL
i48nNXrWgXmu2jInyko3b43xMNR0bXrlsTHdm6cHJuLWvyIUR8x7xnltmuMBKYHAGR4tX1tVcRqy
eKlNZM7UTM8PzEUDDQ/9CucbSkcfRKRGNh58M4yHIFsaup77/sTo9n4xLqHI0h68Cy7olQ992MVP
rr4QJ0/uT4nOJ0xMkCBgegAgWIpf8RneyB1J5MHISrS8f08yfS2M5zyOwZz42eiOt2v6BOqLfXq3
bMqdI6NLfR5V8nBP3LdNqMVvt39/miKGAUHZwniH+jtR71ZYSJGnjTw0uxgUZ/RpJE8J3VwXMnMk
0C4CD2MBTA8J1PMjxyNucEUn7YMPMqsXVr1+5PO4m5OrR7Cn7pEVtw4os+0Dz79ze5+gW/m6gJkz
x+//K2D6+8kmoVUM5JkcAmAKthWpsIpu5XsvxO7A0C3CjsSr6xJnd8zG9MAUW2CSgJxLpKnXSz0B
n0sF8LN4my+4+xlHiRwdoBuN6dbjnXn++abvKl5XjXsowOOBe3Lk7AMLOJWgbFnalZ1T27V74OPv
FH3qibnURLO0BuXB2iYxqbEI99BGa8NY69WqXrgb8xIwWgNkBfyjogGakWkXaCh2D7S+Q2q2SB9I
dLsjw0H8FTH9hBPN0kAPJmtk3pDm94Ncm6yhlX7nr7dr06kU5b1oZx5Ia0csJNF3brYlSwXDSV0U
mwg4AgJoRnTrooCrfN93Co6Rmsw92PSHg/HSYVsmP6xv1Xh7CwcaudFIjUTF1GmtTiMbvAXTGS/c
w5h9q7U/fnl7UuLs+9O1PDmOUrSGA3vrAsW2C3t9XaPfKLJ+l0tcxfMb9ncdyrE39UAwZox19AbA
TXYg5bXSTfQTA5rXD34mTsJ6Jpw8EFthpl4xvOBb0yQSPs5Bs39mGqaDP6VWyD6iXSdCFFslopZw
y4sAfd54bzQnOzdqf1xfx7Qflwr2dx2K02WS6InZg6EHz7Bvoks3Me8kmjCH3XU5c2YX3hA4Kpje
ReuLImco4szDmXsHrQB6wgpMyNe/P7MOsNci5wVYA0SU6gNFjH5iDLIDhLu/tfN9+9uNb18BSpMY
EcL8BqIg9WlCrBrQ6aZjH9rsrv6VJAsKNbcAgrSxh/9AmKa2sztgM+R1Z8MTlpj6YyKk1YPZvVzf
pctTAE89SkhTjsBH1KNordPjiWcNjBzqIZRm4Hf769+/XATSz2DOc9BrjleM+noYHTsunATpaSDw
Ytw5Whck3cZ0idjl8pJDDBgx0PgPvHR48nNj4mEIsagMEPTJAaNn2sZxj7nx0KRbor9eX9DlNT+X
NG3oidmijaOnRQVJ2vDsi7scvYwG+o2y28fDzuVMG3sip3SYlheZTw6G04eW+akVWVA2gDbnq6p6
aG4fEMTwLEaFEGYDueVi5sTzgdKQpS45uG4MLaCBHT92rhGQcSFXNKdwJ4LUFEshy8zTJ0GRR9ZD
+71Cr8j1E5rTBZTzJwbeaRhRVekeKBBgNwJQdpmL1WilLCCs/1k26Sbp0p9k7L9elzezommu4X2G
BtZMVXFNxFHXGsNwcHv3d+bA1LhL/KizIuD1MWKAZqeLhzHYJK2aZRa4NO3PdGPRhTOZuaTAQwXh
Ex4+CFJVRsOmrEtCY3zefUvbh4o+Zrczy8BInkhQohbbbfMhj8zhEKVp0DbPcim4m9shZyJRABey
jn4RJQb+P9KubElOHNh+ERHsyytLVS/V3bhtT7vnhfDKIpAAgQT6+nvwvXdcTRFF9Mw8zIMdJktS
SkplnjxHL3yvtEw6p1U5R+3ghiK33n+UoWLzx8QqCG5y352AVJ9TC5HjoGKJ/GAtd4LUjcQPUg/g
9HeRH9Sx4qt9n7PZMsUIbxL81soiaoW0O7r5MdcibEdnTkY3dveKHBuzh/qajswtAkoXsdLbwyYX
fUP6YUCq24RyAh/RV/H+yYMFJNJR9kaKZ71JMnvmxmgxYGzyb35B0eIaC3K8vhE38kfgfUPy1kc0
gfynv4qO6hpaHaNAraZtH8BYfyDoP9epG+r1bT4+5OyuFs1ty94dyMIq6h1I3wMWfqGPjEQviOdM
JNk5CaJCie+ysxOd2n9D9OXdaXCYAlYJETkqRMiGv10ns3QaQx8Zkq7BDRU/pfGoFX9dn8QtVzg3
sdqpFWkBPx875FsHLSZyfgB1344vbJpAjQtZClBcItH2dhSd1hgd0UrkNiuRh4INj6Yud2ws+/1t
FIuZcmwQvwNRAub/1WYFB5ClJo5haDI4gH77qen8yG3E3zVI88HzKsKSv1/FADZRPEBaBIjui61L
tArPfIrVsYY8dJCh/HF9aTaOaTgTEkcWonM8JVZnHHN9AVqdbE5Z+aB3JJzQuyfKd1fcES0D94I3
LAS58RR/uzgym3zCc6T0aqXFVa+iZu+htLH8byyslmbmSquEAQtYEf913KPoWP75auUXmXVAmxdt
POTA3g6gBXbb7B1tSAunu2MN9Fkrg4V0mB+7ynz0884NiWGH0PHeSfRsjQsNOsiFAszv4nH+1nA3
FT0rRjoihAIBVZFF8v3YJOAg8KAAb8BCD7tOJVmZO9vjXIypBskmh59m7ThJ0G0l1/1s6w6CHVC1
gdYZ3HfrHDjTNYAiNNix0N88soPO3Qddu+kHkPSrG2MoYkLpMfcVenh2KE+W1blYPcRtuGgX4bB1
8IZ6ldJyi4wpLT9rYL6rx7t5BLKtfj84CnN5Zmh1V8wWCM0Crx5TqMRU0UJkVnd7pZMtj0A7KP4D
V8UldAblodKr2lqmTf2iEUDZdvbq1mSBig2segh50PG0Okhrc5zylqDE1zX+YcBZaozurZX7sap3
IsSNmBpcGCgC2T5KcejjfuvbOTjfZNNQkUr+rHKZkPZrrqF4keWHsn297n5bxxweIcDi4vV7qb1m
241r0wHeZxbeDfQaWdRU7Iem6zvhwsYVgdLFHzsrD1BcGHK0qzEtf7k5f+i/W38Pkj1033dCui0v
QKIOHOkQ9UbwvjpRB1Y1tdVOQ0pEPIT2Xm/91nSh4w3ds7jtoEq4qvFIUjaCcj6m41ynE1pGsq5/
9vw9Vo+tUQDVATdbqKmRt3nrAS6ACqYEVWmqSBH/zI09+PLWsY2kJtSh4cwosK582WZlbcgyGyHq
l7Lqly1eEMAb46lFy0L1t0cP151sa+vAlVEnR3oTDfer4fia1VPQH45pxquQFq99+71RKBzvpQs2
+NACvKn/GFrm9ewdH0jUtk2+GGoeLV7FNp1OkJC8sdz2c2eNoZ4PTzZhhwaNvJFd/6jAJ4hF3vHB
jTI6foaLvDoeqksn6epy4nrrq0HH5URNKJIMw4MsKaq4etQ7LsDoQzw0zYuukxMXNAgBG70pfevT
v5hznFUohiCEuXiYt9IIejZiw5mjHTb1jS8+eB543Pd4IH5fEutLBHygwCUAuoV87MqXhAvxQS3D
CeJIDxol9J7N06dWCjQJQW9bn924qey4pC/+kH+bIGjNnMZDqoNGve5/B1FqbLLpcfRR0jTIsbXq
J68xEq7vNdxubV3gfsCUYkPpBy+It74x0hwl9xITUrs3rDsRNEr65P3AMiiQQMVpKT4hcFhDZ5DF
DRyANufU1h+ocTS+Xl/UjXMBaSOUbQAqg1rmOl5khZmPdmtOacl42L448/tBxngw4njDJQqIpust
k3i2gZQszMyh+P2MlFGHfBggk9eHsHH02NZS8114hC/7nqHnl7d6JyfofViRB0aKufswzN8t51Oh
f8vme7/7eN3g5pydGVwOp7Mh5S0LiJ/hjd9pJ42bod98+TcGkNTFwYN1X59uqHFC+yjXp9Sxkz6I
p3/huHiFAtWMSBcIJm81gM7unXkKXJHmXhA++ubnwtgJpjcCDliA54IgAO9qfbU1cnPwmdfpIrX6
6oumgsOghjIMAIwkjEMjyilurk/ZxoVwbvB3buFsTWy7JEPZGyL1agi3TQewhUZt+VEf3v+Ef2Nn
dTZNjHi8r2GH+MGDPvt3fTF+KoL+8N+GswpuekOalEqFFQId7Wg+uv0nKl6nPYrKLU8G8SoQUWB2
BkJotTlNF+yOI0cEKspQOaeM71wZGyckemhclOUX+CLog97uFKZkBbbacUrtWYTcBIQF0A/+en2u
tgYBGNuiSIo4Cnqsb4249vx/25GC2oSTZ7anTbFlACk95KMR34DWaTWKoGh7vZa9TMcC4SXfE1Hf
+/wqwOx9a6yY4jLtplh5EdmLMLf24vnPX+1FvQTOTkl837cPcggzejSMu7ZN5F7JecfQWkoIAsuu
UYGnMLV43Ndh7X8I5qh2kAHdeWVuG0LvTYDH7WWJgPqDo/kFk6nriDCwyyh355B4z7qqw2ncca8t
H/YWJcWFxTO4eDtJpuHPywmrr14hS+HrJ2jHXvfgZQVWAQ/eF/+YWE8cuhagmeULmSpeHsHjOg3g
RIt6dl+3J9ctwVCfXDe4dVqeG1ydYj21DU4UDLria1Pfy/LEutd67xLYnjkALkF3AZL6NdhImz0b
WFldphrooma0L9nFIk6zp7+wuX8WzZD/M7PaP6hxZzWwwHA7FituHwNtLxu5uT7o80A+CuwkFwxY
DYD3U5/jAOh6Xd4TIbqHYJB1lJk9vfcmSDo2oy5uPD4HNwWZnZ27bWseEfwjNQl09iW/kjMT5Pcn
dFWy7KOh31lTLPYaN/dMrCICzhbBlAAmDPY6kzw2go8BWiWue93WQv1GMwLQaF7izN2po27DTRQR
IDAVj/pOKLtVP1gkAaEPuDAYXkA4/EzOWatG0EoCoed0IR/+ouNprr/PThUy96vt09Ar98BVi3ut
Ny9qvZD3RcXyEg/e2fY0+tZkpKPxCm32pDXkoTXvAxpnvREt9LnXZ3FrqaAIp0N1Hv+/yFMyq5jd
2lR6OoCuN8LtVz9Ori2eVKtpOwv2W4XjYmxIseD6BnTaW/dvgaQBVaEJZR9fzAfOn0r9A8oLB6Sy
I6ePB0NFIIYLLcnDHslsTT94+p2r3SiZ0CYLbeNbK08D/a6P6FYit10nkutzYWztTDTdYD5APbaU
Vd7e/X4bzLS30Bql7GM2eBHLjCdrdCM808HgdbLLI3prEQmDTvmrY9+S7gMOi8ieEIZYH4S4RQAU
t/VeitxczF7Mm4sjD0lKcIyvH23coxnxa3QDIWtgN6eg9EPom+ma/NCwbxqtPkCToIOSQeOdJsin
sm+qaAAlFmGr+mNmBXfj2IZanyd+9STH6oPPjSjncidI315eTN8Cu0Cr7DpbywnNBDWwvF31V+AX
4awe9eFZdRDcxmO69ZG6y5Jg+tU4B5ueGuuupWkxFXj809g0+qSv3cjxJtB1ZyGqAh/c6sP19d3w
9aXFYqkDLOSDv3uPz6L6rPfllDXotRCcz88zM/NTTq0ucem8h6DY2MbIr6DNaAmFN9gnc6E5PceS
tRpvT4Q382GqxHznzIJH0Ivnn3wyts+9Fmi31we5afk3HzmarhDNLD5+NkjHJI5RoaaTSh/kPa4e
G/Mjnx9pnx8keIVVv7OrL45h5OWRbQS4Cn0BOLWWST+zB6mtCgSSzZCW/r053/+6PpqL0AJfh+Le
4veoQGFrvf36rDRb6sRA/YY50PUYSRECDzxGjsrKG5Cv78mhXLjIyt765pKdxmUgh1SClmEC1WZI
dSAgkA3cmbaLoHMxtFSmkP0CSmFN47YAQ8kgpzE1OuFG3M39e1QTrdDXys+mgBQT5nsPF7U5mQu1
FFpoUDFa16RYUI+N5dpDakwnbhuhVt0r9pm/+4GzDO3MzOKhZx6BCGYQ5gQzFnVi3SZhMb1e94qN
VULRELtrSQPBOVY+zl2rhoKV6lNPFX+NqqufaauMyAoy48t1SxtThhYwE0hkPDmRrl+W8WwsfuMC
W1lSWMrcr6CAeYLsy20m60TU4x4N28aobLRQAd2H8Aig99WoaKkML++cDv1/H9gIPZ5b3ft0fTg7
JtZ5DfSvehClhglDu+N5HnbGo9zrL960YaJA5GLjLvmmt1PWoJ5alF3Wprz0JHIzjUAQU9ePTaa8
nU20sTo4EsCMjNokGpnXfgBl3jkYWNujeJwo/9ZRN1zcTPW365O2sVUBTkC39AJFR+C88oEma5EQ
dKs+DUTjNCEbjOlm1DoTgkN45LChqG/cUZU7QJKLc9xZKsfoMcfofMzmyqpB9FrTTZMBF9FEkMEO
PZbq7qGVWWxq9/m7+x4Wc6iAATDlo9y/zpI78At7kBlLJ2Xd2/y1bvYSE5dVh9+X7kJbiVI8Es2r
6Cqbm7G0cqxWLe7Q99Jm96335Bk4gJ5sFKyGL6R8yrrbZk/meeOGQoc4gk44CDbxOm2kxlrOmsn6
FFo+5LbSPBVBHm/vzXP5XgBRCM4kFOSXVk6EaW/9vvOaaZKuYmk+Dp9qw3wRphEJK48ziM4AL0Ti
Ymxjo3PmKCj0nTf/5aYzgXYD2Q+ybg7ex6uzw8hAdTfpsknzSsREz0GSoofvZ9pHO/eZlfXxYVsN
g+CXatKA6p8lEomZ2pOkWn7om1h3ZWJ1ehSOC74waTSp2/ya2fOIUj8Ic472+DDmf7dF6r0b4rQy
uMr3Fa1lgiDabFIoRQWGF2rGHnj30v8wazg/4BboWdbXB6IK2o77AyywX/19vXNM7H189fOrwac+
mfFxYt7PRiyy5+uH3+UR+/bHrzYt5JMm8ApjPTT/rvs0uzdNdWO3N9eNbHqviwycj+53QB1XEUPu
BlrucKtJK+8u709zce86O+iIjXlaEtNoXtEXSLi/jPPsIuc0oMStiibVwQ4Xiiq5PoLtz6MgDqwU
wFJryHlfMdu1NNKkkxH3pheqYi8vdXkL4Vzx/lhYfsHZABpTCEAmmyatTfcw1ThamuKmrbyj4Wan
eW521n1rQEBNo5oH/Dwi/NVpVpSjyzjqd+nAoGlpkYgY0fUpuyyG45BEHnx5aEP24iIE1jPmy2qa
MCKS3U9B+SVXzSlzRnDo6vfaAL50tz7axnhXGFpiqCmaOvZQusPOq3Djon3zM1YTa3mUB4zoTaoc
QaKynJ4Au004G44eVFjQs/Cz7NXrztg3thWMolcWQRK4WC64GEAc6mtcNKkjvHQK6puClyfISB16
8D7OqklAt/0wFXNoQIXb4ioiU4UifAXFQT3Se5J0aPgOr/+ojV1oIASAXrUD5P/FHTKOAXeVqdep
MfdApqSQaYrrdq+Cu3HAw8qiCOsYCzfzyrEGj2ly9rwamK7T7EOf66mongvqRm1PwkE+9+Sv68Pa
NIgnFqivli7rNZYE/UuaakTVpD198gQPi/nQoVBZFg+97YW81ZEaIe8/0ECebSGFbIPb4aLdSNOY
EtWA48DqbsY6mY0cjfI7+ZbN5fpjY907kTO85gYX4yqQj/QLWCj/LtWe/MiGlUW+B9BZNFEsGai3
x46vkMZ2G4+mOX2ZuhfSfCbm5+sLtHHUvDGx2oClsj1iSAdaCfrNTzM4Xv/63gCWvz87Nwdspkzv
MYDCPLlAStvOV60ad86yje38Zgir24UJszKsDkYG42XQm6PVEJCUzVG+xxO6Z2i1e7q+7yfccTR1
xrCw4hw4THLbWHvuu6zqKgp7M57VhWyXrqUIhRlXjREhP7y6CVunCLPigPpB4tXfvA7JUGpHvuyO
1K1DtzlSmUWKPQWjFtWIfvWT3qjQ1U6dquOKveK1FknhhUFAbmYiE9/swglcp/TWbA5mOXyChsVB
BQnE5sLA/AnmlZCSl5rPkJejyNHFnWfEOWS3KyhC+M4PXfxFoDZLqudZ/zYhUzMwE5CQz0HxoBt7
t++Gj2KrIVWzYBAADVl5USkmM6sb2i4gDddkCXeqnTnftrAoM5lIAuC98tZPmTPT1nVIm5rGFEkf
TZZ7SN6NnYAx/LGwChVzNMzPzCvblBmfRHYspxdHS65vtr1BrE6LcRCQ5+7rNjX8b6Z56ml8/fsb
7v9mCIv9s80shl5vdYLvS/2hlgAd387qkA87u3nx7pX3v7GyWmzddcbJNrEUnuXeI1MX5tkRsVDo
tgdNk0kwfrs+qs1ZA9YAJKEWhB3XxByzaeHVlrct3sCnyguHPQjc3vdXrjXM+oCuWwbndb7Y9TdG
dmLFzVVZKDIXThg8P1enn1WPaup6E/MFolk2PpfmX3WHYsMemH/PzurwsyXixTIzYAcHQumNx268
z/xHtSchurn+LkgzsM8RCa3LQFrFCQh33DYlbojqD1c31Ajb6kVjkdprG97clGe2Vh5tNKUV5Axz
l83+oW1UPApyK7j//thuIc/8Z0grl6aqbfzSxJC07Oi3TjjReKj2WKa3xoL5Wl4M/9t593Z3LtSK
OreDNvVpH4sAwp/DAIHXd5MeIFUF0Cp4bpeyL2jy3poRVZv5Nim7FEsUkvHJLz7YwV0/e5G9ly/d
8riluAzAJCo5F3SXnptZJHPqLp19Kw9Ni9xSgA4qEdxCZvb97xAg6KBiCPXSpX6z8m78edGWHcWw
0ETcxrJJQDRvgU5bPfnlDpfO1omAtkg8vhxw217wGs1u1Qk7J13qD5913LeOdbh+pC0/dn2EnhtY
ubUqKlNTWdWBOEmLfXFvVK+2fnC6n611/G+WVp4N4XemZzqmzflIZIzm+JwdsvFWTZ/+hR0oGS5d
0Qvz1+oQ7TIxN/lcdGluoUg9SP2mrLMYUoAoFqM+r4ode5uu56HvChluxN7reEBzi1pnAuMqrO9U
/27oDPm8b0b+/fqwLs46MOiBzxDxBmDgIBdYT9+ARg+na+tUGf7JwzmnI4me1R9lNh6LWruvrD1O
bKRb1s4Bm3hPICWL5lZU21dRQu2Ps2oxvtSswKtq9K4RMW7ZN8z1mmMncjfRappHxZjR22z2ILE+
9+zFbzJxLysJKa9RBXeg+y8PdpOrWCBcjSgBDZgV1NXBVPMA6LbA3wYicifqxTavX0guhyQoXA3M
Wr4Iq1KzYt2qzI+i9fKEKz6An7uXibBld+d3eGZ7mWaG4zQbRxSb3HtLyCY2y3J8HKrGe62Rn08q
5jzNw2BGBXy8JQcOHWXk+sK+/simkyHJc8+825ciUYV760MbpH7WbrVafnA187YUZp1YhaeSVgmA
vQ29DT001kSj6TRRqbd1qLDpYlLgp04TNMxK9EREfs1GBM6jF1btrIemiVxQ0QBvDQ4+61hBczMS
Sn62NG2Itc4CvD3g7YELNWIwuRmVQ+9EHSoqR7PKPxGq3EOpKR98s9yP2zGTkW7kP72hnuJupnWi
sYGGbWNpgCUVWaix4GMhIBpadOonDngV8mIGaYfVW2HbQsVvcoHmZ3rwE4JtNOya2T6ApzGDup9d
3MoKQVSfZ3ZsEQtaBNk4huj1mI+trPuDbs9FWJilGUFqoYx0IYqj1pUOlENVfdOCDD60HIyvchHq
E7euY4of/AU0qsXd2AB12o/BeCgtS3tCWwmexJmv0MdQVkWole505MHQJ/rkivuAFy32lGuFVaXs
m2rueYJqFtDkrK7KlHfW93ly9FdgAwdoolQyKiRtwwmpjb24f2M3LG1hC88dtgQwgW+vMwWOuUwY
Ag9U3p+cqQvNIvjQilfuuCdgrsOKaR9a17r3qsfWO9aqOQ7Z8Dx3R11XsYlSJEKIsHErrH/20ADg
XXEZdXis0ULCgQDFnUksQaZOXD30J/RY/pCGHkp7ihTOFXrXijwZ/RqZ74ecPObSwclWh3b2KQfC
JuuezMIJbX4soXLa2s6zMfGdKbiIGxaC/AVs66NTEmng1YVe08ntxxkzMHoZ2vXbEJQNMdd2ouwd
K+viRUuVdBtN0pR0Ebp9RfdXZu9cqxdn9tuB/G6lPHueWIMjXU/BRPfL8EPCTtoYm/7O1bpnxHzr
L75HmFPPE03rDOReB6N8qvvI1f/jbK3OaNVQXgRypKkGsEUV2SzUdtkN9lZkte5d0IwgbUaLV9Xr
dkJsjUa4elqca76V+C4XIR7jE2BNeoP8pwYwwYAjkqFVK0GP29eONN+Nwv8STF61Ey5f5qZxRSE8
WrSdcPte1AxBYouKzeSS1Ju7W3+4N4GeyU/QioiguaUzeuD9F6f/LKtT6300gnont3cRny3djhYg
woCIe6gAL2fGmSMhMU4nwVHVybx0tMpQQPvg+r2/Z2F16oxkghqqQCmvtmL0dQ/vLnqtRrBaW1xc
mU2Re0t1FCSV0kKD7QR+W/vgbI5+64iezdHks6EeLOTtc/OuCHCXFEVY6lbMrCG+PldbfnpuaRX6
8dkSk1ViNQpNgbLITWyHIcW115u1PaClcRPHoYe6yNtFr3S/c4SLKtjID534kDs3VRYCE3d9MJtW
QDhqo5i5wfGkI2lMtBz5d/Qjhyb72k/PTP8x7rFAb/qXizo4mp0XqqfVKQVNQYn8d4C48otWRWL6
N+4bAJKBSr27MFS8nSs7yzlXXou5yj8uYlzm3v7YWvPzW3m1GLotjT7IBtzKwVH6yYzwoN9xYPAA
4Fe+eSUt98XypsDDfOmkXX7EmQvTmQvce4Sm6II1730NwMeKZHbolvp0YBMAsd6E4Atiwp/9QD5W
ZZjNx/7VLllcO+5tKdkJuGcXdFO6N/5swcAcBkUdcvcOXOKHg6rVIyii/uZoloIKZmBmNyi9yNhE
Ci1Sk9bELW+mGO3cWVSXHtK7jQSm2am+2pWrhZ7SykTmPZD2IBNHCNg4yIXUZeQHqJUDr56X9Rc1
FyqmlfkDLBFNlPk9ZG7yJ54P0MNk38E4rh+aWUMkayHKztuPpt7xaCxsEQ19YMWBNF98Nn+3zca+
CYgHKuW6qFF9E/ULr2jzYIEp5qbqhyNJqxSg+pshyE+oE+Z2H/tEvw3UvSD5s1Yr/+hJiMLQ3qhj
HddFovL8S6cbKhzayQ+b7wErEF/fWfXRM29nO4gC61AVXaSC0J/t7yOh7aEpHDvUuZySyZpp5FAa
ZlmS57eSAg+teZUTypKFAHrErNMi1/xeBVGFZwaw1TRUk1WF5QT+gI4zA1mjGj293mD9arW+f8rV
6MeZZtlftF772lh2FjUesROb64D856o6Blbzo+IcsXKemcnQW4irbZWDt2wyIHMs+oiKVjtkin0H
KxA6+3MWJF1Z8Ts+d3U8uV0XQigFz2DfLUB2o5cPDVp1EsmgAhUYvRllgnefhrqvnkafe0c12VNM
NFGcStH7sTGQL3kneexp9TdR6w2y6zUDmUBWRKaoxoPKRP0F9N9GQgejeWQcbju23d+1mLOQziAz
NbphPlkSvWVNxr4txLfROHuvtM45phEYYKcLzKSygKj2hrE4mLXzEYuHexV4tLvBFlXkde50AzqG
D7PDaVS3NcjdbaZHwpnZx4x4+XEiwWcE1ATvPxACZJVphPlI7diXkt8pPJJSfcj8Ax4m9j21Zf5q
ScdLBqrwpKGGgeehE6hYBx7p6wgp+mQWi5OPxL730FQAhqDaDy2qV8mYz+yu4tS75Q2Q3qbgbqR1
vhXyDtTao5ztU1Y1fphN/YSHC6KTEg+SkEuCOEUb8xAnrUjKqqNO2Ped+JUFpXhoXEuW4aA8MyGA
XCUG12Xoe4fSOByElCI0iALKy5yKJw0LmZSkL2Jf0xDCl34REcUqAIo078A1D/vVsHlYe+4SPDXg
A4O21E0NYE402DMBRo10X4D768LAUEE06gM/Qse0vzf41Cdu5Tt1WM6jGfdDISPGenLAPOghdRVA
jsU0RJVTw3pZj7eFafJI18oJbVFZngw5s26noKeRJlojmq0mi+bcskMiqjz2cvGZTm0blcL6y6ud
n3hLWsdGt9A4gYOsn9wXMpjGcWKGF5Ve+cuzcwhXCTlG0sGItHF+on2rRbaWl0nQN/ZjAfmn0Ka5
jPMc/TIgdaxAQBsYIcS1/OPMND8WPesealZbt30AEUAk8rEhjalJTJEZCRI7KJtldXlHGcVWwWs7
7PNcJXOzNEZ22MKUdCKEAlyOilb5VWpOEBLisbscIw6J1s8HX+/pDapB4rZBDxeCRxpVdpDHulBF
rE2ozRPZQ7gcHLZJ33LICZmQVwHdzF5pdrmCLm6Ps2fT6oqlcw1gQoWHAG9/WMMQgfkhydS3HGco
ezc2dbmpzmyt7ltvyHGSenjZ5OPJHPVwRh5h3ou6t2KGcyOr67DQ7AzHDYxw58WrP3Lv9Xros/f9
5To+u271wSiRFsL3wSwfYu8HeznCPQOroMEtGp6ZEitSIJOjwnaMrw9gM144W4VV0O7YxMZ5ggFM
uPzEM3Nit//E390g9nutEbfZIJNBim4VuoNL3MxoYdBUFhEObG0Kmb4zkM3oapFYQjvLApRYTVRj
t37rBXjx59mjaj601mtv/osnFGS5/zGxmqtp0GcNvXVYizKGSGRu7ESg20MAjgVpTDRsrYtEDVPF
iG1P09ZFrT9rQzsY8MjZoyPYdClQreARiNogOkne+uzQ4VrytIqivaJI2unWwjl/3am2o9AzE6tz
hI856gRjSVPUN9yY9+5863PbDnsTANJCIgeHUOgzAqAKRIetfCDu1Nw4M8IEs+oLxE6VHyqj+Nsj
IAtRDlLwtt5WMVWgnVElVKznbioT5HzdxJPo2Z/8bI49aY9h4CMtlRneuwkmFw8+G9EqeTHZhV3W
eQ3uGGCKJH8a+Q6acHPxoQ4AeA9q9fo6Y+UJUk8E5BCg4Pw64JZ12a1u1jsLs730/xhZJ6xEpyuO
exzANIMYAFIYULFG3Hx99beNAB21wNCwEVc7kfYj8hysoKg6ifBJB5XY9e9vXlKgX/n/76+2YZVl
Q9WiNSxFIjKnx8k/ZLEc74x/c7SfmVmdWbqVSTbmGMbYfMuqkxP8uj6MS/D6b5f6ZxxrYiVKmOxm
rgFnm7H7ssliYqtEWdVz0xmxM9WJl5l3JNO9yFRTUrioNdgsuf4jtr3uz29YnQWeNQ5j1mbI2XRP
blEBUvZZoiHhupFNhwDrHxoBUPwGRefbAyfL0SI2uxQIowwVFOR8LaffMbE5jjMTq3vYromJo7mn
qV6W4TSNYebd4Yz7j1ZWng1ZMDG0AgMJZBf1tIlEGRzz6fDfpmvl32Y+O5lZoJPRUfHSW1/t7M/N
K/9srlaOHah+4Blo/qFT8EIChOT2XcA+kWJn/+yYWYMJqd/gZPcwDMhFPU7MDFVehbb5bbLei1df
9tGf8azB8KgZa520MZ7eyrAaJdBh2vfrS7LjXms56jJDUxJvMZbeaBNBkEbrS3A8+TtiVNtmXDTp
QEBvCWPebpQGZhpTcoom9wel8rA2P4H7+/pQtpflj41ls55FrC6Rg5WpjqbCdMNqeNA0L8rrObHl
3mNie9v/sbTa9uXg5u1cYDSZeq107WVQKJ9dH8yeiWWwZ4MBO1A/ayNMsFlJgG7b54F5N9dtLNvh
4k0U/BnGajtSYw5qCCCjAtN4n/M+tTyZTPZrQU+itKF1X0SW3BFwWj55zeRqh2q0JZ0EgVyKdOt9
E4yxg5yE3vpxoDWfMxfoNGZkt9eHue176CwGdByU/Gswwjyq1uQ5blU3S0YTVObHdwvH/d6nfyyY
q8XSVclnA6cnb5LpR9EfhulfnGxQh7RBtYV+jAuS+YxCzIuYOAmIccxYHZrlY0CTHAwv1+dqaw8B
UemD0QvMZBd9WS2EjwOX+hgJSvwjGGYHqImz+dSWOz1YW/59bmjle52tDaPTurgK9FPv8YjO76YQ
xaKcW1i52jS7SPEyWAicu2lGbeBfHGln31+XVLJeB1GUie8P3nfdfLG6+17sbNCt3XJuYhXDmGgl
Qre4h3OGHUSDCl8XnDguzlF7RRkh6sYf11d/c1GAwweSZmmNW/f9KNTbhQcgSSrEizO6SB+9lz1o
WRMTCfAAVKigM1yFGYEYNMjwNSylBhT3nKMovhaCxGPwjbK92Gxz8gBAQh8Q2r8Nd3XlSGn4pHLw
Mje9+4rHThlqX/Oj9dU0/40rnxlaZvXsqLbKqoXSIAz5fYhAc1LJ9VXZHAg0sJYKCzQ61qgjIAqQ
vGNuk0LMIM6sHFnelNJvKE5Emrx5P435skZozEQDKoCJwCe+HQ4AVsRgNFh6/MI2/+zVO0629cg5
//7qZiNI6JYZXQJzoC20CLEmOnlI99SSnXnbOvfPDa2czR4l5C4dDISVc8jyZ12jISt2UAx7RpbF
O1t8s/QDDSzDaJiZ+89C8Md6diJjVx9466pGXgPk6OjdRmfualEyk+lGZzXAMczVgQAaxH6gtRS9
OSwsgibiDk1msqcMsXkZnBldrVSBNu7eXCpubpAWcxPPedxCRMUBx9h1D9+cRN+0wTgKaqwLStk+
CEQmFg8fjEeHIyN7LMedTbo5FmgNQKgnAJ/DGiQAhgU2tDpaMylAEllw6rshLJsn3/90fSjLZl8H
OOgG+cfOyh8Ct0LIydAKiGT8y/9wdm7LjeNY1n6VibpnD0kQJDEx3Rc86GjJtnzK9A3D6XSC4BEg
CYLg0/9LNd3/VHoqJqf7oiPapbQkUyKw98Za36p/hXn782dHoBGs07g1PzsrXG4LsFU1nl15N0tg
H53Y/qLn+NPPAvSMf7zEpw/diGj1VDlhkPLFLx8oRPbhLz6KX73Cp/vSna2iq8Qr1Py+pXezvon/
abvXdQ1DPQbVMyIzYB38+a5EjIwIegeOwZl9c6tnM2/F9PKvfND//RLXj+oPN35j2r5wPJjIjYcD
5Dc5/2Jq9md3PLz/AbJlIFxD2/Tz8zul24QxR3FuJ3cfjgaEIIZjyWdLf/TmqVRnqv+V9vmPL/np
qkEj4EwVuGp3gqubeaqzENF4S+wdhuVXaWx/9h1ANQtdK+5HMGo/FWcc+dpzFK0oznBAbNUbGQkO
sbJ//iOCdRLgBxhpsHB+epGYjDYce1zCuOjvXRnueQwS3r/wGpA9QRwOLljwuaIJudZ1U6jmrgYF
eftLafif3fAA6AE4hnAEOKqu1/EP37KpRYjrhKOSO8oeqb71f3Gz/9nTX0dXgD1AeYyC7Oenn9sY
RukO98nYJO2S1L8Shvzq+T8tJs4im6rhWA1pswEBDhLXf+7qgwoPujEGCixCZAWYAT+/f1SR3liG
ZjqVUE1E8bd+LvP//RU+7xufX+HTPUGqxcQeEPSn2uxceQ7Z03BT0+3//iK/w7T+uGvgVdBsobTD
hwCE0+eDi8VhluGYezop4936km9swR890m2b+q3lD3FZ3TXsegTgHRznmZKvECiXiUaU9C/eyPWC
fX4jcO3hnMaDTgjm5p8vaCMgxViiWJ8Kxe5bl71NXaFxkg6dja6rLZLk9ksQgGvAt5Fyv5ESjCm6
hvoXo5zPi9/1eoA+AgA50HJIJPt01eORKZyf4m14fN6AjrKdx6DMJmueFgnNTlBDAhkj8zoha/wr
uMvvU7WfrwFotgEDkNsLGKCTn7oujigkCjDscFphrNkioaw9RGN3Gq5HNJEotk7oPEvexydpx0NR
0deBzB8BH757i36aOY6TBSse3Fi0CF1v3XPhTcNmgAAvL6y5AMbkZwD2d9CWr9kgnH1JV1CfoGGK
1gNh6xnbWRqNRdYgPBZiiW6rQ6TiFAsSECw7qrXvIZyIPmICyfPsVZkWrEpjLjarpFsBV8Bc4wxv
VHzjVtD8+NgqXP3Q+lGZOjCjck//KoHg821+ZcVcK55rqCr7n4gppouVxGsznMbnlh8I/6+h0b+/
L//BP/q7/7r249/+Ez+/99IOgpfTpx//9vrRDaL7z+vv/P9/8/Nv/O0k3od+7H9Mn//VT7+EJ/77
C2dv09tPP0CHIyZ7rz8Ge/kYdTP9/gJ4i9d/+X998N+g48ezPFr58dff3nvdTddn46Lvfvv7Q/vv
f/0NRvc/3JnX5//7g+e3Fr93FAMX4/T2P3/n422c/vpb7P4FufLXUEjPxawmvkr6zMf1kZD9Bfgl
NAjsajAEHx+3VtdDj/LX3wKCh6D6Yvidfzw09vr6EGF/wfEvIGcAEWI5dYn32z/+9p8+nv/+uP6t
Q5XZi24a8Zo/LSLXWxY+QOAx8WIx7uTPpQsXHvweiAvazcobUuhxaNa2kuVrsBRpGVW/Yj4CFYCr
94d16/qSiCrFkgVEAgMy6fN82TpdLWUYlLtxGLoFqNF1zUXROFvEvvo7ItEgJWETOOdlWvWuJoPZ
R5Gg8KQoBzq/Th7NMDffG+k7t1BfiTuvqB/CEti0VAaOyqdKefsJMlaSzKGeTlVVDz/UsnpNUg9e
kdGuCT7muRnbhM6ts8HoLIBdxEYS0O1y5mkL0+e2Xcizii0oCr0sxF20dB0EiFRUU8KKLvjCA1a8
e4o5hwo4U+ijxqBWeEKnuO1az4NWkYJZMLtD0vZ853pjvNGAhUV9aQ1QW9R/kaIKPjyBMO7RlN3G
9dt+7y9s2aslGpo0LKHTWscovG/LCJmlwl/zoY3Gl1IgNI8KN/4Sh+bHzOQAq8mM7HjgZIMpqwl3
u0xrt3ykUdcc3J5cLVYGSO62DbMhgryeQIEFfWOUssD6IuNrtwum6ZsApCPhjVwzuIbKbCCwOEY9
gUkirDYo1G9cYm0SN3NeIo4lQYjHy+S8QzKG3mxxEkUb/eo0DIlamkMuKdsJUjL+Ojo1PYv15AU7
PoQfBhF8qaq8CzC0rzKqvsipiFLHxxYB7m0Slv4K1ZtAKmeHNNUlDvO1Uzzp6LIkazR8M0zCQhUm
ikUK7tW++SrECDLNEDvbuBQnKsmQ07VP6649DmE/PUS1ss/BpPc1o3nn26Tg6y5sCa6iyQPX7poQ
FBjsAocy5MGh6/h3Y6ZsrphIa13QtFWvXlXlpa23YxPD+V9NPHWskUnZAwHaxB9oI2FaGO61P/a7
KaZvWrLUU0GchCOjidu2QUpIwVAI2F1tyi9IqXwGFEo0CHLF1zAp23hXuCQPy8JDDm5r9hj3Y29A
26R3bjk6uQltlCxDtFoo5Sr/XYLtC/9PwSxcMi6+AvfOBBdYbWCW8ke9Z0yAUuiPEABOIuubQWet
BY608mHAS4LWltuCtvHj6DYiX2fAfcKgvqx+2W68ccYFU6Z6b0o3TKiRU+qqyjmywdcbhxaITy0G
QY6GwhUdwkLqWhLnMBjOm8qZpJ/UbTnnHaEnMwQPofHtFwwxFwR5LXvB4Mu0/bgpwMTa4zR2gswZ
t9gKKeKz5qR9meiFlrbYRsNUbXkTsoe5gcsrxCDVZvD7DncSj+SyNmpPghrKPKeNa3wi8/C0hgt8
rLrNArfrUq/1ms0USn0YKs/7ERUz31duAblgpHd9PPJbt3SXDKw7mXqTGMdkqqt7YPHkAcZy8NQM
I29Qx3aZI5fj4nsQidFuB+7pxXB44gBcsftiVOGJuUiJooXcNR2WkGgZThTBthyHW+4TxAgw17Zq
fKM4fawamjY1jAmolDOf6HTV7Dy4dtqBmbNziiJTjJ9r63DcJV2fx7VkydLcNl37Y3TKPiFcrfj2
U6w2sORx1zxVdnFTqTIsOXaPd7qcDOtfxATp7JWt01TqKyf4c9phPoxGPHgaF5LPflZB1AKb0qG0
8b7TXd40N2tU3C+mwnBsOcCMlxNePtump3C8meJsAXGA7exVLJylpowB523ks4AXgoTNYQq7D6dU
4LaUIqxPbFnXXQNHl2iwOLO5xrt2v4ah4sdKi+pCRBrMBtpHHoGK5A1VNrnOqWgr72ZmnX90UENk
UxDnTd1vi1WTrIV0JMXdim98mywzb09Q7uS9IzLrOzKN0H5tncDLTFxHGTj3JvHjbtc2tEuvFht3
Xcqd6z460yh2nnZXrAbiQIb1i3QdlXVTDe99O3TJaOkXV+iXsKu3MGrKDDmcLT6wBqufCzUkbNpH
B1LSpNXj11qNX60zwX2FtQUCdn6uYpgoiJ2XlIhg3BnDL6S1dqeDQd2uET/2dZ2XJRSmHNitRynG
lxaZlDcRHe4X9wv08lgQYVQdcdCfuLE9gI2Cs6Q5R2jZyQF/gAwOthkW3lYzoqPq2u+SgPIMHkm7
kaGuzsGsp0OrcAux+tVvkIOUUAXZ5myzupDTK8hqqM1j7wdpLHldHA/q4J4C9Ezr1B3nL8wrIP+s
6WvclnnsFFfoXud+keFxCEbnFl5Iiy9wKS/U2xrWHcLpx8iW8Rl3BxZCEdrzEvl9NlSm29bVuI9G
yrd0BNrCZQX2NnUGoetutZBTtbJ46hl5ilhd7UdJl8yn9ZhVM4leCoDk17EGLkrwl9I4R9he8yIg
4G9aNWeF0vMBvGGzGaXy07EX9KkdlgDZlAGmYoO3jQMo2wunGPNgshtj/Tod6gny+aL2E+x5wbYs
ov0chnkZNNP1wzvxIqrTnhmb+mI1QcrXQSR9jawogFp2oi6nbTPGaS06lpWiqBPqgrvjcaBxxj4C
hUC+INHa3HRVc0GjWCWDJcfQH6ftaPtvNVTlmplMzZDizqVEwGVZr5uSD+cugijFJ7fWIVXG68Zu
pqLcVtEYpD31fkx1vCf91UiKA+08CucArxVnVahh2y5aLytq716pvk07z5kTVakn6VU7j0866UYV
nXoZ+Q/h4PuwYHCBoPVGZ/0Ano2H1TYNKw+SyM6/cBjnbwqzQNc0TVUGlUa3WxdXPiui1m1Z6jyU
NplgOwY2J9r5LY6HVt/mcoYGTo7VhpggR88l8lCLIJPhym7rkGd9azadZPMB+oKcuWOfMKded73X
bn3HCfPG0A3sxDhA133SGLieQuUZiK4Du4VvYLsM3abmvUmWGtTiYHJfJOZqmeerrQ+WW22Jt1lC
7Ex+LM9Iunks9BpAxSdPDptxCblWKaY2cerODlTNmDHnc8iwhC8D7B/FtOtwxDEhYQCmw+lelI0H
g0XXYxdvsqAeYph1m00ZFE3ee7dFzOtcV6gfIlbsG3TdKbkapBvFIF9CpCPMDw+Ds9wAfXNlL3pn
n0ND6XU4FpS8QJlVuy/o35ukW6IlGTy32RnIEXOOeuTEQ1RNOjoLARmiYDvEKPF9ZFAsGG3jREbz
I5SsMm1N+zqju9iPzkyTdi4vIDvn0aqDI6cCYmAnmlr4brm7l2UxQL8Ys6xrRu+FczWkSz88457Z
QQOSzW3jZ95gqg9AtqeNKEW0o0EFEoDF+KIU/jcd9f1lLdX9CGltGtQmykdUWDg/BNO+xeIbRaA8
P6AgNelQ6BHWGIH2P9x2vPwB04B377Q+drK5O02N2q+woJiggINHjr+XPQ0S2hy7cVsYpr0lnjfw
Cu6dsv0IVz3lumQ7f9Wv7eQDrkaLIV/QL2wIW8o3E4XBRs+ht+mafigSX4bzDjQjlyfSXV9HH/Go
tFyABuIE/p3JtTfOioJtMvharXHnPTEVvpPCH7eKIql99USECrITaTW4C74iDp8e3KEgGGKwzt6q
efhKVbvAj1I33itcc1FCBXT0wHfIO+HFy64K1y0KsP3kqYcosjdCWCeHCUQ9IKt1zuGSo991VfaI
L6HdjVOzNZ05BgQ1xAP5KLlKVAM+C7VAzCeT8j/gzYcW17JhPNCwP9jZ+zHG5N1be50pyY8jYKxF
oV6p6Iu7XjYypz2MMC0j/a6hP4jBrlEG5C6O7cvE3ThdFZxJtO+f22tvEnYw1tRjNyW42POmgUSq
HNsd48t6QpG4jVBTR1WtU24FdG11eOwcF2lxOLPLVaOQPh+5M5Ro59B0WG5a8lEOIYr2adwtgRj2
buwEd46mCegIMyPlyZGtzKeoqe6regpSH7BhQ+0lFuRR43KfoE3G/+Rr7L4xgXFKpL97hfTuGo1A
AFXb57Uavw1xdRk5OXuKd/iue0heh9ElQWgeNi8JdVQYdSg6AkxwCssB1TK1vwAnSuGWQhVzt8Z6
veXdvObexMsj5YzsKngCUhn1KhtiTIS08TbKKBhccJjrdad2FRJUOpnzekClhv2c69VkAQKurq9B
IPQo+5MBbuALKWIQw0pnhpQd30C3FwxDKap/APFTPBY99y507sx3ImSTgs1lzr50YeQYvBCjn6Hw
b8qCaJl3oS5yq4RG5TXLL6XValsVPnkXdB6OI4S2KMZ9xJ1IGOqbyd+vAuETQ8M2XFeJJvJHKJEo
E8B8oqoQnvo4fi5hd0GGDhNYNeTXAI487RRrRgsPe92wdEkLGk02M02dpKnWPdIvsrDCNOx6VRvU
hyAtrF5qlIte0WXbWPvzTV3JvZ6rKsWdp8+zy+UmMKHMOCKbigorKAaU3i4S4/sUrAik9OAiZ2QF
i0gnjqqeIKo26USIhIthBAlrnb1z04s9qGrjtrRNdPT1N9J9xcHdTUk69A5ywMAAZRgdyvEkmT75
zbqJjQ8LnLG54uvXbh2RfUmdUN2yomaHIDS5NCR4AXPpgQas3UOITtD8GW9vWvutLXEzJjjM+V4X
wwNVyyZSBDs2+FUcv8q4D3GCUwdngbwJw/aV3jm+Tft6HzrNSXRyb2novxnk/ua09F7KId6Rcj6j
T11TzN0+hpZtlhHL5eSju1wHdG4BojW81rVH7jvTTT2RCRCIMV1nF022R8x2dUIK0kOEqI62XNLR
7ZYx8d14QyH7aay8Bcpi0+AyPsgQ05PWD3c6Drq0X9s9wmSOLkUJY1a6HIrSoenguMXLso5luqxy
BBBEIfixJ7RO5mkid4uNSerNPD6QCWpaVM3sVGm0mXVPFCAN9l6gJ/lWc7JsFA5w0ykw9SPrkC41
mWuDgJMWKzYGaGo4I70lwdFb8cCY7Ny0aKImx6hsRqKHLx/bCWgw1w7lkBJuxKZuo/LiFyrM67U0
G7SS/dawutvHTWB2LFxoBs2DE+FP9MgmAGpvywt2Uszqm8ZRtMhGHuDOhaVnToppfpAYBR+5Fw57
6k4oUUiz8cuyz7mmzdHa+oXQ+W6SCglc2nqn1puHBxXJm5mUKHlxByds8NBuLG4d505k2JHO6jBr
blKvJ8seQvZg69h+TjG9qzbuEquEG088Fxb9tt/3DkbC7vw9qFDR5BL+u2ghr5xgT1UNLjhKAPSt
Xum/gPqBYlOFOIiWDXOTRXSvS8G3DPP8LpYwq9T6EIUDQteN8NCwazcNR6ffaE8XKURa/ABQN8t4
0PhbkEHjZ6vsS7mgTGuasN8B4c2gB8CtDZDh64KpeN5K/7G303Hya0yuB4xl7ACTri36k4+DggTg
kAPOu5ysW6oKawykzGhRnY2VoXgasaTFg/KxqXYNINbfYfHGVsRh1up13O3dSkGDEGFG4oGs6WoZ
ZD2H7JrHdEkwMLV712MnM2IbKMnip470gUiANihIpoptvWKsUbwhUKX3+i9jicMFC6YCeg64tCJP
ke1q5Y2Pzcav2Jx00KxiHWHnPgRUYRTttwU2z02HyXHucpRRVVQfnJGRRGgEHKxUnKRx3nnR3RfO
+KGbeoOAzMdIVuXzwGgNvyd8CTRsTVKswr93F37XuJQ9x3OIzd405joDQ16X49OsX0rne+851RYM
5acoWrykbyOS92604VV8JG24Wa3HMtTzNrNBfWwbKEGYqFDpcP7gzf5t2y8n0ZRlrkfvgiq1TKRH
3aMM42c1Ykq5CDTFhMOWCc0vD0QmZIwM9vCLGpdLtdg99v2znsZ8GUPwqPpM+sFuhHow9UGxiWI/
DdZ6F4XmsYBLFoZh5ExtPN+9RIpev1KYf4VdNSYztgnc47APj3ANGsAVb5ji5VsRLBgcwnFcbUQj
+FdeapsZOFGxQnl8M5IRFdnUoq4IId9q1os3cuetaKrytNouK/F/DsogdLYsnGcP09EP2WPXmXBi
Qyf8xiDLLlWElJui/t4ugGfSGljMEazRdd6ElaH5oJtnXSFArOq6j6CEgdwUYG/2TsM3TRdsusnp
HjGtn9OliqNr6SlywTT2D59M54UukOEJ4m3bCDm5LSaU3TjML/gT+30P8zImvHh3SKvN2og20Gv1
3bYApm3jD3H5gSidS4cRBIAd2LqiGW5lXJFMYVyAyEaME6Z1fjTI1UrcAc1AraM56zWC6wV41gmi
0fimtN0tweeN+ZS9+ARLOuZ68xay8m3dDd8xhylzr7FRRug05wgiUvBpexgCm3p+VVgPk3rpH+kQ
QGPQXapI3sOeLHerjdS9X+NTZjZ4aS0SXgtMamahHbicoEYfFtdk2gTtRbfCvwgTF+hlxDYwxdde
8pPG9zdpiHPRRekfo3Et7wE8PEyQHiJKxe7N2s2pKZyU2X4AZWpJ7CgcTLzaLi+9+TDMU05xWz85
vIy+SUNHjKgaTPkIRq2BZjeha4Zb06FmX7thJx35DcSjtOv11ut1BPM1Nk6fHUyzwlvYildMj586
svyojEaePCvUue/mDICYxMgALKEojDKKk977zm8APOaFAsUoUti+pKPguaXIXKrYsqO1nnYOJsGC
DRP6S2sgn+6P81hNCEw2LfoIM+1ZK/u9MYe2Fgdawi0EOYpNNHObxItW1ERY7EHKxKipLm7KmNRZ
BHAMdUYQujz16gBtl7d02aOghakXZwMH/IXzGf6gjI6YVQ9+cW2EDHDjzcrRp/SXBjmv8Np3Dupz
ZZ6cQuoj69cDn4v62MctP6NMBNG5r59KgyFiSf05Y+DBPMLFhkqgdm7qGieV4xrvxMxeV9NwuNzo
tlD0rBjMVI5aj7b238pouvOt/cFQ4xYCPv21RvZYIzBzAwcqDTF8/tEV3v04eMcJA03myjKlU7GB
D5wkZPwR6IjB3I/rim59zBAidpkC/1apdXoU2sNaDnUw4h8aPWRw8+PaOE02wnH8vY3D+5hOjxS1
Shgam+FCoBtFjPicRJFTZ70znUJTuNvJ71AphOgXgrqL814N0BnLYEvrCeuaAT4H2AGwvQp/xznK
laJfbwE1cDBmJWLTI/5pir4CwC1vOgVWb9WbFLnDmybCwDxE4fkQxo6848CN5apA19K2pQZcSBzd
QF6nW2hfqu466vKLhLf6ofGjc8HmfOkxGUf9pHHw0ux03fdbWYyHLlpabOMY19VYkFx9H4W3pRfy
q9+db7oIsALWV0sScHLnqKE9ItB33YQCYw/VRblAIew745L7xl8PgdePKY4ywo2D58+mYdwERJ9G
5GehMb0qb+1HR6oPMoQxrBj1PbbJZt9KvpX9kIkmUkgYn1JDnuPSd39gmFajV4jrHB2f+IghPy5Q
/SSD8oL9UIYuzPSeTscZhUIttqZx7h3K5ZZUaj/VnkW02txsgY7bL9VtFUU7ovsbIIvCjGKwPk3g
ZcD6j67BE91WlvDDw3yM8/amu8XijTSX2i13Pp2LG4qJ387ruHC3DBQyTJq+AKfBDxqTGxeH6ORJ
om0H7Lk6hn2IiDy1bqpY4fBhmtQN+on3sCEP/Er+xmV9mMOrCf7B68qs5pVMcC49XUpIk0C2h49+
sDIDpGNIy7IcM4N6BsGnqKR0Vby1kw1zK+clB6JB5YgjmHYeE1jczDI866UB+qM0gXpwrdaPOKe9
kRX0O5OIPtBTXlS7eic9GdGeqQJLDiCRsnoTPt33qJiW6xGm7flNx8PiYmUf5igwRwyBKPgbYulI
sgqLuLrr+YBqG+cyc3UXje570NgmX6q2xYR/3uF4oE9mFTzIYjhiJrli1dRbyiaso30EtnfgnmHF
A8PuJu7cLGhjZ7+oBt3I0OHUZ65dlvjF8k2WFnf6AkXg2tntNLQXTGSxBGgMbsWMAVipLoiyGcFk
RdxJ0+9IjQGpIVEaT7Gb15IAV/IEnTR8rs4FS6GTjsoiVJ7zx87HvbNUS4PQhHnO/Xj6LuJiQnNH
6mc0AuhS52ozQ7PgTj7Httjeo89LEfC4oE3jOEJwqjsIvXUmnflhrgOVEM1zOP82y9zvHOmx1GUz
yIMqQ7/rp31Tm3StAA6lfH2PUa0dePMOjQbfYPmjMkUnihMTiH3sWDtbx2mds50o0KLipLoFUHSD
E4TA6TkwXzPQ4pWe4309gDsYFusZrvlh2y8B/ns5ATpWMJY0qJ2S1oDuQtW5iMcX18W0zrOUps4Y
P2rkdYNdAjA4dItohMaw3sI1aZKRDfRQIsxhgFLl2SWK5yX2sbQmM9Qid1IPh7n37ycc8ybYafx8
xEwv8dY5Tq2OPDT97aku2FnG/m2tMcwu5ypb0QiBYpcFo4a7lDBEjgFj6RmQoGLpdck8FGgTfcyl
1nLF+MAhToLzEvJQQP2TLRNoktziZo/aFHNF+MUD74SWPhmKPtyFSy+x3gBUGHPr3ZCO/EDsKOYU
CwqTpsNBSMhAHAXvKmPxWu4R6tSg8tFqBMxDl9setWGQiMj4myGuQbkZFm/fFahvcOZU2MSilkdE
atvUd7DKgpYKVMQTTl2PvPY3IcAvY1TdYafcjWAh4UvSLjewutoaM5IIthnBRtz+1nG3aEHw5wZd
3nau/OpT7T9Q3n6Z5WpgSVmEzNogHvO6HyqeTtyDsobNJlGzjKs8th7gQyyI751K3JYAr6FX8Kes
Agn7rjDSvg4h+vVRFi5ARe0zxrQyQ2XqpKUTiSMRZYkDJ1NmoGBc6mCpQKMp3nwnOHuoSUz3BZ8s
/FcoTWhX5pWZ4cPhVyyjfqqwtRm/yt0IRAnd0h0KzJtVXc8B9AEdPQ5/2j4pEOGCWmC5lUVzseMi
L0q7GGBA4+dPy7YHUZ41FCqDNanc6muIfclt5rtmXW6Zres61dOiUmv4uyagviicJYt65phUVjjS
fKfBeUEVNdNoo+x6H0tMBaqKHABUXHfMG0VSqvkUw6kixUHU0aYk44lW8rjoNm9tNGUCY62L6P3v
safMyVmqOvv9Ldf2O7I6QCkds2ZAW7r2A1Ykbe6KoimxlM+pXGUyO+W7NP0LD3ednbceL0bwI0AI
8vyvBbvmijKzX23fo9LzDNsAGon6AenbaJgw9mMzTiVcBwORwNmzugeUn2AZ46TGkWzDvgJ8eBmU
zB0VnJtleW2DAMNryHUGWR/E1OVm7S+VKeJDUGiWBCs5UInrgQxcchwITjZ62BlWnC/+Pl9tZYwR
JaN3gaI4Y9JVm3cudbIIAa8ZcxWWVnalUopYP9vOsCw0LMDPRfdsXDGlBXVAFPKio6DTadHdLg6b
d0PJvWMH3JrYoU6EuHvuzJAnLODDNo3chERhntFjJY9aCR6OeJ4iDz0b9PwnNZJDhHQE6Ekc+YN2
gKp2M3MgQolKLyG982XyJVg5ddEmyqIH6EkDRk0nMLcDfuh7V5cD0Ad82BDoFR5XU7ZQ1ww924+q
B9SJQTO5F4MiL4G/QFRhw5lvuec7p/n3g4mGNmGVDhHAtokG+fxrhWjOl0XDF8rLPjwPAfQeW+Ep
fL1a5zkAbuveFlF3qkZMFzdgsZ3kQgi+y70/nTs6lTdchw4i53xksVURvR36hX0vZrARk3Ux9Q0m
Dy5IUDFOL6wCuyqRdY/3pcp2j3PIIqdRSY6jKAAr6pYieBxn2m+9GWCm3okQ4WAlFDy0WXFeYsOt
dWn9PQhXk5IiwkhH+WO37QH/RY/KSrPVYjZnTZpl6+LLuPGICG8b2ZEv3L8e4bpGniMaoN6JBvq+
wNa7EG9+x/y2Ti1CIxqcFLWu3KkFboheVTe4WhJZvj15db3/R92ZLcmNY1v2h4rVnMDh1eljDPIY
FRF6oUmKEEdwAkkQ/PpenlW3b0qVrbTbb50vaSZlOn0ggYNz9l7bkLc7j9N+xAy0a4uZYqfOOD9Z
8MRmN0uKqloPBszuRvRGPHjR5LxLUOM7pyEmuDMpvIpGHaJA0vjnpHuT1sFLLMbPiAdcJqrp3i90
v+/92f/W+e0ptG/teLk1PvcCd1D5pRSG2iK8E4t8bKzlZZa0iiHQhoelC20i4bvLrDV4SAHV7kr+
IagGOtYPSETZuSl7PuS8pDfxMFefjB3twholZsJEJOz3aT1RbtvPqovgFqnFwvIOsStBv6USbZEG
a2BxMzDJGUD0DqZrGXAsqeVyXTrmGutxljAkiu9a6EiiZUPzLIhQrb48bIrxLzKud9/tgVOJCqmM
i+aA7WFbMrb8Uricbedl1hzq1Lhzq9K7jwzNB8BBEIbH8ogec6ZVZwFSn/3gROc+2qF6IAeNeFvn
KW9raEhDx5tmlWYw4BYK5GUWFR95r8azUdC0jrprV0Z2Q0kX51/FttiqOvffZrHMCEQ6xgjC/z7L
MAlJUDxGl75Lvs7ZVRBaZAypy+HYjuorPTITC4cwu5HQqK5QqVmnuTLRSz/M064RPRPr0FhXEJnk
vY0+c0x8aZlPwxLDWwCaeekcm82qqKOzNTAwijj5bKZxaEhvmNzme1Z1ckd443wdarXuO7eoD3Xj
+ddONxe7SBn7ZV3FO5vVl9CLT32hxQ2tCDb/3rOCr6bIouuhbhq2OYN+1ioDRp11cWMtmbid5n55
bKsw5eeNLdoOvvNsabeH5ZX28808de17aYw6QuKWHqcEKBGyGa4Bw7HawFdpbzsvlJs5Taf3csyr
RxFM0+vi9iLf+h0ElYROJ117VwNi22ZdGj4tbqCPxTQUR3pXJdSt8aGp9XBPZKZz3fPgnxbHtKeR
xfq6CfVAerSP7kiItNp70P9uK7ux3nOFbGuopuybXUSQzd1OM96zF49NeSyqjdHp8tDkbg9ImDCl
Xa2W9Jz7jbuXVsWEgnjqjT0qNjeUIxy/6rNT8MuP3a1LSQ0KYw4/z052qQ3D4qQrujUySLv7oesR
swRIX/ywdx6NI/OTGOXItIpTDyjptTtDSSwIUTJkyahZe1D4s68ojmlgOA3CuUp3J1H64AJHmnE+
VEHes3hXVjEkous7wmAcaGeWlz8zP9DhNsqsgvIsP6PRsi8VoWkZe4IrOzXZqL+FU9M9OSgub9vW
aGjyt+jX+L0d20rQBAO0BOH2Noym/hjbOEw3Q+QxePPQ8NBxsPP5tVDgqpPAiitcczm95Wb6kQsz
fUrr1YYyHS+7ckA3J4A2P2D2mTdeLdGKLHN5P9eCwyXkzPJYTk6naJJX6b2rWYaUzWNtl41zw7Ol
tmtkh5tqpfllCKA+wQbxYK1lNb+WWiLefZy9WWNobps4RB1Gs2QzBENxsvNh3RejNyTr0kx7oham
60gPFiVinm8he/OZa1Vueytc7rsinT9D4Jb3vFJ1zVkv+CYCzTBGWIVfbupBOs+IBUraj9IX5zwK
7vJQvfjlWCc5It9tHeR4ItsoPuaTEz3YtM2GA8Gm1TlfY1B4pVm/jHJi8lut8k1E6Y9lrYN7wizc
bZ431llkqCKd1CpPXjXIT13bAntvhyyZbdB4Tji2NyDGAzZ0mUHaa1P0clV+50UYyQlPy49r6oZ0
FSZ5n6bWctCZLPel0zBJWNvwk1Or4roWY7zTfTruSuUlCztDMk0mv1FOxC21zDSAmJyxblUXTqHv
vsaAuM590ekvmVjoEJoeatygxvjbnC7po8zc4Vlncw0kso+/Z4UQP6q6nu+BSqZnBeRb7xh/gTQH
4NhtuNnjI3OAS4UURfX9wNsutlHT1e9ynYvPFlO6XW5ddIXxUH2ycvW5jO04sao6/FpOS5tcTjm7
dOhxDqQO5HnP6SXt75Vuqai7s/HaKlFy4M/wDO21xVIfO5b7RORdYW/gY/gDcPjAcamf0Fxx0O2i
22JtYfK7Hrg9bx5/NL7j743dspi09OtYAXkLQNa7o2yK4jzNS7BtCqm2qVvTLHWQ8NXIb8+caPPi
aNGaGjaINMOHjLTSrZLuuC9HjBC7xgxiU7R0F+e8bbqrORhZrn2FJJo7Z3wfo7n3NgR0ONedz+Rz
piN+YtQ3beMMod4aVxfRXG9zSJ7Cqy4UHbCCITuZeJ1u/Dkt0cBOYmZyN/o7S3f2a9rFZscIjTmc
uveGjKY+51qLO2ibFct9Hz06xsvOoipXIi+FulG5rvNkFP5FkdfIe1P7KDhJu78umTrsxg5dnm/R
p0cnbu3bTKtrZ9Y5GXcejNOUum4Gfk6TremPVT10kMIWkV1LQZuewTJk0ZEpUDO1+qUAO73pdGxf
Jn1onwq7effKILo3JpTfASp2QRLWl5XWp7uipP1eCu0yfvVXfRBoiPeM6qjaaoY/FEdRwY1JpcMj
5KSHMfctwJsW8FjRjO/GDu/n1I9f6QgwcRqalwiDTushizJLVf4oe1cepgGCqOmDXm3aIO7vaX1U
pLr49b7pRffZqefg09p5Fl1Zr3uMsxTZIcNh+7lkpryiTi7N1wUu4g2vg6QtSIW9YY8sPqTnqmFT
O2J9LBBsJpWRyztxrMhRw9L+RvM3f2D2Q2d4xYCSja31UkwssnVqcrQl9YzQVFFf4hr5VMksxHNv
TR8XHs9lsrW4ftL1tX20lWJq1g5od2wGOdzteYgiAZ0uGqrQXq8CAiO+OVa0PmTgNveTt9gXTRdf
ItTJbuuSTbrNcM/saqOpc2S67DTStIAZ28h9OS8+m4Y1cO4p75fF21qe3T+YghIXPVDJh0NDt12L
3qNK9AJzrfOSk1Wvobdus9bQAOV3B9dfutMj+RI+EdNaifvIYjSmBjM9W+4YPPvFWB3mtWMCK/KR
tgFGtHVjGlCpNc1Wvxua75NPPRmYUXI8VNOhIWOe9b7H4CWn4N1KKW3T3hysNnd2NS+4zaZFXVO0
XUIQFSGFgUUHiNI/f7ArwsEySe8lDwuXUzJO6UZG4hVtUnbDCaN9cMgioMtZXqrIhag3K1ri+4yx
8307FJCDQ+R3GSzOB3vsv0CbZaS3UquFmVXveKTjpE3bhWHJWNyURJ8/tv5leDlAqE5q1QXIsNC4
c0Aqxd6rdfmaqeDK0S1HwyIA8dVZwdvcAZqbq7H4QMC1+Ci+svFkltA8loNjoRQeHZeWOc3Ou7JB
04QWwLqp67SmJ+4pEjWLsf0Uj8X6tZd58SzGzjmzDjYrt3rgfHNwen4XdaS+Iecwp3UOg8PErOg7
z9nwWo2ckaqpSR+DcV3z63TI31Rbiz3DAfc2nANDnTGO051kK3+RlRgflkZVKD4tFizi9UhWQOzQ
dblz8q3SZqFzAC5N8km5etLbcGxYBxe+uaQje4sUjDoX5zieiEEJfTTRBX8WD1HwtPpD8CDTahk2
xJm2y87paCxZhcNDR64cfoA4rs9lWitm5APTkohW9VNQsXhtJ7qWHEnci9BrWQZmDU01KHtfpWN2
7YTIJBGOkCzhSvh/mjNAfjQDqT6fmpwlazbE+rRlG97aeTVNe3/Iqlc4ntVNilL4XvZTeLcUNbK3
2OLkSHqIdJ6CeMX8GzBV2Nhdum5sTsw7bwqzRzudot3oDv7VPAfqOUV4c43vZSKOtB5faR9XiLgm
hCweUsxt0y80XLGlPHoFhLwoQou7TAMLXB8Wh17Lx8gdz66w0utJF94O8OB6TfyafOlWkNf52F68
O7QGVemGW51xpOQgWqFWa7qvU9lPbTKa6DKsd8vjYAu1c5ai3LcNIqyKTs9TLfw8mQTor5Twpu1i
peLswAM5NWiDr03BS5vcuPtpRXSdK9It1jDn3LeiVSVQsbCWp4wi+bpzLGsjlec+k57l45OAM5dF
fXozdXH7iLdcvrczJqeNhF966wuHma5CJLQDPhtcZk1+uMnXzP7ioUQ6yyFFIuNE5oBPVtyXjj/R
PynsL6XS843vS3Y4M9nnKBNZogZLnr0Y0HmPJfrFK7Nxr9opv4kbWZw1hcMVc3r6zO5QWxuP01jC
PgrLObKLHYf/aNdUIjzHOly2pXGzp57K6aXr6Fkbj2Ricu3MvuyD6B1wBSFQSIs/sEHOmwytTRKs
wBfc1Jf7uMZatKkzGXzyjAq/BEPNve9XFR4YgxtwE5UtFVgZ5s9FJskTGFI6wcR5uA9/YKKZM3gn
esDpmx2X9X3mRcuhI3vsdQ0quW0wIn7Leq9FveCP16Wlw6NqLnoq8NqGZvJsbyaL1qFd8MYtYZXf
JarUJxHV0w1w4+HKtF53VTQrW7xXpnfWgrhmDR1/i11jQRHfdAlHu/FD50t5Dduy/K7nOtst1YDc
xxcC2vg6YZ+kdMqrCziQw/TEqvJNDh7RgiTDIP+P6RF2mdRfnTou3oeieqC6W45Ki3EDS7/9jvZc
XVdTWZ3SIgwUCj6eP3bTyO43Ywx6Jurb+ZDHK3uXito9TbnxKqJVlLCqMormobxVuFsuyWzzHpCn
d9KYUb5QqucfMeLFZ1y0HqE7EsKQHWWh2cQ9s4WL9ShGtyezp6zUDOpHx4qPXrj4WxNyRUz/EaNA
vRw4gLe3i4unZhlWsprCKcA/E4Qtxx1xskw1uGxa67jjoBE+On3J1A5HWeZp56vCk/m5c4LxuEyO
l2RBkYNUaznaL0rQmKxovPRtjqasy2a+0Mlf7sI2DN4XvzfDlohvedCL0ZwK0isWeZcpuZueC4SN
P6yop+0xOlhtXUtjIur7ghvaWdbRJHjG8/dCNP7Ra+do7yJzZuwSN0enzDriT+B5JwpV1VXPU0l1
g0v5NFwOTnRKzJUY+vl7Cl3/OcsFoG9AsP3NEkb9++Cv4V7kCNDcZeAbsI3zsNYLzQ/30vYdluH8
D0/mjsl8Nz74WVbvShGYm9ZH1Mikyv1mB739NkthjnO76PM6ueVLl+nltR0rfCKDjT7jZnGn7qSN
KXd6LJZdEEsPp4Afb8Me8TEeGrNh4NtukLi3O8E+WcBD7LxvHkXUTYPN4VTSUMo2/yirPh5aO8+O
UxoPR9l5449yRWiDgJmlUoKR38jOQlXi6GnnkhOVWBhld1O/NAk9E+vQ5Jk6KfTY2065oNmn9WNg
ko/JvEGXqaVmhDM1AXUfTmlGqb6snyZmn/WuYgKBHbBhKixHv2PYy6gHxSZl0Y0tpvpoKsu/GfTl
pFxV+goPfnMsR6/gMJ0xcInCpXhZw455JfchUyrqo3tKittoLKZvQW6LRzEaNKaq6rBGYG5GdZVX
W5D9JGl5/XQje1T1EXqx7dzwiKgxKx7lYr0GNQXkONTuFbiB/KotBvW8rPmCNUP69xmeoKtm8Ntt
aI/LvixNfv8Pb5w5dfthcVTAWxOvt+J9J8JoTxJEgdUZMW/pPLNDMYEfL36GEdGBvRkEyd+j1Y/f
syxFP+pU2CI8UiEN7FRutzB0hy+sD82Ok8m6x3jsbScj3W7zjwLlzNLaOjiUFDaHMs9RcihOs/8Y
wQlEuVfnxwU93V2ZIh22AlJ8Hb/Uh4KTx2HCFPQvjMG/fcY/OWj/j3n5V4Pz/9W9/JPj+dx9NI/j
8PEx3n7t/r/wOUN3+V//5SX+T5/z1/Xr9/w/jc78T/82Oof/BN8SYCIWTshv7gAs+JfR2Q/+iTuf
sYcfkIRFBMx/G52F+CfsArq9ti8CwWrAy7EN/+GBtv8pAuwWoY9vMPAvxun/enM//Ux/bXTmdf7k
Og5hWUdgsjA4AEmCZuJe/v5PdI4m9+XE3sDNlSGDIC8srT6cTqBxwzTsXo+s4p9op9MQ/tOX9O/3
8WeD9YXC8N+Egn9f9/LmoV441GC/YDWKnPYLGpd1r4IUL1fnp3tWz+5IwFnwN8DGn73c/7oU7REX
Njh0ftp/P39ESTjlOo222c+dDq+I6PgcozMiN3BFH+laf4MG+hl19u+rke4CqxFTEpf9+Wq6jzkX
jovZWyFbSxU6FM1wcDAvjsW+05p2W9GT/xG0j7//Rv/iYwaBwFcOYBEWiviFe1Foxilla/FLRhek
lgrsHxN2NHpkK4aEGv/t//x6yJxdL6Lz7rqXm/fPdw71Gp7calrJUGF6sclKqwy32bDO98EQMeNi
qUfW9Ptr/kxpIJDVtiG6ha7t80g5sCt+vqY1+EvgE+Owp1ALdlE35kfC+v4uMunXe5OrhK6IY8o5
ONb+r078HCdf0wR62c+ppLPLFKx4KbsOeY/2V/v0+4/0VxeDiOk7XCgW/3G/jLnTeVBDl72ddkSs
58tz5lJFkD/19vsL/cV3F0IRhF3rodWJnF/uj44StAGtseytODxXnRgOfY4Y8P/hIpS3rCiAcllQ
fv6BuNcg2yv2xdTzv+NBXhh2MGT+/UX+6isDrcK3xXplBxcOxZ/vPI9Ej4AG97J3omA+dOtKAnXc
3tRZEex/f6XLPfynVQqKROxy0/ncByBtWKx+vlLgGh1Zoq6v7V2zsf/mZv7lxT1hX9Z8G/ASGDR+
+19eXOfMlBwpqz2RoBzU18JOhwcPv+F430ra1MeFGXaYNOTqCiSc7dx9bmuaOg+//4y/7ACXt+Fy
WCKGmLR7bsNfnylLMVhbnGo/2rpaX6M27aOLsU2hD12qqDuGTe59WeaOSNPfX/mX3/GPK7Mgux4I
MjRt3i9LpViNVw/rVO/TIqoPpmjEnmwBkwzcXE+/v9RffUiWDfbfEIw/UqOff0g/nxuviUkQ6pGv
IMhVw3eW8ulEN3Q9rK6cHqo+mv4GTfVXF7080lB7PcIc/F9AeuQU2UU4D/W+ZXTV7CaaQy9zXHV4
T2hYI7WljkeO03of/8MPi1QviO3QJnQXFOqvzO3UJbCwsju5z2IMelYQ9qcpb5o3Vev+oNUEu9St
/ZffX/SX5eWSi+HBJhaB4wE3oZb45RvWBGo3sQPQ0TjRvR4jXW+x+TLt+v11/uOmuVyH+gdCDE8+
RdDP18FZHGsFmH/PeCy9FYyx7zpoUPcoutq/efp//f1IKgYiajuRz3fJHXrZcf9UG/l5HSxVNjmn
fEzGL8XfYDcpBn7Zsj1QmOBs2Gb4veA5xpfP+qcLeJPvFIHn+od5zAmsss3aXM15hSINAWotCYeb
GR3QlY77bdiWbrWtm0hPGxZYVG7ayTAn1sqiWGMmZz2HHZ2TzVJm8avP7AL1Y67oDKDNIwkNJEM4
bKUYEKch7gnfWsajVxAEoBbTPFk+nJXste3kMYBC6DHShLQaecSoHtI1qgbvaloHJW5rd7Wi+8yV
PViZwosO0gr0S5iFmBWKzs0fmioOXislUNgyWfvklKP4HhoRvtuz3dzXVgmvIFQok4tKZJhw0ATG
SZWtxA4MXpURKSLbjrkb7Tq9Tf1JHUPaA+t2bBf8tTYNNP4nZcWfcsR8IV2YinNyPvjePpxK2jLK
ZGuGYbRAw5mVtAG9C8Fi64PDWY5B0ZVIdas4fKpnNbn0CPslSASz6pA2glj8Y8MT6ibYe8w3j2be
a157NeblBsXeJkaiaBI/c/urkrXd7FKHwOCEqX3b7S3myXSAdda8ZrQC5S617Pq+DwMoIZR8CPxE
z6m7LsWaHlMA7N6mjzSahqFXTr5B/FTD9RE9nSIKHYQVsw7VU1rVPK8Fx+dtbPJlZQZrY8wTVVAu
x5S/YFKMGvZQezhXKVBkfaLjnrvbPhgZDuk66t5TKdazKFYbY7AZvPFkVV19Sz8y9e6qIdN3pm40
XoasasebqVgJaysWjSBSm6GBgROhwFmLoFU7D9zP24Jx5IvrFFioojzSiCj5PcLtODe5SrIR0vu2
TzMHOQ8aYuSbQhYZyptZ4wGLvLndBwxSHkB8DSROMJVGhX+ROdVpBJoEmPL4loa0W09hm3Xl3VDa
y3X/h54KUDLFnisW9FYlC9GhdQjD20vUuOpY43DTCP4uSi4YMbzDxdPDzuApgwRDOj2uX2+M1lM2
9XQ2mTaJXUuoNLY4CEr2ziqEuyTojafvnpU6NiZOMoqTxZtd7EZuHu47Z4KH08AQuuftME4abDV1
CeoNwrK16gk2C3GTca7vO9RWme46ogPxFp3XxqmaxA088wWnZOdv3Cxc1A5XxKhuqtSM3cEq+lLs
6DMi7HRNqLbSEQpDXokgmXlINqanMK+5911nVdm99YcA1cS+e8U3QSuooky9JpcupgvTTsglolzU
z04aC5hpDdbIq5S+ExNWHBwiIVJutHZIXjRrCpnkBotEwXgn1ysKIGvC3beBcAZxZaObLKW890ni
3vkK3URi/I422WqP2bdhmDVoLDx7/r4Qi+smfe3p/CAXhrpPRKJgrZi7aox2/jqnNgLoyNHbfBgk
Wvc61K8awNSaCC+fXpx+HQQJJ134Ge06loHKQ0tpxUChNqtvj/5JrWZFJhktpJ/joldXSx8iQC5V
G7ylcknHU2bXSAXoEQ4vNQtctZ0tpd+LVDTe1qDZo+1eeQuCq1AWzIT6yV83unPqc153rdlGWG1e
cHpZOCbswexE4+bRrosbxmSU/pm/17Zsx6QJ+vowGIM0S8ytYUYZWH62Z44//dAz2JAEgFX1KXWF
7PZC1etH1zf8Zz6YHDqeEqtBxOibAZbyiG0PwzH/Osd5+zCHBdNpp6Ydt6lb9NDXVUB23cU3V9DV
84NBbzB/LjS7g3wWJ1yeFoaM6sKdolnNQhU4KeCrtSMs9UoBmTnKaHHSncVpt4Ya7Nqo1EG+nyBf
Xe43Jft9669je8qqCfKNW6a+mzhL20zbOpfEUrqwHe4CX9Xf52rJb0cT8p/1xPxaJPJVtUoKy2cu
il1dfEx2YIU3mRDc/iDy4hgBqghQj3O0ZyDv1zl/bpqCoLFh9oKk1hNmtKyY0VY77AbBEXQYbEpD
FcwNksXWk+1wd13UUM5jUJfuFzP3bzK0nMcuUzAzGAPu6lJyk4tptLbAsptbax7ps/veOycFje8p
tc9SM9lsCo2jY60BPjLu83dB1j/QAEbT30KvmbYULt3bH82PpKmBo6BljzTfaKXiW0Wh0G4as/TX
tSnm7hBLNa2bRc5XqQeYZ6IYY1Vod5OIvzaWi+pDInWQ8r2xmnkTtVAu+Knf8S+tj9qtfoCP3LOD
Hb0ieqwZPe0rY78aggRzu3od0QMh23oQWUu2RA9/yURleeuFa8/gRzz7UV1tgIssLGz9TZ8PBleT
Zx3bgufKsMUl+I2aDaqjK2wlEEOq8BBDfkjqWTIjnMPhMwmCiMwqeSfCJdsR0ZjCORjaBF3clBjR
uqhbJQSLrFFXcJQEbdxsb3WrOTmDzM+5DOcbbbpV7VTOqsdMbWiwOgke+CZq+w+vd7r3QMkJ9VM0
tE+DjUFYhmA6FLJ0iCicww4qcKytFrH4rtbWXfns3GObPuvdx7Ug9d6XHlVsEZsnZpswMdY/lIl8
kMM0a/vgxE159rGzf/aV8yWu0vDGa9P5vPDkoCiFV/Ga0T0PEStG9bmPCDuimtKySDSIm/c+kDQu
HDml9tMQq9wv+ULAo+rZfE0ZL6WoTyHlrWglx+fVEjjPcvdxjGxEympxH0gCweeFDrw/BVB5HsJC
ez+mGVNQ5mVmZ6uc2qOABLBc5H5MEKfEcxxMysNgD99SCtkywSOZmiSqFnvE2D7YO1F5DSZA/mVt
Sblyv3jKs29a1yqxIMeuPPahwkSCZOAuQsCzDXGFfLIYrH0rU2vVn0dptLfDezFkO1wKdZl0dm8+
VlctV2ZZP1oRTjvkpCN81Dzezq0UL3NmF8zrjPhQoLO2fVtRVUx5+3lBVni/MHTUl0eE2620A301
ZxPa6n7w3LfOniGqad/+Ab3zyxI33r3LjO/RjOZIbVTvHMuxfliVnG5aDIuJqZzXPOqHF1/AxaDh
eeX0Nj7CSmfgeuDPDZ8wKZ3KPo6S0Kj+vsdgtG6iCdc+uR5oSb3ox0zje9Mb5LzpUpKpOqL+xjTB
LG2yVvTY2jVPFSrebdV42Y7YA9re/VjiEcrNR4mJ+C7qmCg6dg+QTTvNQ1BgorfXc2StTBaqyAmv
etESkIu4JfjAzNuwh7ZWM2w6q56+6hRtF6ypVl+wNDa6cTnuUYijKdN2vS1cb69TgdPWxc/C+Kze
mXQQKLzCiz6DSg7AgFi6q3SVPLIYNvf9hCVknoJ4e+HqAWxUtvvN99MgifPlczoF1WPXqpn6CSXT
VW9rH9qizbhRp82bV03O0whY9yYqDZUqAvo7VEveU4Pq5sEuSbFlh4hS4tJHZ8ZHElvnYlUlooeR
m0pGqMt99rJNOACEY46THwbP16CzkcEuxLyi/ht55Awa96PFcL2y8ECAXQaOxKa1R8CH34XhA8XK
WCWxwlaDoBI1xCSn5srOlDpTASLPlFIlaSdglKUysK6prC0m5lMt7kpfzp+ZAi2YK6ui75M0qJkj
dv3yhiwNxpDB0rvDJqb0fl3dDFmEvcbJ7BkZbuJyRlHmtoZVgwLvSvMr7fPYya2EChC1lWfC/TjT
NMUUVntUydD8alzsoD12odQ5BwqdufcIq9bxWBaT+C6ddi6upUROTwQj2+htyhgchu3cz/rGw8O5
YpWZWsoVp/F2tGV7tWMYS/EBA4II4NZynvzcag4o/CD69AjnMswakLOSyLnkHiAQ8nk9KVxDVN7K
nJPPMJVBOZ4nVn0KVxk09knH/XTqQR5yK0RD/hSMfTvd92gpzpGyPrrOFltjemfnKSRkCi7J3vNa
woqjbHxGkD599G08yQOWOJR4lHQo7pV91n75NkEj3Q5LdS4sEFAMXxnvYZxEkZ1FQ5joIuCoOYBY
OLAOldO2LNmQQVBSbZGYGy9vazUB1rQxxAMwNNUet05WJwZ86WaOkBjJntNrUxCkPTeXhTag3ZFn
TngibfS2WcuXzMp8rFhgGrBy7gKKnqs678Lb0O6zm9lqpsfAyqPm4CMJSWQt82OWet5+rgbSfIuA
U+JYA7m862B93BSTX+14eNy7QSKSgcYV9P5+sHEdpXHA3/sq+CQWp9taYjjCumo3a5nZEF6KLLvj
OIV5sh0USchjf7QWfpaNrWvcntJ6GTrVMvQ2zvfekeaz8KqcI4nL0QhdLLN62Zlrj/UJtbEfdXu+
gc/MAOx+66HLCDekeOt2j3BR+huNsseDJuojSeRZwNA/ifDgDT3y2la02SEo85uhjL67axafRje+
9RtGfpAO56zaNPglIMVYL43pxucCoNmnKI3sO5Jom51qoZ9jgPoGw0Ce4STI89C3lzQn8Zk+28Ca
6cBJDJmD3sw6Dq4kuIgICfMDUwt8IYVVJGhu+G6xdtsnTKoo6pv2Lc/0Zd+0l4NTR2SU546z3iMQ
4PTueqt9XWbIfT38K4nPopg0jXRfKB4KgsenBuUGLmfSsq0x65jdprU+xGrJniJ8dHjszJx9qrMU
TOWlrP/Czphz0RHDD2splZSkwAjnDt1gdl7sJj0ROd+/6q6386RcxubZqlubr9Ud3QSScfqYpf58
o6IgxTMZyhCnoFMscHEEgLa5sp6dxthw4u00KpJZymGrJ/sVHHf6WLcBYiJdz1+NckBzUO5nFXol
wB8QPpBZbgvS5jFJUUfuo7AmRD3tKc1nEFcoTpYef2DE/hNIG5Rirz+KuSiOmexelJi0laCiAxVi
dzMbaRVCB22oOT46fCQYPvPKqFvMft3ybA9D/Z6LLt3TBW7esnDwYVPFXrH1LvPvfsijb+Fi0l0z
BAMvs442nrAO6dc+m218mmEj7TPu+loR5N1+wAXCxuZk1i3+i0he4WWy7vv6cmaY3ckQxORKqnCK
iE+pjNMZgzkP7E5qI56L3FIcJ6juvqAP8belRAjvqr667dPIfNZith89pws3E+0ivWtRVtfEoxLH
uo1clCK25dQBD1oTnQdTNiAfRu86zb0p3ef5OsS8V5dQ8ymC/NKVq7XtGiQGiGeALG8svg4kAWo0
w8ZakIvsJPisPpGFHV2X3ogM1hfr/2bvTJbrRrYs+ytlOUcY4HBHM6gc4Pa8lz1FUpzAJIpC3zr6
r68FxUt7EYpIhaWV1azsvUkYKd4GgPvxc/Ze2xbbjOBfFcxQxp97L6LUx8PpXGntOi8yzlx8zH3j
DKzYXt/udG9C4lTR9MPW4TbXkO66CBltn49bPy+Ka+FkphHUoivBIlZrajy6qGST1G11F86eA78y
Fxa6gcqCTca4fsbyaC3me6JZ1Lf+BAgGug89lCBHiP6EejunCF0pVtupNEeiI0c4pjtWj8jauY2n
H8YpzduN0F1Rbtx6QNLqYchBxmIWsMd0h1hTabdB2jyFMUS1LDfxYWAh0NR31F/bppHAQEF11mwF
qWPuctetv4fMb+miQbFDc0Oz6bpiSHpBueT00HThWG+9YR7uoE1BFQm57e+Mwcejr/w+HoKxAQ+7
oZabuos/RVN7LJkMLxs6vZwGRcrhJA4H+TTkGUeUKWwWe9MOKeveLHus1m46dFs96u6Sc8XLbRVi
ENq7WQxNsx0Ukno28OVQTSYXuDCgL4Pe85FnpOMSM/joS4vekkvKkieJjQEeuEL3eLTw87YSctlp
LHpL77BCg/in5aQu1YiDkyaU299j49EGXZiJA55kqZ2C0nVzBMTI6I1zA1Ek3bltV9dBG1ftU55r
rPzOZNCmcqccab9F4zboZcLBg74f6n57TWPaEmRV38KlZ9Os6pQVybH9CpthQqtimykPjSBZ18Vb
YqO1pJFG7NlmGnpgc3i9X8FQgAPQtZ8aUE3gBiHCrXoFBdmcr6Xf1tYqhW9u3cXFs5VZeHT4i873
CoyBGYSDjj4r0XnfNQ4U4KRFOe1to2jkJiVuZz7MfhZz8Ju1g/STmSPqq0RgBK2ckY5tZNJ5A3WQ
+cne7137dU7AVaH4NEx1dJqSeGeAfE6KtlnSb8hMjBqqa6xu7YDR1QjrJRp2tLWG22ieJ29jeP5U
bBPfMDygbxWJez6CIw/SVGnz2JdGw1FNW34DRreJFO2+XN7HEGjskwPODdzGEJcHFWLhxZ+C1pNI
bQNrHigRHCsGnS0kUl3FRMrHldLhCoDVAJTFmd9W+PknPrP/mHgzfsgGo5CzmWCatFdlP/Cx8G/P
bJxunckz2ptsAkjZyVezAR4SQIkWX0y1eMY2BxrqbfViGo8AFj3oU4YfAR7soYTctqpKUaizyj9q
q6nKLV5wM3qfoUeGN6EjzPG6IWCKZDvH7ZHvl8sc0wxMWoem/OQrkA0p4rbUjH36kJaRg0fN8FPW
kBjq5LpXwPSQlabyRKCQUcvvlKk46jdmkiqNrSicEPbfRZBC8+TsawvzDNon1x+rnTnoEPbloJgi
diuBNXOczaLcyoiOVaVyeAhDnVfzZsyquLpD21gC/qXrznG6zjizC7Okt5Iz0wEE4YNAOXm9hxyj
tCnut6VpgzyvWxOrvqygpL+Ydtl2QQVWEL5Y1gzupvfBH8Gb9bS1cejq1cBcTG/YZlmDwXNgtd6I
poPmH7QpHtgrPXD+3fB9YYeHn+em4bnIqF93YZNHE971xlpOAqRrSt+Rs+Y2nlz600j40nhHE3fo
C5SgdetvpRycQ2yjWH3pEDZRgCScrbn/01KcYtju8edWjfECzMTq811TW3VFdnfb22cBUeTbYEXw
TfBLcFCbR4OZCw1hhR9YR5zvp5qy9gBtzisBk8COf6F50IY3We8VVLvVjKmrRPdvbBUHHwP2KmN8
+gRALD4yqWsDwrBXKhLcC9v/nALGrY9Zg62c1opcWR18ovgKslT/gr/U41aXrqypn3p0YIaRdsXZ
mGdc2UOBX0MDquKKMOYoeKC9KPQ6mldKPtmqztcvO58+ukGZDzXCcHAZydwbuGLR/4u57eR5ROSW
HEJrKv2LTOncsKrF7pWhbOzByTC4yKoH33HuYLlED3R9IXOAItGGsUewLSo2Sy/yuad6pGj4m30R
DBZaltcQ2mV0kWqQ/Z2kqZAdHDc05o1tSJUFNei7L7bSmIq5lUyHnhkCgZ2MUndlGFn0m2lu+Nia
AZpx1OwHR0KXR7p81bdh4943Doh69v+MGnu0HIbhZpeiha7s0jN2dLMTIPNhRDx93ZUY3MOpqMsj
yKPpO3U3AbDtgLv9Phkne3pLSgyUK3gPsDmyDgjimTF1MCKajPP8xixcO/8mojCfqXRm29/RxDQ0
K2w8oK0fGIRtGJ/Hj95C/bT1LMwNnCTGla1iN3X8gfAHrZ9R2frRh2cmAzm71uMiMyioIGKNR5TH
VnWoShwkWIsiVx/EUrjdStqFiWQBh0wBsDVpciIOCGppKfzmrC2MP4E2F/uukLV8zB0Jhtkyi/6b
H6EuOmNDBGKIqdi4q238kpuWOINHyWn4ixJxlV4TaBB9t81yMAKVRbXxEOIGeCBtAqTl3Gnf/zxD
4J/uSmZAjzMkGOeq9hw4SQSm1NFxAKPVX3ojltk+78zKP5C/1ZMYPefofXdtnnrqtsmS/HGK3MHa
a3s2O+rKNn72154Qp+kO20KKxZUmGUfwpY0X7zC1dEj2MHes8iaECMJZnjtt2OBQRx0el4uSG83d
fbvosL2hEMPPWGivhb9Rlx5wEXN2RvTyKVs8UiH1ObGTlXQecZbdWWHD8dPjLMsz2aThO7VLfy4q
dtdg8VCSXnltGw/7KZLxY9T4bM0+0mmodV1Be7wxUHeC+1raHQkL2adGp0l8mMTSUqX0pkHbF0sA
7RyL5nOG6OxbHU0rkS02w2Sj0GYl1VY6oVGeWVMzccOxmJmISa+240GH0Ki6qfhuRshLt17nq5zb
cintfSvModhqRr/WKZvTPAdkCT5r41hEg0QBv14Mx3oBuBc4deQuCjoJZnZ8dYM73WaGOdBZwm4f
790kaarHsrcA8rXh0jH9gOzQr/zudtk0ooxeCzJyMyaazKghpLnWcK7KgnO2SwtCBhn2cjj+Za/z
TaJV+ga0vra2bVP6b0XRU7yYWZfHu65lUEJ9FttFzkMXJuNNZGFJAssFKvLcrZ78QMnF+VCLCZmm
4r/TbWi2fXeddf3kkn9kN9hkY7e46sCaUGWZ9vRVFkt6XqMemKDpzDwXqax55Mep+Ww6lcsJGnTH
RF04xp8sk4fzxieV3d5mbCfgBiVjm5Cb1tlZtA5dspmhBgP+d5jkh7CjNjGBpMauLwrM5y0fhPLa
lhBRqYZbFMkqruOrZlJ2cVgqNMlBCralO4DWj0VAY5m2/2jWHKE1e+KIl6CK3sRYMP9l6EGfnXYP
jRQGnIYJLiNfPlVx3phXfio9fO4hJ9DT4rmUhxG8bRxLysAIo+HnplexjlY1Zkp/VDoV7b7JdIcF
W1uRL7u4A0S2U3LUVjCUiXmEuFh+mFogM4zRWS7USXE6BH5dE1QjmhTApYookdt6ni4hB2hKlBn7
OB0ab66OKpkwFIA6zN19xeQWiwG9VxcZtkQxnAM2MDYsclgoG+hiLCDlAk+TQffX2Y+mbFf5CqoY
iq+1AKMNU+wSBP0WwFfbrPdIS8E0t+y9D9jWSw+AEKXb1pib0jkQwRNDgvJZzNn9a3u8y4eaO9Ic
CKr5rCndniCekxBghngPnEV5iPKjODfYsRYFEizNMI63VDgMzMLC+FhmB0V/xls65WUjiKnRmdrm
bOvFdkpV+ElWYs62fNfriXQhEAQWT4JZBp6pnCFCiDk89tMgCStIJqs40abHZYxyPYn1MeN+e3GZ
vUN21HSRdmg6BtBfZt45QZFbcfaYoNdmwO+UYoRDSdBNu19GR+Vfxs4Ju3vVmMklTDiKXHqCu6LN
YiOnCRpDJNOZDpJ6K7PJ6rZdZjfhqaklMwTQkGSHCFkp51GlrX/bAxED7yCkfiAbeO7p5uREHXQ4
5MG150ttM7d2xqfMMufxEJudUletIb3wCClL+se+GXmLlDcrMN8eYUj2nKDnk2stY32bgargTUcc
5W+GHGbi1s9GgzIvNO10k4Q9VNLemMBF+LPyqs0Sge5J87B1D7A/dPNWNxmqjE1R0pLYpZKOziuC
AP02xYMLpxnugN6nbuU0u6VvXMhOqXyPmih9Wrh6UN+zGYTQRTk8s2DjXPdmzqMFgqMzV7R0KaXR
yqiw6A8J1h/7RPyAiy8Y9jVpavY8joDDC9P92ngSTEFX5xHRMFMhSHzN0+pLZEhksCWCH38z50DQ
DgM7aXMlcoO++NKgirxaoliab6EVa+tixKpXMy270HY3sp4b/ewugi7xBbEPNiAJoit6dmOYgBhw
IGZ2eZB6BL1tRrfgAGaJpBjPMVY7PximvOhJC3IafaqnSgxXU8Y5b+f2ECyPBJZnIJJ0JsUHhllV
b8fYzupADblF+gOpAuZGeF76jjOSyWjdRgoN8eS0znmkWPuWgV4Fe9eQshLkTavc+35JFvXo6nHM
ode0oF6ZC2QfAwIJm3kEBzGwGrxaB/XrGxNOmjDt2IzNEY1KXx/oZrU94QeL62yws49XmFdE/zCK
YfrM7C/G0intsAr0MDT08M1YftdZZsAZs5L8k54G8xMxPuOb2yXqruPwRVk79PVXtEwpuH7bbcfN
qFRxP9jUA1tHNiMDAnep4y2w2ZksopDZWZAIa/rutCnAX66xq09ppMS4KycG4lhFnYlfrLD+rFYf
+UYZRsMBcnxRXOh1UjghtmmSgIe5eBUzYAMiB9pVEw3EgWFUkkwxs4i2gRmc5SJNdhZfuHOZXSP1
wJOZFnlwthe3nGptjEwk09ActadkEHvf9zVJNASdsP412dLskfOlPWZbJfNdTdv/tZlsobfaKpjt
eSNipI1jCJtIq9plGZ5j9oijGZF4gHHeYaNL4mbyL8ipHQivWZlbR4rm8JVOg6YqyPCb7xz0hN8c
VRAvxdJScTZuQ3NnZ4VO9g6qri+6sJqZqOOZwtkwSrMVm3BUDVlOfi+Ws4ad2e1cr6OcMOAdMSWd
hyK6zGLNmcqlO4rzkoeSlj2Ul3NEj73YmpB0HvBzMrUtpF+eufopNII4Yt/OwhHaHYT8dlNZ1LTB
1JQLALrErwuUoxUqizKhP7gBKDTZ8Fogje5YuTn/eQvX6ZzKlRxA3kyIRr7nX58gxaTqYJRMMze5
6OtbpzMXTPDIDz3+PNECWwugGOicMWsIhIGyFlMbec1ljH3iaiDLxO+eq6FRLqrPXlw9U+W3uQ47
ptSMNYkvSMV1FDeAjvnSPiGKIL8wlFn+3ZJoZfZd49GpG7HsM6BV83wDmcIXtyhwaUTzthKyeDOw
q0gCdBJgOHXupoEKcFuW1fjW048QG4/K6QG+DViKCm9YRGfdFpjLmLcSZ8KB526ISuemY3j5zG2M
KmZMMTtvjGgi1athNisCeln2Uy98CEGCNlS8HRmHcsR2qvIOD+dE5yr31pImRzMYNAC1X0NO/0D9
fNQR68BU38Yk3kyowzJuMEHAxD5x5PxOJpq6d+3M/kw6GfOalCgYqFc0WW+zZaoJKonKL7Q03VM2
9tP8MsRkd42OjD5cmqCE5lSdvIS9iXmqznPxYE5uHt+WdWPQO+x5uLYpHbd3rwEpzzSc6EhmCoXz
roq5Mu5a3+6sILPQQh3J0nC+e0XqFBvDLvQ+Rx+FBGoZKsqwWSTXDllNCVC8pfY5QBpWeNUnfda8
Odpu6aaHKck6UZ0RH5cSlAtBLQtxG1tNNzM9XgzTxT8Wso1HmvcYEJHhQxqsUkeQ2cxEdmtlpISs
HmAgQloOTUYdX6trL1PSRJriUt4hKqbIaJcu+S54hAdSybCTb5HHdPUeVRfMybYSDtcYwnYfwKGm
nwTH0jymHL9x/hGdV1+riSHQgGTP34jUJcUgTf1xP/uxuMMlbX73razzWVDnlCsV6epaSbmwEizT
8l0VWfbJQMMM+Z62/je2sx45hYGDIQAzPy67Ti0wQdA6pu1Tj98AySekURtPIjFXl2VtQX9PktRM
3huvSbIdsFc4Gp2spmyTF37ylfko4O5+BHt8qiIq4MDNB6RXsT/N12uPptsW/ZheN6ieUlSm5DZ8
Erg9qQ40+Z8Ht44j8Y68AHRTQoNueeEvzg6e1IljTli5tD2ZjAz5ZoF5PG4qgL4IVnroBWWyeApu
Xd7NYAILPcsjn4Nm4KBqrzoVvjvR+tchPf1CRRw14FLBZhOQAvkfEQ5hGu2MNuaBoMHHAI6xDbkT
yqR5j04hdF5qJyzUZ7wljXcxypxZrNlkVJITKoxACIx4kPdmbJ4iQsT45DFHvJ7iDhPnhMUf1KFm
ITzqJveooIZW7Lso8ivgXC6ahIxOT3UDsZakpFAlxBRAVqPpQVREbASeKJFiiWFOGlIPSHSjPTjT
n65p+dJJCzFBU++9NTlQ5ePgR2b7PJh1JW4pcPBHpWxkxXu6kKYCnNDifRnQPcnzm3MYKsnGyqqJ
SAoGfR5M5gj/9RZOTC3g98bSw+RYpdERlV5VXowIbyRUNfKWyLAIja66tvoOzSCVkoeVpnZMw9yO
vmdGXmBT9/XoYCF/s0dmamDZ2zOnS+Vm6MaZ4MmZAy5QyAwNln6PJeF/V7W9aA3gBmAdbGjyMt4p
RQaiYye84M2U4jLo64U5wsT98VQMqx28YwRFxx5iyBdzKaOc3MrQd3cwzA0QwQY4eZRw40j335FT
dD9XYzu+Yn80++u5FFV/ROy38ohhZCEzRfZrisOcmeo1jSL7u+YmLjaNrcIJ+IbI16Hk0FWIPNBE
GoHJdtiyVhlN/lDzJKYbgaR23E6LrdTFZM9+4e6dVk7tKD9yp0jCs6W7AWHmrMv5Os05751AzrTo
IBTYFp4oJDWbdJQSjJbkkPkFqAZgpMXGGgM8kw0I+MZiMvQnHYjtIxlmotGkDUaMQ23YvSBkA4po
pxnjcHziSXQMBY5lgGFcXbaOtOi/qr4AVm8VS+2gpYhJpabPUQ5XJVNvCHI4zlx9XEStsK1PQ1K6
96hSCroSi7TfIbs14DdTKU3aOzB8AjoZwIJ7crHGhplD2XjThq74Um9TE43XXrqD+xoT5KjI60MM
sG8y4sToQzv1cKUI38FiG8d9t41r7eTnOk0M78g0QU9IukCvfC3sWuT71ptVdyIRfBG3RZQN6a0g
j3f5ynCzaZ8Na6I24WQzt0fPjc3xlgK+8fZSJ0tEs7uDCZsVg6c39kwXMyhiDt+3vdk5NpTk2jS3
ne24xLuFOClfNPcAqmp3iGbj1VpmzWijibl5mGqhZlyZlD31l8P0OJPYazIKhu0iYcrcLLbnxVTH
lZNdVxwl6bY0cM/uaxHOCccum4ZNJWqjeNF6oam+qZtIfzFSZnp3WR1W+rmtkHFefJHOWAD9Gmsy
EwSZeN8A8THRgatL99qieILdcCNGOTGdG8uyvNdjZfUvpD26osSqIQ1UNCiXu4VuZ1S3n7vKG1a+
AWgWmzAXkaeENlCRqIsxQGJ+BR0TE2/I+hHqrRBh3T9xt0KR2IRm7ndDkPmTKG4kTgNw1jOsx70R
93OExIdeITD1xGjbE5l7hCATLIP2Yq7BKiBghLP9rUq8KnlxycY1Tr3Doel+IToYsQlIxNi6XUar
H9Fz6KX/jF/dEtc1eDlvS1KE2yyrshtBOwVnxMQ2x9HczeeKSK8sO0toh6W4Hfx8WODBSyPE3r8w
0DjUAP/yG1pibXVhwKiSF8dF9HJOqljPtyMxXSacGr/y131KXIrFXIOjtfZPiVMCEHXoaLIS+7Bd
N4lXu0dOq4z5EkoudBst0kIcCGj7ApMjzHve1aj8hoxjbEBwywCiXHJihf4ItaM3OQ0Z7pE6LnLR
GykG+SCWpjiS0yEcKS3BIaUJfSLSbwCnl0emFqJov4DOqHh+shyN4XyG3YWKHxJX298PptmD1EAr
mrvd80BjxGaeUxAYNL8XGkqQvWchcszuCipZzLMwTh09rclAbx1tbWshI2c/5ALm6Rwms853QzE7
yDbrGohsRJdLMb3X2osa1jrB9I6tM2odA81sXMzQxzG2MzWMuyHyk91o2hrsZRjGKWQZ2/RsfULO
paa73BYmC/vAe/MfbScJx2PLFGTZRi4pGOimS/IexlF7hw586nOT9QxtEzMy70d7Kb4nOFj6QJFW
8cEmNMDfY6T34i5l+OYjqe2DGvHvU9p7/mEySSw+FsLI3qy2US+lofzXGETRgHml0Gm1b6FX0L/q
1JTvcP1YOE6SqtksJbPo38Pk/7+r/T8Epsn/3tQefECI+jb/Me57/Qe/G9oNR/7GlIFge9vDvo21
Hd/S74729UfoEqRnEdItlW2tP4LO9yOgW/xGe990XKoszxM/fPD/srTb4jfcYbggpYdSzpVC/E8s
7c6ffVtKYQv7YdeyIIFZOLh+8hU2oE+ceiIHAlfjCa3BofZ6MlHCDZO3QLC5qwfhOnCk5hvwVQDZ
OljaxOssA3JL65pInENlSNRSzwOJhZZuNjDTN3HG8bfTx1B7wIiNqzrKt779TXZvPucKbuKjF0cv
ddZ+IklnT1bTPorTo9WamxJJHfftxDS1cxISTA3c0h0PXfwSQYChi7PFkRXE7GnrPNdwSCqe7Et2
Sm3/2DK4D0i0JhZnpknNPr0i1p5oHb6SxUDwYHxAuLXL/O7sqAMnuqArsm3P37HGdvuHm+BvTPt/
9qv99Yv9yXvnmc7gsLu2HJCrq3pGCeXcgb7ZDY36B+vdn92Ef32ln9yEdVNnVPNcQl/cGeLzYJ1/
/UnkXz+K5/mmY1krfYEb8qcXaFzO+SId270XXSeIDwrvccn2mQWxjuGHCaep2pDYGNDauanjM5LK
PbYJNJC3HQVI2xU7m4zSNo+vtEEE3PDScyA0reeJGyeuQix6ZGbw7xEvbNa/1TXzxSdRyEHz6dpw
rxFYV+lmnWaGc0UMA/GGxAz1MtqB32ZPz44l7G+bhnilrprK+H1lg7Tx99wH66/fMF+AJUjB5Dl2
hVi/oD94D02LSW09rrU5+SJxlRymd9SQQHZe+mo4UgNyEAvkmsFJvlHJl5ILUJu8vV9fiL+9Dn94
G+uz/Ie3UWDvduaI65D6Ifp25Mu2H1hMqJUS/3BPrW7Kf5u513vqz5/4JztuVUvUyoiY9pO9bJFv
0Qtg3oOK+tefaF0Y/+Z1MHQyMXfZnH+yp/txS9pgxjerxROdhDVYG33xjzDQgxG/tP7FWROeJAzk
/mExbioCjPXyAkNps0i+a0aXVbgLw6+Iff7BPPtny/l/fQX/fms/eb3JS5hI+enbPU7pDdKKbUYk
RwaJhjnnLtLNYaA0MIbo4ddfyd9f5H+/7E8LMm0lMu0HLnLj5ECtobFz0NI1eZoQ0379Un9/W//7
pX5aokqVAIvqeamZRDdNZysq3v7vXuGnlSPumQFhImn34/zWuk+6/4el6e+/LN9TTDksLMLrz//w
RDjQNmrCjdt9b91283vvcndETNDD919/jr99HGwbzgU2Z/bcnx6HxO2Qbmlep8lpn8JR6J/N5fHX
ryF/GOv/8tB5JNArC+aEbf30fNOCAlhScMcVbcYKN+6ZokAX8E5i4byWUbyvqVsEXPXEICfOWUML
XbDtskg+T1SrUe1+Fyq5TdCie21NYIQxfYIeT3YSXCbyr/lVL2HUGg5HquJLMX1KM/Mo83IfQ2Iq
4/jWQAZb9Ewza3Uw629An/cmZhPCh246991svhmSf+/WV0ZtXlnxzQDc2qN9prpxI5lVLDsmJFp+
sph3taeOA0Iq4RIu/mlAYYXJgokLT40B4DIp9/Au9mOxHsvqUzhNm5hstxD0Zrs8N4Z1ZQ/pMTf7
YzceOMbsKp3fCAa4V4lVfU1a97uSwzOTw0eijR8699CJG2Sk932OYqYnV9sAh2u1O/Ryj6CbgeTF
544vDgvWmZyJrSQdOlnzHAoTOoqLzPSuhR1rjG8tcTaGtA9qVIeqXvPEMkzXN6Lxd9wid0WX3WQa
CFnzraeEWI7ufde8w+EP2RvXjzACZwiJpJ+Nh776Ujrv0fLWy5c289mcvqikuMPsy2mr3yJ622ZI
XJe63VYoRDpcgPMEhVin18vknftJHBjajw2I/qy6cvwD3Y1gVVOaS3qdzuNerIxnbhcj+Ybobz+Z
6cGV8QOXZ+uxZ/bsFMUMo7VSlzkmf6NHBuyFjz/cBwlDoiCysostBGJX2qNGNN4gjHmsm/HYI7qZ
mscwxso9nwumM3VD30OMSOGcc+GRtGUQr+gczQLz87o9JFxtGmQuOVu2wKDBwXSib6S6r0aRbpH6
dfjsk+bbxC8l2LzwvWy9rx3aAicaidmzTg3G1TXanqeMjIZTmn6xCZiwiNLhOycdaTt019L8vSLI
nU1q0NFi7tBmNUHriF5qe1dUBe5qn4YZtsJxSx3ic3bTlH1d/1XEpLoxoRI3Vb8fzTtTAjlvjE2q
4wdUi9hB5HaqCzC1Ay0xye4nAxS3wUIfgeSAoI3KveCEj1KK9Vhc+5y0cIvsVZUDb5VfMjN9S+Ry
WzrVTbWMD3qkq0gpa8p3K4yuXKUClyK068HR+gF8+2ebqLPQ/UQrPahI446qr938MSKLNWs0DRNs
TYaNDhw+9AaP5DHtSO/Z5H67je/6hEiPlEhjiUOb/dCydmSlT6ikKJwOpObyPdQHC/dN5yc3EylM
9D8DgmaB+m5Ti3NtvFzqPDu2ojvT+9zEor6eovKt5q/1gq5odYuXjndAPiMQuai7ZYbM9zDuAE4G
jjPsEyPezukzKaSnuCmOPagJQXZSVr+Fc30X9vYuJla7WoPbcEETBX/teTg6q12Ir5pxw2GARjcr
koyMNliLSQGjN4LyDQ9xbWMms33KookZJNm0RFQpM3y2ZXt0UmfrcfcvtCSIzCnmZCeb6YI05xbq
CyUaPRrEQCSRcVsWHMwRexhzQVKLs2lXriyfMPO6R0dPh0G8DWO0S8tHhk0ZF6cebzRDo6RITnFZ
vHmtcZ907dWkw4uAfZdG42EyLoaDf5u+ol7eVtgEsohAsVyjmtwNijFn+Ij3mCAyus41GcbFeCL2
fd9qOIphf0J6yyOMVrT3d8iUicX1d555R6G5tRts1mBcE0NsZrytkbFdInxUXsMYWR7CzD3HbfRC
ZszByLpLIb6TpoHq7S72+/OMqomcYjxHF5VE964YbmwCvUX00PbTaRiua48AvhmvccaoW5T7Nied
oDyVog5IyjqgYg3GdLox0vS5BRmbWvG5dYZbyy2ulyw79ooZqUp2wshPiX4kKPMfoEjWupX+aRPk
UAuNxYW/irkLKtGft3QD13qc9FW7Rxh2RdgbexeLAdNAOPm0ZfJ9gU0G6OwWYAbm+2wLXmwnvfic
DSZwTRYDb7gz4mf6Z//w1v5SEP70zn7anl3a4DkFWbt3Cm9rt+GtCUhYYA1U+jnnWvq62Hc0FH9d
Fvyl9PjpVX8qPeyesfWs63ZvMHyCAdqhxJBk4P76Vfy11vvL184EjIVZeI7/M6GMYAIL+lDGh3Pr
wOmdo0KfgOf0rjfbHak4dL/8nTWOt2sBkMZ6Nwt8lUt/HhrvNeJS5PauJnBhWMO3+rPoGN8yFlvP
6PGImZ/7Svbyk2xsDo1dgP9ma/NXG/MbeZk8Nc5pdJ67h46ZA2j7iaT0DNmWbe2Go82RcPCgQSJ6
iNE8VSue8RV9qi2pTiJNLx44gMd4MFa4pMFo292ddAnxtj+Q7N/hyrlbnznHGp5VRN9XZ1u1RHe5
9ndk6F6HQ7n3o/E5psvs+eO9rsUbMd6Mcx6dCN3t1E77Yl4eNQMfJsRkUIXP8+i85l30sHA0MQWp
DdAcck5jtZt+J1Iv6LF2R5gIuoqkK9QCCRuJnfJAx/bm11fO+ocr9+OI9YcamCUwbGdQDtyWN+iY
9nH7KI392sbxFu8y8B0vz/0VTkSkfo+h//7rl/9L/2jF8fxoRjmAzJSz3r5/eHXN9EMxNm33BFvq
pN/Xp/gmKRT5Rf3vt+j/g/7i4aO6+VJ86J+BmX9Caz5VBf//+VfWd/NHZue/3t1KsvzPH79Lx2D9
j13J9G++7z/a+eFDkwD9X1jJ/8kP/9fHj7/yNNcf//s/3iscd+tfi5Kq/GMz0VKcmv779uN1BVAj
T7785Z/83oC0LP83ZhuoMrC8AE6zOcb+3n/03N9c0IAuP7XE2t/hpPmv9qMSv1nSV77LfgORy+Wi
/qv7KK3flGciHlG27TPWg/L2X5/87vfl5HfQ6d83VgAk//n+wXsB6QkAFp1RxbuAOvbn+yfsjIr2
ArtLLGNm1K4EGbBBPoW2uDEzPV5r8l4Sshbrphj750n4gtET/o1qCrQHm/VTik7X/HBiy/Numejh
tO6defwqGqtwv2R+WJnHLC2k8yWr9WgFVWND8EwZvCxXTCXr/g7dU1YyepItfpWWctfo8vBABoJJ
8sAcd6ipmetY1h3YCPBEmb04GpOSkTzlWuFWUfhlnrSmbrhziKEtLoYv8wdGcI4JhmZh3hqVmb5H
Li2fUSqlxtXsq7R6IddyTdXwJrBNWMWVBExjFCONLYb4thWUBJsn11bUYjdyQHMj2fcRMTb55FCS
tlOfRo/A8FxMuyMqnG9ObXgXkZJjhi/T7m0MUODw8zAewSsNpOtScAPjvtaI66rzROaZzTR7NOfs
uCAyo6aPLXOhQK6K7rUYMxJswZIk8YmRf6WPkVUL/S3zcWadGM1Svxv9mL9FWHEYlSXGeGtVdmIC
a4nd5NPikmNVwFinMveY0DjIcA+9ot6yim4No0qFfBrNjhgw4ncMKmQiaZs4Uh5WJFVTzMdTVopN
Go7UmJliwv1BuwJ7ATHdJVRxECodDQuNaBaj+Bpg5ySegpjh/R/qzmQ5bmXLsr9SVnM8c8AdDmBQ
k+gbRpDBRiQ1gVEd+r7H1+fCe1mVV3qyK8tBDsquJtfUgIEA3I+fs/fadeXtFsv+NWgBMK8ywKPy
TvdDzGRvDIFMbEuESmOEgFJ3dLojCCoknMw1bagiR8KMjoGf9JZJXfonxUAL20hFIeyQCb6VQ+E8
8iQDD03SoGqfLWdMVLUFemV0T1nmoqnuXCfykhXGxaJ+sF2SbK7AYZkB0MPsGd9skGXAM1t50Nqx
VjduM7TX1M3M5LWSKrcRyfn441wFKZdOuQ49cYDu5brfUHImCqM7ae32jvFmOa36ATTgzoxNv9tp
I7OdTU9uxPCYtW57NxO1ot4Jlenk61CKJNz2OeMMa9eTzYhDEt2gnRMHmFjyRWHuTU740jLOTL4D
wsXucz87Btj8wgfG3hL+FiAqA+sq2O2qXOWBOX5WMiRpfi6BYD21XSaKwwTDvtl6OvCJ3OkVTulB
zKNz8PxoCcQa1RJaaxOXhiKYeJyD3zVkm/VjvLi25Vwb5lvtdnnDMYukpmpt8smnzYiuxOMrB8cX
X4RTQwoBARWQ2cYhz0SCrpG2G0h8yhh2zkbZaqyBrOY4ZWG5JF2jJEaDkaWA80Fje69eL6Bhk5sJ
p+y7E46F/aV11ADNCUMYA3HSUBIklCtR9Xa7xCeV9qfSnSW4DWPy3ISKJtG+cwldE6swhzLcP0Ti
KsBTp6hbjFOnznCQQay6dMzsJz1HgPdhsNfycyknlB3Sa1rYHdin9LOPGBGev9niNWszr09feqSP
9LJy2UT0Y3zAeoS6+Y8cnZCcqCUZ4ADRbK5XvlREknu41UCCTXaUnCpqK++BABVMVEMM1QzPhbsV
7aSMQ9KEpAfiBjFwjTA4rrCaKvWcGbnL25NHcb6LIoEDFLBWJN+0W8CPb2xERPtucoXzhhveKDaU
28QBDH45vWmgCNG+GiNRPVfFRPp8kkii5iH1qLeswAxKtuF4VEno1Wd/4Zs0Iw2OSTbJfAfRhnIw
rpDeEvQc2Htd9GabrKA1GoRgk5X2OEd98VYFwXyVdI1Qllbe2SZl6L7xihopKMaRe5UhfCBHgsCn
KI/A1HWmJPih5Aw2I6x8D2ajfU+aSh6Rw1CoFWntyMMwMKkX2CAIyebvrgTooA0esvykB7M/knTK
NJ/AkHs6WK4NjacPPrmTAzKvSU19wARcoYuak9tgDtl3uCHzm2/iZV3hFJnKHVaH0T7CAoQaRHqH
K++byiqxroW4aVbTNAh3Tb/Pvqg4LL4kBAO9JSPiK1RiVXBB6p5MTxYAkYs2A9xVzEXK40SoIjKs
VGGB9ZsOP9Yav63bHt2hCfMTmgpDX6DpdQVa0Kh7KghqSY/F0Aj+KVs+TpKMSt8apm2HqG3cEqWF
S28qsiVlFrX/g5jT5yTpuCWT4TyLoDXdFeKLRZcbBuSlxMghh3VYGw30XQOlr0YI375O1ZB8Cmwm
9Vs+g1j7Hh7GdRCo8oKnYXrPctA/Ax61+wBz/IasPhvxnxk+IgQ3Tli/g7uqsFh/0ATBi8hr/0mp
3jhDKOSN1AY3ZInFGJAR9+lx8E2r2TcGVP4VaTE4FydpvAuEiXcdrZUHzFIapFfrXoYhnE51kuZg
niFUACtRb27rAMTJpqo+u9jF+ARN89JPHZbmejIu7rwksA62deao8tSoGldfZCUM1SfX3EwYFItV
xSa2JVtQ8CwHjPOhAnwjXvUQxQa+qSZIbrXTxE/JEIsDzuf2qKThsRLUDK4KeApvQTem7xbZUVvh
Kp4d1BknmibBu5ixha26mSzmMZ3O/tCXayJq06NK2UAGJ4hOrmOQ0AuShB4jkLKNcNKu2EwRwDM3
6p1HDQNErStdYbV3cD43dYdxEMst3yQ9pQ8Vu+TLKNxPWPZqA2dJSYa2nwrvSRRzfC9Gmscost0z
kYbVocuneJ+1c/ISLaGzfuZrYN2xd9VDymPZWeaHH0csBhjiOGFoAaOIiIg3C/Piij3dvDoWsRxY
BlD7tTNwxkJ6V5BK7kegp++kv4UEeLe0UQMaHJ0ZdWfCKcxD6AjvVgsvefQjoGXI+gSKD8uQ9z0z
xmuKRgkEQvpQRYoIS0pNqGRYQn2KqVVp9vmpyx3v0GPyPrMYg7YJpnDfF6TyTFOA8g7nIUGiC78d
kqF79gqy2EbUW8/EPWEnFw3xESpzSH32s1crITnc47FkuazX3KbkQeVYW0p4kcjJlXoN5hbzE6kT
MEA7sDzCMp+LYr5Oo0p5bchH3BT4yC7aoyRtu3kfmyUOrkq9223/NcTotA+09HdOSmwU/mmm6nWH
9BcHddu38bNbm3Tc2FYPcRanrLcTfTNCMdHgVqe0jcTdMgTuPJk9TAgQj42DjquM4qsjsTxXhnQI
RvTLfeMMxZ3qCHLiBpL3aFZVED3wTBABgyLTS/eOb2r5UMRJfVWdH3xXjhd/lkVXPAIJqWCntMWh
1+F0F/tjSYOX3WJksXMdZsNFCMZtNutPlUqrvbCVx80XDznCKT7x2Dy51qJzZ6XZ4EPdaWLBD1gB
UaNmaQ4fYnBwxHjZZ6xudDALw+/A0uFaJvTHx082tqq9ldSEd5DA7XMxd9OOzTrYxTUWRLtKaxqL
YYj8rQxr70y0w3zMMYBjkdYv1L3xQ9sgg0owmoUHOfqUgXAo6G+XAE4txIoX9F6AYGOeWKy5mjqc
fFKJ9pxOZT9CfgsKJ0eBFv4wDN3uZ4RFC75ysp9aush0PXrD+OiUMM9ESnX0IiDKAv8rux3767x2
MC98DacuWStXEOZV1dULj7W7rkdXU5FGUIAm09sQ8upzHGpox42OdW10DLphpN/YjsRuFja1m005
RA4xOnP89bQYEi+mQ20Bc5GcWvZhSVnGeYiqEMwAUcsMN+qwC3cIYt1zUybRa4/jhQrb83eFljnd
MxOlkqXIflbN0QgNn77I1BB/JpFbiNkeN007+JxAOFisDEvbn4O+YoRjJXQeFWvM2PfWu5ta/VE0
OXuHzrNNALPkB168K3LYaafZWC5Zjvo3dCDxWarLdm7VjGdzru5bZZqPpd0B9EsTBy3z7L7psHkh
TsvduTTdZ0CYIZFdriClzsjvCkqvYyDzdCeERzqfV+f4Rnz1hG02hOLX9E+mqt66hBHFbFHZdw1J
vEbWseCMecz7WAMpCCFpcdaqH4MgTg82iECSLGGYjGncXKsK6BcaVZ8eNga+9QC47Wgxyt5agdef
mjJbQrmz8a0b2s+VF6ZnkjA1yr5M85Ln7+0YhVSFs9gTUqSZlmEkGzZydBYJ5lzuYngKd1hczXMY
RY8tIA3iJApfH82Eh9iKrafEc8vnPCJfJihV8sby+zl3bKgCUTYi9KW2MUyIEhUuId26ctfp5oMH
bDoIqsMtKUjF41Qw4CpS7nUt/XxH/HzyYHoZAV3Aay6qC9WGYgBDxVg+KcemdyUV4T2oT9eiXs6/
mVI/Uon0cTbHcDcR0rUWUw4QradL1xls4w5pMD31MKJbFrBVUNnxOU9T49DGcj5M8zhtm6nEwyct
kl0QTfrXYchRuJtZ7O9c3Ccn4hLp19fgL1cpFlI4OU4NeqwNPoQzlhe3HJJj3uhhK1OveuKUD/GE
MmN5rIeMoxG4pTGcbjIug1tQuMYT+jq1nw3PO7cCby4icbpSBmspTvj6hVxF78PrhvIWFZwTOaFy
RPYgKq+R3hrvrQFuPk4dNPOiDZ9KhyjrMUu7J0S3XxtFx3BllQlRlwGUsVUR6WxjI0zlZjH0vkeD
mdz4Q+MjPkOUlK6MjyAJ8hcOu/375BLs7SPRPCeKmRVq5eyeKJqYKC2KkHQh3LE6ZPsmH7urM+TF
Wcbjq+Jc8OoVUfjZtWBamngLt7yaDk3XEReKbtITyml1gz3wXEDGN+sE2FMfj2dPjNVHovv5xDbT
HUxRqveog7O+eI/ug74YP5W8LK8lrnOOHDVVHRJlbOC18akC3LON7CYlkJZlt+Yc/aFDCgJ3ijdB
alSX3lH9vph0cNbziGdwkdDmbpicpONMsNnsWzbGDNO8Fu5ZZkFe8kkCbGSh3zihjJexNyExgDeo
9y3r8KmEKXBpw/p59lqcn7bF2hk0AjxMjNCoDc8jBNm7FmrjsUtKuh0LOReEQ7cpA+lvvNy89mbj
b8kKeCllXm3bPLBYpWgnRHV7z4I9fJ9roLukPpX5Pgqke5QlKM9SeelKKds8ghl4gPlt7h2LIXOE
sH5LCjabivbIcvNBw0VuV+3JvCieC0/fACyZ6zC3gqO1ZAqGNVQS6QLkjEpITGXimxcPiSYoSs71
BkrWh9pxmPnFMSIMPA5etg7NmsFNG1Q1ZJEUxr8nr4xSl1e25DU2xUcl/OBAvjg+Pr4JRg+9xjQT
1YfZSeQmrRSGi3DMj+zn3bnAY3WbPSe6+W5Snytj5uxpyppCI7Rhweb5KSN4HSt3WVF4Ws922cit
JzrG64mzagrRPRN9l+LGi4znuWmyRyFGGEhJ6MO4qNTnISF0myDeCtSXb5wNZTUOqBgdHSo3CO6b
FDpW7ZTfkHETAGnkE45B4FeIY+V3kF5yieNNEDLRIDylWQ0hO6Jo2xT4wbc0LT1giRxr1QzGMHE6
9Wa5c/mRzsDZdy6dxg19mwbQoq4easQOV5bdHuG/k8ANY7UMmAwnwAJofH4R2P/X6WjY5KTjpnb8
tt/AscQMRTZafxIU0esWTfcGUIK35uian1Jw1a9ZXC/OE5R7TViZexLga9SPtv+JLRlMsNTJRyz9
ZuvP6A4LxlrU8kV8FlCED73w540Rue2qIji2oExGb0AFzIHRztO7MBL9mRmt2NPNMtdzNxunwYwv
5aR6ms/av/fIiFu8fjlsvQAqMrZHAVfL5/42M+FyVRe800sJds0ckzpu0rEDGOZlD9EYMa7tws4m
srmeNlraH3VYgrwcQBlVY8kZukC3vzU93tsorvI3cJXTRZRdcrBqsrxxlbcP9phjnJnQMjQjqsw5
n/KdKkMAG77df55UCD/TxK6HU86d7kfMvq8Q14YdGOjiWUHksVY1Y4lL6njd2gcGdV9NctqzgWAO
7frsm0Yo7aPAzOSmaubkHU7J+NjE7jffsWbEKfNwtELaMsx2rG7vZIG7i4AXbi04NKvleH/RdeVu
Jg/XN/j9ARWB4db0c4YKqrmfu9tYGsaNnil9MEsPN6K4I6Qg9HzoOqNvaRWqljBHZhpnAnqPltAq
QNrcBuxrZ4NA1MewmxkrJxqXpiNH7BBM40uvV5Q/EEV2bc5u6MUD2AnO7ahWe3SvGkkjGnr9uW5H
kF6xU++sBHFs51eSnc+S9eJ7NxPOp72/oTvf7ZlFDy9mBOpnFUhpwHFzO3xKXejftMFR3WjDGYGA
t7Q5E6AZ7EnSwGPA/BM3SW/Sm6Cho49khCqcjz5d16krunothQRsBPNji2O8e6INP1aHxh2jccPr
izE5FuneCjjWEuwBEhxsJYejsN5aGWz7Hfzq5ovO9FI/EyzwYRAk/0w+GvxFdprhZfGo04oq3L2e
xvRcmYLKzy5BAKp6pIquNM0ff0TlvHAf43VQTR9DkFrXbqDetCZFRUk07pPbkXKX4bP+Xhht/01E
S5w2nI3PQdQay1vT35Quvbuel9jk4F6be1eH9qeg4KSOQUTei8rpL2M8BketDdrjiEON76aAeAKV
EI1wF9a7oNE18MHm5qaFQxwrp0lIBeNKahRM2rc+ZxomSRlRdED5zV+bfsT9QAbIOqvgd7XVfJco
wfkEWiBtRqzgwNcOlLbf3ai7M+KmXNM1+urW3ZXEdgbss1ObD7NkPAl3vgInNcy7EMnVCmYLg+vY
t06gpZjc8TwumQbdCkqBXuwntBbcT2pkQR/ZXKlZyptiHk6CHxtFatysEh01xetzr/MNpO0vQWAQ
sEuCCFR2+z2Lq29BmCQ0K1yTCiTGeqms7H6CRIRlhDtOGVGBaZf0JCbZPhkNHJ6VV7jpeiCS+TIY
MQTrouXIqxPOVTorf7Spmb7OcXSwbBZNLWmLhx1NnZ54YJC/UcSxP5eoRSbb/JgqlgsO5vaeZftp
ZPa7lnjTNzTTLnNbUQcKPGVHeCW3qCcVO5ng3vu9eKvzYPxUhRIVmADRRcM8XGvizla1MUcP9RCW
CzPdvxAppreVqR7pob9UgWnuSsN4sSfbvvpudbEHZDe8TxE2ndF9wKN+LrQYr7RtXJ40zqIglC4Y
mdKvrWJB7Jxy3DoxHQU7yDkG+V10RLVOAiuclZUah37bQiV4dOPE/WyaGLoGy6NyK4rmOCZjQ7ys
lZYr37I4agMsOsomf5IknJ7nKWmOoq6GneKwd/Bn9Mk+bl3EM4P3oAMzPWsn80nMTpz73PYWc3Pf
PAq7M1Z+GQ+PheKlHGaXlAEVtJ/8mBB6jkLp65Asi6xKSODMzIHump1BT8PZh60HZU69rSyrOQhE
JEAs/GEfl82EeDDAGReF6rNr0mAFyM8FW6jElZkbXxpaAjftkNgNhmDR/dFGK0TZPARAZvZNMKHg
8e3hOTA9Y98J0sUb2Jl00SYtd8Zc/XM9Bz1befHD4IbdNgPZQjDKZD8ziCr2JQ27UysJf2w9DfGx
se1jZtIM9ovkbtBNsB9dOtKqgOcHbsK/q9NhPnUEvZxyPtb32XV+MLwJV1iTEK8xaQpp0AYeNh8j
fhyLkHUt7vTOiAb/JZtyOrUEOfMdEAexxiwzPDsERlRrhVPm3KSy5SzR8yb0kzmisjVZj31lX/rU
RnTe+EOHsXqOJyJSCLmgQtZypWJS5rEx1yuLYc2FIRhNFwBB1zRBZ7Mto0Yj42renVYWNzYS4Hqj
C0XFZVfZqpEukuhH2txN5zwI9Kugyl3Odn7gxXjVygveanpxorsqK3ny7cJ/sBvfPNOQ8GHzFC0e
2qSIrvR1YSdWHYKJcmrR8Tgzi5iBWxmlUL910NgvkvjoOerbp85Ps/si8torH4T6qCH4YN+mhDsk
gU13E1ApGot4KvYQ7dF1tGlx6cvSPiRWxgmeOdXF7bP8wWtd9WGFBh1PWh7jYwykGXeRCwWSUJQD
NFLnjqkL4HW3w1CWeOEXY+o+8qRKFv5tWH+iMRUHuPF0eI+/o9/YFskEZclWCIeHWBwydvJDMuOQ
4tzkbWZhyU1toSNNF3RXag7xrfZ71P7ExuiDW1m3ojSHr1UGhWXqPYPuWf3mWRxGVsKuYOV1zRf4
qMOR491EM5IiyfFImtHMfUu7uFg21f6cOHA9cekB+pTzNG4tOCPDredCNG9A9dUR3Mxh9jY0NHBb
sfn5ZXljqJw9xlVA/e8lSj5zsNfqLs8K/TrFjk+GcxX0ebFu2DbNdRWNdrS2rLltv2aoeMiHtwZm
MK4dO/1udsjueMurDnA6GjJVwdZOCXAPVA2RyO4i66uJn4whbWv5/YPqTerC0Lcea+Va9abLyNLZ
jYUJbXe0+zHDAmO3gqTjHAeqlYKJDQZLPjZtlRa7BjvzS1Gzw9OpLKrNOE45uTkocskNCk4GY7Dg
GFV51CJ8R1GDdjN0kbASfYxsFTXflHfgY9h7QBPxRb92bWBfasKOTnTHuhtLJv0F07VQlGZWNWIg
T58MbKVfHdu79eXsfJkYDhGXMYAKyF1yaxR9SNzE6YaYg+AxyrQceAn86c4sYGmB52zkMyIbgBNk
5LXHMq1Vd2enfvG9yNVwE73NW08okDkcDZ+IqzoJ1BvJmVIcu7iM4ZU3aULTZyhQ3qYuyKvZK/qr
GvpwPgkaTN5zolwyBYjwMOwPiba1XQ9wekie8aCrgndhrMD6y/E1HSU3saODFrJ1q6S8NmFr0JHC
bfyEe9PWcHuU6F9Cr6mNY9qqIPzaGoowp9Tg6YFrgWwxaoofVh+o+KAV93WWVn/fT0G0BxNC88bs
m/x9YvPa6SSJOUW3dgrXJUfDnQ9dhCs7Am8N76l/jrRh77hhRJAaosanMNDzS61vamBBX5ZEu/bQ
BflhdXDJGLnaHBWOYzt0Xyh5YfnIepkyNySHDEm7sdgbOHQjBWuY7u2RsYpDXilwuBF+9tpS2Vr0
cvrhsRE8ZZYHNQVZgX5B165uCUX1V6Fn9TwPg/sqIGFtPYM87tWQMMkFlRXedZbOTuRu+AAQypYY
u7xn5epIHpgqRrWM3m1M9E1a3SHtc+l6EUbBKk+r+eIA7fvWN0hN+4rhVDI0r6rvWExldcImidCq
yZrqGdpHuRrTErRhmIpN0yzl1WBZ70UxfgTwyc8RbqcfRozDOkzQC05+SJ8nCqh2WaEB3IQUm1bc
0hKuB30Sfu/uq5xXdsDa/5LxFK3dui9ucF2tQ2jo4lIFREcDXp5MgIltvtEmsgWLyuAS8VYeM8d8
TcfQ+lxpy/wS46TeJUYRPo/9pK9eDWyq9JilVDlklx5+78GZ4+TZSfr5yGzmibIbJSQm42GPJoGv
GAjERRkeU6yun9yzjKR74Ol3nhAZiRdka8nNLTr9WuSg/wCtymLTGSWy6qBHwwDvzl2zRIkrqhm5
qpnRvrplkzwHcCEuwhr7DbKH4iK1fGFFsp7bKg9PHX46sB0tZ1YLmAwzw8Vx5cUL4dJqBwQbtKdn
bRcvidedxOA4TyRA2Oupnx99hH7jFIDTaiOaDibd1lMu5o4jmu0xXiTowy4mn/gPKhje3RxVCI24
iqnbSpgCtKOZbxKCeQ+N0OExSW3BiVtiHJxZvNYjiy6KT3/etU7xdQaLQrHkc8vcXluP8I4KVIe0
aiZHOrtg7OduKW2Wly5Jr1WBGEDrsDyKQPJ6BZJiPxhg8kIPDy+1WVlbGktfwIcjy0UeY65TF/h5
0BIq1E2KsU5m43UMK+vAqNpeZ0sRn/IgQiCb3cfJ9b0tZv9bgPzylsiu+xSmafSjLUbTBbcApcjr
R+vSllXxZYQL/TSwBKwMHKLPfd72P9ApjD8qr3AOmRHDNGUkrmRXnUvhj3eGxWsGHOYxsMyH2OnA
kHv+ll1BUP7J9Jj43pegIEvItaryHPEzRPvcqMt7RlEVUE70J9KQycofZuuRhO76YUzHr1NCyBLc
FgFVyMsP5AA9awh7u1421QN9yx5zSk1x4UP+CtyZoa8CG3L2xnGJaVSF3C1d2JXhMGKN2D/RmOcQ
HXqnYRo8MgsYR4yeRNdSgcgC8W4Qv7lhGJprJCLtp6QgNESoxH7m0ZjYt1UChVjrA1DOdlf1FT9S
Pzt3Hfoxmn62tXPzWW1Rv3hbIXB3oPqWJu+TlwRbi1P5BfaxfKiyeO+2Tb2ZpBg+eOqRVlOhPcVF
n2xbD8VJCFYIQCOWbbug/AD5oT5GZgYHLYFcMgAyLfiyefkUGEn4xKhoeLbp0aOF9qfHGt/BRlcJ
4nhbFfGAIyK3XgtGCTjpvTfR+Prk+J4610WPdjkJwu90P+jHhhATCEsLef1XVTHY4beCbLoC9Ww2
53d4wLHOJ/WxILvMuZu5GfejEczNHSocnLNRQZ5EExF5j7k7XhvMWTc8ZYyrmrl64mnx39u2AM+K
iVbe14DfaefhK6ZalKHm5EOUnjdbzhHCCvk9htIH8PZk4ci4vdM66qJPWTuFJzHj4nXc2t4nEJO2
jWfZF9m29SU34czta8YtE1g1kZsngE+hAkRUDkFF2pXCfsPANIZYawljPM0Vyo0dE5L8oLUz34ET
E8HKBGvS79pZy+g9FnSzQ9asMRr2LVSs9kfmdhqAh4m6aTVMaRXfYMta7UU3lf3sFKjysPTMHRyL
JWVMfFKg6Nyb6YBQQKzPpngIGe720dbLBBGKtK2w05+KYLSN50FGtnvpElRHZ3KU/B5xcgpsoE7C
rP3STpYy7tGSpcGNUe4wbNtKqfbrpLw+QQZGakf2NhuVj7XEdL0cwRM9zlgQ7YGpzgk/vFKYyQ8M
SYa/ZejLHDZN5oNNBXvq7AqJ8VTS1lB9lW008M1rbo3zWrgx0YI0l5/ox2C3NpEWnuFPTVfBO38I
3aYOjwT7kHfZmqhnRq8MtmaVQYrtbMLcIuFtOqHwIVjWgVQieorocGzsPjGj8h/0kurPjp7kh23Y
qUPzDJL/Jo+n8TsdiunbXA7mqRWe/uhN2TqngaTJ9KGYOGztchC/6gQ9lWduamzrW0n0wbosPLF1
UEYxsvFJmECqRkBfZg/TDx1yXBoJ6WG5ngB1gSGKBlgOdBQokq0KsWIn6ZmsDKAZ34uZ8dMxaXPk
KQStTRB5rfloUI0cPNXyZ4mj9tN94VTLxu6NCL82lmN5I5xMznw77WiU+YDFAoLEOMv64QHAd93f
KzJx8k3a9JFp7UZ6veAu+jRI7Vf8cfhJUSfYZfINJSj5LhxplJ76V8MYclXTpkXLWd9TL8ZL8lRq
iYRZrGe1WwXlKfnStoScHThLRna8c922e1RWCQkSsaGw0wkqkhswAAg7wJDcpjAiJCgY01entjDJ
t2U3NmTb+cOVBvcAJZtcinJ6DGWNnccHmDrl/XteQAHfDMECWZXekmW4MUHhkJ1VTCoLXlkq0+S1
aTiKCUEK3QEcVY0dikMkbNPeM+ky5IbTItpIi4Ad1JAyaLe9W3BzYqiICRbNRLYgXEu//8+09/8B
Afd9+T1/auvv39vLR/n/g0Rbo5D+G4n2R/r9WzT8hIiAtfB/GRGO/Ie2HVTWWOyFpBeL5eVfEm3H
+gc2blzRFrRExul/kWg7/0C1KhVkYKlp3fFI/z+NtiH+4Qiy3/mbNsZqh8fY+++otH925ICacDzF
VUBZeQ6ucPWLxD+axinSTSs21B2efiyozmCLY3Iw01SunbqOzqZ395cb9J9K8f+Vd9kDgr22+T//
+2dr8oK3wP9quTS/XXoBpAT8Igv3xjBH+8mMvMqTjQmQcQ3Aqt3+/VWc315G2faCwCC8/J/eir+4
F0y/JDRvCMXGRnxhOXIr/UPDSoWnZFqp6L1IXpP0UCKUTE/VvCV8NyrXImGCh8PqWL0Q82A4J51e
Cc7yAReAFzRX/BKUW2RKWGuoUBx/GwCJNJGRoVI6mlsUA+6deR2JQC22Q39eRLzY37C7hGuER/FH
8k1+eMUe0JoBO9qCr72Ls830dfpaEWk5bOjNktK90tYmms+Od5cjBDfgeQ1UYdD5tg5Qgnnj/8Fp
8m/PAd8JrA+BIQAPtP0rBWGo2dvNnuegsphMiQTC8uAF5zjuHxMYe2s8NeN6mvXt77+k331HyjGx
JHFxreQvhrA0L22ClrisQPO/48xAN8Bryj/kj8uf3V3/euJAO/DBpNaLFeHnJ65vSIisFDO70Dn2
9aZyNirfh81l8LDg918xx5ZWvNL1R5Z/wohs2vc4TYnh2bk8/hN69jX4B3U0UcCSzgS28TWBap2L
e8c6mQ5F8H0EAhnw2nEcoMi/6IymWf8edNcx+dLnf3h/fvtxXOFqxa2zlrfo549TT6EzZk4sNoG7
NvU92o81soxdGBBEKTBfE8sIVsXW6drpx80IE8oeHmKb/+VJRrLo7oGJZmIXkuE541n+YYTHvlLk
f4zruuGEeZfWzbYcjkm1JQ7Uia+e2tjSXqEpZbR00x1SNXax7vj3T8MvfpF/LgyudgRrIQ8hnrSf
Pxe2DR/BNp5WeIucXKp5R3t/5GgIEc7vet4W4l3+/pLmQnr4L2/cvx4NjxmaZ7NIW0r/ci+lPWeM
9m0ATgrLb/SRRol/DW11h4yXTkUPCCVKukPhsRx2pQz37uxs/v5nWB7yX34EBXxFa9vWACl/XagK
+o1Onetx01GVrGfrTjb1NoMZCB5R7P/713IdevdYgnjdvV8+roJlKNA/zeRhIXoau5UgQwX5VYFo
ahD97u+vtvxrv34yAgg1G5VpcZRfXv+/LMFTKQsw0VzIauVdEVcosdGJrTLLxsWa1p8Sx1nHCYGB
sfuHV/43Cwv7p6M89mI2WfuXfW0c4eNWLUZE+hYkxKs23k+9/hPi5DdXYWP3MMmZ2FkxT/38+VDF
WbniM27Clq55t8BDfCWnPzwf5vLP/HIbbeHAp7AFni4QTD9fJolkkcuOKTbOgS0ZPzTMEbnJziQ1
jAY9cOf73EjQRo5Mn412+MMi/Zu94Z80KtAYbNasNz9ffvYGupzoizacWJeh8kcFMQM5RY/AHDz9
KSDSkyf4D1f9zWJgm1QHQMgFV/21MqFjhlgN6Dk6vjHZh6R9rxsPGXv0oRmK07L1yz/4ZH97RVZV
R1iM/4VYloq/PK2JWSWEZDFajAvmJIqpG+c7nwyAOTPXpcHgDXps8Icv9zcvP3Y76GGLV47/lh/q
LxcFnI4ppx+nTWbe2zWI90CDdOi94sfkyj+URL+9Fnre5b3nZdTL7//lWr4aQiNJuBYDDqgtYBOK
EQQocPMSP4D5h1fwd1fjSsKzqXFZbX65nX5L9l3KA0KU60s/WQMT6YIZycSEciZw8+9XmuUV+PUV
4R5S6Wl+sZD+/NGkCEZmf5yZrAjZq4WriQQV9Cx/f5V//0iWkI4psUYqgUppsev+5QZ2wTwEwuMq
ftIrzomf+z75MtmMHC0Z/WFn+re100O7o5QHCk5pxe7087XM5QHHPCkgj0YvNeT3fdcFIHMT8Wlq
PMw5Pe5jc9AMz/o/fHPmUg/9dDe5tqaLaGHVXxbuX1bP/2DvTLYbR7Ys+y85Ryz0MAyqBiRIio16
ySX5BEvyBn1nAAzN19eGv3iZISrStSJHNchJvMbDBYEEzK7de84+UNNrWvbmUmAk32ZZPrYpns0R
EWUAjBH1fINdwsRkMhBRA2tlq4cmuTVw43//eX94I/k9fN3xTMfzwel9eGBHRMbtIGHxzt13k7dj
U+v2bgqzXWYisEs0Zje/v+Lf3jrlKIUAkWl4YM++4rQRczEqcN6kCcOVQakzNP5tSmLjmoDSy3gc
DqYZOWu/oWvZ+/bPkrjjrsEZ/8kvslzo7DtASO5w+POB99n+2d6iawLDrYecndYJIOmiW+xx2kFP
G2SbRA1NsaL/5IbtjiAbesdq33fahePHV5qt4k9Kzg9bAMdNjogMTC3dZjU+2wJ0pCvJbKQzgiwS
7bM4XtbidQPjpRkkKbhmfCjq+OfvPwL7w0vt0yX2TZtv3rY46549hmbkjoCKxQRPrsI4+1NxPIii
56r+wRtDzoSzwlERlhst3rTu1p+/FO6VnV3p7ddcfen7val9jf2rBDMjjpjb5No55MNFNCDAh2NQ
7tC5Z84PJPEjL7DYezk8HFwmoA7gfn9JpxcV05i8HbJLaPC/vzXj1+r3/uulzl3KPvzblM7O2XM2
a66R4sRhs5EXtn7QOHt6zvdJ3BTMemX70pRIf93rcHqo8mMoOLM+iOzIBJjkz4A5nxy+GKiUo+bW
RseQdM9uv+u8Z1FflBxqqx0W3snfNs0ODQahc4Dd8zXWwJogyE3j3sDkkd2+arfOsA3TfW6dEvO2
7G+16LuZXyrzaNWvVXkJhOFlzC4smlpu0Lu3lhGMcWA9jy+AcfruScX3OeCm7sLpTz4nKBj/b078
PCbPisg+jRHd/WzvrXRLw5iQ2wUmFG6mu0XcPa/0ATlxh6LoppNHYPJG81j59OZ5rh6Gbyl+k+Su
DDdJtCOBKaQN+OgxH4WFMl9RjOMrYkLUzhu/DlCNcsh2rCPicOHgfNyWqO2M4dEL75t+LbyTp3YU
L5rYL4UoYoPGOyInFHCfX7D5jbgzUEh1oJQC9c04OdAP+2vd3AJCB39R42bTDniiUrzOxk0cZtuk
28/qrYjfxnIzEWxcX+rzhS23HmAaYE9kPDPTsF5197LZZ8gocYKqTTgem+7CcILQBhKDjPofL5c8
Ux7J7zSWdJ0D7/stQ7A3FaVHyRRXFnM4Iz1SEKYE2hZPpMkRxcCq/smO+HevqEv16wAytcCdnp0n
0D5XUo5Lhc9/WReK2YfI8b588rr86gmdvy7UZToUAfYlQz9bChZ9BZ1YbwoGdY0UC2+la95aQALt
1fytRYCjf63lw9TfjfZ3y/7R4n5T7YXA6mbq+7gNMF7APHWx76mAhCnMfF2ycfzdsKjA47XRBq54
TvFOl/1Gqef4dpma3WnHol3VzDc28S1HFttc9RSBx+4E7umSLOrY3cIdu+wcCG6rih/erP0dYomr
5t70AEau3YnUj6BwV9UtDYXKxwO8i0gUOtX9RWFtSWDYA/EnF50Y2e5BJPelTxjTz3kb6USuBYRv
4Mblpaf9vpoaRtQJAX3OUz1/w6XlhFDi1oYKxHSV4OlpcfQ8Swmm88I0UFkHo7qnHyC8VccEbNz1
c6CGSysN5pJXZBU3W1sc2vaFKW53G85PVf5Y2OPK5i1TxleBlxqk2qEDdqYIjHG1VzToxK1bLc0w
lImyuVHFYeHOM/icvv/+G/9QaXFipI1Nh4MlcvnP949yV3W51+DdCgY3bQInUd8cCTVUc+zjHDJL
/udXMwz2GFAZghPH2dNlkpdFWBHal5LcwNSmhzc0YHg8tFlw+dJPrvbxPEfDl06UIE8F3TiS3vc3
JwnaoDc/TVj2YNRPBcL4yEJJjK4Uvw5Pnpt5I86pbM0I9h4FgfPJ9rN8emdvE0UylaxjAClGDvH+
F0i9uor7jPsd5wXGkyeo00z/MwTl33yHJjAL00U2v3yoZ1ucmfvKspEVBoXnbPNZEpChiA3qoKUx
Z53NTz7WjzXKci26OFhFHToOZwVT2lR+0asGKxexWheQOHyd/hbHkFXnlKRIopv2RFx/suae3yT4
ZptWNv142vEIKs7X3DqcGwdrXGCVw0sNVp/Z3qU5vzVQ6T65wfMTAZfiMiYFsUU9jFnn7FtTI5Q8
/DBEbPv9JTtfnSHwcBv/cRn1muFBJTLwrGTa/v7tOK/Cl3a94NZo2jOM47d4f11DQ76ExhS2mFG2
lPl9YHR0HYQJnRbRzlWphPrHt7oMTSyLBd+iG32+k6l58gpklzVoOXqWzLwuG5zMnLZY1Jpv+Shi
AtiJEo8JS/z9zX78PkHjeK6g1ULJydnr/c3q8wCjwhNV4PXEGdoz/IIiNAlVbkaiuMpPts+/uxr0
cAvvIwMY9/w+TctxUXynNct81G90pKKiYcidAs3ZMNSdP7nch2+SH8jb4ZGqR9Wp+2c3h2G0myks
ywAXi1xms7yIqFCDBg/CWtb9z6yokk++yl+Nmr8uNsJcsMq0ACjKgQ45Z48P7jLNqPoQyKK4mYnb
zpBxhCchH73Guu5J+NBrKjjUQ3AAhT+ta7Q6xYn/wZByHr5m2XbWLmK5mvWvsXpkxI52fZugKXDI
DyQcqD5NVboZ/Mcm4XmUPQYt5KY3vfHIz8DSwQ9wsNRT6+bZ8lc10n2M8DRXj//wyeE+PUFbgAJs
aSSf3afAfO5MIiuDqZb34SC1NdGF+M7GCoizSx7h7y/3YTWgo8JDsww1fJ8+wVl/YBxqggLjIkEg
wLEM/RYbur9EqZjEVeY/Z4t8r1ZPblRp3/wPrmxweYpNa2levX9FZgOBXVc1CXTI7Ec8GsPGI8Fu
3ahY2/k6VQ1x3SiUzNn/5MIf3pbllmnP0b9msyby5f2FezNZkgLThJmhvpv0CMNa4nH4mTp/XRef
NXc/jAZYwJbP1bCXTggd0LO3JSdKsHa6ecRc2zI2agMpUSkV7bh3Bkh0VTtuS1+VV4ytosDNW2KQ
os/ag78a1e/fHmYUTCfp/fK7MBp5f89WTepEIclYtFAtFGCUgK5G6tFQVIemxgqVbHRUixe6ET0o
jVkm885kb8ftrsyJeQeQ0m9DPUM9upkyZFEArMihjbCdIBvjBSnvY+ZEotvq7o3f7Dlocy7EHNsz
+KiRD3cpCP/XmrgMwrfL5Z+8hAakCKltFLSoOf9CHlKHTYsKZGXVXOwU8qNBa4H7+OSZ/7uvxFm+
fdYRRoZ09t9/Gio1RFRgUaMpfJUYIxpAp+iOcwqoUYbAEhYRUWEQgelXR1JEkD8yJvvklzivM5aT
DtUTI30dthnksfe/gx46CW4hSnND5dpqBjk1Cm1Vqy/e6EWYUKcNuaHb379yH598tl9HOOavKS3r
6Ptr5gJJFAnDfTB3c9D3fUUrGr1mZNOmsPV/uktY9J0WMJuvU3Aw2Di7GOl1VYd0bqkz3FVq9WJd
Gpx2YEQFclJr1c+fxRx8+EwpLDhEOrxn+vLRnt2fSGKv81p8QV2vi51pL8JNeIOYjVbWlL9GndVh
n2rUJ3f6YQ39dVlUCARuMOjyz77KAeVtONic+/sIxU+awN2K/cK7FEluLEwERvdsLyUtQbBho/yk
dDyLHvCoG7lrc0Gh2pwHPsxxyQJtJBJk8uRI5d1lY+pgP2bMMtFcGDi0lr35A5GgOLCpmQW6bRVv
u0SjGZJ0IfnN5fDJXv3xa2B95UtfKh97SQl4/81jyDCV5g9NoLTmKJ0eNwoytYENtW/zxX1ZPQ3p
J2eRD4+2xfCVNphvGsi4aHS+vyZBXz6nL7QUnJm6Q6695UB2xNBrV8PUPPz+Nfp4f0sTGf3J8pQZ
/jmQMCFhoPUSwuw0Xptdo3OQB21w0KFUo64Nysj3D+zg5Sdv7/L0vlvDwSL4usFiAX6VLslZ4e4n
ix+qrPCbmarBn9NumNPrOyDTE95euFBpX3zyZH9cKcnm4jBL895dZhbi7PBVOq0B7CKrAmNU1oru
MSEldOhX7tyH+9JExti5+QBSqlCrrjcbCCZDvFZG9sme/fEVAyW5yDuoqH3bPC85+zrDSd1YhKdm
JoAXPG2Fn0NXS4p12AwghHigRjcmi2a+/f2X/fHBen/ls08dS0/vgczgyl7gjSLcKB8ws9s63oag
1d9f67O7XH6XvwyGalpXHqsV6bSN9nUSM7yA3kI/RUxddzV3J9tMmy0w0PiT6y4lyPsnawF10hdb
xC2sImfXLRI8hXUf0z+A4LjupxaTk1ZGn+x4f/dJUoFQDQlUbFBF399dNDtppMVLeHRBHEqiu2is
B8BTUYLBiRTl33+Wf/Po+jbyBB5cy/uFDn1/uRTVqT+TNxekY/4tcbOf6JsxGhjh5TCFl1XYbCq2
/zj3vD1Di4iGqrv//a9wFl2yrMzLr+A4pMLASkUS9f5XiCRzDhlh9ajU1zpeOnEoRBn4peUJ2yaG
f6mSYwW4awXW5tWeNOyc9BABEoUkbxrDCQAd1EDoxhujUD9mKrCtiIt6HWvIO2G5ffKZfVzY+H09
cxldUyTyqb3/fXvLSS0DOV0Qp9p1rcAqwmbbujILcnfaWrE+rID8GZ9sFx+eC5vBFOdWRHw06xz3
rFAQWoiPo02zJc1JbSGhfdWGEY6192QVmfifXAxLO6xbzhycJt/fYhUKbCttnOH5ldHO8DO6oZnx
0tdAr5j4/P4B+Hhn6KqA5FJmgq79IFFE76APMqZVCv/tTTZteVETyYYRLygNqG7//GIeShUKLmvp
CZ7dGaA/HGbY1shMxcTlujsntBUsfxs8deL+/P3FPuxFiP89+o9UW2y39nkzZ9JGxDC48QJQexyP
UxdOhi9eF5uWUXhqX8SMlH9/yXMOMKFS7695thdpAIY8RUBJIMJGrHCEk7zhdhjKe/25b40NZywG
YI1B7JQ7ro1YXkSx6R8y6tN1iS19HvFcESh19EIiSUrL+6Tn8+Ht4fdjzMiJklazC5f+/aM1Tlhb
aZxgJ6+FFvS5lV+b3VtThfAq+ynws/hG5EP9ySLzN1dlcaElwmVZ+s/jkYrEtc3Wy5hrOYwoEme6
9nBLJasa7tsBg8qPThOffRPLnvdf+4XgFGu5tNUWSfLyWJ9rMvQcrJjfCDh6buhjHT12AEYumlR5
G17zRxw1xsWkwf7pfeN7m/XPJLce4xgWjDaQ4wKy4xVaaPjJJ7HsH+e/FX5RqgNaCjzgZ+sIJFE5
hIQp0zlxLy2/uOoaOm19G6X7JeRBh7lmMUaDhPNJxNBZBc7nYdLho+G3IK8xmJ13+8j0tXv61LwN
SXeR4o9dIYi+kE2eb8H7mjsdHWXroEEMDXJhpzHeJODkqn3pSPk1GuYvn7wpS4/63Sfxi89P25MX
BrWVs3xSf6kjxlQbPB0ybQBcwQ0sgPq2CLTIkxsCCDZDBIh97vxnpvX6qoCM98nz8X5x+PVxoEBc
Og3M2Hz9XHOVEGSuVMrlia2AOTmNDwShIz/WbzD14L9UpJr//o7fvwT/vuKSd8igh5Dos1evHiF9
0fZM0YKb0bou/fE6sdYzkdiBE0/WRaOgLeD5/deS+792hf8A2f+Xb2Ah1v9Jol+o+f/nPw6V/P5a
nhHll7/yL6K85f/BkR+UNgYEViWU2f+2K1j2H+jG6Dw4nFr1Zfn4T6K8Zf1hEU+MlWCZS1Ag8uP+
RMqb/h/L4MBnV9MZr6G//idmBQ7F794P+mC0kX9dn5rXdGzzrC6D0eh3rdl35FMq48IBZHOCAA3d
FvyG712QFw0KAo1WurfbLJ63mlcEuaNNct1KuztGM7CA1rC+DDjX9wPI5luz6V56mt5WrS2TjGR6
1ArPegB+65drgG3EU4Fnw7mmzycYilAM2rq7IXmzucTK7LYHiy5JtMlHUhRJTnELohprq7AOXpJ1
WBczq4ACQbnL5NbVZXvZ627foUlwS3iTrjDC7EfukD3yGorWxi1ktTbcFj+KaSolejxFLDuh2dar
Li1cKYLKjiDXTB4WIEpxQAHWYHvHoVEuplFv8b7XU8rqkAKlsULHLClWiwKyaRQ5V7kchr2oSvI9
gJhjy+/m8hJDvoQ8M1pJv8FlaHTjuu6G2WWoXMHt10fZmLuyH137LsRcCsQgBYV1GxECvW+70Y4O
w5wYerOaAXEM0Aq9JNpLq/YfrLYnL3yd8TnZ5dpKEZw7JFevNEMrXppiHL0TgdUlHMZRBBn6b3U9
thBPUhjnj0DyYGbZ4ND7q5ydGalRN3oryyl9PPx9JLmHhDyOB92dyuLgzlqPIKBLzRikWhL1MHgB
O1Vh6sFECPFey1JPnnqjid2j2xvw65HW6VMEzxtDd5AmRtMSLBZjGLPcEWSUY8O+SCPBkB36SWQd
czesyKpxfAV8KSPzeqNBVSdYPJ+Y9c+mNMfF2x61KyZWAHrqjJSDNWA78MXZAPNrbXU4/9bgLUBZ
94SqDtfwibJtntigCNo8GdcKOkiJnxdIJmIrCKSrbA5nsmiSEhjjIIpsIwYb2O/UDj3naI0udUAE
V4gLn0h4/cBiGULZSG3tDrPq+IooGMMc+AyHMBs4ooRepXF230cDjH1HTNBh8tGr9DUHP2hIsZ4K
c13VVX8U7jjwXfW9d+3YdV4ENDegXEcedFmuC06PLnSLz5gpxD4chP2TJR6tgzmF4hhOHvmGVlWR
RWxXNZSDUrO9k6bVpgObFnYvZRabeww36a4gT1rHom9HCFFH27/M+JhmKCF5uc+klTRbc05tsCHV
PD1IR8YNXamsfxNJ3YHRkLb3PfZaPN84GKAMzd30aNWVSQfbmioMTYS8PfRU7h0oR/CPK7upiuxk
lkqvLntiWxBtwBCGvxqHZXmMGNBDdtOq5kcfTg2NA5uQ+XXX6Ix0SXXoyguKCuPSVlG7T4XIjwZE
dmOr1YRkB5VJNyuA7q103NM6jp5QlhBdwZYsvPJYSnODWRI+Vato+Qal62v0DQRpXgBZvmjSmevN
7NERI5nMLx70jvLE7YV95S7KfURhDNGSEqUCj6yrxxs3jiUCNkfvvVtwlGO+HT2r/uLJqP3R+whK
ts6sjc84tbM7UQHucuRoGbgtLa+Alq9GeJT8IG/beN6IBjktL5Sjx0ZgQFwGl9K7eF+XM4mw4XMA
ddpa5skc4To59KFl0bliS+I2EFlYkX8OYf53o/4Pw6PW+e99hVc/4B2+y31Z/v1/7dJC/EGFyLTR
MrAIOpwa/71LC/0PgmLZcM3lH8Je/uTP3BdL/wOnHwdMF20vMoKlufvvXdr9g66kpQsHNaKF4/Af
xU77Z1W1ZjKjW0JfvLPdOdWKKeoGBI0eQJ/btmj66zgmZEL6xrxxBLw+3STuBqGdKgzUuww2d6Zs
tV0aeT3eQ5IjG72C68PI/SKJCX6jSul/FhyVgsyZsrfB6tWFyDwjX0VY037kHJs2OuEr62rozcCL
qmFbeD51u2vH93i22ysecPIGaOEAZTasChHvMF6KIsRVl5fzJpoN/Uc2VH6AMUXKFXhX74IkguzW
14vkUKlBf5jp+BAYkYTiLiuEsXf9TjwrQnn2aBDyN9DJ6QtnpZEoBI0wR7eyXKhbhThqSPD0FaMF
FCFN2K2dFr8jkXPlYRhpXiG0SvZwTby7sIimK9CUzVMDyHjGBshJbG3bRumhtbCt7dg01Q/SG8bb
BoYNe0cfay9YiSnKlQzrqyaZmktXV1AhCWi66YRHVIseHdskM666whkvmnCY7lRa58+4b6LHJGsQ
a5qpP1w0vj6lxBZY81dVdaQFFiB/V3leJM8hSP8RWYIrkGDa3QlSUf11dAa6SZPb/rT6RrtCLtV/
z+ZOP6WtP7ZrYh4ErJSYBa7HPrVv0lk8sVoYATZs6zCN9ZLc3ccRGXUeQTFBE9vyiUBl4qSXWcm3
upmKb5VZlPu5a0m36KHTr4Dxnvwkq+9UPLo3c625uKT7DhSMn5OBsHJg8pLeC0zyykUYwp6cddAl
lci0nwCaksCMDCSnjiyM10aYKl+ZHlxCJi9KPpsc8fYwKbu3Aq/7W0V+HihLZ1lsx96/7mO9Pc0W
FCVWwksUAP2mkvqgc1JvfspY6GoB0AgIMbVlfZeZk22oFkAiF/X3oTabh7IYkZyi7gq/deHCcoAI
CsVzglptwpzGep+PfBBpmEcUEOnCb/FAvRIuQ9d+diUotyYq4GIB0Kro7elQH5rOjLBVRHR8Sx7P
h8QU3QP7UHkd1iL7Flm+uwsN9uu0w6E6uY2Jm6VpmSxllBgABSqx5RNYhLfJBKA9B9w+1YP31tSE
KHhZEd2PVRH+zKNQPjk6XHLN78N6E4us2sO6pJVt2fKXgESZhLclVfZcOQP24WzU2wMlj1aueLbr
p1r34z10GZLdEUWEmwjmgLWhokggTo8WWPVMLefZ3GrUE9wMJBqN1dGiR+MBDW923eh7yyg+cB3+
XYNQvrUBsqLapiY3RHYm7TuozrqN3X72sNuSa/BYk9j0CnjEtte9tGJnJU2Y1hehUP2LKRHt5h5t
0iMbY31b2Wm0yCFlffSN1ihOypyqO80vu5VHgXktUTc85CmHBF+jd3LsZOFf+ZTJWzhG8JS0dhx3
s3JkH4QdNPainZwuaICbj1sg7/rOYbdehX5jbyQAkJOE1L6AFGknAsTWcxyOk/1MaC/EkvqJ0wR/
WgPN+GkRNbpPyZe/SXul7jrluEdl22Ny1aPV6lf8N2PLnyyhoLY8NJjAArcloX30EGpFs7XAbbpZ
fC8zGcEltOqHvCnbfVGTnVGEKXBgmTc6UZwKdJdWS/qA8eTuOMZFP+IixxukkroitbWjfNaljXIG
NKZ7keRIWdtudsh5KYxLo+i0F5nR36Q671kxCthqi8CgnHZqjPsfNv6Qr6nFygWuKBsey6yXL5Vb
FIAg9JYweTrXsz11X42yAQplVq4cIABpUYu6xU+vwV2qrRRz3qwqR6uvQZMO4OKjuDjktUxM4vxM
lsLCqbJr6lLf2Wiw7g8kCwCmacdsITPq6Btrr3EeWW7UbdGnw0bFVLatNq/NOE2A1puO+8AaHd0Y
ypBPMDmqH0pKeTeAJ/k6LrU/62EapGUkvtl5UXzpnKL8hswShU9Y9oT7QFfGp5GULghvSGBRGcDg
hrU6ovTcj1YnTq6mmkNmhfPP0hL6d8K8ug3LpBOwXk2nOixdUi4hqZygkNSXcZTItcrCdFz1iK/t
dWoq7pxQKXtTNBDjoPcZxQVkm+qYQgO/FHZqHBM1m1DWSytdeySO70ndoYskrew5pfdz30xjd1+U
RgQxWakrU9OiG4KDOujmzeRdGrU5LywLC6GWFpGtWDZgw6icNQC76Uh7uC8jYJAGYgVwIG2sJ0CS
huy+m9z5WThGRA6Q30RLqq1xBXJGfeXrm2doY606ClbflhNhmcRBwRESsI3X+Lsu9ufvScj2Q+g1
4u0oD529ZGyHosKf202ny+gehFz5Iqcmcg9haOi7cB6TdFVpkbtRpeJ84+IXOkUxz9Mq9OoQQrRd
kTZmAe3HrONNEMelnclnwFQhbsklR9nVMs75Tj3utESGPC3YnlwGd63IAgBPGvT3uizeJPakp0bO
6aGaneY5bKMOt39XJxztS/glbVq/hrY5H0CPA6h1RTevo9G3XsZyGtbL8FesorAzHtJ4JNkj9awt
HBJU2I6VqvsW8tIhxlF50CQiAPKnsMulXkvnABpLzMx4tDkD4gRyJSfB1nmRqU9ifSHF0K2GomVk
PjVJ+Mbm0ooTsD91VY/F9DzrcvxOHIZS5E5NQq2UOf8gqtDd9H4zwEjvoNHnZpU168nV9EvlALsq
7LQ5qHR2H8rG78hcmkV9M1qVA5FG+F+ZLUyX5MeSdt3aM9PjMULHDsSrJ52g6Mh1aokcaLNRcPzD
gmBHt8M0+HrQM2gbse2M7kNe6wpWeljUl0Of5tRvYNi6bWnYDdKHZGtncOHNJHkrJh1NvdNCcKzi
AFPcN33KT5XhbQn7Yj6SzZeGZrcrFWJNE259NadNzR4WlqCu0ihgZCdgcymTc+yUDcC9GsYqKsrT
Xd0xc8FTJV9TXZUJHyZG8CUSoSXgOzGDyijnQ6F55Nxo2egFee02O5h+8XU59cSOx+QPuM2kb4mV
MwhoTy3/e22k2s4b5vEou4VKa9E1zmFjbgjoabYk2CaBxue3mbs+OWXoia9iZBhBPfRduLKxOEDR
q+WPCcfvenJkB+qT33EZlBB/MA/4bNzEPAx5lF0t3rA7j859th6EM+/DmfcdPFIN5jjrW/CMUdJ3
ezW7/VvkNvne9TI6Hn4DfQjCExhpUmw0Srm6mZM11MLhxCfagbeRILe0dC7H9ch3e9HlUU0wsCkV
ryXsqhGepUsOTpnLcac7CeRhoGqnENVst45qQ/4coyYuVl5teHzbXvo4K8IO13avENno1ChPPZFg
mzarK9Bhk0acPMmDe9YzdWxl4VjbNNQgzztxCbx3bm3j1NBr30pVdOspjPKt2YvkKyBR7btmTKTP
xhJApCWNaB8aRb11uBwYdB5xOmDCf6Vhxk/LSA10apqCFNQo2couM1+I5hhv7bk2ybLzJV0+C4Rj
GmKqm9yupl9Y5xfZWLyIZpgfDEOrdpY/tKdmchCQTs14JQYnu8mMcNrTaym2liHhNOVkobCk2HvX
6mN2j9i+jvsx2+iZpe9ULioHM0plE6roKFpMAhgSxXKbyHkPlCzqViQz1m8yTr2rluCqG6fS/Dth
Da5Y66WrXVp252zqMZnozqR+8tL5sby0Y5FfD0ZlHw1aTS++H8rpkLWOnl5A2SxO+py14Ur3Eq19
8dim1rMaxXwBALj4GVG57upIC8dtVIIGvUDIaIxrRt0sHGE0Vcy/jznIFyJayMbEP9cBtpqHntAn
xxydGxYQN7rSskZcmUSGxRc5bOAo8GoOHYOqXHOLvYBAHVsL7/RaI+cu4yvQhEb2oUHzjqHG+GXW
VPskurzbNLnR07tTYFhqKItSVNbOFF8L0SxsXSNGCk5dcJ/MqDtG06JfgtOi3jhdEt+2mWpYg6oO
z19FzwObX84Ja4itm6lL3GrH2x5GJ1sNBsU3vqIKtdGAM2jEyYkRLpyPDXp6xN+9bPCZi45IUdF2
N6abh9TafXwpjNKQjKW0aaOKxltbYern3/n/ausbbt18jQGzkjtJLFq7op7rSIgacup+fegeIjgs
FnO+wfnS163z1LjeIFkVpuHQ2/14wtHZ7bvK0U8Vjd+vvdY6d3RX2W/Ir5wCEaODkLTiN1VmDQfb
dtsNyfTRa2H3GQifiWj5oq7FMfJz+7kZo2hF+wqRdYm7r/EaIsrJY9lm5Th+aZv4Hh98fJtGKtoa
zNUNdIWN98K5Lhq2A4Luox+X4NShweo3mpx77X6Sg0dsifdiUzr+6G26fEk7aA5YPMRNnNjGdQrz
0iHNrPD32QjT8sbIS/cBRfL8WJju1m3HHEj19Chl79+rhNHoSmkp8P3Jo5EOnFlLRlYFQnyGOWg5
Hz2TfWvfTYDunhJ7sjdDXrX0LhEh01T2+6Cw3OmJj7s4oearCXnVwuwIK9Be5xgJ1qXbUEV1WXya
QIzE2962rRc9Fv7TnJXhzrFxMaeuycmE9L9Sec5TjwrwlpO07u39mM8UIo4iKAWu6kORDs5B0ZjY
ZLRuCXNzZiJxfDt9IESrXPm0tQPi21TgxXyolCLhti06KhLNI2GDXJAioDEBPw/tyTVpSu1xyvLw
tjWH9mGKozDI8o7c6njSUzDk5F4EIAkqQLN0MGBdGDqyh3kGNafEVZ2ZYD/HssIzVJezrtZz3vvj
KuJ5uZS27OTFVC1YZFcv1M08ubBWKYzsywnIcbcitmMgx9WbjU1Z1/XRpHPUrlJztE+p7LpN1JS3
atBo9ObMsVc+uZdU5WGLgmUKLda+btp7shneQhT+3O+ormGVOeD23fraqVS51krHIQZNGpMIEuB4
D6rKgaBjheDwl7OxvLrDDCjJsudwU5FZUpO9QNwZ5QQ5D4POfmSpJEkYVYNrmoT0kbnTVrgk2kO9
Oplh3qa5MUKjBiOxdXlgnlNRQRWhsxptIsJRruOwCotr0+7d9gKgLcZuHrHdXOu0PzTc0h5mrECk
Y3lg6CB/uijWVsTAzjeM5duTPVoRgPceSTGunD+nn/+ou/nwt1nVf42q/r//Xeb1cp3/zwKtPbBE
qKJ/19m8eH2ritfkr73N//xbf+Za2+4fyE8d3CpweRa997/7m4bt/AGhA92xR/eTfRqBw5/9TXsh
rdF083zMZotxngHln/1N/gjgDT/REyacH/qi/2QKuczg/2tGT/fQdw1bAJcBNIFo9Vy3MfmZzM1S
l49uiLu60Y+gwoO6Jc9O7wP+8jYr6l1aTZ/oZI1fHKDzC6PHpnWLLQGPCb3dv4oDXN9gWIkS+rGO
p430GFfYNkDYbKPlvJK6QWTu0ALWmXFLRWilE2Xl2F4GiXLbWbMk7wb6jwwZD/bobs24+JrO0yZO
sIyb6m4hH+ZpH0R6vR+a+mao3ozC2U0FqWsRKU9QYqv6DTLl1m2KExB/+lvuQzqpS9/lwMZ4iWzQ
ag82PEDPs7NSF0o+0GbH9plh6AzuGp042yF9i+16R2TXlQ90dbKTVytyevwV4iEqOLHJ+gVB6yOS
ob3VdEGeJN9j0KlZHN26crxTbs+RUdU+u4y4GnLvAcX93fIj207u1cCv0mqQq6S4HnzQpKXJgo8C
h8MGRn+MsFrWck5xYB9h6abr1iFM2bhzdir18Bu7p9yXQ3lRaun3OO7TbZYNNhV9/eyH4aamRzpO
HWGxzAm3+qgxl1Ibls1H3a5uRht3o2dh/AGXc9U3iogfFHhMeHHl+TS8Gzfw8vZQ125Q2sXJENrG
rYq1nSADdvtP9HK/7IBnjwtVz6JiFDbP6jmshMlc0RMIIB910Qb66BxjB4dwM22gWN5OYU8D1R2u
OZI8AEY6xn6+sUnYy3LviqyloIvr/0fdeSy3jW1t+4pwCjlMmUQSVLQsy56gbLeNnDOu/nvok6Td
AlGHVf/gn/RAXcbmDmvtsN7wqWgoCnEIgeRQv/rJ8AIubtPkxU0gGXvVazYRWTtgqzNCfW+l6uPU
FDeh5xxGAL+rNE/u2Hkfcm94STl6BgHTHpknzahe8bPeaLgNtj6U+Ix9okde+jw7E6s4x6yp6hwE
R5T2Cfosc4YUTogWySoJunWSIFIbnAVhk28QOnm6NE4lBdd1J6Xf+i5dpy0a4xQzN+1YfKUScZw6
rkuqscd67dEx04dUtU5RMtwjBn1flOUnh10XNzu3jPXPaHdi3ax+7ipORE3CfSN9sAiTIdDvYhWC
vz7cdv5PKiAb3q8efGT8uTdiEB1vSoUVorBjJenBztojC/QEIHQBrIZs5N8TEE8rDsmPWg1YLgFO
18UVR53erD9XsvNcmM4zPj9bO6EK11avFZCAda8Aoxm4IzTRbdMXq6LKnzDsyinCe8ZwD5Pipiqj
U2hDxcv93RnRqhbqbWEkWGkWD6YnPetjuwkT61RM5aGloCEnmBRJChfbsjwYeFwA6btFpOwwGrwt
WFznioZXfHNTe2AJuBpnxFtkjW4Ydzir5TdeUh29IeIwEP3wguTUd2h4yIC+yqx/qSBZFy0iFPaw
zfFjw0CDB7Fm5+BagTL3Th3gSaPHgDflumxS3m7OQ188dF225yH1Ftum9VCYxDACiWQhzG3WTVHf
+lp3n2rtJqq7VWoNLhoyqIXUu0jpb1PqRBn3QWQd03WJKx4hsclz5y4oX5C7uvf6Yp8jGAt/fjK4
rIA9kO2flUoX0GFhEo5tXexrI3/A4JlnkNw8FBqZ3/uXtiqbt/8rf/hnyL7Vy/yjgihGMla1CjD6
P0pqZ1TfG1RYZOHSZIRF/Zmxvm0bUopv3PgjQhd6ti/L8R4plL3t+Y+J5T0UFs92UXHTSIgHcOKM
WRxFln/Vo3Tr6HixBkm+LybE1bVqV+n63jORwOzjOztt0Qpsv9Q2Hpga4vBe+PMcJeApbijO7CqT
u+Do8Jpo31WOswAE44gg7qqwi9nUbWDsGq4o7/uoJ2qJferUfObWy6meNnsoVlw24tWA9sebA8cH
I/pHwEgcUYjFoP7OdHEQke9b63gMlYqerVTPm6OR5jtrZW20hgde3214I/as3h2781P9+RqC3UgL
akXpOD5b6M1c/jGmGM9AS88d5v0WXgol2/OB4830akbsW1rf9Z97nBK5fx3OFL3kvKmWmXnqbBNK
LKeMRL+pLH2Pdcu+b4x1YRg7rBfhVbQbMzfvogYjW24D5Osj9YVTHpSvQ5Y98FrtlmRUtcsOObxx
tcsfDNV5CI3qiz75blcaaFSon1OpezIxBV3xuvWF5/E7TRpeKoRhKmRW/Mj/K03Pz18GahPtrZwY
CCSFv2p2bdUc7uuIRjgCpXb2CcP1jnrV2WP8XJ+xvfEF0NqwKr3iq59qj/rZkV1KyPOq9Izi/4ka
kAu8ZInMdF4xb+cY7rR6rmqDpjyDnc+otLfDit+PHmIW3H9GCn1fsYtriff/DEb4JYzDAqHg7/8f
KB4zXm9W8N8ghBjxhdgIjm8P8H/+yb8O76r5Dw7boEcVeBTUhlnO/1Q8VhTzH5yeIUjzsEnUnTe2
fx3eVfkfSAGjMQUXDFDu+azy77P7P1C/Qq8OIoYO4xeU7v9ydj8fkf+7Jv6JTEDOQFT57HFwKTgV
AOEz+4PeDz/VJNXxesN0fYK/bGCltqNE9OPNuHyQZt7Daf/bmnBQt/vIB+LljLihNH/pWvYVS75X
Xc6eJdP4Hint/4Zi/m87At5CHkPeC5RyOPEsO07bwXOURxya/DtMxptHs5fHR+BvPENnuvWCOybV
WkjawW3bR2hCJXkmPw3qVKdIyFHsW0jo503po6EWws7PtLEPK/zDM7v6DtRU3ZhtOh2BA5bry8P7
fsv4b7eF7TCvwDDnVd2dFMnblxZkmwmcROOPX0sMuZey80w3hP0Ial7cy3aKLFhjo3kBjy7dmzLK
Qd2VDZx3hTdZX08jqIhG2Z0kzo5/AcoZeAyPpLU52elj00lLtGWB0/Tf4eJe/LYhy6dKZIVFf3Io
f7Lh5ex2aMav/dEOt0Few9zW9YYTkKzsKQDK380kaHcEKaopoSxhfuiEwRfwK+ACfYrrT/3gAGup
KzW85x1cwyHG1uNjUHbl4+UJFoRy/vuTBUIARQYQtEHTcUofcVhoEMM2Cl9+bpMRngr2bLwQYame
vo5qYacILXF7yMKS+sflHzA7Zmec/pvJ8ZRq8gwp705JXKxtO3gotfpnLo97FJFWuOKu29J46PUv
tlrcIPEDApT3rcjZGl176I1+rfC2jIDp4+RzKc+im9BaGJqZ6BIJAgUl61IaGJlufJD9HVozHPUu
d3omrAwha+ldjYerSVgFNnVm6z4NMAIFXlIX2ULgvt+Z/zOtIst7auGK6QpLvkxdjeJWC5D7ut8u
JJ2g8gHJJHzZL16KczUS4+XIw3xpKR3M/XQh56gytChVYnD06oW6vNbfXv7hc98V0oyClFuuhucf
rjxyGaKOuaDcOLdQhPRitu2owOi1XWTTgMe38W2dGoeY4s7CkM81IKQVbk+dH7RmyBMpYuFZl+Gk
CZB8qzfjAoV4Zhs1hCxgJGFdlFphua0sH3QJhRMvdP7Kgc9Nhn+ozXGJND238oVol3NbzoDR2Tgo
gUTg3T1S2y3lgrVqfb1qmkWSe5unoQzYzXaLtt0nQ3YDAPnHdZ8WwlYuOeWCN7LdFMj7DnuXX1pF
8fe6jwsnDOls09CAFnI9WSWL8fq3SUZ5gWw5s4LOr8Zvk2xSKmEaFJblwsE8jU38hIfsA4Drp8u/
fe7z57+/yeFdn1CwDT3L9UPrqUYViwvhI8yW3XWfFyIX2LSmoklnunk/7jG8Q2+Espai15vL35/J
DLoQwKrcx4NU+KZbti24os/UWRZ++cxhWBciN5JLtc+mzHSxx1bwD/RebL3/6sc+Vofqp7FGOzKw
q+uCWBeCWPLGJusLz3Dx0UEnk4eL0C9+4jDyFGUFuHeKq5fHayZbiK4icEecUotpKM9TF6g+b0Vg
Y3zPO5zpfGulACp0uaXz+vzghPvHnuHNwqoBnyUtPtxu5GNDhgJag6W3jlB5kx+bkLr25WZmFsAZ
yv12/SpnpJyd00wDcXKFAxLucNq0kL3nPi4ENvqhDawBVldaSvpRzp2K97W6X/j63Aid//5mhHi0
wWs4PP90EIXJd7299Yuv3biQTOe+LgR2kkOHCrOQvJE/Zs0t29yux7+9rYeF0JvJHNp50N78fHx5
ejUbyRwZ9sx7jGJ/xZGESY3smwtK23NdEII7S6mvp77DYsX76cY/H1m4NqErkNfyTYmY9nVLSIh0
2em1Dntry21wrlupvrWK8vL75W/PDZIQ2ElXBmgMoKPbeba993N1q8DvvBnArF3XgLArqylcmRy2
kStLlNnBIgOvrwCm10uSfzMxgJHSu2kOCkea7FEyXVmlGJLI+iY2+/9NoeM/Z12xWAfIKxrB8puu
op7lRCuQgrYfLZwaZ5bP32iQkVYoZg/8s6p7WHfS17y0kfKrlAIgRXXd+IvaIqPma4WeWwxPqH2G
XvG188vvqpIlV35fCGNE+3q/dWzTDZuT51cQMKAQtdP+8uqZGyIhhuFxhTmFWRMKxCEPHymc3qe6
tZGo211uYGb9q2IIN5i9B1xCMW0Of2Za5bymsV99SrpiSUd1rgUhejGjt229ZQJQc/M3tZZB4sRL
dBNUsAcvd2JulIQgbqsxiuqQTnQeaE5pV6np6uzhPXnR9nILc0EmRHEF3WPUzaI4GWnbvGi+rd04
ZlwfLn9d0Iz5T5iJ+tO+1lDn0I3kBPfUX+P5mwY7r0uSbwB7vTsZwuiXLjEzNOKnpOMd34YqSW2w
7p6DSGsWfsWfOf/gRCAKSNSeDI83qxHX6+tom/h99UNp5Bbmuo8TVJtGGqXLRA7DlY6x76rQE84M
TqrV2k0iqfpNETejG8AHesR0wKDCOSFPjmRQsJnC0XsIkZs8ymcapw5GbxMG3oAZJcqoJzgMi5v2
zLHwj4rHm10PKcOhwoWhOmmohk/ACID9r6piOqOGM0rhKyBqZ+5mUqgBkC8NlMPCJM4c3cSX+jgF
QVwaWXLqrG6DscXrUJpQr7wjes23HZYrcRAdJe224WdVuYUc/0AF/lyONG+gJD2YU4cCuBGE12Um
0f6Ch5zQ7rAvOUFV6WARlMZBiQyoTg5a8Qt9PqeJj5aMkJ8ArEEOxrX5pBiFXd85Ae7TlLKTlGNG
Ze6z2EeFQ+dTwQajSmCjodQBmTJ4iqupRUPaLsYT3h3NXws/6ONso4qyhviJdRRkstEFybdjM9+E
26cHVH5X9QHY6Cq5iRZyzoc0QXQERGeTsY29JKbAQElr5bwmX+Pj5G3sB2tb/9R+m8g1+2sFVu+P
hY59vK4R2Hi/zSsVcZRDRXHtW+vevxs2CIp3PGWuutXP6A7l+p0PTWKtbYP9sHCz/TjpoTHyvsnI
iayuy/PR9Qf9E2Kbz2OjPy90Z26ehIWjQLQaVI6nbrnlxrxOtzDMV/E6W2lrba1s5U21XvIV+Hh3
QPbyfTfMIqV806cj1JL+vimsBz2EkGXaBUAjecl9aa4/wi6HWCx6kk7M9JTyQyRLj1VoHMGSLmk9
ftwJTXRXw6yh7MCsxKdCl9QVN178KwwP9LKnJts2x1bu8sT8ORd9FNFCRwA8Sx2k3OzEa2T8jWSf
HWVgTkdEu5X1NKkT9DAH3HBtxv5+JJ9g5QFGmmt+dcq7MX1B/mk4Znjv/O7g0GEcLEsBcvwe2MYV
+M3uAZH1M9HAsn0XncP+oRlwT4e9obxmUaOs28jHDydwmvGqWwrK3+/nv5YqvatMe3Chbq2K/FvZ
tNu0nQ6Ony8M2tzkC6eDWifrjbYzwKk7JIClU3gDkvrp8oycz/F/nxCAge9/fg9Uvk5Aybtt1zZf
m7jAZ0GrYu0emUfzRLobdqWnGAcUTtEaAKG1kHE+7hSwjfftDqGpZRzF41Pi3CtxfAryB2SKF951
55azMGKtLSPqrKNe0GcJkgnFmO+BuerAlrHrrKSxWIAdfpzCNFkYPB+10qmN8vjUVY2+zi1AJFq7
9Kw4V+CRhbeNpg0cu5+y/FQ4+d6LegAfPFJPvw1AD5V279i8+ZqrQHq5vBJmBk3U/WxrvAdtC/Fj
s9FWMpQ6Xf2UxQ3vu4/XNXBu+M3ZyWmLwJrQdziZETyuUxOeAkjJqOauLn9/Zs/URP+TDKJC0zRK
dipUe/oxjZO9q6iRbWDfZfu8CJRDFRXZF603IBFGIWdIu8uOyLcAU/Vx7WmKLtpnZZUu7HBzIyru
QjrCWZmhZwDF7X0y9vdFLv+MBwOKOBiUy53+o+v99wAGyfF+VG2weUbQVvmpXw+bZFfeYFOx07fW
Ttngw7qBoLLqD91Nd4NN/Y208TeX29XOsfRRu0Imp/oHlW/gON9sxq2x+4Hwyk2Jb1K+/tWtvpxO
d9r6++dP/SrYyqtqpa4+/fXXkg/ZTO4QtZcrlJfRro7yE7qoN/WAnU4x9I+KuuTMORfWQvrw8HHQ
5GGITj6I/+9qqGS7BrfDhaTx8UEeJan3ExaV2ODJPcnJl29j/xnNr3WhP8bTT87zl+fm43Wninph
SYV2NYoA8anFuX2dGQiSyY2+bWXt0YY2vLDyPp4FJDXf92Nw4sxRynOS7dJth9A2fJsbx74qhYMI
F74ujdhdcwQ+qRNUKumvDoCZjbRMIR2uG6Rzt95kI7n2Vbk+7xEBtMXGCjcZLM/cuodFdrmBj1fR
30R9DQq3mR22GZIM2mOd5Qe0JheCb+7TQsz3gdORtSir9JXZnCS0FFrJkxYONHPzKgR2zVUuUsww
OslB8QtW4pfGTw+eGqlXrhth569k1mcmJ9Fp8JXbIVR/RZ5yBCf16/Kw/3nf+3tiwgnm/cRao5X5
kG1Ht9lMm3ib7MIt6/NQ32GKtZn2P5OVvFPSTfO9WhXr5hcWdysEgdfeNln/b8Zf/35w+aMi83Zt
KbWfSMB+R1cHYhTKxg1MiIVl+/HUK6KIbZPLYTZZQ+NKkK3/ivIseEqSMl6IurmvC0FRpJIpS1Dx
XFhdr0gfbRUvWkhKHy8rtDzfT0tuS1iGIvrsjqlzD1/pwbfGB7PzF54y5z4vhETqSB1Mwqpyi1pZ
x/E3HTF8J3i4vKY+Tqjo/r//7U2egifPKs31sruo/lqwe8vWzyj8ed3nhYjoUmuqs6luXEtvpNU4
VjeZQs42Udda1Y75/XIrc3MrxIUzDr02Yh7v9p61S8DyhfoSQGNmfMTKPeLlAbxLFqWHmsamsTt1
W1IfWkNL4OCjV8Xuchc+3johGL2fh0oD29BPjkL5Mrjx47bc9miurSCedpspLnAzLM2FSJjrkrC7
VaoSKzpAHDfhBPkrDnp00xD82zsttip6F11XwUb+/n2X8gzSoB82ilvoza3pFfvJVl8uj9ZMSIhC
pblWAgKDt8jNtM33sTIZYO+96dbxemd9uYm5URKDuoo9X5lG1pQt7yR9glU5DD8p/j6rJRoYlxuZ
WbhikX9ACXwaUkd2IWvLdwY1qL1fYnt13deF4MNIbOzaKGvdojS9Y63jtB5qvrcwQHO/XQi6HmIJ
uIG2ddHRPpY6R//AWfjhM8EgVthz3E6Sviwrd8BvprDQg8YNNcadsdcnOPYL+NmZGRYL7FGTOnZX
JZVrK9EvOZHCg5QPj6BotVUT5tLCFM8sVdEtqY1DD8etmHVUhjsFgRLMFfEUMiI9WJiIjx84QTe/
jzMt0fS89mzFrSkytvFD6X1SEw3hIGUdFRbiI9JVZUf2tPcN+dkUTlmiya7WvOY1/rrB3WR8NXxn
4QAw15HzSntzbg2SyrAztme39ahDGZFUbtoGmVff5hXCztewfPo1ZiwL8z+zgEUSSNRIeUIVtXJz
JTohdY+/kf94OfLmJl3YVdsJM8ky7hW3GaKt0t7puOYmw9frPi6EtZH1tZJpJD+/P0ln1XLeCi1I
M9d9XQhrbEAQgs0MxZ2sad/k8acc/ZJVZDu7q74vVt27cUxJFKri6o2KG3z5CaAdVRx/4Qo6M6li
3T1HtH+U87ZxG6/82hrqU5eju3r5p8+kJbHs7mfNZFLoRWcXKmLhfK18aI/Bp6we1xIsmsuNzCwd
seyOi16Q9gi1AZiynrPYVFZKEX1qWKgLCWluhIQoNvRabuOyhpnXpveord8UhXHdOUwVAjiNkJNN
/UpxuyZ9gbZ1UiH6XR6WuV+tvc8NOJBrSKOyHScRYhYmZQgAxJc/PbMPoH75Lu2AqfYKqx4bNwzz
XsFjd9AO+oRVeIn31BZsu7OQcOamVghc21JxTWd5uikV6XUboDLLdVTDOwwFjMt9mWtCiF7TmBB1
6bzSjcftGCrrHpKglW8uf/yPScTf75/wEd+PlOLZZTRomeKmVbv2pWxj1wke5Eb7xRs0ahr6b2h1
a6vptghL/7BIq0bjP13ZuHBCrqXIrmsUY7Amb4N15vkd1hWeTHKyBjXHHkyXN6XKjDlypLA+MMne
DKaBI12edQ+O4dUvl3/JzFIUC+Ue1eowGiuuBHmDG4V+gqq78EAx92lhK++0Qm5tDuhub2rdKtEL
+UH3QvXKrwuRn2d54Wdo9ri69Wp0L+r46/KAzCy6P4/Wb/btQh8Tyyn4rmkVJ9zO9kNUuPzu7eXP
zxwLxAqeH6Nx440c+0bzVR3lVYkbdeZHO1ktN/jArNv65nJDc/0QE0Fk9kVaDrI7qvZDm2pIZScj
NPkhXwLNz6QasTSEwrOTBBqWhUaBmJNUycWu8qEdG0nfrlMcla7LNH/qLm9mxFa6wDf7snEjW/s2
UIqQtfQlSBbW0UwvxNoQEDM2V94A3dpDetMzPOlTbmr5fWGF0Y2joA121XyIVaLcTFAILgk0LZoq
mUN5e1bIzKOjMcXywkltZk8XS0MymvxcKli7iRKsfTs5Nu1nrR5Xffkzd668iMlCWFsI2dZBwZ6e
K+OIen78FRuWpdrQXA/Oq/nNXGOEpCdVW2uujsGnXERHVEsOaoyUl2/tkDxcOFjNBIfoUtShH6YH
nqO6vlf+Nqe8WuX+eAtgJF7YugSdk38/Lf5T9+BNR9LEGIapTjS3i0o0Q/Ws2jhZHG/RevRuShhY
SMQB4XPAQD17RYdZQZfI31Edtl7YGlLXAbi7u7zyZvKwLGQCM0Y3UifnuJlffW6yXF2hUvR8+dtz
AymcAtBqM3Ew7TQ3ls5wKqP6CpDQ5zyT7y83MPfjhTOAY+aJVvs9P35qw1UwdV9Gufl9+dsfLzZ4
ue8XmxFbSarJheGCB0XHZFtACNfkQ2pMxyR9udzGxwMkizUeo0PoPk071ZX8p9iy12qUrlptYXDO
Iff3I4wslnbkUslHxWhYxqZ9byGJ72fOd9NB5duMFsZo7vefm36zjqW8seUcYqQL+RbzAzUN74sA
xJ4X9P+bx+G/Q0UWreAD08qNdESezSNVVbjPnWXfGqTXwuqqHeRvVuG2owet7im6C8Zb2ahneZA2
8fytgTbblU0IR/oABQuqCZ7ulr5HkANg7i2UjK/8uhDCCCjpdhKmqRsUcunmSTT5qyiZumcjN+Ml
cNHcVAuxHJZeIANl0F01uxtqdI6+ms5Chf3jKJbFWs9UDQ2vj0HtWgYKtZD5pKPa5tnCU8tMHIua
E6ERSqXeks1J5KfQ737lcv3SRMErkoR/5cj1Xw7lmWgTQYV6EtSVgvwb59lsr3P2XCWt0a3MVlv7
pR7vrmvl3Mk3AYfGuxUi7QbcLo8++UP0NI7dnVY3j2MSLaymuY4IMc1BvDNqM+UM2jzJnEGL4V42
X8Lu1+UezE3HeX297YFuwo3NS8Vl46m2aBairyzXZO9GS79KZqh8qbU2+ny5sfNHP0iBotRKaOF3
I2sERW3CdRyLFBWbwXsuU7SpLrcws3ZF4KAvow0S6Dx/JQjTUIQ+eMYS1vq80Xz044WwznojAl6n
TXiuKCgYQtJeeaV6m2VAY0rzm8EwrhytidDLRnT9cnfmZkeI8gxzA8/sMpzwBit4xGFjuKnqQQkO
rW013zIvSqWNgpTk78vNfXzfkW1h/zYArakNgg74mnfhd0MtHPRXUiq7qHl5a5PHs/WEYTQn76E2
l24mM4tCBMupWifhra52wNC3XkZtOT0Y7VKAzn383NM3y1uapiaWUJx0DV9WVnk/9KjDB89FMy68
TM81IGQAqbbx9q1AjLddfTvI8o/STnattMiFmVnQlhD+ig7aPtIs6Vj38mPuB+UG7l97c3m+5378
+e9vRseiulszJM5Rkb4P2AVXL3W9kLbmPn3uz5tPa7WHOl43SUc9vevrfGWO4So3F65Ocx8X9u+i
UBWAdaN3HJ2HfMTbtn6qq3jh7jc34kKcIzUa8IYUotEnF5/SFFX80J6shY+rf972PkgjohFmEZmZ
R9EkOh/wO4wqECkGep46T7GJX8t6QpAsWVlR2uzxT9DWbR590ZBE/4kjGuj0RjMOOnTJjdeazaHi
gHH0o/xsvjLm32snVSnXTpHqwgKb6jV66/bGQ5XQW6dJOK0BCjryKgra+i6ty3hDcUv9ft5e1l4T
9W5Setgdx217r0uTx0sBDlFo2g3OtzYrSgxP9Mg5DJIkpevO9rIOk9jWQLg+L15LZzAqBPWb4bmu
LeW2jusUR5a6qcPN4ATSL9TujXpTdpJxX3kSOIJcNWpsdky9ecaQGe4qjinGzyiK8AhBetx8mSJr
Wvc1YuDGIFsu973yCyyU9lsfmRZ6BTF6j1rY4aySBwfEsbRVEHnqsWvaajOZeEv0Td0+y0X1O9Ex
EcEPCLMOBUvRxyREfHcjOz6qkgnOaQnE5FWTpjpNxXaPTvGAiE3oVzvVK7InbxwwxkmbH7U51HiB
9NoardvmGMsBeSXq5Ad0OsqNjRbUTx1b6ZuMrHAXIjqEkLwibf1EwR7ZiNVD0+oFzmBDgZfWUK6t
UbV2U63p9yNC8b9liYLEbVKRWbMuLtCNy4xyl3oA3vUua78hzpV9qSStR4JXp4LRasM61814M8gB
atQ99pXY3Ia36qgGa7QPe1TY0rrfxl6ghwe7aDt9HxRBgYid5CvQ3tQatDh2YU85AJivvR7KA15w
hpXsFARq03WbecmJu+h0mDrZLDejkptfyrMrwgrZx2g/dVhwJybBYduh1q5zI0bHTwfBuxn0vH/N
cEoDHGkgswtOpcMUr9YUZLRt7TY0I/upGkJLWQ1tUq/wQkUqq3NSJEM7E0JVZUpOsa11/AVkA/e1
gwatHgSmYgQu4Ez8TaJoXXOU3DdhVa8m0gDXBLn7nEiT1iMJrGY7vA29R6cdh4PTGi1S+F4FCsRM
qm0Z29nOi3N0o/sSv6J1VTTe0Y4T8zdv/dJXJ/D9lzyKCZwAjeNmW2tVAalK127y0DAfoFigq2zD
UriNplKxtkEV4UBRI0VhTVX/Qk1XRyyvCvVq3VdV1mxzhIa3DWrVO+4cPRAgQzpktZy8eNgVfLY7
tJNVpdN3+J0UK7vMx0cf8/F9VWA3NFlt57aWlW3TQg5f0pzyJPzs7NVra2nfZpm0taP0mccL5TAW
Tl1DScL7ovQHfo7sZLjb6vKK2ZaP8pRGD6GtTMkNgn+GuZDWZhKyKWyzZhRqA6mgdB3QCswFZlOW
I2MEk2yv2qlEW3RE7IrQDBuMNC3rq29jCKDbo4Gd3lKV5w9j7oO8bAobrar7Ew6Oln2c7uVqFTz0
L+N3nIvK2/Dz8Ch9U1/t1/65eWxuvTv96XKnzp/+qMnzaL7ZI4PShOUd2vZRKRG1p8TggU+KJwkk
uok6fxZMS8DimfkR3zPjMsQZyNdaNw8VLIUtUD2pinC8tPQQP3NQtYSTo6eNMY5eqFMWzrhqsNiG
sb7xg6cC9p5cLCktzHRDFFNL5Lhomr7HKawxg12XefVzNHSDskqk6ucVcyKz/byfk9Qu7MpGyRKj
tM8KFuW5jmtc8dQuPWN9eMTm+9r775smFphemzlH01LxjXNaMmgZyRtfBwuajUbyA4XI6jCpNqy8
y136cNRoUjjQJFHV54Dl7aNv3+nqrd7UawvL48sf/3AN83HhhpKPGMRIQ8calqsvNknSDwJXLaPP
qd5fc5SkCWFtGZx37T6Z7GOMo2ev625kFC91Gizpxs10QVS2GtXUUKXJtI5OHePfVuDq+gVKZ/Uc
KOEoI6mcLxEQ51oS0mQXNoXDudiGUop7EHK1qVUhU51trP758nR8GIe8zgnXkUgKisFINfs4YE1j
IBmWIs1v1zyuSCv+58KKmmvl3L83iQtl/QEfJcU+qkr+g8euW06e5c6R+9c2bm87Xgx2l7szs3SN
89/fNjQYBS6pGODaeVTw3JhuS6NM19Riv1/XgBDuFC7sAOeVyR3t4hnzPa80ni3jmmoVkyHEuj72
lCVlphv/sVWCE1Bvf/eNUyctuafPDY8Q2a3igPJJavto+cZB9seGN5Vo44Xel8ujM7deheCepCCG
u8jwT2morx109m4N6MJ4t+b1TSrX/1I1ndUbnmtHiHArBjzZk/KOtvbaS5zrcnx+6/BGk35d7sjM
QIlYWlAtfVCH0eT2QdfCI61+Or7xGkVLIm0zHRAxtNQky873VefIf1Z5EKyl7jeuTtt8WujAH5DS
384KPIoLgW0FACw4q0eumeTy02Sq5UMY4nOhByoHZ6UojvhZcPbSTT/fcAuIV61khNsQZ2osdCbp
ppJsA+1tJMwDKzZPiWcXt5JSh2tbU9Az687uVFPkS1DufWXvqRO2L/gzbadKqjehjuPQOIztPm19
5ws7lMqrfx1o15T4cIAXijtjNNZjhpe3y+44rXHb+BqHWrXVRml7eQHMTJCIuCy0PFUruZvcNki+
eN1wn3hIvjcYgkqZvlRHnEmLIuCSW1UcT+BqXdO5i9R+H+MJGct3Sns/htbN5Y58+DrBSJ07+CYj
AnRykCg3VbeIPWnVVEmyGvwlcPPHvDe+fo6fN1/PSwNnHCN3jppplftKq+NNrLc2iPnGGPfpGHfc
hsPqc1JD5BpT1O6nGseGxCuKX2NZ+Lup9Hg7bjEWWEeIq9mrHu8VfBECmC9K6+97X7GKXYm8wM+g
sZJh4RQyF9/CqOh+3GgqRuDHSnN+51YH05pLJxichaLF3PeFcdHq3HcANw2ur2vlTWqN2lbutGiv
aZK3sKfONSHsRGZpToOhGPaxs6Vd0FQZLmr+qxRiMnR55cysThHxHY8Yl2cIIR9tjIvQrs+8O/zL
P3dYbyCaTXLI8tS6blsVhd6yLkLzZGJj6qfbQP+RBxl+G0vyPXMdEXYlLfOLsOHBysU2tMfdPODZ
/cEbHDfxvgX+UjDPBJqo6tadJaM7VMaPTLm99uzYbSIjXJiLmckWdb48uY/sLq0nt9OltdL94p1m
ZSbPlyd65oohoosnw7GUvsoiNNAa/ZucJ903sLXSZ62reE/SUi/Bgw6/058yt7alSZlJsKJySdpX
JAGdQ3TRl+tkgvZHGrmpkvwOffKnyx2bmRIR7TUZKglbhlZfqbwbRUWXr6y4ui6FiFgv0lJVe6pp
HOUWjY4AqYmuB0iGvuJVsmIynjnvk6titopW8KBzbJzu7BByMONxE4bWdXuoiPAyZCSGMnwZXB+q
+ZjF6OhkW6O97uua8OOh6YyqytX4aI/Tqg/+wicPbbFPlyd2LhyEiI41zrFdI3NQtoaj71mvSdwe
5CBYiLaZtfmHbf1mV5M1DBIxhreOqvWpzb74SQ21NlinU7PQwMzCFJHlNe+scdYpo6v1LRVaU15p
2HVetzGIuPLedgLLyLi+B2ZwGAz7pbdkYIhKslAynRkdEVveFd6EIT2jI0UdtiiPVovnkfE7yRei
du7757+/GX0zyqqyyn3qpuHJM5G7ST5N5n0Ghvfy4pnZDlRhbw4pjmeSUXIJytDZ8gbrxPN7sIYS
e9cV+icvTa8p9cmOiDGvRooFuZTbx5SaKJUC60ZToIIbFFou92RuGWnvR8oZ8JDCxAnZEBSH0/gh
tK7SleKnC9GrqkkV1RrXXB8PBAwAp0OhkCFC1bpybIQIVrGLjkp/co4BieI5pUSNdYg57oekWeIp
ziSJP4rpb9aRETVdE43n4TfqO1ttvhdR8r3sl54aZpaRiDDP+mCqgoDBbxrb2U+9lm9aKVExj6qH
Y6G2MY6z/8fZlew4igTRL0JiJ7my2WC7XHtV9yXVK/sOScLXz3OdarKNkUotjTR1AOcWGUS8pft5
e6FXjoSo2lakUGCLh2Q52NVZiVGar47EiKEmv1XSWpkrESg+5H1f2uwS8WB8Xia1OxDilMCm3/79
a48XjjRNqtbMFI76z2BBpb1wBgO9NZiqfe3xQjmADoxZtGfjoUdtzjEMo8IXBhBaiTXJu9uvWDlq
IpA4bUc7XnSlOnT44i10qFdv/fi1Jws1vtmG01NuE1j4MkBpyAAr9EXaitVrD79s3k9noGATVH5t
uYIyb+zE7Ys0/ro9Hys5o4gTzlOj0KBZjdxEHp6sfL7jNru3kp7BD332NFqqrpJU+9svW9k+oqQM
tco4bfKihT42avdJbcM3ugeSBdIRG5U39RIyr5RLRMywgjqPArjdfJj4kAVmCc/CNIUVHPyG6qfO
Hoy9NJuXHjzRHmKeaFE9mV0wNjFsCM3Y9ge0twPwb9HJMOKGhCYKwl5hqBAgpLCTc8sqqd4RGVQf
lvSli8wIOpmssJ9vz9DaOgsnYIStr6TB1faQ1ZIatA18vAsdHtRfeToMJf+/i6TCTLEvjfZA2OhC
6+Z7Junvtx99fWmJiKCdwGtNZJjcw9rqYn44BO0y/dY3ecVrjxf2PzDsja73lhFpNRsQ0Aru1Jnm
Lf3WFbwSmUXhH6PoZi4xAk1M9tbBOgppusOGwdFB/PnKDNkiwHuwzHroVcADZ1n7JcErKupVQ/K6
Qt9ilV3XuAJ+U7iM47hoJbB8cZVdNDqzKmOBgT5N0PZj4fatDQsTaQJbaSrTKFZmxZfK1PpSNoli
1P/3Fh2kirV8hEoH9wuawCjuDfgQmBl+uz191xeIiPjjDjaH+dwM7QEy+LDGgU0adOSbyuFNSwKr
2cKNrb3mcjA/BVpTblmXDJIRgc0GQIRD8xh+Z8cUFpS3x7G2ky+B69MLhoWlow7BvENHe6er7pBx
Z+nW9X89fBBbSPcMWxr6Is9plKKYPvMejiRb0grXLwr4af3/d8N1ntf1kNdYX3g9WDFP3VExmwzO
1+ayn/upd2EAD7fUIV++QsCUiYhHbiUqp/BftqNMgcugDCtpX8mnLzH+ZSLikbWRjpLaZ5B8BVC+
UTWPGk8LoW5DYMy+bLEjV1ZEhCPTpG3lBXZ80dJKpisZE2gXvbrxbb72cCEqal1fZkOMh/fqA1R+
/ywS+X17l16e8O81SkQFU1vJxqbo0hrSNZp0hxrlHt+1sqvB8Bh+hP1DaRYbOcHaGC7n5NN5sNMy
xX29NKidsxO0NcJJ2vLLWHv05e+fHl3Ik6bbWVMfNGAt3L5TqdNbuXd7hlbOsQg4HttWStoqsaIc
UsnARdnGfDJrELOdUir+3n7HSjAiwnEGdbeNU4LjrOCzSstbr585/IyhC5I/f+0Nwqk286qqoSKq
HBJTAsRXc4dUjeC3DSDiz9tvuOQW13aSkNEkKLYsYFlZUdIx7sYQCUNQmmS3mrPBNQpl1zL5l70M
P+nQbQzqsr5XXikCi6V5MJmS0fIAMGNiuxw4MciMT+WXzBpkqHT+f1+pw4SON4rp0QQzZ8osKKjG
wJhlG2Hv+qprYtiDvf1sT01hR1zu3wfJDKy0Oo59/KSRceOyvr4o//h/mplRo/BvUYAm+bhjWr5r
1TSE+q7bV0AlKJLVBUnG7ynAfbe3wfXjoolxMOmaItMmjUaxpZ6UjO9qdElhAL6R919f8otl4/+O
eizlaWp2OvpAFjB7i/TN7OyNxGPtl1+W6VMU0fMOsm3ouEeEvM0QdjAJ85viS9mAJso2c1lq0xhe
9VGZFsE0m9+0Ng4IUoSNL+rrDEcZDKT//3qi9gpcrfACSGyoLrT9szMsrnQPRCvmQ21VPlMooPg6
rcdIYk3nVfgg25m13O1LGKwDUMtl72tbQMh8avhTWHKDNbKhMl9VjeHEyXwH3t38xRcI4bLsZegz
NZoVsRYcagBIqKsbJQxfm41dtnZshIM/jWmWmX1KIsD30GdHYd8dJvWurmlQ6+rDXFvQUq/mp6qy
f9+es5WUHlbF/1+/UTVapV/wSq4pNEiH3m9qLQCC8FemA467aNnrCJZDnabPvJa2cqPL7vg3gsJE
5f9vpYqcpaWSmJEyFpKTmBMPWdptYTqvJxeadUkxP52oxIKqdFz2NQRTij3ASa+mrr4rmbwrbfSQ
Jz5vceVWIqklRAWAjmutYAXCnEH/Upl+t+fynI3qgUjalpj42mCE8JAPk0Xqym4O0G2roSJvzb8g
aw2otT4r3yHExE55XXZvG9vhgy1wbWWEdClrZUspxyk+JL1U/LSmuEv3jWlqhjvFeTKGWUEzYOW0
Roompusvmln2b1IjGSFByn40UqV8VGueZU48TMWTbpe9hiln6T5r0umnnRHQDtoUOXAaG/EbOqHV
UUlK3dcl5aJGN8r5Q0Xs3kWJFJBCowG2bITF3ORbzEJTkeevafHLUOtjLy+2G0Mo7b2hGdbVsLrv
pAXkW0t580tZJIs4QJvQzpHnrHuN69zeZ7Jh+P2csOPY9n2N20juf6UzGXZsBAuiM2UlsFoZtRie
E8fUehLIc6y8qXqfeK2NqpWppslhApNjxyU+cbebW+ktMUxgY9S58SyIPYaJZDzSEp6ZJeSY9kSP
qyk0EqlSLprnQ7B0AMhmC4zpY0k6pYkBLfWYlG6lpqpX2VAkzzj/1k9Ucyt4NHoS6q34E1EDOrLm
eSnNkvkza7RHTOnyJ64y/ZuWWN0DXNsY6S/GHEY85y58BvXfXZ39SUw1rpylgaKp0ZQoCy8mAAFO
3OUwEJNN47VifR0Y1dJFOtAywcJgnArNxKR7kWcJ/Az4/WDVCYV/jlP36LfTnFlOqg/cBR1uLB27
MHTwaLXkXC056Gu53FvHroHiPQNd37GSDEigLm1Ra5V5nwYNmSqg1uKY/4BoNgpkaU7oPi/lMjJl
pu71iYLHt2i03492Vr7oS2m9GSNr921h0tRp1ZiEBTT/9tpMDMgW5xU6Gzp01R4k7WKvUSz9/Cvm
RRU1aHPtANhPvlXW2IC7N882ddUJxTm3pdLkGKMhjX6Tz8SpFbl81i3Qa/HVOdenzsqzO7kksZ/n
aeFC+p55A3w9fs5grPicxIDSwsCchGDilvu8Jknh1lO63BMomu66Wu3v9MmozzX0WB8zLZP23WCm
rZ+A9aA7ehEnzCuLelDuYJheDG6myerT7ZO8FmEvf/8UA9EHaGa9tMG1BeUfBoSGamx8FK4FPeGa
bWmbLUkCCQtbld7kpvyjEj0kybIvS2UjmbuOmZc1S7hpacmHudat4hBnmLS2L9ufVQ3l6BF1UnCG
R9Tts6T2pk4ZqGsZDQOfcOqmn6pRA7UhdTYamZrUqn8TPY6fC1YB5DlmvVp7hWUqFggWddxupEBr
My1c2gtYujAfJP3BVNns1uB+uDZ8AW8v4/WqiCbC3xMy2Tg1vD/AFgUw7pYeprQ8J8v4DCGR3UKh
Hse0rRLMysqKKPhqmscmHZf+ADNSR4IjDWn3aXI3xFveTCuprsjmkEutxg7vxojIbN/SuEWG3vtZ
bCsb07U2AuFCzkiVmjOKk4e5A+FCAkq2ddsqM18ss6r/Ijjnu9vrsjYS4VbmkhWDoZ00kHM0UXHR
yQ9qZXe1Tb3bz18biHAN1wqsVQF9Hg7M7gO+FO5s/u7iHjFjYwAru1akIwwqDO9LsI0wgNxw6DK8
9+OWLvHa5AgRwuoWC+5KentI5uFJp6iAxborM/bwtbkRgkM327Y0AwYT9fk8ujkuJdeYK6QazYmB
i/TFrSQc6xTyK4VcT/WhXszQktUHoObuS9b/ydV5I5KurYGQe/O+gjs1ePjgHk3dcSZxel543G5s
oZWPCZF9wBOzTFoL1Cmz2DHLdJj1PtoFfJOhAYUelFYkAXihX5st0Wkb3CJQ7GqyHIqldSfljE4K
gX5HVWxQNT5AF1fyUpF/gCpPOfBGhtDXju7SPX+CMel5Oin7zJNcy2Xu4qrBfDSDYt9F7VneQyl8
b/qmf3vPrSyVKOStLZVl0wVbmhmpk0p/9S1NjJWDLhIRGFKUoadjC0vC8Tkux9RTOH1Ezco3LXvr
Fln79Ze/f0oG+JKMVd8WUCElkw+lqweIDoW3J2blghKpCHyEeVNCdDuChg50sypvBNcsibkz6N94
Hjt59yXzRlkTZb2hIldKDQEhaEHFftRI4ZhV/0yX+MftkaythHDg20lq4E5rLYcaEJMZVi1gz/bg
hrByI6tZCYuGcNxzrW/kEogreLDGrk1BiQbv4aW26AZUZmWVRS6C1KJ5kZTQkbCa8aTGua8hCb89
N5f788rpE2kIOljjsZZO1YErr2p7BGUS9tmtay/Pi7ElVbeCEddEJsLMTcaIkpMITNVnlmpAi3WJ
cVJUi/5R7Cp57jpaPCiU2u482i2qS5Ls91ll+XNm5udWz7rDYrftEVVy2a1rTmZHS6p4t4zmhY8L
oriHLuKbBC+ajbB33axR1kTUPFGLJaNxDc8qAF9dg6UM6WcFwgY4RVNKASBmlmsYWIxOJvOTnkBG
xG3g8Ae7vybZgpiuLI/Yl70U+SC/ufAoL9/K9lhqtkOU+2aJuLTVXV45HbKweXUotozzYDQHq32/
+MnLKbCOWlQCdH97i62cDlFaXZLVupbKSYkUHWWChfuSOgeV/MWityivPsOvkrYyEqp6iUOTmX/h
DefZffyiSl+yD5Y1XYiyeaabMDu2l0NLp9Q1myKsFs2HeGzp3Z6ilVgrAu1RkwBtEKZJh6VXn6R2
HDy4/b5j9Q0P1K/HuVi8RJb1jTO/9jYhzSJGoSu0BfC6zowfEF+LFtk+WFMzeVDwQc2G/m0UeWPx
10KXEHupjXagUUNNsCiqV5MMp5az37cnbW1fCRs3V2QVkiHZeKi6GkKbvPqtUsVt+LzFr1g5fCLF
SCY6Cl1Wp4JF+taW94mphDasqaG0ECzFF29wkWakGrQbUj1vDm2a3imLGs1ZuzFBa7//8vdPyUGe
QSBUa8BgymwzjiTdtvdyHdM3FKLrAI210R0HOfl1ezXWgrxIBBosgybG2KsRZ+XDUMoTbMVy7Vjr
GfNVq51rR4NNLBhC0hIlscGCtO3+6JPeQrVYlrwx7kYbChXZuG8qqKVedLdKNx+Ytof9IDsZKNJ9
t3u1O6kKPmJv/+iV2CeSKlhDIABa4dy1rPEA4IKMCPzj4leVP95+wcoeFYkVUjY3qFmaSD24vl9i
9b2xhp+gY80bmcfKURYx9ganhWS1vRxBAVIB2gyuvTzOC3AQmnJfJHRwY/BQ3HLiW/KgayMSDrQy
VElclpMcxaZxAh9rN0DhksRb3/kfzIwrCYmIvK+I3A0AcipRVbLHoa6e1YH7C4CoEVEmgA1NVPdI
ZmRhm5jDPlab4q02p8zFs0cHSied31fS10DQmojSl/KhNvQxhi/SRH+rRXoeGY1dvmQbcX/lhIpA
/T6vNQl1LFBgytmtumezlRzNZu4IERUk81/agyJav86ycuZjIh8scKq66Z41s6N2u689/HKyPseY
mCww+MMMKZCC9vWZATBJIFMw2MrWllg5pCJafyg6DidMrH1e2q5e/GZquFS51zUbZ3TlihJB+hpN
VMaSfonK4eKgnINYVQyDvTFBa0sslEzIMBgGvHLMSCPoL9u2Q6nqoE/ikMzypuyLayxc6UWf9YoG
2bKIZpL0SoyucvnAaTgmxpYY6crB/4j7n1YaNIDMZrHBIyIdSQlUibbr1K0m/4d99pVjL0L1qToV
1diCD5MsaZq6kLWvHjOJACRjJksV9BVpf9aTzWdH1gs9h/oxM8Gb7mgOkTCoVbzWuaX+ob1seouc
dH/hYoJctikAaby90Vf6qf/4BTbmCLEgKC9FaLRDzYlAyp3ko4N7NOhk6HUaI+iubcG9thphDv41
Huk/JoJT1lt6lyU0KhubeDIE9iJsKDjrZjzf2DyrQ7vs3U9Ly2ietPk46FFmq+wJslz8pNcW2Zmz
ASEpM+Zubo7UG7rOap2kQgle1r5khyVrIokCvasWmkilHkFZLHPUFg9fxmEj+1zZsyJrokqLKp/a
ao5sVj1qPRiysG07aZbyentTrIQmkTTBF6h8yzIDKrw5V5m6m5XYbcfOJxCf/dobLm/+tDRVp/fE
go7RwS7y98UCyjCt7YArvezMdOk25unjB185fiIXcxlGShtVVaJs6CJWSF7VGjukpuhG7iutPFMY
6IzfNVN29Q5mDbLmDfn32UzesgmCR9p3fORtfJysLdklSn8acKYbRAUUg0d1ruTfgB/QfMZo5+ZE
TzYwTGuvEELyosqADszKEtlNEVkQ5cy7Oth0zFwJ+CJnsy2zWR00HfyABpqf5h+aa05Kzr1pAvcx
bySua0MQsrACmX1TTHZxmLKBV+6Qo5mgm3bVelPdbvFSrr9EFaFR6sw7Sef6AtBDp7k1obXPmoZ6
VO7Kr228fwzvDSgTKGVltodKLfrEYUk5/6wzU3+p41p/GDlHxJfsWV9cBbHjN1CZZe5AGRk+IRkM
f2BGusToDMB204pdCa7PbjZevibkgh3y1mo3fufVHAF1qUv+/WlXzjNqfBmH93drjfVTJsGveJT1
LZ792tOF+JvPi1apo8WhWCg7fIJ/+fIlKih+uBA/OCEtHORNfpj1B7gRoJMeDXT/hdiEZ1/2zadJ
6XODTYOq8ANZTmX+O9fu9O5bk21Apq6eIzxdCATLJNdJC37MITF+zwDddFPmlDR3WDk4S/J6ewhr
LxFCQcwGltiwZDwsrPBLVXIIORp2Gcx65/Dkz+2XXOb6n+CKkfyTnFUK9Afy+WCNimPbv3DVHlX9
V2rJG6NYe4EQDVgP87wMbqQHBba8fDFKt236Y5c3v8Hw/prorio2rGco4uh8YPxAm18VG492wj1I
5Qa35+hqrFFUsUM9sRhQrsHgh4IxIISYl6hBvFXiVC7LeWUFxPY0S1jVxI3OLz2mvzZzplN96j3m
23/7Z3Kon+qtJPFqaw7DEE/ymEEGAPN0SEJ09Sd/OVqB6VZe5XFH2Vknejai8jcJ2qDafc0aThVl
CGEjpLWwdMfggFgLehPZsVwZL7fXZXXqhENeoNkIK1qMqO0c+Bl6oMaFchiH2F/OfChc4t5+0UoM
FNvWZUINjYIqckgV1Wv0d7vPNu7K68w+LIpwyNlcQ54VqsWH3tayu7xv7HulsgksRTMaLqNh5kB6
a3mA70D9VLRm4RFOlVBJZvmpkY1xR7rBPuasTfeweNHf7LyZwlKm1bHO2KW4ovSuMifaXZNNqZcU
sT04TWoNW0IZ11ukGIAQQHTol1QLsPAHw6lC8sDf6UN5Z0ZkVzuAOkF5wknO1h1zFlf28m8DhEEC
qD8/N+4WGFi/RJJrB0iIMPikUi/wKH7IncHD4XQl570IoXXonJ/9xzB1fhZBdebO7vjtx+wpLjaH
7Py45w6m1qVOBvv5NJA84m/p4q3FC6H4awLJSCYImx9kPUigk2azF0WdtnbMynDFDnsJEVrSmxiu
tO997kmOsa9dIGfcP4NjIXIMPnFUJ/cS53IANqHoa68Vsgy5GmdJ0nHWJncJRh9pzdG4HDr8Q9Lt
Tu6Mf1k4eJCNd6CR5Bve6AC45/QOBC291Ift5H6Ixl/29+zO/EVtx5gdw4WM7cYh/fgcv7IPxGY9
QFcd/MvwCzvsAuUYH6qgRpO+89E78NNjvGt80+mcAe+MvSTzb8eGlcUWe/QDl1or5SOWAyerjhuP
xAdTebn98JXA80+ffoQsLL0crhGcbutcsJ+3n/thgnhtroQEJqMjNCJzPJj9il8trNhlI2neeJfu
6e5766RO7ANG6Y4e/6tFl5WKpiNqFqd+Iz/7KCNe+wVC4CMdqiCU4BcYeDfdqX6+h4aJH/vDnh7p
0XJbr/Ptkxxk+8rPfMmjPvG1cAjg7/W2dVK1tV0tRK/JaisL1zt29cPsT7vmDFT1cfEURJECu4cd
bN94hAtU2Owr50fjVm4SDSc4dEX9Wd2j93pveBtLchn4tQkRwljbMp71EibEaj2OABY/WrjSWvcy
Iw1gno79XfpORye5U9zZsb3+ID23+63Xf1Tlr71eCFoQb8fXQ3XZEZ7uvkMNx0k96pJd8ju7j/fw
GpnvtANuwBca4IPxyH7oQenVgXkA4cVXfPRRHMnbWpfrlXZFFVEFHEBlAucL5CqQtDsPz6DELm/m
vfUSI0E69ufqT/9Tub8982tphIgzkOzFhj4DXracrafqXvpZniy38efAiNQjVnkDKfFRNroyxSLU
ADf4VJjKZbNFzbG6b++mXb2zHjGhT9Zu8ZO94ULO3i92Rjjvbo9tJYCI/W0A35k9dVjVKVHcuiOu
Ehcb8XYl8P3T217aOsllzFoz2s7Q78gMlRpli4CwlleIfW3Z6irZvFyiXVDVDp6tPhhhu4/vyr12
aF9aT/1VGIF+7gPIG/zMT7pT4SqvTskf7dvtuVvxNlDFzrdZ4SOyv1x5LEAHJGxCsov3467w8ij1
y13u9t7kcWz+MSQIUs1uSyJ4dfsLYQkcgwXFVBWJbeFI7839dMpf1HA+5yGKzt+KKH1iW/nE6u4X
4s5IGYXngMYPJhBu7Fk+ZU8mcmjyTvb1uUJN9YtbUQgwkLiJS41iTLExexlkDmCqsZETXa/QK6rY
DZ/mTJpJgmcnRx6YO+M932v7OCLHNJSDNhxDw83PWzSilY0vdsX7bqwUHmPCbHq2yDdJDmn7dnvL
rQ5E+EbjpCewOFuQOj6Ujwsi8N/im/6ifmtBb3Cg3Z3ETjpBhsWRQmkDS7c2nMuH+6dKCWc60aQS
r2xBA5zTA7VLzyg3KqYr8UdsvFepNU3gDCE7Mgsnq3bLpibQ2pMvf//0s/uLZUqcoMDT9bovJT8B
1NwowV4y2ithWuyLt3yaYqpjMzFmOGOVIvj8krOXhv/S4YREtozh1q4DsT8OjdikSVT5klHrkeoX
XhUAVvrYHDq/PpZhtk+D7GSFwCD4W8rEa5MmnPWFUwytRUTrl+e8emEK27gMVqo8YmdcSZZe0mKs
Boo7DoVId6xP7kA1jwNbsXE2VtZFbHjLZiwN5iWAwBDlPf0R36lRuq8C5SDdWb50qsP4Pnns7qqI
blT51lZIbIHDnxXQzA4nnX7voJufOsqz8VY+1C/0G5R18Pnot8Fs7uhBPca/xr22cSLXsnOxK24B
I8/MGCPNHQhG0TMPBg8Q2lDzLgly7k7B5CV3zd88LMPmhx1Vj6rXuZfMYStYrwSFj1/26XSVC6kq
s8Z69sP03pFgAiSyV5l3eyk/MCxXjpjYNteSeLHyBgNs/dY3HBmf7P1uOvX4XOy8788JUu8iMH7W
u/xEvOrQ46sdn+lO9wfokUPl47++fV+ctI2ttTZaIZYQxpZuUUYUi1WeOqoBOXtSyW7DrI0K4sq5
+6j+fJrOZQLHqu4RYzto4DF+TPI/t2dyrX4kSuEVtWGiN4ktOrq9L50Vzzg0ARxiguzM96bX4BNK
iWbsjuqEFvDZ3HcIKbffvTZrQjDp+6EBTxSLyAcFuNIfqaE6rb0xY2sPF7KFHJ6NJgyFERxZ7MdZ
4lTLXgKN8vZPX0uwxM5uOqnwmVrw27Wz8d4966/yqXjqDjQYXtPf1ivoXMpGFmlfv03ENm+sL3aS
53iTZaeezHN3SBqnoW9ketDSvxZ4k4vCtm7by+xcOVdiz9cqoRqtytgN76r7HZqy3vP3U+7gA//0
M42Cn7UTpM5j4qFSBE6ra+9MFHtl52+Cgljm/D28PhTu6+0ZXtnxHwnOpx3PJg7LpxGXWyFrfw2z
9TVzq7F9Hc2nAFL3/6s/lYxiuWBSD7Vf/9UKl9eg9TrzS/NkPdrfq7s+bIPMlz3jgUfMN1zzkH0t
h/3YTp9GNcsEWoEtFtNoaujFjrDgWzZi4tpl85Gff3o2lDbAj10QcunL7Mr+eEqj7ExDepQg9uEy
X9rJRzB18XFYDN78eHuZVo6Z2BCucmvJ5Ar52SSfdP25TH7M9kaF52M5rm1GIT40qcSkYsZksUA6
s6NxSB/KF3LkUXuP9YnSs+W1G+9a221CtGjiuLUMHXM3cvh2AYE/WPe3J+iSeF8ZhKisWNqTzLXL
8V0ykCYqR0kA558M3yCLy/WNjPNjuq+95ZLyfFr7ImtY11p4Cz9r5zlqQttZcESZK587n/66PZSV
SCQ6tKtlD5gtx1rLCj2y4U5tUXqTAfoaEiBhFV+ejX2ZlhsTt7Ik8iVT/DSkHleDCbjB5ag8N9qP
Vtt47toohMNfMnmeFfXyhXRR2pnvsnnx58nwyv4JJrmuybijqxvbanVdLoP7NAhtQvcSOvlIDCCd
mlZhV7fuB9VdR4U7RVVUqR1Vf4GdxbFt78d8i+GxcixF3b5JVjITnuzYz/SemndZ/RqT77d3wWX+
r2019f9DqoikqLaFdenG5aWhhTdZVjRP5QOUFzaWaG3phYM/a3PR8HqwQjtjizeoVf9oKNrWxlr7
RhZJIflS0HKRSitUNA00/xJihjtmjFpg1YoZws1WDqyiKna8Lpr7WdLHHXAAEI3rbbLn1p9WBfJY
q+q2cWaDceIzQrY4qNejhSJKUXZ0tOuuAc2tBsU/a7/BZcGzlwfbbqAPsQW7ur45FFGU0sxpFbPS
JmHHJg2sbNU8a5kJeEBWb8XutVcIZQjTJvkwQB0orAFv+jFlKduVehqfNU3WN67StVcI8UExFwgp
8gKCCqiIggocn6DO8ztepo1q64ccyr8bXRGlFSkB1oAB8RBqajweVD2xgc0ZMmj/1LOjTCn5ncIQ
KyA6Jzt7zOizWg/TvmBE22txDRBs3jUQ3Kmy3gjVpI/9Xqf9eZE0xR0kPcH/KnkgS0wL4llBLTBp
+tdSletnJamrJ5WbCW7urNiny2I/qGq+eL1uNTCYjLtQjZXBS/tuCazeHtw0qyDNHy/Ss7pY2ZGo
NbAkfOxQ9VHzFCo1mp0uzrK06DDJcdSDkhpBsMcMyzSX35Su5r9NNa9/Wnmpmu4oQ7PUUWOmhK1e
9zBYVbRXPg7aczkDgl5CjaQJBrCGnD6GRSDENFBB6aoJ3pZtl4aWWhUOek6THOQdazVHznIVGQcZ
mNeXI8xQq9IApWWwmt2il2jhxfEId7/W9moOmwBXKYrlOFv18ABw1HBeygm1bS5377cD2MrGESXq
CrvIKiPpSBjLZlh0ilczfmo1Jbj9+MuVe2XbiOp0xWLGLfw07dDm2kIc3sHzg+VmDiM1I/enwqDE
GU2eRYbJtoDq1wOmIsJXmjnty3wATawy2OzUJYNJL98SD16ZLxG9UoImZFaG2h4M6Vkq75T5uTA3
vjdWHm0L12MJYCb81ikNewmkmGLRj0NiaQ7v46+ttX3plX26f3v5QlFRDQs2vWnpFnXGnbaA2V/X
Vl/S71IUUVzUGmIrXYpYCrUyczkOzpQewVDZqIutXQjCVQgZvERNtZqE4A49m6qtuBI197ZmfZ8b
InlQ8Hm+vW1XtpAor1fBIhWfXLYdmlVx3wB0UBR84zpfSeQVUVMUJseVrhS6HVZaX4ZKqzEXJAQY
Fk71gDuBmtIOToMe0XrHrkoK/dei3qMaD4mEokBu7oBcCYbq3A/pAWLEw4aQwfVMRhHF96oaXus9
NDEwZGU3Fzvd7OC6bLibLgArcypiTPuhzqBdYNlhPjT3tQxrm3reyCzXHi3cfsxSjbSH5HxIDbPZ
8biBMj8tzI2nr83M5bx+OjaqNRlybBU4lwABuRnknODVB2SO3J9jOFptVM3WxnD5+6e3QDuooiy1
rTDvzceYzCDwTVtdqbURCOdmqGMATqSahrh8yAkCWeQVfrzsrlMb+dFa5K3Pu5UIJgrRafWQAgZB
rBA8uKBTqKPycc+HL+Xaiig4N/SaxEqrlEJISA/uXJrtMzM1LVS1IfvGZGmrLLEyChEBLENwrKM6
Zgvq12+VQZ5hUhRZKft7O7asLIYoOKdR+CWSRSahzIEK4cdFiT3SRjnfuEbWnn/5+6eN1OU6aGA0
p6ENwUZ3AgXY7WJ6avPubimbjZeszZFwJiydJvWcJjSsZzOs4WHu6KSCPFg7+l+bJeE4ZDldcihB
kTDPn7IYKiSQiikBWzA2wvDKVWIJd2EjT0pudwDRdvpMXMJaNByq/jQMPImohpNXWHzjZK8tiPCN
WDBqpVPPlUNjvPK0cab/ODuz5Uh1Zgs/EREIgZBugRpc5bHdnvqG6BHEIMQkAU9/VvW56Z/tckX4
cjt6QwEaUpkrvwX8CGnrqLAXEh7nPsZqejfL4sOpHjQvkvJNoxCae0N+V07m5eNvcSYtTtaiWsmE
HbJWkWPbAOVl4BvyXDWi3g8GbighDcvHsiPVlnFn/gNiWXvnEZDY+nCRSPHYIb9PMeIfRK5ZD+95
xa+pVeNGGdNHWuf2vmECFKBMnAIGN7OV2JqCjFeDtkF94SOcCUTXcl2HFGJYuJ6PZVoE8Vj3SaoU
WpS1iUjdPtDZvtrsEr/9faQEIWuhrusIVaV+T46mGcPrzKTqKw6BpU1GXw8Jz02Zg38BqHJy6uKL
aFUA2DxQ9GlbSy+tY3/H8jvBN1tNUrRTZj73YTmZhhZQ6N5nLY94imM10K4SocXMaflDNBXCTdu6
zbfAogko76Y+gnEj3XldhpNKhayA2xA/Wib0rapwAUARrrho2B75rZ2Y/N6XdfWtIkN1h16V4btZ
6hnW8k13TbmUr1PoA4QTaNrFbU8aD0cximBnabtjME/qHooafa8bV3RR0S1qhz4umA4YNT8bPiz3
LoyXEwawwMZ1G9Mngo806WZnfChsJxJPa2+XuZn/MkO1i9uqaT92fbBDfg4mlZODFs/Qeok7BDVa
nejwNNd1NUZBMc/Xwpb9weNi2Vq0NV3pTJU7REZt7IGhiO6Ayn/A+WXYAPFE4VZQu2WJtoEg92I7
ubJJ6qZHEjMsTX9YjLLHvNN1A6SNF5BITeaS7fiZ0GAtmB5L2QNKYoYjm5YZCEsvSJjN+edWj7Vm
OkPhPJWN6Y5dnf108ulQoLsoKjEMLky9M+vfWtMsjMd1hvP3sSVvHVZWUt806fdMXWp8ObOUs9Xy
R+FmvQBvisaiCocAKLS2DMfp2IVtRRHSN2vqrx+vg+e+g/u/O2u/ZH7vu4pfiRJ1hdz9NjaXzJTP
PMN/ZMgBHXI1NASmM0htDFWTZLW+kr65mwccYgHQ3H7qGdaQL3mC3Tqn3Hg2eU8FbZ4AGEs+vvSZ
bWitGJ6sOhlXIr2LZQWJIVKRKwWWc1R1waXK75mhtLYOnYA5CCoxkmMV1A9eZ51Iju6zafUDSLHf
P36M91LiwHOtq37wOc3nlpMJXo90OwWLjFIxvXgTgENKpt+rAJ5Q9TJvmLnYuvXeY51uefr7PyGb
XHJC28kbj42TQpHpAT3DSYN2Z1jvARadXn38ZH9bwdYbwuk+qw1BOnklPDnkx7owCtPRF0Eclot3
zYBx3QYLQLXFUMvtCKV0Gflgf22arAeTjZ4cnbmenmZ0iRzIIhwsQ4u9t8ZhL8SH8V1sW55/oykf
75d+ctEI6afe99TT8nHOle8mWeDoZJZokWwUHxKd5wS+Nkrdw1yAbMpGtHufip5Esh2ylzZPzUEM
tN+WJJhQGxq8ncsESUoIJRPpjQ5ws9p/LhkrfxnaqA1nFh0efsJDJ+kzr77FoZrfw3C5h0NVYTcV
KezewLUadl6+TqripEFhRGzrpfKAFAV4pDC5v/WnCi07J3ivLgFDrzxxE4Z8OnD0ge8KRf2rbupU
UltVJzVpprux7eB1ktsuBryniNOJmkeHGXROL7ZK8GF/QiXUbEchLy2o7020ULB1HqdpqqVkXMEN
E91TRXYt+jEWBbswjd8fjGydwhlUh7wjL9qjF9blbZtTfiicEo3IWh5RsL1YXcfY/u9YxKdbjXla
TpX2s+ZIxE+Rbwt+ieV67vevVmmktYxX1AWwnmOxDRrMp4lHdJp3pb3kkXXmA6xTOH2bcsSmnjq6
+RRV/QDfijqy9pJj6PuXD9d18Ypj/Op6wgokglch5wcT0BeTdZ9JB5yWgdXZp80CWrrNlB+Z6pI8
K2IKTuzSlVGIyOvjpebcIro68/BmpFmVheMR4X0iHTvfCOr/8Uv+3M7qpuk6LyoIdh5SSe/CLd/b
nU9PtRpQPWVOnoLccvSC/nbh5cOMXfTjpzl36dWQmqZTkQgl2CNjNhLBw5iHn7vyuiA+B2lZM17L
oxX2gU2ijgHS7y8EXmd+tns6C/2zreQObBh131vE2ccGa9Fc6wvv+swIXRe/wZLyHEQR+bFg7QNs
NfZBl8FZtXn4+H2fu/xqPwT/DJiKFgM0UPM3S6tkbCsQyBs/u/Bm3jsNYqysTQYHJ/eYcoQ5cpZ+
oQbEcsvHaHbEteT5ZpIp2U6DuPQdzj3O6fv88x3cefD6vvBzjEz9smQZtnlv3+aX6urnPvNqOnuO
27sZHMmOjiXjth47nTDd9hdkm+8vp4Dk/u+PdwjRJKsDfIv6zZdOTGfIKBeR5OXz5z72at7C7HFU
XY4p0HQ/SQ71sXuDctmFgfr/dJH/7jPhur6dl80QoJ85Pbg+0IR70wtA6oOxu8UCyLrbidP2T2Wd
0b2yyzhlkQdPg0M6tV2XILZ0HiiOzq9BA+rn1ZD5+hEERfk6A8L6zTa+e+RDlT0pv2Cv8GHCCRPe
bWiuaKlCVXRRcsdoBznrMkz3qmjY/dQKfcjBVHnW2AC3PcjH99Qtmm0PpFqMhAj7kZGev/Gs609q
aVHFOpThl8l16ZtGiaiJCi8ACcevm+Z2ylGBhWUKxM1d3SQCFrVbP/BKdNbK4g2OlGxDsrzbMAqr
3aiYe3Pt51m1T+FGcizrdN5bgs0yqm2bXxeTFV/cfigOo0AxEm5t3kb0vvOnRNYVu6jW7k8AL9q7
nFcO/GiLYNhNIdChMzyWr7rF7TeVbcMfE/p/7irNg60ORg6Rfc/TowFN7LGBEfyRNjb3olDWQBS0
XNcPIXfaLfKV2VM1jLWNsizo7pZU0g2M9oI/tWjKCHB2/2GaBB6fnfJbYTW3CevKYUuCsjnMBjRW
kJbMzwYVtEdixtRucrCRvvmzRzcwOmTzdTUSrq7dtO3uuZa3gZ92iW8bEvOJNdde5YPaUcLTqDN+
kdRDCwUEc+ob/E0lVpR+DOq/3PCBOHEBF8UYyrUh5iqA75IkKG2Db6NiFnZhPHX9silH0j8DoxI8
DcUY7OEfPCfKsCKS3Ti0EYVv3c6OC42ZM9q4Cwi+ZJ7xyE8pu5odGkRhYFM4DLP0APbhcg2JRfrV
t3O617pdDhyTcY+OHjSLKiZ3PTM04YWGnYbR5EdHy+4lmzGIOuGIxwV2UdugXKa7JqfeD6sMh5+W
tM9hg+HhZK78CaqGCzvAYJhhWm15rBdv/uUKEadOP8TIOahl00pfXBsf/wIOGV4O+wtY7T3Ws0I6
h38LdQavVpOpTVfCD6NjwTGo2i9e5qstDGmaTc+QbcPTost1BHo0rAvyfahafKq6Mk/oHuQ3xs3w
UivV7acRSKiiJcWmrU24CeWpfB80dp+HYxf5BVJ4EW9MuasgYbkBhodu09yx2yzN9NdC4DdLlLbR
XksBku0cj1zPU0NvpTMOEVq7yztF9HxNmaZ3lKdmk02DjWomHLM1resmfu2Ev0Y0mMU5ZmULo2TH
RK0/24On5+U5M/hMru/29wEMlfbEyPRYhNUCT5c0vF1IGH7xl6bf9bRx9x1UJm0EW/kZ/Sa9SFIi
xn0gxbgFDwQ2Zx3eoHZ1lSzaVAkLe0DiU5dtS10DkiSY7+pY93Cv4LzpgMhDEfSAjKpPd5pmXiJK
r0wCOMwmeR82R4djUMtSpbGSZbV1JfV2sDRRCWOzv6skNd9lWDRlouhSfYNqoT7C4635kvO63yEN
mL+wWegfmNZNLLoMiGBkMv1ozsK22+pSw22sUwRw5RmGH7Hr+M1d1VaSJALY6wwiTgIOpca7iftR
ujDDIgqeR3VbqgcjGamQDCz7KhIeI0nB2PRcBaa+MQK86Kij7vyF9z3bFYVyHhfP94Jo9lw3iAtG
dAHDZ79/q/Iu/eZM1XRIdQZYeUnb5c52OUdBm8ziHlMD4EjfL0BmCP2quNI4A+yDZUS3z6Tnzh5S
1Rc4ZAcmuLUW61MDXUm4r8JajnfaXaDASPuSbHpHye85MqBxu3CKWB+MdBINndFN0gG6qXAsIh66
79twfpiVgeuMmsIKUZyR6s9n9ke2VkHR0fdl3zYQ3xJ6l2YScYqSbxOrLnEe38s9nY6TqzCx5jqV
vYDj8jJ216Lr41KM35y0fiSIvDBvL/Hl349TmDjd/58wyAmrsR8gKwU2VD74Q7jNoAn6VEDH1s6y
yD24bcFBTy5gX7xtC3ptnF5GHWPwARL9lbMEd376mYIL3ti6Vk4G5GqaqQXJtXxM4TjqOXcVUr4f
f+/3Ay62rpOjrkaLXMOR0i3b5g9HeHcYfK999JvBRPXoLBfEFO9HpWxt35kV4+wSONccCYyFWl6/
jeW3sTZfP36Kc1c//f2fj81gb5Vl2aKOtRdsWtvbLQFTLlq8/BKz6t2ug9NXWIXVQ2iMHsqpOcrJ
pIfc6+qY+bl+tgLOrBLrz7Xt1XEekJORWXutKprt9WKGTV3a7K5cSnmrgL5PPn7gc5/tv1F4OJrM
1se8de7aELsdWYqo4MOTEzgXipbeX1TBf6NZttZTOV3flqYhSNZjA3ycRxve2KEFNG2wSNYttbEm
AiGbbPJq7NBm63nirZ1S75GWcB+NoL8dvw+sYUjws1nddgpnuAw2GV/8E3U6IeVMv0MMydGMjkK1
jTrd+SjrQn8GL/Biieugb7A2ejiwUp8/VWweYaAnVAD9mN+/AIgzo77lIbODnHWtUzCuBhfBRCD6
DXIyYxCha1Xdjw6ZHgICb/e8pdKJvApF8KKfplctWu5unK7mL3Sy80Yblm5cOjkRsKPO92oJ+Dfo
+kd/57RV98wpb+aYhMP8qJsA1Sr0uiOt6LaoLhbhvtfSvzGmUsdSZfpuRCo6dqa6hawF/OEpKcYh
EJslB9pOdZ7AT4cwZUzysYMhmLs4YDQoZ9j1QVPF0s/KJmlYlUO9lqn0wXWCFK+cDU+knslXp+U2
cj2NIwQv7iecuxPW4v+rGu79orUjsm2rpN2GDtGPk+/Od7o4OSh6CpGTXA52wS5YV6BNkmEcDkiQ
QiIUVMhlSNlFEBqTyB30CabMpzLqFziBLWNR33d+UCQNGKNR6khnV6ewoedl4NwMQQfqg2ubt9Is
+XaZZXc3U1ivjyFR27J3vpdt3mxzRtMgys1UFlG3tCrKQw8+zboygCSIrIjYpOi9s2Auj5Lq15J0
vEA9Xob3xPalTNpu4ndj58FTTOdOdjvnFjrIhmi8OARxR+Td2lsPUX3SOpO67mGJizKvjwU6hmdZ
lYPwackTNMjeVZBmWN/KWYTZr0b2waH3SpirI4mKbHgRjn7cCpW+zraAQLce/Bj1zTaGk0yVOFoQ
nFJE5t66ky9wf1ipVTgifPV6Yfdl7oUbr/D7QydQZvGW2d8OddkDidBUj+7Mim1nXXmFUeXHjmj6
fU7bKs5Tv7gL7ZTFDPW8A451I4iYrU6g+gzR4+F5O904UKNIx7+bGE/Vdsa/Pg5eBjMTJ/BurKaI
YxSg0My6XWxEWbwaYwgwh6neAOmXR3TM6IPC962t5921FsM0GuYe7bGVq9kxw/5/nU8p/AdY5/+s
NdhFtTu6m2xBLq3sOziCBkGxn+ETdxApIiC01U7oSOhz51bMxqptmNbyR5G74a5E7PnshPaP39hy
p1uBc00HfwPPt2Sr0knfyGGcnmcuqjs4GMEAL7NL8+hksyg3ZOxxQLFI2+8h3DS3sjo5w2ko8uDI
x7neN5wM22qmQ+LOLVbiqkqfIAY2u4JWYPb0xiFYSATRvwj46nBREH65Z8HcApaCk9rXRjUosxRe
1bURAIDNV0SeS7cZmDlJCclgrit3mV8z4eK/he+TGPo6eevUAf67Yq6WMXzaECaa1M6wieyFwtKY
VShfuOFEfnxqqf/ru/jP3sYDkAzmQtqDc/qZqNjQFFUuC9+45kJN9sxmspawSrTrFSlxzKFdhgCH
zNaNvdocjJieYNF4qY5wJiDjq8wLqjhd37UI/KrafgmG5Uia4cvHr+gvUvm9jWqVMs0rI4JhRHqf
PXTXcg9QVbzto6siSd+YjtqEPiyH8ODs1OYxP+yDIipfpgtKxjOPtdaJqZa5XWOYOrKhijv3qfYv
RbBngpq1MgwWlH295Ci8zIP7mAPbbXJ6U9XsQqT/flaSrZVhmNfeKSmjj55T7dhYxSkh8IccNl1F
o7qzb8L9jNoQsdMaFoktSCCExTsaOtsnsCzOEqfyL5mqnzlRrHGRc+q5sFpy9VHlFXzJaeIK+jB4
825pfrT1sPl4jJ17Xav4r5qsJKps7BEVlCvtQx2GPNtLB2uvtrBfSqruswr+oB/f7NynX4V3J4cF
bO1LfuTYNN8GybyXrGuqpO2xtX58i3PP4/1vyKwsy4WL8sgRa9cXLtybwREvyht2dVceKG0f2UWB
0pn1Za1iz01ba5lVoCXjBDaHCNB0tpnGn7L7DDEUA2wtGSN9sLhA6U+HvoMvMZw186na907xhVTq
QsR9ZpStJV3EreDMY4PiqMs6zrwq8ewhR0V7oRp9Js8ff5R35dqnBzm9wn8W+4LUDm1r6R67V/ra
3oL0cLAF6tXR+Dp97+8O4g0BsntB4vp+2YytFVsdqIVeR9weRAkfcFjRNcqJfEP4di4zdSAl7BZt
AfBvVBXGAS/KkZcAGmdWzbXISBcFbMCXNkQEoQ6S0X1QFj8/fodn5s5aYUQyeuoXAtZf5q8U2qJs
eUH8deG4fO7iq1mDhDS17biwg6fmr3JWv+eRlBGE2Z/bTdbqou6EpPZMGR7QbzRAHUbZ3ra0uaCj
PTeGV9ukBe/RODmU/GUI5TrvivI+DxwkpZpFH0dK5e9ahpcSPWdG11pkBAPVYkRFkB0YtH+N+TlD
VKegLlokGP+yjwDfiw20cR9/9TMDaq00AgYu541F4UiWUxchU52/eeESfv/46mdWsLXYCOrTocgL
fzrk/i8AvsFRRjeXBXS3mS6s+Od+/2rilxK+rVpNOPXw8k/t0+/+dMn98tyHOI3lf9YUDtx2zt0W
5dO2iP3FOyIf/jBChugH5VcoWpIQ5hqWV78/965OT/jP7QYYSOLk5U6HEYqlsGrj8WRe15yy95f6
vM69rNX2aGeXgXfXzAfmMkT4UiYoNl20Ej73vtZznNd0DDKqjnArHzfpMgdxb7o+aXP0dYEKDlVo
K5qtJh57VqR0y4TjlEKjoHfyWxWi4lUrE1Q4P2XdC8wy/Ks0bQBCKfridQys+uVU/JLQ+MybWGPp
mGO5G/akgo2dCwJYAxO0SlxyOTizXKwBdC7ynECgOuoosmmfoZLR1E7U5TmgDeSq0dX24wFzJhJZ
w+hMDnyCmt3xWOdkywK1Q2o1nsbslufFwXfNsxsAEfHxvc69r9XgDFQ5uMjqFMc+eG1hcw083ccX
PrMxrHlzYABQPoenJK0prtCg/DR5At7q+a+PL3/ud6/G5OKi0baYJGrF0ocEjn/13P7Px5d+16UD
McdfNu8/E5YHYc/rmfGDd6pbZe1UxFmA8Qu7o36P3I7c69SBIUmN/Kav5hTO51Ow//jm5xbW1aHQ
pTU3UIAjcWtP1YxcetFSjvcFmd2oLpYLgc6ZEbb20ewIBMcyqPWxQe5BTegh9sxVrZxNlQ97xeuD
nC7oF84Ng9Oa8s+7RGUjJXLBQXQxQUKLL62/bKv88eOXde7ip8f75+KQoi81hWP1UZTlGMNpT0aj
332ZYfb88Q3e+xqcwFH+f2/QOUhl9kvKD5abg8OLr3kxfZuL9ADr9Ev66fce4nSP1do9aEKhP/X4
QRZXRfOqqt+Loy78/nPXXs0Sd854OHnEB/1tufIYtDUs3XaQaX/u9awG69S2Kg+ZmSF9yX5oFwYf
eoD2tE2L195cIjOdYTq6bBWkUbrIIQjRO5KREQmMqQEboXsiTfNCR2SWq+mOFfYrpXMXOW5gI6Xy
exzbB3B0sgtR6HsLP77ROnQT+dS3tPOrI7y35C53yjGpqlDdwc3TSXKo4XZkgJvux2/1vaXtdLPV
qB5Ra587FTrQfXJzswRygQXU3H393NVPj/jPnKlZrtQ4UnMcyZvpH1X7+3PXPU2hf647LlkNpUKV
olrGvFskgXCiFci3f3z1MwP5b0Hmn6sbkRatM3fjkYuhX6I080zUj056g6b9+cJqcu69n/7+zz0c
htoI97PpqJDKvRqMNjtnYd2vj5/g3NVX09xJgVuB3858ZGMw3As4712ZKRs+efXVRB+ceVae8tKD
b0wdydrc6sHmycc//dzLX01zXqWt5CIsj/XE82RRKbtaMtcmC4ey8XO3WM3xStoURQWdHlCgjIVE
/7Wck0xfyOeemb5rAHPgt0y5IyuP0wJbYaroFNd5jnKoVj8y1ERjOn7KvI24a/yyRQVPzKgWHAq+
gxkdVqRlUwtz9anXtI5up8qnFYrG5VFoHdt5pxFlq1B/IvbAwvOf8LbkOEcQ+LxOxTfuLsB1/Bg9
HFfEw8e//swUWMe1i54IqjjComJctkkgWPUENyEAOj6+/JnNeg1ZpvMQ+nMz49W3Ki5gzlCiE3IC
afbSJDszD9YhbetJgRrHCIc4W7x5SlxBbfYVir7PraDr7hqNd5P1jkgPtLPZ9di6z9K04hNx2Onb
ruYwKqbC6xDgHFHMOEBZ911WPpw/4ej0uZe/msCWOQ30bYtzkOIFunNslldlftQm2318/TNTeA1F
ZnkWhmWWi4OuKtDqpuKWQBQlBlRmIAt0Gufrx/c5M0bXPOQR+iHphWi6QA2ojtMm8B7cwZMXZtiZ
EURXm28LX3OjlB2PCCESGPAkhf7N6tePf/qZ8b82UodFc+mFRe8fHeqhVv1rEtAK5K8lu0QWPQUg
66ISxtCafzxkASuEg7Wt8ZmMDYy6v0D7aGKjaOrEgLwO93Xf9gPEe8ulY+S573H6+z+bsmlCX5ct
BCZtMO+Er+9dfcmu9dylVzvyCDKRylmPS/tsiZEoR1vs+JmMzOldrTZk0OSLQaeI6h0gH+ZRv3pj
fmE3O/e7V1O5HdHQtbROeWzQi3rdOVKAMNCkF1Ki54boaiJX2loXQhqO7qb+JFiJ4UMcWdNdWCfO
zOM193iGwKQEbQVna9381Oz3VN9I0ieM1Aadwv2F1eLMQ6xZxw5jkB6MuEvbEWzDxaPSdre07MJi
emamrZHGhQcWqCtOE8F59DKJ/ggdCQ2u5SWF27kbnP7+z6iH4F+R1g3Sg+x+OO7It9p3joV1blEA
XTYfLxfn3tHp7//eo8363Ab40K6pN3Zx9737om39uZPn2uu3cs3kd5mDq6Nh04dRZysi1l24+JkZ
sCYQ16QfUoa+5kNTFW00V/0PQ4ffH7+W95KdmLhrBnEKxUmlrOGwTs/aiAgW83YE5HYsQC5DqieE
oQsFa0O18wW427kPsZrPljepG3LlHydwuPmM+L0PaIIOwwuH17+ts++s295qSodWl0sxmulYNM6y
6xaO042U7ZMqFpLYoS+huFH9dugRdoDaWj3huFuDfpzXu8ojIukCy0jkzz3ZQ0hiN2PldTGSFuC6
ffzOz3zPNcDY45OTktDz0RHX/AqZC+fJtCD818dXP/N+19Diqu1L5JsbccihqyfTN2leneXCnnvu
2qsNXU4pFQ20LccZJMpoUuIH0+GxwTv83G9fLQSVodB89QhHQkDbhvm51F/L4cK4O7MUr9uRjZnq
spkRb3oQXKfBsJ3GI9qIo37Wm3b+/fEDnPu0p7//s8oElQVwMUsR1IrxqXTdo9uUF/bBc79/tX/T
cgAyAVqzg9M7L0bMfzyvDuHW25HxmozQa5W5vYSpPLMg/2Wq/vMYejQENrDaP4Lefe8NQJdk7OiE
9V0Rfs51wF03UBKsA1NWuNgZx3QBkDVPo0oATkgy8zuVQfK577FaCzxHBOiVxoMQ5m+rqd6R5dKu
eOZTr5spO7KEOUWK4NCNmoE1uMiNIv2Pj3/3mYm2bnkUnAAuabBbtSZLkCA4hDX7Mi2Xyu9nvu8a
8Au7h7QjbAarZa7undyJ0w7Ho7a5dS/d4cxoXfc8Nq5HO0Vncky5PMKyDAaP1k+WDmLDmiqdwLrE
v7A9Ev5XhPHOku+upp1Ctp3qRS+QAHXexpNp8JUimX1l01bvvKbq/vToaH7F/Mmfxrnnu5rKvI04
Ohe3inP5ogj49NU8LSribud8m1Qpd2Ka8i9tX9Bn4+fo9FV22Ms5ze97xrNrltZjHHYVP3aoq9+0
vs+uqNXwUm/EclvWwXwPTJLcYXtVCcy8CbStosm2zTDXG14R8rstRb3xvHmJBjhFJ5nQ49vYAnEa
G2hrv8t6LL96zDRDZHA8O84FS6NgouN96uTyJ+zSw2GLf+4nuY8mk6EDTwAUefnHiqB5bgeHbpWS
3YtAQuaezRLqmHYIrkqaLw8OCa2IB3darqyRjowkqG1XbpXau7JYGrQa9Okv4fTZVpR5lughz18V
jEJ+dE7oXkvGDeSUpS3KbUV7s20zlCCnikF7pUUWMcedHkD+SF+WBjpIB2f9TZkO8kuIri0dwful
hm4mqPOolSMiGinmGS1JJUWrF7PHyun1rZ7yeoPjqbdEmMHzeMCDLym6xYgLi2ZAaja5D7zLkCoH
qCs4atZBI/GKeRpch/1ADiYUqDmHIKqNflPQTaibjMW9RFuRlDzcYoZVausWOnxofHidboC/RNuS
7/X8lqS9x+OxQr4AfWzmCcDV5dGy1knCISUYDlm7hVR93BZtf2o3W4qD0zbmqkGl8jBJaTbo11cb
tE2eROJDBwiTNxxKuALvPb20B1c13ZXHR29TT0PwkPJ2eMUBDSVW7dbeHhopmKLWvd0jHmHR0NBe
RRiw4mFy++kLmtuhLvY850VhP9upiXtbDvQrGLDK380Tejud2vBIzsv0K+B5d11r6GOZ4dUNLLbb
BNtIewdqzfyaNkbFpkP1gFhqtjkV3xnEjDQSOLvfNK06IZYD2D8Obf07RN7yHnpwuEOm5XiNZi0F
gIVMkzbtVUJpimNBA4gMD4dxC6atBILJNI+EGRuHWTvXkY/s/k3WN/wlm0izDbpS3teT06FR0CMJ
7ym6yMoJes3ZqWJ0BsAejJLh2YfVKuTCFjp7l1ebbJR46e5oNmGOq9gUfjUZvsTN4lJyzXpit6Mv
OD7dzLZ+zqoNdaHMLXSQ3raoP0U5kJho/kJPtKhL/c3vTkLjSqtrKcEJGsq+vg46nz8sNpU3RKdT
3Pt5+OrOxMYucdwH69VdUtWuBz0yqIAPk668PWtCsncnjMySmOW2NkhITBnLfyxsCXfAO6U7B05a
m476wzOh85vmkl4FcC/Z9XPvAl04+5HnLtONw92giig6SLdlIap9mE7+Kx/GZQPOckGixumgaxog
R9AIoONiblEgF3PAEjCj/rjMq49V34lfHjgd6HBF+yjYKxngI1KYZ9Q8n9MFrbKhDwpLMJT7YG5c
FRnHBs9FZrNfS5k1sVTVNB8qxvrDOAZO7J/E1E5XLo88HJmOhbDp1ta0uvf8Qn8px/KXwzyzdfOw
+dI2Y30YlpC+2JK5Mq7MSCHXrxq0Vwp6GwbowKxoC1E56bI3qA1d9JvpEKtdYUJ0nHGduAsB+qYV
NMma5s3WpXPVu8XyjJaJ+v84O6/lyHWsWT8RI0iCDrc0xXIq+W6pbxhttkAQBC1Agnj6k/Vf7dFp
SRH7ZmKiY6ZUhjBrrcwvn1i/IB7UtPWr2JaFZJgs1D+p8W2wnxGde2EIhCu7jUmYBKa2f9y8pj1Q
CP9T6a0tfK1owxZrFFZla8L15Efb/JNoAwUvV05/gRpWnbDI6D/hVDugezbIies6fF4XOM5ZSpOt
iwgzE8OdyHXn7Ve+khz+W/+UkAktcDARQQtSjbtDbHYT7MIqZiWX7TCls4LvN2vjmmdBMNdlW0XI
iojldDLzhC/Sq7zCH6JhJyHIPW7McNhtyIjHl9a3LAiTR2ud4XHVcnv2xj4pXT5t5yQxJgcVEWGE
o9rKMAFYJqNXwA8nM/9uIcfPo44GpYXYD1L1eTmpre+e7TKA0jbh3bcV+M8RNp3UEho+E0bGB7n1
iF8dXfWLdQ5aC6toGWwO9b3qBrqb/F6XoBriJK2tq/PJrgpYfe0UJGnml2gl9R18GUEJyN6az3Gw
ZMIBy425Wt5gWKsQTTTV5w2JSX/Goe8uCTb+He8T8N2gs0GseRM0GWYv5MYJPOewgCC1x2OBJyQJ
5UFChblbe1YXcnSjLJxWnYKuk2QjfibkC6wy2XkkcZ97KVeeDjCJ32ugbBB1Swfnz4y+xs1IK3Eb
rqNXRnNgL3yV7Fvr+8kLd9vmONBB3ACREZWJSki+mmo8wtcNE7QdJfbvCUoFKIOOtcdXCnWMz59i
ByRdHVXBvYR7KpWz3z5uLgOqhyFSZS4oWEPfu8R4xx496twEQpREyuZ7uyIfmpmwyqDFmO9aHUcZ
XQnJqlDDCpzYoZxHPjx3o9Y7mgziW7A1v2dQp6N8iePtHPT4reJxWZ5wmcCShxCBHzbAJQ/B5mF8
P3qzoMiQ1N2Shtha7QNBpfXqmi6airblsB77w4ONh0vLadphiS8ttkUBfavZgiqBXaYm3m0ou2os
fKg2dg1l3TfwLqajLx0sralDvmMMy3saT7xH1qvhEUP0FOhumXbIsuxmbI976IoWH15fnL5Wdz1c
58KVj670wFsyAdwUTes99sJHKiQw3lhu6EeQsTPpAoOSUzhbFd3b3nMLbFsgPXnr+uYm81AgusCM
t3DnYya+Rhbe/QpD6pBOf4CTH23KpDCvHlhbsPV7NQlwsjXUzSfcf15GRw3P4NBLmo7Cl2BSLTpb
8LTI1ER+1SCHO2CvUYUDgAze2whjyOO2IOz7yCsNmMck0BMFTjGMM6SOhfAcNH2yc6rWZDoJ1xsS
OLrEVkhu8Hgvh6V3oqzlNhigjKRKZ97gsNfQoeLU+QAYSndclyzCVpqGuKg5uYwItsQtjg91HOsy
YNbeLklPn4N4c09oVRPw6ODsH7AU/gCBLtJtG5fcLoBtpwA9gHk1R6K0hrsjBHOVrXNkvBCWLgGV
iMeYHHMXMr7sDHxup7klGCkBv1SIyAqogXl/1DISD31PmLiNkho2SOgUnoJFG5rWZnIuxGE9YrnH
Bts9UY7/LME2e9NO2Px0KZgbWWxhhwKuOzk1EjNtzx3b/aLgKxtU0t2ZeG3LKvT107RE071scIC0
RpDch4QmTuUYCYYCsQbWXY2ufQIQy8z51Km2TeHoXqKjZMB5jFhvz/Mom5xNje8XXbXJ2yRykWbX
RdK/jWUQYSuK2pVA2Sed735n4WfsQKp7YzGxJ2Km8QJVB2ZpPLLFChvxlHZeIzPkt8MtJ7uxegvG
bc6GqQp/aCVhxjEgiHRBTB4VQsguQl1NcWyzAaj8bKj+zG7shHuBl2pwvbyyd6CAUV2WzK3aOdG4
b4YxOFk/Zmgcwn5Vgi8gTk7URQZGMOHuLKfUS43vm7tZQljEVlSzUTLZfJ11dQrpstmsWa03Zh2R
uMwYw7tHVzNe6NGOt9assU6Vrf0ulUNg7lep7A7obbS0kKDbXK/2Dv7rpJHYa+cJa8CF/2qecWnq
J9zxpxGNknY1Poz1ozhOOGNlJkaNHY7D6x9lQVT1Dy3CA7t0WvGOe9zTDgCxocLkgh1g5q9OnGsU
OYuqDiD+A29AW8ctjOfLwwxtWzGGXXdDUJgd8fV6GYg43m6BaAsSGK+5TKavSn1FI8xXgRUuL+54
njyENxiqoPenE7kBFmj8sUYQex2SzZl2juT9/ZhQv5iZjs5NiPMCmoftLq5nddeRSSNTHC7R0+A2
623iajtlZm62PdAbkYtZdoX/iOrx2bUDyWLPYfAWa/nstCq6CcgAStDY92PZUBHuCNewnClcQVLQ
r6ts8sOmrLraPQbt0pZrQKcHlzn9D4tL9r6/asQW5MQgI1CJFoC4qoUVbYMJOxe9rbMQzOBXuBjj
l3EYBeAwIQgmCGasQb/Awt31xHOhy2zj32LtxJw2rZizug2jDHe7+pzwiRUOwuyv8iTYbzJuFf5B
zOzZjaw8w//I/ukr4wJsV41la6VXgkXn5wK2xzy0+JHQ+qzvTKNsU6wDC3fcd4YDiXpewiYXnukm
W6ybFrw+OK9QeLbekbnhyDOg3fvnehbjL+M0watMePgT7x+ywjYZ/G+mctGB9RynQK0uv0+CuUvq
o2GwG/tR577b0X0gQvUSDXDaOONgnybXIIrFbmuqp1npGGUd4A+HuZbdQ09wT0K4RcM7dJHchcII
WQ15HTXbDjg5W+FO7F3fVG/7HCUeXJs1HeSe4yS47ZI5uXenkZ4gx1iTHUtYf57idS7UBoxtNinY
btLVafhr30KZXY5LjyqGrwOqLgKc2TBOBedASbhRk6CCp0tGY+7i4qrltxYkhZ/AXDQI2N5EGN/y
Qcrp0edQJb3WmGQhfhtFM89cOdpvkAr4J3Bq/H1s6Qg3Bvb5bmIhtpLAoHPyGPVJBdsMHO6wHw08
72nnHSrfA3aixZcggHleh1+YFnSp32n1EsZNkK9CBwfcxOYhAwZ5fGqWBibK0NkQIBVj5vJsRy+s
c6ZDgn5IT71juBJwY2pro/28SOwIDOXoTtHqt29Fd4e7ypSyeIv83DhsRdY7b02Qs2qvUR8AsBj7
65DZIAGfZiAjeCu05zUoJAMcmA66Wv9U64AQTN3Dj41WSFdSBIanah1kmhA1P8M9WuOz+fRAHLv+
YkkCQ+c2iWzBl/jg0819GtuoypUKCDahCEJtyK1JqmXvzukYVfNhUaq7bCJqwIbpxA5CLecFsAFz
pLijHVuXsnO8AtWRdm7v7oDkaHItFd+viSPLeAzFTb94aLaglQ70jQiCMiAweG7UHi1u2yl6QBgU
st5eWtRGOVlxAUxb5nr7wNkknkbURTBN6w4WayqjImLtVDoO3PK1iviuiri5MXoDXUZ2cebZpS9o
Fcqboe0YSoGYlnMwLSmE3evrCJQk7nKb2PnSG+6qNVb4fW0jC+zZjz1DqeRTsT7GAlY+EuhgH1R6
yyqhkl0n++R2opV/0D7IEWBEBRVUqcoUg4zVMcESVrgtK/pzC7FM03HQyXlwKrrvJq1vbAIR1KgW
/sRNZ3/i+ti+NM6yZLLDEZ5rqxGhFS6tuXit01ncwNHG4DqKbqXQzdnR83QGadnghEb/aGdRmN7r
btb/0NXxkjSO3fg3R3aNThdU1rnTU1dlEVIVQHZHiTTHiVdgI36ldXtTeTAphB1c9E4r0ecCDwnU
Ui6Lym0XtH2gZMBsRwQnsJJJvjC67MImidBnJPx57GKNeV8D431tevbigoF3j9XErp4Efo5FwPLe
hgHumpsu/GtZlkJf1poUwoUKITW9f5w9gqU4aJg9M4TKsVfcodwCsjl4dTYzHmlj+pvJARB67Kbh
AoDEeh87PivH0PeRHVoPZ0GE/EUZKifAMJLSIxHMXGtjqhKtROSkmM5Piduurx5iuMo4qlawqEjf
XGDWcE+N580PUT2Hz8ik9PKWSVCiNVLcj7gIuofBWfD+42UsF4lO6+Rs0Rmtdf8YtTAwJKiAcOC7
el+NMJinTVNDCc0w3cNJMbS4FTjRH2oanJxVJ3Gw+f3kP7lq9JL9KqtkLwekbU1AINGiUoM16cSS
Bj2QWPTJtapTS4YKmRa1NuaM5arKpL1yGEewd7ZwtW/zFNSlBYf1krAAv1js+8sZOWbBQ6eRy4zk
bAzfhVPhTlo5K7InUSN12TyiGETnL/jH66C6RTMNUKcqJOGt42No6axzHKdhGEMUsKCf8QO8YeSr
D54K78SAKJU89NgUZUO06rc4aZsn9MXiG8PmYAU4gne3QsVmx4FSve3Axc3xM4V31+QpHJhieGOa
iodkrFWuNKobzEeDoUiWZCpE0I6Fu64i21zqnok/JHvT++Oub6W/G3iPUgjuJ/RCgZj4Xs182uOW
099V2EiLBIKRvZ4H9qdtgvjYz0tysYiqK6uIjAfSjd2Tr6+AhxkzlxeAugZA8ED5AmGE7FUkpnJY
uHvWiWv2AUQdW1pTTJsTHMdvTuADsNBuUzTkkHD7d5VJ5N7VHDe2rUMFDxhC7eAtSHDYWeN4wIlC
SjwTDyks+FJvDKBAOq27umnTfkjYZXJonSNVYN7hRog4826olpzNlKCGG6EzaAb7YIlsG7T3QDdM
HTzxJTBzvCph9he/E9yhjkkr4wC4/WQ7DxZNsQyUtGh3zTrBGSjtz95MAkHBKppKRHf736rVDIXV
vl7zQc9JFmHVPyxGoTxcO/en2wFwdn07mQMsxRm52C4ynn1/v6Cjd1Ot0ZJfIfx/hHLeXHcCZatW
CBkFz3kH3MLwAiOa/zqN4XBLBrP90KRBZzYBNmRe6uG5xyWj6CQTuVv3OQ6x3B09YB2SbXVKE4RR
sF/W3v8WjWCkpx3Tw3bPhIt+rIJLIvUig6Z8iInAc3y9mzGHtUdcEhCXAEZBvjpAcalQI5MGADA8
0hy4CdTa9knXiqbCCd1f7mLpwQfV+r7T03RG66K7zsqTHUoxutcV7mcDR0Nd4Bwre6mTwuukPNao
8law/oegDGvZl4v1ftm4ih96eI5w+uHTCIZunUFm1Z9w6euzQj/tJLC1PLkTeIuayQjHXqUBLASu
dcYgMKVW4SbQD/kaoQyyXbJkdYSWq9fEwytGts2NQ7BdE8MMsHhbfPJhjStGJfjPrvXQW8BM4wau
WezzApIq/IIcDowNIxWAP/qgKxaYWgC9a8kDNoZqZ0Onx92VdDfJVsGrz3APfPQdBpEaLk5lLzp7
aFcwulCKofIwzYwrNvrgBE7wkoOx8giqOSAlvMaxqjde1JUD1KJyYpphADJeQl3LH1bMCFqrQyxg
CoSWH1hciNgqCmK4l/nDtX0/mu/UiyG9pq7AK2/yu+nr+XaTg/fk2fD7MjlVUU2MfV+V/2ZcZ0Nw
4CLDnCceiIEiCHMM4d/I1q1/wOhAQ86sITrNVBdiFfVWBGC44ftAY85NbeCi00vjeZe0NHmxvbRP
w1ZLloHoJ1DIkYamTURNURM4PwJwEwtZY7uMY7ShAdiwh0U45swgeXwI2Iblr5R4EEs97vwKCTAa
txRwgvC9uiqpbvk09a+VWW3J4F4vJxfa10DzNl8GnITjMthU4laCFBRc3ncgl0e7ekPrDxdOcTG4
BlKw4xhEg1XsFMFEKGhtvp/Bg0b3ZNQueNVzUsQRorkbGcDxNm3kJeSrKVrb07MIrCwiW+n7aZ3g
tQMiDk0WB9CkUdELVBFzAUfqlAvV9Tmuq7qs1IgDfGGxSiskBH7DnTC8RI3w3rQRFN1WZBGuNtxU
6jDaZS7c7TAyrb9qhvot7VUbPnu1+4jMwHYupk7oN+oQnfmAh+x47A0X5aNj30TN8D3YagRrWr0V
IVhVeTTP18cL1QkSVVjOpUiAenARLuDgjAo6zn+04OrmG7iOOwHgJmAgk9IHulV9CR44KRz0k145
D9w9c+plh6k0CiU2DfW5gmkV0WtTndbAw+7iRL1iD0KjoOppLuWgnlpBwx1iLpw9C6LwHg4dgg8S
Y+4iEGg4gYyHDmlpMAW4btsDgB1V4/q/IcjzXpy58m4rVFJlD3NXWuklPtYWgxouY3ICvGRKMT2a
cgpiTm42TDqROPXSRoPNcdPBqy692HWOcI+zWIeD78dxJtHbLhtgbnK6cJUZp5d5JRO9rz089aZD
iyDdcA9/SJxBlK6uq5NZ+zU31HbHXqCUDJuVHqrA4iatGvEEytEvjGC6YpUtL6gKGNrw6Jg6K3dL
Y5EKCwGsAIYRN6sLnlCA/HAROSCpVMDpE23HStdgsWFGl28K9amsGo2nOFjuJtYtJe4XSYy1HYz5
yKq2yXGz2kAYnep9NXF1vCIml+62g7o8hpU7Ub9gvsZW0a2bl+qwi4/wYc+lYQu/2v3n8A5CYpiY
+dyH0Giu858Bjf5bJM9Py2ONBitLeQK0jtkWLEwXdLVdILzupxdsAYAOyrv1W8WPcwxKWrZqgUkV
b1SMFOzEafEOFA5sNIEBOUyNt2B2Nmh0M2vWySyUngTSHveTQgyh95LQxd5QaQMF+NwY7brV+nkM
wGwua+yIS1UN0c7phvmnPzrtDlL6Jge/rM0HXA+/r7MNIXQaafOTI1QVMdXuIEkBoKj6DUNLb+GP
c5cTbXx+jEgU/QAArTuyuDO/FUZcoKywLrqJJ+bd0RqXSnQqvRt/7gM8z3WTotC/4TxmNxQg/Jtl
xv87TTA4C0EmleAzBRh4A4iUsLJTXisLwrp5T+YZtx3MqJrD5Iim4LOoD2YY7I+53rTJAOsElAC4
pZ8Lkla+g6prLuvIgp3TRgBPovhIA5Abb8Z2mS6SgJAWcT94RASe4+adXvUVBGpyLHdVjt1Mz20j
t3tjFS1Ctm2l19cR3BKjRMNyrsXOIvguc7E7oUWLoLdBt/KCDl5dAAoLdFPsEpbVWi0/tRPDtYqs
UBeNMYN1QYOu+hHMAymahbMyJg3fNVGi7qUXLkWPfkkW640d0UDv7pHO5WW6Gv0dAwX1MWbMPMW8
C0sXcPyb4XfiOfoJGnwDEObsT3ApDGToL3o2WqcNHr8sWNFqTVf0Il/CrcKjo2Nxjn0R4+1u1Q7g
yO0sGoHqzdVTeHGjZfiFsbdvUGL40SsuOipIwdoiS678WNXAzgq0OmZnas9oiYfN2VV1D72R1Rgg
IxTwHtBs9AyikETFKjzRFrxa9D5SpC0SosHDSgLDXqoxdHbVEIpkt6zSORsf6yb1Oq/7UYMK89a1
LvJRTRdW31H7COSQMu8QxmMNS88kiw2yANRDNtgwdA6UyYYkuU7mdV0gNHx+wDXU3FYU7z4NGB/T
cGvsTQIeyB9eO07Wi8UpFg/GvaxzG3MrNt8+eK6pfyRJZ0sLiKMPxpRps23DCBO7BNeXEQa800bq
18QiosfQsP1H61kc0WLSz74mYaaIg7aN6uNnosL1ZeAdng8ADt5WrLvnATN+ArapUHta44YAWl58
S1dObmQAXLZR8/zmGlfA7NYOO4fj/UGKIpwUffqr+w1BpSydxzUmqNO31kOVKu1lamsUfBynYK45
9Dpl65B6Rh5QjEtZ5bpuEYYANmIOL4cnqnGdTnXsY0zC6dgh9Lx21a6eMUChNlaFQtV31BsMYKlo
HPoHMdjysVWweqRqVuOD7btlRgmOqMusCzSAeHW97ZUHvN41+vdOCoQdZBItgN+xFoN3VBsYYeM2
zsWGCgKDXqTrdoCXJsgsZNhPIfvwcEQOjcTACwodmqGTxe5tgMqXL2Q7K4wiXgUCj57iMWhvcGlS
D228tftxEzJXHcYUCTh0aO5MfqkS1NMrfp+7rvNkgXMduNqQsPtxq9a7eF1voqH/p5477zKGIcB0
YsEkvPVEOaFSSV3khhWmx1OaNrMAzpZw723FkP8wVjV40DgY81AoWaId3O8YW+lp4xZFdhKFBeAG
LkKpwhl9nah/w2pr7jyEze/GKlzv/NXyA1o68R1iQ8Js0k2dj2OP3oE/KfTItakKTIy2/QbsSbqi
KP0WJFF7G7pJcKFEeWeMeeoswg9UEI2vbVzsiggqyCBmZMadp9kP7glhwRtq634/yEnNUKWsbhno
Cr0p4lf+/er5ze46g0be2CrggfVRg2AiGqNvCxR05hneFq6DZ7NR6ED1kRhuvB7tcF2jp5PDF1jt
8Uw3pz6aABIkISharUB6KywDE670XTxVfsHqdL6g61FP3RamGnXxMcZAD/MlnLqIySFZUBNzwfhD
pytDbCIyVcyagY0gf3Wie9vaaigFr6Oib/AEfa6c+0ja9k4mKWIxtnEivdMmIZ2RnRvuIDI4Nw5y
OZa1+m9C1fec+kBWQBtCuXGK0DYELAvrlaJp34qnzz/FR/q/dyLpafZQb9JxO/EBMbSpI5MeCio/
eauBKyw+/xsfCRjfaSM3C/VXv/jLaRGohu6x437+un93MOO4emeCR0khvMQkznFs1LFRAmVoU2fX
ASkHRrjh49E0BA2gpSQQi3l1dJigqXOGL7STf/1c+PNXP8+/xKuUzRabWwgBtHye4scBYu7PP9hf
fxS88Dv1s2QJqjb4c05Bi4nJmGrnTwSd/+cv/tfnFi9+/fd/vWv0yBBxJ2AJVRsca96UOaHAun0E
c/XzP/DRu7/++7/+wODgYFgZZ6dlEygp93wBEBIqsc9f/aO3/06BCQpS5CoMj08Wk76A+VWOqnQX
RpiNuy5ypf7bX3m3uDfq2cFlNTtB64i7zsUlw76aw5SH9ovt46OHx//fb4nRKdD4UdeTAGibBX86
NuWfv/ePXvndkkbftQZSUtGj28iyJ6JwzfT8+Uv/1amGZ+fdSu59BRkUC6/V0HiB+vCfmQWgmxuJ
UtifaLYly3fHsq/WwQe/9ftAIm+YMcerrDpF3mvI7nwvyebmoZ+cL37lD76p98BrhaqEOoCPnjDh
UDds7OnJGxP+6/Mv66NXf7eK9bT2EAKOcNMszVHo5LZFQ+u/vfS7NWwgReOYZtFjaJMqbYbC6WLx
xWt/sHyTd8t3Q4lrLIFeHvhTzIzIup8x7SlcIe8+f/Mf/YHr9/Wv/aFVC5p6mImfdDdcCBIgEcZN
/gHZ+vXz1/+r08ilybu1OwHbbKrZSGjOtzpfq57cMvd6pQC9m5RxO+h7jTnCPVhkyY3t1079t63p
PcU6QsTJYiOYSpJNwynqO5cVF49MrNc6OJi+5EZdV9v/J0LHB3y3wGeGm1hA4ZeGwLWsIUbx2/EW
gjrcKc0vA/qMF4SPVa/3o2d5/vmX+n8w0L/90XdLnxGv8x0C5DSNDbk4HkC6G3R9NkfrH22ZhA1F
DeXLrnVAw17AwM5DP653CF4B88sPnGx2AAtuJgP8b1g1u2VAJgHEjGGJSXewoP42kBTU6CClTkyG
NzTvEYvQtFOzrxUoaxAQbfbGV0PznbS92oOLPF24TcyNZ424m3lFykB583lOlHnkM0dVMak2QOME
obyK4yFGiLCVT1xrv4fUO0nQORg6XAx6DKbPbtxs98HU0iykhu0qE0UlrZK4STGeg/YomTj/VpHx
GfJr4KiFR35LdNf2mHe25TBN+qCD+Ko0TvyTB5PGaakim4Pit2WbaPzLRnVbNM5MShDkSSEs4ljm
yGK8Tp0QU9VVmZutgt66nq+3yLaN7pooWHb9GKJUMomKUbttoi+FiZtdHG7kDMGp+9Wh8cGifI/O
XNCr8zGKSY4Q5l/bg16lD5H6gkLxwU74npopyQKJAAzGxxiXdPg5Wf2VjfmDtf5/Po1/7SXhFjq2
aYLk6A3T3VDNOg8r58kubM5c3GRH1RcqaA4exNyfr4OPPsq7nRf0SO7OBFezGFCEnZHwnMPx4X9x
KfjgV3jP+E1q0mAk5NAjwYA6QWZXFD5gF/5if/rgvb/n/CKEZknG1WJ/QrP5QCWkW+MSRPvPv5mP
3vu7427SW5tMIc6kZEGWB0a9PdriFH3G//by7754xxkGhC8jgwW63ztrDeTMrkKGSnT/317/+rH+
9SQtwHli6I+3721d1lVV3vYX3nwViPfRl3P9Sf716u6MvnyjsQIqDMK9/cxjDKe+YoV65Hq0/WVz
jt8deZWwbtP6fXW0A0IA0LrVt+uy7Sjm+ae4k0tmpyCC5schuaLBby4H+WuV+N87ukXRvm7kOZhq
kpv62tuj8FkW0PuxXQeaLrQKA39GzFRbuk47nTFEg+qzY1t0TwlEtaCDxbeYBs5lUCuvrDw15MSt
twNDnF6N8GsOFRrOwCeXVckOhZi5n1z1s/YQSgP50rLegdDc7pCt2L7SCPhx9IYrdN/74NFQ7G99
QskOgy3U85DZ38bYqFg2K9OegoQnEM+5MY5YjegHsiAVJRC21I7Sp8p6UN2D8F6oxnOO0QJhAtqm
CAmHK+UnWnjLz1C23bHzTf8WcdVDCKGil5p70fPsqPXWuMpeIsnsdQAQAr6qWrujvtc+e9OgLuvm
oFcRSw2TkGe+6zYmLwv1+osDVOuYQy/bnDcKkh5CoQK0Y7j3s+ra+TUJAtvl1eR6V0ZmVwLBFT7E
GHkeISOeHny7gINvI6jxN6Sk7PXa8300L+bbGDnJGdmZHiZlArJS34O2BQuMo4UXQCU+hAD4NlsL
e8sGId/gmpRDn/UEe1t0Unr0IF/HMBA8VINgBO7DehEZtFh01f2BVcB5JI03nGafBz+cUI2/vLoy
OyCbljOvBPTNsFOfA7Alswq2pwMsK2jzeZAwTbX3zCsHmfZeEtTnNtbYfGvAfIkexZMzRE2m2pm4
X2wEH1X972nCcFvJyZs9XH5DE54YAuefoVCrnywIVtCmTV2wdzHGvkX2ETj23ahy2I7QioPF5EZU
gSnQv7VfnGwfrWv/f9d1tagAaLaVHmfnvGz64lLn3HtL/vme9EH9857IvywbbpPUpcdI/4QlIdsY
NMDRRa5f7hzX9/m3jePdra6NoFdHowcs69UckQWBKB6JQdZE3mBTWpBrY5DZRRADR2b16Pr0u6EN
Isjir8AtH/yYmDr/7xe49u5aX1WfJw2PX8mnzrEwGCn5HSEwUHBss3yyneQ5Uxwd57ircoTIAQwK
XOhuGJCysQ5afPv86/4/4/7//23E7w9IqTHkQCCgOWkQ4u6WTfI9kj/gFRNJzaC+pfXzEMfL9kC8
iCNSjwUqzFutfICAISrLfR63O9YmmJLUUD+SwjKyHJwG+hvEbsJ+OXhWvFJQoxWsi7BMFp+/8b8f
7Bjn/e+XSH2jSQUwBIJF9aWTEeat7heQg78/4PH7C1ZF6RxG3hqdVkQ/gkqTmWRJu+W/vfH3vagF
grIQAWfLyddXzYFdu0zXX8EF/5qkBDotvX6mfx26nCu1kHohoHpBbJuEsL/WNku29qeoxHDo9fzL
zu1Tp0UDb9+EID8LbWnjpsZKtAvp+Pj5z3N9lv/yWNF3hz/mq8nW6ZqcJNgsIVcnFcvcV2uUQYj8
awyBIPj8D/19v4jpu2sAJRE2xklNyMoLDVrSHId//eRsCJsbA/XFRemDh+19kDZq9d6FfGg8Vb7s
Mr9ybuF5+/H5B/jotd9VtgzTd9YS4Z3UVddaY8KiDI6e//bi7/Y63+ewBPijC6f4spuikxhF+fkr
f/ADv+9T8ZYHok0UML8QtN/PPa44TjuOBwCjSD4NV2pgJKIvdqkPVmT8bsdM2Lr+P86upDlOXov+
IqoQSEJs6cHdjWc7dpINlcSfmcU8iF//Dlk5ek1T1VuXS2ok3avhngH+RDn127SDGSD3VH8/Ditf
cv4+5egGGkVvQt+6iyiK2YHXdc8OdlSZUm+GsJa1AkSq9ICbX5mRpU/RAtQExCxC0FMfad4zB/sA
q98TsVbCbiEaHC3ssiQsHRf2HxgoQOth46MCgLcd6cnO2V018fq5u5XgsiaAkvo1alCiQxm2A1bU
GDwHmq2wFVq5Wi2sL2fevb8ksjHtnRrvO5U/goZSKgDvbHnsoAYHPGVZ/rr8LUvDpcWedMAvG4yI
+cDFgKIeemPV7dmUe3CCWplv6OKdT4W67YRFAXNzDGz3cF3LN1BBEE9tkeQHIBmqYJN1QfCYJk47
AXVmFr9kKchL6Ib8LjEbzF8Pgji4txZ4qvhX+J0a7g0cJWBNPLVWfsDzDwlw6oRnxjgC40YUDmZw
Dx5uhWFFIMnnDhSmWXcLS1sHNC2rOcQpLNXxqp+IV2LGEoJ3IH0kgOjvgqT9jqMJnK7aDvw2RZ0b
GU98fsjDmdkN3J0ULgXWreVPmVuBJRwV8qEAAeq+TbrgdrBw/S0VURn0mSgUfuCU5psyoDc1B/DI
AzIJ0KextD1aTup1LFtANyxUam0GJmUNSNoxaCUF6a0Pkvu0cQFNteFb202xNW2oadM/wUBGv1Y5
v+PTqN6kTeA/Gf/GodQfICtwY45Zs7XrsHtMebONwm4fGgBz9X0cnxRgs1ugHxDTrghAgRhZeSut
MAHcPlAjUB2TvWt51WxANwu201gmz0rAz81ErCbwWIUMwQbOW+3vyIAvK8wWxWtuucG0zfsQ7HQw
J3aYUoti2AXwUJGTbHFYNj3q4iG5DUcOBfkGRrfbCNSJeGWBLSQU/WqQFih8mInA07LB1MGCMISP
t+B6zwEruW77I3P4fIlFAlO8ygykC1npYQObngAQk9UAWfr9WsoymgSe26VT+KMNm4GhxTMWA09v
M0KMdHM5zBdyiS6LbYPbGk9lUPg1TW/YWHcQ5zB+GZgrcBD622gw1qJ96WO0rFXCnyEEZanzaVeN
x8hQ0VOjIntXEzG9X/6YhZylu5i4wHQMboHLfmUZamvHPIeWStz8mPJE3cGtKV3JjX/Fgs4c4bh2
dmj7rslKQKx8jrdpvM5W9U0BUOWHmwOBDRZ6HnukKbphB74/fQJdOP2EYmTynhDXsVY2m4XcqYtl
J2A9sBBm03441MkGr2v7HLv0yrJYGEldHFtwwwX7Fvf/Kakfkzb/gMch2HLU3jojOEiXp2thRejK
WDKnsWNHHLdN8dFbptfmbyB+rcT+0vDMC/5LYEJkqOAGTJIQ8fGp48kBrg4rI780OFrMy3GEd/WU
wfir655gYTd6eE1SXiXhMadgnH55dJZ6mUftywegrMIB/aalj6rEJkmb70A47gsnuLcLtr/cxcIE
MC2/xPAaBLsoLn1udb/hWR17QW2Yd7IBtepyD3+1Gs9ECrP//YramqWIc5i/jGZSp14PVcq3bCRg
+gBKXB7bIZSPgT2lIBgG/aGvB+eA7sOXMLCHTVTY5b3Ag9WNm7rTC7NUjXJMTR7CxoIbSt+JG1qS
8FUEiuJ9qYGJsN1AbMOAZeQxbAVqTUKV0CxJaxDoUUfCu8/l71pIm7qzg2OGxMy5M/iR9dELDoRP
5MXgX0I+CdyF69aZrqdtYf8Np1YNPmFtshvlGD5ELkk+THNkn0Qy93j5Y5ZCRcvM4yhgIBp1jc+S
/hvo+0+hnFaOqn/3kXPzrx8jO7c3cnNqfGwp98RuwXWqIAV+H0FGCK/B6aQONQSY+m2Ux+17m5Hu
Z4kj9G1mgxKZWJLclk1Xf7Othh3HNsrvKoT1TgC67TMAvs0Nsab6UIoIVqN1S3+xqYr2ogzJn6pr
Wx+mK/UNbF4Al4k5yDVQnWi9JnDx5t4bExgPXNzExagOtEph+kKj8lGYUfJmZq31blQUpMmoFYcJ
7LmdTDk8YaapOIbR6ID3SdjWqaPhMKpUHilYAndpOE6HUFR009hZfEp6C2s+gLYg0OqDCA+o4fQ7
5tS58ooGFZJNA+2Le9jh0gn06xzily6MAz4iyO9PG8BeXY/E5hsZcfu9PNXzE9CZ6fj7NvIlqdSl
VE6Xo64HUoQfARCb8i1EvLYkdGGTCjSZXFlTC6nl7wPfl47aeIQBUQqS4tRO9YnG4EoL3k14vrfi
q4BFDtGWLfTL5teZQUHm7eSWRzndgZt2eZgWIkKXl28hT1pPQTX4IVhLnmAd+dY7oOFcbn1hEnR5
ea5QYClTB2Z7VeqrwXyy0uyUpcPz4MQ3bSY+lalWpmFhE9G15qu8SqIW+RaHhBwI7uiYjNLLxHsW
qZvLH7PUg7ZN1VDGGMfEgRz2gPfuETy8Nu934cBA0U0hJ3a5l4XlpIvOkx4MDQduFH4bgD3V/Uhj
oEDD63ZaXXDeLEo4McPG+zTVryUoDRAb8aS6M9zPyz9+aTVpC7U1DGuAQCCAgVUCy/F+2pAmKlc2
ib/nvTMhrUvOjyDqgtwQz6/UqH17hTkOWxBAAIx1YPBgMRo+jgPIBLJM3dshKiavK4uo3CRgBu5K
EkNmI4DVnxe8MZTLcMbrUCcS4HqnFUSAUg5GSgS38FJVUnpMQDzAkrXYMBHEJ5Ad2M4ynPIp6pPh
jjJR7oAz7oOxv88gewyJOg59hCQfcy+0VQ8B6k6+EKvgEIkDSnOjhjj45sIe6UcDThEgXXV3m4JM
cERdq30fkyAEgragg1ck6Wdt9MbWEgU8/Maugexl2lR35cDGHIpW0YTDlzEepW0qtm3LMt1xoO5v
2kQYD1MRlObKgP/NL+cGXDv8Z20KaITFjRPeBfZ5CepACzp4rG6yGCVRBiGBd6D0b2n32uAJATeE
lRhYOHPo2vw4K4MlUNTBaTCrT2eq4OtebjmVzwlVPnXyle9bCGhdml81acJRGO39YIQXd2ZvwdIE
UvubU6xZmi71MH/gl72hkShPq6yCiwqcfkGF8Ezxq4EqQ+SspO+lkZo7/tKBEUKCyq5N4ySgpELw
9ga63CEGKkS+GvGac+LSV8yp6ksn1ChbGx6l0LV3IYrm7ALwKkf3toVXwlVpw9ZO513EcuaG4G5x
UagdLLIfg8jtVho/u4odwH61g1kg8iywmNmcrHrYGwSaH42A37k89jnddI18heTMFhX9jT1VBxCh
kFPilU3p3PTMXWsBVIC91Fl13Z5G4ym2hvtyPtaVyTax+f3UDtvLw7fQi34/7qsQ5BnoqJxiA3EC
4QiopkbWqQrkz3SW6Oi68cqe5n3+y0pgpRUBTFP3pyKvf4La9GonWXSDRy2UTxv1SftxzTx5Xlt6
6sHIMS1ynBJhPzZmBSUkaKpBv4xsQGEBeKS3VkJnqQctdKCOFecQcKpPMsuGh8aRw2OIm6GHvVeu
dHFuO5w/QgscUL/gTKBcSFc49W+WG3unw1Xg8qSfC8q5bS1mwGE0+sTAz1cQK3CNV2syd0b1mZj5
/nIHC+PzfydDuOI6A3iUpwH6gCmwi2G6K0jCPAXhiu+X+1hYufr5kJgG0GRWmMMAJ0u/x2VANmVD
06PlZsoH9gT2pl3Wv1zubOmDtAmHZoWS/WRCKKAJhm0MBS4PCjf8WKX5NRBiTIpuSJRGfVhOJHWO
LrllDd851iHomysnRJvxIgNJXoDoeaJWmd/kSWQfbQrxj65s5cob77nz+vz77X/je3CTasqhOHKq
SAJHZxAFq19JKpxnOLLAXzYnkLwcG4cBIAHJq5VOF6JEd4GpBysI3SrIIPBL71RpvITo5fKULzWt
DZkb86KFfmR+YjITD53JPrswVSuLd6lxbbAA2IgCyHD2J5I0YIQ3wU9ohqyd1BciQ7d7gdthyUIc
6E5Q28l+ZaFCWbIaaHpHIJZx209wzNkYjXsNdWWeeO3gTjOeBg7y67Eeht+ZEq+cq59ltaZVvhR6
2hY89LHlQmoqP40s770OYkdH06kJRFUSdd1UU22rNVjjdFC8Z0dpknYXBny4aYYmWcGnLmRb/UQ6
Qjct6uzEOWYSbM3sAbbUHjQKPD49X16pSx1oO2uWcGesc7s8zc7qP3Hmx7thN7njvszHCBdBiLzf
XO5padlqO6uiHelRZEG4paS9aRrXvYUGWba9rnUtyQ5ypBbNWAHN/qbb2dBe2ARWXaxMw0J+srV1
VE2Siq4r+xPoOMCnmwa9SSB/CPFWqEW70oUEGxN/Wlu+Xfc12qKq80CGlmNVp2mCDl6cvkLVZeVs
sBDgum8RUXllwOijOnFVgYwaSCgQ9eyOQmqxkzHdQARuBcm0sLR076J8pOFQibI+pUbxlvSQg4vp
TqXGoeib98vjtBDfun+RaUHOZ7YAPiXKeAlU80046mcDnOhKcC+1r62qPipjE3I+NQDcoNDjrpkn
Ak/da2+3CyFhzd1+OdYaCspWtYufDzHf+6Is4BwlIJF3eWyWhn/u9EvjYD/niePW9akFU8NzILPt
EcJvewigGlSszPHSF2h7UZcHXQJEZn0aI2e8bY1ouMma/Mqjsm5hJOu+gKY1rU6wQYAG4xD9gemA
s1HZlecmS4trPgQpgaxzfRpq0m/qOv3jOsA+js3a+CwtIC2QlaoTOSQBFujwXvH3Vj1ka/5mf21/
zlxVdLOh1IDklAGu/gk+Qw3dkmTk2wqTjaxtGuMPB+C0n4VddW8lMBK7QHSJn0Bt4eAAxbAnCdCS
VQgt6LYFaJyGRvBKM/N3xyGyDFVv+/HyKjyLCcQOrxuSjBTHlSYugmOeZjakZru2eardBEy3sAIt
yC6T6JAGkF0BrMpld6ydJArWKff5ZG67VLjvyTCEbxBcXnteWkjmuo1SICcZkiAgp6SAfk3V3VaR
eCwIkOABavMVezImeIZe/vyFbPvXyeprEIq+TAvbsU4D3xqWuzfyyrPwUGaW37krVzpZiHQdIQEL
k0nUVAVHzPMH+F/Km6bpXgJl7rK1eVxYyHolGYanST6VShwFdFdKyFhaxiaC/cnlYVpqXctVUIM3
TRApjGOsnGGfQRrxwZrK6GcwFdcQQrAO9XJJBXlKSUZuHBnWdlPBKJFwSDiazRq2bmkWtKOsTQqI
wTtWcIQpfQWFrvxukEi8Y5YdBpeuLaiFhKubK7lQ1B6jUgbHwH13uk+rXjnhLM2AlqgMmZBE2Ilx
hEzFyAu4ILzgdXllG/27Es+kKt1RiUtmmAomL0czqCvUMWz7towcqFbVUYh0E4G+YVtZCVG/nu9E
OELNXqUQyq6q6WaA1DnyExVeEThkp6LQ3Sm4+l5BKJjzk3YABo8isQnBhxfQxMZb+baZHplce+pd
GFbd7amFkGkRz603xT3sdjyZHC3zz+WgOYuRmX/63OmX5FI1sR1YXYef3ifw2ounfgOwjJcg0eew
W4gG3niNwN12hFT8ABTVDujSFdjBQmLTfZmo0TMI2pEALJjuIYBeyMggAhjne5WcmnJYyWxLvWjH
i6ZMzZhWVXTK4Q8N2yf30YosZx8y+jAFPUxplLkChF6aKC16QTUwEwkTJ6ha0BhSqnm1h0LOfwnk
P3eXp2shck39rBFFrFZijE7UhT1l4ptOdrjc8tJv12K3RmkZepICwt6F9QvyMqBE4IQNueRmZRrO
dyB02Y9ZINsoRjM4DgMU1WAqxR5K1JGewcSNrhodoUt7OD2gjqDBQfyyPnQk3JiyWvnx58cd9u7/
Rkk3VC2E5GEyg/ovnEwAV9uWYJGu/G4Xrfx/ZhM6oSKATN/QDfjdqCgHXtkG32E3/Ksb4A1UWI+h
EsRTBgNyVtxcnuzz24zQORZjR2GsYRji6CQj9LAJ+c6T7KVxaxR6ovL5cidLE67tx5NkLQsBQz1G
sHdB/Sul7aYAIfBy6+cPYGAT/jsjSRwzJksaHNs6uY/s+k+atQ+ib14BQd6Q2H7L+HWvMzAE+Lcr
DioQnnTxIZbN72DBsoW328rGsbSutHhWEwfqxGqwpxXQcgXtA0yKlUW11LQW0LEbN3kBq4KTjSpy
awu6mTq3XRn9hRWrcycM10BxmtTxyYJJ3QsejRO2wYMld3ZFiTKniztc76HEXX8fJ8c9Ni4ALdvL
E7+wrHT5DyiEjpZRq+hkQRWV8fieDr5S9PVy6wuRIbRAz3LlwOwFH9ZOLeB8ewblMAfe5/IqjITj
CjH3/GXDjYOmB8G0gY9FCsXDHILgCir6cIVbSVVL4zP//Uv7MAvJ3dCMjWMdw81vqrdj6D658RoK
bWmA5uX2pXlkWGh/z1FdOtA7jIhXmz9F9mS0V06AFteO6RJcNRHXaZoUXh2Zs1JKfYA3xGscQfH9
8jTPv/ZMxtVFP0CPpWqwkc/JYBzMhO2hifx2uemlAdJCOoydChpTMjyRstpCG1k09T0uhl4NL4Hr
etAim7uNqGKYOJ3S/JOlDwZhjwa414w8Xm7//IFJ6HoGdkEMOoGUgVuO9IkMYbjqIpqr7kBk9V60
trWyVBdyuM7czMC5ZTbsiI9Wl3sZzpeTc+dC1FdliOzhWSbxSrpaiAmdfYXqPFHOKMSRQg0yg6FP
085uFiufsdT6vBK+hAQLsaMrgGqODunfwIOBDF5KXlmzNt8Li9XRInpwYG0fqDo4ytQ+iNTaFkbz
cnmql366Fs1Vz3piEkQzSajXz64UroLxx9pFc6l5LZijLA8gei+Mo2LAfHZ4GqngHgCpA2S+yx+w
EG06yQp8Fw47UWyg2JLhKuaF7tvs0zclawoWS4OvhTNeEaiFklNwFGX1mrd4pOzXeGhLv12L45Tk
EbZFnIhVX8N349VN6WZMwdrOni8PzsLw6/IwtBqcBP4rIY4AUJWukZSOdKidXTkYwcq1YeEbdBJz
T1KwP+crjxAvpMPGz28kf7GDK08xOpMZ3jxTnFJHHAervXXNcWMGw8prxUKa01ltIxxfuYLJ1ZHn
nH5nkdFA5TX6LEOYUUKzpHnJoQu7MkwLq0inOCUQm4C0R48aIqSud7mRpzs6MnZdEHAtiseEFxlt
u+wkzVDCGbTJzb0Jmr1XjkVyl7VuvjJkS7OtxXPMXSoA04Eqsbgj7ZOIH5vgFzO/X16ufxHzZ3Zl
bv2bSEFigYCqqMPT9+8PR2P3cBc/w1vnxh882B56amNurE3h+cHmg3lAi3nAb9+g/LSxtzhAeRDi
3zZbOBSdYAN6dG6qW1V4pVduXoxt53Xex+VfeS6ohCn0TSuKstmKzZF+CqNmWUHTNATxcmXrPbdO
5sa146dBUISH/Vzt91Z6m1jJDgZOfy7/7qWm5zn9skt1LuElTOGck2tDbNZ5U3IF4L3U8DxQXxqO
JzvMk4riqMC5J8b7Kvx2+RefW23zYMwdfml4HHozLZOMn6yev+U1RG1QRvPgI4PDyFDTleBZ+vna
mmaQuo8LKO76qA5seAzp0cF21ranpca1FU1dcAANyPf7TQgudmTAjCCRu8vDc+4ONg+PtjMVzBZZ
Z4STX0FIeILZAU0hcSbNW9nZ9xVEtTqr2Zchv7nc3dK613Yr1CBoYlTJ5JflnQgIgMKf6aoi2ELj
+k7lBo4wTCjg+5UC8N1w8AaJAB/W1GcWpkHfpYyS1YNZoOrAbAyJzFwPcuv9ygJaWKb6FoWaCcSo
G5udCAwA4XqnyCdr3gj00i8P/FL7WuAmEEi1crMufCXuC+jJQSMxFc9md13K0bcmXJ05EBRN4YOr
HkP62vmATc/mup+uRXDOmD2ZNCl8G2oqXsKAqogsCOOJLhb7WJQrGejsIzZCQafH5nE8JtJ0oYMk
q8oHO7EfvHiArD6NhbwZ4BECzC8YWkZhWXtOCUx9SZ5MIPybyfbypy4tMS3Suw7mpy1C8tQa+XNi
qX1drF2Jl5rWAj2LZn4SbxMfyvTSM2Jw5MJire537g42D50W1rTrRzceHPekYmgqwn65oNNjPP7g
6gWUYwg4VmvreCHGdaRvFrcws4eO1gnudeOmdaW5MeGa6pVuO14XKjofNpuGzDSVRU8ulL9iE+68
Ytzw5tWWz5dneekbtP055iVE4wtsSdks4RG+T3W8JcOaLuLCXDAt0mHABo9W2hZ+nljQlVek2UfS
EYcsoxVOODBJ3sJAKT5mTeZ8XPdB84d+2WOHDtL4cMnlp5LuhjDwJg55NFBTLre+9EHziv7SOqtT
qBIEnJ6MTN4pk/owCH9TY7pHoWTXG6hlAWhFVjpbmhttI4+r0IC6IGewe4LyZzyE94kT3wKjcM0r
AkKFaSHOEtplroOvmcVDcUq7NQH6KO0rMwjTwnxsAakorTQ4QapnB48nqNalh8vzsDQ0WpDD7nog
gwDxuWqhXOGoTadeXLZWYFtoXSfAikrGSScmRB0UCK0eJkkS2htrRcKF7U+HckNWpC3zjNFTld9k
1nPn/md1pyZZ+/FLzWsRrQSUt5mLH28lRyBgnng1eIofCzN/vWrsdW7fSNoayskOND/M7oZz/qYS
nGtgRrpC05hjSb80YVXqsO0C/k4UPqUEmxssCOFbCiYkrLmv+/FaABdFEgTKLB3fibKHfLJnHK+A
y/PqCeEstGf++VrUKkMAxZlF0udjCFOdYRrvbQFabTFhk2io7aL6zF0oOMDlFpTk8BuMFSDKDaOM
W8fJ8wfeNvBxJRlklS5/8sKC0LGNCreYEQY21C9UwWDkEf0ZS/Mx6Z17M4V303WdzAnzS2Ks8yyH
M0nD/CoP4JMEM6jnOBcw5v1+uf2lkNRSFRwUc6h4mLlvGj30mT+GFC4g5pXHOp3L6MCc2MSFhvph
DA8NGO6Isd2UI4Wc/NqTxtKq1jKWoLnFw9CFDBSbNjHZDuXaNrEwvzoamk08SusKP57zbU5/VOnv
evhdXKfIIXRa3lgUfZ6ahe1L/pvW3wqr8abqOWUrDzALw2Jr2QrwIxFWQcD92fvQIzngC/kUruwS
SyMz//3LomSyadrImkcGLGSIIQHUsu3Er4r1K6lqYVXqZAkEMyTw7QTHAFTUUmpvoLsa5mtLZh6D
M4lQJ+JhqFElrhSEvIvmoaLwugYH1INPvLs3uQ0B1K5dwa3MUXquJy1nmfXAjdqqIbpFRq8ZoV5V
vzILshkWKK7xr8ZMVtLE0oBpYVzVcWUOSEg+K8ShGkyxD1p4/3XwRrycJ5bWk3bmEGmWjFWEL4Fj
qtfWL1G8koCWJkOL31JlYeRwi/u9iJqjW1T5Nlc5+JFZlXkug6V3EMO28vJXLMyHjuBOm2AKWlbU
vpgmF/7Z6fADiNkAetZVv8mcxIKBKtxZDtEUuY+Xuzz/fbCa/jdWTAIArMrgI9RAsayTN5KGh7L+
nefdS1quxOP5yXGENoYhm2LIMpPKr9sY7nRVcFdP0l25mi8sLUsL9s7quIn7pOOXBqQ2Cn4IXLiG
srWzMpl/5JkY0WHpIrXrdDAgOACTOa/NUMo1b0ro0w0hqjOW4YX0wU1qGEmvGiycHy5hzX//kr5A
S6UBxKxhMBtDDdv5HU+/YfEMQbw7M3mzmz+meJTxu1k9jDh/Ney5xWX38mI4C03EIcbSEkImx9QK
pKH80mo3UZ2/cQJbthL6UlKFBxumjNxoj2Md3XSy/W8UsOyKev5qRuExJig+Q5yOVE5+XdbQEe+o
BBhFQCviwzgXiGgqn2ALfHRksZL+lgZaW/u9OcZjl0rmRwSynK19CFX17fJILjWtLfkcFu8sChzu
m2W9SUb4gJdruIiF3U1Hus8KwfBtbImfzTp+It4Y9S3rU6hyr6kN2UtdzPnpywpsY3CgGFKdn1B7
vIvqJr2BW03jR23g4mUtDTaQOTIONeoHhVcB4nswKA5/HCLAB6j1jluwk7NtSq062mRJow52G8KW
rFHDpzuxeAsoTbzLKFxqpSDm2xTlLfSgDKhYDkUbfq8rCMdbYxz9sEOLPcWky0evrazhFqVXvg8H
YdyHBHa8rA7iuzLnyWuQ8Fk2UAoIbF41gzrGG/4EU6ES1fqGW71GU+y7If3vctNnyfAIM10Wp6UQ
Ke86WKVkRdV/BJIa+zCIi8NoOs2fEFvA/agyJjcqLqLHoSFgduO9KXicIEt9MzRdtLaWFpKnjsgn
PW0Syymw+htw6YSdvuUtf4FRzdqD9VIHWnbOzE5QyHcwPzGyTQjzDSmhNGQ8Xx7I85sXfpa2TlkD
P3hLwXJGGvZdk5bU8rpCuY8F8ADfMvip7MAuj5yV9LjUnXaKMWBSmRDLbf0ga2FtbuTHRiZIzHx8
lCICfqtaOR0vVER0XHuoWrjiNaXlp50NTFVYd3DzzgCYqOFxG23sBlaPJq3bjVP08K0xWR+tbQHn
Q9/R7YuCGjXYiQWmT6MGJKDSOliFCXlBVfwZmzUm6lIn2kBmSVEZA0TS/DR479LRS7InmhdeY/25
vC6WVp2WfafUmWjmmHgnd+hbbFgK+5c7mSXEOdganmKhDx3Fb4wt7BSStPRVpN7icOhPE/ysN3YU
rvmPLewhOhi/wnZbpWBy+obN7jNWfrQQt1vJbudnQOhQ/IC5lQmA+uDDXPNPXheRByNU6K4o6/tg
lk+Xp2HpA7TgT6MatTYH+uqw3X6IVbGHXehKKC5EiI72J91kDIHNFVy8wn0XRxCHd24jNW66GK8o
A6w/Uf8E52tluJYme/7CLxsi/CODIrITKC3L4taW6hHauL9hsr120lmaDi2RRWVmyjYsbT8IletN
SJvpZswLdwfGqHGAqBxtt5fn5PwVw9ExcTKTUV7XE/dlrrpDbwV3bRjduy4ssFjIAbSIfvKh/H25
s/Of5ThaHDqCxpZZm9J3+NFuXgU14MYa4F1+jei80IFebh3GpiwYw02/hDK41eQ3sv/m9sfcqVZu
+uc7ELoBas551sCnpfJnDllxR1XxHHX8QAJ7ZT6WYkQ7g5rcLEsziyufB+/ceQSufGXJnp9oYWpj
r8yiFgUtLF8VIJEp4zczYG4RDOIWyu1/7Kn8yY10ZZ7PfwTYN/+GB8pVtOGzbnsXT3ewr488MjYr
l8e/DOn/v4ABafxv4zC6Lq0kivFIN1nVS2WN4tG2UwGZWDF+G6KJbd1uqj+hDc+2APbAjBk0Rq9N
MyNG8YQ7kQeGOoF3sBPuhqwP94Wdl3srtVwvgzr0RsDMF9LvtjrWJRVPFhvUCVKbAwyswVNwWGXs
m7Dp7vLCabZjz9dAo+dPE46O/5YVPD7TjA3+DEUOEX5p9Wi7bfdDcDncj2WA6hLsoG8uh+L5DObo
eHAgYeucGFHll254yIZ2awE9g2vbda3P4fMlP6o8DaUdS2xVQ/7EIFIVh+5dmtc/rmt+/qgvzZdp
BeVM0qLsgwe9ssy3Yf89b9dEfJaGZl7VX1rP3R6GsTxUflg1qceC4sEe6R8naPKVzWohPP76Zn3p
wOpEaeYpPCvy5taRcD+CYOflgTkf5I4uUAIpdwNOVvBUy6TRbRQf7GNmMZ9E7gGitCFE9aJvchqf
L/d2Phk6uvAD8sk4kJpPftBvi3p46lG7yMfEH/Nm5cSwEBO2nrRKYvega09+R9jObcCIdtqNTKdN
BIWrYuAruXFhQvTSCMtYF6nGniBfn+1gZghqwUogLLWsJat0JFGZE5ug6DJunLaNvVy5K1Gw1PY8
aF+WERlspHG3q3wR0vc8dt5lKz8uz+xCCOiPaBmoHEK2lPgspbifWa51wjMd2/GhfryuBy2ErTKC
gLDhIAaSKPGj3kiepzKvNsbYs5WdYml85r9/GR8mIF5QBIP0zTr50UbZfVquyUcsNa2dz4pkHPmg
HOOEZ5FNVH3KYC35LLVs/fujAY104aYAQX/DhuQv85tiLesszal2smhZBx/QJnVPNC+7LZxh69xj
tkw/wjJfgwMv9aHFqxl3DiMWd0+yqzxmpnC++EnttbPqQr7RX7qSBEdViF8GJ0F9SI5C5+d7Yb0B
dL+SBhZ+va590PDQZmyCwZml7rqQb0j6WbRyJTUvTKz+tNJUztC3tTX5SdRX+zYgxjZyS77Ct1v6
6drkTlGbk14CCBHNGjw8bp6Em98Lcd0LhPP3NfxLLEUyD+oQfiHQSylANs4hNR9YWwBq/LE1P/q8
rL35uSOia8iOv+Ny5pin36cJx9ZSCLv3++/dtKl/uO8Mtt65x29t5YFMem++jj9fyicRetPL5Zz0
N72d61PL1kNTTZOyw9ofC0a2QViCXFgCX/LbAon1P1awfM941H1PEgNHxrFu2QuY+Om+VMGw68sM
CtZVo0xrY8RV9VmNUj20Thb/lxU29zpCxg7ekPVwk1Zslo+q0/rdjhNh7TO8+ndemIuh9iaVxR/Q
EM3X9CMWwkY/+c9sJClDlHSqUg53haownBlcadwC7wgpDNJXwud8P1w/9cdwBW6DBq84bTvAT/S3
UeOI7m5Vs7LGz0cQ1w/+LUncIQ3RPixiPGi5bzu5psFwPny4ToNWeJmXHIQhH6bD/T7hEFpokqCC
W/PY7y8vrvNHGa5zoXmWSTXSDnciWJTekC7YWYBuQoG9u6tIfDPU8UoVY+lb5r9/CVX4exn9FIkB
BbAmezOEsDZ9Cwq8Z+JetKKTdX4qHP25iAy1OVp9nfp9G5/6gd4Sab9fHqelpufV9eXnp4aV1TTp
K7+Ns1scQl4LST4uN31+gTr6I1ERZS2V0iK+Y3667u8w/RN3xLPTK5ufv+jLLxd48yVWh8cHJ8we
rGp4HKXxYUoAv81yrfy89AnawSMQg7ANE+fJEplCkNyTEE+JwidhrNU5lnrQDiDN1DDgY+HeCNG4
XRVPm374KcIcOW7tIPK3ZHIuzWqbVdSGPatDlFCJ0dEjqat4H4Ed87MmxP1gVRg9lJTSW1UPLXhj
tdhlZpWMnklpDCupnGNZhCPMQoaI7k3QplfQ1udXHig//84fr2oq86mffIPc2oDuopq1khmXQlKb
tRJAK4Yf2/sV9yngiZWRena7ojJ2fsK4zuJXiVnbMf0fZ1eyHLeuLL+IEeAAgNySPUhNjZYl2WfD
sI9tgvMAEBy+/mV7pYsjNuP1ShFaoImhCoWqrMwW1Kz+j4GldYSshXtO7HyDrsm0v2w6azMwtsym
msyLC6fSZ6XeD1pB5djWEBMT08blu7b6RugoWUPbgULSRFqOHaIWGELg7BqqOp8ws60f0vS97jLL
OkEoegibRqGHjHUs/1KIYd7KQa/MwEzggLajh6qvl8dogt9ROT9pNXy5vPwr0RAz0zVZWWsmkgzE
KH2z3EC1qGoi3VZgrpGdfbTKkew8z6fPC0fb6BGdqcs/pHMXqNKxRoIbs05vgiBtfuQ9GGJdHeRf
PA//UwHbYg1eOYa+YT0e2IosdX6qjwFOt19Bts/uRnTrd0l34w1Ju2FLKwAMZvIMjLQD5Zk+P+um
dAEz0iBQTJeneU7+cNf6JoX1lCA+5XR6mfxhC+S/0orBfONaBb6LkICN/gkSe6DbB6hE6jRMKfSk
x6VLdwAA0RvSD3lULVTc5IP0z4W6jQs3gA/6r8tkZhkucwkL8iWY44QP7zpof2Ue44CfWA8LpE2C
tpShNfUPHrO2Wg5WLN5kEqiLxLHygfinDJoadGKh7X3r0R61caDPZv3ZhAyHgh3EOgrK8ZZLo1LQ
KLXkvicOSFXf3Lnby2Z+mXIVQkjx8i+unU/DvyA3kvV43nEQNXd72/reEO+QJ3dDsXF7rIxvFlLs
oWgTyMEsQHg8LGV92wJTuwjA6Ir5+fIMVnbEbNC07bIB+VteQ0D4voCwuq1/gCw6ujz42ucbySQw
nBVcBBVECoCbCJYunCkUpL2fDRinL//CSgBsirnmUNSo/byoY6mgBdM/Ol526xYv0CPZjcWVS2QY
KRDjuSc0zITXjwzYlMT75SdbAOq1CRgezoeUO804n2MxplHAIcE0PQxeEUE/LCqGt+tWyQgVpHAl
aVPfjj3Lval6aKL5PWsARhYhnmpl6NndhktZ23Hnf8MdKtB1Po5WjQzcu59DPywQOwhXoeq+hRta
O7CGjSOtCrFeFEzixh7/eB2fQF8w3ozUnXeXF2vtBwyb7uYpHXk3o2upqKdI6Km5gZMWTy4KKBs/
Ya/IsDOzpgi1EAbgq+Cnahbs5EL/dOd0CvSbyawUQNA2QE0Wg4SlPwfucSxafUiatM53HDzFJ2uB
aOqMquTeX1LAAYiub9qKL3cQOQNYavCpeOg4aWMXenR3djPocKRzf9Ko8YI2ZEruqgwespeD9zom
1fBI/aA5Et2qr8PAky+zI9td0Un/i5u27KafSn/XFU4b1tJzdlCBXHa9lf1kutc7yXzU3VXXoWnQ
Hve5GrNHR81ShVND5kegpaYoAJUliHb77JBNen6buQTHVdDnt6XOlhvmj9OpoVZxYgkvbrmr/6Vo
pTgAnJWhd75PH2Z0j7+jnSj9qRYfKuroXvL/ZEkxH1mummO3kO6uSZYSqj5Dd6xtC/jlNpEPMoFy
ZTaPw2ECCW80tsHyDtG95pC7Vr9nXSnufVVCVEc5FjC2RUcebNZYSLi0vgN5CAdUOmNfvw8s+MOa
SkeQcWMRfEwQL7YajxpooQh8FH6si0BGUFnzf7KRNYeaNNU7d5b0Xbmp2Ak/VRGY8x4FvG2Yd7W7
X5ZR3g4y/9350JKFrlB1Qzu7iT2dvkmZOq9lOo6HEZ2XuxlVlsjN+A9dEfG1Whi/972yvOu4rL9k
fEDfxTicG6Ag69Uuy++rzMDsU5pVzSWqUzicUh6bs7jhIPvnYSo24EcrnsLsMtacLOCehFf1XJGE
Tabhi1T+zwSo1S7rIX901TTMfmMNMUildQ69+M56FkXylOr+rQTp5HXDn2f34XnO7NStiKfmmNI8
lPyplmmo5y1g2/kS+CSeMbuNg2HI+1G0DNIoqNrbxVc4ip+XP3xt6PP/P344kOZZQzlFo5gbUuvB
IVcObNw1tO0E9MLRXSwm+say+WGwvY2614pnNhkvsmpo9AyhObzmbEA10VVog13u2+UFWRvcuFcs
UXqtx/UcQz448mswzVsuum23ulXXhjduFbUUgBM1SxMvXg2hakHRGOYgrk54bm2cxRWLMluGqxng
i7qt2Ukn6JMqmXj3LLWzxdTsmNVtRLwr58ZsGu5Ykk2UuTU0W747zeugrsrQMVMFqO38rKsqOEDt
CvlIoCSZhc5SiY1TuRJmmX2R0IWbLOphd8cSdlpOka2+lNlL07PQdTZypCu/YTYkpwzdhRwJh3hi
57Z9zy8hIk6lOqhzVMr9eX6wgdTeYlJYOVGm5JBVlwn3QBV1gm7bSffsYKd92C1blJFrszEchA1U
ZtJnloenadafyoF2hw6KJBEep9BeKMpg7+Qyf7nK+ExFXVITrxTKneMpuIdoadiS56Dd4tVaQUIz
sxU5E+2gkgWjL+gNP4Hnabq1EoefNCosUZJ7yWGaZR07Vvbq5OlwhFxcFelmcm8nkTT7y1NceWyb
DcuK5kpVJchNIB+Tv6B/me4TSKsfGhqEQcOgxzIFw8GtdX7TtK29EY+vmavhdgixRu1O4GsZGGQU
1KPMttCEn50PDlGq8/8/XCBLVrKydSF9XkgPrAF1qG0eFlUQKjJEkF/duL8/m8D5Z4wLdqxBfV4V
bR2rov9ucdTKyFaOc23os2F9mEEyIMC3unqI5x4qvTI55HZzuLzZn9nm+asN45lrq+xpIIaY1ku7
t5yUHJlrj3XYDE2ykRtY+w3jotWMEZ5Y565Vj0bCCo5+3T+hInflwhsvudbhswDbtYrl7B6XwNkN
bHi9vDprC29ctaJJuiCoUoDS+maIhNL1qx90+YYb/uwaPK+9ceRb2jkDpDjGGOWAyGua/QCWvqyE
Aqi+BtqDnzC7YqXrEUorUQGJVu+5mntogG+2Ma6sjtkUm84Vg3ZcUcVqfnERfwTNVq5hbWTDZIes
ClQnsuGc7/uNhhA6AfokpmuSe+dVMUx1HrktJfFV7KKt536EgvTXRBZJrFu2VcBfOfNmT6wcFNcu
iHnRSJW+E13sRphaOKhiK4W4tkTn/3/wCQFNiny2kzIeZ3UnEvXVb/Svq069CdCzmmFMLC7GeGQe
EnhV1G95m7WPNky1SKEQmCPsjtPKCa10Cht2nY/5DxhvsrjypdJxIWgMcD0qBcErh47J5SVZ207D
VJE7hRZjSXBiVHvTkOS1dJydmIst7M3KHWVC8GyE2gxM/ZB91dW+ZL+LiRyXJgUrUB6WvAuvmoWp
usSavkelfxxiSw8PyvJuVON+L/qtRvOVRTL7dQmpKmfuUOfL0T+tMuemUCe05GzE82ujG0YLgbZi
EWULnwAxpF1pg/V/KOw7qxy2mvzXfuH8/w8mBekpWbv9kqJ/KvshcjQFkPwnklcboeOKuzcbWXsF
nIVqMAGZZI9Wj/Ae/eb3ruefeH4NpxQ8m9mxmkItp+RTq2Lh3nlWfXQmdrh8dtZOqGG6gArIzHEw
8gQKTZWTQ+frLzJdjgkuc11Py8Zt/ln0eZ6BceVy12uTEYSJoEp0/4g5u+0ANAodN3vsJQfnV1WD
zJZNYe9vNnmt7bth3FNLpRskk4pbXDzQ+cDvJUrZ4Sj6rY7/vxtgJkgwLRO8V1gj2teXXsYeH5vn
fJH6lCoIc+8C1Sdf3EzichieJ5JB0drnOanD1jpHSZ0C5RWBRLodJSSr8QxnFDRCyPCCSK8bMhZl
U1k/zrTvfqaEDHOUu4tlhT7wQvsKlB595Ff0Sv9tYqkaQGgIgbw4WpjGr3YVPJZz+uXy+fp8EzwT
PuX4WeB3/qhjYTlPXuLfdoo/JyndXR7ehw3/d/09Ez218DyQ5UKa2CHqTbhBDLqNh6rnQ+hSS0Wu
l/9ydHlNg9R5t89f8cGTyBkAqLlgOgaAew79xn5F53YO5vxlf3k6KxepCadciD07QY8fyLxnXp+q
/PvlcT/fBWrKRVF3yoBupDpenLss/zXkd3LeiCpW3J/ZQWxz0gPP1PcxiBsa9B7KwmpDSSwQhXg2
re+TClWFy7NYW53z/z8sf+pCZ2Pms46hsRF208NiBVeObDxlfG3TtLMxclv/Q/t/3a2rc+2LDe/K
OkuQscXpX6ApI3R272p23SvD7J61gqSAeGqm43KZRJgExRvaZo80Ewp6w1vCEWvnxnChgmre6hwk
Zz2ZI8cmj0GaHpxUbORTV5bnP2jYeqxaL0tzRKRDBpG6ubnrhmVLjf3TGhfM1WwtzdygRoVogLlW
A7+xwCeCiiPxzqJ/iDTmSobZkgxWaPmWOPRTYYODVVcRBGp5CBbKAl3Wy/h9pGO+66DqFPqJW+rQ
Avgt5GgeBrMLRMsCr9wq5q8th/E8ElnbecHS65jIBvKZRZDfK5X33y5bz4qhmqp8tcj6ostSdQrQ
ZYsu9TS9tcZF7QQH7QQtWrnhw9Z+53yWPlipPedZ1QtcJuO8FKCvK+9FFrzNRevurCnYgm6t/cp5
DT/8StqhvRIxqY55+6z47wqqKVl363gb7461rTAcwohGI9VZODqy/Z3lP4Nqq3q8NrDhETybjEHq
YmCwBSAIiEDHvBFhrdiqKTY1LfjipV3gEPzqNSe2jHKWfskT+nb5/Hz+5Z6JJl4gQv33uRR75NEG
SIjVW2/ez7/cM0HEYllo3kkFbK8ENjMHIWEW9pUVXv7utdGN84iwbxpa0ozgNvL3PRCWLnF2SCtd
Hn1tVc7//3AOfZunoFfDt0PqMhyt+0lvpdc/P+FeYBzBALoe1ryMTWyBVYRYc7SM3X7Iv0zV1n26
tjLGWVSNjRBZyjFm0g21uLPbIuTzRsixtjBGwN+lEMfqlYQzs4dQzI9kq1Dz+YvFC4w7qQeOqmUl
XhKdpU9SQD6qd0Jdvzil2C1dsnFqVj7fxFZCRHeyXIbEA8/5i8xl5PTV8+Uj8zd58UnQ+h9IpavG
Np81kkgAV3ngaLQJeNIzbzf1ku1maKHtdK34bmQ1cgV+7Q1H4jlsV6RdvhNOa98A9ChjB8RcO0sH
yb7FWyq2+la+lGLpAb+AriEa32kEPmX/gdK5QTWxAQBVZ211gIKbD09pjw8cUllHx+2yPa9Sb1dW
ASKJzP55eZ4rB9jETpIcvYeC4ToDPg2STEIclPK/UlE7kYvn/ZUbZZgJb7yuPDvVU5O8UNTsunEL
3/yXYOWzfTLsgxeuFSyAlUIqOBS/ihQUwlHxW37PnBBtd9/dJkqqMNtYrbUDZ9gLMunA7zb4sR4c
IZX9kmx1Naxtg2EvuSNRy2xKnLb85INDoqdVmABtUk16d3mjP3/beyZI0G9yYCodt4y5TH9JTe6S
If2Cloc8yiTZp2lxKzvrvimTDQNaWSoTMtiXo6ebDLbpzd+97vZMHHR5IisO0dRzaGa3H0YKn9X6
bbB3HanD1pXTbQXa4I2fWNkNEy/YjWXfecIv4qpcTppWS6y6Sf6hEAe4R0a/3diStSUyLr1EiwXs
4VMTqyrfTzq4zT355fIirczABG3XwZk3PZcqpn7thmUgX2Qrv6IXZ6+n9qqHgWeiofvSJ7P0Exlb
NH+iUC2xHL1RkPxbnv7Mqo2lmSWuVc06HU8+OpV6r4BCfV9aEVD62guFx8okFHnSREDuDHsFOeLD
jHY2FbIEjQeVGMUxl3J4ZZ6s73ie2eD07KBUKzICThadPlcu7V4JdSga+LvhgFXpDsM8+zsUK9sY
fjg9AGjdv6blIE8uc6QdWj2wipGY7PqPN9TOy9L1+uCAtlCHOmfTY53MzR6N6M4+wOURUTzynOqd
cCupjrpkfFctDXnQg93ftqCCOni1WzzbMiV/qjRV7yOATo8OxjjKdmnDIXD8G8QtwNHnLn0UskP5
AhQTaivIXcnK8POp/BAUtTaKaY4NA80oU8dUTOoVvJUzwPx4mdoJRG/QBAP8pxNI4BSuOpbcuAcg
rcGcJMBTe+rH4kxUiLpwf+cs04902GJEXbMq53/npaUuoE+PkGy285+ZLf5dUnfrtlkJa/6jD+LY
M2vapYSmBhoqK6v5Wi8FOvf413FQ967UV16YJl0NEYFVcTkPsTeluxE5ocYn18V8JqhUtcLiQ+bg
CTJ2O2V/J1tgsZUbxsTqOXUzLqChVHHFZv936crsoDNaxnop+VM7uFnU57MFnkAmdgPo9A6Xz9TK
ffAf7B6IfVhR4klltc5+ltUhhYpiOm5p7K4FGOzsYj/YiZ7ZzDKC8lOidJNG7WDpPRCP/v3kBfmN
Supm1xI7O6T+UD+Azps/op8zAa96Vj3Pok0fioYmr5fn+im1Nw88EwCVl33AS8pRb3eHbq8ru7iv
7aqNPGaPN3PtQc0e3njfDrzdt6Vb7sfMsm/oCKSkaw/9P2nDq301JsXGPbPiRDzD2Mpe2YCoFiru
i0GGHjSaQ8acGxd8zZEtZBENfveuG/lrY/5/66CfXAwm2LHqnNQuvHN1uu0F9IVcerf47lCGPjTJ
vxEi9W0nguGdtDp7nRzOfvglB5DTnRcLlNeVl4EGvSrwwCxdvncz1cYkGbpb5VTJ4xAUZEeIyw/l
WHY/HMH1vQ9B9H22nHvnGPHEY2KP+cFyguqn0goUyHBc2V1BLejkqSV/zNVs3XmdsA+WxacnMjT8
aa5BnTrNajg2U4We5Mm2/B1VzfxdNEH/pNqM7mXXjG8Jy7JXwcfslz1V4r7utR+lsiPHbF7SLizt
Mr+jgDy9eG0NPPLQta9MoU6c4lT89hsHjJOit4svKHNM0VgtE5C+IJOxS+4+qiVzwxy5stBmdv5A
zywDYkhBItwOSKXVdV4ckX3OoqFpHzrNpresHu39SBj/rr0adQ+vUYdGMSh/QQ3+qCvR7Xhnq28L
ZIPDsvTtiHaEAunMm1NOqjrCK1BFMhuCnV3OuD9dvdyPglu/eUKdo2As2VkNU3cjoUlYjVj7qkYn
kxA+iSpS8aOlUusnkVREAaXpzsm9UiG+F86bP0jrMFZ5+8pb6qBjhIgoZQD+4OA7NymBUrUq6BDp
KRevQwERBRBwz0/ICHrABtn1U+GCbz8PdHN0G7fZQcso2fdtiqx46aKty7USGpUzOjJrN/jTt3o8
JkB+7xhr+7u6CcYj19x7BjSl/LakQ/qrrJwurCBDkGNViy1ippW7zAQkjq7r9l0bIE0nSHbn0M69
p8k11ITwJSY2y7aV7fQDnn6B0zziVRuEbZ0BW3alLK9norLAeig7XU3BKaihLvAomt/+vBEgrsS3
pkIDqZnbqLlWcb40Oyjehw0Yeia/3o3uj8uuZm3pz///4PbR2uFRRuDZwHQKZFCWB7ewKLrhN1cu
LVOiQWc4Wy2ir3igZAcBCnA3p2Aqu5JUwNxaNYHqdJHQt2K9e192xb/oprshaXIlTtnc2cJeQAxd
NR1IAvkdOO4PdZXXIa/Jn///4qNp1tzegjVw7NaZB8v3ngT13n3I2F4e+rOVPw9t7Ctkg0tdUuiW
9XYfchcXhwNgFnu6PPpnp+Y8uhHgao1HL3QW0BFtzbeCu8eAp1fUks5DG1dtRSsIRfbZEqfDq2J/
ZL2guPmdDVvArLVPN3IbrQ2emG7w+ElwR943zB5u62ESx8sL81nkfP56I8ExIw3G0CxSxU6bt1Fb
uTj5wcOYN/dSkF3atSS6/EMr+2ui7pC9SqrAwv7aWRtNSH9rNFwP2ZXNiibubgqcvi7LEpJ9ROws
KW6TwY46ifeaW145g/MSfvQ8XiBZMaA2QzMy3s58mJ/LZSgjCCV1G87ts7ANu2GC8JJG2pRSMcd4
Yx/qrM13ec1+TGOGhu2l/AKMxwEiZhu+euVgmXC8Ki1IXRV2HVtFHSbDLWEbs/jsEjjPwjDluUlo
GXg2OJcr518xgU3mHI2ic8q5K+S01fW99vmGScuknupRB96JjOXX3p9fO5CuXj6rf8nxzGj2PAPD
ppehoXNSgftWBrb7UjVecMOQ37XDKbDQyyu8UYHdvxuguKbFkEXByNSXvm3TY9rN5Dh6hNt7Czx1
2XHAs/qXBOsbKHaCMivDsXJI1BV+dhgos++cRmYny7bGZ3QQ2m+2ttDgFvTBH5GkaNviDhKmXdWp
PAQtevNAFOlDhF7Tz0wmuP+QC/l6edJrBmr4mYJmnd+UBVq6lvbkpPW08/vkpWv81+vGNzxNoBw9
9XnWxNJpIznSH2Ruj6icbtzcK4fORAsKNTui7Z0p9pLyFs+7m7RtDoJAA3PJNgxmxTpNqKCfpo4a
kqmNWTCLG29xX1zHPYoEnbKW8l8cPDszhaLD5fVam5DhbgQZICViFU1cdBDabNEgXf7u2FuzJYa5
st8mod+YeHOdJcqJXVtL1Ojd8j11S3rSHXU2FmzlcjGFMUqQOoNJbsKd0i7RjBC80u/19CqYjq4k
CmcmgrDW5ZKlWW2jb8d/qM/LT1p6s/TdXQquhQ3X/3e0TxzCfzGEc+FCA6WP6zKaDtmDc4Igc1Tu
CAAQkRf2YG3aWfd6Tw5JeHpJd8BRvbP91s+vuLr/qFyAtdoBWZQTT7qr3ppRuIehS+0tCOzaSTMs
nwdj65Oh6OKi+dVScBS4j1NS7rytFvy1zzcs37ZTe1AO+INE50eBz+/4zG4uG8nK0CaEcJwyJ3dV
7qBQ2r8AVvLM8Dy9PPTKqph4NajJ2+VSYmiHDbeV7TQhRWd2WCUNCZNu7DaO1oqNmKi1tpup3foT
2iJThXqlKqbvWeWl71NOWNQ6GSpn1C62WG/WJnX+/4cYBtItQ19U2o3ZgndB9yi7f1wfhZpio6K/
Nv7Z2XwY30vzugdNeQ/E4mFZcF8W3zywzThq42b+684/MURTF6N1ertOLNeLSeRF/tt4DwrA6lWF
T8up3xdRf+N8B5eE90IO1c66tb4P78179ZN8Oeur7PgtorWNfVtxn3/Tkh9m6uumWNIUhNZOHxw9
6NzsAlm/JLTr95fP39rRNmMQOZR0mpkbd3awPMi0zdGibs8bG7U2umHz5eyhM2VIsY62e6u78kfD
1fN1H26YOypPrV2nhRf3qNQfuhTwAnT/A9p9efiVhTdxbzjCvo2XuRtXk3X0ic5BRZN1QCdvEWeu
LI2JfEPs4Fojx85CHPEWUIa7Igk2fMrat5+dwIdDU1ELCPFloPFgN0dV3y9+EqGrdONIrn24YdzE
Sq0xSFw3bsrhV0/Y7WQlh+sW/TyhDx/euSOl2mloPA88LOV75c9hOm/l8teW5TyhD6NnYIaavEo6
Mcvae8X4fiAD3xeZXDbWfW1l3P/9AdYLkTkZd+PJFbdd1yJgq4KtZV/x4KYAQC5thxKUG+PpzBNd
TiJumuTBKSoRpvBXEZ/4BuvC2jQMox1zkG3opKcxhYJWlKlR7tLS2wjW1jbBMNtggooQCCLQLeR8
pXMX6g4NyfN173NqQtkbH22UHvGGGCnbf32yfGPC+5YnwUNil9fxFFITz54GvA/sZoR1uf7yzHgr
9qiBFDubLSzqC6/bXzaGz98B1PRAeWJDg9YdQQ3qdP9yMASelnmuwfzl9fVOBxV5JYoB/pD1c/Lr
8k9+fq96JrgiBSkzs4vcP/We3tc5Uvc+nfMdCwSkK71iw7V+WlPzCfKz/2snZV+RRAjGgYeaEPR4
ZQFhA/DCyE7ww+RBISCsulaf5qltD7TsxgN3c3ljtXy4gVSB893P8M69POXPDzs1gY0MrU1VDZlL
CN3PAZKw9mB/T3LNrxO2ooHh0ppe1El3vqY46CJd94eX01u1bJF/fO4UqMkcidLqjOIPmtdqWhyD
+U2wdI/w95D7f3j+7+UV+vxQUBPkqBOrBo7iHIJ0PKTtbUKrG8cuQhsEyJd/YW0PjBikRC0FqYhz
92CdBlGaJyCSbuuNxOmnRdPzaTPcGTTq+Jwq+ATiFioaEi6+CIUGn15r60FlSyFDIEaWuyUg9W3m
1v0BRAPtcdFW+3V0RrcPFZq7orRcuitq8OcvMnwgLwrRwIFASESX93q0vkBl87qhTUzk7FHk5Yve
icuOp/d1pwUSfCK76magJirSSvIWiEE8Vkqh55sB0JHDkDR0I6L7/GqgJmopg1KWN7Q4zKP6sViP
II0Opy362rWxjaDFyebEKylaMcjUH+oZujBJsK/T98sHeMVETIrGsq6RFyphIr3qQkHu8rECHLQM
rfIahDSOjAnUnDhDy1ppeXGZ+6hEodA+5d53G/DgDRtcuW1MnsdKNDkgSwHCUb/TIankd8srd2AL
x1VqybBwBcVPZht329p2GBaP97Tj1Al+LQ8oMEYp3fcC+jiBlW7UedZ2xDB6DoqunLdYr3EsQIg2
NnvHbWVol9NzMBXjxqKtTcMwZLT35JCJZF7snYO9JvefvVqDJn7emMXK+CZqs3W0HKWLWSAWAD0B
8G15A6D2FpZyxe+aIM2pm6x0rFQdQwX7Xc7qa63crXrSCqEKNWMJNZbjQFs4uYnq/dzZSATkyRsT
lgh9sNsDHXrICrB7Nn73Y5zzB5JN/5R5cl2wT00Qp10iDgdjHUwSSZVvBLqEJwtEtXu79rZ4JVfO
GD/v2of3BOVuB+pTvFamgL3w8nwlyvYmo5pFKM+9XXYta3t0/v+HH6mHsmmA0aaxP2Y3PSDCA82e
Lg+99v3Gc8XOeFot/WLHdeqFZ6Unn0fE/ZPoLV6WFZ/CDSuv+UyhGp1StNapl3rJo84FcmSoHpsC
mj0eOFDbdCPRsGYphr2TpXbmZIAIYmHDfSEZj/IcqooHt2ivu/tMTN40gPQ8yDWLGWLwir+6YmPg
lW0wEXl9mtRjQwsC2qmSh31Q119TcIdGi9/nB7+otli5VpbIBOjZXLlBCWgPkH9n7vn7FH8WdyPK
WtlqE4Y3S0pcvxwZqMsQvOm7JCjDedEQsepCu3khABpdPrQrLMzUBOSJXJZJlqKUPEw5PybS9U+J
WzRfx5GQGxeEvmJPqqTKw5kDAZR1six3ftGJrTT2ygd4pmdhzMsKn/aolOtQBhGZoQcFbsIQNPUg
fnTRAL7lwz63fRCW/q/tSxTNs5x1Y5z74PRO56ei5Rv28vnQ1ATSMYnSGA3Q39JL58c0lT/6Jri9
vENr59nwWJU30opAfDluSH6c+weSfuHdFy/f4opY+3TDbVm6nHQyYnxOiqiqW5DwbQTPaxZi+Cv0
R/gkK0rnzEJRRQsq/QfosThRoyC6cnlx1uzE8FPIKg9TOicqRtsPwOZPidN8JfZTL92j1Z/8ayMT
ZkQmdtfYteZoYKz9MSrtNKz1Lz6m+8uzWJFCxEn535M5de2EcBe3UrtzX5wTi6qTfOU/g7i9lXv6
NEfevtiXL9mz/528BPf2abjLb8rn8p/6H+bst8gMV06CyTNY1elQZT3I9Cipv1Zc3Q/zNdA7xNsm
0hbkhQnvwQoeE0c+u93w5ndbpFl/SVn+W1ygJgfgUA3QWEW3ciwhNxLRgrdRIlL1okErFAE7AxwY
z7s5OiOqH2sOwZZcju434bD+cWYIxkHKme6gUeCdrKZEGjPzq3+sBYnNoCizKSy8BDhJptwfoM0a
D7In5LGqwC6rVVcerS7lER1Tf2eD8OqqB5BndhPYddA6BApE8Vz9sthwWIJyJ62fZ/3Lyyfuc6fi
ma0DZW+DZEn7IP9r7lUe7Hs63ZYQy7K+XTM+0C//e6DHiXRaJ4kdL/3OsUI8RUFd+B0t0telmajh
FFs1qYWNKIPbwnu0axAx6url8qevWYHhD0egQjQSYijbLsA0193sH52lXjYc1ucLT01eRCWGcRQ1
68GtR976hN8IUL6FKp+e24r+c3kGn/ldQFGZsTj5UnqFztHuI/xjAI1vLQDnLb5eHvyz5TkPbixP
MAi/LOi50UXmoVs/FNXGwJ+tzHlg47ZwQRgDEHRTxrUoFxX2Kk2fZJ+QP81ii2egBcrjdTMw7gyw
HiuvVZUC6OypaNJdJbbS5WtrY9wSQGbICTh2FfvkpnZVWDTBhr1+lpjE4pgXhOiz2RsDPFfSAnB1
cmu1L5DOCNMi3+tkK2+4cm5M/4+HVk6nBFQsZ90vKy3D4syyZ28lVz+7q89zOG/8h6eXogtvGuKC
0WkIQse5t/OvyIKD1GcIF7TAN/lWSLm2WKbzsV0vrQja9Qbl75bktkOjrwbea5mbMPc2Xntrszmf
gY+zaVOUNB1LxgRk4miXnLMbdMIFB2Lp5tSVrnrvSPN/nF1Xk504t/1FVCFEfCWcRCfb3W7bL5TD
jEAEBTK//q4zT/3h5lC3X2amuqbgIG1JW3uvAMHhPMiT23G79cbVyuPDoLusLrp01PwOG/gzSEB3
zDHHqGTQ+4Eu9qV2RXz7ZRuhvN6nhD3DnKTAHoJrXzhaLk7BHZujrdlZLT+R65lmBpaf05j9Pajy
Oso6AfpAluloyM3y4NujsbMVbo3ZakUuplUMvac6GJVnLFoyDh5eNhQX3xurCOdGFQZOx7+RqdkL
vo1tbK3hXnpGDYEkYNHNfGweLGiuPDHZLoehYYAE8q78WDTYq2E0lFaeMeUDCoyxCvsR6vbJkhSP
5V6/bCMC1hhjogAEGABvSRHb8DzEvZP/uR1bGxGwBhXPjVuPsHGCIMhYnzlzzkWhToWlwDKVRMUq
63detLGhreHFzPa5YWXgNdheeXC6pwJ4D8s53v6Kdxsh2M/o9fPe7ADarDGdwulTljH4LdhkOlHI
7tyV3izPfIGRm9NhuksfCpE9alpPCn2Kg0Hh2KhatOfE4HcvHhU82vlB16lfJ8LXH7TaYD2HQTgh
C9o08/UclhlgrGpKKob5m0z+XRrq2ajrA/FhwWyqAMt60Tvv3hrp69/fjAXKz7NdUCzqEbmGSZ/k
9OI3OxfgjUBcA5Npnk9GJRDprfjlFz/pR/wVr8O12k+tsRm5TbM+pVYQu+KlMr2IjB+5Vl+fvkpn
2iwfFadenw6aJ7C+PmnPincmemOPWUuEWq6cW8vz+3QRzhTBR8OJwEITKVUqD01nkIelgLBMIKz5
Z1de+79AYDZwe2P8PNt8jMCmDGAjKfuk7GrrWBis+XX7t238tDV4lNjUgDXblQZVy7D0zJNTlRGp
TrZJPhYOa+hoa5nmAqUSLOrqosfYLXdC+D9c5jvLZ40WhaMECXiHB/dRm8hz+ZmlwzOJm7g65Ich
dOPxIM7BpX227/xUH+HPtzOfG5KK9hopWlu6yqYJErv5HX30j93ZOcjDeA+qhfFQ3Mu0PdRn9jTe
8bRJrDS/ZEnwLHYqV+RdcB4ida1TWfrugv5jXqUsVyaNpqwA6N/pXyaPMwKiKzKN3PWbJ2tSaCcM
bQDtRjpB524eWvId8CX4KriD1T/4Q2PfNWYAVQADiWQTLZDFotBkssuHwbDqy1jJ+kpprVk4Ktsn
YZM1QTh4SxHBmUeGU73QT1NVQ6rMziH0YvYZZMcGCGoAvonN1SZnUznTIzR3h69CBta/AcnYvXQ7
9Q1WV+Cu+Z1zcKF7GaMFju56wIYHQ7DqwNkAvR9IFz2bMK2MeofCwH2CAH11leGcnKk61KY5gZo6
ilNm9tMLrsf0zPUAM5u+hjtOb6E/P9tue89n6R48Xc73UtRW4tua/daiAGVuGCU+TUJ7ICzRbn2Q
RHRfasoNMywdavzMDO3dWWogsJurWTx3vtWG3tLnf7zADMIcDZAXKlj/ULrcC43RYVEvs19O7ZFX
mlvwyMny5ckriZ/gRjqi3AxB3YkMvImzaoauvkHqS2d3Q7wI2d0Z9pLJhLjVf4i79vMMfaJElnb3
WLvj+MqcpcmPcz7Qb0jysjAzLcS0ARVsrfIy9gRZwmmYm1fdaGjmQ37kAR44qBNW5QLhBiM4VxOj
0RA0koVtn5vJXPYeDeuigHJe5cEQA0DIPp4bq3ZDqaG/FnaeGpKBZ/QOpu7ki5QUfrbwkA9geaNe
2YjtA/sS9LgBlgJuhi2jMR5u70xbx8gqFcxNbRNYMwWXib9MlU54vle+2zj81iQGC+e/B4xgcHEX
CQ8K0Sai9H4t7Ufg0tcFek1u3xyubYdeXnPVlpiLsbmvaudb2YF+cntY/oMsv7ftrdIYXrJ2tjpc
KzJwgmJhZOznUnRZkilVXkCnmQ7oqPBoJmMeC7PxDriTz1f4xhyJ2jaeJi41CE84iMx2goK601mP
E6vn0+3ft3WgXP/+5uNVPyjRolGUAjuSIRflx4b7ftz5nYpB4khuv2UjOP7TU3zzFttgbbto1JH9
QIZ+8ZDVL7cfvBEba6i7wybh61HQi+JYBNVS/mqBUA+L1ts5DrfS0DXiXdCiycZW04sdNFXqU9iK
urjPxIsB4ncDqwVBeB7XpOlOjcNjf3SL0CT1Y1f105HOtD4a7INp4BoWP3esysgscDYv56L5Wski
ZO7OvXEjENaCrsANV7POa55O8pHC6yjwp/NYkWPW+ztB4Fy3gneWwlrYFVIeUyGuUTBifT2Pc1Hc
yawmZ5lJ4wS7BHDiss6zfwddu7zg9KhxcST8UDmVGU4z8/AP3X4SKALF2COLGPZAwaEWpTpVhJCo
tdFzDjIxHAtHiUsmlYI/LhO4l/jLaW6X/uB5tvVJmfMYInXvD4Yn4U83aPYaOMZ8UXpWx3Komns/
yPhDZbn0VEgrjzyfN4mkuZFIxxhjsfgBpMsHP/Z0Th4g8kCSYMiqyJ3wX4PBrRMKYPpTXsshWdrJ
hlFasAdH3Lhy/9fne7OUtI+M0uiRRg1x2SSVjL173Lq7Jt696Gws1jWSs/O5EsxAma0g7QMwDxfZ
ejsh8N+qeScE1jBymNkxRweIMm0NA+iCPQR9zwXcmL/4DMajoddKuzkwZpNvNQ0unQbedumK17rn
J2p47FdhlgRZktEul8Lx9YHMhXesiKQR8eFFfXtXufaF/v6VdI3BGxdrHIC+hoi/nmUM09g6KSbI
XmnLtk/lZEGxQwTB0fTyF6ur2p0b79Zedp2PNzPLBXRbJlEFOJazn5Monu3BfAEXeefqsDGta25G
paUU3YSyXcE+ef5rxp9vD9bWc1c3saq0kN3ykqcQxT/UbE4cxncOz609aVWE8ebZIvWEDQPGMKHs
x8hUIjH5cHRVtxORG4Nuro7nvG7drjfGLm3mhwGYYbujcdObhw+NzVohNxBItsrmWiqFnTanp079
uf3gjZExr5/zJlbmLK89z8QaJV1/odL53fV94sPNEzvNDvT9OgJ/LwLA0P/3Fb3KIXPKcBIUbRg0
94YsI7OGHcEU6XrPcWnrM1Y1gqwoVTBWtEjRbvrizsU/0p7OZdY/UP7B7G5NRJDj5OZApUERuqJz
Au0lmtjF4OyEz9YHrCJ0IkEhDN2oSxHYLKnbjoDLN9ovwvecr4tH1M5K2ArTVXbNjXYKZigIp3a9
JD47VRYggsVOlL7/EXRNQ3BHwAAZQYoKITUawr3+GaL0r2UBY2N4OOzsqe9/AV3zEGDgh83NRcRa
+gCDY0CmWZQFn24vh/f3ILqG6AufdxxCyF3aeV0W2lJDHqar6U6OvPXTr+P2ZrFZyl9y6UMQNXCX
uJ2P4+LE/Z4D5NbgX1/69uGGu5DaRwldzgdvOeg5HvOk5jtTuzUwq0WMfYIxXL8xtW4d41oa7ba4
twZltXQZ8sUuv4rCtPzVzP/J3Dbshp0Bf3/rocHqSJn71pqWCXI2LjhPyPVIkfRgoF0mVEHhgyGK
ExuHPXPk9w77K3ZitYTnalZO61Z9isItrBOnYIAmPUe13zZpXEj7CK89nVgMVcxOT1///wF7felq
PSuqYKjo2zIdJfnR1uwPgVjv7Ue/NzF49LpDgsfi3ojOTGr14pdpMUCIUUh5cnuINd5+w3tBdX3D
NTV9E7JeBt2qqshRKgsaZNKG9zjT5fn2s9+b+uuzr39/8+yGLATOAECbjMYAdAmPxxL+s+Y4VRAv
BqDEJ0+3X7Q1TKtFDaI4BZ6U6BQ5ewGpLCToFRonEWEwir79iq1xWi3tzoOKJ3GNEZf24sWbM1zt
pw8O0/WVb4YpmFFCcMgCYYfmzzKpEARp3xBR394zR+xUbLdGaLXCZdf0ZROYJAU0uYtdIttoaGuo
zxVqT9bzvc3vOturhe4ZhT0HECQEM9r1Tj6cIURMs0qciGjmSyBa1Ghvz8XWx6xWeYvM0YTQjg2C
bOZ9Hb2eHTO7zS5D4+zRKjagln/Z9DlWLbtqhk5oMZrsbBLeoT9tD68lg623CiTQl/CCPpfaZuep
zIHZM9r6++3v2xjJddMvK0TRw1dySWFU/G8JDc6ldSqI8OWfC0F2ULMba3Pd7+OksGZLFyQNPMc9
apHNSau7PB7GGddeWAi9Evhe/HP7g7YQ+ev+H0PqLFSg7LTzR+cLZF/lZSFwEYJvRntx+DK/EO1+
nwNdpAH8qZuw6r3aDKsy8D5VuZj3LoMbkbNu+wGOwwy++Cp1jCE2AwMskyZCk+f2Z26N6fWtbxZy
CQdVrchA0or+axjQAITDhQVaTu/+pLvlt40jbt3iq3hnlj3NJiBF+VOgSuPMFiuy0Kt1LDupdXVE
Svx9qrPmA+kq1vW698fddlYQGiGpj10p4Y2fhUOmakg69v0HX7HaOuqx9uvAgeahP59482nInhb2
5WNzstorlqZ3vEUaUzr0buKV4wF6g7HViZ+t2yTwPNrz3Nxas6skgDhQvqv6wgSZ81KIOpzb6WjO
Taznb7c/ZCN015Vz17RmxC4z0y43voDEGtdG9b2t3J3Y3WLGrivnrOxsA2RAmUJW1InRaZlPtPZA
K+6gwlSblYxMVpewH7foHXR8oaNfuQ7kPEHbxZ2yleKoeG5/LCDWpoLjPNowByBl6pWdDltXJZQL
K5yE/NiZu9YGAlq3dg2oLKa8GiJr6hNht4fWcr/2dfMwGu3eTWkjbVj3eDvaVKwBEyF1BnCdINUW
A7+Yx7dDYiPm1u3dceiF7xgZJOFw/2rhNGrL9tRjuoQld46Jrd+/yhuCEpxzkMGXtK3KuPdxPvC9
lGRjt1x3cpVlG55fXMknKHc4nODK8YJTN5laPyz2gB5bq2a1/G1lwCUDErwpysHRSA8ZN0O6F6Vb
x9q6FVJQBXdpBaUnsjB96X0RQKZdaYOhyVsEqdHPxQGS7F5iQI762EDLNw58gVJp5xlRvzgfvCas
OydQZHYgQpKbqZBfA8gBanI0XPKxbGvdNDFtg+dcIBtpoS7L0ZAh9rPT7XQqNoJg3QWZUMNhnd/g
l4/lkjjSFdHU135YNY6OgAQC1QWF+A+tF3tNChtnSGQCODunvgeG7NhCl7jRvQi73IxcPu+pNLy/
Zuy1VntQoBImusy9LMEAJaXehgxkYO8syI2AXrd2NOdVV4wOjkpSIk/73rmQQNYfzKzXXZ3WNxSY
ikgu4NiRuEFz7HvrXKNHc3vD+o+xtq5DIpf4rzH3JkMCm13OTueOaY4u8D+j7tFosTVy0YhRZKDK
HucfDqQXqkO7QNk892vfji2b5ZAdn/oypL2GUbzT5c5hJFl/kZ3LE2JQqGx6WaUfUVEDgIsbTR/5
o7RhKTb0LOLwMbpXuOXGXV6JM7S5+9NclO6h9mxyl6t+/tlbS/Yta8fli9dI8KhQ7U2HClnOVXHm
lKONGhLfmuLOa69SDbaYX5umssMZA3ZalBFESy1VEZWF1z8PS6ASd+ytX6LxOQwwpLzMhpCf+65b
IjUt+RlmD5MfDnTQZwZZ9WRoFv9+8DhAd25gnIhnOF7o1mggCOl5UW8WY1jBFucwTg4HzyUv6bEp
4PXaihwbis5yeZHlRH8uwBWwuKrGsj9CZXrPF2PjqFk3HPypgdrg3C3p0uv+ClaCBWlJy3ApOY8G
1X66HSDvLx3nv432TXzomWgC5u6Utm6RR5AQmENAXH7cfvjWN6zOgjrvleAdHl4O2JbrHzOwJKw7
wRowuf2CrV+/ygFxQeNCQcUDeqNAtHPLMu+h4T7trPyNp6/bbTl1PDJe6bhdCZhPpSAyCQTKXntm
6+nXDfrNyHMBa04b1YfUgfxOCMPXb3BeP98el3dBW1j269aJa1KGxpuGanPhoTZT6H55IqRevhI7
w97lyMWIGlX7nyCN7yQuwBEnE23ak4bhITybtOeEauiQ/xWc3qOeSEMx6uaxMxY/GkjlnwZHWPf+
wMez9AIrLgLHBlcpa4ydsd84pv5q0bjgQ+rK7dOqhRz+INxXRrq7pYLho+fJS8sg1X97rDb293Wn
xgM/yJyoBckQ6ImGPOgeysCfIxTN4o+9YJXRgVAwGmqaIRTNhiUuIfMDx8vM/Q4cNs72j7zDXhOW
fRhiMNzxs8vSKyQ7XyszOAZq/tDlwF6zloX0Cz5h+4RUUB7CZ+WkzLuFuR8cn9Vd1AicFkAqQGih
wWLTNtbTz6r3dwZmYwtauzAyYQmhhzG75FYXTQ4UlZyHAfVpCwjojww9ZLn+dx0HwHDTBSKLaW9D
n6nr4jH7PJp7HqTvR+dffs3eAiniYR79i42j0dHwYX8wx98f+eV/mTWLEYhw4aMM6sgBOBE6xy6M
HyLL9nY6Ee8P/l8WlSUBtdJglKTmSAElLC9A4KANyuFScvzYJ1zf/GYTZbXO2qWYSdqPP4j8ZtgX
rIIPTay9VnMiXZF72EhRXPLESZYgfntVl6jR3Luqbg3P9WR48+O7GR5MfkUgFwW49LHoSHvA5bg5
AIwIK6jeK3ZS/q0YWm1A4zxxpDwQFxua75752zEvM6x3b0/A+/u0vW42KaRVKGciTamL/IfjWamw
LcjhoYiIykwu6g9t0vYaU+LiTqwKuSwpsSDErgLCXnvPbY513UDG+vanXBswf6fKfxlZLiMRrmxx
M8LZcoJ9a4oqlhUuPaQTDKs9+cr4YfTTzpxslLvttXhTaxFeuD5RqWkQ78eMYzgIXaPneUKCVj3m
Q91HBGzAiI1OYldBmTj9tHe6bkTeWh7CAmaTlMixL6ZtZp9dny0X5QH32sGB5uTzMdvZ2q+R/M6Q
rkl7Q+VJ4MVQZjRQBw4VJb/KeQ9buBHVa9Y2AtottJkvqS0IhC8LiDLk5TXfsXfiYWOQ1gJYam5q
yHbiaiaW+7L7YwxtaM4PZaZ3Bmfr+asEkIoxyyga7ynYyD/coa4fZF0ZiTNN/u9CBnsn4MY4rb37
iEnUWEwoiFW6Ak+/mdvLIJWT2jCE/NjqXEtiiVb142zgS4T4A2u+GM5NYV7s6UdtjdNqm2yKrmGm
qJF9qOKSDd6rGNmBNbRI6rnb439ujdJ6jyz7prG17120l4Ujeewhtii8vfRsYx341v/u9Evl5C4u
4MEFmP0DsfNPwbzHaXm/OwFewv8+ui9aO59qJAgitxW8d3PrJOoGynpe8AnWaN6PKs/rM4F/0qEU
Su1cMLaGa5X0GMZEOjF2waUa+YPF1bciWx7NVr3c3oo3pnythdWzFnjGmSxp78Z+lX8yavl95LwM
nZ21t/H712pYjW6rBr4nELdzIbA6dQy+u7rTkdMte4IVG9+wVslpKlUEFVP+pZXD2TXEvz2kymcP
wMdm3Dt9Nz5jrY9jmYY5LRBQSJvaIcc6a82oqCZIuNZsb21vfcb11W+SlMCbFm5aeXaB1GCYzTU4
1zzMUTrsQFi+PdsbOcRaEkAoCY9lwBYuDbETY4Evm3uXLV+qQaAr+Xz7HVsjtVrfc9XKorfwjmDp
kroxzw2rnprR3znOtz5htcB9iEYKiJvNKZhC5mcT4kgHocvic1v3JdiXizrB5LF8vf0tG4mKu1ry
pekPWjWwWM4l/2z5NCpcCvC3hALu0AcR751/O7Envb31ZauVvky8MmBRUqUBoPyp56sFdBpjTsx8
4jpkg2W8AGJEPnZZ/ktLoO44BBwERz7ZUOgRE+thGqwX8CM/3x679+PAXMssCX8YWGNeewfCF2HW
gsPV+jIUw57iy/vrxVyro8xVh66+Y6vL2CyJHXwlWkSUPS7B1499wCqQ80X0E22ovsCLsDZhTc1/
297HBHLNdb2+npBm92OjL6RAV64zDH0AE6nc2XTfj1v41fzvVuJofymrcRwuU1aGzPpWECNiINp1
3sHODmzZq9i/f9qa62JI4Pd9W0/1cBFBfxXZGdqUc2Ecbk/AxtPXxRA4qGva80BdwLxrH3tW2xcO
H/edMdoIn3Vmbg6yYoDvwRrcNI7EgAsIU+peqEVFgkEh/fY3bKyC9dnUzjMolcssL5zRk3CWKlpQ
zQ+Jnn7ffsH7WYm5Pphcz3ZdOnX8AndlmczAPEGVinpV0rS0+MVl7ka+kr80RPEPVOaD3vmwjRBb
S53RxnU7XbPmIgSamrzqQYeRXqQWgaKnm+dxoBp0uAy/i25/6FY0XP/+5ngc4RxQt6hxnwH1ykIm
/C6RoyV2NEG3nr5a7HbNrhXPmV8GWg9hAAWas5S5f/rYb18dWsMAPE47l/VFeAVLlEHUI1Sn6z3u
7vWE+PvyZ66PKdvvBo8N3DtTPf0hiz2FfuM8VbT+TKDdEY5cnbNuvEfv5g837D2Z1vfPK3MthgaY
Y2UEU9FcMgcFV7hpteVB00cYT5/APtsJs431s1a8md28q6vO4Re3p/kjpHIn6NkWhnjI/bbYmZ2t
d1xD/E1kMakIHFmnNs3hbpsdVCfCADXA21O/9fDr6L15uBikP2fUkOlkseUoLd7FrLCbe+1+yNDU
N821ok7ZiH5wWjAgiPLvW+aeA4/ukCus/8D178TWWsKLavQdoQ4QXNC11kaY6Zo+0kyXSzjUVf/k
CbAGJYdG/2K54sjsCgVIu0eCP5esi+Epn4+hrnV7hGQNJOZNRfv7eZEzzP1MrdXJMt368zheWYqz
xes/eUsEhAqEUA/UKt07QUwABLNaA4ngViIDhRo+8KbvFyk8bL1oUQAmzJnJwFgPgi9u001TqHLL
foSf9HyAPmr7BDNing61WdxXMF+40KslDyf0WCntfKqhkBHVvTW9UoiKH+YRalZdQclzp3kfmssM
WyjbkX5kQ7LrmeeFfd9O2n5oM8uIUdd1v4ylWCISND+DgoGm3QIi1aIWEJrUNI+La5A/NkSmX6dB
0p+udPihMEp7PBiOAVFNqIx9hmWsIx4gNj/lUSGnHoqUkjyYhhCHpg8mEnWd4ftowHIo8XWZX905
zPRgYwzZkT6xstF9KZhBoswzSBEuAbPuFY6EGDtzeyynwBzD0q1KClnKTF4YmWkitBAP0KHWnxdw
jS+O1Poxm63hPqNDnWSgg0cj+tn3w+QHn3JYIpxbDxtWV1J+n4Ec96xM00uysixTNtn0CP4X+TEE
pIYndkX9UJasRnNaVeeiEi2wKVnzux5GM+mDuTpBQrE4kxks3gEScUdvsfIT7Unwy7cNFbLcYUkF
4POYAEkv4cXn1iF1ivzVgUTQtxqfskSmHoIpnGgfpG03oolmdHBqtibHx/+akchfiiffzS0aGgu9
qg+gSY5uXOMWx86fg1MjGgQfio8Hu2qNo0npeKKYu1C4WXa0Wujo2M5QnUmXkaRU43ynAwUHDJfl
D0MDtziB7k0I0IUdm4JqFhq5Gr/6jWbnYLamT0wv/mHMXBcWuhbMrzXIntcrdmPFFDImaVnbZSQG
zwsL1oyJ7ZpuMlATJgMUfH/PUfCU1sOSjL4zwoJd9lnsOjhgjb4kj1AbZAkIPew+wO3ge4uaXMRZ
ru+mgHgXSTNyhlnfqIGWMUmYL9QdwmnyuoPrDtPB8cr5e1vXWSwVbVPQJvVZZSL4JyhL+aA1PMoi
y+8yWKAI+IrAFaXt+miS6E6FjQBPLAYFtpKw7rGrA256Tjgzd3ldqGUlUGiwv0AvyH6AiE+Z9C44
/IAQL+MlmJ3GwCFRdwm0881zK6waxu/cCmUL70Ww/wWoVVVxrTSbEZLK8gBsPf8C4YnqGGTQaKpy
9plhEYbO4ntQ/CihK2g5Rjhl7F/Xdb2ImoPhAfdaw8nF72f4cWdeOpQLgY0LCCW48jTxpMkQdfU4
PbXu7LMzob3/TwGpMBNQM9jQRUPjwxcQHMcwCGYWT0sHXe0+s0gWectkhhxz8xt0Tg39W26EaB40
SVF2TurBTfJwXVrBEOmA6rNLpS1hIyN+zVzV0TRMxVlRWyfMdFXsaAE6iteN37kZLM/5wsWptuX4
z+S25r3rV9avujX6szBFE7mV7Z7yvl4eq6VFcYMqGQPhHNwXADAdWeC3hyVbFHo/uUNVlFtTd58P
PQlHp7VOGSS7q8eyyrwDgXxzBfbIVfnCFlL9svymcM8G/lUDGjKBwMj4wGlYjFZ53wVzK2JjGfsi
9CB1bKfUK1T/sXN3LS019DMRgFuqFBKOY2g2/hSjmwoDsLrac8jdOH3XcHOtPZvnHTyVofB3qCTY
Sx78WaXzsRvKGmnuUdT+hsyXKawlISzSOEd7GKqPXVDWwHKHliBE8UxCRvC5QFzNmRN3UxGXuw3V
jaR3DRmHKWKrPVTOUs8QP7oguA+cvTLNxsCvlTkZjHRMzufsAs6Sk0zQuApL08U0NG1yO7HauL85
q4wdIOSsm5oG/WY9HW2V/RoU3Oebsv8NtNTHzBvNtf6dqwLKi6xvU2uUT77tR82815faSJ/XfC6b
1Ehj7Vqleojme21FBY+ROnvDzvhsTO6autXV3DAWiUr4JOvflvWvXbpfbo/8xtyumVugezdmO9gK
9jhFKHoe5WA1EGPvorcxsWvaFjNry8fJgqis6KeyXU5OUR+ydv5JJdtJazfGZs3e0vlo9KONTo3R
fXOKZ2+vRbD13OsnvU3256BufTtXqVTLpymYvpKOfb496Fujcp2MN48exlw10LnWqaZuYvl3FXoN
QfUgx3knXrZm9fpNb17QidK1lhJjgjSZ+xB+Pk7O0+3fvjUsq6Wqe5k75NoYg1RTo75Y2U5vZGtM
VtdqgTOqBXFAp6P3BQWBA6hMMdCpR0fvQU62fvmqkIYD3jDKEb3jHpd2gKOuGn683IlC19+4uK8J
L7pXI+vVnJ27bDAOFjyjv06V8E89HTlQoKxMWmlNCVzFBYkWh+efuBjqUFteySIns/LxoKDDlfoq
654MXrUH4ErI4+Ay77tZ6uondev2vsxJ8bzIHC7EzEbONUz5fa2t8aGYegFg8rwcaauXy2Bpel94
LfRNqDYrdOSbBgYscz+Qf2ZhyKTnxr91Mc6/ZO3LuCtVARPdyR9FPJq2nSPJ9ttn04Vy9lU6TF3z
LL/3cN+tmvNSNOO5U5A9jORCpoc8t7gfTYGWmDbXzKKaTkvSLJ4+BjD6O/iLbX8erhSjtuuGHs9u
mrCx6QDTXhMAGmOyp4QVZdhWphEbAjfM3jWmB5cvEF2i1XQ3ZxM/eC4kv8mwDBCuZBNlseHmPCnd
sbwPuFy+aw83u8LvJKSp0Bg+5fCG6Y+d4dAfVU9AcupAsDlUhcIVJCiAsM+A9nvwMpY95HMRHPlM
+OeFzX0MXY/SCGEblt+3WKvQwlK1e+85lf4xal9Efld5J547OmaOIr8WP4ecmLWQA+So4Ha/TNXz
jIwzBt4+iGU/0wuu1fQ3oQZPg2CkL5k7iVhp5pYJEln7UOUKzBXejdCyIBBPO8AxkkUAAsxRPot/
QHy1f84wWb+AHGl/rl1Tnpw8sCPTsIrv3A2KyNKG9zWf6fjFntoCajX4otipwZxbvEGeXfw1bJoS
kOm6d46lxzzY9IoeiU4hT34zsQYNXMMP4lrZ+c/eNIPr+et/U4CO+GEu3QJmTUMzPNgZb45gvLWh
1qMfGkUtH0AFzE6w0vTOcs5wp5gyB4XRKtM0xc/kJHWZg/viUBq1iKTwxibxQFA0E+2XDfQFlL64
jjN9mibWJwspl0PJNaR0fKvTXSgCu/1uEZuhYNDp4NXDkhpCC4v3azA17qMXaBy3xKl+8MUM/u3M
jP+eUbF8RBmQ16HlWfLFVc30TGoToi1mkC3VwaG++zjCVw0Xnl7LECLy7QOqI+2ld64RsDhNakka
PPXCNWO/ndxogLfXoSrhKO/oQkM4RtM5tMRoHOCMJ08m6GZxY/PqQmu7KXH5nAzcX2l50TBdPNhE
F4f/4+zKmuPUue0vogokQPAKPdKeHduJXygnTgCJeRASv/6uzlMOn2nq9jlvThUNkvaWtPcaSijm
hw5uaRscRRzUJpr2wFjf30jE9RYiTw1uVY7aO/HEt4XfZDuzdc+XDNFuS93jQi4GclMSuJBTZo77
VrX5oW2EvdFO20MAUvTfCZT2Klz3SmsjdXWWj+yUfOQ64WHGpv7xfK14QKaaIqEtvYGjPfpghZpq
rFxfFKGX9+WDFjF/ctnoyAADoPdgQJpVmCZec8wHAnpaPHW3pdXlR9wIoSaIu/8OVCX1mdhIObjJ
DEE3ugaeq/p8I4Etf0mhT/GelxLKzRWXt4UJf1HCCqALjT7pxhBahJhyuJQ3j3A1TVI4alEQnIjR
twfDctFwHrSx7V34qglmewEoAEUET/YptP3eeGwGL2chLtLeXoAG/UGAATyMBUY+prn9vQV772di
IGHkSHh74ZvTs0jj+NWcGD9KK22DMvWdGsUGO79BC409ktHXd5k9FQ9plUH6yPTdg5JCRbGJ6W24
m9wXZioPbtVb24Jo42Cy0t9Slbg/PUP1wSSn/iMX6RTEGTXh5900bpjEfXZgVc23ujOrF2OKx007
0JbDzcCD3jOy9a62qXkrSIlVbo64vdqGLra1KuMd5zR9KXQ87abGURvKFIWNjNmMOBq6NZioHq6W
qNg2ZuqEMq+TA4TR27Do/W+eNRRBZSTnhG5mBxNU5GMFUcUHr3LHLphcVK6C0subXevARsCyuYID
IOXgtWl95+euuOW+qYqNrZi9g65fi0qLmx5aamJaxsS+Masx/xbHZv5tyHNkP7N04IxJshfb7PO9
4yYgynlGeWv1ZvJYjFm2K8rW7/YdqYo3o4MeXugg+CKjtFGXsPN2H4+F+mW42YC6nd2FtGnJIW/g
pgs1RER2UYowL2L3UHZptjEzQ+4xu02QGRn4UxYlYS5xls2zPCZnkZHpOHSdgcgtGrE3R4DFILvE
XrlEPsn4uZxf2r6GorjV3FSJL9/G2lU4QcXetqlgXaOVm4SV9uq32jbHrTV08IJODHc/ul3yvYi1
uLHYkO57KII91VlBNwksBw7Qg+k3Zg3YTcL6LExK0kUmSu4nwyYKb0M8vYWipr2LC38KhUgYP1dU
rV1TtPCkyMY8GlNFw0azeD/6RAS6Qm4x/Omn1bnJu00hClwRw9niH+Mg83xomjZ+i3XVehuHDf6N
wFnqHrAH1Go702g/07wcD/AHd16x/5BTXNZ0CiyJLLJDh+ObZagGEp1mTTal4gogTpHmD6IfFVQj
eXuDKnu5YbEkOYp1Tf+B+ICLLLGMCOrYCGtb1k/N2JFjnBXTzjeJgxCGzghckfUT2ieHFJYAe5yW
JFZOY98gdu2HQvvurx51PogSmhws2Ko+oOAIbYycNgeIidOwpGm9V7rzjsDZ610LI+e7FIDDMBa9
cYeDqXWQtjlt3E51941Xxw8Z58ZzI0jz0kOl72VQfRn1fv2QgnsCNf8OKgNNmcGLsOzO2zpcWDSf
dgpL8mB3tomqcCw3VoxtvbWz7ib3G+9Hy7EBbFwgiG5yGHvc9tIdcHHiw05po/+UHcpo2NuzBwFH
4vvJaFFaQ+38tamq4kOg6BfUPgpqsHyDlhwoMo8uOEiPjIvqwR0J/629vtoxL/dOfec+OaLh2zqx
sz10B6ubBAJVz9Sqjc+YVvmzVIWzN8VI1a5FprmDOBCDEKClAshXDx+D9sgfNngkwgerrdnG9THl
sf2EYgHA7vDLfbG7ydi7itif0in1j8LprK3XQx8Uragy6Kya3MZT7/4q417cgh86vSQoxiZorJXy
mcsk+6hl2f/BNt/wwEfv7YNnXf0oM5ehSz025MkVkC0LxgL6q0EnEpQOfUitnHnzdX6WRipg6pNI
mHwFZlWnB2zYHepell3epbir3/Wt8O/KwhhutLDJtmoc46VRlnE/5ubYBFPBUpQCx7PaDNSZI0jl
DRvbzFMwkzoYNW+AAFUvPcsrrPUKKsBN0W3SzpEPaFqkQVnjCAa9ZBNFz5y8WmaByoNy8z10F2G2
ATRuqLvceiylym9LeMbsO9A/4H1S0RtoaULcvPSSO8gUoEMCHMOe9Z7zAHN08ZKo3IYSrdvKbQLL
p63fgs2PzZl+SEiPYwdhgCsqFIoPrar8h7GH+Isgho1yvar0FuPnf8YpZ8+oW6tzO6bfOi6xbvgg
vBSau8B7DNI3v3tZPwQwE4QOlE/I0etc6yjPSjmYPK23pEySe5GZRQsGnqfQW4mtTZ1BT9KwHPvJ
GR0sDIJy+n0GdPCdDzOcncPHcZv1HQjHsZ3cV6mT3Rmuke0mPrBPI6NVgFI2vAmRHOx7szU2tgFa
RpEx/sBw4LyTuJb/7kyd+wE4XySwVQINZI1ases0MBeN61bdJjjqPeYq7jZlY4jHzvCJvUlxqkKO
7+stlXpPGQzxQBbw9tTWzSPKFfY3wlsjBOBl2nK7HmCghaaSaiAgHKSOgWO7lda/h1rZD1kOxmQz
DO6Tplmehzqh4Izblb/GRlq4Z881B0jZosAfk/qU5kXY6e/oDcL4ZX/5pr308NmNGL7WZpeatD65
cR20VVS2n5KvtJkXbttzufEOBWBtKDy7xzpE6g8pC7xkM/Rr0tsLl206A0BVFTF7W/rNSTtG5KXp
PVPD5vK4LDx6rjDQtLUJOpaBOrB/h20fN5CVWtjSg2e942nqbF8ZIo5c04hAe36BtPXPy++8UCCc
CwVkwPZnpbK9CNLtkerdNxHnN+gVwKxC029NzFc+YWHNzPUCPNhl6TRP2xOKNBsgCULq3vFqd/kj
FhbNXCQA9VlIo6TMjzKcNEdoqnHjB/B74WReI7uM7vdcKUBXstJdSiBHWeL+SGm67UV7P5pyzWt8
gQpvzhXhB8MVRivRp4BmW7HFBUqEkKh4cX+wsMdlbePqtYIQSm1f9NrnsgGx2QEE2pUAkHcRB7tG
4ILkGEhH+XWyCuZc5D0z8tHzWNKePAdpGnRXXFoCi0yB8FYmfGnVzoK477yxhKsb+JBsHMKKJhH0
Ug8QDR025shUwODEEl5eWwsLdy4NUBSCsnoE7oFLIJ/kPYDGoShWGLVLD58FdjH0Jtfw9jg18XNp
o0vsdEHS1tfl6bk2gAk2urYM91xC7zdG9uba8JYz1mC+C0lpTqSHtw6HVYaFA703bA0c0rtVfP2X
yrgItznNvTRjnNFRbzzytkMJBcXuaZMqAReq1JLOuwcq6evkx2Md5nlb3E3gi+DGmOtjS6mbbWMb
6IickA5n2tH4VAWa+Cnwa8HoAW2RdmMcXF4cC4lnzuoG6ceEAsNAo366swANzpAcNPAVLrmueznn
czeE1Gj0e1YUK1HcJAJe0nDGVu9NZqgrv2FWfS4SYhdiqJxoqsywGo8l8zCVFFeQFbrp0iDNgjVG
w6urQcmNmJUEnvjM/YdEN2Djr4zRwkKcSzTnnHnJkCkbXA+UMjjND1lTrGyPCwE654yzLIVwhx5I
xNOnrhrC0b/XXbmSWpZe/Jzd/mmGyK6jzBjdCclLPhal8Wij0nV5YS49+jwX/zy6KKbESgZU0pLR
e5vyMsrFmovv0qPPQ/XPo+lA2ajqnkS4N28HyFCDjm59XH7tpeE+/+Y/z+4az5PMJLgTDiPcP6Bc
1GHVrGnZLCxEk/736ZL2CW75WCio4Ps529QoVWTyGcYgK6O+9Prkvz8AebusU4NFIpQKgsLFGrd+
dO7K2CzseXPqM/UTIGoghhLhWM/RpAB3Yyok1GntqHLKP60w9MpnLM3wLGATVCc0mElT5McfwHiE
cbF2+P5qBpiP//47QBPLUC/0HRIBXdvv0DIqDj6uR/eWxC20yM7Wz///hXT+odnGOk1a+IZOrYh4
nh/6Bgp41Eq/M8PfXfcDs9iFgkxZ1KQhILmUofK+udMd5MpX3n5pmM5//ycMhqRmQ+22BFyjsHWB
TSu/88YNmsq9IiWfh2cWw0mSMw8lOw2ocOlvuklsy9gBCS9+adEDWfmKr6Lh/COzYK7KokCdCsGc
eEXY+1NglJ/+tOZ59VU4nJ8+C2bUcicO60MspfJVNyhoHUq+c0gFbZU1j8qlaZiFcw+mjGfGPokK
SdEjTTZVm+7a4RcuqCuRtvQRs70XNmZV4/kZieIe56fkm8+T+zT/wyGW2TB7bX9cmohZPHe0hK2D
DRcQyJ3gbGxLGvl+1kQpLH1eRFkQmDNwqOloJrIdsEDjFopV6LeVJao5qMMDGiYEGx7AHBtvQICx
jpVIbWARvS5sz62sAMFgA/om8wnYMNagLAnHFBPIJXgKDfVN3nVFDt/AurspjbK649ISoVc5zhPK
2FAVHKUOc9KnrzjgDKhn6hr4cTjY9UdbCbEhxO+dwBrJEAEjKzFCVRkNLPWGA9qPqMcOhX1wqrR/
dUkcr1yTFqZmTui2Uo80aLsSNHIEgJNiN5R9oKbxewVQYivblXrHwtzMWckW9Xqbaqs+te2hQXWW
g9kAGOlKCH6VyREk3ixLodZHpG6gSejUeGlawhN9TeZj6dGzHEUn8JpRwm5OHCqkDhRvhl9XZdY5
+7iH+lfsglJwSsV7m6B+h05pb79d9/BZTmqKMU0GBixdbJsBAae5Zt9cJ95e9/RZTpLTBJs7nU8R
/JPAstsYw2s6rfGmF8x3/DnrWIPmk8FV0jtmVJR5yLPB3rmQ39gWTJahI3r41BQ+CsfCw8km9OK2
2Rbwqg5J1/V3g9/7uzrVzaZzjGwlfy2t3ln+aigw9w0fzWhKpvdccHBCGnMPRcUr9/G/mJZ/dkIC
hDetIFMRGcTddtkzmD+buvt9eboWlvCclmw5ZpxU5+NawcoDpC8+nK7+c92jZ+cPCqoXI1lHIh8A
lTh9sIa1EVl66VlIwxkGOqMSIxKbCkKVDIenUvkr87mw47FZUA/S66Soz8cmVr0C7P9CO3vPPS4D
PnYrv7GwZuaUzaE13dIGHCgaiB10/BYsiECJNSrcQtqe8zXj3AUat7KhidL8zCd7W5NfcVvBHM6F
huTK5C6N0izMOZDhENajCs6+z633Ljp/O7Ugm2fDCuRs6SNmB4+YFmdGDHHOe0/zATkw+5CVphlv
OIeNpsHFYKHXw9TPy4t1aUZmUdxPdef1PTcjarsnUzhbUamDK35cfvrSgp2dPiAuSIhX5LgUQVCp
dN4te+XBC689Z27aAJP3vddZkVYO26HjcnI69ZC2hrm//OZLPzAPYgN+AVlRmVHmycOUDfBkTLz7
zLJ2l5+/MM1z2iZkuysCEpuKElndSpymgsaiz1WHyxzlP5lLrjvKzNmbZe8KP00RE71W3Tat81vG
2X7SLQ1S34jcfK15szRg57//k631wGUpHGOKpl7DAMZ04p1v+Gzr5IV95ZzMNnAIBBIxxX1yqvIx
Mpj9lsv4PXOvYQLiwOTOQrvwR6tw0mSMhITkJPE2YJ69AIi8kvvoOYLnxffz82eRjS5yZfImRvKz
QZxJOkPuMuAVt7zvwfAYAQ6sgilX/IN1CgJPo1O/WDgdb4FYS/bg32UFrDrdYVNPwq/DVELTuQC4
/qCq0vc3wk4g/JuB3XZrwHwK+EsjRbeiMPp7QW3zrfRI+jpNzvQ7yYZqRwc5PoI5TCLHAk6Jk1pu
RkYAuJugUfZ51SKfI+jbEWIpVUybCD7ReZAW/a3g3oPj9zs+yj+Mpiu/cw7KL0Z2DqLvCWUpQCZN
pCrjB6zrX2xIg6YqfygKP3Rr9X202cosLmS0OageYEgAb+q4BcmNbECIgp5pPv2+PFxLz55ny1E1
SApOC2GL4cAHzwx6a1rTWF+IzzmmXhd2AbkPiA2A3relcfeu8nFnZvZaS+CvzO18EjzTnpNEJ6bH
ti87dUpKbkVVqdq7BmvpJ8y42lCm0yfggtCjTfzxhL0m2QKSiYq2O9E4JGLQN8kQe5uEN+nWTerV
++8XK+P8UrOsVJRuQyfqKViVj1tKpqjo2u3l2fpqQM+PPs/iPwkvbmJlgovmRc705iYyGvvvI3yJ
r3v4LBcNLsPjUes76bI+kiHOdn1aA6BL6Mr+89U55vz2s2RUJzjdCcPQJ926G6V+u1OH+P/VXKtn
Mw8UZzCGKqWcnnB6f9CAlblnnUZiiJXh/yrmzx8wC5YOomGt12b6lPZZ+4i4SQAVswl4IjSh25rm
xXPOAAPKwBde09/6atPGb/5PDCUMfoydzE5mUr+gOSA2bTHsccP6DpZyHICO9+vy9C/90Oz0kQNj
74OIDrE1/1aNPfQiYNEdwwwD6QC0yc3lX1kYwjlJZWQNHLd6n58S6POIoPRV/AaFZug7gLdl3YDF
Nt7E4K3+gCSY/Xj5Nxeixj6vx3+iJmEA0bVxrE+wq0ZjQu3S7jlR3bfrnn7+1X+ezqecSoDAp5Or
/INU/ZHGw4ZYdEUaaOnlZyGPw3ftAEfHIigObUS9h437xqqfLr/7+SFf5E97FvJS5L5U3IVsmT88
AhN/5zbZyp3COp/mv3r2LNorZbVckqzEqMPVXKR3kDW6oxlkSbQDWJ3/3FftHUQjAIFqDHvfDmsS
9Qtpxp5dL8osaUnHxASJ+oreGbLqj9PAbFBLKTl0QDVeiaGw51xPe2CTxTVUoVD1oPsYjkLHVhrl
ESCoV7DIC9Dp6zEY4aR58Ax4sVfUM+56x7WhIzBqFlyexKWRnvNBwWquyqoFUlmZ+qZq4ENZ1oiv
eCcKM/4OSrcdlng5NI1Rb40JBzPHUWtHzIWAnrNFtWhrC/wVfaolCOnqlcLsHbrOkex+Dvy+B1ni
8lcuxMGcOJoYFQgzZQ5lp24sA1Ssp7BVsRU0WXFdmvgf4mjZSBuGwdDKVe/S/CxHHrDVHtfS68+y
BGTwed2lNXBP8oW5fkgsJyji/HB5cBbieE65AkVMdHkyeJGM9QPt/aMDQf3Lj16a31mK6CGuXLKB
jadJEJYFfZ/qSAxoHPsCIoQeDNPfSWnICDy75pqiCva8v7eZf1KqXfgmyPjEi6Yz6N585/rV7/4Y
7S+W/b78VUvTMcsRTJLSNRPJoiGR2V1ptCE3mAjtnK0ddpamZHZWgBZE6rs+JGfNlr661At7vaaL
vyDPbs+BfybSDikarFTTqNVGDkqFExgBkF6WvwVDP8rIIOXnQYUC8F8AeAfoAzzCImGKnMaQt6pt
3gC9U8cOAOIfgx+bcD8Crkma07Atalu+tWPmb/tBmAdQrXTgFyy5UhZ5bltELO1nk8RSLZzp2VDx
yebwa7AS57o8MQcYUuYmfT1CM7YdEh3gbroFg2tnOmK1Br2wv8yhhV09MMZEoU+Vro33ok8/NdCG
Twa1WADPtOFPpXWxd4V3S2wPZJ2i4TfKQ13WaU3/R9l4RjiVzAw7CKo+xJ5P3uNcyaCjsbwd3bj9
qFzPPkJEHmgBSPhC7Z3SgJT5Lzuu+BbgijzsxZAGgDRbr2TIRch6rf/AY2zYC8+Xj06b1luYdExH
Vzpi16iRhbUP8lBJdHkCMfFn0lhi75RxdYh97gl4u8v+pCUB96du8WhCwFsMYH3zAOpllPrjozNW
5kPR6inQNOcfUADSIoD+dH0L4W8rrAkkXa6cwVmq9HMyVp7bVKfR/KGg9DFU4MCoP5cDfyEs58BK
KXQTFyBWnmg9AKVftzqJ6DC13657/Cxbjn6Z+TIZ3WjEZLpK/fIN48o3J/89ZzJPtEKmCTkZMKzd
xWApbdw2W/ON+jsAXxzX5iBKN55MyzS96iT9YsOAx00bAGfrZzGamw4QLT42R5h8Rb6FdCFyiWLB
EzpE8JebQkjk7zUkhbIapCun2Wq45ySG2ItpvFfY6BroWznpirXD0gzOEmvm1Jbn6pGBHOWcC+3T
0Wjy644Ac/BlU2pY60qqT2MJR10LRNnhxWnWuu8Lm87cmKmPbdTT0xRaNpJmt4ONwlfsEBFBfkqK
64JnjsFM40G6INSzSIjDOD3mVlTQn5fX9sIFcQ7AzPzB4fz86KYbwnj8aUo4yeRdAI2k0l9T4Fsa
o1nwj4PTS6JMN7J4ecf6/LWV1n7M2Uo5d2Hx/O11/nOyYIQ5YFmVuApWVahrlNKcqX+7PD5Lz57F
vmxLu8I5D4RBmGik5kedr6z4pYGfRX4OkfXWgsgtxPHNTZ4VhwH6S6b/ZHZ8AyPdK5ABOHT9vV38
OzQKslFjiVsy/EsCz3qT/E+7ZpJi/UUAfJFe/urY//N0JF3tWF4rTwQma2EN0t9hNCwwdRS4X7D1
5LL3N1AiVTIEJANyUlneH3I0B98hf5ueaHac1ET2DYSHjm3PyQNQXfBSHOi5nAQukhmMsZGcOyYc
QjgZrXsVuHkn6sAv7Uwhffl8P5La+xGb7fcxFeWfbFQahOKqBbVYTDB6M8Ydtk/v3nUbiDG6dtqj
stPm9XffiYuQ2STvNjD1JuqmlBxgQbAIIR9gUOdZJLa7IdBOhq6Amd90Ds9OOShAEN8q2baBTdaf
M5fxQ0JMe8+clm+lqzn2bUEgZdaqZ2YZzhjSOObf/Abo0kdtJVBBZ1WRTcHgJMVJGsKFbFLq7GkS
J89jp7sjh6dWlLuS7Yw4VZtYFCVIyXm5qzMHvNaWWOEg++FgcSjV0AzUaVFx0EVzu4McQDHY+6o3
WBnQ0nMFriPAvYTjGHc3fVWAST86lb2pqFGdEkq6bxp2s+HQS2+MQCx3D4aj2ZsBFMg2Hnv9BD62
3vql9O4YyGHPVZkWOzthIIxSMBGDGsWXMpCqth94b7nfBLiDtwAwstDEex+EJyEGQCZArJnuXAic
Wbn6mYON3QViqvotgAe38MIR23bsCvSgeQkne4fdDyCRHwoZ20GN7AQocUfKUzy1aovZNm5ANSF0
mzQDh74BE7cqy6rfQ97BxrxqwXIPrLTUzZYxtzrkCpQOonLy0HgN/A1zuGTKwE67BFIEmqLDpIs2
BESrCw1c59+aEdqBhmWbQ1DC+KG6NYgPHZO8KjgEJhqozaWSG7tSG+muKZ2/V4Aa5O1Rnainx71V
N3JrQQDtGQJqzi9oVsAmKo7HLJSuB7YdaKDZS5vquAqa0aOPtd/hPooKgzEE+TSNzxOUrLZjpQMX
TiabAat0U7Nnw8ZeS33D/iWboXnKexizmTmcBnmcfROxrfdAGpXO0U0lhE69VIXJNPVhlxTdATYl
b9A8nCDqhs++jw1wg0Njck0AxNqYOjcwUrN3XW9bZmiLZChWbpkLaX9uOGWjhqYzE2rnnMKHF8TF
PaB2L47pXAMORHabG0J19jTESddbkDIYcR/C1SBp220Mq7qVjXfhVjD3gdJNTgY7M5yoTqC3B2hu
G2VlDoAVY+PBi9M1eZiFXWYOKi6UdptkGvlJ5UPyUxBiFFCGZGRlIpYeP9trMtPyGpVZ1amxBdkq
n5dHMfRkc3mLXBqk2bXbAJ1eT5I5UWHt3QoEcByBiAWNbnPl9ZfW0exwCNmP0nGEY0eifCAo9DX+
LV+7dn/9bPo/YOK6yUfigRVHTYATtajj3xAnMTfST52VM/5CsWVOLUD/X/Gat7Du1Ja1AUbyO2Cg
yGnwzBKg+bZjss/d7rpjxZxrAJpyboOa6EWZ891NYByseWCjnwt3wICtKpotLajzoeafjb+ADV46
ARMIRXZ/iqohhtBLpfqPywvq6wGjc9w1LRMUn0zc9okzjafBSv2ApxCrKy0f8pMIjqAGNiBgftGu
aCp/vYSpP/seyirGHAh8RH0z3JQWdFl9q/s1et0R3s7by1+19Bvnv/8zZgNMlGO406PPlI/1q0NG
DU/Kyjg6jDtbmqbGypFvwUWIznHZ2GdRqu6c7OQwL97Tou63LWM0hApjhpHMx+zF58w/VXE57Ysq
TrYSWjdPl7/y65VB53jt0hpVPHpDHJEKF/ERIxn76Dddfrj/ZfeBzuHaUJ2yi1bBjpPEZ6H+doKx
mtl+QvImlB5+EqdNPpJbiM/8vvyDS9lhljirtBxiRakXUcA9D5Y7Hgwf51EztZqVVfHVL4AQP79/
aXPKSDHaUNVx0JqDbPhLrMZfOs9XvuCr+Tg///y7/6w6GKYgH6RVjuYy2ROPofYTrzSxlh59/vs/
j7a8JDeGVEHURXniNoEPJMRPW/vKgZldvFovg/i0UyWRmSY7G6qjDt0VsBm5PLFL7z6b2BbEcPQz
yiRS4t0c7ACE1iufPNsNbQDaDRdGrREKO1AMAKx96Fce/VUGOc/lbB+sIclTdrhJRIxYG5/1IY+T
HdP1QykeLg/Lwmqcb1WAkGUTV0USeVqFDnmRAwgXYq2M8dWVF+8/35uIxbDxDZJHQ02lCpsRwh7w
XuTkZsx68dTrCcPlpaZcyYQLk2zOsjoqJhUoQjKNNFPydkok5LaFVe+uG6tZPocUcOX2HJpG0NuD
wBb0UFpq4EZZ+Vf0f87DNQtdIqBWlDU0Q5M4u7Gbcu92xgoqZGkmZqGrrExnaQ/rrLMClgOFNqdP
AntyUBS0tmRYOYssjf8shBkKMxnMDLOonSby3OjcgdZTNpkrzeiFcDBnMexlrpFDli6LILTxx52s
fR6LNsgACcKiauVK0C19xCyeJ9EpkjKdRb2LRln75rE/l9fPV5vZeXpn0ZxYHJ5chpNFxUggfGb+
8LoyMHl1clpYb/TT72Jix0w8Xv61r2ccqMH/JuvWYmbT46gZFZy+xgyiJEonN6kx3kKkzttM/kRW
BuzracGX/feXDIqOg8TFL2LqLe1ExOg3Aq607NfAM18dD5mP///7A4lJ5EA5ySKzHj5ZPdwo0wsc
CfoITUsS5KrHLs3yKy4f51+bhTmHbpHF3RpRyIdbp4eKD1fu7diApnB5Zr7OuWx+XEsBMzq7OqQg
Su4yrTe284TGzZVvPwv0YfLBHcla46jKHxoiCq3/4GdrQ/N1aLD5cYz2ohZkwJtDfuduEAPKVN0K
t3BpjmexXevEoePYGEeL+3yDk2Aa2WfPAZul9U6nvXPLoFr3mGjXXMm2S8t2FuewNHBl5WXGEeWq
DLKBY7HxmIYCIldq03ar2jRL0z0LexQpdO9yPwEZHL7qliLoVCt32lUFtCIvr6iFeZmzzjQsQ8vB
9VP0IMYiSPI+CQEivirrsjnXTNpg8RmsyiKbN980BA83Secdem4bQU/LlWy19AWzEE+bjvXQ5E5h
FQSNLumETuluLg/OwsryZvE8lX6sUtvNIqNuNlOJ9FuMoUWtnVfrW+GZL9BUXAm+pa+YbeCt78d2
TLGBU6gVwkzy0031n8tfsfTo89//OXvzFsa0oHFnUSqMh9avN5A3XAm9hUDwZrt20bFBEq2yqHNh
DJD+hgbp7uwy5Wp7ZVwW9qI5B22gHbVBe8a4wPa8F/cW2FOAjmWwEfDWpnlpgGbhLFFkL2sTY984
ZTDUH/zqBTQLYA+CXhnU+pCQiHuTtxOKXYP6YXbsw/ayB5ionIRTPF2e5oVkMSeXIfqM0hfIsHa8
1ZMTFvE979c6l3/FeubtG2xtc8PL6qynNE2KRmOuzRwle8iOVo7ZncrUMj55Bdk/I83UTQzV22Nv
Fs5NY8LpJEVP4B0GeWMIg0lxyj3IJEJoxbzri8naDJn1RpJ42KWVtgLRdtWOmI1xp8d+DbG7sELZ
LDuAvpg4DnPjI2bZPKFfUz76kOz7PQ5QbsobSVdS3dcnNHQL/htk2k/hxWHnuMpZ+Y+s8PJQEvpo
6vbBJPxDFNNDxTvrnGCvKEOdJ2SWMMYcJ9qqcuKj4x6mmGHdvnPjDjpvm+uW0yxr2JlIcc1g8ZFR
/l7k9LNr1GmU3fN1j59ljryTWts2Xt9PQP3KhjGc0jJiXvl6+fkLqXvuRAh188yF5rRxZNBodrRT
QJWy/8ksO8qqGtYutdxPq5jmhQQyNyYsagCxR2s0jtBOTIPBN55bZa6VH5biepZDbCB9zN6CmvpE
XqEKDYmPMmjMlaSx8OZzSpvPQesBINs4TmVrZgF0Lvk94DzZ7vIsLLz73I0Q/cdcqWJKI+JuaKF2
FmCD3HVX7owLsT2ns/U26EzMxM5fN0cpZdgV1XaEUrCDMLz8/l8iaxFlcyabNditm1j4AHCNq52t
IOGZ8LS5g/5sj4tYAp3zYshh8MKygxXX2TPUdTQ6xTW97sQ/NyR0pzo5u9UYx64k6HEbDghMAT+L
yViNpVfOs0vTNIv1CgCDThIbwehgfkS+LXJoMHd6ZRSXFtks1tkg8h4ko/hYt2g65jAdJf/H2Zks
SYozW/iJZCYGAdoCMUfOVZVZtcFqBIEAgQABT39P9Cp/bhJhlrvubGsINMv9+PngPHejgdYebv/v
wiugMOdZT5LDNB0SPkUOTI+vd/7akxfHgrlzwCu7bB2dV9ETQtMIONUe2V1/+n+CnA921CVo0CM+
rnOqcI6N2+vHpCoceDe3dAujafLQFVV+X48uiYD56SBNQJy3yby/DBqcLMZqA8gAfFZPtKxhc4rq
ylMxqkJiZGTejQ1mZVAsgSUkqEw521UC0vEzk1/gtmrdmrhrj15sytId5tKlKjnYowMVBODWHGEY
STokSwX/eb2BV7pvWfTRcFNBtYqgsLlUPko+Z7+DObO+Xn/6ytrjXj7t3aG6051jV6gzPkylLuKG
lA9KDixkSf+Xu7fqgVc+YYmJ1G6TgeaKEejZ4lykZqOEujEnV7qAXfbN979fuV2DtS05AFpRMbWh
AEp08Bv7VOuwRQcHRBEYJWL3hWdH5MsZRukckqJ5U/Y39ve133/pl/e/n1IcfvTl9wMnmNSgDOma
fyEFBF3XP2HlALEs4sspAkS6TsUR6IlCx8CT5k8kaIFS7UnzBjRGCW2Ni++ZgVnbXH/n2qC6jIP3
HxUEtLE9lxxcl5xUK54q0+7atP9lU+vv9VestNuy4MfObdujhfYOZUOOTUr/EJs+TV16Cwy6MmTd
xXIcqDId4cijjkTDcF1V1oFm1S0/tcvw+WDJXBb28L5EeV/FqmOZ+P7WQUDpRypI8yCIqmNZ0QYV
yvmnCh+w9y9rLeEONsrCxb257M9DufXsN2UViHr/LqiJtLy1zaz0yLJeuW4QDhlThKZ9wBHnzIlZ
U0ATcSvw9p+y8YNGWxZdjrUjFZDfl5sJxN1m7A9BmRlgMaQvIbujaYyy8ypOYM/1DOIjrDg81sfc
aiHHMwXc/0sveAg6nKCvj8CVQb6s0Swgd3OgvxFHrx/0zkVK/2vnzrkPq4YJOZGxcD7nauEvqzUz
z1R9SRHQ9Cu4zhZ/RcsiD4RANpzzoImvf85K9y3LM4eekQBuljjc1HncBihlv+Dgq7frT1+bTovD
f6OdGTZVSXl0Rs+/QxUmi1um5fb601curcu6MVGzXAtiV0c3U1UNsoFVPxMPZdLOTEw8B+1vM1dN
bMMA8NXWU3ojGbwyjZcVY13bU7BhtHf03ZaefEt0O6cZ2mfweL2dpwzCSU77OYcZf1k2BqM/Uzee
5R1xUjo2ILIWEOfSpjhn3o3T80ofLcvGcpWQrmD5dGrJXN31RphQdHN2I/22Ml2cy7h7tydIWP4V
ftLQU1HuqD/tTPJXtxdMlnVjo1v7+Ze/v3uBPXRFjTIR6HMArQJa9IJ3fbk+vtYevTj4a0Tc20qW
9KQNfbLt5DHPs1tlRGvtsthoELIeA5db+Nnmq8CaT/2d6RG8Tv9c/+0r83rpC2+JtIa/ol+dRtZF
TL6BQhwN5MbD1xpmMa0DsItQR05QdiucJ7gEPHhBf2NOrzx6WRqGBjaFXcIEcSQwt+SoRwoHAKWv
N8qHeiHsicviLaUKXoya4OmyN3eFFCpKM/tHqnBKCu0i0Ke0sftzn5EilCwt4CqupxupipUeXxZ2
FfVEU3v2rCMUkGPIHP6d5/BtmMdtQMGSuf6Fay+5/P3dbEDlVNL1HSx4HFb+srPqVdtNzN1273Sf
KRO4tOFiRnvgYou5TJ0jQGx9mF4KsXLzuRm3rG7iRWsG46mL17rX7sY5M4Az+0l8vXFW5sTSMt4L
upEhJ0yPfeHf0ywAmp0c6XCrNmPt8YspPTp9y0reiVOZulHg0N3kFOc8Hz63Ti8LnAwDoZoCB3Pk
MGypG+xrKvt3vWFWNlJ7MZ8L5pUFYGIGGfPMi1CB+G+GKDSUU/McpGyMeg5MSGlA9Lsp3Vu5nywr
laDHGwOs2uMRWvrIc1nY6cf0UucezfMO4LLN9S/7z4jog+PjsmZpUtR34QRIcVnwWw8kbDWHQ8KL
SCUo7kIs3Y+DGql0DbfjJw7OBS4suLWkoyr3ICIC6Wn68QuKFvvQHxyUMXizj44N5B6Ym/Gnmum8
mStiHXQ/oKqlhr/5xgLy78hFAfMhGP6l31KfweI8LSmgY1m7w6jjsed6YG05lgeoje0f3Crr9iIR
bKd8selY9XvKOKDgMkhRDy3pb2uQzw3EtSSy3JlvHWLUW5/1Yp/rTkW04ROMkFqUNMSwLQhiYVV6
77muswXJa96pgDonkKens+M2SGMqW8d5SVoYHJb9Uzp282PVt64XUW6RjdOZ7o6AsHeXIFFyoyc+
nh3eMveP0sxA+b4wqL7628o3nz7w/Naqt/bsy2bybtVLkj5IPdeA8wdcH+CTQuDAJy++LO3QiE+s
32iupSRtZDVuymwaj2M1PTmcRmUGmz8Qi8rp1/XB+tFn4A1LSZoNhxTEf11zTOaZHnNgTHbBTCwQ
ywp2I27y0bS7vOLy93ctNc3U9pw5NSeU0v6zalbEQNiOR9rhghTWAzPxaEuQGomeP4ewhbb8f1/Z
pakBearWJxdnkA1Mjb4LqzVR0VWfOGJevmmx5zXFBIqSh6/whHYfZ1b6Dwp1OXGeOcNGyUbciCh+
dDS5vOfSbe/aLhGo3ZIpbAyTzN8bRjaU0092y2IAV1L2mTUqmOTYTwF7Qb4+bKdnR6O8J3hMu8/R
p51l7cVgwcC4BSTtRGYcahX7AtbTJ3anS+MsNr/Zy0EBZPZ4RPLz7OEAkon6hkLio90poPZSltR1
sgG/1HeO4Gnac5QINWxIq+XGQ5Brx5V2NqRD6Q2oKdU/ayC3KDlr7130dwHkalBzBT/uefpqOlzC
gevccM3BOysNDGu77zTnTlgDwri5vgJ8dLW8fOpiHOSNQJ9Pmp5YNcxxbQzu4wn4arlt8FLe+wDl
+X14/WUfj2eUdv3veHbGbHAKtOyxk9mDSctNlfIba+WH2YHLhyyGQz9WrsxsfAj8U/xsI/tN/zXd
ZLEbl0OY/glEqO7rx/FebtKH+fH693x09r28c5nwGJNypsnYnujkHMTkW3eu44wbnhkVp6Dq7q6/
Zq3ZFoclWyhXt4rVpxwGW4cxq6uvpIAh2/Wnr3zEUtAkqoQaoJSto8y97/mU93uR0sOg8mk7WDct
dz7eaeDp/79d34xkln2J7rH8XZ0+NNljQ75c/4CV5lnaUTuondczXI1PKS9epSNevIzE1x+99qsv
r3y3APupkQEHl/k4eSlqDGe+d+1OQnUuPxHZwQha6oGGUiUdm+B5Qhi4ndPPQagwSH5cmIeO95mA
xeUli6kBgmKSECtFA83FU66rA7Cgt4Kxa42/mAKOmf0+HznKidopbMu/FMYFn2v7xagv7DFLmwGJ
xE6U43mwdR31jeVD/2BbN/bXlfV2qQDKrY5reGrxY9tJJ1ZDb2fhPM1uXFSN3MARK6+iJv+ZtjmQ
uY58vf5hK0vuUhnUV2mbFbhXAbTuscieii9g49ogjNf3xVB+qSuHfW5xX2p5Mo/D79VCpKoNvo7e
P/A34wbjjDU/QUH53BRZ6nhmFiQC1JAAy0c/bOeRiRDFJfW2dVP31kj47+S2vFNhBC+1O7AJKHzc
pBH7JGmx5fDLxS2ubv5C8NuT81wLcW+3LdyLyywti50naLEHwLISkZ95o7hAe2dcjWbEdvxMN0d4
PowR6nlcPMtvNzWEo99BupehgE1GjILw2QUwOIA9U35RDCGa6B2B6SyimtMuHubE+euWlB+khfN5
SC0R3DtAouPsVKYx7fp0a3cwBxaZcbaTDLJtN/V9WJej/8p1HnyxrGnQoWcEe2n8Jt+OnCsP5cHN
dEdMmZ5tv4NqIfAq+MjmdbLzfJUeU5Qa/WpNPWylxCIEZ0hodGBZtA1EAEosKrhfZDeUu1H0M8x0
CCi8AR4e2tnk75Vl+V+BH0jvOr+nTyDHmjtkZHskOYoplhwQSlRey5B2MKYAQjPZkxSe60FhgayK
qpuQt2z+h7OJt2M9rBpbnhbhTDr2ZbgY+xDq0R0OEgMMsO0B8vcK9gKAq247XJLOpKvTzYhazRcA
bL2w7a3g2SZpjiVPz/5Rp8zejg0tDx680TZcMLapvcbEteUWW8zPaouAwbwbZdO+NrPr7IAVzr+2
noN4YNOiaL7gHXjMHSrwvDpwfsEwzsSOadVLwyZ9nLIaThAdOwHcam8GPhSHsTbpph5mbzd1tI1V
AzdkKez2HsV71hNztf/LSTvx0HeNj1sKoFteVco4oWl/8vNpvOOjlW4n5c94lG+HfuD+bimIwJI5
HswUaMjgD4W7QOFHrrDm0OXZI4H69TCmhGxRXfkn7SDuYG1FXyxXfylk0e09msMMPeHgV/G6Gb7b
9gSgK5z4ZFg0GMNhAeV2lKD6/1871SqqpnECk7bVcaCkiM3U+48564eXsgvG+xbpgQ1AA/P3iln1
16ap9T2MdtLzIKZ/kwt6dFKM+YOvEe5SMJy5074G7B5q/H62B3RIXZ7GsVb3meU1Wzjaq9AZ628w
Y8jueYMWtgpVHhI88ZAot9/VskTOSw1I76vAG1+T3Jgj6Kl0BwWwE9tzOkW09sTWmzgLa6XnUHp1
u1P27Pyy4RRwbkVNMX2m8jfRjjzwaRxwREQAw8FpfyMsmuzgA1M+NJg/HnjtszoD4Foh9OXgI8sm
iTCiVQzOsg95tm3HptTZNu9RfMwLi4azmwL5oCyztdwy27OsCqIKS0oI8vFpDGY7GvmoosIAcOu0
XlaCNcuDN0958kk2zfgEr5UsVkWfxmz0mr03WrTfNIybqFbdDBdtXAi2eJ1/0gQIB4jaehGmgZyf
WoTnHuHgkERlUKvj2HbTroS766kR+d/EqdxjwPIkTp22jBMQ8vaexe0A7t86wb7qw8ODwaf3nldV
XkbJaPG3kgoWZrbvFpFVJiTDMOXBHqKW6odFkSMKc/TP4ziXThXr3jZWWAHe8hCMdXAvXZ7+8Czy
bSzL1sfa0eKukWEJ2VRjAbB0M+nz3MAHDU4gLCTl1NwpBdmpJ8op8iqEIKoGbqMhUNfz45xhFGbS
m2PapMHJwNBrw3nWxlyxOXS6yr8Hnr27H+Ejsi1wW7rLLOmcOstvvmFU598S3Bu/YuyYZ69PDNZT
ojULuZlaHgIiBPEhbBt2RWuT5zGBuYhno/qdSLhFlAnYNfCfcEgMhU8Sqc4x/sGCc0obqQBgWnib
eFhIATbdQ27Iw3HsMTdLO7O/tFLMkOCmfEPkPP7QpoU9VIbdgAiepChmg0xqI1iHXW1Meh51pQBA
XvEq9FBkHHUo+Nlzx3Ee5haCo1H65T3gpnI/IcgYCYtbUxgA3LcfJ5RAUienD6aSzmOZkTpGzVa/
xQzGMK0xFxSKx7dA93Q7g7O4CGWiQUQecg5rVApHYemlOnZoMd9JJWBmKnJrm/MquLep4c9jOYK4
Mzf9lsN/LswUtR6KDJW04FOlv/XkdNu6b7L7FCtOpNzZiXOPAZFZ+6hf4DQ5GocCByJoMm2RxEHi
jHOcgXD8kk2UwMH3kY9d91wVrXyhSNzFNaxENk1eF3cN6mu/wAUVQNQ5VV+KvIArisHoOTQ1UNCF
selWOe1joLmIBejqB2dy6Q/Ht7x9kvttDEM4DveTrAoD5vYhG8fpLsgmXoaeMMVGzJAGIarSPFVW
inpSOdevjA/lRjoF/PHJEOyGKRjxr5kGeHJyD/Uk9Jca+JV9oOrkeZDT9Csbe7FDbsV/crp22smx
yTFPKI8oZe4e6hTvAJaQeEjgm3bupSpPLhbv70CEmC+yU3/gb2IdcsfTf/RgGhmNrg7uej2O9y4n
GkRuJcIKqpMwgTfitoZ1SsjJLN4Q0RYpKI3QbIU4cWNHL+Cqh1UcQ2lTlE1rh/3gwnHQ8shbW5j8
pW/q7CdsmIt4xtrwYKdd/h0c9y5MkFmJbDrbaE6qvzJld0lEPJ7EvoX4spvk7bmzjfOzn+G9H8Ln
jkdunZGDBHoBpXV92790lAFPXjKU/CTK3o2pw0OFBNF9omr1l/Y5DwsW+K/BMOdxMQ56W9FMvKU6
F+eMwbwMi/d8xvrrxDSZ2XMpp+rcYJ3bS0L4P2eiyPxAfAeM5ICTV5UHbmzpLo3zisp9PhT524Ca
vC2tanmowb3Z94hEnyxLgcHuzK61L2EDHguStajf0RXw34FJG9iOpCXW9Do4sEkmUHQC8CXgto2v
zKvHiZvPuR4DFf+/tz0Nb4dJcw0nMGFnR5M7dWw3MFdxAqNuBK1WLttL4XM7943HWpjmYDIemRSw
BcPm1Nb1JiCM3LjRX+7UH52WFzcnWIZ4iLlreqRImqI20D6rkpzTvN+yMjsQt2OITtzS26580VIQ
DYcnsF7BPsEByzlDhXnw00KHomgOCbkF4V25ZC5V0Wlbc1/0CngMMqkw7dg+U7ds/Naefbmlvbvi
V46oUEibI11TN69N62MdUfCgvH7VW3v4pdHePTyoqV0GfcOPmZdV8aTYhPLsvvxcXGhJ0nGtEhbk
uexPbkt+FJP9e7CDG3GJlcCHv4jUecYqjJJIHcM/CTkNtzwgk31Pc/3jcw1zee+7hiEerX2ojdDq
zO6iaRxBk5Pm+/WHr/x479Ib7x7eDFNdyBJnQJyHq62bW9V+sif2OrT+cENJv3KH/38UktbzHIRs
MMUInLdYn+5m455xkPheB9XzrG7BJtZm12JJ8ksLBqQ2XHdxo4KfFIynGMyi+y6sDN1eb621Vywj
OJd8pScH6+ibJhqt37ocYW6+UVzeiEKsTYLFcuSlFD8auiyUFOOcpPuzLvzPDdOl3rc0g5jrsrHg
3f1KsBvp9knPt7I8K328VPw2Ah4o5UV24DORb5IZ21RO2iJOVLGDmZ0OVYewzfVOWHvX5e/vhuxU
yiJjHSJRqUmqU8OCHaSycCutUF/nUifs86D93O6wJIBwqhGy4ZN1rEYXWeFSMJAdUduF6zMLzZxW
GxsKMJx5fXpjFVwZYUtlMI5Qlcs9lmOrB9vcG50hnMfmdUq6JPTtW/YaK8G8pfq0SKgYdJUmIN09
96DuGE3jcn4rodQdHbFp++/WcCNuuNZbi9XR6XGaU5ZUp0b9c8ZvXffIShTSVKEgb9fHw8oSttSg
skS2vtGkPM20OVRu84sDkVD33i1v+JU5udSUQrqa5hT+kseZwYIRIurX3sAf/vqPX2uexYRnVd0I
biNal+OMGQJUt/MhUc0tyAzc8StMfm4swiuNtFSSVgT2m7gSWMemn//WNnkR3bhXRX3rO1YaaVnQ
YY9jU3rGto5e69SHEoHb++4ip7jeSiuzYsn1aIvK8lycEACxAjIeFfFW/uYYsamJe2PerbXP5c3v
FhVVccJ4RYPjxIMdL4M/SV5mYPl4N9Kka+1zee+753OnyRkLTH3C3fNohmaX9epwvXFWhpB7eeW7
R2ursK1+ti4iGriGNv9E+k9CeD1nSO7cOCWsnJL/n7Cfzogl2HOAW2XXbwS3usfASYpTNUwPMG/f
OmDVbKCr8W/0xlp/L7ZyPTaB0+O2eqzYGHfmX88A4BU/u086+dlLsb/yKmLgp4vu7hE8QJxCqb+s
/nm9Q9Z+/WJOOzZxbYHyHdwpmj0ryq+IuciIDM0Dwiq3FDsrA2oprwZ5SgVmcMGlsvU9GeevEhSU
GzvsymRYaqgRigKJkKUBah8pwJn02RAS9f4NOcXKeF2KpjkLtAoGSU997kayaosQ59oAd1V6qFu3
Ca18uJVxW+mJpXo6yF1r6nUyn3iz54ps3PKXkEOIGOCNgbrWUotpnRYpbUTj5qcG2Qvu/7DH+9yv
N58aR0vuRlW4AvEpyFhklnyrK1qEFiLS5YD4Dc/UrZV77RMWGzShzWgn6TidQONsN7YtnuqJ2Ygj
jjc+Y22kLiZzSetUl1xZcK2vD4bqPyQPbigZ1vp3cR5HfK6vVI+E2sjcs+uot0nU55JaL8it/bve
CWujdTGZazHMtB7t9uTCih6613yrFHuBIvNFpxOOS1V+i0uy0k5LcTWCzbnF/bI79RP41k7L3my7
unGH/M/G74M4x1Jb3ea2RK1OjYfnLvDk4wyP79rtNlPG9349HFpDdz6pQXiefthW9eBnznfDi8du
dp88UT11ufXCLfpyvVH/K3H+6OdcWvvdnkVbWuBgLcCEHcA99/yEIVCfmx3ziLkPqiZ9mKRKd4lb
qxNx3SqUtmMfaOr0P/2048+wbeujfnbKFxcew2FFpP5q3AapejjO4N+n2n1xG8hbuh4GcqipUg+u
Pdhnx1J/wI4EEdOrbYQeGS8ffMQUz6aakKhTYJ6RtJJPszWNYd3D71i38CuUMH/eogVNSPo+uUtw
mzkhDmLdSYeZAyDzKKoqFeq1594RkGmOTUQcZH3moCthy0bkd6l8HVf2bO2z0YJBt2vNQANiN1DS
Ck45KROUMEJKNif4D0XgBhHXWBmB4E7vi5Fnr/AA8PeDN9Zbk1IRVy6W5dx0A1DY/me8SpA6XrJH
lBq5cjii2p5dPjiOQqngLWPhlVVmqUtPJU8s40HTwvWOuOfcf3LHx+uD6T8h9EeD6TKh3g0mAy89
Il3WnPqju1NnsFjgMcvO/r6M0k21tx+KQ/LgirC9x1Xtrnzob6w+a9+0WDlh/c4hd4AhuAqkpTal
KYcy7FvL3aBYwdxiFqwtC4vlMysVVqAkA1plnn7BIPtNqpt1LivnuqVqHdkpjxfMt2GMR/Q5u3gn
Jcad4KELg1sEr2nkgM4Rp3LqvlzvrJUij8BbLNkqIA4dVCKOKiv4UejCRg5nTH2QfIU+EoF/svPS
E0iOJ/qPx3wBScKcezcOyx/tGLCEWxbGQ1HNFILmMEtkJ45csasOYwEKDLtVEvnRoMALlmGWwOjG
9NxLj5iqO9MCoqCE/9Wdhls3lY82pMsLLn35brRzU7jM2CQ/+oVhwO+w/ls3M3FgQ6Z0mE8O0rOu
zG8xhD8afpfXLVbqBDm2BHih9EiQOWP2tIfT5I076dqXXPro3ZcknjWA+eGjCtoV5iEtkRRCIGVb
VJxuQDiNLkTp7fVht9Yrl7+/e9UIZbA91ATmiZmKlP5uS3aARcuN87J1mYvLFejSSIsVqO+4sbMZ
g3oOgk03z1+7ikDl43t3iub/qIXsXI7DQpGZH/rCdqhaJwURob0RAflvFf3o/YuVKMmyxM3akR+1
CxWMenEAJm3dfk/cP0j8hwVcXdz6Z2CyOWKdOA602kkkuefKuqeljm3HeezZsEGe+pwKuoUN9V3e
Qswwly9Wvx/4/OYL+0ZAaG1ALdYzWZBKF8xCiW7R/ssEj+DM/+t6L69MbrZYW6zMzVVgweczCayj
JTiOgjouO++1UbfMs9fG7OI4GNS531gNetonclsU31TQHxq2p8kjuGk3htNKCy1jNRreS0PaoTbc
mpMTAowHoW4hfq3LiPhgpCzjNJe9xLbgaXzRfEQQTcUmwDJV2rGyvidOAeDYFxtWGRWkHdBhbYjb
nzwwwD7VP8swDry9gqCb8uJYIAW/b6u52yNoVG5VOtbHRFS3vKzXGnCxsDRTQgPP1ikM4c1jzfvj
kFXjjc5ZWUmWpZucZJ3bcgd2ovMlj+55U5TjhSGMAtP4ejOtvWIxxtJGtzAiyOVRlzbKvZ3xVzq0
v51A764/37L/009+NAwW66FvtXWh2ewcq8nKtrTX00MXpGpfUbBmw0bnCIsg/17+VoFu2j3W/eHQ
A+L1zeYt2BOcONB6dfAp+cZ8Uu1rV5Gvjt1mUNURPxyhq31gxIKk0MmTb2k1A+QEdDI769QuDm3l
JaceCfNvjMkZkYW2Ds5glmRJ2FqmeB2zZnYgNwGXqU0dS558WqmNy1WmIwZOJIQZveKxBg2tjkDM
oZEsqBVXhSezkHq2fKpw2t5CM+BEHWHVvkWMOGysId0ntAxCPubttnRnAet2mU0NSulYuh0qp9tX
HqEHYvVyj9nkxikDqQuwNVxA2ql1olpP8lgpl73Yo6p2SPgh8T8lCCMZx/09erZ/UmVPXu0JaPBd
Z3Xqdze5ZA+lZPMbYWk8USkdCd1osIFgzRB1cEELbTdHbT9oeiS2IGJ6sBLPN1FT1T68ZXKRgRZq
J9DrsbEVsPKm7kvdkCYMNBy7eihV4ikFn4C7IoPKiCWRRHsVkSOG9FcqjPmNhsprAAIt8YXIRkFe
Nv01cwsMG7U1e+6NNhuo5hUoN/Ds3/o9cjiFBDWZcT790q0YQqEAD0RRI+1+J2M6vPJ8nH4EeWa9
VKVVPMMgvdomVuq/jabvZOzTvIBgBaQVZeT42xOXwK0FLSoKMibTPPCmgUI0ldRsaNGNMcI0BQw2
e8Mf5qLhCAsJEtHersGeHCmwtgmYxxEQrZSEvfSgO61Tikin9L4yR0Mk5EzygDub+YmTeHAG5W/6
hgrYZgMg5PCXiIxDJekNAFYWfSz9wf7qgDUGu2NmgjABgvBbB8fdE/rFfZZOD/leMvKLaAtKzoiM
uvJRUJajqrYt0gPanu2syubPjYZUeJy62YSoqCihgPWq3zAyJI+oQyG/JO35I+FdiU9tSPrDde1y
pxNYMoUg9lpwJQS8Pa5Q1f8T+NaWhakK3F/Sop3Z8k5bdxNkyEAnyZz70JGMkOClQe6wnWCDH6Gu
YYKRri2Gg2FV8NwlhuF/Bgmorzr1xfWh3gtJi8tqiJpXtXPdSUD+hgqVzIeyJqUeBkUXoCIR+eQE
D4UbM4obR7gBlXb7UkIBe04L2T7mHvc0Jp1XWBtO6IiIqSb6tSy6/h8EJrB2G3uVx/5UBmeX2Gxj
W42UYUXneYs7xXT0fcw6kZphn1fWd6jqqweIb4e9zSrzBhKVPuXS7R9B0Wq2BRBSjxrB/h2tsEmM
VpOGVTAn24az8Vgox7uzB45EY+NaERugIB173d8rBGkO0B6OIZJNxDlA3WttLFuqXzVOXAgf1MPz
4FeQXZCyDK0iH8BTYsF3HNrqrZhcfQ8FfY8TUVBHbp/FvBviwMFK1wNRaQFkBVRTz7tdoUSxczun
76JMjwOPncHwO9XKJMZPRt4cwadGpRK6tLzYSu7wLWmbMu6dOb/jkJpVkTZOD8EpwpE0h+51qOmE
iTi2CUhaqLAOOzGYagOX5wLGScI7BEVh73uV1f9oWbqvOlXzPqiZNCiLHe0NLqBd5GkoxMIMdLKv
OvBKqC0BDgt9AWinXTTzoYel0Nnmg73zWZNvcF5tYib97IDLkIk91rmvo0RO2zIo5xdZQlxQTfI5
NqkMtk1HqmPgmx71qRP9MrGc7E1BPQQ1TAWVOI4RoKFlxS6A0G7nelbhb2FrREOPopTIKDCEVKvG
rdMT+9tMlP8ItZf7E3ELSA5SuGgJsDkG/X3MLe8J+tv8kTS62qEEOXntVDa9JmTyo9bk0HZ5Gsun
AwrabLg5Da4s9kE/pdsupWqTWNp/VH6dbV06iTcP8/5u6BI/1hCFn2fkd46phNqz8lz7IfNLid0j
6yBcqtO4Kz16bhvi39tqmNqQQwX71FE33Xd+F9wHwh+heJ/bA6ncPJ6N/9Y1g/ezw4XPhEMbeFBh
wpjgKeiNPUYJJMOxB1q3F+PTUCShTX3IB3d6mmsfOjrl9NvWd/tNVyUiJgEbvqWDWz43aSmeiB75
buYOdSNI0Wk4dgX6Yygr+77RInlWRdn+Lku/GcLGFXov/an5VTUZuRtMmx7sEldmD67VZQSLtXYP
gb7vhVi605Nw/freh7nVD9fO2clC8/0q0wIexIPBSHJGgoWKWYcABQQbmlIYE0kk2q0aXmdhlydW
VOgWjhUQNG5xCE7+jPPQunucrvonDdjsOcFJ+2da2+VegtiGS7wW1l+UG5RfBjg23Huubh6m9P84
u64lOXUt+kVUAUISvEKHmWZy8Hj8QjkSRAYF+Pq72k8+3KGpmqdTx3ZBo7C1tfcKFvmG8p58s/xc
vAxJA4kwIwHEihwmnT20zZs0HBtif+E572CV55Oos+bgrUxUD9CbnWm9yzteAA1PgiOA4+I2oZk+
GJ3Sa6Fyd29bFr2GeV52pG43fjOl5R0QJA3q28gRaFpmUdHUVdR1fbur7bTY4+zufkickTtA82Hv
h3TOhBCNzY7GFSwkSZfcdh7KplbhdL/8YLYOI3rlx3kMTDgCD7JTACS+c8fOACEW/DWDxffOqKTd
zZOd36GeXuwseCyicKjfUmbkj5F0dqR4qX45aobrajZQWPaSyv6q+2649STikAP7ISuEgVkC0USR
F2mUOO3wDXLU5MpkboUSYePMN9DQhzthUNVR1VvNzTi7wb2ufBsboe/gY9rVbgRgLnDN/YRcrJKz
/ej5DMhDUo17kYniD2GSxpUq1V3P8+6unCwCmoADr0K0CDJ9DY11EJID4/vTXZUPcOyhuffdMgyQ
VUrEwYZLyr4fe36dTl754tFUXQkvmeor7tXmEYUccnBBKNkjzxJInVDoydPC3dmOsYrQSb0AbtzI
vIJwIByjRkkPGEwSACyfJ8VjzmYBNyxguJpIdzy47VphoIjpIgQTBy7F/Whd4aqCW5gAFGU3eE7v
RKmTu/NupODjQzAcRAsxQDI8rFUX3NcjMJiU9p2MKIxTgehscvubrAL5mjjGiVTQN/d2Zrxm1w70
L/I9E+3eT5zqWIzQAw1lBYUrIKRnWQHJDgdF6lfWVetlkSVRhCwTdzc7pIjAGRyBetfd0cYHQb1X
5bTejXXZGMDEJ/rD6k33rZlz77FtYcUbTvUoYMxVuM1D7uf5XtmMPqYdC76bLih/G5QDdxkOwCzy
J2c+zEh/vsohmFLgbMCuD7jtIeaK3pGhFBWpwtGT9L72XRDjqZ3rr3Wh/Wdp24DSO5Q8pcPgkl3K
BlA+UpXtsNvYfelz/xYOxhpovGJQ9zixHKRRmtt3cFYMxr3uCoXh6IND0An1AOh++9uTdo1CB7RY
fwMNzu6mRDUAzQygHhGoz53nhYgi8rVOvygPMhzt7LQnMo/iLYCYW5z+BdSCqoOALLKT37VjFQap
M56TZDcukT/Tq8HTpgp5gkCxa1LHubfIAK+3oIS3aGP5gKl7Fq60rucOWVRn1LVxmBDr2PSFfdB6
rMZQMDrt8973Xkcsk66WJ9hN21c46oKvEKrtgKY3wjvIopLfyo6ZyHY4OfYKDArjdv3PNEvtej/6
IttJiFVEiRrnH/kMXxm0DXSD87+1ghfQZ/gUekLX77llsTMMV7m3vaDl7Uin4rWs2bTPqOM+zSkp
TxCpLuVuLhSLSklgbTwXmflNk664I8pv9m1vrmB4dgwo1XdUzOU9TqnhaFsNhC6ngIl9MfIUebfl
PMIw0BxL17N8cCUts+94Ik9Axw1xAHnZvaSud+Qz8o+8C9CKNUMCHcWJf9FKTg+lL+yH3PPUdRno
dNfLnO7qqvfvzzH0VkIzNjZWm+8MhyNMU1LAeUoHNqLOCLx2WHMCrhAyKIHtBn6H7almTzPK97Nn
5J+8rdx4qmp4labt9LNHSg08nU6vCJQvDnkZ1I8lhIaunICV8Tj4wYEPhYpwsVHXibLYV55Zw3NX
124R2sJSN2mQtFFDUrk3ZsSGtIamc8EvAx8hKmBspUIiMu9k0qZ54F5T/e4bhetFLVLwJ4DFOJSM
AL3f51O6s+ps+OHpFBgvDrGwHbwj6x2stobXuiidGwtaHV2UCniVhF46my/eVM0HkNGDn7X0zzdG
rxVPBbXrO9pUSXcDN3r/yg3m9tHA7PyqH8fxCFoWkqPSh3f7MdF2GZ+JDEjVGwkWVDfMV56t0mln
m3SM6i7H3dMhOC2EPx59xx3Qke8tfJjIfltAyUZM2uK2dnLk8TKpM2tvqD39btrUe/SquoQx7cQc
JNEGyUXUib6Cjnrqp+GcV9UNPtLxI8ootmZZFhxbfxxjuICCCVJn/fWI7Q9RE3u4UkUJBqYcdRHq
sphOMO4R14T6NWQQijG9yxO331WYesDWVIE2flt0Ygc14e7FLtCxot2UPwnu8O98EjW08mw7zPGD
nxjN3V99QKcnSKmkV40kWaz6jB+MD/fGoB/Op681HkpR53I3AFrRhi3++Mvc2EiReSkfLIhxv0PM
P/2VNk7xwi1LAS7HvQT/sNEK5oNwN9sjOBOyG3jedLucVAzsJcmtH6Nr90h3pxpkgIHX9r4BAwML
NiCzgzZe1cAjNzDzN6GH3AXTpM3PtqokDgqicMsZIe4f1vkI5oHq2Hhw3FZeo64JU9rcQWISNGxv
nKS6Vrhx5aHU6eSGdo+UbNY2g/puld52vCQ/iCEcAVxXdVyBiLLvclzlU02cHcriTkyw1Q8ZH6av
Q+N5x1pzDRNimfF4lD6aiSh8EhQ5SNVFohiG+3bSwwP+WjyQBn5X+3IuABARHmu/5zPxIgamDK6H
XnWirkj3bBxw/6emVDF4INNV3UPwOnMl/YlCATm1DVhmh4L0/a4vOZrsIFUA5wmpaAhZ8mMCdT3U
HQxTB6QqPo+043q/nRxtlVKB50WAyX2ouXQPs67E10o76Q1MZ4OjzdLyC6tx+W+lTH80kxj3IEDx
vdJ6OrW4bJrQo16+G3zH+jprGFjANqPbAbEAuGfuQSmzsz3923Ot9uBRqBaFVtC8aWipnJSVe9Dy
cos07iSIMF6PHq+q+PTmDyjXRRkklN6Lph+/giZoeIgbDr1t2VjvIKFx5qahchPg+AKOB1JDFlTx
UV3ywEqrUSOXQdD8qCtLNyjRwEgY6Myx+MLIOAETWvUw9mUjDMw7s8O9utmptkNSmQ5aYXukljzO
VEIc1whE9RSJl4EYIkaxaU7S4c1zNxnxDuqn04Rqlimi92zvejbOcUtaGtdcuFHhmuLdNtwcTDP0
b97sT3EKc/Mb3PHbB4bHfLOg7vI2w6LgagyEe+NYGWo+zBnAZrE0J4ch9fN9oIBTCmebFw/nQkcM
FPt5JXkCiQpXbR6ZsqdHyDRlz+DSpM8eLKR2kGGar+tuqq5S3AKP3VjBUbiZxY7ASOY+0W0SaXSr
78da4sRpgcDug668I7Lz59CwoIF/PBDyZNLl/TnJ2zksgYzVHNjOr4G2/u0wzCCGgnp5IOAV7l1i
2l02ItFyCDRj1Fi6GDgc/c5Q9EerABlyRhv4a8uT8sAJamlh3dnN3s2b7JlnOGJatE0jhi+McJ2p
99C1dnYTXC3mqK4TGs9Bog6KJWzv4wQ69Fo6SJMHH1Zbrb4lpUuzvWCV/ZqMMMmZTdqPYV+0wRHC
TWQ/JYZdWzNmhUtpPdnId5rdoMfsDkujsaOurepnq0gH8Cc1tZ5co4f7QEBSnBeufJW5sI7iLLrT
25U8tJCxOFYd7lswYvfoCYLAqR02IjPfaqTBEetVXaCbhFR4Vkl6N+Gc/+oMjvrVGD94rk3V7ipM
bWR6WV9nDDs/hFMIfrHwhqLaZa7liLAFu+VR5E1/hx08xzzohoPD8u52AuP5Gv7L+lArmlwNBcwH
znfDOz05KBEp48NFpmiQccnBgoN2B4Jt5DKwjr02S/f2MKCNnJXBw0jg9xnSHPTkkTneT48xtMVn
mwUvOi/Yvm4Y8rxhrB/oWLDb0raC4iroOSjhw2ihLI2MCVuvv02zpCl3NnX6XeYX7bUqSfJIlcjj
LMDYHAikgfE3bm1fTdbs/SWzwjxd0fqWFYrvW6WzIzRUW/Q8qJp2wj5nDH7bfiNBSfaeFwygnKN/
esMS5VzDbrnbg4TFvxbMam877eA2kJDkqS+H/MXRUt623LWv1KwyDC+dZ9y9BpSKkwk8UGIC/5rR
tL0O4Ll98FEtDCsEwZshGKHgZET/A6XrMfIHKFe0xm5Ok5FsjkxVN6iZAGoO8xDc6dvj1Dr9K+nb
7jgGLtwKE6a6CPWV5h1xvruvZuVdQ1xfwvDbNDEc4r07G+T9exSMkjdhj+0t8710l/bC3TltUuwC
q1I4+kb6kPm4WImkpm9MZ7iY104hQ5Q7IO/mEeuPO3F7ry2C/6+4Er9xqOVdiFwF5DR/6KNqBsN3
pOX4xdUUZnoay30qdXM7iTQ95ijTHTr8Y+D/IXI2eShbU8rNXRL03wNcBp5zMKl3iFM8DOAbfvD9
1Lr1p8a5IWf5tc5L8zcrY+0LqjreTdt7NMK2qrxdCZCUOejAZDsuRA09Y8T0W68IUCpk9mwfUX8o
/b1tLPen1/sSUTJovXuqnNF5KCSV0PKEEtET8KXJS9Kl6t50pn9JVFWm1yWZOnYgxUi/FiOO7YgE
csZtUyfdTykggZcT2gMSMaO4HRqUz1/sVLsvEnVqG5z/pDi5uNpaMHDKyJcgyKGbUKOIkcyAhYiW
hbkh4pnZSQU6xIDKnDdbDMXa3AEkBhi8fWsjzdlVXq9P1ux22b7zjB1lsvKhK+DIIQLGun0H6nN4
NmVp2rDqRP29MOkAHANINo8+E/pqTHlyB+94KGEhGP6GBI74RsvWIE2uh1dTzwPfIyDL9xzt0qug
SJUbzmzeal6tNEiXaOSxdZXqaQ14wtQ+Vw74/gGOMvRjwLat2wpdJWej6/0RiQFN9yUoWTqDPZra
sq4rML9vi3nKkJ6b8iGwcvnkJrp8bCxw7Co2iRsG7cery92zv2odH/XOFg1scJZ7tM7S6lT4Tr6T
syARIcLsbBiq7QRYqv6xSmbUdEWf4+40UevsruYeZQ3asevx8uhS0V6jzJgV4ZR70zHFrfBF1k53
N0EZ8L1hIB+bHJpI7iD+SOg3IS/LyE3DfB539Xg9dvOQRDhtUFaoRUmeuqBAWS6VRfmr5CPqEAL6
4mFX5DPWw9CYfZJmKMEL0ukiQs7n3KJ0NYGDgYt1jupGbv2xRJX+EUh3HtJi8A9Wl/TeiRepRq1G
dTPOHFSPFOwB96waK3TCcKdDfuJDIYF4t6V0f7sNUU9UwT3CzsvkUbWDCPvebb4Q0nsHbgf6rJGY
PDWwnghbD/caC/TkIxgi7VuXW8UjSDX6xh0sfcya3vihPdVp5IFQGpkatVBPqHfILSVh57sUPHV3
S9VpbckuYAMySykCTobOngcvFOU72S5vcEwa21Z7N6jhlU5ovYFEWXF98b1Fd3eyBiDhcnR3CRlc
L8LFYfjVm8GLIMAt9kx3v/SIMm84u9SDMUiHPESh/vIsud0/X17CayCsJXgcxjwJwqRbQmsVU+2x
GWDQ/roR/RW6XLjP8fZLIPW+LMSRDOzl8ltXuvJLVPngl1WaUFOckoT0b/aMLo1oiLcxrivYjyWq
XFMHzRAPDmVl0BXxrEYK5d5A33toHqN3VkBx5vJnfAilRdxZ4nRn5qVJi/rPaYScZQ3K9RnLgH/H
dhCNVk+NwPqxcBBEM87znaaG3oKw9hNT2UNWI3X8q0bbyVshCvmQZcpDGYp/dowXyIdsKKwakK3m
5A7JVxSfq7dJzfqTE7gADUxdCq+rnOGKMmcpWkUdewJn95MmvUu0O/fBWicQvzmdpXXAnoi6NN3A
naxNGTmjYf6Bf8F0FqhWNTYn3xrZV98o/8nGJvgBkgnMCozFEKOA2XVZ7lxpCcN4rtBiCnA/3OWF
OyEPLscHsKbyIzOFf82trN3AkK7EHrI4TCTSSDfjsjm16AFEWZ+/5SPEBahInqnx7ChVqtiAfazs
vyUEfKQKhMUOntpFkIR5h+zd/Xl5S6wAVpbi2UrNZdlrFDAHX1QhzjD9ffad+izMu6VrtfbjFwvb
R/cLwtyKgUCQPdSWd0rFvEGMXXv0Ylm7RRmwqsXiMCMFfvJJ22+Xh2Vlbpd62RLXTuiCDPVpmJX+
6bLMu+660nssZgcV6IxIeYKoUL/B0VqbhMUad6jhiZsD9DTjvmGpOw//mYMNFdc1hONf68Z/dhAs
ul2ky3170jXU110ZuLEWmfIPU22zI9ouOblGlQ+yRdAzTIsrpBdJDCXyyr0maArJsCCF3ojAZ6Tr
BwnYX1nLf34LWgAVFC/gw2ajqB9x1KZHM34pK3lUnF2DD3AwCPobL1ubxEVyADt11VJW1KfU7qB/
4jwlfkvOtkO/KCzXLbTGN4LUygG2lPkeptZ1qgzaZVMyncCZOdpFHVYOdOI31vnKC5ai3lZba1n2
EL+uqgIYiHo0yVvrGv+Yz3kQO6rO9P7ywl9ZiktZ77nJeIeOf3py64e0v3HVEJXVlk3Ax5/BlvmT
xRPBGa6mp7z7wSTKPLhEotoAmY4tIs7HP58ts6MZFxgBhTgPguszYGZe298JipJfDeDQxmR/vKrY
MheC4AgOGJQUTmj0xTm/8xnsnr19hm4NcCCXZ2HtHec//2ebJCm4NJVNCdCPshlDI4Te8boUTxOr
mqhR0BBSynI3IsTaoC0C9Dj3DQWYqIn7FgkCOhmBYhDoGzY+ZmXW/9+pBN7UArKyJ793z0pLQXoz
o+S9x1xNx6lpyuPlQVt7z/mQ+GfQBMxc2hRifyfZnYXcZfIy+UBzZVZ+YwOSfvklazOzCNWsYi6Q
SgM5Aa8woRaQXRdAatsjP0rdvXGgEy+/Z21OFskFK+Wk5KzIKW3lbyQaUSWK7ygffP/c4xehcbJa
D2cc6EItOiBQooLx6W3u/Lr88I9PZXSD/jsRddYJ2dsGtBejTqLJoLH4GdImUH3LBL4Dr+3sLkxO
dja+W6mNIqyY35NBO7vLv31l3JeZlq+yLhkAgIqJQh+5fUKJE1r0G6yJtYcvtjWD2wMrKDGxk965
GrpitXcorS2I9srSXFLApgxFiWlumvjsPXDlwqHhCb7GzY0jBm9H8qA8+E3uiY3DdWW3LVlhBdxn
hQEM7zQH+tfgujduISDGR8k7h4bIJ1+y2NKQOQTelkN5GgjzAyqyAVDbZawC85OOfCONX1mt7mJH
D/7YjYNCWzxrgjtHqJc6dzaO7bX5XmziEkxs2nAJrlTGQjEBwlLhGkmfLy/VlVIAW1LAJpjB2bWj
7BgO268dc8XJgz5l6tu/QMOJekjv8lnuIYLyYyrr/eWXrk37Ym/DfKNI+x49h4L+0JCezHyOXkoJ
POjr5Res0Byg//jf6OGWoyi9CWEcrlkJ4OqAfmvRdC+sC+SdX6j+uYZ3A1R2CDl2AbNfUBd170zj
2l9sqy4fpLHrDb7Lx9kqWyZDOpj6AcKSXTxmJqJev8+ZDnWv0Zicb53ktww2os7KqC7TYl7iqlo3
2jkRBS/4TrA9I+NrMum3hAMDfHlk115y/vN/zsc0SSkQUYNzGiWAS5CfZMF9odEf5IOp0OWB1v/G
56yse+f85/+8KetK188hPRg7iavD0VG7iaTvLh03mIBrz1+EBXSAB7ezHQetbbsPuT8lv+qapVGK
zvfPy4O1EhX+rs5/PmFMxgZaxjU59U33C6SbGEKKT5cf/XHxG7ZO/x0daCtxmbVVchpQ8kb/pQTW
045yI+/5mDw6jR8roX4TtaUYtHIu/K1m/vMprCJTA3nVOc7UG2cDboAQhfbvB9LuHf52+ZvW3rEI
C7QuwbxwwArVfNolkkaQwQld9ifXQeg5Wx5mK/O+9HHRnDZ2nRvnVHjz9ZnsHSK7ewuS2Y8uf8bf
O/H/308Bcv7v3BhCO1Np2seOMeClAMuUR8Xg1q9Zks1tNKF8EQJBDvXdmsCOE0KA2T0cRsiDATNW
hLzpxX6iHT016MTHAZp0zwGDFGJoZgjWclhe3wPyBBdtNrHsquZBfpYMAOb88u9fWbVLHxLt1lZF
1QiPG6e4LYGPJqLf2NNrj16sWg14L2W2ck/BxOR9LpziMGRFvhFp156+yEf9YnTQGczb2GSBdz1K
DikBt0seLg/LSuSzz6v2nx3gVW3bD7YZ48ZUN/5UAX4PhfA0c16IA2/Yyy9Z+4RFeE1UUOlh9NvY
L+V4N2UwfQK0f+uEWFv6i5AqJuMMviFtjJ7SdeonL3Vx9k+Rr5d//N+T5qOFf/6qf4aoNwUMP5Wx
QUNtgKUsKzRSqNscnJr/cfo0P1gCIgmil7DiKkpyjYagd+WZxDpCMeEX5E4g6hwINCUr1T9SaBG8
NMCPbkTMj89hurSPsAV8ms59pVPTqpgBuAiKRvdSGe8RiN4dqvFg4mhkn5fHYm2oF7EMLnBcDnxq
YuCmbgBu+KWr9qrhW0qcHy9G0LD+O9KA0ilg/1wbJFr7Jq2/TMEXECmvXHvLB+Pj30+DRQxzUvia
cgcEQR+Q8O+sGVHFNLASILr0tlyw1z5isaNULkvU3/UQQ3EVXKRH27kBBPHI5dZu+vhAocFiN6VD
Dp36khkAaKYryZ45gGm57Uckq3ZcqePlqV77jMWugix/LSw3dU+5RMXOhtANvgo4n1KdeD+9XX7J
2nwsthbNgTrQiRnieVAPAwHoFyCluhKHy4//OO4A2vjf9eSCteLns5xOSlGk4SIemi3K8dokLGI+
uFtZFjgD7N9SGFwL+pMNfhP2lvpdAS0Dm3P/9fI3rJy7dGkxNFkM8Baocsfut/ErkPWng7mWRydO
kD7+YC/eM7tPH+wbcKqvnsvb7DX/cfnFa3Oz2OvDLC2FVnUTW9ULLFEj4fc7P7+6/PCVmfk/yyGX
G8GbQcbo7r9D8eHd2aw4rz16scchHJPWKUGJBVqv9zPLn8AcKz4V/6h/Xg3/HAWAldmFk01tDCpx
tc8c5w/YAQdsQLm/PC4ru85f7O2ih9MGZHP0iY4luysSMj/ZAvYc9TSTt3QCLftz7zlP+j8fotTE
oRvRd7AjFXEACHgxtScwFw5AWm8UD1bWj7/Y2zYIGq4Nfe6474fIq6ovPWlf4A2y1TtbOZfp0tQo
MAHwxVDKitGf/pp4xcnif6guDnky33WV2VluHyEhO+kh6yKWoSMKhB8H5XG0W1C4ddjnAh7I5HPB
xl/kaVCYqMzZPCJOhT7BmeSYbGqNrQ3lYis6JSjpTYAMR7H0vqbVg51awICST1U86dIEKfVS7Q1y
lnE91kXEHfIK+H8TZtXWUlgJlku/I0ifeC6c0rDbp3umblBUhW9CcnCyLPSsLYjWyiDxxd5MeyC0
y6Zq46mWv8D4jyElfz+NEMa7vGVW4srS5ghUtQTobwt5eNEdSNmHdNNLdKVcRZfuRg2q5nM39zLu
C/YTcTGuAus1BcIoGsGX7UaYf6bjS187h6bqt3qAawO22KA0hQJAW9lV7M/NngO6Pg2g2Hpbydza
eC0O36JIqyrBhS5uawqkJ5eRFQCoeHky1n774vhVhpBZT6ME7fCtnkAM5T9hWHP52R8XIehSoT8V
Ih8HhoNPtBodOHA68x846u2IBTPEsb0xu7c106+kA1Haylyz8d6VbjTli22uHFrM2dxDVBj6+WV/
n493zAd2rEhDx3YOgK3e5W15alA0GBvIKXyulkeXAv7gVY1lrdsO9pJDEUKvou2iuVT7KgOceoaD
it4oTq3EgaWKf859UmbAD8UDWtmvKQdBWVGL/KyrgZ7mIoXRcN0Nn1sibBEP5gR1MCJ5G88aKod5
xNIR2hLzxmStLMC/EoD/HKCdi6oaxOXbeDRvhddEKaptwWaKz3AM//+VEzyl/x7PElgAt05xtOF4
pt8txe0rmlfsT+DmBXQu4OFweamvfcUiBJQudEVMhbij3WBfJzV07PM9LZONps5KCFhq5ANjMHJ4
4dYxdNiuAWs9COJu9A/WHr0IACTtGUYS5tgBykyqbt4VFLcuD8rK/l9quYncMfD3QVyEyDc76Nnf
2S5gzuBN3aSz9dgpbsEmPqAgW/ifTCyXAm4gAcL9JUeF5CzzENqz/DMATAlzGLKlL7+ypJYKbkk1
jbVrurMNGki0XXMo+e1o/FMC8ZLL47aymJYSbgQ+7pC7cXTcAokepFA/uAKJYOPhK3WOpWAbnRu/
EmSoYqv+ZgYQ2amMPA+Ewf6Vu/Touxs7YmVdLbXxZalABCgDvIc6EXx4rn1GNgp5fzuxH+zqpQq+
lRNjjzVuD4Enx5107CIKMgLKXeBkINiC/RAmxWBuecfJFQ3G5ACFN++tC/rxWPiahVAggB/hAD37
2qncPyW0BMG8g3K/Bt76GWbR5D2AoszjVJfjjbR7ILG6Cmr+hIOrkwsJmjNSfK1MEXWBKF9RhB0e
Lk/+2vwsIsnQUF6gGCXjRJRTmKXZoaMDBCP0Ox9YTIXDQRRwPpew0kVqoWZYEJlprmJkllGf0H0F
ya2i2V3+lJVTii5Ci98hnldJJmPbObm8jzs0aox31ou8bRt343RaW2eL28IkLSbBypWgAr+P2aHN
t2A+a79+kURwoNIKTVsZW2NE7N80kIBiAHqKOt3Wybry25dKbmngJdAGynVcBIDAdb79ZRzm/acG
f6nkBmyd0xroJsW9hGeWNnCIdHKQIgcNwnPiebegy75cftVH8eqsC7sYKQL1gCDzYYrrGDF/012P
K2IWzCOoHWrLxeGj2cA7lh3bye5Y7fvo2JaFy18ndIfvRc6rk+OmWZQ0PTuCw1A+feqDlj3ZjCck
67g9x4b8Fq2MMgpiqD9sbIuPDpDzpyzyqb73wXYp0PZjECgG2GDwjmXunxWXpq8akIdPvub8+n8S
q4HkcAUE+/DENLkOztZG1G7Cs2xQezZYuzxSH63g87ecl8Q/L4E3hVc39QhXptGcxjx/QG1+I3tY
G6bzK/95NG8KmeSg68VDXj+nFm66Dqo5c/uSZX618fNXVu6yA0tR1eLQ6EXyiUbcNEBWLtHZDzch
Xy4Pz9rzFxEw88q+gAhZcKoBsbuqcjOBUe/XkBGA8uDlV6zNwDL+EQYmXAJ7hyKlAs1D/bPz/I20
c+3nLza2guIX9MIC98SCodyPLC9fm47AjhZ0kI2fv/KKZbu1S6EjJzsYrI2myU5KdgS+TOKQjNNW
q2IlcizbrTqxLBFUtn0KgA+AQESGi9n4q84q8Evnt9x4GwfR2pcstvWAbTbUpB/iLvAeegPNgJK0
JwiNbdbpzlO6THuw2ezFjkb9snE5apfo6sAc2MCY2CB8WBB5wZ2DwQx4LnGIq9Osy1vX3mqbflhT
Ob/2/MH/bMSZiZxOnXBPmJT7jmjn1ZjcOsEgtEJphULo0bKD31wY/TbA5qyznWJjSFfWtr0IATD3
c3LhAhszWHKX8XcDWZdP7ZplE9uF5WliwTAylvAmCfO8eIGm1cazP8rgzuO12PQ2iBmApox93M89
lJeKvRYxa+VpsMu9PT2T5vXyN6wt7OXOhx4k1LhytGiHKoc1r3rJqhxVBt7/aYvqHgqWG9OwEont
RRiYGxRgB5YnJwXCnajeZDlCOAOpr9zC4H28d5xlv9LzQTeepDPGswArFmbj5bUErXYHicBh4567
9opFNwMPtnoyJwz8oWK8cyoHDHkzebu6zX9eno+1NywCQJZOOWgQEppJSBOBKYRCGkUdZivRXXv8
YvcTiDiPbdC1cVtAqEAUp1YBFhfYV5/79efX/rPLIbYXVKakDKwJCXltuInAyf0LKZp8YxV9vC2c
YLGZO6VnT+eCIoPjj21SXzscAqe6dvdlBpYV7JFvjGtvzPbHS9ZZNizLQfg1rw3U1DSAqbYLLe/S
BU21VlBW9T/TqfBhtbLY6bNF3aryWRMDlvAK1fobAdz556Zjsblbq/ETH15ZMQPpK2o8E7tn5awM
IIWNMPVxcIVPzH8nvErhjtVqNseTJa8p0VAedQ6f+vHLpmQyZxBKnRC3wYSGf++OagiMz78uP/zj
sOf4i42sIJ3b2K3dxZBikLu6TL5mRDwRAXmQRrmQsPGrT5QwML3LJqUNNYEcB7kNS8Tq2oP+h+Dj
8+WPWNnMy/akEhW85s8QcKCdIsKROrMws4+XH742Qout3AxNCsYVgPcaWnZO+s1X8BPzn30I+kDN
bCM9X3vJYjtz3rquHkEf8TPvARztOz0I1Nk4g8I8DjoIadobC3VlLy+ROb0ufWcuu+RUcLXXbtNE
FfXtaG5ZEXqF2bDAWXvLYi/LubN7AFqa2IOHgROE+iyUSyHfVxT7y9Oy9obFlvZwi6ypK8nJoorf
peiq7ujgJ8esKIZjMGXF5yK5v9jYMoCmjk+hyzkG/jdada+NZd3yTcD5StxYNjm53UMKWsJOBdSO
sG1BhqUb1421Jy92NlwPOGtHq48hdQWpP085kBv7H2dftlw3kiT7K2P1jh7khkxcm+oHAGfnJoqS
KL3AtLCx70Bi+frrh9UzQ0LEwRSty6xLRQoJ5BIRGeHhHtQrTydLjz/v5BceztBNrUGHBMxVWd6V
IJzccpUqN9TZcEirrMHFIBiru4SB3rozUx9cMIG9jVq0pTttjoJOzJpxF5drwlcL+2FeB4XisM0U
R1NAlozIRNYdmGx6lbWQJujYKaOx/74DNC+KouGcghgBMqXQj4U24ij0z0KSdoPLewgCHJ6v2J0F
Dy9nJoEU2ZSJc1UKyjBeBk7GeIDSOnrwpIHqQnoDiu2VL1paSvZ6KfmEEFLHkMXs+m8G6I/7dE1h
d2lRZmbAbtOgx2ZA4AAWK+izOKi3Otr/GEWjd9kMLJj+eVUUIVAKiamwwi4HqNCpzQAcXzZhewXS
shUTsLASc+4TleegC9ZgXCzFrwYQ5jNZexVUgBX7WyACayVWPubNTgr4SD6bLx6zKmDd2J5yf4p2
RhClu6AfxicVqU0QleykB1Db5FZZfmCMh3e+pfQuo2rY+7kZ75OJdiuvsrQnZmZv6kiEKrNfn0oZ
n6CHe8LwK5Z7YTrndV1Cp95AywdCDlM8BgP92pmgex6K6hHich7rstTJRvN9kd+8tgvJMCtW2CPH
BNTovZEXrtH614FRfri8/5Y+ZmYGh7BhvhVlaNGAUhhIZAFORv/Hz0aE7Q5Fm7t83CVrmeGF0zQv
7nIQ9De6T+mxiQ5gd92AElrGYJ6prZVLxcJhmtd3IzCjme05uVMm8oOt68+h7k+kQHPA5claev55
s73wGQppbKm6Ahz1Rb6rwQgd6s9G779zqWdmjAyiqfvEj8CARw8GAf8w+P/OfLbpGgRj4VBYs+MZ
BX4c1xGYki013fA42edJsTI1S2s7C2eqlnSdSKCkkyXilPSJA4GpQxk++mxldpYGmB3oULVIM4q2
gV5VvS98sGzToD4Effi1W8fuLISx82puaNMAzfRTc/IleIjJFwJY21nhxg9/TGqtd39hFeYFXVDx
ZllaYZfGsfl5pN1HXN1Xopq3auywv/NyrmRtFuIObR7BVvclKox7bkIsET7lBqfADUtyqlvomJkT
cFaXj8Sb6JrzkOf1enEm/HTsbJMB0GyM1WEERg/1UggfVp7FP0ZQsi0SE/KMdGuCgH4IIm8Kfl0e
eWkaz4f0xcB9ZlSIyximsaV3UzveM595lx/93In5e26VzCW6/KBJSjXZ1Yn7ZYQquG6PRZMO0EJA
s85VCmKszJkyOy4dDqYi6K6wuP5Ihmk8kAH4WGjQFVCbyTgBvEjwKXBHVUAWphqqn32lgRRIVIhm
7hgchXfSN4LW0yAnT7wSBGFu3qbjO8Ci58WZmZSoBdNRm0sTpPz5/eC3kTOmYPlOgYG4PFMLFnFe
1M1N6GAPPdyHWeTDqZ2y+osANd9VaBjh3eUhFg7+XKcLTChG1kisc4i5UTXamCsXfRhTvHJmnouG
by32zLLoAdZk6OVw7IvS98BUzbZRrNo7ZO+jPcCBhWfmfvc5NQwZO1NSxi468+qt8Gm4H2Jhex3E
TO4JiNI802wh18nSCRdGKE6ERZzvrXKVxG5hKuYVYmqLstIJcP1gVL/Blro3wcYdjPZxQt/M5dle
OFXzQrEJOdLMsmLo1wfNPhcSlOgwuytOYunhs2BDGcjBqaHkx0rSa+S0bgz2HuT7OfKcmSHbHvIM
bHDTKQvBjk+1Vd5IWVlr5f+lmZ8ZmzhCVQMdURk45f1jkhY7RsjJ6of9ZOuVSGzB98y5EMHPm50J
u/tTMF1ncsug/pO397RAO2O4RoazcFznSubNBJkjlDjb0xCgt9j3eXNHzZhuMi3eg+c9L8TsNDW8
qhTICtsTpX63b7IBLNhNZa8k4RY+YM62wkITtIaGpU9Q14HOiMtAd8yi98Bf8e5zopUhBIySnRta
tBrRIZmMfuNFXUJvIp2VK5mlhWWeU8/VCeOpANkv4lKZbI2xGD8LRsoz4MOON4D5gHe7kp1+T1sT
vmmOLwCzewrmcwhFF233kEr6rYjPXSeT/Q0COHdWoH9eNhzPXBtvmNFnOrUX/nhqKQtHy6DHvFf3
ZWpVThyXqSsYOmos4Q8etNUDj8XVTYDMF6DFYpeQcQcHBU21TnjUGMwdeOInaN2AAwg8d9vSpJDI
bRgIILV2gd3stmmdgGcb5WEXBGWdBxRDtQk7iqwy+mjdJonZF6MqzI0465dc/rKlFZuZFiELZfRj
7B+5gHCCoKBYT+trc5RPqPGAJiVf60laiqXmvDUFki/gkW/0qR6mAcLzAAobxfQZFPT3QWfRjcWn
r2Vvf8gysLRM9BrKIxAwCd+D/zpv/7PZfrGCfmlDYgJcv8caAl2tgpIMbzb9sFY4XLD+c169nOYD
9MdYe/KD9J5F9beord5Zvpgz4wF8zRklsDoQ6dgxUMuAcHAtxlmw/XMRx96qTcgWpu0pxa0vbz5C
2cspx9GJrNa7vMMWwvY5fU1DB9sUI8xyA3LtzRRPnzOT3dZhuQ2JPER2cAqK7C4z8vfVw+acNiKs
VFTwuD1BxYR4mkzyQaGete1H4ysxm3Zz+bMWjPWc2UZbXTcRw2hOXer1NHbjzHZpQd4XTMx5BAvI
TkQd0OenSj1GUGOY1iq3C/t0zmoDXGLWEhnBg1XsKxTFPldlubs8IwumZE5hU0I2IhC6PruveCuo
uOlK+5aEPXUy045BY9CvpPwW9uycTTAoi0iOtMSOqs8OMves4Fck7qcqfecAs5uF0RiqhMxcd6Lj
hLQRrkD+HRj2Ya4/Xp6q51d9w5/MSQRpkgYDKLXak7HX29H1d+YmdLMNlKxKr7+eTpY3uVf9VXnT
3qT7/AP9AqKD7Zow9wLMhcyZbnQQQlPMPo8OrvfUCaBO02+gjFNsLeWI0pG/Ln/m0hmZhUvGqCyh
LIzD7ZuqwzIBu7NiVRb28RwkCWpvC9oxxjnYS72CG9D7Sd756HM28YWnMIREl06Mt54MUJbH2oH4
6IptWirMzEGENmjXMzCe+YeREL7v47AEw31PeeGAnSs7ZYp110UEBYUeVPFubNTTlsIYPEJ51dcb
4BX0l8jspk+AqdCVz104ts+v+uJz+7wkyghKfSx0MjotVMTyGM2QLPkMgHboxJnwVwzE0mV0jkFM
qs4HQK32DzHEFzZ9NPF7iFlAxEYJBWbuJM8+BKzij7lI/4VUz7aZLLcbpzuG+8Oe+A2acTqtv4De
GIyqXQshiEiakBjLfB96iMT/dHnbLnisOWKKVJFWzIzaowJk+Qb9jeFd3Ycc3GhpeAURgODAeAIt
Hg0S7zvgi9fQVAsrMUdT9V2VRM1odsc2U4cEJMAbuxqhN5GilMC0O6nufQXt5xDtxZJjNicpfQyU
CkCDptpN+A1kzR2r+srCesWFLXzNnCdnTEMJxWIIh/ayAIABVMLBqEDQM+Qb8MKYEGILVxJBSyPN
zEzl21k4QfnlqHFj20Qq+xpmzX1rt/c1TZQXTaJd+aal3Nkcw0kg11kwPwxOvg/1DDeYqibc9CIe
/wWhrXJC73Bc/5r46LcbaHgld1nHyfdxCOVtC7FEeCtoTIRQA401YCK94Hsb6mu3ZZDpQzWBVtpJ
Wio9pSr+s7Pk9FOBKiAHJQc8KkMD40pXyYLxNGf57LI0rY5DUeMI1cnipoHo87aODb0SGS25lzmI
rgtUVkH5tDpC4Rzc9kpN3U0ygIfMMRTEI10I3xl3caK7CK2Cttw2rI3OIjV5/a/LB3ghQJjjYBso
XY9mI7rjlPrmxyKLmJfI2rhRdW/us65bowBb8G9zIpwoLkmocZ09UmEYDxaUjVzczLiD2pyxYouW
lur8iS+OKgsDCwqVtD4C/xh+F1kCAWVoCjxenqilp58/7MXTBwYZH6urYAgmYW1bmts3LKj4iplZ
WobzqC+enkFg0058vzpCvySE1hujH3uzl8eRDpByZoP++p6vMOeQyqwGlg8hW3Vk0INz8fPehbr6
3fsePosGpABkL9VtcFI9lK/9xJPG0+Unk+fs1+9RoGmfDdqLCQrKkPaxwLNP3wznUThQx3F+4fi7
vSuc62vvW+RsK+f68XTyrrf43+3hsD1srz3v+vrh9j5zA+dw7/zc7Z5290+HJ+08tZuru93h4OwO
Dwfn8HSlHHezS53NzfG42Ww+7ff4v6/Hj+7+uLs5uniO5532Ln5n4x7d/ena224fvQ/nX3Nd79Hz
9t7jPnTWOigWDIM5Z6GREhpuQw+7g8Jv+y0SNv/gQ3/FyxWL4Ohz65ZEpdoYMoU8awz5ttpk1cPl
2X57q5v2bKuzMfDDqDLloe7lzgoaNxmjlS2yENVBiOr1Oo79JKA3YMnDGNg7AMadNjX2pv6RWOiy
gCYCN+77SN9VuCZicCqjT6awNsSKvcvfdv6Gt/bR7L7C8olrdLbXR3M0+WEwRvJYEiP7aYR+8vPy
EEvTN6uumrhvZUMrJVSWIvQUfhbJmhF9RoO89fYzb2SAK72iNa+P3DLLvSqTbwlUjVJXhmyErmVM
yFM38DDYGzwpvESX5kPHx/Sh8CPrX4OUeifzguRuFANliMIp9IGzsSLeICYISiQeosV+3w+cfYDu
VXJVmUb9vdYTCK5A7zpFjiHqkDpcat5D8JziE+0YYt120+8mtJa5hURHahpBq90Jhz66hfZc4YiJ
5HuIXqEvARvK3xWZYT/ZxQTpv5j3cPE5SaDtErSQcAhDvAWD6ttJ2bm9Gxm3R6dTUHwEVSEHhWDa
h4CbS96joA+s5AbQavxGbNHulvqQIzVGNkFsJrBuUO3UDyivMQ8aZj5uVFntMiigP9ZQSr+1Gku7
fFDhBppxDcS4DTP4lPkxMhSsZRDcqhno99r6yjLkGmRxYWPMoV2xrVPorZk1FKhRjHNsM+Ub0EBB
tPd9G28W3EURtJ3DMq6PMdDBd34cJG6UQwb28tPfdlHmHL5rgX48BAOpBCr4flD30zS5yjjyeI0z
ZyHrac4hvCJuSKzAm38Y7Oqm6w0ovaaHprCBgbBd5Ipdo4BWaMHADs+UQxP0ZmVrtOcLSzMH9QYA
QnArRZINmRnHr2+b4PPlWXs74DbnkN7RJD3PaFkfk9JodjGzx30RW9WtlC290ZA7O7a+sDeXB1ta
opnhzhhKo22RZMeSpvVpLOL2Oum5feImVAKdCqzn77Oi8wR1WDMmmlBXJ0Cun4og3rUE2onobFjZ
yQsfMr/7y2EIgxjJXHT2WZsigwCrlUY3pJY3VluV2/fN1nkvvAgpmBnKARcHeSiBKNU/IHHmNN1N
8ePy09+UbIK45RygPESJLlqrSo7oETa54wPWA3niKsw4FJrhgVzI+hoRZC1ZS5xSd4I5cRTQyqFt
B6VW9JOvlVuX9uDMIQVtr1neWOkx1qrYgr00+jGA+oC4zBrqTQCludNE2n53+cMXPOycqElMqgQd
DeyEmauj1ZZXZsg+GFKsXMjelOU5z+vMyukxMacczBeHoZAjHAIte+AqwqH+gphpuBJBBPUQi7b3
JBsgIaiGgZ6CjI8HO5bQV+ohdeRl+WB40O1inweO1qIgh5zu5a9f2Lm/4aDPnjbMeXm0/UruJ98n
R8g1TdflBOEuZ2rsNfKPhUWdkz4F4C5ImSXS4xBRqMqjK7M6GkOSHSxLJh4JESaW0HBeuc0v2Mc5
+xM4ZjMRpVZ9zMcEIE1SNLtOFnIlifzW06XN5k0nsgpMiH5OgIsm/a3ixVVD8pWL1cKj515rkLk9
mAAxov/S2keN2FotWVnqpUfPrjthEcW2YVbtyaIPfnGf2Cvx41sHCLMx90U8ANg4qlCp7eMxcEbI
7rKA3FnhCoDu/HrzGPL8+PPOfWH2qCiKpuyr4ljwMLxvM0OexlFqr58S5aLJ2XJNDUVhi03FSuTw
XOh5a8iZXwotLG9Q58GpScHc62TlOD2kGXSAplEN3gQ+CKCpoWR4Ish3bEnshzcGkhKR0zZRt0G/
dHSSoY+CXsUZAsGm778aBLbS0Wzie6og1O2KIoiIAxZc9LPEY28e0toGkhVEuM21gCanVxiFAYCW
1J8Mm5vFvTWE0+fLh35pxWYG1o5tnguBPSuDRn2oako2Cp2kW1OoYmWzvVkGwbLxsx14sWxQW0aH
U5KEpwLibKUrRKYdyze+9EWRFAcrEKXt8jA1Tr0BnbUIrRgeEGn9saVBXLghMVvIIoYk89AZbn8m
FdyQssvuMcAEjdBsbqofdlkGk5ug4nJXtMT4ioughqK4tkCJHA3DyvZ+y0Ke99/5OL34kKQFE3hN
wCWMNk5zx60iepB5YMeQ5LbkCRzY7fuEItjcA8dmQESjiQ11p9z/pQ1RJE6jVWmASqoC80WQW2Tl
UC3ZgtnFTBu6mJpaxUc7bIPSIb1u3RhN/Stpm6UNNvN5rY5rNKRApsts+A+pyusW1KFOGkfvuTpg
UeZuK5CkynOg8w/o7b+pfXor2vLh8uFYWO+5o/J7TQbdKXnQxHBFLU8daiYxIBNOn68hFhamf+6e
TJXgiFND4vXbj3WlvDzKVlZ26fXP//3Fds2a0SpjFaqDCqajGX2kVbxhle2O8Vqw+1YN5Tz3M+vY
J52fyQwBExX2daODrYjZMS7vIit1qrL3opz+KiJr877lmB2/Aievzg0kdxIx3FNSfhnR6ZNyiPGk
9lrj9tKcsddzxg1RcUNJfogrf9pbpL6pxpa7mWSTFzbNysosHAo5s7q4PEFDuZr8g7aSj6q1rgQZ
7mu1poq59PjZkSY13ttHEgIUVZH9OFhFc1+lPoi3CjPqf11ejKUxZucasb/RxYOlDgHkD4+1Pcad
00AG3qExhZl61yDzPpXe0raMm1QdSGXckkl/CY3iAHn17+97/CwMCswQ6KPIZ4dsEB+aCFr3ldxV
+VqJZGGK5jyDCXQAcXOyGajnTWfINLpF8K/Ke9/Lz063Rlaj7VvFDrXaQQUduqyja+m1Xr63YnSc
7HkfSlUPmpQwTVDq2vr9dG37Xy3VndOeEDzcXv6ChbNmzc4zcl6NUeNkHfzU/1VChcHpJfAXloTU
g8j1Sgh3ftobEdycahDqjHlYhpwdcIn9REQJGWbV31/+gqVZmp3jBsp/Nhj/2YEUtqeb8htvQVmS
x+IO4p2lAw35j+8baHai26hWIaMR8to1LR+ndGwPfll0XmrXwc8CV+BdVqTxOyqt57WfHW1jbEHh
VaI63RqTi5q8xe2rs1TyNG0j9unyB72ZY8Ag8z6VOLLGCNro0AEcZELRWdlbP6cCMBK0dAfBxkqY
75plT7Y1MABoSSPDx84q/NiJpMHXkL4L/muORg8AW6v52IYnNADv497ejpnl9SQ8mda0A9YL3uXk
szXe26XRZuZmENrPbTGGJzpZBxPSh2TyHa6KKxzba9Nvtk2PC4BqHi5P8cJw8yYdqppCVw1QJoOw
1N7oOWxbaZuHgAP9B7wukJltxuE8BbUObVR2K1HymwWg89LO4v2qNWJVGZC7Bg2h4Qgy1ugjaKhO
PdLlwa0NTldHJj4oMkvTH70WpfvPNPKzzeXvfrNQcx5/ZhkjpppYqIQfxnKYHmhIwBzgd0jIg7GX
JvLIs6TfB2PH9BEEJNp3VJWUpWdWhDokjtMNOBM7jzFrfBwhvLryWgveYM7xWDSR1aQkFAckUj/4
QzG5bdwNjhEPd5e/e8HQzTt+zpkyKNEa/NArSDqBxKjjW6pBL7DijJ+BY29Y0nkrDnr9ozEkSF8p
CJc0U7Qpw/6+bGp3QI0fNWw3U8qZpmKXNpnXg6EEYfMGje99+ykGasI0HwTAvlzcxqRGZTjbK9Nf
mdwFVzJv4qkgnCiqYERoGA8faiNyK2ufp+Ntrr68b3JnBngM61yPvUBqcAo+FbjLpiRYWbc3W47P
+3Vmb63ONCNaB+oQT2OOWJPLyDUGvztAKyTyRgpWwHHiYJRuBhBayoBtSigW7aK+0E4+1a3HQUX6
6/k7//Pn8P+Cp+Lur+Vs/vlf+PPPohzrCGjA2R//+VBk+Oe/zn/nf37n9d/45+6puPmePTXzX3r1
d/Dcf4/rfW+/v/rDJm8jcJR3T/V4/9SAZ+n5+XjD82/+X3/4H0/PT3kYy6c///hZdHl7floQFfkf
//7R4deff5wlXf7z5eP//bPz+//5x65++hkjbPzrUf/9+0/fm/bPP6j9D4sLYisFKkhK+Pne3z+d
f0LsfzDJJZRWJDclped+YDQTteGff3DyDwmaJ2XblKEOLc/4sqbozj9i/B8AJYNnDrAfRU2GMtJ/
v9erhfnfhfqPvMvuiihvG4x53h7/exwlJcpSQkgiqSUw5PwSpvzG7GIpDAiR+9nRH6zp1jYrCIgO
druh4I6/4bLXH4A0htxQivPYsKTZvZisf7/Uy5d4fe7+egdMg7IFEI2Ez3H3ELM3mqauYAKITLed
GIPHYhiV24KQcMOysVg5569t3F/jKSVBr0w45nYeogyZ0Qht2oZTy1J6La1kD2gReidWbB377cNs
pOmZbXOsmGVhKV/fB6e278vAwoeVBh23faLGg+KqinbQGAxbd6izRDt1mMQRqNAyyziojDeDC5ns
c83WqsvKVZNlPyQjGci+1znIgyurK4xt62ugCy2pk2RTxMh3O6PfscqZSp/c8qztXV9g7M2QEgaO
p6rtf8nckptm6IPc0SiDIzemZIRi+DiIcQPgoK/BjmOVkGHlrbnVVEy22/WhDDe1OaFnjTJa/L0W
YKyEbdrEhpAJAUWFyecwsIHR1JeoQLtJZHxnfqA3oCRMVlLgM1eOk0VNHD9LEUSjiFbmJrKqup5G
RoLyedAQSOPy/jT6YDqEnKf6ZGtWb4ghxhY506rfQDwo+sAhUYQOnIw6kLbsbvtY/TKygK4VxF97
8/OLEdO0qMkVlQR6zOf98yLHAuhhm6YlXmxqqPJ8AqoIR3dDsw/T2Hi4fMhmQj/Pg8EOEYtxhpNm
z5FoYAtMYpmNhpPZPQP9bZao2A3NKdsHRVr9DBIOUv6c6+yLRDUd3KhmOP2kAVidN0FB7R2JI6Fd
Qkb9Fc5xYnDaph85IG+y0CtecwMNDmk5flf+RMNdSZMRldGmCSHq20Mp2r38OfOjhanjuDpAR4Vx
Cp0PGMiXU9dNOdDcEyARoZl9muq03UUc3dVdy69Lav/lz165s5cG6o11srm0IGcNJTQImZyD5Bfr
BEWbPJ2YNByOi8W1zye+y54DBGO1vf+ZjOSlQcaH2Vgj6IWBVg7NdrMPC3M/OXM4+06uI7PYZGlp
R1uNKs4GbNfgfS3tMu8cmZVojhoFD54mkBvdgZ0Ocl0ZgNqQGU0Ds9ryUcT2hrYSAP5ShtaPOgAn
iYvjDw6N2Cp44MUtbi/eECflTWOEGVpI8ir5FKOgUO2AJ6Tfz7eb74wNY+dmCLaRJujS/BhCc9F3
0RsILeg+05XhFEFO71pu+fathp/70E+j+DEI6KY4vDXKY5HXRuVkQQOb1VrFFAOgGJpAlZZjuIf+
c7hWg31rs+PIKxu7g8MAz5umE2VXuCfVWLGw8CuXAJpUO4oOQNaqQYtPeZHWj+mQGrtmZOPPqWmt
3YSkRbipqLRvzxmpX0PaiNwB+1D9oy5s/3Gs6+kxsav0Wloa3ewi7hO6TQGr+jVMwYBEfqWSleTS
c3vifDvAQFK0dVpMSn7emi+2Xot+P52KNHCLvIizrRhzfWKGX0D7r4lcMw9l6giLql0rqtZrOBlw
JTPqTW0BRTvpHJ3uVaDBYwjVsk/MKpnXG34Ve1kLIqQVfzf3q+et+/JdZ+YMDH04s2c7Gyes91DO
QvdjI9cIw2aX/rMhgzIfQBAM5SrEu/NCe1OPWodpGbgAXWY/UpYkHuoqyW0GBZ2HM0bGHUflf+AR
S29AWz+WrsGMIfLA5dqtRN2vb8f/fhXFOcw3Xsees9OUaMMI/KoIXFL60m3KprsPmjr6WTb2Uyay
3qV1bnolC5h0c2XVK8P/bgQRACoGU2FJS5B5p5asfIF7GgIZI5y6LfCF1ZUoKpAyjHkCcb2crJXB
3xrQ4ohhpaUUwKizi8ww5VozswlcOkLqNB8Law+oR+2A2IY4wP5lK07r9x0FXl94R8VgfH/P87TY
PSHolM5LXWmvJDp3G0vZf3vfYhTUKQXkVGF75zFwOth2nfb4qrC2+b7pzdqzTfL3ivx/7RUIz3KL
oZ+ZkHkwiHs1ZJNtfIuNlg1XGEnlGSaGuuwX35oxSVE8x8Gw2G+1v8yPtNY8QkRVGZPHUSbYAD28
xgf25ihK4KMskIOQ+YwJ4EpM1cMqyRLSFo5oWbrv2264v/wxr0v15yljOOkwXwz2D9iVmd816RAJ
C+U/t0/6fluwgW1L/OouiRML5Yl6/GzHvHNJkrOVK8IMjPc8NMHBssGdaFpQJZ4NXQ49q2oftmys
8HATeM6HtjLQfx2O+aaY7BHELu3kTm2Xbzv+s0ntB8RHvuv70Rql0O/RB2O2tBXk5nEnpHNfJgba
RCHvovNkl9+DqpAAR/Byb/NxWEnaPjdgvnY3nMCWwGkKzghamF67GysK6sHkmY+2qcn+jNNuN4BZ
d1q6RSk5d6086uU26sHeI2pIDjgKabqrjBU+w+2hCz+XLaCutxmecj/wLhscROTC2GZdmKReV6Mh
FpBasAi6NmsgAMr1qGvHIAkkRxpEvpCkqk3UkO3KFMGOq7M26OU99ftscsRwVODKDddhzTulhxp5
p9GnthNoU28h6Uhc8M90+wmNDitn8XdrCVlNhHK42ZvSFvMeGtJ26cBJ6ztGBrhgX4ztldFC1xMN
dOgFytuVa/TvXwY0PDdBp40Qhdlz/Iwt0BY/9RhuHCflxEYJfYsWPUWOAfCtXJnGN7wwPkoyNGcS
qgjSCK93Sqaljw43sDKmtJ6Qi5X5sVVNeZzK1N/6U25ue4BOPmepovddY9cHkyWmlwAvebi8oL8b
CYsQKjm6Zhij4N9//SJMq0jzCltW6rH8QoO+2UVDDdXUqq4YyH6YPx3S1BQbEmXib5Vgz1bibM2p
hTY1XGX5nE8kGTnJsg5T3pYJd+Mp5k4D+Us3NIa1CZ+b3PNx5GhMEZxauL7NSx6olYdJY8SIxOPu
J8m54fmSBn9zC4EkwOKgzcKtCvdRePjXc0mkVZKq0xUwHFNyE0wxOo+H0LjSTBQrQ8364yTFahGT
YRTrnHyi6rydX0S2cSKgOwTuYrecMh06hrT93egzpKL0OAzgzGCoIO51OprRwbDyPnc7lhujN+iB
CC+IlR25EM2zGnfAzurcss6rq6pNUM0P+0HLD7A2Ao0jIhWm2+ZG9EWnNtAjUz31xV2kEpnugJ83
vlzejr+vEz7Lwt0UZ98U8rfP4hytepOBoLOBfNBgGLZXaLLGxTCDQz3PHgengwKEDNxPsC6vZ28M
kc7p0ro91zqrr0MK2lzHV70Rb20zoF9LPUWVY9q6+9g2edE4ulT1lUy4dUPA1oRu7iD1tas5B1WT
HSFIEH68SSMSekldDcoBDQsaYIbYJqnbI6Ew3E6+WQtHFbRtHXNgPoFoc22WKzbzt4QktoUQuNZb
gLgSuJTZh9l91E4AKUGiMo0fiJ3V35u+sxDSRqi9NBzOdxD0fiiz6MEHEvvKoiVbab3+fQlx2HDI
MD44dnG0X88tCCylTlG5c9FSnUL31S9hO6Y1QdE3RkEgeI5qQIMmAdN5PQogZnHcQy3GBTYaDC+U
igMauM3N5e04qwucNwqX1KaIBxkCNfBovB4mmTSCdrCyuQgj+i+VzOx/dZFM91Hlq4cuYok3dmbY
bZLIMr2o4cN134NPWmqhrmM5jt9IO64Vot94qbNHhOeQkF3niG1evxTgePYU52JwGb1PfAeZXkcH
LuLJNb6qN7YTjBk8lEBYj236nKJ9YWVKIDyzwEi1K+1CdFcTF1OGzhuBnGNThxK46FAHuVtLno+b
knZouLK6TNI7swvow+W1+G3FEW1YuMlgh9vwGXOGK4BBszKOmtRtWz+6shABeEjjrpFbPgtMvYzh
cMMAZa4tqURuGwm/2eSOCGYLifqGqxKaO6Wi9haJlvqXyChFN1FoX+dDLt1SgKIoIKN5XQ19D8A4
V8Y3s6bGRzEmYjcUVGfe5INSLMzt8Jimstk10Dr+yK2x3wQsXeNpOO/E395boNyB4AWJ0TniJSpo
o3Kzyl3BR74pytB0mF+EbgNe8LXo5Y2l4Mi84mqBEMaU8+glGHhjVj5AtQbuHlAAEzoCwNZQAfd0
DextkLZ1szdS0eVu25DwU2+3kbnhssyumipEa/aA9v/PQijOnJEK/flvbxUbd1KsI/wxHPEsC0jj
iQCuACFpu8njMzh0uPbjeiXat58xp6+mHIhH+HvLsmEfYIVm/r7LOtIGQZZiW6Dpa0P9SfiOaZY6
3oBsyjwMgL6ABun/U3Zeu3Ej2xp+IgLM4ZahW61kWbIsyzeEI3MoVpEs8unP13N13BYsbOybAfaM
2CSLVWutP821FLHT8wtil0PmtVY9ZNWmCYzXrtrMZzUP9ovb+/UT5t1TprG3fm5ne2/TznSrb+M2
hlvMeDa0MmfarDu7LcknoAj30YFwhU8uZJ7iodLL/tPU9DUJFacubrxVe3c2r/Ar6ZnG786ZWpGA
TMxtFoV5/lltAzJhe+yDk7RU9IN6OxzjbnG1k5Uom8K4QDflJGFUBkiuqbDATKKu/k57QEQloMrG
yxssakeGZr8qW6xPe63cPHNN/KXiVXjDGDuVVl/WaC32Qx+U/VcBF2iJTYTda4wDJ1Nz28ey62CJ
zfshgqhV6RaG1ZzWTCD9Q+9t2Hg1Q9S6qRpCbbKgAWhu9WK2FYjP5n31ynU9j/HK/rML/lHGU+Gb
yzXOt42IF/v8da524fRHJZXVXNUiMvvYgjqUJ6qcF6jkU7i/oD7cjGOF69jj7AzT8xSIHVuIwhAJ
XSslyJDPDSr7Sn12OGnGlBC35tdIbsFXorPr2yGX5Uri7ByWqd/t/Q9T+6Q8dlu3ndwCEBj68ODL
dIq8fE/FMBi/YGvgOjZV/f7ZqI3Wjp0FJ/+T9NDypIvtK5xj3FDCmmo9VHlYWe5GLNw1+D54u/64
rXn00Qvmdc1I+LQXhsrz/K13TEbNLEgHfzs1td86rx/ROtb7ftc3ndyPy2yqewZPPWEXu/PV7we+
5GKbrCkpC6dsHyzfGDCwV5VbHrS70UTqnZBKmsshqo7D1EUaqaNNOoMZ5Qtig7nr7qNOyBBhokOR
YbbDPN3PM+hj2uLEMyXGltd96gVKY+wWCqEIl5LcMWSfyMrsQRBVh2MOVgydnINfw+4ZCC0HzJQY
3TaTxn1k9n2iK/PI+kAuch1wDEkcXpbwnFalNwO1qYe0U5H4026paGqLnhhLKjC6MPcB43a3n1Kb
m73vdDSdn16/ZzDWlZnWnrkHsblVa5O6vZQ3xhC54mB0TaAPusvVp7EyFviVXV1+GSZkRMm678vX
Diu3MPEDLcoDbhL53ZrTZN3me10+L7Yqp8/zYm7wl51xrbOocWeZiK4pCtCfsJ+zNhhrwFOgBj8p
G4uxyKL9aLphNj4+VxUwVGIttsNHudvjxxY1gzyXctsvvYQBSdjSbpHmrsunpusnmRhEKcz8nK5/
Vcs5vVTpQN5Cexwb/k5nnKzKC17bopy/6DF0dHwu1UxwkFrxZVvK67CejZpPs7n57k2z+cqORxX2
t8s6RuWxbWawh6p29RxvLjwd9nbTlqmlZ/2Kkw2mZsG4bGxErjnGZjARXzSOxBlf+6G/1tcCd+pT
2NpLfxx0CIjWLE3/WPF6htM6GtpP+YQjklf7KBiS0AwXivLJxTFPSBUdldEse0yu0LgepK9bHImF
s0wpsMNwt7VaGYlea2S9hpw7K63q3DxGVmEFh7JG05SE4Vb+1IXYMUkCuD8Yvgiu/T4ybm2HyWKy
Gfn4nR4Jm9aurO2HSEodpbgrUU2TA2P/KErXDRJnNIwwLftl8Ng7zzts3U/I47zSSYReaqzqC0tv
AKV9nR9gsONkbZaKgl+F+EBemWZXPStFXELqAVS7MQGRDSp2aWB77UQK47kl0juQdFe1XbyVNIGp
q5oeUCqa/PPGL5wq0+Msf1Z0K0NCdoozxbLzlXmlRYOloXC8/jHYxfar7YOqPQRKOV9ctZXYZxBg
P8SQW8jcktqOuqzxG5m2w7QvaQdbALrsEoCRqb1aGlwXG3d/6MOp/D4HLbnnyBK7+UqFplwST63g
QlVEC4qLERGLaT2bCMjNJVRxOVf7b1iF65PGm3FFNk4CBrpFUC1r29PCCI9LPYun3ay9QyksXJl4
olu+3ASTZPzQmXynFVYFxXdjDL53nnHs8XPIarwgwWFh0Pk6G10A2Wb+1FfBg1b9p3BhzYBugsV9
qMT42rrNiU6T1LTml1nVB8rpk7eY5wPyw+D59zlV+6yiNg2RuOAAm4beMMe+jo5gfk+16F4kx7s7
yhsIHvXTUFf367bceH77vQ6s2JuGu916HeZPTdFlofPDoruDhnFy+Qtyqw6tKrOqcw4crcEhoGtO
K3eyeKr+lOwODWGpuA0kJbnztSg5upAownfIzQ+zQdh1XFrl/Jj3gV/GFH76ClDihpEr/y5shQAO
J3IOaXYPRR5oSHTiWAXy07x0B7Pgw5i74S5fW7bdkrcUBB9d3UIspWn1dfekpumFWuOTNBoGkapc
v5p9MF3hTHkctv2rX3qZkNFdYXs3vP9HHGWfPWMg8nzZziY6j+FYfDxbMnjNc1jcOV43kZ7sR3HH
WXfDKlPZuP5uRHEd0CrlXbQAYapnayzu3BJHKlin+9HZy5PUYE5FtT510jqui4Gs1YVsazrPuay/
WVOfCGV7abuMx361DzlgFJ5q/QFc54s27AerZFxXAuOYg/lkVyqNSFBOxhCD0NpIA27Tj43dPqqh
fHLKOS7r0EmNpTh/5nsmjLbgZzz4nfdlsVbsP7+QSpgURv2jVu1Pma9drGXPV65vi7rJorWkIOo+
5K2ek9awTnVhOV+J6FMcQn3iGKu+tso+LfLtZt11Uu417oXmz4EFlIl2/1k5X1cQ/hVXorXwXlq+
p3j2cTb3zasC/dXjSkzVwgzMH0jrttfMDIefLnXLppd7JE9HTwgPbV+9pqOaXm1DDulQNQ9thbG9
x6qoCzMx9/k7H/6HIdza07D1QzYHbHFi0I/ztIo4d9SPZsYgKK4MvI+gM0xUSTqYkmXo71Y1kuth
5gHWaCJ8KVk67slcvTsIWVfhJq/MXBMxMk63zQIwHYS3wsNgTQ04hLeOce/Xzc6BTQGC09pVTjlz
LGXzs6+bMsHj+1dtd5/W0HoNphLTVfltWXxjjOU4BuZpLTQtraewnsc7eiAGrfP0Z793jK92VFg/
O7sttoQg3G1mjmIj2+tkDbcATmD0MQpHu449+nKKSKePolTJTTzqqMRCWKrSHmBCIltMoMRaMvEn
mKFxKdvKQb+m9i81bhRg8+WG5eGCoalMEFA191CsfCvbBEOwloAOK5V2MUCRpm63YgGJ2kjItluX
JCJN7KjqgrTEfTSs1JVW9SGPvApmIZ9FCXzvGD6vweec9rao/+DVONTRMwzCJVBF7m4Wdss2xfBw
MA20zplhsZnbTsEicgQco9AaTiKn984WrSYuL4atygKgPv6ACudv9Az9R2GX+tH116U+NEUJRoDH
2oTnjduMOZEEI5R5MYXhz3Kuy6/KXaB+a2cQH4OFzysVbRNWyRQ2KxuYMrxkHZ2N1GIGSNeq10Ky
fva+TcetbuakKdV0pobvOaFpeTOIRLZEp8TuJESXaI6Xx7Ae4p2TsExMI5IZziAr/jONY4zpLPwF
17l19qrEcjWFiKetCQjY1fwrBOI9Rp4grA5+hK9IJR3YLsdtwOoqWEZrO5TrSGXaQV/6veWuA/nV
nhYvLkS74A5ikLiTOqvj1Rwk+OIkq92Q1l4yHVtuRLDXtJ/W4jw6LWyR+6DTmN2pdQb2A8EqbiLy
LqzUMVfZYfUxe7/rXhiAOWIuXtyFqUnsBW353YoMa4Q2r6bPhrKW22HDqoM3M28glfksuO1dmiqW
tqzvgrDjcPdrsqkYIwZ7mQx1sXOKW8TfHKtI2993kE6Rkcy+P7d12BUpM4v8cyBk/90zKtvGUAUN
HDmEEf84myOUtRnPhs2xulO37B0lGfMFL0EOfIZl+zmqDxSaS3E9iC7a0nAuULa6UsBhMCPHvA2i
QIVXzJSaKSn8qHpsVqu7MUQ7vATNuNwzbeC2N0PxfAErjfNEmDlXLAcTw7nQNs7Muh38yhv6gBqj
ye2vbNx2lOTWzql+NhWE/rKHXXhOdBhwlcjH4lR3S0UETu8sqVFXwZKEnV+xDdnO/N10i+HBnGqH
j9ptx9i36+7zinc60VntGQKGpePB1sj5EuO26MMvdQTFJ0Yb3PVJ24/rSeKOd66OzO6mIm/YxO7b
9a3Uq/Pqo1HIOYIojVF3Vvlz/SH312g/Wyz4zpW3T8v95HRhEa9Tv36nx6jgvzi7UodxaYY7wrBL
WvrOKL+P/AdfUEwEHedvaItURFHIOL0bQuoHaQxxwNNWD1be9t/2qAURXGbD/obcYriDFDFbSbQY
wRAbFN0/DIrmj5XV7XQFQWeFx0669TmIN2QEOZGMN6d5bZfUDWveNgfpoF6MJ5cgi4MxQI6NI2g4
Mhv3xfOuihHO4wNY5zSmwbrPPxi3mCoNOyd68ou1f+DPLq+tNdDHN2a0PZURJW6q6CKbOJRC/Ube
mT+KoZavCl1bkW1YtbZxzcSABmh0S1JU6EGXu3pV5dU09WV7IBusGLNpcKlm/bwBmoiiinHHtskN
59XKNXRc2ztBByGBvC8WQesveQRVFn8gzf+3jc0E7OV3HyajbVe++5Zi0hiLUcQ9c4IgHrt92mKy
StbbajLKJls2YN8EBzHRJE6h+V4WSgCUlzQ0tBFjD49K7ObPNTCrIF08c3oZRndQia1IY0o2Myiv
9yaH/q0NVF1pULMA4sLQ2kobu/OPXeDd1BK3LLx36zJZq964MelQwXkY87bmjIU8bez8gxEMHkY9
oDwxWT1VozQNDCDb2ZjJzGIPHRNIa//92830CChD+R/20PWzutHzZ6pZQ2YW6ZAbH4unOVBKr3zY
UO1+KkxfPiPBLzm8im51M8YVrAlRKw7tSDPsSJWxBepQ+r7rJKuloxNrDvckv9Ojh4dSg+3F4Hml
dfSGkEwPBR0p1TKwVghtJYn06x4VD2WwDTKx680ASVLNFqF99uhDZDQsKAxcDGHhRjhu1nY0IulY
LsGd6dZGkVmWCF5F72OFA5vU/LYJutbDMk7m6+xP+y97W8bveUFqwGnXIrhTq18GsbMW+cetJPz9
2OJh/WRQRTBxkRVLLJ/8sU1rNyjEkQZ6a2OGaP3X3N8k/uZ6GZt0lYye4rDq1u95ucJBZs/aqtTV
IqpSWcz4VXlqVkenXSYzWeU+yyzE8G/L/Lkbpzg3fMQSQ97XHxkFuESHRzKYUoWgeTqKoNnTRrrF
B2UxCsvQTFDYlMXiGBlU+NZjXXFypcNcFA/eNLIYfAajxIZG0GCTettnHOgNZBlxOVntl07N3k/L
nLGMGY2ZyMbZGelwjECw5+3VfnR3f/hakzDuZIFeumRrDczN5m5rfgAD+HekvKn7QfpnU1HqYf+w
Oa34XI8yeOrx27prPMEmZnqu0V397xNVCB1ksp3hAPCdPyEHbDmBg3t6RhrCKltCxiVVOxjvXMX6
G9b0oTFD+LYjSPpgDxcjVZe9GE1SRN0Qaa/nA5utTyM55U7SNUaLP5hNJ8yqZ7KVyL4xfwa5ZMZB
Zr2xxg5TiTLxikJvWWeM4Ytv1b2mwZ4ktW8X0BmH5oAuauw2i+aqdukU86ktfwRV2XmAz1iwZEPo
Sv/kaChC8TmrHMfWll3WrUjwuGuQrJLlOdgulXY1TjpBOx5yjag2g3TGrqmCO6TVXakC4WZLswZP
1ryrMgEY9jt+IvlKN74Tnfcqh40CP2CTSjHyzeLzPEf2733N6avq0n2RREAzXGd8/Fv2u/zecZH5
CghG67RvYMIn3dT5v3bEU3WMZYIWqct+GL0skxrA023lBUlkDp6d6n7OBSPStXrFg1K8chCqh4aD
aksDz21fyllRm2P9NEItoe6zD4MESrzdnY3azi7IG02slplSmveeipK2ddsvU9VAYCDfJagpcNh9
r1aaDCOGGjkbSbUv6iTHMPrpBtPwWGzwILLR6vdXYFETWoXae+tgbitlsR1IkcOuXyr6JjaWeAsZ
hMYbFP4XQkLWZ/ybF4N5YM3oCWcJS6RkkJKutYJKFfGkjbCPW4OMpSToK+vebXtA2a3fdZFCMULT
usxl/0R0lqT4o1K95e7q39W4UAyqrVuMTM5u9btpu/lpDavgkYnFht2AA+GmWcPiplpaGTfjxFBt
yl3abhUJd4rnPmi/WzLYk0p5yzuA14WLM+Aj5D0oC47p8T2AZFwgqY3jmD0IwJjUWN26CQLG/CWE
OJJnzNB2L5sbx5oT/oyWD9Y+V2yKHvBu3AoDulDQaINtelzEvXMepdORreqjvSF1X3DvMDieu32O
GQ4Wn3clHP0Ox/wvLjb4unMm6Pu2i4AjvLRwwAK9qnj4CgW/ph8owpWnr4JmenLBGF6DVS4ftjzo
7vdyMV7oDvXzqH1nPU6wtAEmoKuAqxnQyBjhmuuVxIRjPC7taP4Wyz7d5Xve+gdorrl5kLbbPeTT
stJxt2jl4Cdha8enH9S/wq50VVqUVOXxDAt5SSqkdC82wUtVPDczWpJCan03S7KAiTmzV5/zs8hv
awl2cfK0qbsk7wV2k2KRPz3R1Xh18AmBNCxR/9yeHYQ5ICji/udNFygfUjA0Bcj6lwIHGoresDbY
Xq4RiV9kb0bfCWF7z2r5Ly4Sywyqo4lYKgAqcy4dEaIpmiYZkeUX4bGhD9bGt6PrcP7tjc3QngIB
psRsIFzFcUJk5cch8705c63cuLGbFVLIv2/7P5+2P3A1fhD3i9UDHI0zfvfnYWMbeGQzhh+TqS7G
uw3KHZW6dF96DUpgl61FbH3kfHB6O2Rt2X1mtN0ne9bMcJlcXAs38tJNSsZwLr7l//5xf8Os59/G
z0J6QyzIJeane1xhOkYVRLlgHGT3U3nwhvyxD+v35P/WGWm+fAxnXBECL4wY2FJ/PgYIb7U95cVI
ebcCBW1yCn5HA/Ce1w01DMBlSL1z640zoDpAsooSNTfF625heYC8OvTiJVDmrSycLZt10+O2boJF
1AyEh8l+z8v9rd3KQWoHR8JBMYRW6M+fq+EbtZwRRIy6ZXdV1ULFQRDJg56kfZqrcjpwjlZpTUGI
TdSCOMOv5uvKzF+irojShvbyEfigYOjkmHchBsMOKXluCZaNtrXVlnhng7okGJ7XPZIAiKombEb3
kms0rq21qhUp17gPwWGoiiIpooE3a/soHc0q+/fKees7g3IPk+JM/mbvvnifs2kwcrPIHiLPaLmv
KaOzwXVFtnbedIJz5x0ETtSPa2CPCQPtIcV1ajqyaXb/I/GdGwe2ZlMOoHR4kGP/fFOmtXU6AFFK
PGtWv4xa5ijYSAPwmYTjx9H775DV3vhmoIZD8WMky91fJghrkm7LCStYNpgJD1VX9l86fwluV7d5
zzfhrUtBrOYDdRGHQo7589ZCo2T6hx8+qZXF4MaVbaqkyakL476KosO/3+jfNAiGTh4P0g9RHPFS
/7yY683acdii0LrReYRT56Zlx4bw76u8cUvshRbQBA+Pe7sgM5AoWDGhK8fECnZyrrQ27qve6ql5
Z//zvy/19xcB6s2wBwYJEllkM3/ekFjyydrCvUvGtVmuMNXdcVHtxhPFgZk0DrlO//v1zjsbWlKE
un9dr86HfJwZdyRh5TpHGMfn0p6YETPqwg/Vjsjund37/Eb+3FI92FxUJBwrcGXCi2e5KAubE8mJ
2qJVoOG18ydl5/1pGt36ppEN0+O5UE+bFe7AA33TvsN4feMBO9R0EFuAL8lEulieY96PLu1Al3RV
7907a12kvS3wnqfSSwuHGvffD/iNTRnJJtdC7Bd6MCovligJkstsz/2YpF9Pj78eT6djnCVXa5x+
XON3+DD/9YAXD/f/X+tSGLwVNEfm+Vo3h08HLnQ8Hn8/3Xx85zJ/f3R/3JF/URQD8nTmtHAVLV/0
wPgeb6V/P7T/Dta/b8SleIXFyEu6oIANq1lI2oYxEZl81rci2R6WK++mPegEOkIiU32ErXACKC7S
/cE4RK///gF/f/Fn+qbD+vBNJK6XQYKlWEn328aKUTThQTpfwlNkV+NB1st70a5/P00uFaEGY4FA
fLt0eRqRPRuTUBVCDbt4kZxaHEekI/7vN8Sh44XozhAYXcpBbNGB8WGEgLVC1X4SRe89bm4NHtaU
71F7/6YsnvUmdggrMrJduLDnO/5/lMXdX6GseKJK9ObP18h2i2TCBC/Ff4WL5Y5ZfG07Y01rxAeH
urfLOa3s0X/HcPGtVxjhymbDDjvrDi9/BZL1s2qqZmhrqQywaj25df85mkrznWf71hukRbCQ1yI+
4ZD4835RJ9WDX9GC10a1YtZV7iesV5z3NpLzzvTnN+FbrEnk/ihDYWdfXAaiCDnGgWySxkBuk0jM
TT4KWi07Ja25++Fou8vseZs+D6opLMiTnflajWb41KG1fSoL174FN8ChiaGE9BNI2cSWWTu+7HEx
CPVeU/PGU2FaR32OXh294+VTkTXYCzSW87xKMppstUiCYRTvPPu3HgqQgQnqdiZeXr7l2YyktYFM
gPIu3W3u98HH0llkRjtcP0+24zsg5Vq+s7beujffZqDDOg/O+pE/37iFH0kNV6pOBkQVp0gEIxrJ
sXvn3v4+KlFModGg9eBS4eV31OBD3QQjtLMSkWyXAsvWWB67omZk0PkSK0ObdI0Mt3UL8RKjo4d1
Fc177oZv3KvtRCgLbb4mm7Pzz3s1qkZa/xGNhSU7vMnXMGtxg3hndb91FRQwvEV2XP53sbiFtquo
q0hEqNpWZOAbZuavjv3euXLuWy++IUKWETbYUDPY2i/KqyJaOuiTcKhIT5jSICjVV90NhaR0zK0T
fMIim3MMAyyQG8Z3lZcuaHNQQYxDAjQX3GBQpe8iCqajD1PHSKIxFOm0heq6na0xFcYgUsJ436si
3tjMaOk4IRjRUUlcCgkdeJvaKq0qsWUQHPoJDh9coxswtP+dcA6/22ZYREdGf8In9ef7Rh27YLuM
CY92dgrrfYHqhDh4/GDQn32sF7c42Xs5fWwmfLygx4PeGWTq/Pu4emMKzVnoBYTIsnu7wX+WGP/v
DBkxOK+KkFEumUqkR2ywVO+8YXNhvedyTI2w/D3p0slCKvIjeJwPRjO7P3WoG0hdk5Mq2BKpHDpU
t0PrnqYd2aUFmUMcW98ocsBooNq6bRmlwxeOzU7Un/Vm9e+suDf2J+fM2kfPitQFq4w/n2ZuCXpA
a2uYnDrbZ3CD8In2bIGMHLLKzDV6xoCgfOfpvbFaEJ2aSPfC82F/9uX5/wdwOyj4uysHMG4YUCBm
q76Vs4CUFpbmO+W07dp/f1I+7TvDxf8475ezK6DcpoStZ8RawFXB8GwBByhLhsJL3ULdwpQahFqi
+8PMgGynTxXZxZlZOOKjGja+FMN0E7MECKqikPFWX/F1Vtg1pL211592H7UHCFILTTLaxbRkjgxs
cURwa/Hf5YPjXQdBqL/s0E1+jP7ufB+YHXWZoTaCGiCOG8zePR+Rbw6Mh8pKdths4IoGdmSvxTdR
7T22Em3oN3EAmvugSmutE2uO2nuUpP4Xo+mDm6EZCUpAQqTvG7EzqVtCYd1DuC4woFpso0wCJcZf
M+Y2A26X9jDF7RbgDpa7xtjG41z7n2blWS9LoccvDgRscVakjtvj7raufRJGyVgv6IRxrdYRnI/t
C1PiqNzAPUBRH1uz8N0YrTyc6Yk8jyVmVGF4H4YGT4/MXPfgFwKYdrrCCEzclbSsIoXNMuYpZgKS
Lyhc1wjGR5eXSTFYKKQsCs/g0OUdDLmog3+UIJuHAOdHPcM1D/tpMzZhT+fYcgTVh7DwvCKWm8Sp
ktyY7X72t8Y5KKsyXwc/IkICquv2OOVdsaWgu9M3f+iwq5icoqmzoDXKKvbbnj8a9Xq3Uwq3iZCW
MTTSdp/MMu7yXo3JbCi7OhitCy7AshqhELsjVv+hVrs67lMBOw+K+D6kFmqU6zXqMNEbx3B5ts5z
6ASPcEekq67HU+sx2r7t9DJc5x0Aa9ww+PgJwkICipBm1aaN8ss7Mtr8IYMTP9+1Itrso4TfBI9M
mzCL4XWGv0pwKt4nt3YbEGk9Zm47R6xP3eDl18plgXmoiQSJ9WoM3UG5o3azzWzCn0xjdHM92dtk
Jx7qtNSbx81Iz9GoXkYqNXHQuphxTDKXtUor5neg8D11c1z2FTxUW0N6BK0PGTKuXlR8MNXmwD1w
kX7AQJg2kYw2CotsMP32B1tJATozNL0R7+v5UQ++taijURWqy6zG1uNhR1sosnmUQlzlyLdC6MxS
1glwrdgPnb+6I5jKsPhXO1N8wC5pjQ6rvYQGxeLrmIISD3izLwYTfWE229dpsvLl2rNHNSdG4xOA
PP83I4dM2kYovS1NKJ7oXSC6qY28RJRFsx+3RU8+6khrGO8nn335TmAXr7OCTw4ccTQCGyVfFfSn
fVzgyBZ8sltWT+H6VARD4RJMxAAqrqZqvR0gpr8A7Zo/XCZAQ9ZwLsJl6hBhp7AqRyszCn92PkRz
g3dVpe0CCUJFoK4y+0/r0NCLBNLyhltXruyQkzmzWGofkCwLF3eGCT3l+Xd329RniV1nCFlqDX4J
yi/QkUUSLNvsxjqkk5yX4sMSMiSPgUPdEl5+Hr1CB8zhxiz1gwdV5dmgUn8su7U9dBgLkYdGqBA6
nrDdoSx4yrqu525yssYk8ndDu/7MQGb4/O/z9Y1yC301CC9YL53LZX/toTv1up3+Fq57mLSUkfed
YTY//32Vv88hBFwBs3OHM8hEk/LnOVRtBUwwzVWMQMW2uC2wOxL14d8XeWOo++dVLgqWAcRtrSyu
0sXfH+PTa5J9/PjOJd67kYsDdRqDeSrOl+CIiNv0F0yq7Bf2g/FTc6hSVDTvVA3/Ocb9Waf+eU/n
suL/lT9+WKCBV1wQh6JsT1U6Ju2dc8KyJHXS/iDuonvraDw2V/qqPBjJdoiOw6HNLOKNvQyFS9zf
bVdhNqXmO6XF3wuHGaDL0PVst4fy+aKesZSjmOVyRFOhiywQCzsKIQ3vVBVvPG+oLwijWKIRI4SL
V1pLCGclTjy0uu108pRnHvxadw9yHIb03+/27ybr7OLGRNwHVELJffGkG6+nXcA+BfrpAEnHWxV9
/FSZX5Q7T3d1F/BVzlhKfBLGVKxXXl28Z+/9t5j0v28E1TpEPxM3sIsOq4uMupTR3CY1mwaqH1lK
xZikGZujV+NVlSpP5d+AqXM3ZmsrH1Y4Iq9G6fjXxoK+/xi5hcj6tmKn+vfD+ct5jqG6i4UXvh1n
XInh95/rcCjDedJ4vMFPku7zBiZoXm+LNyNesusfsnPdH+vcjg4Eq4UCzS8stnxvkIObMi+ZnBiL
6P6lhXk6Y2pU9t/+/fveaBMCsO3IBU804WpcKlKBtbfAWiCoW41X97fNBlEUf44iwhasKiiVmiBc
fuZhHkyx5+BAm2zQXANI/gaBuap2lm+o4KaHZZH7mUdtbz3VohqRZlv7fsSLqEWGanhuFAdCGOJo
RGVzUiMQdoyrCQ6DYhajfGdNvoE7ni1MQqSdzIx5BRcz4zqKFI7QugdNJSWJCUbj3PW5XH76qznf
b/mKUcvS2dGcuNhD/eglW0Va11Z73RYwRdKdjuhlolTMnDUKjZNnNfNj6TPyji15Jsk3E6DGexvx
3801FnNMTOGOgBiH0cV2zyhRzDoCS2jPUKetov0pdLo5EUHfPMll3uCpmtaPvdmrr+gy68PWLHb3
3q/4ux8BBzJBUbDGYvh0ae0zjxjfFDi3MDVplvxGUCrrpClW8wMuZNDjTU+Cctq0JYnw1fS8W4Qw
xtW4a/LhizL4OBWO++vf6/QNEID2CNsWl64MXP3Su3Bpe0gUNZLmvDaX4+Y20VUnB9jUKwE+he3q
69oZg5MVCjNr+mp7UHWpnzG6QfpiNcaHoM/zdEXsnwEcbVe0V80hsnL/qFXu3ilAtneW4PlEuziA
GH+z0aMsYCxz6WJgYsu1MZdGyzxXxWEWeZfOLKgDdJIiybdJfv/3EzqvjYvrAVgDB1kUJcDXFxvN
MqMn7HLdJmQ2dPewYscroTZ99e+rvLHZ0xCHIcNT3AmDy161XYUPFBM2/8fZeTXXrZ1n+K9kzj0c
9JKJfQHsyiZ2SbzBiCKFXhY68OvzgHYSbew93FE89ozPIaUFYLWvvAVgoBE6K5XkSdCCbZJn5BJU
IrxpsD1d1Gbuwor0dW+CWPn0+TMcf1l7RuRQzyPx5zEWe3uy0mGkERcDFXDab5GCBXqdNuOzMRna
BQjI6Mx4J7AcZMLUID4QAWAZFjdco45BX8H+IMfVrFdncuI3bjzlTsTk2BSQ9WvD1ISHOky3amIj
3ltSZYJamxoUMuxOBf82Jrc6Un37yY/O1So+KiCHM4+KEdn/3CugJ7jsFzstlm4Au2OC7EIpbmO7
n8J1VjnmT1Mrc6yiQFjcykpSv2j0jx0XfCJYQEsr9GuATH0F/E9DH2QCGgp+sJiZVrRBxI8grYK7
PA3FS9XC8PI0tTYuQthw4ZmtciIABd3MycWEUnbhuD68JMe4ctQgpHZZJwWwzxz2hEpFA+TeqvXR
73ejPLPebQDr93XbB88oKCg98G69u3bGqhjOBI/zVll8UJUHcuZQgp74ssZZq3IdD6NKnX9wjF0D
jQl2U6Nf0pI4B8U5UnfUkTWbi1s2Df/5/p0P49/iVFWLRjgd6CTWU2xu5IE6aD6Z6YNhJdGDgsJL
6xJ0BbBAs9ZNbKX+kmoGdmKKWe6svOr2dPbzm8RpHDeJRLGXpHjaKeRiyZlIZo6hFh9l1iJA/pS7
gYNtEbc2IXjPBh1Kb9R6+bs21A0EPbm5LHB0vLJQD4Wt2pV7B0WXc+q9J+aD0JIo0tZUpDyW12Ir
+1o1aUWGimNbKpsyaBt42FmnrFsV7tvOj6cGHKMlnNcu7vonR+5qed2BT7bhhuX1VR6Feb6a6swy
3bQbwbCaQaVoZ5bx8QmMECPRnkZbjNB+eQJbdTdNYRSlnpbY6RXljGBlKriqfH76nZoHCqEcfIah
zKifwwXjCHJ1CP+JZ+Py+5BkVrsj2KawNJWFcdPUYthEgeK8xY0uzgSLJ+Js7jF6oIiKoJ7NdXM4
tmX02qD3nP5T7YstgXVzGUPi8+pQgg8OBihG+aHwhw3s3vHL7OsOad/XxJNe2Pw+pZF7zFOrcyXi
U89loBtOmGfN9f0lyizA2IlmZZF6orRh3vVybyOBOdtdWomjAbdT41e9MiDSZGqCVEKuPLaJnAxr
I8OdyxcZyFS0ac8Bzk+sW0Nhx9Al4epg8xx+LhTA1DIJ4b5McTs9ZJRi1lQMjX1i69mfH1mkk4hK
zphDBx2Pw6HMUdF8SBg1/TRkHaqyzVZqFCXXRW+e66QsLLhnSC/CJPZHMvPR3V8cWaHfMvuhjnp5
merjF0h32dqhtRrvQ7o+N7CrW8QnwxIylFQ0Do9j+hAycTL6msQVlZoim8JHAeJXcSO5DW81uwjA
qVv8cIVa3Lj3zRCPP8uKx6+TqqFE7RDaGJ7lZLJ1Y3eNZm6aWjJfQJ4pX5GJqL+m0B2fFUn5qTql
/NwonfxSmfUFLc90M3Ui6daT0+EZF+ST7IEU1skPm1QE2yK2annjR412Vzu1bICLlwFlN4IdQEE1
dqZVrGRoFkgpAFZPKjtalZ2UhZ07lI7/rvTQDbdJ6gzKJqQH17pzj5W0Lc8c9DZkMLxU9PNk8rpU
bSj8glR7jvwKt1s4IcOr71dJ5ipqPw7Au7rpqzEOH9rc8J7445HEldyYoqUyqg2/UpUTZauDuRkh
aprpoxaY5rmEfl4rhyc9m4jreBYQBdT0UVr57UqCPg7nSacwyvf093Wr6Cu9cvoNfk7qDimQAIbg
UJ851k4gbxwVdB04ccg92EMuMDFJP7RTXRFGOSMUNQMg/ZUB7fx2imWTGu1gmasaXiR0Bqnb9bS2
VpGStttUy9S7SnamDfB7fR9AfCKnk4VzhcWhcaZ2c6QJytKfMewWitKWBepysfQ1w8+wLStrz4Lb
vrZkJ1lRlYzXOfK8L1FgdTdg122IGzQdNMLRL4U0SldpZw5bJfTh1H1+F2jHJwweEDq2DWiVUQ5Y
ThXsQF/F0U54g1nZ18ZUUluhFtmRg2dy+g4xehgoh9hxtInrHu+q0S4idW0ruUIfEIrBj0QUCM/A
fI/ARKcRCiROWcSPYTSLfUtyzzJoQL9ea0oXW65fVpK0UgykKuASk33S49RoE+qijZwdvHfL9OB4
jhFoOEd7i6YezuSUJPGXajT9n3WTt+0mcMzxC4rKuPbaYfm9teS6OVNvPLGEaamBMyRDQWVr2YKF
ChIgmCJqT5+kFqEarXkjM1VWVRb4bkyHjS5WeA4JeDQZFhUoYCVzq5L/uwQ5+nUEYBghD69KpWwP
ar++gOwGELG0zkWox2EjA9AunHuUZHyc+IfnPXcqLRXOFc/OEWFa+4Mk3mhaKI+RH8Yvkt4SNxoB
auxIovUPSS/h80Cl2rgO1Ul5q1Tll1m1spuN2vRoCGt8D00mgebA9PXzJXpcAKM4TlBEUWMO7QEN
Hj5p49eGEQlRwk8wbBrhY440U9tjhrPRFTFG10qMWNmKrApryTiPAEb46tCLu9xuQ6qk6CfCRNf6
yNxB5JElOOOxOLOvPzCLB0eeRVZHPiujvI/2mLx4yLxpSmZPgzlMZeHHQI3q12hkMJucTPW/WsaE
/K01mOPPoIzj526SUQyq1Zrwhrp5qHhpkeexl1qpgEyk9Fmwl7sScHLfIlC4R/yRiN2Z0zK8s7ov
YMjR+6FsatWgUUpIV2nQJd0KNSG7XKu0M0s4I2Aqt45WTPqZMPU427Io14LIY+qZDnAxhzOiW01u
9QloorrL9H0XK+GVLHR9kwnklaoytVdTQpe4VdDNCluqlg6E1HWF/8H/60lAfLFB52r9EtnZcHVq
ac4RE7bZd5tmqKsa9TZUpYuAGHardsMGzM7eGvN+JaaMvlrqnEkuPo7sxdRTvOaqAwQNumA59T4H
VVFb8zOodX8DgIE7Juxi+bsZ6Lbv1kGmeEBGCB0smYZTgNBKLyvBxgfvcDtDSlZ1mE97zNWtXR2E
8rWj04j0UVS8qnqj3US5L5CmGYZtKjQcR3zqeXTUZAjxSbrGhaHaAOoJ1pmooKfXjdjYOZoChdyg
Dl7Y6qVdVc3z55vy+KTiRSn3AuWfAWYf19xvN3wcw2iqHYNwBlf2x0keunVTtNYGpVVx/+dDkdWy
0FRNoyq1CEzRg8HHMoL30Or095TUHDZlA6MaBmCx+3wobT70DqeSxItSy1y45M2WSo+NJY2BELHw
8sbwV0lLKVpO62KL2LS6Vo2gR2zRH9Eb8IfS8+FxY47DnuyVWXFLwnmFm1SmjCKbL2omBRcDsY/X
9YX4qmqwJOHR6+zuMH1IhyG49wmg1k1CM7tOygBZVODXyAAWG6zoWxq2bS7vNXMU+xxHjysxFuWZ
Hs9xTZTGy3y9zSETUOxlSq6MaFtSEMzAIwb+e5741BjRMJJuEx8kyYZIppO2KW8Bd5eKWbQjMUZh
s09LeojoxLeoQ/uVRfQe5LxBSOsZMQvQKHdZW2nyvIiHxk3tSnqGhK39+Hy6jsp4PD1uNJQq561H
Zn94DGkOSX04fTBhu+hGATX2RWDI/d0aHQohU3TutDmKCT7GQx4Aai7IqGVMABlscGAHZJ6sdvSB
xsFCOw/04Q8nrMDPpnZHOhjXZxKz45CRYS0c1BSD0Bbu8SJk1COdPnYi5R5UOH9jN3V7GbSR9Nyi
wHMJ7RbRyQRmqDtIuYVZG2IwvRyiENEqFZTP3Fa2n3/2oyoFz0N1lERhdhxCZPPws2d226sOsqAQ
CIGqCFr8WylUtTOjnHptNr1JD9Kk1UkJ/HAY3COSJOsgHRZjZV/VURY8japIPehK4R6CurHyk0y/
KRD4uh31jP5X3A1XxiB1iNUN1ffPX/rE3PMcNEJhIdIVXYrat1PU9wiKZd5kZY7btz3F8aFUN3Ul
2p2oNeeXHDjEKJ+PeuJTH4y6CNIgaiQ+yiAZGAEAJsBs5VUfDucAvCc/NXkJsBw6JBRwFzPapAnw
UoRPPLDC2UNsiHANAkr3fCeKOXEj62sEh/ChbsZkHaEBtVHqUGd9jcqTHfrKnyJ7wdsSBUNb4jpl
hS1qRFLVCSXXQjpkCkCWwJSMnYE695mz/kRYqZIuAhrXSVRnqv1ifelTqIadQ1+VzPBbndn1fagq
/TPK0cHbwCn/XS3VJl0XWZZv1WyCJouSiiCStGI6fcKKEAqsxiGm5poBmP3jmf+47QDwz82SJW4j
bDmCcospCeiVISrlpJdmIoz956OcuMapUKNrjIQ6sMLl3QrXZrT0iP4q6FnTnboIF7c0BsltOsqZ
UO3EUkbmfk5sdDhwMNMOP7ddOBM9YU6N0Qqiq3xMQSei6jk9fP5Gx1UAcrYPHAF1ccLCJWLbCKIy
d3TUbwZcNx4Cn2wbGnSgTi80mqpg24WB/5bIUWfsw2xAq7fRw+6BLkc4w1LrSALKX4oIKb+MEqmM
G1bpClgb2covcXn58w2uAekDOACyWDuii+LugMBZAxWqmIDB0o9wLhFyOWdldWKaKWxS7oUHAO9q
iR8vwkK1m4jqZawEOWJpcr3WJD0TCOZP53bvca9rpnsgGQ6pEhaduWwmVQb6OGGagZYpe3KAOVHJ
KiX/kmdUeNNCQURvwsvezgvrWtXG+DopcsnzA935MolAWrVyR8xbOc3dALzrTLB+6ukg9nGEywDc
KXMuLlOlHJ0QVlyObGblt5jF+vK7OgXmKwG6Yl+PxGQmNqhtdFPGGji2Js27e1OzfUQV2B8+ekdy
BlbdAtvgavDtc7cCX3wOkHJit9gqYA8kGGmXgPc53C3Yp1EOBBXh2XP85+Tivp+0s316jb9lEe4S
3QFPnk9akN7zuvktitcLunn50FZeLldIMWa95Q6OX69UrPjAy0YR8HyM3eKiDm8KZGXRYnam8Duq
sl8nRdJWgGrKc8fyiRAcG0dcE+eCN9onizdHUbQCs0pPuCus/q7UG8jrskh+oXc8bfR+bHcghdZS
nL03JNFrfXDKLUyxs97Nc3hx+G1oU+lEHxaFah5mcT2goYmRXTthYxHx9Ys2LrbCj+Ot06li36BM
/6qXqex2dhw+w0gbAbr3b4mt3qk9cjZQn9FrVjDf0xAG3RQ2xLWBNGzd6IO6bqckOHO8HscnNJdR
koEaC9pPX/oPIwvr4CzPLEoSaNemLuxrtEedy1QbMBeK5HIrpb39pyYHFvAONsbHN6KGtIgb+j6Y
xYJbQdFDbq7HwtBvQGjp5wLg481A806F9TuTEFSC78Nl2gRRZyddjSCS76SvZaOp9wXYt2922es3
SCEiOYFEmvPDNEPUVwO6O4qXGyhDodnip89m2ISv8RRF30NzojL/+YVznIQAKYERhvuIScdu+eGL
tK2lRi6BkltZs2kLPbwUFcp4fV5rLyDRz1nVnCjcYW5hIFSBsRQt5g/g0m+bVhhSIGKDAfUO5DQX
CE58qaJP32wsnIHcmGr2CpF3vMW0xJo2ltFpxZpCa7Kuhca/0BOju+wLKhSA2MPyovLj5D1N/Mxy
ITfRp/j8+xzfPfO1BjyMBFPm6l+E8Sk8ODAnFOAVasEbfQrCm6ChUNHaxrm61KmhcHijWgt9CcDM
4ujojKiNI41CTIfQzxo9Qcct7bhzR3M41y07cTpwYsIDopHJLJiLaKYanaRSyxmy0Y5ITqMjcE+d
wH6dNDW4kBx5RBYXWWgiqTiVvtGEyTd//Fln4yRVn6Mpk4c43BOBA0mriHG+yZVKrIO6c1a5nieu
o3fBmSDxGOFnoRDBQPp8o8vgEQ/HsvMYOI4+j+Unue2VgKvf8wpjZBcd8qZxyeylzEMGenI25MRG
v7Y4gKZdmZpozEsSupAuYSYurqZwJARf6YZ5ZmZj2I5UXKXuA0wB0Z8OWkEhQRX+SnJ6/6U00ZTG
dKYWDpYBpAVnYq8TRybNXlrgwLDh/C55QZGU4S4Z+PCr0nH4ro9ygZJ+j4Qk2sV3oEIAritDciY+
PXGWYbQDaJcgld7Y0pTBDijSpRPfEqiFvy4pLLpa3MtnUqgTYc6HgsGMd4NDho/H4ZQNStsnteIw
DKLZbpUh4e/KIVKOEoICEzXnoNyTWBp7Ry/FRSkbtFIcLKQRSNf36CwiB0IE5TZdZW3NLgnEmVPh
RJiuyzP+SmFtUUtZbiArnGumKeQcIWd2h6Eq4Do4tIBAwFTGgnVsoekW9gD4wyw3ZddSYms7hbY6
ukaIyoQL+x1t4LxOrRe07pGD6MKR7FhOnj/faccHvA5Qjb4T7QeN3tsyEEh1mlKlDI0Ij4IXMw0h
QqBYshpNJFndJjXD7ecDHoMRSEn5L+oknGb0PuYn+u2E5yjG2EfCETQrhLZG4MdEsjvuPBIe7b5E
qS1yS7+y10qsiwsjHfpNVWNh2A1acN/KtXlJh/kshG0+PA/jIShbbBcqMSYdquUhkEm5YmewrFBS
hEPs4bNi/UzKMP7us+3f5z1mr8OmU2hZCGQh3T43xYSAnSweKExlxcb3Z708yjMChdyUVr4GJhWL
K3wZ4othqps3hZbCz8+/5fE5TReNA5JYmkIKE3n4KeOhgS2J/qSrDbOwfFenvad0vfQIuVFdIyhr
lK6PSBaSbiEsLFd2SuNMRHu84w3NBMVBTRlkHaXKw0fA/7gufAt9xqHMn/C6yK6HstPuPn/Pk4OA
EuV+BQIGCPVwECmkGsGSkty66n0MtpOYJinNhz8fZc5JdDBUM1Bp8TWlIMoDJ2YUzAiNHYT1wg2c
wfI+H+X4Gud4ZJ1h6j6fykvqpNoVCGiYSkJ9sUDfEDjhBmHI4KJWjbfPRzr+alQKTLpQfJq5vbD4
aoK8eFZhx041yfNLin9iZWMKsP58lBOHMS1BYtc5WCBE/3DQ+W0/N047aYrwIdL2iXMdlUP/HlBd
hquEtEvfjsZXrIJiFzItDr8tymyp0nYrxEgJrPNqQiw49i/TgHoTOm3Wmdv9+GuTLSjEsGQPZIJL
Gy3OZ8X305TlqYs3P0lV9MZq7T62k+blzHc4Tu3mUgeXLd06g125WD4aCogcG4nkYmDVbJRqUhI3
VtT6ojWmat3ENBTpsxiaZ8qDugLCUz+2dRU8I2ms/rFgBJoIM9XDBgA8w+DmpfHbnMQ55YGebg/3
HLgFXZ6GvakGyZm9f6zDwfsSp3NgsnrgeS1eOZDa0U8Edl25WiVPDte/G9lpvkKJGPiJLsdUIDoB
u6Br3zQyyBUKNt3r59/9eIap1pM88R/o5OjJHb4qLGRYixHclg6tsU04kgtSvGiRqxfnvuqJq2tW
2MHVl+gbU9YllQfPu7Yrsyb1bGC+7cooUkppU5Q2yiVWIXnq9qFh/EqLyYq40Q39WhEzGMawRD65
Om6uKpClLgaLCOTk3MFyom/N8cjhhUoIHuPaksIf9k0Q+lpKkmToUeNhLVRsIb+Gj5NiSD+RKS0d
WDQo/g9x093qeYxzj4Fvrjv3Iv5Y1GGu+rEX1Bl0jZrPYlqwXkhDqUkyrx7aFDSanu1NRKk3fzj5
M3YQGgv1RXJGAFKHk6/wJjI5KqV9Q5ZeyzQqLmmDTxs7NOQztbWj05Sh6GzaKOvqjLece7Q/9ZJu
U+45vRauOuQ6t6Tmf1xHRhbXgG/EtQ5Zi384fKHcl6Jh7JE0D6K03A0E7J5V2dbq8892FDdQXqcG
RSWKjQsudLFvo9SaBh+FQS+18+FJJJH2pCHH+mxptbwHsGy6gSlXuwGRcsgLU/Hns0Y1eDaQZOvK
PMThS0Z+5xS5SVIF2mSuoTo567TFIqVA5vfzNz3Kgpgve8YCz238eeceDgU0LAulGpc4VS1w28nc
XFUwaboIDQd58T83zZv1Wmao/gfmDCWkw+FqJGKcsiMxRj50cgkA8pWJh+temL1NcDiZKzWJuy3q
dZqn2ZjVwPYjRbLBMigOdmqzdMCsWt3df/4ZlI+w4iDA/XgyegYgAGg6LW8nu+fSsQV2HVQLMHTo
W4SQPVlUsg6eQu0dz0gGzB2GTAu+8ABm4Y1AxX+kFQU5evea/hYFwAu3ITCBH1OjjZc0p9utQAxF
9TIF1ouLQRVXXlAaIzICNNUnN0dvv+FySDNQxYHS3oOnMBs4KEI2HkyzacELoFaQedRhMcYKlbF6
DH00jT096NGw8Jse9WGr6sfsguATxGfOAezB8ab+KAcStspNj6PLOm/0JFqFfOubWnL8GFGRrr5s
kaJK3KJB2sQNJ5QctqGIJ3TqgadCv+7M6oYulR27NTLtPYDRVgs9oAHSj9iK+ksHyVoFan2ksUiD
APPrtrekl8Js8q+B5at41VXjt9aqtbcgLqSXUo6MHAo78FOWGTwXz1Ja6QazWwn9BL0vUXAmOhJX
3awitCq7BmVfv0bGeIURSB2v4podsJ/kMNoOOs3KbRaY4YT7SIlmnV2UyAfg7SavpFp1XjLQ5cjv
p5r6rcS/llM8b8YrGHhZ7Gqt4Tdf8gC2l6cqgQ7seVRKmL2d36vPehlnvFyEHHsgm0gnqLrAVSGm
/4lOABf2l1JUau2SXQyPgIBVqJaDXD1hk5Dlq9ZpcBIByFtZfNpqEiu/mlschjKiCVU7Flon/Vi2
zyW3wzPhba15cSmafJOySoKVDXgMvU91GqYLIPm4xJVTntF/aLnYsBCgmL/qEF7tXFaZaWC4mtK8
w+AHA6ohL9HQI2NWhxUPXuSrBPbsWzzVA7sb2XnVDQZMZzSlcHIXzHANxDgq+pdyVG3KhqZ108HR
jTbZ0BdvVDvb4aHI0vS5FRa+MSUgOgcnMR2X5CqRFa9RauDZEeFTCMhK625z/HzBbmcDygdkqoEF
QjDEbgUXufi5YjeFbuD31lNSKHHhaaFj35RT1V1pfEvFay0qaZhv6P2wnpgpPG3F1DM56ewgwFK0
RreNE3s9FoUxuG0tOIk/PwiOoiXaPKgjzt6y88W5RJQZbWJ2fUwaO4H02PZxXW5MdSYkVNa5dOo4
OpzJlqT6lKBmYMESfoO7X4qBZMUtE4/1PkRX/zmenPGpjYxwpyLsfNu2SnIX+EFE90A1v7a1hkfz
5y984tqm1MoNAIwOIa1l6gjmaaIhr6OlK5f2lyJPh4e6lp0zoxxHhhyvNpcaAbE539+LG5XiiZrJ
YQwFp0/XcT9tfN3BrFh+NAJjY+XGM7Cjq9iekIWCYTbi7+iKQP5SZd2Z2tiJCaYePZOzaISSLy9u
IEUt7aZXYTf52ui/wjCsV3kx1ZfC9Mf1n35a1OKoctmoRXHHOovGRa+LPiXKnR1YS2tbaqn/q6yt
cxasxxMIa4MEjggftiid/MMrVXdGjhBcRzzFbJJNrwf6YxTVwRnFyROfjZCL+JlmDwC5ZV8deXX8
d0oqP5XfJRhkVNMGP7FZX946kyeeeB8QXXRnARcii7rUSaw0YAEWhtmeYRMOJJE1bvwSCO/nc3MM
emFG6AMDAZnjESpth5+thUdUxxEm64h+V5gT5aDRvUlOJtD32MYXWG524dPMuKtcKR77r0Iz+8Ib
jD5GKKkU7b7V2vRcO+nEy5MO0P80SZ+QM1xUG+tQpDoC7oiRVLm5hqtorxMFjaDPX/7EKJDbAZWB
9aEvs3x3fxriKk7oITkBzh2y3BBOO/jOfD7KceFjppUCEyNEQGyWEsvhJ64sZ0hS0yqJ0P3+VoUB
nrudxmXF9tM8WofheqSrfIeZpwZJpRQbGtHGDQVQ567GK7egtTC9J0YQ52SLafz0+fMdB/l85VmE
mgq5QRtHPXw8PbbNqU2psigC7qQXzTLm7FTutijS76bBGJ9AOhoXgQVrM6OruP98/BNbilKqPUtP
EH4DQTocP1FFjQ8nNXBAldquyDGgxUhr8OQUkYTPh/oQLT6MbrlqNDDKgB4cSKmLdw1LlID9CFiM
iRRYdDH6k/wtTNrmFbYUFxuEDKtxe9Hn9iX6XdpzViVVdinTHITmAbT+eZQM9cGuzfQWVTO18vAU
FUg5zNGL200G5WmtCa2bqs90Yz1NvfyWNP2gYbUZWAFuSVn2y/b7Sl0VQRFKboTLy5npPP6cKm0V
uiuAEmdZ0cUrNrE5lIo/YhiD2tWK1AKzCBGr3+BA2meGOk6a5mKuTucSlglAyMUuNeRSg5yDgvKo
aZF6UcnqZLtlXOg3tkZ7bEfxoQTM3RvinFz7iZHn+jvMFCqEdH8XI5uVGJGlwVdnUPvmOY8x+9CV
od5oltBe1DAZNrov/rgFAgaFJqcJY5469hEiD/+PmtVDuG5PNY0ktC+Mr7JaGte1H01c6Mk5qvBH
Jflguc4cGI4/ppEGiLNs5dJcjWQ02UovSRTxkNkT3sDKlOHwJQK71fZjoAUVFmWaBGjPgdlnJ2X6
YDl5y+HSpOFt1PtkE0UpocOVktg8Wg3C5HAhVKhOFQK4e6UV4mdR59V9OPWFvMqMMPqOWZGDXCku
HLc15GTcF3Nb7nCCklpyBilO12VQJMnV4Cem5OKCKKA0tWVVucKWMmVl6gBjVqQ5+i/JGut8F2OD
jGe0qJG+FRX+nNGUjN8qqbLCVTnFfrsbAi5rNycUPUfuOtoQaJiz1WkzgqQhrZh//luNszKQGUGM
BVuuqa6vqIu18AvwDdahFqw+P1/mk/xwvkCOzhEOXB1237KXGkCQssHUtdSvrfQ6UaG4zaJaFX6d
QbObkVNwHiz1xi8SNPw+H/voMqNGMntQsO2pjvK/w9eEpUVjopsQOaExcgHeQHj8Ae2fh/W//xz+
I3gvbv/5MvU//pN//lmUAPqCsFn84z++lO/5Q1O9vzfXP8r/nP/o//zq4R/8x3X0E9vM4lez/K2D
P8Tf/6/xVz+aHwf/QEIeNeNd+16N9+91mzYfA/Ck82/+X3/4b+8ff8vjWL7//S/cGvJm/tuCqMj/
+teP9m9//0ud7+1///3v/9cPb35k/LkHmjo/yrY6+iPvP+rm738psv43QijLBqoNBuajVtW///Mn
2t84oag8IiAOzXzunObk3CF/6G/IwsxQY2jgCGN86OrWBbYp848ozdBpJDCh/gXSWvnrvx/tYJL+
d9L+LW+z2yLKm/rvf2nLmi8sc1Ylg9N3gDx2xFTJkggZ7ErKt3Z2OybWc1dBBq7DcVvid1RYCWR7
bOev2oi9rWNGipNq8IRboudPInwLEMgzi/RXLg1YQgsDTYle9fTB3MRWXHqdmV4V2MFOCgdD1OM4
gr4MPsH1iuzDwyXVg7sGz56cvEA/2EUiEn2FdN0btY46khPhcGvsSNdvCbpvRgnDUQ2fpQDzaC8B
bK7lwUTwZPF3aPpdnOJFi5XnPKoZZ7epL625ha47PfdqG1U/AyJG5awkxbyttDlxTYuH3EE9yw9w
uoQcxVF1G2LCjIunZ9XpC1XpHQIAe5JhFKj97tocXxuRrTFyvZVsfRto943UoMtQ3g4qv2YCVA2N
3aDfI9iL/FLoP8qJlm8Fxm6u1OnpvhrMPUXN3OXkvc0B5LhZHzhbQy70TRwWGEK3r4X8mvAqkpJe
yZDWQu0eqwMAIabHeHKSXSuWtNMlHaWv4jZI5RsxVVsTStv8202Tbqn+AibechhdKMr4MOGmjdhA
6oFd/IYZFkSUaHpIKJ8aAg8ynA8laJVeNqP3ZX9tx6rbSDYm8tJXmcngiYxeeSYa9yL5Pm3v8+Je
ZkJDu38Wyp0vBxfzwE5kbM3KgKFT3qdNsbKmNxF2L+ABNFfzVVerjB0O6R77YQM94VuVZ14/Vg8S
mGelS9eDla7nVdEozHSDUqXZSOssMXaU2uDyxd21aPOXJNapyKjZRVyo+4K1Ngq8nDtng24hnmrB
puiZA2t4Fnaybuv4FbLLY9jIzx/rJtX52/gdq0D3sJAuRGTcIby6QRdZZr2leJYnxtaoeErelibY
c1M5j3DLtolfrAUkjjQyt6KW1qPaXUPyu7SLr4jubx2/uuiGdccO6BA8QCZ6Kwn/kviVMk8utoj5
bLFJQkBmWvcO9ux2/jC3cYwsWPdVeR2a6dpuozedBrJb6BKUqfitBNiAKJY2tqupCC/zuKb5WNl7
yksbf4z0y8jE/6UYzd4bqZNiLCdYTrH1Aj50vNeNNNmbDuqi1KYeplxYVzk/c6rAdJOxsC4zEwfq
ibsY8lwbbuouDzeoaKvww6mLdUCYVzWqShthht/LgF8rIZe5Hz+sAMmtopw8V0/CrYxg/UZYZd24
MN2wOppFbLOyxbXVeW86Tbidpd/mbBy3JhZbx0Mw3jdxVa/nBxpl098X5rwKMjP3YOX/MnNgwxnZ
7yVSqcicYta6shSSvtiYkcm6mV7aTZNv9cyJ9k2WFzt8UsNNiDTuFtvNHXG7lbnS4IOi7oqdFkfG
bUCV6SGyc7Gm2bSyB2dTCn2V2NNWRko2raKNnBQvplNfkt16U+5/K9NgbRXWBaj2tYVKcFB1l5I6
nbmdTx/AwB4UEIAgn5ZZlhQBDgyg7m190ljJvu8c1Q3BW6PGYjsDnyG5T8fclaXpWXKUs6MvooOP
83/ubtPOwYGNVsdhdKDNHjtpmxRb0qItvYeL0sejui3tTRiyTgs/dcNtVGvr+XTFCHQTTkq0q6YG
WF9Z4Iw8iAu4ghYq2C2lSTn5lSQt6YUjP3bt2pDEo2UmuLpP1k3U6tv5b4lpb8jZo+SnF/QC7swh
+lbKGNKZEumvn66nMV3P15BM3d/FmfXBkotNHowX87HcpPa+obab4mUKqHJvcC8hMfgjS+srCyUo
5FXpWZubqbH2cPAvyy64xCp1LaO3F0FxrgUOwm34kxorBuo0ySDlF/skMOC53LPG3M7MUQRuXwNN
3ypYPxbcrmZsein92onyvJWp4MMUVzeNbVsPz2VfPOCG+MuI9RvwxzfBYN5ogXXloDjrVBN0/6mT
VyIyPSmTbLhnCGVouwaZt1gdnji29p2wHYSbm5Dyl2nvB45rKQJFZXAW43zQp69jVj7ML2RwsaL+
U6Eh7tZZdtXU+XeryHeGsy4m40atq4vyHHRm7qX9Frp+LBAawjOIkp3BSjlcIHWaoTdijMU2RmcR
VBnej+DLPPSUN3KhvP4WOv0rPvk9HllWnT5G+yCJz8VHgzbp4WhyTZCMBXSxNQvrpo1qTr1Egc4b
3pFvsAdLOkbC3Ei6vM4HpFr1zeCfe+OPV1q+MkkvYkMUJgFUL9qLTh3ouY3i8rZvM1fk0cyLd2Xh
E1Vs+QHHUPExofN1JobnDvFJK9bwHMCIpTH717I3N6XBZSEB07B6LtLZ+rxyK/6dhiJeX9ZrU6eq
MHJemdI+lGT05KbbsO53c4AgGqr5Vl/8ULVv3eB7ENM8U7JX9K96N9IeffVCqvDaHK71ptjF4Zuu
vzqRfCsb/dZK1RVGu2eKwh/8veUnoRFHFjHLYLAUDuclJ6cJO7kotq2kQNGFeBvI3vBf7J3ZctxI
lm1/pazfIcM8vCIQAyM4ibP0AqNECY55hsPx9b1AZXWLzOykZT/da9ZmVWmVmaoYEID78XP2Xtsd
2dlW8Eq3XaxklxSnXjySxbCz8SWay7UHX0zO7JbpaXbJD+PxmTP74LXleW9AIJZFta8RZfvyZdDk
DSwSQ5zsWWfmMd2oYfrgFPa+y/N6dwWrOs9apYN/CoqQAeuTPbLWjnMVZm19Pit7j0kFUinNxGI6
kDL+zZD+qXDupKOINNcOekcNO5jPFaQlaoK52NfCPNCnvjW74XKeqDmN6cwkq3itPSv6hb34qLn8
nrb564O7WBgCVmqDQ+Tbyw9rOq2kM9f7erS+KU2cHKLWmQaEpiGTsJ4gjChWzkHZBxHokSGHK4gQ
20rpC0pDY5MUy+vi1vQEc1BkfLCNvLpO/nR7cH5gJwELQhvt3efDee92CU7wOa0pHofIsFnMg6z5
KvDfNl5+bhkVa7B3Wdn2WaYZ+4QNxFjBtSnr+WJdIoq4dwEFNeN1Zq8M0JsxL7e2OVKGtZ+1JSaD
VzwYpb3P9WLLZnbmJqt0nYEyfMrKImC5tj7bRh8aGRzKPv8+WeLgiJf/xQK19g2QDbNjQwh5+00L
d4lzEOM13Fvr81qNmfp0MOPzqdCBZReRykCGp/Ji3VGUMg9L0t1+8BH+akVG+8e0CLQEaqJ3bWOn
aTjH4rXcN7O7aXRyn1xn083f1irbSMXJ6IstR5GXXnMiCxuhOddPTubsRrv8uVbZLnH2H3yk9Vu/
/f2hdCNpcT3s5qsN++1VWUxZTXTNuSr6+eK1N3FmX3udu7Ob+tqr0xeCAApUXJcejtXc/sBm8xeb
Bu/Or0Hvlg/xK//ht0aObM1YU9DH9is31tO+1P29Q8R66WlbPbNJIHrB+3FgVnzttslJk+4HdJP3
iAsez7cf4N3qSCrWXLYGG0a+rD4xqDi+s4fmxGr+DdXpazVTuasMgoo+689w62w780vpcvxa1GF0
yGp2rxaeZx6Zfdd9X1f9xEJswn3t51UIwHffkg+teu8y7kpY+rxYxlFXOhuK4D9sl/+omXNXl/zn
fX/mTU/n/6cuDmrZ3+7ptUv0potz4h90v7dwXv/8rxaOY36y2fNWiAn1MWNRXulXC8fRP1GiwCKk
owexkz/xXy0c0/1E74ZAIvRJVPDYzv7jX3+0cEyb9g7rB80gg4Hv+gD/gxbOuwL+dTizdm/gRrIk
8EnePnqeTU6Z0eBK7LsGvaBXZsSlmp9/uxh/UZf96U1gK9CrWsU/LuyP1yfwtydsrFWuMTvpIonS
4Oh0hnNoWxX/6iFyz/x1N+rdwkZyJS9P3cXF5C2Idn/7VQgu0igtiLwf2linYkjvhNMlu3TSCKMl
AP3w91/qXVP219thXeTSAa3Apff27Xo7jYkDVl2U1IMbpW0gN4uPM4l4UJKVSDg+OjmAS9Lvqv3/
5p0ZkCAow1f6fgWvh1hXjaV3BN+k5c3gwkSxBDEtQQ3Gol0mGaEhVGeZ038Et1w34t8W6tfvDMVw
bS2StYdY+O13npTB9LDgnQPMbqGUUxlNjd5vhD8kH+gd//xWGDR4D3e9x9f75+1bpUnM+Lf3xygB
zbIB1Nfs2oBpnjPgBv3762m4f/4tX21DnKOtFVfw+u9/u0HLGvZ4z/E+Kgg2kRsYnuUxNb3kNjWE
S/ZzXHVffT0BvZ62FiFVmMhH0lfG8itEKWtPnhSaq6zInItWTfEDUwNBWIbK059+4VvohirvaW7z
OrKbGZohmdIknsxke1holJs6LsVmafr+SS1F8mhP8fRVM0R6F7u4e1DGLXBu4ngYSKYuejsmIUqY
zlbYqIh2foKGvQQ+cy58J403VBjDeSmReIX22DJdNzLO/oxnje/x0o32dsLctpY55sx5jPHOTxIu
A20DjU1lUdv2yUA0ixufvMzwmGfq6gv9zfirnIrhcejN+CfhJFOxAYpfvUjM/MYZMh7HWFuH5T0B
Z0sRIVN1U07By326OP6dQpF3L7raKsIqRumwGTxzQeNJlfcl8w313VSTkTIiQhl0qK0yu0xd1ONr
MwpBnxpEUa2gCrqsjj8Jhxdx4N6gaZo3FbOXIXIG15s4Ui/Up/qkp8+9t4zwcVyhk9ckXe00Bn7Z
RVUzKBKUquSH7mntxZRn7bjXu1Y86URW3+ky7eECdo57h/aLUnzMvOLFTxHc8uKBfiEzrb00ObNs
B09PyhAfOXiYRYirDlLNsWxMe+S4Rg8awRjoGLh9zgSWGmOsG2rWIHcTeSkgeon04NzTgU92LO3Q
loV7aVh9T78myIKXgG7E51TX6QzqJhZHDD1de6EJ6LUhpXgFoIrh1gPtZhe0YTPEwVZi5hMhCu/0
uWlyGyhAOzun3Bq6eGeoqdM3qmrmK7MnX3E7GXa51VOoDQfh2nWUxK0Hy0qN+YGh8vKiSiJdw5l8
jn4zGoWi2ynd+ecEv/qhkJl67stuetT0DglBVS0OWkh/tVPMRuM++U5rqpAGDOOqjJbKo9dAWLXo
/pW7lJXybGo6f5+IdPo2+oN10+mkC6T1Mv0cBjSIiTRo3rei0j+bo9FXH+hx37stWcHw9K4uG1y+
6Knfy1+acQE2SCBQpPBPZX0AfcLfy+C+SswwGOct0cBh73A5GHWO1W3TfpfWiS7Gpg0gp57P5ZXM
2khZF358N6htYWq0tYpfC/w/KqD+x+roTQ31tzOz/xenYeus+W+mYc8Mmv71kFbfma39K/3XvvtR
PZMBpH6vrWip8Lev4zHNZaDFT8mhEeIt0Ps1DOFXcbX+K3qiwG7WAztnyhVL/e8BmfVpZfEgtaRx
CaOBf/Pv+Zj5iUqIYRuWIvZ0GGz/pLh6RUr/935JzUOb24AvRflH4wMh4ttNLA60zteWPo+MqXJ7
CMzruugG0xoIH/TEX2XkQd8Db88fA2HajFYIJLmehqK/14c21KVZJqFdm4CpPLfP9pmhBRcEfBxm
AfKP4R9W0oLRCR6X5aHB03QoOse70tnOtMiGcnph9c4HzZzXM+r7L4U+ApYbByaabO9KRjYLzGtZ
lUcsl32UKEZ/Nm3MMMuQL8Mn6UM2U++uDwY70lVNrA8Gys+jT9qLgAcaApLsNpNWX6DEoNWbqRi4
VG1uRmHc527ibOOlV4eh6vrDb/fSX5Sha0X27oPT0+VXAGVorWq+t7+G3/F1NJXnPL4lIWZyIYxL
lg9yqaZNWmKcBIYpN3//nu9UqK+3AOpTIKCvwiCs82/flHwdIJHAl1cQrXmfZ4qWL5xhYzQDJk32
FbT4ZjubvRUV/grxHavgA23hOzfwr4/ABNkE74BAdJ35vlEqeG0jFStxFoGw8LBlso0o26ieZsMa
N4UjvAu997tIzO6yNxjXbnNlzivnV9u6rhInkRoM4Zr8e1NK7GWWpn9wkV5FlO9+GZwteJooZlEm
vjeELF6llSNApiiwHtLpYiS6pEMwNxHQAG0gbF9FvFfwgxgxzkezdM8L64XCMcwYQ+axA5htryUl
LVOGkKMfYX6NrOCLQluv2Y/AiUOmbrs0uKUA+qB59fbU8Xpx6eOwqWBEwPf03k/ZiqyqStPNovX0
ES5zV0Y1YaboHhcZTtrSfHDKeUfWWt+Q/iPNR3YxflH+7u2v6TtIyMfAyCJaA2on/eLEaSDb08Ur
txgd4guTJt84QAPWi1pu/XyBDyDpIfe4AYBCue5+iKfig4/158vAp6KIXndVDN3vYSXUV12hk8MZ
Bd0MV1wQEFGC0Tyw1taR0sY/EoT+b4v8D3Q+vy0xf2o1nKffnt8ITF7//K/t0HI/wc349w5oOZ9Q
7LE5wvljA0KI+18boGV/Ws2/nJQRgcCxXe/aP3ZAy/rEok5vkgVyBa/Y/2gHROfJ7fjfjzbPBDcq
dkASYpnj0ct4twV2wwQ9vmQKw4F86LYZuIMX/OmT2JSen1/o2pyEHlXXF4zvao+sq8si4li0r57f
uSQxZ0n9AnjEkJupKYr7dJDxtxzFjB11aGKu49jLUSKSPrREJYPfr6g7sIcUHY4MPdfyc2hVebVL
upJhXMkjsIS9jqAknAlpnXhNKBVYIgzZRHoQy58EZDr3VRFkd9lU5XcxKmVi8BbNuwWYZOPmmezm
vCxHeVeqIb3UplENEa+unToKbHdXdEUsIssFlWOgaoGw4ajuaVhtwJsB+QiGLGdMLkW/rMJdt3fv
x8nU/QgNTTXvl2ZsmpNB/24b2LQjQzEWdR4iXmvwoCiZfwHA9lLIDgkmx+Itv6HZbVtNIniYSt1P
yPYJyNM2E6l/tQmMvfDcuX60hHFZkAMntpqdYSHM41ztfGv0tlULintninogcXhoicIpzHwO0Ss6
zCgdNbmbftb1Y1NMlbWzzFJ8dQoOwmFFTkcQ+qMxaFAiWgsGgPALC+FqldG/x4n/XNlai/J5dYJg
rSokkgU/u+wRO15ZOtsMX24tFoo6yEgPHlCNRUIZerz3kHbepH2lvvo+YuU9TR2yNWMYikPYBpXc
0kDnSJYkY3KNgtTNN4w8SBFN80YyK/Us8WUe61htqLlgaMazxNzFnK7W2HHL9jCy+X4v6inf62Qg
tTsVGPnPEtH8C8fXrD0u3ZqjBq7b/WF2TX1fWbE1bGFAt0lkmfAWwiYYy2+d6httVxI31h16SraL
JkuCctelNujyzA1ycmizvPuc9ig8qS1Sy8GyO+Q/TaDuTQgpVxtCe/IGDTVS3t/ZzVLewqjOikjL
zNIIcQS0x44T9BOeTAe9UD/iinxdPP5vHf0PKv+/W0fvnrPiuXpJn98cLdb/z7+Vd84nek90bFHn
MrFZh1a/ThaB98mipGNlQ6zLxGrtv/1xsDB1zhzI61ZJHAAha10N/1hXeTXGC2DXPB4eQr9p9v6D
tu2fhhYs3wwsACvw+ayVSfa2CtBZKIJl1oZDnhGm5pjTeKE5uc+qSpajRV6wpSV7uMNUeGALZ6Kg
7ckp93ZqaTQRiM+2ItkNVH2/XcO/KLHX1fy31Z6DE+YVsHLYndYgkvcuZQdmyUQkFR+rHOP4ZKbo
PSJ3FNocmaoU581QNXQy4pQJRmvl15Wpy4/gnu86h9RFbGwgTgmr4gBHlufbS+PRefCmEdVVopWW
u0fLTFfHcYtcharR+fp//5XfVfhrAB9dQ6pX9A2sRAgu375fHhCpXLXC29vwvcbt5FlPBBEbIiIO
Wf8q01JegVaDKlNJ6lpwC+hMhnHuil+P8v/Y/35vAls/CNZwFrL1BLvu7m8/SJPTL1Yc2/bEANZj
lHmzSaqZSl7iITYug4JYm42VJTmUBCyFX3UNcUxhLYm2HQeTVEMtmJI4clf46ge3xXrJf78tyLAE
C8l52kBcv2qY336ypAWpV0OZ2zPVkPHORpNnHzryZD4y/b2//3gjgGHcfGihOPe//+2NgKQPmEvj
3ih4w23SUgHthsY3H5dWOqy8s8DiOIxJVIPoZCo8VHG3/fsb4m0pzP2wSmsZJGKVWLMK3lv+zDZI
42Gupn3NPMDniGKSDl4SWBbJlqzwc9qM5gfX9+3J9tdbovYFGgVTEeDbu+srHertUegjUqui+ZLJ
ggR4okNJcQd77pz4byEiX1jd/IGb7M/flZWMIzW+uJVv/P55VykZy0QIdntrKPUp1BqdBSfXXDzV
+PEwdCdpvHzk4vrzt+XHRQwFxNhkJX6PMAZtutiS+ce+9aU49EFnlLipc/lSkTP1YrpghNs8p0f9
97/r+hy/vYkhbqwqbKCM0CXeU78SqL0G56phnyh7sDYEBXQ/vZI7aq8yCCCULY0XEL+a+NUu8AbT
3f/9+69+mzcfwaefReuC4ybCIs7KlNVvnyMhmWyRxkTAZpUa9MGHJ2NKuqM11fqFGJy7RrY7b6mb
iCRB60AQR3IEIQ1QOVHOfOq6pA2xoFQRlGnUDl3bnyWDERzaYC7uSAIwiIExm30v8++llyXAsaz0
IBYqLtPFjhPHEFqdrqBWzEV9RYJzTBaDKp2jVuMHifxhaQ8CfQkyOL0JiJsVqfa8BAW97lbyMC7t
T7OtzVAay4mYEe+sN9DlefTDwiRP0gNMYFSvPlqleqjKJ9HgezZn62e71Ma5R4QiDHyeqCHL/FvS
w5ed2zriqpj54noirhPLuRpXwmzqJ8Ex7aeSMwDB7F+NPHgaZhwqfeKa5zltkE0l3aqNzF4fKbOm
U00dfAhiojNR6GkJkiLdV2ABzEKFVpDdEmritbjO9Skyx1o+zUva0ULXl4gpEPZhjx0Ax+ZUpbeE
6yZ4JHrDplvhTU7DnABlHD0viYjVEzsCSLKcfKiqZgGabGlAJR7w4OyU344wBgo/L2QQGjmynTDJ
eLKyKKaz36wmOo4t9nakoRZc+1qnFGb3zBeDz+cYEKm7XrvwcRyzc8I5bpsvOa/YnOP+N6mE/SHz
tYvC0+K2DXVSBZbrupxZAImmm/JH1UuWZWLhShHVtsKkQ4afu29qwV8lffz0s+0M/G+zQrJwX8Cx
d48AXGoywt2Zjd4cfdKWuKD1hF7N1ZchXd9Ucb1bOIdW9GtHno0R6LfTSd3+OSQGL4v4wZ5uYs3g
RZZgbr4kanXjc0LBTRMapePHJ84dLGJF0rPOZKTMGlExBnzqBPebiHqz4q+dTt5dKCCKoC/lHsqj
uPT5eBwadD4Yh4d2LsgMQT1+SdcvaTb+pOwszN008zfMprzqOBvtZH+x3BIrTWxavYrSqa4Ptc+2
cW6rrm0jUpYc/9KuR15aajn6Uqz3XXcijGTujxXpM+lBLztfnRdd33xpR4Ihz5hatxIbH8mkkUm5
UEe5qM6rSh93bpUlkgAbUmcjJPedIs84K26McraKKAg0xzsvNY6UO+kUg3llJO2s3SZBXKSfU3u0
hx0+z7L6nmrGjyXNwC6RTGy/GFM6Bxdz7jRXjQtrYCNtYtrIfY2HIIIi5HlhD++j30xWk0St3Yuf
Q891Ct1GpQlHFbvBkTFyALkpsgWZtEavF6F/7k/0llIrfirN2hhCQJKnzi5NEHpzoW1bxfkJsoCz
rkXC1fvnkUOrfjLqzlOHQtdnNL0CmfJMIzzedTqjMK0dfCOqZmxrR7/s7Z56DaD11VxPcLmKwFjS
g5fRBoh6JyY0PuMAvhmzohl3ThF0/abx6bzVYZu7ct5ngGxFNAS1kBvXwXgaDo3jN4e4nOxrCyty
s8utsW0i7Mvq61InS3VA/a4lUZ5L9q/GAhMGRguySGNLnQO4IxTLuTPogQxBmAX7qmTEuhtzx4tP
ibdYDvSOOE6AjtnmlsiOot3XvkeKgjETOVctC1tU2ecX1eBVByaUQ3VeclbYGZof3+SBru0Cp66u
DENzcQIwZCMzxCh/VkUvmDwFOZM7W54vAY3aNSNPvEywgoz7uolpoZORh5UuSbUJr6vB5UkZpR1q
t0mu4qQQCPGzNIhhwopg68oUGb6CVITv2osx/tW9xPcnbOebktX6ILXlvAuWUm3J/LCvODwnp6Lq
7LB00jOvMbtLHRzwfm7wSYamlmiHxp5Hgsjn2NuWtrDuR4t+aOiYy2c20f7gAyTZVxPJOZNq4+JM
z4VzVjY+tjx9yQ6BW2nHAgfShj5VvZsKKc/6vFXfUqGsnV0F6Snzq+SiNpZHUnJbMvrGbtykAPxx
QPSL2oNcorlQ5nQvFIemDXku+rAnh3AMByLOsMJklH09VdHMutySLjZoU3XGwpdX21y6zcwipds/
Rk4roda73nNumY+gHqdLzuTtmXDAiTnw9c/mdvS3i9bkLXoZe9CeCy1mfeoHeepLoxZbXwWJvSsS
K4gvU1vzbyutda7zFZZr2Hmz9Yk2AcaWeu54shKD7bPIi2sVdCuPMsuCp64EB35c6iLBdaR4tDZV
kGTnUjK2vJj9Pviuemf80VBzbX3IFX1YDrAhG603dnFb5WcOTl2fX7xp2bgKdVbWRu/iwppkChzN
oR1Sa81nOWbtgQ3COFdWc4xBhrNs+jqT93karoKsIEa8Ro0mp8y55hoymC3dBEtMwS4Ns/uW+Vm5
XfTRPSq30b9ZzupLCQTfPqRe0KLAK4xrqxrqH7Ix1VZNrchD0+rsYpuTFmwytpLZGVbQ8jYVstjJ
tBEXadIOZ8AyVlxSHlBEDEVGf6g/D3Lwx1vWKf+Hm9vWWd/2Bus1XRe4fkV/lXcjGtZgNLRNg0gv
hHKo7E06iuY+L5iwJwO9Pj1z8+vODJZ0G/e2eNCl7h6cau62DqEUe6enSLAJ0RKif5FLIyPMpv6V
DoXmaoI87rh1uqlJ8dzP5exsWX3NSC9pO1LqLNXWzfLqMlWGdubZVRG5stS/Uwn2BM3WZjTqLHmb
eCS7uVOTdWX43VHAlTgaJiig2GwhCfkjsWIJZL2wGvi5N20z5Q+2cnqwQ4GoLz0zz69kLVeKWwfD
lLKil7tKiSDfKhtOTuhT9gdEhqzwWS1cFCGdQ5NyJAVbtBvwHWlFKcJpyq/sODceV0TqVmvnO7No
7otC3g0+qpFyWuE12ZKRbCni/nJR5nLU59Y64lJ+4Oz+M5uCbWckL55M6tAT5sU4evmhW9mOqa8u
5kk8O+AFOPRkJX2H5D6VxGROpB+GQCfuScu88jOykPRW54HsQOBXtnnR0yDeiG4+TE5QXJjuSEMs
FbsEI+emRsxdKx9h75xMO1OOxc8xH5AZzNm2xfpAoqPoN0T6CWhNZrW1McMo4Q5ngWh0/nnlbuys
Wy7T3pW7LGj1jZhQUNil/3MY/fSsK4ovmuNoRwIQ0VKWVFpexw04icdCr56DFrJPCnJxswjZR9ii
5MNcF99Ygi9Y1a9Lq9UjAozycAxGbZMGSnELVs5usYofQk2PaTHB2qqkitjiL5ZMtNvczD2cOtMq
cxnGHcy8HSmkHb2ZZN91XROyDqWHJZ2/NzEACZceQziy/kXM5bKt7wGm4jchqT4eIotucjQIEexd
KiB8kH1yOXM+OdS6oTDTxLclDeSNRgakrI3LSUPXXTXUp7bWlAfyYlXot3DKg1RrQSA1PpYrC22H
Dvc8J3Q19Kfeu8CiMx9oQXyeVdycWDxxPBYOweTlpN+xJt5nyo63gibozs9VQT8dsHzIsolPZYWZ
upCUNrHmro6EAkSZG2uRMkqMAIP3zEzYiZZMO5vzRg+x5s1hV3vfzdy8dirt1lH4Dmt/zPjxASME
WfyAocAIeSS6cK4d99qT88Fq9J3eePIwNSytKYz4/aJ1zc7HJx3OSaMR+GUdFVXJwXCb/EzDVhX2
g3vfK/0wJWz6ZtuKgxLLwJg61oOoHrHP5eCcSIZvLj2pkx/YK8rZRS9tfDbmzCmnUYwIKqEO1uJd
JWV/OykrvjSXaTkCnrKJrGW7z5aJ9OXRanad6zwYTaZeJkt2Z1qnWzceu8CNHHLtmGfC2NFKyTFz
zcmdaKvqtsqWZZsUq52jybrvKUYKj+xP1yZCciKRljylfV96VBh29U3NeUd0INfrGbUBpImaMkpf
cMkzNsU45U+nspiTi6x3/Y2+mOZurJM8Ssa6LXcybmmxd8kT5Ily7SDYBHGCjsuUVkcubOLVS6Mf
cgN3b2J2T6YsrMuqNJqbHs9l5JDyYldtH5V1mT16k64Rw1iaaShxSVzS/yGnxBh3Q6tZl3lbJRtz
HHw/0oXuns0yk2pTjD45Kh1Fv26kOrcWDtER2VwRjFeBn6HtxCLWcYJ1q24rRU4JAEq3uFpHtJhe
TL1dJXp41NvEcreczXuqfisRmyHJBfEiKqmQJxB4V2/GfjTJUe0vbFm2u76p1XEYq3QzdD6HFiPo
ToNI3MsZSsWpTrP+Fvkf2xHeEoACmgsSTuR18s1OMQIOq75sQ+NsHkEuVz0Shs47y9DNxZvaWVCF
+qp2N0O/sEDLCQ8lFWUTFsQmMLJBhoazpcZBRxKtfZjmedUVlku/KdhPYsSWjDeYEHERaNpq/XBE
/OqAc2l180Ivhvio5Z3kRkyt9PPkSI+y1yZGNhdjfTfpqLn2sbIAocYCIHoJCJfzr8+QZW82s3Ot
NVYSMTTJD1SPsHpEXcsVCuhXVyhcm+tcn7FRKuEEHB64q7ecouw5krHWRiOm7m7HmOhBFjk1ZtYk
/VHv3PZJTfZKqJ6SdhdQq2FnokvhgIVqPMjnJf7bwujJ4kH3b0KJ7hrJu/lq1zntVIRekHvnSujJ
s29M3TPKrPE4l36wbYVFl8lsVcj6teDNc/1zxC75GWUdl4BQs21Kmf5zUJkdxSrowyqv0zNOgRzY
lDJk5BbOop11aWdA3JiTLOObkJ3QaJP/wwHjdzTnlLTLpHvBpdM/87XwzLo+U20/KYONgWd9vVW5
yf1eP5DN5my4EfWrAaHSdakN3nlKx/7JZ5LEzs7Wc0XxIs44l9sXkohmPqmm7T2a6J/R6mDdy2da
o2FeLf64K1UxNKFL6oUDV17rD0IzBiuaC5I20oRssNqcsy/4rCG4IdKA17HYTki3x7xGUbpc4IFh
ncS1eG+U1tyFoyqcpzrrjfMybmqwoc14o80YpnI1Ns8cIa9QGY+f277CveQOZjThxuIKGw3e69a+
y+s6u8X6uRzhgjj3Ky7qTp/9aivHHNws4SEbOq3zpqHG3va6Wd4G9awfM8Fpe6zKJcx0UqHx4DqI
oltaR/nWIZdVhEvdLUACzPQsZ+J6nAQzUNHpbhdpC3WnG0OnRsAgHCv0lqoxI9YsmB4y8NhZSydc
Oue7nPybFOAYfRoDA6imGs4twXVTqDJcrJq2p03G99C5Kc3PiQFhknq3s5xjlji9/QblnVNum2bu
yQgm+dnRXP9YsoaEMsmeGVYvxBFN/sbn5Br2HeybPYwCTutBI0bMUYt7JRaqBI8ZMcDSgfTJFKX/
Xes4Q1QuOEWD0dMGQmL7+MUTfX8VN9gvPU//NnRwWSLTxe6MFMnaBpmudnnSp4cpc8v5RAKz2BkW
IgqwadMWD8BD0zeHYXRWfHW1NwKnOFSDiS9eDMGjY+TbJJPXkgX3cp6tvW6P5xMer3ouriFdbWQy
2phGh6+qhuRBaI15om0rCRi1kaXNDr9W1hSQAKWfYOq2K7XxCeq+F75xyFo9/tb7iuUYfe7dJOxt
VqbzBmxaIzc1suhi36ZzKilDlNdfdonuY1pEPdYdjGqCy0Dw1zBwFO1jxlBFjnxIdpgEN/nCnQA1
hnb5ddpTcodmPQTBkZTQkvF5oQ8Y8xMLj3itS1xygCH64krUOoK63sq9EgZoM+ZnqZX5P5NBTPJY
j1hfFjSooRG32M3zPlq6jnNg5Z3wySDBS3PCY+w0SkFDlIEE9WP3J7uxvuXGIoZwTlvoENFoleeC
hpWazeM8a1GTzrvU8R60LD9D2PPUL5N7shfb3uSgzs6jKoWjOCN0CIcJ9W1qlFewtZ+YdhRhkyrv
PBviZGPpAyj8gCOxn+EKF+qHGoILy4xP3PoPQOb2kySWtiblW9OqeBf3dQ1NGVm1nG/i9pVgtcrH
u1ur7LuQscZzXiJHXUBSoGFnyD3bt/0SnBmokrZWswJxqoI2zxC7myV2HU6ApNP0aXEpSvdb3fj7
bGbcLAI72+ttdtO22t3gjKxY+YX0y3OzbyD5ucHy2Ap15uUJ2nMjPZZ99YJ3DlNvLMbz2g92HJCY
sYEbp1RHLKv0Nbu0Z0dry/rUs+Bs9Q5DUjt2CWcECnk9wW6WKfWk+Ykf2q3b7BKf5tyuYmgvj0Ej
v6dG20AFzTJ9mxpzw6bsx+de0bnHDLl5YeOBRsrOBdW5oCa6Xc+jjm6Mxz4LbpMmMfdmnJgPSW8T
OO+5F3C0hpux1rLThOwexR9rC/iG/LkpG+LGSL/Q3AgfNnjaAtAXvitRzcuJ5kn2SGe7Vj+NXG+D
exVn8ffaSockoljtxaXsOWuE+WjY04kUixkReh1wxRWbodrhqUleMq1JSQuy63qEfJ16w3NhjVkV
OdVSaCfV2HQrVtH0POw1CPHymDiG0DZDxqmIEFAQS1udirvB+zXfd728qYR2bfjjAz38Td2hm7eL
DpmpJGuBXY7Pju5eNJOLJd7zdjrEoCeKH3+X6PKBEjEnWpM2IylgNx569W1r691FofXnYkqca1eq
wtonyzDpYeC0WohBwXTCIRnLz11CET7PthFsR1Pqj/RveeLMQNobIxZudiB/pjvPHGgleEQI9kit
JLtJvGr9fsL8Sh4fP2udB8xC3cIbbhzUsDErlB0cTb3XyJjOk/EMmGUhWHCoNvuCngRo4rQ92KX7
OJjKVacxxwNxDMBO3etp/IOO83QZe7N3jBtcppti0s12ZyARqbYNB3rOSV5CI1eXT77e5LBlh+HG
s8b/5O5MtuREsnX9RNSiNWDqvYdH30ghTVhSSAIDAwwwwODp7+eZde7NUp1TdWt6JjnIlNI7MPb+
W9ruA6PP2vYRv5GiNjrsy/tVxdNz3PTjczl30WEgcXNb+f0HwvjxLJRTYIkQBkrRcTS/e9WbzaBd
cGm3ipKjW6f5g9LmplP9ArbbgemXZqgIAVBtfS9zgldnHJXcCFN9Gseh+gKvvB5jxDQ70rKaHRbM
dqem9gvno71x2JFONU+sDYn6ecndbvJbP5t8sZ1S2IURioyw3Tzd9iQL3NDAB6SgelIv6gkX0pqO
+jDVtNFkEb/ypsjpsKiXWLw1YN+fiEUpDzrJun1fMPgi02foICNy23mAmASa8ABs6bAs/VbuJumv
1a5Mh4QLtJhvAp5wOz9owkMRj+AWOoYRcmqFfTL3c9PsS2m9TR7omV1pErdRNtVfrFzHl66z3zrb
mr2TZ9HTGKQLE9CSv9pZIpsZy2fVWHUbrI19LlVdekQXE8vcI7E4DoRE/5itVTcBeSNcVVy668R/
dSXI7mzT6Ua58trLlue/BrEWF920+pvDsw99NS22zjB+TACgT1nt3FVxcyEPgAksNRXDYJuOxXPI
IX1wYUJ2ysDTJzW7UiWMS2BF68d64zEjezvrlZ/Iw1pnQFMM/KWJlqPiWXrv52v8ySB130xdpXfx
UtCF2CBGrRNgeD61fLcN2MfC2AN0kXp7T1U/66L29jISxTkc5tdlte5Ji148SSddjr5Z0x9z1naf
/VQ7FydqsmOrohT/pqAqMAU01TpG5ekwFl7iPhDfHZHbp7ia3S09nfINWiE6FBMi1bxtDRUCygMe
9SkmlWP/nGZJxxFowl+93yUkR3QL9ghKxEhFmc+MR8muZlT5FK2TvqdRotkkFHZuKRoKj8VEAJnR
4sowmOqto9Jo4zX99F5MwXqcUtvughpbVaKL+i4m1ueWRtzqeVHdi0/L2nE0oqSkoBRok8tl4zDg
faWWt3zg156fE9EFr/NQVnw2P5neJliccOu2vkMeIpanfddLADBoKJxUEwt63WRW8Vhf2TwCv/0Q
1ci63GuFEZYWM7MTUiEoHlmUdyFlmpu4xSVAknLY210ZTMOHC2vkkhGaiftZd6iHC+3o7/Rwqc+N
n8p7HlENuHxRfyyd7/fwman/rKc2zHdprb1615QW2+0Y6fI8TkCmcHn5Plpmc6CvooV7m7IHBT68
xwo2byJvcM5pJdpxGycU6U2+ToOL0+WorWfIkxrfZFgdlO3Ek67oQc/JIwSFjP07yeeuz3OXi4ug
DgMHcRs33EnJeGwWL3/jMeXs5Ew1RB1AvC5R132C0ViecdnQvu6kPKvqxLyV7VwRQDU6d1EQlodS
jLh6Ojkmh8C/prPUQ8zTdPm++AsbckyfSgPqeav1bDfBvATHSBFZGyQ4Dj29zBt/DmmckBiE/Kwl
IEUxRyVrxLqRQZc2evReBr50oqyd+AEsOdzH5WQO8J7yFGLmR3tYwFq7ZHBxB8e7sa8/26SUHy5X
Of67FoAMeXHIKRljRIjW9VxTN/botynF6pPY03wxnWDoABibLGBEzMcTaI3YWQYi2vIyUFGccAfp
KMx4Xjm9674Z7wStITdqre0RQMHZ+qxPu9SpqpNM2eHWpmKHQ9F4YJ1InpBBrdswniT5ZkVxR/hJ
vFOkxXweChc3eSKGK4SatO/xJAhdjsYP5ioyyskGececOXhQveYh0at3z3oZ/SqLhbR6Seh44kly
/VD4bKH9km+j1y4c2eOnco7RbCYEzW9mroSjQpjITZe8qsQFik3qL0Ede4dlsfVRLuIHRFazIyEM
rDAVZPEu5LSzHaEJo5YjjJorzdQlxz5px/dxyNknYYUvymcsXg0PHOi98rUIbAqdqkDNiIisf3kl
1kUyw53jICN1HkqXoSPCi8hq4jUHxB/BtkowdDDu9OPZrmv5poBJ1l3n1TlrpuhOnsnoFR9R0mwW
eq06PkQ57EMNQL33yPjHVkcVV7adqA46j1mtv1oz4JI0qG/kPjbu3ST7FUMMFRUFWSHTSlDViiTC
Upu5Z3Z6r8NxOBuMKEyJY549YPBgD+3H5SkC+DnjOjOfdDXyIf11NuuehUxSBU1w6qbuct/diZwl
/1dZ5kl+SulTzI9zoj0esm02hVdECx/j1M6XMQiKi0lyiy53SAGeuio4J1xH7dX4V290PiLTtzb5
5br58kbCGzF0Y0S4WuZdyWpDpIV0+FE2nVO67wZFXLY3ncq/tVUNiN7m/kODI/ypCOpsj9Gwai+L
oOLU5Hp9TsW8oiKN+f43ni4Et8Uw+PgIVcwBO0DDB5KIsE0wjMXJcom+iz4rPqpw1nsfanwD8/+t
iIuPJfbAope8KB/jiHj5IRA8uv18dDgTiYGQpWNv5j5BXN1iODr6y+wTpVdhnQvLrCU4IYi+NJ5O
HgtTD/NFFzq8mYgEvWQK96Ms6vh7UDeAtHUenSyZz6zz02juZk6YaqOKcLz45P6f3Byq1agckiLo
yLL111Z8jrvB3TJMzDlxMUP2QjKoeQ2Cynl0KzJVesqFzGZpakPel4nXMyEqZrfy3RWbymmwzxZX
KMgOZXDyWjrsneTaebHG/PmWQ/CcKyQBwHgqvfSJV2x7NXv9NmTU+izLLNGQKXH90Aw51YrLUlRb
US19TkNJ22CmidL5Qr/BSlxPsiN2CtQT5PKYSJCTYxgGtb/RsLrBfq2cINx0/lB9isvrVJVf2T72
mvjUK37HTvgTcUG5M2xxp/GziUX4zEMTcmaUO2tCZzZE5zEcywdqGvAfNsm0y/KEdMVsvWLchX5J
kpQJ10kaqgiHrk6e1hSl9D0ImHMZYq+fAFyj4GWcc3n067pnvJfuuB3rsX4dshKYNA7D4gAMaXft
wMbGWZNrjLF1ma4PCAS40aURywYx3wpKEXfdQUuXdB5nMfZtknEwsdiQ4wZN0ckbKsXVcgwgEWHG
m7y5QQptyfSqF387DCp9mSaYtaLzAal7jyNql6w81DSHzbBzhzaAZ+8gRXK/PbdNKPoD9fWJ9zyN
/vjdaXr5VFoRLzs2Q6Ic4dbjaLPMgXxo5dX1UrXr3oE1QLrkTBDlfUbfyDX4by2YB3SxLzH7Mt5C
Flg7rM8Oiu6TIK/bbCKV8+1PC+UcsnH9Y1eSt+WzOM0HRVz5pmyDbodQiLtMlbQNARuYnJRp+q2p
DJ03biez41AZPhexM6QrmM/VPEdf6tQKTLXxzBrmFPmJUWW9FGlNKFKoCmLZy9FK9OxpY7gTQE3y
YPXfV28p96uP9dQBWOOyR8g/R/K+Y6NhE+VZAugxxbR89tEIwsZ4vx3oNBR1TQg/n+VTnAl1qKAG
DsgGEJy03vJUu2txWOfgRy2FAfs1BbxSO+y0HYrDyNWJrv8Fl3Z2sssEfhMgxdKrOXSm/4ityzag
65dILPJNM+w+lQGUnIux7NkPE7j6ohIx02DdOfK45mpeblh4oSqcdhT2ps5hkfbsASB8Gwzm1woY
MYVoMPqGoeCU2gh1kiqo2ORZOUmPnIU4m59nT/JvoqSLw/PYtM78Zmfs9p///Dd1sQB3eUPlNm85
FYnTI33qIelalnET/LBTiId8t+J/7UwDGlRHyatssbIpSVT1JH56YaY5M7JsQsC01sDmZ30VRHmy
K9ubJeJ+xECCseHoLpzKVGWEnf3KvR10353CIgsSsaO/JH7l9PuCuhf75nCzDPeY1Aa7nYdGRxc9
DZx0a6Ax2/+pJ8F2EoenYWQi2MW2Q40xuWqAWfAiHNkSowXq1rOsWByfvbLqmDybLDHb4A8lkmvF
1NDZoguUa1dt3p5SSSRkBNn0/ASpXcazA7HcPdQ8k/wHEgMLuLSx9PWX0RE8tDrD14A2yQWDTmrL
ZUs0D8h43iAzH4S7yeCGbmcTRUQ7lxWYh2fTUx4QO9HmqaHi2Ivvg1nX0CTajPt+xTm9QbJINPHY
u8+F4AmJPKyYaSSaGm+j4y7/8JSZX9km7wysCkTQWJXzvu+Fj0aOFOFjMNBGraWfPg8zlhtZ8uzL
GFteqVapzmHEhDsla3HvDVbiPGO8TrRUP7UNq4oZ1jPTZm4Zx2u6ks9y0ssBNUD4bR6j6nvLZPs2
1pIVffDj6+rZXHsC3XUNv88kDT5mRAo+hHGYM/It5aUq/fleTPUCXW/sZyL3DzpLvJHUTW6PDeRn
c+pGYrPb6nF1BHR/7JXdmX3nWjyYG/3J97x3UwMOy9BSxWNAhIkRCx5M5nA+Lh7IUNm/YzzABzPV
yescTOHOiafqdZln8Qmy29+zdIYoUmJ9kkyVX0esEHuipQRsv0e4HCfncOubBA2TL+SNlHhta8vi
Ltv0uSpiMgQX5GeJNf0XENpvahzrS1ep6lZxZ38p6uIpYbK79dzwfcjyNd+HzHjbYfUJTaxcJFAW
bZyQbbxbV4Y0d7yi16m+CFV6O8pBwkM0Kf+29Ot+W7jpQGVQ69g/rfz/kXPl/yNl6PizvSYtD/9r
ooj8qxPlf7bQv45o/X42cjDf/sEm+Mdf+9PaIsTf6KJEyCxcD6OE76Gi/3siEVlFEcG+uISxzgNy
IiT/u7Ul9P+G6FkIbC1YdJM//DD/ZRnEaIhUDo9fdLXD4MH/D5wtvynKMc0Q33+NqWMuojXzj6y4
v0SxTFkeNCqq0r2v++Ewh1TvFkgmyaiFr5w78Oa/fDv/jWPlN2vCH6+HA4ZPRqV2guHnHyXVvhjS
JkVgSlhwhxLUMSh6EkAp/z+0ifz5QtQfIRPB8v1PefF+2SWtQyrBXrl2qaFVEFMdu1DG97BosXdH
hReJ1SLOEVJ5lci8G6jHgKYkmQFt/OsP/ZtFBgSUDBx+dy8gSoyv+jdTZhhKNOYRmYqFu1anpPPy
V4HI7lIvK6Wp//q1fpPNX1+LpIU/XPcxJ/3vmnXbx2M3LlC3I0QKdu7OfTSgMGczpfVnz/REExer
fAT1GT7+9Sv/boj546W5Yl0+IeYcArj+8bfl0KrIGEKtpMn/vVVxWDwhX+7vaJpJEURMboPyz2MO
IXFneCj4no8qycrXAUYMedL1wVzqtn77N2/L52X/YiT4820l5N1FAQ4yHEP/+LbYFMrJCUldjVoA
y4QTmeTIBZx18YlHzSyKGFbuQ9Dncufo0R7N6jQXzIBih8IG+de/fj//dMfxA5ERzwqJb5tr4Wo6
+Msd19TE6CIev4bALovZMFcQCS2RS6XbuQZXbPOc+L1//Zr/dNddX5NbglbEa+t98tsvYxj+kRI4
vKbtzK1CMImiQ+X/xhbzT5ceTiiceBx12HHwmV6NJH/5ZDUt6AxAiPXiQvfB/ehNpnjSbgU51TOV
fVh606jJ8huepCzbQ/dvkhewHP32U3Oo0OrE3Ef8CFXsf3T4/OUdEKXa+X3mDQdyn5Cmso0QJIBk
BffWtq+G8duEs+yrXf3oKwIG+cbj1etv0yVFoJ+hSSE3FAmZyukQZkWuI9gMV47rgYnUS3fY6Egg
zkQQe4g/kCI80Gaurgk1c7HPq3B5VXntdm9LYsSTPy8hfXFh7v9CVGvNgzPU6GyE6FHolb21NHpY
27ndPmnGJXpzJ0IR6ZE1IHvIHKqhP0+9n1S7uIOx2YS9R4FIizv9Vuq4BsinPpn+8mhFO+obYR7L
Skq+4iUP9x3JwAVFjG4wH1sfWeHIAtDF9Wno8Lk8dKHSn4I2lrfxYvl9WNTrLv1etyIyOWRag4d7
22snbh5Ngcln17rV7KFe94jE0p4/TQycjRf+yghoXV6mforMaXUHNTwy4a6/6kX77c6J6uKjc3Pr
sEBChewHwrlQ5sxwtxQn1YRNcFeGHrnyxv+KWH5BPILr+Kv00U5uopU+xwMHSbYe+lmbLxVeLMOp
UYPuW+uWX+bVsbSghC5LQ4enNEfeNiF09xPfofhHDi5xzLrLzbbrOAzBmRBuXFDS9+biU/0t0DCk
S38oVx+Fzuq4JCENRdDVRwHkhM46Im2orv1xuTPxHN759UDENUALmg96dSO2pkyrk4oDtpxsjWoo
YqjfYhMApDQ0sRdFdl7Qe9tt1orpV9+mhfs8cCyKG7eOWhsf+04Vn/q46oMvfpAhbotWMReP1Nm2
7j6AVIqeBw+MALUh3MX3FUe7o6Dz2+Zl0TLzLlE8eOldiztOxkd+HltuaXep5s8j3x6WzMio6Qis
P8A1USYQxA4NiSD6l3XOAxDRNeYQGvYLvi+9VwNsOqdkbRCPYK4koSU0jOpJGZvh0Eaz6ijtDrOP
eHJkdQPKjEN7nUjg2yHNDNEZOWkZ7ewwJaD8CWoneicWFPOEbJTlvh20KY5rpMSVXlQe3iMbIPEp
vYgQzj4kEsyLx/CuXha6o0daBqtdF5HOvSUxDat/nZDonHU0Pu4ScZW2uK24Ep7XXi4s8Kq7B1wD
ypRNMZ45Sh0+S5h2DdlTsNe7IFnVNxkMYjmmXdWXh9UqRScf5BJBbwS0XYC+E+5Q1yw/S/7xrcoC
b94wInj+O5erMEikmsa7mMZZsZOMKdG860wl5ZEDY5i+orvyucAnhLrfbYN+bRuVFO+eVq8VzXFK
yBNIiVgjEFcM1jmmdi3KfVhrNr0l1MOMxR41D+HMtLceW5PP9nqOzbczJbLZMc+paUICPRPgY+Pc
+ifaxsQhilhgttBqGA/KEVpog9uhCzdUCKQTeHhJgypCFsfbq4xvdttUlX/EMYHiWUyJJKpFzdcI
gogqq42SbvK+5lLeK3xX3VYDNM2chMky7SROFpK0l877oajePM9yLToeX6F3265F/7UoqwDZ2Zp0
6zEKjPPLaScEGgLX1Hzf5WUKa+v0+Xyf5x7U2FwG062qmA/eozzu3NPaZchTJHAl9NRqcuzVGwyP
CdKBYECj5kdd9dJAu5CHJpIH2cjJbp3Vwx2DbOrqt5EpWQh9G8pPMAURqkBclBxkWaXbFxVOJbIi
MAZ1WdYE2AUBWbncxqUy9Q18Xvu6qqiPbn0QghBZsDNl5EN7Sm611ApEN9NaHQZLIs6RooJ0vJ3C
KLFHtk4sJ2kVMPcMjYKyYhdbdvXST1TZ5HN8VEvg/ORYRh4SZ7mjD7rwgx9pxXh8NYuL4QD9AHiY
uwEcnpd2/TZuwgBFSVp55iKpUstOvV1757SGYBLnlZbj9kajK4zg6HyOG0RbRVgd0X338VZiwdFo
PX3Hx2kFTooAmACHW3Kpzc/c9Rr9vBKOF2+dvIqfevRVyJNNIMdbMXTiTiczskUVZkW+AbvOX2Ae
R/9YU7BuNqnflL+cSF+lxUPePaQxVp+LzNI+uXNlGK/OwRcUqOgNRJzRF0um/nCIACAvMxV9FfYJ
jYZ5QLL7ARSG7G5Eg7qQk54BAFYKT9imTKgbm2Ytgy0oMnLWUjR8xCor03NDp6FEXtT6ty3zRsqj
q5WIwdtiWB7iWGN8WrIukp+NA+l425G3qu7bFbPlMVfEg+3mVE1rsuFqHxr/QTl2Xneh5px0Dw4y
ouqE13ROU8RxppywpwSFT/NvHfYxogY74xygZrAEd0ZjPXrvPCnQyoN3xeLSIiOHgMA3Z+xND7E+
vpNYQGFmWE2BOUpt/eRIBVh9rgWyh309d+QjouGKcSIR8wzIoZ2xg13oWvIt+7Fxa+xxOAoeyPRz
ycnmsv2McnN1tt0cNPVZxlL5W8eW80vfr7AdpsBgQdBilzl4/eXwGE/5VYXVeYG8aWsnuoNlVQs9
lFI5GxhVmb+kjpP/gs2pO6RQIjU73/aElEA8q/IGxiYfPrIrnruPFfre914Pjd1aqj7mR4GL7TGL
cTl8GT2ZfYZiVeVJdZagsgweIAJmFkG1Iy7VWz6je46ir7pyKYBNVm9lNJTi2XiW79mOPU310HU5
QeTwqQ9Lnybg1StQ+NbolOpdIGQfjrpfFE7VLM638LicKRk2Wdo1u7zS24KZiHREkWTkZq2uP5Mf
k3bjdol1+hHKcnqziKLFntLo5JE73/8eu2Vx6VYH35eyYvnh6wkblb6CbU4W9C8lgVMrO+Ha3ZfE
g+pLbkurfoZTmz+bVMABQGLk+nYeJVFz7sQDCQalcGBuC2a+sYoxNNB6XXlfsKOKai9kbfqXISrc
u6vKdcEbFQ7txevJpyeg1NTOrvCVSHcqADDdaLeon6Q7DfVmikqiqqdi+DQR5iv2dGugoogDNK6b
jk7IDsjW7btztPBs309LHJERV6cuyn7JWYDpry+iLariwtvGuYuB2InJCd5NHHXzNQIyoEM5nhDQ
N0kmFRBkSNNTDhKB0ManV4KzPig+qarh11UIEF+dEYf73iuL6peX5Gi8u6VufyATXd/LUaTdNuKR
R5uRwdDK/ZLzhnK3dN8Ebo9vbbsE8DTG997XtiyIAidw8zurmjZ3+LdKMW3IP4v7J5x6Rh+nJiOE
R3QWIRDXw5D8qMI+0l9ct/PHM7Nj6i172lxzBlUqa0hfw9dYRmdhMxTgPMTTaDlJ0tfab4xG7X1T
pgF/ZgoKLF2hCtKXCey8uARX86ghVw+P1s5D25Ad16uLjANN+VHv0G5cyZRnZJO7PyPUsOqQ1zE4
emmU62+ieK1ui3GavzprJceDnMfxzZHdXN+njKvfsTD046GjtaY6FNDG7q4nIu+Nhlgb7NIhsMk2
wFyUbCPm13ZPhk5S7GkLFcjNFzM+4MMlmVxgNuFUFbPo+OM1ZJF2Qluhm+izn2Sr0rZS2SG9XfgC
U2gRi+0a8TNKY6IK69MSYQQ7ypC+Jlr/anwOCrElys0w+Jr3g/OFh01oqOzI1LylSQJdbKXl9DUO
yynfojSdyUgasN1sQTl7sKI4quP9YlHd3cB9ZctttUoo9DDXIjjU6SqeaWxX5XFR5UAHfLBMBAtn
iodw5Q6eRz9TirpPu138gVgiuJbVcFMfZWcG9GmpAhpXaHxoQ+Th9SMCV70NM3w226aPgnkToLJl
jASz1rsBFflTTC+hPi2pSfBCxJCKaaNlAg69NOx5gexx6NVcPO1M1d4eL4b300B1wc5iDyb92JZp
efJRJC8YY83q3hjHCVGNxUF4yrht7wvaQX9FfsknQDWJRgMvofeIAMX1SYCTXA5rqMXtNYTRHtYi
L4vzAj/0yxtcTpYhkJaXzUmuOAah9T+bNLYzfn5nRLiJQE/tpFcNyamMq9q7IYdzZF+fvVncSdJ5
aawyiS13pgoH35IuD02xJR+nmvaYADTbkcEZvw3nYuFoc7GYWEBiNNrShQ2dotgpQDxCe6S6wpEH
v5tnZy9ZgWl886riM6BHkewdG7Guqjbn2kHyAyqetUP+LSg9tslxxU51xL01fZnKCqMWWSvr98Zi
VdtxUWImXJbSyk03+Hg5gfeL4LgYF6wvQPYxnHC0d+pHHYm8+XBVYtVZRDiTT0UXFs6pKCkp36uc
OfrQREERPnASiQnN0pyLnTEVWsY/8JH/CNz+35oACwrzP8PXb+v3n7jzfwevQ/7Sn+B1HPwNxIyq
CPBJ9+/pS38Hr6O/0X13TQUhL5zglWsL73+B1xFdiS5nKrAn6TNkE/3fXKYgvibtR0QV0LsdXIOb
/hP0+ooo/T9oj5D/mNHK5aWucC8Q3m9YmhkKor8DVZzqTLKLOAadltPNxzxeqn0z+P4ra+74+Jdv
6L+BsP8x9Ob6ooIPDWrPfO9d+63/EeYKQFLjMsQtKMZaoLKZUg9tgxGcFi2B7ZxVqUdtaODjO0LG
MyAKLpT1/iOw7c934ZPKcMWT/RAXw2/vYrZz1yq3PDHFnSXdXpnv6k0Og7g1ov5a++srGYX/DuKl
V/ifvnIEBOQMgiK6GFZ/72GV/eIsTkR5jBOZ+e2qxl+SJViepwgDEr9DYJ+EIXX7kglEvrLV13zp
BWF97I1EW1elXT56Y+fw69RrnziJWM8nWa6BeLNFg0wX2mPUO8qum/5URKWvXqJKjP4tc6I6mg6F
VaDr5n5K+1HickpZW0mPfoRIue+GKqDR13Mtzcx+hFook5XZOssYfG5ClzFRLwlwPxkGO367rjw3
dRqobWlndIFUWYV617RI0jetS1IGgmm/ehNp0fysdIWqZHXCbT6I8yqS6Nyg6PiZChSQog7UieLg
CHKeekg0u48k1j2mc/G5WkjljZVxnhbLBskCaF7A/rrzApz3ABsQgAg27i+FDGKzTM1L0s/iJQ+V
c8q0b7a+69EbkvEiVHT6hxVJ3DHulj8W0QeBFjbaFc74xev676zP744Kov1cC/+Y6gAaMM4ZRykK
3fJs+cWej4E7TxwczpNf41MQSXMTBUp8NwsK41qmjIF8RLF6zU+diOgjmbTehcZO7vOUh59Jqen3
qRNcbKSRpc8OCO1edlDzG3R08jQqthLsyU0Lh0sqC47o7uh1zvITEboZzjM9B5Ycwglf7ZLqXD2O
1hkQ2VTEbJQjmjw0tohThOqqEldOOD/MgYlI40eqx4+yiPDdFoSpbQq8qfFNGo9z/IBjo0+3Bj3B
iCS14UndWw8u2mRj3T372On7F2qmXHtS1ZR/H1NnmO66LsaGGzWpf4PFnSd4mJKZQNA81/3WNgvZ
Baud9Yhj3Y/vHNtSHR5JfHGXfEzNa5a243NRleRFew5YwxaFY3H2SA3I94VPxyLiB4n5u6CfsznG
hWyjje6a+JlcGBGcYow3JCJQKukc8I96H6mNxzey5heXcdJJCUppEUZt9TxF7tabRsVI35ad19wR
IiAewjnBcLcJQskGlNTFGu3CsFrIeO9U7dckudRqj4wH1I/IyQgPS2X6TTkD4SHdbfUzIhkd4Ygq
m68x52u5tRiS0Mc6uvRIrSuW51FkxjmrFo3Z62TcRV20XXgI16rqY3r2DEqsbsrpVoh7qIftNDhk
ABCOI5qDNWWbk2chhvaGaIHidU6dJmVVchgla4IzXfwkIvfPYH4gbC1AR/eC3y5fDgHMwaEtBVGW
hVEh4FOtkvHG5CDrZ9cENWpwlTsP11YEpF0sRhOKkSChfc8tfbMH4DdgPokIly/lWIjhlhS49M2K
KlAvdk1TZiuse69dk82fTCuClzTCbY8nfrSKINGu4osuZER6GFKn6gt3Nf7vvPKj/DPlmFN/kCQu
oXNCvp+eavpi78qGCYbsSdSrnPQIN16CGSXLDxMI/qpbL9gkeEQG/T4EVasvqRsOsCC4fTf4NOaa
ZOH2ig0lOvNfs95fPkDIdXHpe9bpbd2pZt1Acfr46BbTozss0IGV5HZckGoUzxGazAgZaEKEQgig
TaUn2tqPFWxt2TUuWyzfpBxBTfplfFvKqId8Lf3xJTVdjpLCI2zm3Kd+JRgRMa9euHOD7HaWAGd7
AMz1ObRmVtuuzpldJaWjWGR7lN3EaLaTt0dmDI82pc74MwXW7nfsmd4DIEw0HZ0Q9+cOL0j/4U7h
WB3JiEm/eg2lBnGTyeRV+5G4d208sWPqrDpq1sanDhcACZ4imOP9nIVoKF06bY8ZKBO5tq7xcc2P
Q3YRCKzsqSLmfcW+Bo+2tcgGP+JApU+tFxN2KiiSxC0JCYr3P7bflOo1wsVBEc1aSSLfJ5gsjEyJ
8xp5q//oYBNoNwWBeZcqqRHAtgE4wiaIFuKoOhopd62dB4y7Q6o3YemD5EdqsT1qudKOT4oU7fbO
09W83pFP0/YboKVCQrtIvHs+gdoP8YI6nLrZuMUUvACjXzVj5bV2owzD+6rXIzq4slkeq0jpB8e0
dYfBVAfqDIVCm7twRYXe23Ih7Yp5WNniWz+gI0+O8AwmsiR/8TjOHorS7W/7ieiKR7OQCrfHnimP
PW/kK4dp/pB2Ds1tyISLU1S7BeIjM7yH7XruLOIVIAseahusNs27TipLfiqXy0VMvRDbCDfHa4nN
hNgFZDTnFG3PvSwa50FO/tSfjPI6rot4oOk4H73k2YwaE7flvFeBe+v7Xn9fu72ePqelT+Mcykun
OBhU0W9VkzuPgN5jsOlzIx7HmeQMrnjCUo5zWNOB2+G5DY/OvJT+zneWhbKLZYSuk9Ey3vOQZRqq
qtgfb93ClO6B4iN4gJnS6vQYVpbEp0lnSBGzRf2IFI+PnUJ/TjwWJ46zpbg+J54CHUd/cUkTKW6s
xmXCEjht56Tyd+gKneS+8xb7DLAk+0uS9FVxmCcTmENYhWr9P+ydyXLcyLZlf6WsxoVncDja4YtA
tOwpSpQ0gVFKCX3n6PH1tcB77V0xGMWwzHGlZY5SmR4AHA73c/Ze+1gS87iDh1JH6yQTSt2UWTnP
KOwUVC2PrWFzaEYDiDoPHNbyqPfXbqJN475Tg9djN6qtGz7jA+brpnNeqrSNKn9qZiIGRCZm/bZv
cWCB/tLzqy4uR+gztbCara1QVxNY5oELZmc+/EqmHpQN+OAs3Pe9q3UAw9jVogAXNBppjBFdaqos
xGoz/Cp61IN90/U/0XPeYevTrsrOVRsDCMx3qrBo88Vza+KdtbT2qFdoMGOjy3xwgO2WKjNpyaI9
DnTn9qJtBBiAmq6CTc1QX3M+5Tupa4VFEmxUJdczKrsXl1d4NXC2/W1EXnBMh6g4kGuAId+d2yNY
N8xB9VBhzWzFrSzS9pftECoD2ib4rHkZbGa0BiHBkEJeVXVgOGtH79NrE6PNX22U10cNSfURLh6f
b/wIW4gF8XfK1frnxKoekVYbtGdTupN5wMYBw+vj7DW37FKLbV1l14GU38ulTJvlyxunVfRj07bx
u84z9kC/4CaYDa1FfIk7Cv7Huun1fReGjj/ZOmeAvp32KPviK6fFq63ZoPIdD81Z7FKRztz8jr1R
6bdNQv6m7j6qNmVb0LDM2WG8xg1xU1MU8AM3PVo4kNOIQKZpqvEqZNCzcgrkgCZNTDUwATDZSTO4
LeOhXRWgAddmy3Jv5k2ykaPybmgZdVv6JP2e5eF355XpjmLQ9yb0ELUnwV53vC96nSMVRPE6ir68
S4MGY8AYHfkzwXFqVPUzNNKvZQjKBXSUsUvJKXAtWlBRs228/IFdc7kuNP0hUD1bKcy+KC91wjdM
PluRSI70ATv61PThw4oKvjXlm5YfgWc7to9B2dHHy5P7SiDhi9pSu+EJBuvaFsljNMslU8/AobLS
huCmTYzUN2N1O0YRUj0cC8Qmzd4Gl+oe70Px4NGSi3C8RtWVGYX6z7xU3n4xtf825jp5oeHt3oDv
ewED4T2QlCOuRl6OrecV6dGwsoc0gb7R0zF9HhOH5gGOh1Hr+5deluFnGryfQnvSH02apEAksFOZ
nh+KZSEWJVRIDUPUDG0af/YokSxbIR3K8NdAzqWt0DTXEvcWktNq1yZoG8fUIICYz1rSwT4yj4Pu
3EkZwgbCCxRkJGSVP3In3anMHfYkLIXfYO/sK9E9Vcrm0+Y53rGJNJjcID9su8dJ4Aos1xzTVhkx
BJsiH+2vrXIws7hiM2b6yqqCakcq07jp8NDz4QlXlBN9yOpXsrQBUhgZ+RNZLh/NHDux4ZoP0+w8
0sTvdvls2Lf2ULg/rIHGyGBPztZ16ytmZfdkq/Qa1ct1VQTFNSxKRGTJDcLifOOlFT1KnXB5egDT
oWlTsqCjWm5kHz5mGAS6tp98BTxM9wQYySitqfFk4XA0PYWk33zUjGmXohvdN2YXXumSUuEE4fir
C97jKZSkV+K/zr5OhWPcRs6YVRtCOMzbKAKVFlcqovNkiwe00CnxYiMy3EDOqG5ixbrVFDsNePtf
VAbjL3nMbooWhXvdkZLpa56eboN5+JL1+bypvKo6Irk4lnrCnJRB91CpzjkO0fyke5q715FZfCPo
o6DvSSWgIpJ8U/QORrR8Opo1zDQYRfx5qnlXdVWrrWW292rsvN/lFOUvc6V/murBfOokn7fBpYIA
PSXwk8h+Uo4IH/tkwHGXZmx6DSfDi90SyiVjMh/S4EtiqKtaj+MtxllE+SUhtBFv4JL7PbX2N4we
wc3Mgn1FRjsnsAqbGoqI+AayarylmL8beDBrfSjxG0VS3ziEaKNZryEnagSbLX3yWRbiDlETS3uJ
K80otWAXk73BEdwEbRigRF+JaQa0NdE851XQ+hfHC9uHJKzknR13CdLdNliZ8LKvzCmpt+2YXHHq
jH1rGrWngBc45fhSWD8cZ3zw4tZ7QZowR5wwIb0mt0NUufU6ZuPb+wjdDsLWj6WISNiGdnEYPV1f
0wSxnh0e8k2PQxMGfVvcRAi78nXhuLhSZJhvCXMmm9qFZV9bYftUJNn1UAi5RkpQYHtNTXQNfP1n
8mMfVWcXRzu3fUi3Lv03ahernvIB72mPR0ufoNBaHAlycuuuoojeYz22v5uO7YJB/2wTzQHB4lE7
XEucj6u0BoKD+v9nR5VzBUr24LTmvtCBJ1VYvTNOhquqV94m8ObqGFulccwKJmszlhP9/wJeIBUF
Sel5wJvifYqsfmyq1Vi5ckR5r7uyOWi00ml3gyZv7Me47UMv3lTIDcxpx/kMkr4vQmUTuKoagx49
WuwU23lc49Xi2EwvKUSLNgHmWs1BzHZ5M2RGtGh3pqr+4QJuxek+aZmFA3McW+KYTW22SaHXJVVE
Pt5NOURym7Qh5fyfYhChd2829ed2KJp+ExuxRW04mflT7s2g6x0qTcreqqPzJth7ZpnXULv29Ljs
na903BA2v5BTX1jFfqycxgY0lnVEPfkiVkWcbyvbMiVxDrMlEEr0tsyhutUdfYYZzAdCBXlwRpBZ
cw8opNcX8oXb4i/dRq+N64T2pg0nNiu/h00Fpbo2DTRLtAKIm1fulv6U8OshsNaNiSMJkMnOy42f
fGTbtYf64pPC/RivSlS2GxNvGeAB7GGjl+fsmsvf8GGqLYjKcN049Wc6GBuIGTgK7fJOddoR4Ie2
SQjUWJs1XRdAaSbRkpina9YA0hR0+Q3JC7ETiwOlpuGLVqPu9kpmiP0T0Yt+3UlYPCTmfc2tJj/y
KqptGNHbjyWOa/BknBk7GrMlBL51HtogfUvMcbjiQQp5rX2lZhMD5FzrvE9IUtcjfn7OX+1D3DWS
y2nG6tmdk3JeB60K5aoZTXsTYNXFliG05M4rJkz1WoC/MbDTbW06Jf72GpNDDeEjxvlqCOZriBqF
sAXKlvOKchIViamOOP/OtCTGFVVH9g7Cq5CWRHxXrdgIe7+aHPkcxYigfBQh0dHg0fr02sjpcmOP
A/SQfdYhcuJ4U+N1DVLXz+bpdmzM9NB26led23AvDKQ4qt+aOTog+g2baJzqgywa8npQV6FSKucH
cx6CfQlG5A5GeftZixZLcgYmLsPskApOGSu2p78FCjsy6wajuSZsRVyDc3iMQRDtNCgxfsMytB2y
aMF5aFslpI+HvjhmUZbtvJ6tLCzBzPHjzqKepZWD88jR1qJFp8l1qDfTp1qO9gsdeY64diYPTQ92
zBxCsStsrTs2sfFcSa86iI4eHLXYz3Y+38AstOelJ6N2elI/yKHhI9/N8lpfYv6Krli3bVge8D7A
wWvc5mCa0z4pxPhQDqG7jnnV76K4BuRM0gtH8GpCXliWnK0dKbWbrukCSFgUMu6DwSHXmA6OfKZE
E2zQ29Z7jSCYdQTzgxwNh/6l6QRP7A2Tg23HTHpDK+/r3ni0Tb3fZCLNH0rPcGCmBOMxg0GMPBCH
o2/ZeeVroU1soYTS5WhWhvBsEedoWh+GlDkJzrIjFEnsrefgaADx2GWYl6cNwXPObsDpfB2mUBfz
MLE+VUYGekdv4AzHvVIwHcsB3IPqv+kYOb7M+KR2VuKVpOG8aoWsIb0pNce6z0nDulNeX39C8onj
Z9K8tRdH6ZaqhsB4RlnOz+me70x8s5TUhNjmRr2p7HqrvLb90enmtAJxFeyTDsfGhHkMt24wrAVH
wr8SjhRXSRcWfqdb0a7FrXFrCl1fdW2QbTV4StjJp+6ZE/qif4r+pYaC44o0SkA6AwaXLpKpeATM
hWSw2gRO1dxOHKmvyaN1nqhljBuLE/331qYyubbC8YtVpF4IOKPlTITRdRtCPFsXEVRErY3GvaAc
3eO/PAaIR6AFIrH6MunFzN11yk2TafXawaCza8a6xkWbl+sWm8DntuGwK9NY/GXM6nfYuPmeknFh
+eSr9p+Q1DxOeqjW7ZyCYZyc7iYoWYeHFotUYrOVKIaAst5EYrAps02SmF/pOpQk6wESUpNpbgVl
AHZxfIHdOHB2ddkb13nTzvtghGJnwGPyWzjJ0CT1cZujx7wbQ2mvpJuJHYU678u0CNkcZf2CUlTc
y9jMdo4t2IZEY/yzQriDrVBTt32G8xJw1rxxCti0SIHCvUEX6mEI2q9jonZGpiFHZE9nueHRRAy3
0unw+6TU4m9SxaPVZLimXzV2BI2yMVQDslKOOQEHnYrXu8D9+tiST7RStVNsgB7B0U9zBE/4f3JD
jQcvd6NraqSAxatIHujQV/d6F6TrufYsOBq1A6EQz7K3uBjXuLc4OqcOvlO3U/IHKQ3aLocRGq3K
UuIyxtTQ/EXpaf6ZppZ9VE6P+b3IoONMqIibiNyMwLa1O0wQ/UHLtPRWp1yV84FvoyeO/cXWoN0A
frOyDvCcrnOR51fUGVGE5uYegaFLvWe4UcixYbdHeyfSpkNbN+N9EsTRvpiC8Nl9lTeq0s2iNQ67
iohTzAMPyLMKNqQZy2k59TGMr+YA9/y6Ho1Pw+AU6yBRn7uwdrZRwd0ZjPF26vRun3b1ToHvfuTg
+4AqkhkNKBgkZ5fpzU0kgupHbWBtQPKGo32NFLNZbIFesuU/179TMUChOb2qNdmEVHsK/c4B1pam
1hoUifXEXl1cISmVR7tMivBgveo+U2/At2yVyGeq8C82FtNLZ3l8s/Sl1eRZRr4JWnuTdeNzn+Sc
vMdrih7Nmt6jDXE5qa5LaWUb1wKynTcWG+FJlpQgX7WnUck2eOt4ETpX4XDAMTAINlqQsbvXfxgh
VJUAn98vTI8N3+Jy9CliFreIqikUI5A9Ol3A2SmRuFeHWrMegsadSVIirKCmsrYasfqyhWMvsM7y
Xh1SlxfTAtCDRDmZPnEkrpg2s3goSfjdNBgX8cmVJCyji8n4kWabPJrw6zI/jAfvpiONYZ/2MxIb
b6CvNQqqoplulvejlpXPUCqxj1e8jUitgWLCA5abvOnDTSuwFSExjJ6ot3TbjD3cetBkcBVPHMAA
DZTPgc7yTlcJHFlmGI9ToVuPS4XogXqOdTSSpsYHuiiHs8Lu9k4MEpsAR/NhcfQ9lVx3tMpVku7Z
rla+VwGNgeo9Phqe8b2xi/Qb/hzkyMOrNFm4y23Jcf99n191y1GMPmTFL+KwAlXme9ur+Vmkro1p
pRKgB2cFe8SOacD1rsv84HDqok+n2tbIPSdsYC5hGZvHTobataiy+pgIE+5KIoNn6CjdmnOT7iPq
djg4JWn/1HZOufOSJkFUKHl/KMGsQ9gKLNMacWGYlV912bmNO/0FwctNWbprTZvQWxWv+m3EStSU
iINAysZbL82qpb5ZdvMuftV/669acMLDYYgpDsq/CU/ncLNmN02tjXid9mrUXbPf5iRNTqt6NjRx
lQcaJsauRkTpvSrNaarZBWL5OC82nVDVJ+ruM5EFHYJUNP3bUEkn2dqlk92Ctyu+ywpDBCEK1sJ8
krVxV6eo1gfWH992cZZ7ozIAK2O3XiGmoaT+Kn2vFxX8QLyCMum9GMiEE6H8THf6I9RT4hNLTd+0
1dj+ciEz64+oYinjQux8UqnBNjZZaukGmrnB1HdeWX/qcaWDwcNyMEW3CQr2qvceKxDeHhpSmE/F
U6yc7556mXF83bRDvSe2A6BSwAz329G8Ym1co+NMjy32fAsWJSpaKr40e3cu9U8qeclxoPtAPnRw
TRwJNurQ4szb4etk74VSzLdxPymjnrawBmGkzEMLmLZZu/bSzSnNlZcU95YGLHAEaU7o9m1Yldtu
nFkmu1Hucds/gv0a0N7gXde6eR01yl6RSoudnVi7FOo4qi2JY4AWJJWKvUuNP8yjK60H04/MlX/P
P15FWZt+Mj56KC+a2MUwhJjq9WJhCYYNuD/nk8MpcJNE4x1Aw3XgkrJNAGfv9ynS1qG6BVdwC9ds
5mPT/PaK4n7mJLHGV5I8oItaq747GFZyk/WW608xcBFysepqhFE96c59OLhXIuvgJhgVGqrsh3Td
O4KTqEjat0GW1z4U7t8yQb3Qma75mCIBf8gn/abKx59ZqAYY4+GqJGJ9VUlnl5MpvaldJLouQv9j
xqdpM5twPYOCEy8q/fgqXlwlnNxRD2WRgxSui25CL6pHjlTTqikIH5RBnW3zbvTDGdlzzvIGslb+
nC1K7SmUqiJ5yCXVF6XYwYJdLlcxG/p1GOr52lhoOJj8n7k/e5hSiDflswR9Ha1Ns3au1AKmYscX
8E2h25SMY3zjDmp45kXwVp4oMBE1PTN0Nkf6Ga0N1MeroaiNkYA2VGduyKs8yTvOr1AxEnOiuEhZ
FmtL9Wpzgb+p35psbKjxCg+ZZJkgqShwIxAh8AJj2tgs9QnY+v33zuzk72X9Wnd6nv4ERGCoI1En
uDLCmX3YfZQgdb4JaISNlBUpTB2UOXCwG2rDNu+cbCoXinYcfcIr5U1s7jo7x6bksXgdm6KMw2t6
QnG+Dq1e/92xnq7+D9lEY+x2HWE2GIGyb4ZR9Fss5G319WMljvHW74UIxvUsKoqWsAjcpJl34jjD
OwfKXwfpIFsvesjMrH0cBEgYjshwPX3IqbqzEji9ANdP1Hc3HF3g/OatF3wruhIBODA1DUp2ljm7
0aRquygVK9woA3UMCHyxnm2UXLjnPVpKwXm+iDvkCHjJpV3wP5lM6kqd7JGIhIESm4qn/2/H4P9X
p/1vw0Be9P9Wp23yWL200//6b/Xyo0njX2+zA/lP/6VRs+z/kq6OkdkhbNlEkYWN+t8aNfFflgQX
6Lg6bwaWQIyP/9aoGfZ/6cSEGy7QX7LCcWL+j0bNMIgiFPbio/Ucy3It7+9o1N4KphzGdCSUAXrU
Ni7kRfD2xhUJvZ4WvkE5l9/Sb3GxFYc4KOwLDs+3orR/jbI4uNHDgTIGBvt2FFcOMdKJjpKjbrGj
LQf5Xeu6ch+1enwNbAm1fw/tF56B/MLOqLygiVsMpP8R4r0OT/Q6f+E0c3EdnwwPWTsvA3syfYLC
9I2WQ2OqBI4kqaDb/zEFzsjvTl2m3E+G4l1kGFDrxslQlL2wZCzOP7JjqejMTwOI6XWeAKKg5RwT
Ak2EdWvE3z4e9sxj5P5ai9KOYqIpT6SGqieEKMs1rjAiCyAPPA0URdDvPh7l7YL2r/tosW8lxl63
WdROLi5F8Te7gYWhTovia04JxXdtqYQAYDGv9TTtLgn6lv/hyYPjfSHDbjFsO+YSrvmnZ9er6pJa
koP4vMVOJaw2P2h00kK+n3zn/JbElQ76Uu5swV7Yv4c5/w4QHwwHuqDPH1/7O/84T5bfYkJIsC3c
46eTqAHc64goNJHl95RobaonY3wXUHkP4YKs5TwTTRE0Nxa/+UBa6Ir2t/0dEnPoa3pXrz/+OWem
9Jtfg4b1zzvjLv1Lz9Skb2nGUqNsXvQg1I962ejRhSl9Zm7B+SPH1DNJGOf1fTtUa6btEI5qeXua
JfUm/ZRVjXHBHX32ergrphAsiRy13w6SOROt7cLgSfOmHkmPpttBgsc+JWrhwiy+NNTJpDID9Ol2
YkpfdyIYLw7dG6djox026ebjh3T2zmH4Nj2WVwSBJ2QFqaPZbFiRfPhJalM6en01yM7921PBBdAA
usMRi+jVXq73D1s59ks2BY5b+lYgdTSj84QWIMsPATTZfzAUu1wIGQiaF2DE26FQ908B+LnKz4e8
/ZIjENzPbm6AVQ7Uzd+9dy6fNtPkyyRdxzpda9oOQaHygFlRFal2AOCxyRDkfeEJLdPq7QLDo5Gk
ob9+Gvg2vL2gyfboYJSi8vl6i192I5PrZra9Nb5HJD2GLX4kBqeXjy/t/QR8O6h8O2g3OjWmHPb5
cD3cL64G/8dOdAdiV+Zdyol8PwWXRyWwEvN5MF53NH9OjhK0rmkpmyrBQLZ5O3r1kT5OcIGb8v7D
4BHn/jr7PD4Lr6m4f0xBKdwsD3oLspjQxF42WCQhxCABJfhoNwjNuv34Dp55bBaUGcoicDMMZElv
76CVjQ75pYiP56Y2yKbhyEewz4ijk2bPsYZYymGac+/Ho555bjbrPzfRcYU0jJOFwymjUHoY/H1Q
LKQrFionqky1vktB4MIFnrmhNocGJqbLwmu4J/p5qt/9GI49F0gx9660VPdJn2OiMKux3pqRB3Tz
42t73YKdvAnYJdhpsm8xWEZOLq6hOTEadawQkSUU7xtcrHzkaosa2iAhCMQ1qWB2qawXcgvSfK3a
rn1AyFU/YM5x+wsLzTLaya9h37ts1bAG2aZzsnJSw01xgbfKtzIZuHiGCDrYCMw10yoqwvqxSSYk
4tNoA11NILaaF27HmQnGusyaTYY1N8Q6WRd63Bng0xkfOXWwlYVW+QA9Wz9rxEuXeNGh7iiZfPwI
3k0vKEtsIYxl3dMNm339m3Uckb+Y27ZBCIcEdcMZnGYLmEb4tsWvj0d6/7AZynWJ5La4Nhbyk6Gq
VoauDfEDGbFQGdk+BqUjPfAOym5R5g+IPHZTGUAYnBrTWRtB5BzcweyOTjbUsf/xrzlz3fT9HThS
eG+Y7ycfFRSnc4sFtPHbnKKBozn1o5WJ6Km2yuTCR+Xda2WD/+HAw8FpmebGycoLdnsKIH+0uPnI
51Nx4hBWQnppQLtvG06d+/XjS3u3+jKewVfFdOlv2xQD3j5SW+sTB5d656vI836m40ycU6u0w8ej
vN6hN28Lw0Dick1dcPR4RXj9ucjDXwji2aKDWFVk5mI8RsNWpmXm084yxHEyldpQZ2qo9shoO4E7
2DjpGB+Hym3vcy2lJDF2oXk9u228+fi3nbsDi/aXuWZwlHVP7rhtZL2GQZ4XWZf6sZcSx2GZRRd2
j++WC0SL7H/4myHs97afLtBCtNzUXeOYmr2JWvwRlyUB5lUNHcDTvOIJmD1tk5gE1Qvz9/3JYBld
EtLD2YgV2ztZLMJaEAoGNMqnlWFshGMHfh0UEH9Lw7rqMiyOOUarEHPL6Hxmenr3zdDlWDGJLqE7
KfYVrtgLX+TlDT6ZEtQa8MYhsWP/ebqYgEdFNUM9yac+HVcbE+9nzlZKbxGilqQ7yRKwaRA0akur
0ttMSGqDC+vZuzWU20IMuceR1GbTuBRT/pyVaAItbXSWWZmI+g51AtbgdEoPnUsk00yiGdNzFhfe
8FeM09sLBzyn430T8LSWU/jbUe1OH7WwzGiAIs0w1W1Rtjc47n2cN8AmtbUwbYLfQsqZ01Uyb3tS
MqXzF5J5vxkiMtRaNCjz3ccvwfs7AUqOPR+rnOtgzDt5CSIPsaqu7Mm3lOyu06ExbptK1Pezye5B
S2aF8N6pfnw86Pu1jikJUotthAB8dbpbmepi6NzXVnbjJFfT7xSk9ljlG75q+d/9Wtos3tQ5JZ9M
22Sde3vP88EsOndOkRIgWXwADdyRFk5WXZopa08wsXs9S9M4fnx9Zz5iy6hUyCh38O2Qyw34Y9Mp
zCgoEMkRyexyGyPYH8dwbhoE/sNIpgyZIBReA1rdERi7DPLWd1pD021rVPOFBfj9F4wfYLJr4uuC
huy0TIGR3EraNEb/phB0oqULrwKnbL4NKjMuDPV+PZVsC23b4KFyr08raVVCD6u25okUMCv4CwJA
/KXo5LePb+376zF1ePI2LyJUOve0cF2RMxCGLoMMeqc+od+vUNxE8meq1KXiwvtZylAcBXQd8Z/O
Vu/tQxwmhFEEFE2+6BQ+68asAG9B6/CrJpPrKJ48929/kZbPpL6gCPhg4NE9GZHrKju9nVCvC30v
EYLdGBjZLix+75/TMsrrmQuWHjvrk1EQl3SS8DHqM+noi8Sq13OSp9uPH9TZUdgkezSCDWGIk037
3PXxMMakksOrQmXSJPZVl4TjhTl35hlBbFy6vOZSmXFOXjRUoj0lNpfdIs6eQ1mixUJNWj8CBkf3
oyNM/fiqzkw/wHfcPYjoS338ZNc0IqbMY4vxcjfWjjLRNG9FVnCBI2IcL30oz10cfDxneUrsud2T
tavJWkrPDfYTLSCPi4ihXaKHv3Ud8r1JyurHV3bmeXG44jixLFnLV+rtrBChq+waAB8utNrj4ATO
pI2QS348ypn7t7xLAtM74nNLP7l/JQ7WKNSsDg9P+Avvubm3YvmtZUna/ZOBaENwSKVKezrJtU4p
KSqJB7iri8d6IMRzoOZ1Hczd31+RmA1S2ssXHZDjyYFfc/M+dgO981HgV/cSVtxGA6r9aaywMXx8
UcZye97uIJYC93/GMt4+pNmMjNB1OHvXlbP0D6tMraVD+C7sNhE8yBbZ4zbXhGjwFaoZNgyn8naH
f5YtoJya0ls7AZqYVYsDccZmYLQkeYgeBPNYqLF4GrSi+qWs3iCDJSV8CQVHmTr+x5fxWnM5vQya
oLw+BhsiQAdvL0NT9E57KGe+NYXIvCPZ3KCyaDEhtIRcezmZcwH+OPgys0a2WxzssSRU/2AqLjfT
pG1OCc052fl0E6faySBloDRFvQtRPXH0srsdNSTrwlBnXuRlx8eex11Wdutk1k9tRfIvK7lf48/G
2IHpaE14QnWtjHwAjChxYH58i8+OSF/B4tyqM2FOJopVOLaJ6woZArUTUmWQ/igyz5GYdIG4kWkV
3X884Jnlw9SRqtJUZrkHX/H2kYq5wTlsTAMZfSXIbhJcSNaykwsz58xl4emijeS+bgJeMaZ/7Kvw
NRMzOZhQl5IKeNmQdUcM7wqGZqzghM7dhfHOzVQTAiwiMsqw3M2TmYrdN7GNskXuMAFDCqe6286h
UWz7JCmfwCNqL7kcEs0HIjs8xMrzfrgdm6AL7704d930H22+dC61J2u5+39ct054UKPAH8DV7YhZ
kGbUXY9EMNxJcjWuQGaRZ2iXcNUTXIODNpuYBg0FqD7ssFg59cE1w/wGZjzyGr4lWw7s3YWDxJmV
fek/6RwldDglr0vXHz9x4tCipyQc+NVrBCeq63Hv5YO4L4ph+Pn3JxuTm7fXk+xs3ZPZ7Q2hpus5
OgU9UrChywpB1EhaxD8YhffWpblHSPXpF3FAIDYbVTFSOa6CfdaQqFB5fXRhii0vxslayEJoe2z3
aJk73snaEM8iG1Cmk802TcV9ptfEWNGaX5JOiQrf2arPH+tx0UHTTfEuFCfen/6oTbBVZ39hGtI6
PaeMCH5Gsv5GnyrFfICMml8jHErW4Qy+C+tKs+pEZf74+L6enSnAEVx9Yd2IRVrw52SuYSpBFkCT
mbfps+qg1el6DcPTm/PNxyMtr8W7e/vHSMtr9cecbChRJoSQ8wT7QvnFlGQ30ZwNF+oZ56/H5Dhr
2XJh1b8dJTfMgmIvmWy5FVe4r9ELgRJFj0bgt/71H1yRC+tbZz7S8jyZLUkadLU2sB6lQ0p+Von2
SzV6deGKzt23pe7p2LxerAUnG88awgLjNyMitqHbiAlwcArE4u9/oxZX1f+McvLJQIvV1EJW3DeO
YJ86GLT+GKBDrybPOVShQLX98c07cyynGLbUWZl4UHBPWxeDMCc9CduBqdANfkiYKSB9zCxHeKvu
MyIzcRylq76OlZ59NlJLuw7wKl2Z+eTaF17787/FWeKFF6Y5VP+3swavFdGtZjP4WBAgE2tjvIEm
8Iw0WC1Ws9+9jP2CaMhjTBr7yh7jcDu58YVHcPZBU/ZBDMZG2XFOHnTSBZE+gmvxlVdXe6sX2Gzq
Jr9wSBPLenz6HtKcEvay2aK0fTJrHRwnpVNyyzEJOVczPIyHlL3nLd/KBkNCYLfHuAmdTTKlxQ/N
bXP8kI771aA49zL1FHcuTIRzb+yfv+fkjTWr1BlwmkGOC1z8P4obQFOi2pSGfSlV4NwdJk/Psaiz
GygVTu4wphPODDaPWUyyxd5iQritQKV8PLPPfUT4KCzVRU6L73Beqhvc3hqiwU/Yc3ermHQEot+W
BtKDqackrPZeVl3rU0MyqAySMv0H84hmjUE9lw0gn5O3k5nGa+jMIdbtknSoYw0xeA33ST1+fJXn
HhtLrL7U8ixUZt7bUVTqVoUVhKPvdYU4ULpRS2Zr6t6TQZr3F27p2cFQv3Hcl5b+rqMKqj0k6ptL
mqnebWe3xMAfOcYhcgGFfXxdZ6r0rABowKjT8Zd52mYiyQiPEbAQX8kpekEETaCCg0z+aeo960qU
YObxuffNbVwW0c9iDoPHCSmUdpxboT0PBqlOq6bDq3rhO3Bue8AkWXQODvX604yTOq11uK/6QHVF
l3tivzDwDK1zP7t4luwSca9p5tbTx3fj3F532eiaS4lK4Hd7+5SJQo4NLD4sjGUWb+KouQc7mqw7
2/omWu3Lx4Odez0dbjkdErb5pn6yChtLupc+8f7TxjaOsnbblZ5Yl7Jbzl0SN5AVECQg+y359pKm
Ihp0Ckp8d8qofc5BGz8FYMrXdhjVgIr1/p9cFZEpS3qLg9Zvmdt/7HughFlODoAckoK9Cdsiv5/b
Xn36+NadW3Mc21g6iIgOPPPknY9NoKQ4IUaE2Dr5qYnItU04QJQvNNV+DzQTskQgm5WnD+LCvDx7
PxFzYE9EvMwNfXt99Cn7pEQq5eMaCanEquhYV5qINhBHBH4WBNufP77Ys/PEgRG0gBPRrJx8MWow
6b2DIscfFsa1JfG5a32cbD8e5dyawxUhKLQo+FEIfntdOHENUh4E9JIgB93SjB6MtakF35WOF9ac
c08PuInJCkeRDJ3t26EyZdqaJXAYuqEcbrGvmp8D/P77UYUYQXnuh1CLh6+FEch/cCsX+uVSGGbj
YS4P94/JWelOQ6NYY9snx/gLnEMJ2awwLxxHzz0wqjpU5JbsKI7fb0eZs8SO+0yypDZR6efeAEJj
ABf2T758LlQgupmL9PKV+vjn1bCNKfD9jv7sjWLjDURg23j9/Y8nxvmr+c8oJy808QZ4mkNG0e1W
bFwdSJ0g0+IfnAZpE7PrRy7Fozl5MnXIvFcmVQbLDIabLg6gfQ0dRgkFl8/2cUNpgDOy4YKg6GyR
hbQpEmjYJ6GzOJmLVdGGrS44CAydqRMzTQLDfdBOBN6xDdgH/dgfwIbVO3AC/d0AVfI+m+vvH9/h
s/txj60k9SsqZhSy3k4YIlSbUoy8e8Vcx+xE8/EAlLx6SZog3gHmMP/SSTj4Rq52g82/aWPcWq11
H2bJfGF3eu5h//lLThbWhODhKo1mTl921V2JIjK2iacuZf6cGQWBPp88Cja0UE63bFbVmiGMDI5B
c59GYAUk4UngX8SFp3tmHM4WnHLYSLHLOW21V7kwKszHwreiJr8ek7LfKbpoF+7ZsvU7OWHQVjdo
QLJpoAW5/Io/XsOIiBZzQuvgp67Bjh6c/4KQj7aeIcZ1CjUZbs2kjrWDw5W0De3SMzuzcr8Z/+QF
LaCLQNSOhG+6ZCWMTmkdzWaWRwNFy+7jmXp2KJo0WDYQxDmnUU0qgskTEQXie6LT70GRa9iv1fTJ
GbTfH490ZvvHoZBq3tIFpYV88koQwkUSqjsjumrc6arVyKCF4dWsDZBma32AsmW33nBhk/9/uTuP
5citbU2/yokzbijgzUA9AJCJ9EyaIlmcIGiK8N5j2K/Uj9Bx3+t+qNKRqvJIxauO6MHtkKIcyYTb
2Hvttf71/X8yXlAlmax/rLRY9V0cNBricgBwKJHqTDJ7NPD4kovQd39+actUdjle2GCjaFkIyCTf
fhwvZo1fa023mxtUWP+6lt6A7+7GsvNQp0z+PsjzJP9gyf0TLRQh2XcHvdi/6AnU5daKZLdLk46U
ShjKXq/C3pwjy++dIlNzT+mGbKUKRkNThjlKnuXr6r0cCXvTb1dFBMInAKXy+vO78af33BIXVSOB
PLvUH+/GkMNOwQpJckeF46ZJGqzqeMg/uOey9e9Dlz0Egh82iegR2Kf+eBzR6OCZNuSk8QEyho0x
zdXjDNlHlebPyoRNcAoU0NN6c/FSGKvwrjDKInEbwJ3orDs/PwUC1SqnpdVa2NB/3Wp3sASF4Iop
KD+O3QzCr6t7FXJ0FZjiDjZbSDu2icf9NlDkuFxHdW0EeKYHUbku6IJ78scyqulp9gHNtsKk7RFn
jBNAtA7CwtTS4HnIwnBC3GmxzGNkC3uSb8d8wIN/p4SuMQU0DkU1vgGuCJRZdSU5aJASNZJuj7XZ
WCtpSKOZZlP8CVYWLf6HCTLTp6GYY9Ke+czxaYS2YhyQIJasaHn0W7B+U9k6EU0sdOGGieDzKQUY
YnkwSGiKWFUFwDz9THYrnNY/Y2PSyRug77S+NxJ5TwdeoGasmjr3LfpXp3Zej4HWx7TghgFXE074
hvRDjM1OiGR+J5eVCQc1oMF9VYdK0O07BUK3Q0Frnu0Y9QP+qXip2mkHAXTp8wO9WpgWDaCzDo0N
XImgVvdLt4/kxTE9owPukIAfzWa+ljXADmjIx1kB4yQK1TrsomGy+V4auyPARg8yqSH6r5S+OhaV
UD5qWgMnAIOxXTnRacGnRSVkM/BItzmJpoSWgqkSdkJP1GRbTTdvStXX8LAIJmuyER2Y5NEDJe73
sGNxQYn6prlptAiQjWQmVAyClvK9l3Z6EjuZ7xuHWDdoM8WfXB69JhrFBwhPMd4yWqKcomACVGWF
clhtSdPFimO0MnBHfQzT6lDRxSWvMzopMtdXumpvAThreMEh4JCsMMgdfHW8htAolt2VbOTCvV/2
/SNe0B0EOtySur3Z5frLxBB+hi49YK+Vl3szmzOK/eIg2+yqRH2dwDG7E1UcfOxYrYedUZg01aBt
wnpDCoq2xUAADCle72ZgnsS2sYTNAEZv/NzhJK8tRB9ltoe27QV+TbPYhVikvI80c9IsLSqx1wu1
8F5EJMhsupniYU17OkNYBIJxw5yZWqs5n7MHLcsxwskDUlsOOdzwKY5LcwsHLvsCCig6D1DH4ys/
MNSHBDNqusrRg8n2EIah6JqqgkVLYWaIozOrVeh8DjDB22bYkUCK0aYIMyixBuIBtQ1IAg6MiWt2
1Nuc2YrqN80IC4AnaZ6XNhiX/qkFqlFuqtbMkpURB9pDKKRD70mA22Qs1DvlKglHC39FfwzXIeol
YdWm+FxDrJ14S3tsrbuVijUw7LbagOwpC7N1lQQwS7Gz4UQiOrACO+WhpTaoYOmtZlt1yi2lfwlq
URAcGYdzoCVmoj5ENFAEtmmU88AQiKPEHVH81Cs0apK5tYQEM8AI+IC8zi1IT07TYCsq83IHThUg
AHJ6n+4Ox/THXLClGESKpUaqakdlDicLqkiJv5Quw4XCRw6rMjmI0+a6A/RnuGMYdWDjxSQvoeDx
uh91WRg0J5prS7dNIaxxNLT6OrCrRglhBWAR9SgPInbXXU87tAe/gLdTFkMzQ2nf+/SiD3pXg5GM
gJZSRqFxJ8r9FkEdYJfrcTS1WyGk53ldpUuz9EQjNO54YRINLnDECjs/ZM80jy+ib5vGCOEa6+dk
8Ea9nuB8VL4+7zLczSVMZaoBS3gbNL6BLE4YBV9qXpAn5qNwLQrDDKupFZVISD8VI4wJeEajTzO9
8z9yOAi4COsq9MkoP5GptG4xv4nvNLkWSH5WVoN/kJ6CDEtjvDoGnB8N6DxAZeRPUyjFfNlqatxk
8pIRlRZC/kHQ9m8pPhNlDdU9GjRIYCJXutiPBohK+3y0VDfWg1tuF87ykj/BCRZTt+jxPpTzuqK7
PnljmUowOxdw70MDbVsqk03ZNZ++Lvl/qzX6qvyS37b1ly/t8bm89J1ePum1KOlQD8K2+Z9fvxx8
Kdzn9vmHv6zyNmqn6+5LPd18abq0/Zen8vKd/9Uv/uPL10/B1+3Lr/98LTp0HnxaQDrz+85l0rDf
xTXL5//2c4tx9q//fIq+ZNHzP/LodZ7i53/7wW8tzwoe0CINw5R/lg4WbSm1f2t5VtRfkAmR7GQe
0tgEL9vf31qeFekXUk0oiWTeUZ3GD8LFBlJ7+Os/+RLVbhPdD3Us0hoYgPzrBpy/BZzcO24lt+63
v/8j77IzrNe2+fWfUIN/DExlMvicEwE3VhmE3pd9eWk/8CJrpHtoOtzG0aGqlQVw8VKU7GsAjK6R
VZ7Rc3zqfHMH3XpHnviII2qqJnuKabo9i+Jno5QwqdOZ3pTxSzArcC2DgwrmF9eNwvSxzXtusA7l
/cJrKALl1U0pdKMqr9eoVA+5pvGWsH7KavUsq54Mt/fWiq8aaKpMK6BPy7Vv4rHkFDurJMPiaeau
Ms9XLZgZwzjK5OTCwxjakCLVVaYwu8P6cWTJHph92vUU23aD7xGI4HwrChAYV6Lqlt3ZSoD14P5+
48d74jNQ9prvYkhgJrgtenJyqq21pW7T2/Q2dlm6WF/eq0+KeFMdNdHOMBoAOY43Uzof0nW61h4E
350wgHoyJ6+8hWXGtHInsHfBcQuoYPQllG7y29q07yrM7oR7YP9M4RgKBk6Ag13hgFSUy2MVe2Jt
enMMYmj0fDDDZTSAGJvdbToeKJ1t9O66EIhQ11Vn7Jn/QEY56AVsyaPvrJVRdDvd4/QqPAlP06v4
9Xfx6+/Lr+Fz+/7t1/AZOOK7/Pqv//r3+FnzNE997d/VV83TLQAkmLPp06lv1v60trwqOUCcsheO
BzMQAFAKPLu0zJ7SU9ysoT2BGv1cQU9FysVS8Zg+q4qDLYKd3KHVuRnFbdJivODZklNsw3k1Zu4Q
eAu/zb+ilUrCbzJ0WfQW5mKFbdUVCxZVJT7LkKAd0UlsZ8WVWUO8w7tpsnUbuw/dzrV1KKzIq38e
HbMngwQxdXLmHdip5ffkFie82u6gejyBPb6y6xXfZz4X6iqfbOMJuNImLl9leCcAccJppYgA0R3D
IOBaK6k7nbnOEM4xe4bWhWM02OrddA5ffHFtNecMeHS+G4mH9z4drpuwUx2zWbo0bwLhNWiuMv0g
b9NuHXj8eBHej+PNqDxp+e6si+tYeGSoBmrlUmsjqsLYb+gdMeYMAdIg4aeZAr2nAdusB5lOncKJ
1H2t1bYynsNuo2AcO+Mr5VbCKueCC21t2G11ZCVzBJznnDLwNP+o+MfyAI92XKu7oj2Y10/aXEM5
cXEgtq7qdhfijYzBHWaO8l0jnJu+c7JZwI0A5to57u3hPbyLTkd3Ddp6Z76vq9EthNPwfMQDOLIt
O7HAsjvzvI4wk6b/RHWaE2q7xgXYZikg7u30TrjqwxWfKE8rLYD6sxplDD79XSofkuzdjx4IU+Dq
sSM9DDC6nlmTV40CrgvqqqyB8seIEpSXC7MAzD8EWDwl8bLcWOE+bWNHil4CxLJjs6vjQ9Ie8gAW
ZHKw4MD4gricm9WuyrP4HAR2RLR/b+GNcZNV7wnBQjDhmTGuDNkubma9ZUODxnK2S5MJ5kpWdzFQ
vxyjnL0MP8YBNJ9H7EhaC9uP5e/m29U6SDk1niiO0VsJZ0BKA45kPCX+5ITGF2sQHtp4nWqbtNxO
yn7RHWJYagZ3ofSAIT1X6uXiOsnvc/EenkmJ1OpkPstxhB9qQzuYI8+7Id0rcmKL5qrTBztfd+lZ
nO5gwKnlug8O3dF4GJgPJbu4zq4tkXIIeDBC7eUP+VV3BGm7/DP/9u1XEOj8mblqXiY0TNW+/Y9T
SvOlOKL0bIYtE+O8nx+moWSeSqDjzRnWvq2LS/y5Uk+a70jTC8MeCQHWeQ2407w5aRD/J/kBIhSg
gKjjnaoQjInEs/RQpuKLhBlEINwYWPUFwTYoBRj3uW3k24boHQGBPQwZb8DOl9dhua21TwDchtVg
uslkwKTtIiZr/bGBWo+ttF7ecFdzCeQlA4OcLhvz/MW0fY7sWvhlWLJjdkVv15ZXNOwp7dH2rfIx
HfArdnP2OYDI+tC2nvVD/NJhq5zg4Vgdw+KkB/cFa6IPRC7fmLFrGISb6/lUTuhFHW12RvkxBwnQ
wmMNehg14wg7nncHv26Sg6spkc8tuM1MRPxRPdeStVrMfHovah9UbVyVFK6sVluz713Fhb9GnvUe
aKmDt6Utq5Bju8K2KE8m8idfSl5YzT/H4DTtERQraFW2ColbL5k5tKwwf5wFaznP12KhUGvpnQAv
CrODo61K2wZLTSEt9xC3kMKariLQ8FjUq2F4H4KD2TwkwuBh3Q6xVAxJAp8FheasUFIj2HRMFFN0
HWm5uhJMCzbibDmwx1Rbavq9bF1l460UjDZdrKtEVtnAVTS6GVhVloCLcZ1bC4mH1/WTJvWnJJYO
o5ZCLRrvs1R/k3P1EKhXYU6YBYXm/+uoc9EyEqX9NWxnweF25ffx5m8/8i3ilFTzFxMwK43uJBTR
U/0ecdLP9csCEtB1jZ7PRRvze8SpYgSHGpDE+ZKPoyZIquy3iFNVf1lqyGwh0Ol/hTf9nYhT/8rI
+C4VSj+4QrBLAyi6TTqF5IukXDlleV0Iqf6p1qQ3PJgFrFJqQE64kx6xB5BXyHjfQ2x/oCAap1nK
5rUfZoeWAW1HUn/swkl9G9QKA1qGYOqMrQwAVK6umwZncaRTIwzpuiWmw9AJYql2JcaZdpXC1rbV
OTs0S/mBgde4S8ptFVjWtO9m/zUVlWujxMI9y6vHLJQS3sjFE0wM3iYJ0C1LkWlbZnmbTQFzlPlZ
6pXrslSjjaw3UOzzPnMyY7EszpRryjQvXZE++eTsyI1EMflr864ujMaWJAFAKb0WbPywrClE6iDW
FD8BZ7+Xq+CTHGZPRQC43SDBIWfCcygZW7VL3zsfck4sqqdoxiRDUOotgEqCALl5mOqSHV1dSo9Z
lbxEknnXTOoGeJiAIywHHxsIbqqwEztDoB+txO8gD/dh1xSuQGOQ61e1SGeOycZdmnNPbAFhdyFn
Fy/5snEU7/2A04RscNfpKbRFISLmUrhZVZ6+w4sT3dZizQLV6E0kvlgPpHYFl7NdDWr8ZghLmhdf
EfjJUXnlY7gHo4CpvNbyczOzoOA5mdpiVoRvAdtZWNR5t1H7xn8aSs1/xHsuXNN6053TPg3PfUrS
MygEooAys4uRDkergwWG2kvdWe1cb61KjdhfJOWKnkDNiSOOb8xi+aJrhfTYUe6yIyMA5D2nhP0z
ZjO6GL0JqXptGcJOotRgYwWWgWcK33MhfMeW5B1DHtnplfxQTFi5JCW3iGxTA9y587fiOAmbqBfG
FcMkclorEDfBUN7QeJrbTYnCf5rh+nV1bDFqVRiZI5fPu4DRXt8f2zRauvlzFTe8nlShPN33Zqh6
PbayNuDwehu3U7KDkpas8yZSHlJI2XYQMsACv/FmcbgHjTY5RoNemBzndUNu0g58TfECUT/Bl8P3
p1Sr11zAWLU0a/ZbpXoddjDOSdNfJ0X8BoXzPq44b1zY52OJQvBT1lWxTY5PQMY/0fkBjxHnCnnV
pUK0MXQ+pYyKc14r1+TcRoj9A09RVYA+WioxfB74d34VvwhzeZt3PP0i5h4kZWM5X+95XhIjM4Fd
C3ARbbQwaJCrcPEfP4tDf+z19CBFUuFipldCm+VNwqWBelrOYAcvDL9xZK9CtQb3DoauhsGxKwis
ZEB6t1YuMriL/IzAObqGoHeCbx1ClysfhVEmCulxMKd7ZlO0xa1Iln0zzsVT1cz3gYE/2CTK937L
OMEGik1kRrQDieGQ1rm6jpAMeWWUM+zUGP1og92WFJnNHaaxxgqjTf+ubJlfYuyDWaK1VSrUq0jl
2muxOwZmephLzteYrLtGLs9Fz3gCmXeqZq5JHDh6GAK6bQZx3rAdGFxDJtosNAzdy+5YpQW9NeSK
HUi8vRNDxiVGFyIHn0T/6ev8VzRABdU8Zc8bRLpDwtAklzjfC/qE+Jk26JXGQ3L0KiwdSeIZV+lo
EWPzquhp9NLIKvkvDdI7TbNXOWIJIKpU30QWf/CKCnYEgtjYSsUmPgPF7RS1NDKi+kQmmsV3F68y
vk56ON3Orck22GLyMKr6EcTCIwaKIpQhpvwJWoY7TvmtUZMfV0a1uYHyACJM09ca1pArIcpMiAzz
PQxVwOCNeef3rAIiJ0OgWD92IStF6T+revieaUO9LVDNM2/iD/j1s3MiZUJ4bdt3xp2fzJSZOjFx
kzl5mfpUdJsiY3cSEBYOaVWuwyFnMzIQhIfTvR/F77QCGfC1RGln9cOxkgQa2SF3st3GVK0I00M1
JYcq4+dZPU9WM7DJ8scVuU9cltT4KVfrx7rL5F1rEpCLwnxfNjq7+Z6BKGvm5ChDh/sUBXirXpKz
uGzEhpBP7OXn+mh1CWNNnESiJzlyxt48KaVy3Q+8d2JQ3lpZ/lQJ8ae4wug3CBkL1JcC1+h4tKpf
KbZEYZMAFe1QkuonKQjSDc6F7S3tOMZKbuNyqaGsRJnlACLCY1oNyW6Q4rdSYudSdeQRSA5NzoAo
a5fiJbYJZHVcwXqU7uhfwUlwgP3Szur1oCSWp6WCtUW4tQpAhgDwLXm2vn6H9Sll1RSq9EDo6TRt
+D5jnzkvMGIteRo5LXqT+OZYY/M28aP0uxziaroXWv3UQ+3x4A4Zm8hk70ovUIIVUv2YzamFKwx3
ojWFLxaeRy42xNvcSp8YB48U8xgHqnFHb9erL4RvyMLHlSzPzN7RQNJmmv0b8t3nNJnug7R89JsJ
duwY10clr3qbWhCLsi58YaWhrlJE74JIIqnKIGKnWfYEIWA3lTo66jB4E4Ll1hc6M1AZwh/NZWod
Y/OIK2XMLpNzlLjN/QRTRDCm+xFCKmDfvlgVYwaYNYFemkvBXhdD4W6Y8MOtVfbKmpa8pWPwPo3B
GleANwo3TDUF+32hTIvNVOJygeNyAwqctW6AFmtjijZ6qjjLq0qDI6hUPFgWrMViaYDVVgzcJCF+
tyLetlrg2UkDa2AEqtaWuuilR+CZUXdwrEy46zSm8q6zTHvWlhuCQ6JNLyo22iVWeBCQ7WBgNsgn
07RFva7soV7uYNjjyNQGkHBlGiHAT1A1O9a9pN5L1AepgTHpakMZTq5aRC+awsrbCumZSoPq0qfs
1AqXbsXA9RVhvMeYvbK1hOOXOZRsOfHvQlW8biMNmd9clyvUnBHkdUPBdmkuT0ErNaR+wvAqtfJx
t8yUTteM91Fu+s91j58GhmaPS3zXRBl1hWTIvXiWkhUEd0DRWKMCbmXKkSE3r40I9j1O2ojDRT+3
BQLBlZymhyaTnotp8ZDti6eswDueuNlrhxaYax68RUnD8GO6ShJmf1EwglUVEDkqYDA22qTXR7Ew
yJBWtbwKVavxBIUZMu75RS4ZmgYdMtTamLuFvu5PQwWZttfEa0q9ayWQpUNk8NZgumaDNZ2cbijP
/cD5TWKKI5cOU36OehaDhjkyCrndVDBe6oxpJ81YeMdWI2kx8ZNmy3SGNRu7YSO87QW5W081AzVR
wSjLy/qiK8FbUSZPASqzpUhUXYd4rB1bJSodpqzEDXMrYr+bkdnzzTuTKu4q0IElAXfZBjVOUjhL
zi84ZQKrVibhJRBZzNQSp8SGNggn9dVx+3UyjID1rwJf3mWhhhFGP7ATVieHoOceF8B2M4xygzRB
SVZRn7Dsaqm17ltGMBL4CfEE69sysQQDz78aKTeD37/DtgaYyxzSrBVRqonksaDZmJUojkduYwJA
XgzD9lvl5W9tOf9rDuUPURKVX96i5/8OpZCfVkKOz3X0nE//OP+f//0f/ysvXhcI07cKy/bt138u
iup/bU0XliuQJXZ+/6prfCuGIM38hX9ClG4pyHu/L4bIIltTxSDsX+iXOlqd37emkvoLmiRUWFRD
gG0gDP47W9MfSyF0eNJQRUf6gkuBpoZW9Ee1iIRDXTH62nhOhBoioiA9YbaEU+6CJq7yHLB3jS7+
u537nxRgflTCLMc04AgA6ZYXNDL7+B+PWTamkSu5NJznvutZ7MmJhVX2UUPMcuZ/bLm/HmVRZwNd
gSqJudFyFt+p1aQSE9pMlvpzLYUYvsXZZg5jZJd1a2yHEZlV2gT0uNb+nZ6SLP75JV6UmDg6oQzk
Ng25z4IEuezGKcy+myCC1mezaPsNzTDWml0d3m0EVY7eaMkOp2HZ9UMKHRkGNFshSQpCcyvdJBL1
WY3K7R6LguQotayTQV8GL4reh9ufn+fXxMMPdwlkEkpgCmsIrgF+XMhCRVy3YjTE+TlmzVzrOVlc
DZdTb8gzbTPLc78sOo3qWEp1ioQxJLKEkx6GyDnU+a2lrvmay61yws8V+5VWate1OVqUDWJrk8pG
tya0VLwSczSc+KxyQ+fMedCn4VFSGtMmccMWsCGXTL0+f9Lj8fbn13che12eA+o6JFeqSdsHxMAL
tXeeTcLUK2p61qxE3VXYCmEXo0UHETGEY2HOQo6wHk6qnw2rcDG4JpoaP9BkLTq3H++xCUmOFJMO
cgwZ3MU7VjT6gEo0Ts4DZap9mmoPMeHeSqHmv56MK4s0o6PodfjRGFyu7YfjwqNi9kD1u+BBkJb9
+Aa02Pf0ep4F58GYQmc2pYc07EYnjDUkxnFjYZUS3ho+dUiaxRoXfw3B/vntl5dX+cdToPt0adqk
egsQXb14CXPJKnLUD9aVEReNZwQQiqsKu8YgjwbcrYzUk6ZbNaDsSVu7PeE+0ODsvJY6mSJqVBX7
RKnCtdnjd5PU5ob0hCeznXfTVnpsU9lpyeIbs/W35LQMGgzXmZBFdAQ8MxK2P964pFXLYRRI79aR
ZdxO2tCvWlyOVj+/ORdqaA7Dp5sK9wdNO/r5y4ZzluYiKAxzvoribDsGneDhDK/uYPvaXaLFa6mt
x2eF1uCowwh41sm9dxSMf34WX0fBD49o6Q5WTWN5PgCrL+FFQlKHeV/M8lWu+OLJ7/wjFtX+Y99a
5rn1SxVZipJIBxkdEWZlYv+iaZUeuh3IWQZOhSxO045hYw3US2qaxmk17I2TNmRPIo43MozvallK
1Ppp7mqFRfT3JPD522l+X8v/93mWFjX2NIgGCHvRfCwa1O9m+aAAR1UnlngVZtqBhEDwuVEYWrGB
i5hTS5gM231nxce4aoqjEeH+RWav97cG4aUCSTNBGIk4hQ2U3hxN0fAJPHE1Oea+OH/0Pi7D5sc7
TZcQWl+aCBd8rnqx7snWmGRN3rdXSpxVN7Kmtd5Q+bjNBLQZ46qGjSU742tQidqnSspeAdNo9BmS
FIsdPPwaJ1FzQmAEyzkGOwq31bBSPV5yaCiUvt7Y/wcR3X83gcvCzmcm/H2U/ZvE5bYE659O30dz
v/3MbwGdpP+y9Onx/oIl/lY2+C2gk9CwEM/o9FnwfCWV4/ymbuEr6PJFfkiUCEgQoPwe0OEPQAcN
n6OQbIIQQBvNhZrlZ+qWixVPoPmN9wEhzcVKV4eD0kOuMLZKvWu0/BV9m5vJ/qdckjyhLiiVIiQZ
ruhg/GB5W16xP4b17we8ZLRmBXUM5JnjdhYVFxWrJ2PxbZsz/UbTRzC7C2nXHwdZ1tbv3m8RHVmI
TdC0TbqbYVZdNW/dQYO5HgSrfnzxsRfqI3lfI7hE4ouVYI649MM+8h+XsT+OfrEQpHomTZGaCFsx
HrwiI5XgCyT+kBk3mWuQsVXJeWGfSs7UEcbskGeb70ben81vyxr9Zzf3Yl6jbT2y8krALNVUPbPw
2jra0jqOaoawUOzPA1YuRkK/EAo7nzzkB4f9MXT444IZpd/f7oQKU6WZVbGdyHlddaf0qn0Akp7f
I7z6CP32Y1j0xzEuYgJaCGW67Qt/m/foRlTLlazBm+oryj9uV+CARO7ug8tZhH9/dheXf/9u9EQA
L61qGMftoCMtmihDAGFSfJlSeXRONYrE/uwdsn7f5XeaAiQ7q//eIv/HVV5M9vpMsDxLQ7tVMfzr
xXM7YOlYB5tosb9k1Skb7qi6B2DohtjS/PyCf9z7/HHQi4jPtEYBF6+53SayaJeD5Sri6Am96tGH
5qqj76G7tiPgvj8/3EUk88fxLuYc1tDJRBBsbsvH8jb6ImB3NTqUyvyH+ugjQPhwXP7F67BUar9/
kIlfx6ZCLIiy18BP7C6TSJZN1tfhMzOjBYpT4d0mxcon8cMJjq3wn4+fS+CSNvjCNPg17qRr3XCi
e+kxPxbhMbyNKnMdnvOtvBs6A6NEBz+qV4wLSJOf8mPfbMZ95NuvSOxomCXFg9vaSeuc5j7GVuu5
Pwg2lieIYJRj9VycipsUYqabrCqPWEpYWU6zrvnn6zjeQi8tCdxRZY8PJFTtVxOZsMtG1oR0qeyW
rRmYuuhze9PfNOZRWqExO5iYgHnNNl5NG20r7P1pO65pdXMUfz159a5YteJadadtvsFM0W9ew2N9
ajZRtms39cm60fnEtMzt8S67EdbdVXUm1sija9V/iR+UQ+CZvVdtgn2xiZH6rJBwVG/pNYoUsXb7
F7CATn4SdkPkjl7t5R740W7T/F/OjJdOEdKQWUjGJ3mL64JttIuvGnW51sdjuAfaV5iuhB4t62Xb
5M+UEj54t6RlDvyTyeQSJiIoQ1WhA5K3eGfbpSgjzrMo5uKCLD+FmGmiMKYa+xRJku0zrfRtiUZO
9iaKku2Hb7jxV2/C5Qytj0yeeBJAm8JovqB+bDkdspYB07cGL29MobEyTh/SQdz7GSb2hRbs5lBz
hKZZek7jpTKL91wuY8CID7QqswEn+bsUoKdB8Lqgt7ZVVN3EkVsHKB47Mv27wZSidaZGq4UQz5oI
HE9OrwQBuc8gUOuQW+mQDbRjEPdTSAD5UptOnAYPxhQx2KZPcSBtsd2CikW+BG3k9Bl/tKsGzeZX
u+Q0UM+jpB0nHFrx1a3WCnh3s5rdiTSxYWSnsM8h5WZuhtdXETabQGoQsUvZRiRfhdhV7WwqddB+
ZfyesUsr0cQ9Se0HDc9/FYZcNsPjFmKlalX6Wz/axNWjZQUvpiC6Y9SdjZI7OK9a1FiTeYQuatc8
cebhDxaxv5jT9Ys1rAsDsdcSlCGSX72EiuTmGIpECiGAj1UzqJeCodjWykdz+l+smfrFwqWSv4l0
MfO3Ve5xaejN7HIRvbJq4t96E/b0GUQ3YYXgKg424G4+uM6/CmD1i8VrVkY5GwPB3+qUyfKks3Pc
mdJUcUMKZVZc7tV532vXeXHzwer1V1d6sXqpCi0RilbHu3xbWtYupTkBy+HN8lDjIljhtNfXJI4k
Vmpd3s/Bztr+/Mh/EQFdtuhNeEAlTanHu9609pUqU2Tu93QREQlM+5K/L2HQzw/1V3f1ErBWiENq
orSA2zqJ59AXd6Z2txTwu6D5hN0jkVFkl+1sy2H6UeizjJQ/mSgvcdDjTD8cuipp2/vtXqApzx9u
gBW6WZhgtirtI2ZDn8SXT2ircSpoGz+apOWveLo/O/hF4Kw2k66kESHf2O+TwQI/Xa5NFgdYFpkt
jZZPklW8V1OmqGQRy4bJPksR8tE5V0ELn8c98LJtWvmfS6U4KDJ+xImnLJJZJXaEFt3T2mzWibKr
mnVR7KeZqchLavbvbsguvoX/3PX2JG8mtiQykYEpMMviOsukFfJkfQTVI36zOgJkOXfCmSrijTLv
h/KFLGVJkBh6Pe3b1jY3NwhTRmMzI/we1+K4KjbMikLk6QR0tJLRQjslj4p8GrK9rz5q6k0n31nj
Q6m+t+p9lt9KvZcoXm+89+3GaLZ9sxXJQCMpTzZi5knjctJNuK5HT+o3Qr8JkaRqWy2k2rqO6Z6J
M7v0JWQjpXzozYmNSI9Am8a6TazQ7VV3SHDrg1LEXNZMrT3ZQxDYYka90adqFcijo0SYynXWtsci
va9OI/j3OVZu9br1umkrivNJNR9otOiL3IumaZNiCLsU0dtS3ccp+nYr8kJzfKNJzjbM6dZKqWw1
ivlOi+rN1Jif1PYkFYjCUv2OVimwn9krZot7IxpvJHWwxSbcTo2+CtPaDTIVjUniSJYAbq15HQRz
bRHlZE0Noj5/nkWrtU103BGdDBP0aytWP2Vp7M0o4KOYmyE0OYU0UzyIYXIXV8aWJgst/YI7va02
hd1UT43/HgWbGhdhi6a/KbNrZTiGnbmKtdoTC22mG2PALlTfVAGbOgQo45y7mKnvBmWhgZSrTJ7P
UyV+ldL3Jb0cweRhkl1F6d4szWsprDd5O65ot3MtGArYesKEsgUSbX1T3KZjfhX3vYvBL+GJuPUt
VPuG54/Vcmuu2FPewQNUErrCZuoB6CbQmvTxTZINryWWBQFSbGsut4babXH5OuqpSAsJWmzVwOk6
Mr+o8niLWValDk6B8g2bCSxQDQqk/bSRRSwlAjxSR/XYTfrtEBgv5jzaM/r/RCQTmKbrSdMOOIvr
07lKBOJG7boXh4OMYj+f9e1/Undey3EjW5d+lXkBnIA3NxMx8ChDI5IyfYOgDFHw3j79fGD3nF+q
lsTpE//FTLQRVawqJBKZ2+Xaa83iGGjUK5RSCoW4jjRVBjNnhvrlDs1VlOO1ozm0SNTntFN8EpqY
/bvcI8oGsj224wz8lZqnz5ww+8iL21s/2or4Ectq57Q1VOmdpKdv+clfWbmrQEyiiU+FsWaM2jXa
EFMw2wmkAZini+ly0hJsL2UWO0NMSEX3HeLnvzforydzPzNw6o+pkAGAUjV6ZYpMWgRAwp2TgQ1e
Tn6diTfKqLGeC0ftB3tsbnrYo+ryAbVXNyHgE/WHdmVpAcw2ktZtCoDTjeiIw+ga1eBNZYuCXZjR
uJJIyGQrm1uYmZMbObiqx776JIpEO1/TWUZdiZ4VScVH5uxLIUCe3ZkI0YDUeKO82rN1n0wgHN7l
BrLwNNQbj+W8Ob+fAvkXadm1nsJ2mTYAhAnKDRcABPSfFPRSPFbiJzwMksP0eC8jMAkBwg1aYNa7
HoyXRcwq6kBDabNbIrFyljmzYZXB+UFNICsnIrebstW9+0uevOF8Xylzf/as9rXzXf2BCuFlU7W8
i8pViS44YUMYXIApATiuQX0nWjfdRmsy0IJcvu/AOZhVGeXVcJLjwUfSlVaPiud4l8pnlHxnFhnn
RyISXg3TfOmcgibGkSOQ4qMysNw+j23jtEUc9CItCy2dqpnu9BZ0BnkFJ22FaH3t7GjJjR6umu6s
SvDo1raRLwD0qtpt/VgmXmptTqn0YCi+FOXLngJouuhwVuT1dKDntHlLa24PoPTNTnRi4IzN8CzM
f0jJ7MzyiVNOIFbr/aCsrozetNzd50NUXCI5u1XBIOpbTvmMVSig6Filp/rD0gx+LZu+CZArzVqH
DlVnpbGq4us7WbOXuEA7Wnes4VM10IJmPKp4b3X5bGB0x617Y1m9xic/e1pXAahgVBDd9RJ58wlJ
r6CuNjEoZP1uHeqAAzK7zyNteBiz98lcg7j4RK1eK2k2AGe0oji2oexXDP2jOia+WRyzxEU1Foj3
a5J14AzuQaN7CMYFJ+mAXMW5N+aCbSgjmMA4yPLu1soBgaUgOOPaLmGHKrUYOOLkXszVVVbKB1Q7
5yF3KrgN22kL1TZ3Ml0D4FMecssIc7l1sxK/qlXe1tZeliaeVMHEoBr23pL+++33St79s3m6jpvj
TmpMFP8irfgU05+ft/oZ530Up81WkyEszOWmTa17eVS/NkL6OIrBxRDPMg+Obu8bpWth/WnvpS5C
i9HPVuF202s0kPOn/qJ+kMs+0pPBA4oHTrt2wNw4WrUn0VNCTvJJ77sTepRHU6hDzn1tsXged01w
fOmW0Aa+CoGZ0YLFalwr4VYodu0ZmCkaADtt57TjGErrHyp4UoSn7WmpPX1Yzo0xRmvacCQaB2UJ
QJA/W1H3pk4PRAScsvftnHn6njHXD3FG30y3YwFt3Ui9TcyDXAP5R5NjHL9lPK54qf9dXLuGZtRQ
e4OwzC6HtNUh++6I0+lAp4BpxvRIDbeLwMuFyeG65ra99VTGCiDqBVqG4a5dLQhO3yorvnLa/eSJ
X9PQbesUq5QAhMjMAG+BfT6K622/1hLlTJC7+TZ+Rvn2VBjzI+F3pGwPQ5Tk5hHgOfZXQEB8uO9s
DlydDe5MZ10/rMXTBrruolNWmMvP5bhFlPUPsmXvguaRZg7vtrrOYAvMbNkKZy0a8jdOeX+VzNNN
/INVNhrUXYe50KM2VqmNXT4qVLQa3R0kJNLdCRENyLLey6JyrJcjmkHoEgPJ+/3m+eXFr/KTfGtB
TXcTxzQUhFcJZpHKPNaN9Vyq4/FCE2m1TkdOIL39MVpZcex4rIL6Jtv5Lyr86lXYQruYLuw0IFFW
GrddEx+VVnPjMb+DsfSuRhXttXY1a3cQgb3//T3/ooKhXkUsXS5YorSsWiSR1lYcFpnm3Z7X75WT
gtBkvojwUfynT3fP9r/zuWIqDvBHW0qU6e2Tjm3W4sJvtK/yxTpq5mOZNm6tGTSAdneCth6Ny3bU
yIN+f6u/yOyvj3gnACaWArdopNPpMJd6sI03qw5sktvs8ziQ2zdr7/vs/WxPXnkredrWyzaQJ7br
rTQrbmaWTyL3uM+sAJage+lb01kkED1qr7jgPPEDhKaoO/7+Xn9V/b/WaakgGBgUZTMjOtsCGLrd
bFUcKadWznyCxnWHQQrkwnSAavo5w/rPrqtcHQYUxSR1s7qaO2Edgf3Hfe+28fteNghwtqPE1OuV
4C5NftfWb873Lx7tNU+rlQLn25XuogXlcoc6YF+9N1cKAxn1N4HWTV0KIb6g48rNxuRQmer9knyc
4+GPUcnuEurRCg2TSfzW4dYvdtU1h1fRKumoAVaOmkJ+jicai1XtmIpaQOMtQb94hD7pKMXaW/nO
LwzHNY19q5ScIk+NFc1y9tnk6LHU4Xqj4xR7ZSoXT041t64/pCTD/+FzvjJVvZYkmmCywjV2TqqK
Ls3QrjJ/jBMTua/+bl4pFjcfWyMQheQ/s1XKla1C3VVbECUQiNinY7Jpx4zTMigSYQvdArMyjiKH
lRJe9417/NWsXlmrUQNd3eWqECWU/naDUbNPYXDCe69HuRPtWKWdpofZT4v/vOY/gng81iX/XmNx
odL4NyvJ//z/CbHLXv01ruN/VV/r7vl7WAdv/wvS8S/wErCmWSI04qDmdhP3F6SDPlBZRHJtxxgB
05V5QH9BOlT5XyjBU0XhVwYUd99hdPkVylUQjMA3zetwnfwTSMergOR/mXhDFnU6W9GMMoARwpt5
7UBlqxIGtcszosta/JwiKnqnLjU9lvoG6EocS7vvijqK6bh+moxiCHcBg6e4bU4tGuSBVXCkOKww
atZ4/XW6NQjmbHWCGRZZ94lmahUg+saRpqUSSWfL9KUUgWslBaeaZHJxU0yBocCHuowW9Sa5zqNC
30ZH7MG9TwnQrk5K/2gX81MzbxkEzMpxXeInUb8ofjWsl4BWy6NklgKlz+qp0aXxZpuzb7FVkHJu
dDPSLA/lafmhXafJ69vVOMgIwgSKPKyeVEqQ1gugRQdpGb6ogviOoZTnCe7AuZ47+GDpwqtU+Li6
ZpVvk80kppQozVX9tjm5lbY7YdLkxkKtI+kwHAcIkvw1GUmSTH0DodolXlMrX2t1o3V+BtaWa2Uw
mpfpMSuad0rSfI1z4YNKNwAznWovwiIdOCW50F7VqSE896FVy0Uo5KTaTdlsh43Ohj95Y/+7d+v/
HQo/+FbvdD799cbfR/Pvnf//Bh8R+/FP3ahfb+wPa9+s/+PhW5U/5+P3+/vfn/1rl8vqvzRdhhWR
7QTocnfhf+1yWfkXQb+C/iAEUq/79f/scln7FxsfMikgW7u2rIIB+KtJnF9xxIu0hAwYn55vTgX/
AXDrT6z9f23zPxM96KKv+dG1bVYNNrVyzqL02B76G7LWULEbqtI2PByH/a/qjXmjeztfg987Rrge
pAdaK6Xb+D69mfzYq87kVGHsoQLoZbdzkB5kp3P7A4wgz0XENlUgqVntJsKbHTMvcRdfdyQ/dpCg
dXVPP8Cy4gFUd0Z+Xlw5aNz8XXygqypYjhdnddqwPaIg6oBBOHIkFwkhFDMuCWDYRas3+GIAvDrI
g8xdPcGvQ/3QPCQHxYUt9qYP0sUez5LbRI3f+Jpf3iR0udmSr7hDCMv3eS+opLZ5ys9G2N7IB+NW
D9qb9Xxx9Uh1t0Nxk0ZT2Phl2AeFDxlDOB7MQ30f3wk3xUN+sG7qcxm2O37BSx2J+6TK4glnLTAc
jsqpgUMmc6ZFigydpJ0d/hTfjRwQLJ8BPUQUMr2Mr1X83v4Web0b+4+wuzhSoLupJ3vxi+4wr34T
6q/DUD0p5BvcNlBcyjB2HfW+J97Fp+WQBnWQe4JDj1c4BpV78We/jTaPbq3j6EpBF+qfuiPFB19x
dFc55CfDm30jyCMpmO+qcOJT87vyHraNwLqH+aePgJrc0w/rQIZ5oNqXB5OjOVWwuphuJ7azw+WQ
HUxfeZEO+V3+Vf5i/TGENePoXRCljw6qfC6cUc7kaYf+NPv6bR2pfmxPXh40oeiX7iUcT8Z9fLue
Vrd1RV90FaeyW1e/zd6Jp/Lr9p7ElI5PqDVk2W4np7sRXVTkbmgAPfdR/tA8VV4bLS+iPzhaBA0S
X5LeXY5TAK1VoIFEGTzJy/3srJ41twhiyqEj6B07fTDujKjjarQ2BoqT+1t+Vx1Sl5wpSF3xAx39
B/k4fyAicykoMljTG76k/Ly6Yqi+K49KNIZWZkOXa96o76Q7VmIQe6lfeC37ROS1r+OxeJLu0s/s
H96Z3XNyE6S9rR/UQPDT2/wBgPBJPhQn/VwfzXfZ2WAHdKcsuhyqg3rs3+AAp7viJ0nbvtWvQtq5
HmU0xFrpTIepRyF28ZFHdjnzCkfbsBvG0LkvL0OQ+ga7soiaaHOhFfFWB6HgRyordu+Vz5e72Skc
0RbcwZ89upud3H6fuqk/2hD5OpTnTTsNJbeL2GF+HkrgY+zsS+oZHqvIgcDAkVzFN/zcM3neCqt8
OKrJoQxyh4K5M9ipw7lQsIT1PdIYoeABuAySIA1gh4PUwDi8MuVsn8unKRyOVL+ecJpLmAbrbRNa
rP68dqbjO8GBIe296na8RlDyiQaTqDiqUe7Ebv1kfkrOciTdJOnJZC2d9VsWZJRE8uP2TnsHq6o/
HYxzaYRJNB2SU3HcbmK/99VbLVDqO5N3x3bigIc+LwFtnSxvFBqd2J8c05Z4/WW0C+f5U2F/Aebk
Ib9jr7bm9p54GFzF/vqS8fnZZU/y3tgBruIAsHf5Jq+PtMN8ysIpyDCs5k0bDsCnNH/iTMyW3Nkb
eXPqV7AIhRbrUTgmH1hxbuM867YY0Z3pgIFjcF+x4Sc14KGchWN1Qm7aHT1OzrzxaN0Vjsbf8hsi
EN/0zHcqDEEBkDaWnhxoLuAOF8CpV3iVo9lVJNyuh/26xXn9nNzqiQ0XSMIlM6/2Lx5bIGrD2lOD
JBQ9pKtsGp3d7gZ2W7dwdK9zoZZypCNtnw6UIn7uz/Zsd8DB4NJiUQl2aY/2S4JHmFysvg1He6S5
IOvgB4oy3tWGUMCFUNs+Gp8St2P5pR+h5GWjKpGAB6KnhNHVHmdLbvzOiDh6s+VACBu+5HJonhJ3
dL4L3+/+9Iw/gP9V8WfFj30fXaVps5HmMsrF4rn19POGK+NcI4ASwG3DkrZVnknnbn7nmg53wFRC
a3a68CQqfBUU+LwquA+cQ/ijp/Fjymy8p+vWX73S/lo5lTPatX1x4mBiJg23CYrDGo7HkW04+JO/
b9mRqy3uH2agB5OPawbRl/lk4XjF3utgNLL3ZbM7SX7hJh4jxLlOfFoPJL+LzEOMoep8E1MeewVb
WPxjPBTR/oV9qLPGRKe8WfyWny4Yzdbr+Wf0OkrfAXBB23T2l1hBz/t67kPSb/7OkUmUv1P5oha8
gMWSkLlMFs3Ows3uX956UpSxWAb3zxvJCBRQCcUYXFzTLdyNVZlFfOpM5cahd+P9yN3BteXo3AxL
64ZJw4krPtaLO2dv+PVz9sj3M6+y3Tmxp3tiMPgb8ym5pYfCjKc7RBUHvo/pZk0Jd8VT7Jley5DW
Fx6L07hswM/A0JIHaKcuT/2xZe2oweZyhuUUruAgO8xz5iwa27n4FY8TQijX8gG3wdOE4TMDwOHE
Kix0V/Qmd2XjrM6Otdx/t88Zh5E8zMRP8B0cKuEYNRYyFLIYTo2lTDc9LmhfyrVn8TnJrblIxT2U
4NpOkA66sRtH++3sodLgj8c1xBLw9FZWCxPEOwR7X3p1uE9eFW0fzfN8WJmOnlGbPHviiSAOmtMl
6g/tvlBdPRBu9ydtuGtYYQMMFnDid0Hhdc4D6Druga5nu3JeoGzdWefsC1YhZ8/ucwHjMIOmL/91
kgcGn/OfiB8QiWgosm4sWIYTysch0EM9HPDKqRt7VigcsUFH4W4Gn7myjvdrqUR5+x5J3MyjS5LL
SLiKmYFmThN0uiNEoN65muwZ7Lx9SVQnbFNY7CsZ6yKyxC4Yj9jrgoEpJu5wGhxW720ft4+XiBOX
1b2AIK3DHpZdXF0WQOSH7ULwoWDliXjl9jN1n6jzZfasHFyCOYQK8HWlpjdmAKLWh5zcD2NnPloR
0Jpg3w4DbwFTYytY4MkDceRC74f9MR0hvEQkj5hh67TbqiIYmVK4pV9vlS4bt2JGkS/hEgarSmYu
V48ZDdhS9+bTfK/eYNN41qUrnUt3n++GbaM6eUj46/Jtdu7OPBEFZ0KM5HeMowqKfT6clPdAcMGG
xNQHM89lvpH49G744csjXB3ZCTG2SGFUE46CfUEYLQbmWfuis33F+zUwcTGds7rNsxDUmLWaz4xe
/Z4VQNQPASaGZ8YGmyxpzoa5smUbPoQWBBLErw5hWxi7ldv4UFw6HFJiCEzPcmuXYM4pmOTBZ2Jd
8aC82jZ6I183t4TF2j3PvltXR9rNkMijZqc6CvFnw60DdDn1QALwIxfmtHUmWOgkW/Ykn3PjmY+9
ej2GMp0uxBYwMtqSnb+7fK1v9qluD3DBOQXTgPXk941nEZKbQfYYE2I3t2XQEqhcXAX7hEbJcdPP
1W15v35bwj1QgHbJSwlXuhDLwVaPA4m3WTeQ4E1HshIP/t8gPyeHAjipT53WrQ+Vz6HpITnUQbGe
QK5fbpdjC1Ng/+1CtLzTfoJMcwiCOHF+KnxSqpCx+BAJOBw6+iww++LOAXyddgpmG6JHGx1Yom74
78ONCIrgljgnI6VI7dLpiIr2sEsgP2mdy/6Pjw7WV4gAyRksp/H2uKXxeED+eh5vlpPu0DPrIlzg
WcFAoLaE4CF7vl4GK556caTEjnXThEqweS0he+6IUXPUbuJHWLQHfhAfjKdWf1o7Tz8RiHkX2NPt
MjBJJaA5hTMzYohMC+hKT3+cMCbRcIyj+on5ZaGornyLEm9QHeW7WbDNxk6f1AhKz6Pyh/rVfFTv
0oDp4b3ZA9yzkf4p/Qag4ajflQHHVz48sGluw44A0eu94AleF5YBLpIwc49Dpc3WvCQQvJb7LIkU
E16OyZdKp7AnZ3TBzw9hTiSlBbxgt05v3xGbPlfPHPtTGMpP6SmpyWsgowhmv/EI88Ie7tU2rDo7
jaw/NM2+8LGP8kMM9x/rhB/qR95MzLc/XgBIPh08kIrSgOuYzGEd7XmY9frcoCwMez97Vpej8Afh
KQtQ6E9x2LumnTwqMGlGaRdtwcWvncrNPkmshy/wl9rxF8Tc/MV7BqKHUehsGp3ZiYzRcAxPhblV
Z3X1cKYa3sDfVncPQ1FcsNXXqBFuGC5xAYUBLIqci/RSdGmv8kFG8eoqDPbwAteoN1DZqm2ItpNH
+UsZpVHnXW42zV9eVh9eRC63R7dA0xfSr5YrFHy/zLal+rePwraCxAyFe9nXfUDUDAPqMjeDxehr
8a64WZNA9Wuc2x7WEQRh1mLWdBOSiJ4Nj9WOWU/8zCtdnf0AvsaXeE+DbcDn8OBYu87z4Cg4Wgbv
7Jum4eoNYfcedKf+Hmzvi5uKmfP0kgV7PLtP156CDDYpNBdZcdHIInwQsFGwyB9AkNgw5+LzCKMd
/sQAIaRuwx/MTxKJgMxrEn6Hb8YvGth/DkSIpPeoTjgi2kBMLcGq7dNHgU+FsXK/DyadNDSoPEiU
/dHdGAgEXBj5PRwEzUeom3mm3z7WGH8rKgKaG16bHzhq4524X2e51bgBNbQOrKPHNmK+cEqz17/f
fID0GGUT35t5U2CGDdkGjjTY6y9DcNnNsLfPMikARpmw4DTRUvDSEzEKPoxVXubN+BYCF5sPMGAC
Kf8SiYf0Jov2GNtEfsGXbTIQ1YXZmkDs4jXfSLXxMHu6KBBV/D7+pjfxF2ns/vp3Z6xAd9JyrRvp
TJBKpFluTkVhCb/ufSVO8cC2rviQSnFIAHgABpHVTF5B0sn+hkcOC0jfCq4ODD+BCpyoYXG3x1sw
yO5+Ibhg4KhPUUsiMrW32/gpPsfn7kRLdgTlTMQZDBUOi4i1d6gxEVTPB42aUf++eFy9JByimHgP
pgUstoj1p1ATlof+XPjTEQAl/4F93J3GeTjq0W4RR998mPa0jRFOH5YPi31n4ITKoH/a4JDtz9lD
/213A9Lj7t8giqFfRwslu8YF9PfGcbG/TGxuRCRfTZVlQ+KA68fO4+1UlvPFhVHhAuXs7h3hqMKq
lU7mXmhWIM7c/QrcgEcBawjP7EF/kQh8qR+5zYDRzvyKyaOwRJFudykbieVMiMr1HSonzuoXXCJz
+z1o9XentLDfEIPl4kgFEKPF94u/RzcahQaiZniAN3ePDfbynew1fo8h2ycCXxoIge5DQfd6O3Q2
EhS2mCmeSI8bgUXcq6PtUCn3vc52t2tKWRMWHelVImks+QJ/SDBSIOp9/YFbxwzE9uZN74X7jY2m
eIunHFJSfQ2vPYU45mDFXioem4M8K/UhAcf5g3kmP9rjSGADRIh7jE22wD1ASOVow61115zFD9l9
CW5HJNTLzjPbezcinMgmjlMShDUoKRDdGW7n7mty5ueOVOsIg47/lBEpjlFnQ0iIjSjuF925HLrd
gIR7aktyzZ6FWJcUEAPjzbd7iDgS/+whnuK1dFFd7OZQeAAYnD0wXJi4McK1YksarMYe0jWEZVRy
COoa5bQnJbD8YlJ3y4UdO0HCeQNFg7tgk/aSQ4mZqYjGzLeyZe1Xu1X+cbeWeaPlxcU0zvE36Ray
SM5siJOJ957Ed9sDarygC/3N3QNZE9O4h5aSX90JtzNV5uGTFqUP2l19pKp2v30pTrz+kt9AzBTi
4z3zAALJv9zCXOrt0UN8x9n3w3RsjlKgHLaXmvommEJn82SqnKufRjqB4XAigSaMITWOJkJikji/
C9fbglhDv+uOxtN2oL7n9hFO08sPNUskPcFjSop5/oRzxPS74g10pawrD4rNSL6TPw2H8oQXIqCV
8WWxP1LkbClN6GEfWfdm4s5f6F5po9an8fJo3RYR9h0rTvmcyptyK9/0RyMi9fb2BD8LrPDVYP53
n+H8/3TiarHIfn0yE3TfquIZfvAfjl33z/x5IiPsbfGcbMocosBuTds8a/PPIxnBkP/1yn/EmQsn
QPL37Eim8i8OawwoM5C3R3FkPzH560xGszjKlRCPsHZaDeSv/smRzI/QCk1GNtpCt5bvUZGO3c93
fnBztT6sHAtlsCAuYzvSvGEuOQhz5MoNqnR9ogjmaS3TWqBy189mHCGAqbfvY3Mqm7fgTD9Wuvax
GJxQwfwkQdmEeNvVWAzkInoOqaVzC5GsjKqDIl6GQzeks/A0lEajn5Uc4rbUnYfMGIsgWVGI/pAW
i/kIh2QKu/hQ5jXt5JawBtaUKuY9fGTpFn33fH9Sk/vblFGNgzh5F6mGewlZ+x+nbFqg0Fg0pTgL
slgktmTBfn1erEqZP9RqlZKSQyucBXMnJ4AvJR15nL7vzPrDPx8Guh88OXHn0Lp+csra7oS1RXGG
2SatPnfKNF18WSmhF1dKvTb8cR4Qx3G7KmmsI6wmxXBIhqU2P/9+HFdtVxpoRhleFVmjFqnCKHKt
ABlnA2rh5mwdytyML9JBr4ecmH8YS0s8NmmyyY8DlHycRbSrAPiPfqQmypBUcpa4Etc3NH1/Nhzo
UjREVuCvVMRXpMF3gRvyTEk8Z4pxaEpYRO7HRLkQG0/lZb3AKWz1EL0m25wni02jtYL4rzapEOna
Up7W+X3dw2j3p03kIPnnaiz7gvivQ0/0eiBwURVdNhU4uuDhvgITF8qazkusUFvR+6Je3TppuyTI
hkQrE7uHBLmBza8o1l52rFErsxcN3tfpLQX5q0h2lw1CghEBTbSHaUBFiffHdTugVtnJorRF8Yr2
afyH0SkwEZ00kd4B0vVYSBGEksWW9pIbY8ygL3AgMmwuHAHoRjPEdj7ObfYiqotGbWSts4yShyDU
NfTJQnJJiLEWAYw0zRqC/nxB0okiMco52mpPg9Hmz2WmTPs9WkKdA+dS+f8wNslgum+syKsJV6Di
FS04yRTAHHAcXTPmLOJUN8uE/pQ59woBSF93T7HVqwUcykqCts1CW95Y6Olncy6Wc7zpJQcIusic
V4hXmUHRDgKnLD3f4dSLkVI3qDJqYHlNR8IGrZk/jrIVvxW+7HjG7xYK45ZE3dAgVYFOCrN/9YTk
deuzSdA5/Z31RkGSANxw+jRKY0lgXfSr8W5Ylmb5OigJQIFuzkwa9JVm6T5pOZrmtlwqNPP/M2wa
29rYZTRhUEK1WoG75creqU3VCIpepn4P9adBAtMXI6tBkFszvZXjwtQP49gLwugIq9pu74t6M6Z3
2zzGOkppJeqElM9Vtaoffv+Y5R8BZQwMLwgZPjx0PG3gS1f7iv7CbTJUkQBUqDo4UZVYlXFXCoTF
c47k56SpISqcl222J2Mp8+dKlGlwt1c6LXp/bDReykSUIZ+zXMxv+NyihQ1ikMMJYZ5ZPaygITsN
iZElW0I6rjLxK6LbO/1q25uLUHq/v6EfT0xf7wcBbXr6d9pD6G2uJnrd0PTsExFlPJOv96EgFeuj
MFRx5+WIOaY14CglXpzR2Oq/sDe/tFHSlVdDjwrzrbNhEJrQdnqdH61DLGdzPitF728gi2/Nepwk
b5RSaLu2cpFwtstlutebraPEdWklehay8b7Mup58wjS2T3OZx/o3uI71s9yLwLFUvZBQc9RzhZ7E
uVEWZ2KNkV0k6SD8M1+4D16CeQjqOeCpUBbtM/udzZdWmvUs9AL9PKZ74D6fl8ygMS1dlEDbEBJ4
v4EjW26nZkvrl3nqaupQual9+/3z2yO5H/cv/JJA2URiNrYMPFg/DkMdVFFot6T100VOD0uuSPcj
TY+cuyboiJaQBs+G5BVQo6PYkw5ZcmR9JZ1rLYiLBGUrxOpL0dX9XL9lEfdD9x8sC5piMDMRZYoa
xE7KPvLvJuhiqWMGdSBZjKxN46Hp55lqZNFmVM+MS1O6gjasCnbvUo0OyqVj6w6aliZ+sVPWPqpq
HS+JUyZr81DURa7dLqKp5beGYpX94fez+DqWq7HuUECk03bKNtgEfxzr2K3Fagzm6Dfo9z0Nxmhc
vLXoJnJYqW9glZQkKqdEx9Job/EMXbK+SkkoN2MrQcaglINLn0hJV3M5z/7aaxffmKVxgYhWQnEI
EwV18gLcLhrizXjOVz1dDkvZTO9mQ2wt+B/MkaKuNumHFPk1lVyyWYTsjDZH0nd2tyTtgwHDN01l
jcoVjKrmU/CybAM5wr8zibs/7/n709+/GQSdVYR6B3Lm+7/XPSkJ8VIHo3zvL9KGRovYFzT0FUPX
ancKD6+N0p3n0RCF8uk/uDBsczo6dibRHdnM98tlMOuknCYFasuqfOXl7dsAQsHk4ouwLI8HNRVj
ZCN6aXiLfuInZsg0CFRAoyGCp+n7Qv5uoRowbcbyhgJaedm05aFEe/aDtXTlt62sBuuTsRoJtUFw
7xy6ikjrOGvcFfkb2+Un8054JHHzCh6ZxO3HQdQKXB2COQ9+kYr0wLfjIuHc0CGonQYx0/m+gVzR
zZWcuv8/nngLb0bTL6Erc38VAUjt0symSbMgnKsjFesJoZGXnj3tpP2scxQwmOjLew29UuHvryz9
LfjQ94RSYdIJUkUufnXTeT5Wy0pbsaGNpeiiyLrs+ZZkHbpmLANLFDLJ3aD/rP1EokU3IDrSK87K
8riHoENkcn4/op89BUNj8YEGhkH4+ilkfd2U1WXusQN1pZ1yuFW/FWZpnVro7ZtvU7foB7StAVn9
/rp/ix73jNgSZRlyW/qErz3h1lRi0xFu+ZpazKa7LhUKL43cP85NSzyYz21TOF0i1wj8jbqQeb+/
vLQ/4x/tH71CUOTBjghUE0/y44NINynt5K2BgWFFXJbueJjrvSk3Ujp6MnppJTEXgRVncqOBWaQH
+LZe+vxYz8M2HxTs0C28PNZsx3nbIUuzwpDq/36If38y+/SAGlfhe+aPqxGOnTk2QnxhhGm6gpbI
dXP9uC00z1kWWqsfhTlXUlqgpu6NR/OzuaE0AJOogX2gYnK1M9XyYowWkivUGef2cUwGGOczNlPs
6FKpo/ilVsuHHClgZNWyQj+Oll6ddCmR78USODdS11KtXU4ox16e5XFC+/L3M3OdfRKJQPqs7CPT
VTA7fyN+pm97U+e49Yd0y79MyiXrbG2tcs6H5VLUAaLL2aeUB/9OWaUsKhKzmhwFMaT2jan6uyHF
kMiGIelUnDDhV15UHvKpaZqy8xNLvwis5dJM0USuZSGq5FoCXTijxQEmNevn5pDIMbVlVUyUd29M
yO4qrlbza0JD3ruvlmuzYjXZqrUWudiog4N323xUINOaCliaZqucKMf38fS5bucSeJE4xZ+qnDjI
X4uiOueLsWUw+efV0wxEfnzL5O1zcDU2Q4XJ0gT2TJZzPbZLjRBOqW3oFKtQV3qXCQkXQVy7m1YU
kyOhRfk0Dln1JNTm2riaMHScLGZaFUj1XH7r0nZN37B51vUKp7tqpw5XSQFh0Nwt0Y+7P5a7RWFi
UFBu2iWzbpe838hZLHR7+AOxbgSS0Kyy5mn5A4ok1QDVzNJua3vdsupWb2d9+DS/5tuZ0pOvX9Rp
Jl2T0Nci+R7Tol7AiohLImah2AzJMgaiJo5CE8o56/D9Ui119qIYjVA8JmK9aZ+yFtsSw/Mx6Q//
m73z6M0bWff8V7m462GDOSxmFm+UZEmWZctpQ6hP28yhAkPx08+vJPU5tvt0Gw3MAHcGd2XI0htY
LD71hH9QYRHXcO4cV5h073WklfnbbptzjFndERP694HhE4ZD1rQhFZLa6ixnxlQP0qXGbjRvi8ir
rB1ge0lm+JOlG1xcWtx2Em12dqe64eXGyIbGAPfefnQebRU/pdg8K1CbSWZrOo8cccrg8re2giu7
ng7EWKa2n7DWYUGjJcgLpapzUTsjNRvdzz5e77s5iZf1MCp3Np+nThn9wRsK44GCxQyDFydzz8/H
1cV3Jzjns+OgCFNgzYb5DrsyBI9U+oLL6ESPSftBl06jUElpclYOL8/M/m5sYry5ZFSV9v9IVbGK
SrsuU9tlE+otKU4Ji70iMNbF8RK8cTJMINxzLbQxw+UYh3leC0uKHSN7fyqy1Fd4tlLo3rneTCZw
+/JtK8FG8k7btiZtcqrXKYqwTaSG8J39NsXV9j43kpoAEc/Sw2Wz7iNFkYzin8cls43aZXjlrphq
PUZVNiuMDiOfNPtUTLVXTFfegAyvIPUOMpZ+DWqXNXedsGZhS3/dJqoXidfHfi51DYh6KxSFdhOP
GJIUdc19Gl9K8GEpuemN6jqWJO+FraNffhrMNrNASWWYuV7GvsiG937ht9F9imPLhllEL/VtFuPT
G9NWVQ9tui3jYzX37no9ems3Wa8kMYGBEB5674CdlqzkXiI/YD90La193R59iATsRCQwDzfVzGWt
wti7JaeGhorX9m70EPs0rU5jZWYgCzgGTe9jv635yu3zNy9Del+PyZD38G9k3RA+34z+AjPmrB3X
U6DVpw1D7IO3JilPhR5c2y4JNb5hIBrTQsS3WbZV0Hf9xcB7IqMoAj+7csM+0+2NP2CIscurSCpA
R13bosCkvXiodjPeaupujmokz4+VJQGDT8rmbb0Ws6PTfKcGYkV9EFnkzOdCRgFRAZdHfEwwQaH4
xoamk8N7T3oziB6Nm1ME2Uc3K7ZL/jYEnzd8yfjKNc8SB/g6IGSx7etxXrrJ0pW4xlMiqoFHyyWT
nO9dbAVotfSRwOQOl3FIXPtla9kHvhvaPwsFm4eqM4QmP96hsLexBVvYYPwn9pPFGByrWGMDddsm
2VDdb2NuOzlVHyfhRZ0Xms2WIA3HZoty/IfA8sxrz3IqJ2vqr89PWaBn+6KQQoDn1t+yeq7ebsHi
OUBSZD82j1NXl3zPqKwMzwohxt70KsylDWuDZK9iORTUH/H/keIi28Jw/oxgOD42h3IZ2uyihnuV
3/ezj6Fw19B4WlCPTFP/i7vOdcQ+Kgr7XKzRSOwsaMJqiwzSmKrBlppt02kpUifFj51+yJtM1LJ6
P/qYVp2R5Kp8DAhLuiUGk7XB1G+JgHN27yGvxW+SJtggOJcc3cN1LsjnxP7lPm3RSCt7x1+7hPZu
nem7PV9wVTYJgtlR5S0ZQkUa+YqgDcfpH4lGhf2DbIoqgXAZLAxVVGt6EGBI4o5bf/SWcRqPYcEe
gmvoCefGk7JvehysplS+0Spr64t4XGMY7aUzDRjJTpvzqtGoKgKubeugu5gLRg63khYSc4A8b3R9
lC0ObhgKj1VevA8Liaoy1m8dTaeXRyLIsWj+vR/M+lm3Ja/3i/Wh2pIhRmm1lHIASmKkfY4WPW3m
lUB1gR/yobD98qlI7FGZzinmMTqpZPMYZPQszWHtJxEh16AiA5Mod7rsXotQ8VLa1iv3tOVUZ0ss
C25iIBwjPeDUmve0v8BAy00D/okTgVjaNFfVNRu2F5dylehgel5LFarYJml6lWROygMdLkicOHuU
H2yMG/FI55gLOIsgjfdZqOCLvxxs9PiidT6XY6AKsEARRh53rVjz5ddtU/a8fmlZhl5uw/XLWd60
dU6ft3cW+xyVxgS8P8++7a6/HL91ifA+3+T5SPPzqODRlF5ou5bP/c9Ix/a8mvtA8LJExzaId9Ng
nwl38+xZXGPFzBPVY/rFdfQ4lnO7Wp3XdqnCxD76L6feEPhVPu2ZjeVIAL3MOWIHN5LhkMQrfrI4
Hyx+goutGtHLiqTUfA5KYU/vrH37RGXDavdDERmP29inqcNa1ogB1V91hx7KcIj6lvu0l3HNIxvF
ZamKe+PmWysfaicXTrxf3GYQp9IbGphlMlQLT6VIHdxyUWJ5ag8zW1y5YIn7UW8OimcwDa7qnJ+H
V1pjmOnhzR0OvCCh/ckZ4urI40PdHEc5ovrz0dcknd035DX20av6MMYjcvabpzHI8yckjduH4K0N
BZR77KrWHqBR0TWNe86CdSzIcuPBHk+diGKhHxpf4gH2XsrJBqssrxy3/lz6uV11HCUk4XI/rS1C
VNQUm1mkd4sJXSqJjbO22zwYPHssq36lRj0NQd/xJ2ZuPG6622T2KmhstyzkyJaGduTOwebd+aLt
ZP24YTIuvddFHzUsxVDNEV45u3lxeHdspLVL7lftKm9+Wqm+TOznl23OKKlyYiXa9y9pgYdBkv51
VCadHowTBDyMYV5q23RrSa/3YadtGK5KrLj40mNoc8LATpf1Pi7DgPlTVZcc+9WEoqG80CZuuB0v
uUflW5vZvUD7jovsyoyM+O0iRTzfy1QU3MwZB70cj5fWvmEuu4nLQUZg4CFiEuuspFa7TCkflZAd
AWPARwHtoMzuisjt7b6sUB7gq728RdKR7A6XctQDXy0KlOYvTakQVTw7ohx4G2+owiQ9DEEt5Hwz
PO/nXmFKx37OXPsUvQzTx7KL+VpBh232LdqBTx/HJJm3bCjjaP1GAkORr1KVUvgHMvxiS+wOsZdZ
txJp3MOCOpx1WSmwyJaIwjZud3QCLMluyfuH6n0yO7L/mGHeJb4kGZ+3n7zeDfU5S9TYfwzH1mUm
KuomRXPQReNunC+8dWy54q6NFEjnkMzzUNO2bj7UpSukt1u7agMfUApaNpjhKZVNd0OD/88HARm6
6w+TLDdM3nrZ+KRhs+DOBDclsvEGp70sGgDKboNx5unIhk7L9mEtDIqcD0gUoUm2N+AOpvWQNPma
ZLgUzt16xPJr4QfDsN0IzA7ZUHe8b0QZVmKNAihDl7NG8Kj0N/QvWZsm8a71nA71eI9AmnDbU+a2
MziqMGvWdDrjSpZ7BLuqiN54HsU38NtM2c93izhd66NwBvsTiuZjeJE3pkEoqfP9qXs9qrly04sV
MXC1XaWJ0YD/SOTQqz0iB9pUACHDLRQg9WiPGc7Ivh7qi1UNLt8N42OmuhAu8VCjk90h6+bIG7n2
NvAtbG8b8eqBAzx/zppfQvZY+RmQAnIbfGCPOEraGE9rOvOWo05rUz8qNUZoxHW5EoV31JRD3Vso
8KNbEpxbhBPLSEXZh9pvUu7sMrVJjHBehgGzudEeRum7CA+8ttt7zhiNVjqvWnT6Id089k1c5VLh
H1J4VXTjR6hQOXucxW3ZFjwfcvXKOdPu/doYLiF4/pPeLUKAvarbHN0eGCvZoowCRBEynmvTSPb2
vULlMjGWfcTTW/drsK13OG2G6sSmzTjS2Sgkk9tTeVJn9dO50PKaV9MY2LM+MEwncT0ObKXrh4U9
vWPC2oTgnfHzYT3RxMrr6vYlXDDA7jkRpnG0UZ/EL5fYJQ1MZErQ/Z3ydXVPnZjP3i5uwrqX+8ar
bL0ik9mGdqPwdTRHhGjsAZykBU8q8SohspdLhKTd59zEcasPGPY95aR5Z5eFmZCtNlx4keQkRWoD
XoqsOmeGml2uMBunmTX1+9EO2uvOGXurKhrWsrmIY3wVwY+ByEEfdcKA/U2gA+FzryeWjajBronc
vEEYK/JGDHZ+P8Z73KaIkSaKn9bluYxBJLvwUBKPY9UfpEpnaMSho4lsLrbbfLGtzDZehVFXGF74
z2G5Im+lQHpOnHWRMTnFadKCGXrckYhn3XPI02Wbkc+8HK450mjckCZ1nLbCNrhjsLkb8nRjD4/P
mQ9iZDbmBca1qYKfFjao6ud0vcg7Ww4OdJ5tQWF8SsSuxIpV7711tSddOlUTB0SqPJtoucLf5HBs
Kwd51GXEDNH/bJxsXbZzxAKvy4EdkmZv3VDooTj0EOKLL4gE6/xtNhvRXGxV6eSwHmpnDrCrZP+g
pxqWIjT7ghaFJy8Y+zXpF9oE7jsx5GL9jCWJxZCUBbfxHHZzNV76c5Gb92OO4Oh+i7dgOxejDrZ3
pFabcM5qyKK1ujKgAIQFag5b8x5bU8f95Odo/h/9ufQrxIWabCmAqXuTkuMOC9dpuK86sUHsrtqg
Si/o4TkVB9lmrUX1sIaPXt6uuKz1Gm/mWvsendFtSM59sGaiv9LtNsf49s7O/LZjupC/novKPpeq
L2oWfcWavfiab3ONvE+s0r45hIVCk3CqW+CVF2YgYumD6ka3R2tJc6ZXN7Y0y88uqhV9z6ialSN5
xAZQnVAodr32OiqxXv71peJ6ybJJA2zW89wkeK5XnCC3B244lVSVRTaSwKMa2GCDlQyYlfr7cuwT
NqV6LtQLrnc4PO//9TmH8p+fqtVsTP0XukdsjwrgWvP4XHI3+WZTzZc89+WRSKLZptXC7WwW7gRa
uJ9oG4y/itlgJL4zob3vpy1IxwUkdzJ1UM38JV9mgrafssMOpcbM+ykdsak12o42Wqhmk/W1pkVW
v0b2sZzGXee4Q3eVzFuMrpApVhsygFbYOsihQODjs3BcefibocttMZO7lJKjaDxBCjp5WQOwLOcO
g13FJJZnBhdVr/hKXGoJXdtoPPhEYq3Wak9VtgASd+u4jJEfMdJddipi6n2Zh6ZbbrmB43JbYMq8
xbvKDTaX9kksNvcIcm1VX4Ism9QXcomp/rVMhajfV3Xmsg2VNLr+VdeOt4DFTsJSNZwXsQyn/bS5
tp7Cj6QZ3d3Wb735PC6dbX+t/TDGX2rG4VV9zlU383ehcW0QdIvVxu9hnF2PXf7UPEqYSw5yp3rQ
YagYIIFrcTlidYmgkoyB3EhUET/MKpXxrQ5yexKsnt9zq15iGE9cSnuiVHNAhlN5wgP93EQ51Hgv
kk7b3QnGKtyw+Pkcmly0n9p9+5zOSzew1QYC3jZ8Zd5GLho5Pg/FYeSRCLfD74e0bTqx7ENj90Dj
RbRB4sWfYnk2kQvsi6ZpirJ0Hw1281XCHbjf3URGDUtFBbahIeJRKT6MKcUAqD0J5qk+xNGaszHX
F+AVTeA2o+fRGTbPsHltBrh9ypoR3sdzD6Bzezom2HBSRDti5fnJewRCUBT1tNGXqZ5n98M2Ygp8
AqQ2xrcosvosW4oX8fKuCL1pfvdyprr9+NQ8XQDJmWOe5KP5NQ8L4YFmLtViF60wyLCeFuBJXDYp
t12mvFwdIrPj8pQPO16qILqMgT01pecb2Ex1ENIM3ieO37EYbiU9BQOmWVtkatYsyB3FC6Z+W169
wMIYLNlMgwZEQ3BAZO+pl0cflsxB68T+9FIsFnOuKCm6Ke7QxqWsTNfoUIl5ZQPr2cTmnIhgTkmT
jckJJ1JFSGDtGOjTEbuo/HHhvng6iCO9ozWaFv6umWv7T58OfCeaeSIKe/ZQ2XHrJMNoLqFwYpvg
d1XPfa8GXNngrpZ9RAlQIXfSPZGXnjpqVTMnwTXrPoy3rabf92Wr2sIl9/JWBMJLf5nrPRIsGOJ+
+MkAxg4Mvh1ygPYAJRVkMfNEBkI/wv6cqM46WS35Kc8ymz8lHardw2UQKXt7O0VVyJn/nKAk7dwG
yPEKLWgmh5W0OZr/XKv/9df6cciahAxdXEYu4HnBPD1Bab6Z849RUJlp8KHjcphCR/a1GK8cD0Gm
vS6L+HYtgbKSd5ZOehbp1Bc/g4n+iIjBnS4DJsgQ0fMDO3D5fs6C782SDMhgnTxHePpmTbfW33XG
RL+F/uK2N2VQK31Hb47/TppVvy8LG9iQR68R6uy8abkmFFTj2QUFbOpD667bp021688koO3c/dv7
l8YAATG3ZIoZhIzm7aDvm5VK0pa2bm70qRidOD0xb/dx4RalUjd9p9u3fTLO688mYz9uGlx8GTzb
SSYQnhh31+8/VLfB6iQLMIxp2Nz0dna3Kn7I68aJXhP0lw31qWko3s7pBBWRIzxvbwRTBrXTfkeb
Zfe0Wf5Pkwr+TPLpW8Wn//Wn6lH/BYWhGNyAB83Ymv9EDf3Byu/V41TJqvlWE+pfL3umICQphAEA
RFZWzQMf5/MsPDMQ+A0YG9TdgKzR7Af/90/pt8D/BW/QIMmAAQF1z3yGpy8EhMD7hUM9A/nOC0O0
5NK/w0D499ZTYA7dH0edSZ0sgzL5uWiXGxVvcIUBYu/Luf21mUEc+shOsJfEPO2rKrmsMMQivl8N
zVvhwE0tvDdLgfJuPccwQd38EUgGMjCtD9E9bZCSo213xhiehK3zX6EMBxWsg1is+o9N7J+y7I2e
sZUv0+vEk2emzu+2cHrwmg2V8PZu0wL+dlqX+6R5vTi9OZYLvGtKgSDF2LL8bWWatCMl5P/UQ1P3
/xBdcFlkXn1Yyxp/qsi/jT11rWuJh2gqrWx1jRRAKU5FkKDv7+AakPnuoWagiuUwH5YxUcVAACE7
FIHpB38B/XWftcs519BrxwYs8li9Whb9YS7gCxocFsrfEqzaHbrER5xD31pzJF1/zMuvk+rOW59+
XMqI5u5afai81yKI6OxP82OUa6iqw4MM/d/gfqz7KPDfeO52pKdBF1bV75ou9W9k1LhXa2Rem0Ki
ol608PB6BI1Soz971YwKDCMkcA3L+26MbjcwcVdxHI0fE2OQ2OnqmUJOys9zXe1nfzWHRksJI7Ea
1Lgj6PVI+8chojqpf6QOL89+IkIa6ptK77bFE7cT3W0kR9U7MGjqKqzDUyUW8Yrp2vDF5NX40Dl+
9QCsoL7wBve6XdrkMMwGsAz+un8/Av1p5Pguvvx7ucn/usGFg/nPg8v146jLx/bfBBde9hxcUvcX
3yJxoizA9Nwqy/0zuGS/ZAEpZpISKfjHQo5fdCUDF1f4BHk4Dl6y+cA6nP0eXFyIT0nsAf/zY45m
9KP+huKcF38Pa3PILYB4wKCyCcg3x6bKsqCh5+Kcfc8TdJdHEOFpc9U31WU/QuIc1/JTr6ZzaLxP
qx/C0u2Wa7GOWFCyPSnexX4Khk80CV+pbv0UD8VHA3l5aq5SvNCMQnBmeuPLhDLE677m3fbO8c1H
unnvtFf3+znbDlREWHXqMd7TqFV7FZS3Q15crk67G2RdnjKd3U4L+iBZ0pwxo0NtIaHqHo06LY55
DEvreztACpXx9TbKXe9N435rv2Z1tCuG6joHwIBL9MWIBQNeJ+98FWf7wMsRFEjdi1hHe13P972k
ovbkx1LF/1h1+Mm41Rc0Ll8ZH8Xvyvc/1MjsT9I9TDr9tRWEpcDUQC5WNGen5HWdtgclZkJP+ZZm
EnVZGu/UTOUAYvwwlNXj0HrvimKByRzJLypY7lt6rDcsVl9quLqI5DN+o/vXuPuhG25MNoOELrUF
tkET9cv4BI/r1vXKcZd2SCZUVfHbiMvsLnS3Qxl6ZzFW6IM7GyLsG7o1AqJDq3cB77GT3n20jvk+
ahdcUmP9Jt0GtGOYsDuNd8ms9ey4SfnQ4PeQVdknbMsWvArRuEkwQqKdewRJmh02hxaKMQZJuVhf
FKYhfLn6HS6TywkizQwXvRiCs0g2ZP6mar0uI11dCNWc3bmDvp9N8+uNeftvKwMImpH/KFeRXqjS
OMdiDZyLDNz+oZqhqI/uXaYkYxgajd2uLaDLG9Hj5dxCAM19cQEsvS0xW42/ls1wnGvzYvz9t3Kp
/98iGdHjz2PY7rGUj3X/XQzjBc/RKyIQUQEk4L8QnsW3/p/Ri98EicU+20hkGZj85iV6+dgZ87sE
pB840dR3wby9RC/0MgmBTJVtURNlYND/VvT6HqAG/xPQnBfYBCyDF5n+SAiKnChgazD7iEvw8CZx
xKGv2+BdDXD1mmZiewjqCUhqvcJcpm372S9lcXJNjgVssISX36zb3XPN8R/91N0NwNrV//zPH/x4
nr+Oz7fw8CJLY9Cf38fUaOzhe60VIiHjNpGU1VN2lclJr8cWvsiuACPx6IRiLndKz91+G1ux4+FF
LcPNkR+MpvJzZILwDgrNr2Zo+4OIA2ZxFIPgAL1tQzLHyRGwoB/9acLtw+ymBT+F1eyIRNVrbxvX
jyhJt/g4ZmMCQoi+U+6A0ivacPF2pnJktqvjGLKqLvLsUMGefUtDENGwvF72Km6qkOYAFua7aQ7F
bir7hql4kswAi0cd7hBCJlvz48V89YKE2UnfdGuwmzMTfzZSZ7aLV7vP1c2fUm+e4LL/qvCel9X6
YyOuzgeg3P/9sqYaxIxTjvIgkgktYP/oc9VmBeO7kI/BRLuZu9+8EY/ddiZ9/dx36Tkp74Vti7nF
aUje5ihMJadqNGg/rpeinXbTFGFsJk8M6vZ5AxjXUzsRphfh4Nz8ZFfw7f7w7akTIqoLDvQfReM3
0dBMr5U8hMDhD2msBwTyq/78159it9aPnwIDL8NUD4JcGv5QkHoJvflOYnGWmB5t1Ih72udvpg5D
ju7zliyIkgFM+gka09Y4338q/EForfBmANNGcWDBrd8kEUUgVT3GGjWGXnTHMezca7XqrqIWqLtT
2Ej0v4Kg/BxCio4Ag7nlP8ah666jygzXbti0QOUzeeNuCUosbsmp1ZWlc+3Wfv2hpif5UBo8A4Rc
mvMamwixlrQIf7a9bIPgu6WzJEjY4vDl6HVE6Q8XQWjZIlM0QJnaeT3IYEG/tGHqs22ocvh1PJzk
FCByBrzsFLtTe6pM4NLHG5P94KXrZQS4ZR85mCfSahdU+KO62AKnOXRLhFZFK6+iWL3pWj3vO4FR
XudHyY03OMtrhrcIb47uvd5M/7qpC6bEEaf2X28Ngvf31xdZ+nMWQ9YNrYK5vf5vblI0w050p4UC
aw6Z0Eh5CYMHzyI//OphEA857We2QN+3ZHhg+UT4ISncpAyGwI+M57Zxhnzu+MRRyndGYJtnCFSH
xrkaOhX8jA/wfQb7/GkhfZgEyj9J8RNi+JvrG8CLSBVSQELQxH0p0qfRrbB6C5kS1V2AXo/p8EC7
I+VL8RWv1q9/vb5/DPuRy2HmcbUu2+gPoPspd6SZaADDCcmKc8tQ7KqdcE8F+JRjjhWhJ2N8dNp6
mdA6FNl+AFK0E1Eygg2T8x58WnLpzhn6PzwHWaDfbXNjjmFdZnun0ZgegKk8xA20rAB7clquJfqj
fYz9nxJqPxTSPzOfXA9edxOm9bzTQPvuOoDiuzKOouMyZ8W9qp303VxO6NHlY3NMaglkLCOYRmtp
up2G0/TAxkTwjW8kVwpNxmj1q1W3w/uqhNPkMYTYMclFuqXBIvNpDf8vZF2vxy/9Wy2/fNE3j+P/
A+Ll1tn1z5OvvRnlt5mX/evnzCtAqJz9jEcqx20AC5yH7LkpZTtP8BU8F7Y6Kgtw4P6ZeQXRL08U
VfpiPIQwBHnR73Xjk/B56PIqUjPapH9Lqdz/4aGDd8Pnhi4hBfYE5gj2998+dFk4A+WtECibobzu
2mwR3s6tmwGQW9pOb2U0z2+cRnrX2Yhn+MLhhLxA6MlfMaTL8TyTyr9IunB8qD3QWHvtpPpxiOLx
o8oTQIVi8hIEy2o9yn0yV2V/6nFSDU/fLPbdc5D/NmP74dTkKmjjEvhZrwhq6o/GynKkweZKx9tH
nkGfr5IIwqk6An0YCh5GpFw7xITq6dPf/1g0KYjILrQPUtfvFy9bx6gP2szbmwKfxDDHJA+jWLd7
va3b1TjPN4uM1U9Oge/7+cnTpX77mf73n7liaRKM2n6mi8JWPkLbXsgthfA///XF/ZgUPH0Sq2l5
T3RNaZ9+/0muZLbjjDWoP1J3zrzB72aquwbb1rqfnXcoqoSvkJsgfR0mGLbQWvQOoDwihWtVxK+Q
TIALELnLvJsbH2/CsQwQLFqqCWG+wfce3agDJQ0YZpp2eZsNd6BDcRUcvblpf8IS8qJ/s24eiU2K
bgcPIT2X76/Gm/rQ74d6s+bpRQtzIsFm1C0XNOUCz1uPIeAivIz7KVmPTELHYB8wb/gNB9WkOi9L
hGb1Mns3ec7c7iSh2RJrGSZ9KUPDE9OYuEYxM3Hy8QADWvi0DqREDOzpEn17tWHjNzifjRgCblPL
cqTjsKKtaVdpseuVFctmG7xwtnsMgXbt09Iqu8qVXW+B1SuK3U+3IYfJAMhPAhbmewYtwmRlF34x
9UBNvxE1hit4+APtjHVaxSGdBscWHuvXEDzmsi95f4/kLiSf3HQWfG1GEOs7yEd0YEHxoqE5+3mI
BUYw5+thjZawvgaot/LmHbj0PUa7K0WZqGOEuENAvSzG5ntHzBpKbqkJdH5ofKx+39I0uBJFvR5r
UM64z/c4qXrxtkZHmrk+eAGABB/6KBkqcIF+x7lZTPetnLb7GnO3d7SYS7wDvESoO7fI6L7ovO3u
ycKGy3KlCXqKNuY0v0Vb121H+PAVyptJtq63K62tYsf4s0KAdVbmfkiHrQCsbDK2NGCY4hy3DSVS
a9FHe4MLJj71Okqc/TTBHDikhULFNOrQBu+KCtNIjG+3k6pW459UrzlxSwooIILzYJvlwPeRCYmW
dz5ElCvfrbruzKvYHG0Oz3EvdMf0mCpNvaVyw81U5YX/tcxXKIxE4eDLUEURWqe1H5B8NvP0yEhi
eT/CwUKfuCrQJStEh2wos3tkIMnjMbH2guywzjOeLB13DZPmrgM+l5fjktPpd5GmAzpAP30axEfo
MPpxrsQq9rEN2LEN3ctTFO9tQGdkT2xPbZjPbcBXNvQnAT6Z/6MzMB/ADFOkZk52HIsxPkKsqkCP
ZSX21aG7Ojh1KTcjtQHE+g5AOeOFvw5I3h8eYYZ19F2TmNI85GG2CfI3Z9USpv5SwovGtiZ5jQfy
b+AC50OXUq8OU3W9TpLzyPe/jhPCzplWh42GYhhJNECL+d5s5kK0/U+yVpt0f1N0oHljSdxUg7D+
aL7+SN7918JUKuGKkYHg4lOUBXawDlmT6Gl9Wu2U3k7YZTN2AZ8W5r+Trv/EIembPfKHmaDNH78+
/sf5cTPfJl9Pr/pX9gXC7/f+lXVv+j37Cn/xPfpgCEuhQfJ99uX9EjEJTDP68/GT69O/si/vF9Ik
SgSYy27sRYgP/Y2ufWAP6293D123BKQC3Xy+YfA0lvx2R/dKx8BOCuxgoxYx+gnf2tuZkV9GeYmQ
0nrl5EEP8gSrNuXjEbDwX6DO5IWkD0WdUIqg2DMoD24UmPxXloBqTt7Szcydgk3tJuCDr1VgKH3L
vpDH1pQOND2Myg5aJG5xN2CRdBkJFywlqH2DQXozIoOYzS7Cmz684x2qD0Qws6nhOWf77137n/RE
/2rXXsrH78fY9s+ft2uY/oKYF5pe7D0Iu2S0/9yuzLbtFIl0HSLvcxnx+5Ap+YXMl03Obxk6P82f
fm/TZr+QEGNRjtJCGEMm/1vbNWYm9f1+jQBpQFpj2sVXTP6gOZboKWrz2aWhWYJ43Uup4gt4FAMi
7b2+LPOqvciHXGHUwIgzZvYkl/Ii2oq6fEgsk3fnrmVUvkk80TXvSOZTfRhSNI3OHsviMz4ayGdd
pfR422k3q9EcMUVxdhe1FqdMVGV8BeyoS67ijSkTot5KBuIz5ObQ3OdAzyb6N3XWXtV944TvQ9Mq
1VJmF7Q8ddx56blsS++Tu3bMjoZmcvHrkA7opDxe2vxmKrAROsoM8aRDIVsaouPUMp+ZoL3epVKB
7YUL3YNF1eCHj8UoJ/NQdvwRU6QNiKGbddAX0XXRxTELlvwrPdoAW4sgnobz7Bq4KPt5bkZxE01J
2LyB1LWGDyRaE2QlIbRGyHmAUeUeCBoLMrhFDn+hGyEJ7mu/x9p7mswcHkBUF8k5M8Z7VwUtUNSZ
gVpF9dFMt87W9+jPT83EUbyaMuU7lzj8tuYBPZsBweWmrx9TdMNe4yc6A2yeGqBQzKyDBYyjM/wW
5ovzqlUh9Od6A8m194I5QroV3EWFxS0Sc3Q/kxnUG7S78qSE7U0UY1WP5LvbEGLKUIabcwQgKR5C
4bXURPOQ3cxt52MwVDeNRtjDmYqvbZdMiOaNbgqOFjhqujdTm8OHSDvmjfmsKqpQgZf3LgElfwOc
LGxOkQ6lgYgIQXJXFBMmNk3W8dEhXE7koJV0QRcWaiSu6b54kMXqoFWNjFp3hH5KjwycZYqGuqPy
+zLR7rQXmIXNxzRrU8zhKDSPQQ2n4aCGQJfXwvj9fVnTu94Drcu/rKkx7zvUWKhqJ0ejmJ5lRuwl
4lEdrWFnwFkr6vyS3+KK47rYf7XS7c55n2KyiRQf88a4iNli6DJkSPHOa4MicAMua98FcjlV8Vpu
gLbXAkn/1REYOOVQyQ4T8Ey2mJgzeVrg/NzjhJfcwK8axQHPuo4ctGBCupsoAvCXWJQCPtWV7Wvq
iBotuFyIT5PsUpSQIPb6pO0NraM66oQ+r4lOkfMFBTzt1JL7yY3hFETBL09ldwmzc3z0kfAEuucV
+mtaTTiiR1GzjvtuU/mHWJsk36VrMD5sZTTRiY9Gz9m3s15u61pmGAt4bcO0xIT5TQgdJXpTybxB
jrjUEbLD5HH5zlhO0y4MQY1iaDgGnzNo2eX/Zu88lutG0m39LneOikQi4aYAtqHbJEUjkhOESEnw
3uPpzwdV9W2RVV26dWbnxJ10KDpK2gYbyN+s9S2OwXmyvWokTJPb3eruhJa38HvDVkHy7vmR7UfJ
3NXHG1HVVxOL5hFtcZgwt601gH8MftWDm9qy2xkO9je/a92GMK3OKIx9S1GcBcO0zG8hg+soiFsT
gmMzq/6mTIb+FVSA+7VWjb34QozgQ/kp9Hy7mUU/q0V65ZnjKj9nlNEwEzIs4H5n18szlkib7bWW
WPyoY8u6wYo0VsFkhcit09UNeRaaCGI9PI4TiQy1MehnJZ+s9q021TEcQh8j+EqbhNqntEKgEVRd
kJIS9+spGSaX2KJtdsigI6NlNFwUxoEpY1q3RVltcSyqaCbOjGf5m4LzV/gNa/XST8IxT323iSZS
J+qu4IuP3HKg38uyU64A3/m5IRGWoLov9lFsydfGBG6HNF8ZT3bFKtBz1kFewNVoDQTQTfdJhbam
YdsecPaaKVPawCh4FPo1HZ5kf+Hon1Arkb+WkwXeiW6EM4CItD2kc4aB2JRgdrahEvv5MN2MUCJn
E89K0mGiQ7McB7kqwidTRlXolXxrQA5QWcc+NuIuYlas+M0ZU6adSWc1/CZZx51M4+uSkyqRBdqa
ME62RfpDvST4HYl+ileZYkuzx0suV4QgSNxmZjRdxzYBP1nNFCKPsk+zpS7ytGluMqf8lKsuuV4K
G9WVdlG18V3Y8yNAOXnRL/VNODWs9DuNaB1nvDGWrb9tzq0MPxue6FoUPs//avN11CDwLaKn6qa5
Dc3qXLXiLI5WnDzoLCPP6B454wh9yoleKp30IVvoAtk57gRvwhKxn7XD8DUS84Ed2iNZh2chFkOv
i7ERRaF1rYf0fq75OqHRsHu8oi06WB4isj6O1sotq2dX2OfDfdZph2RNXysre+gY1vna0J83slPf
an3eLzxMrogh1c5no+tJEhJF+oQzcvaseCTEbOyiM2uK7xv+BT3DeOutixNHuJ2FkeOC5ffuhcPQ
HOPWOGUTYoSW7Ush4DX35GpYlQzGIpLXchkJvEswQnn6kkU7NZpREMrZuXVLSx7XFcaCp8fAQEzx
xbYBAy12heqtw/8aJTn4kuqcLWzhG1D2VQd4Oilu8z671MYFVuSEuuvr0JpXmVakF2tUzLd2yYli
NXOG6SIjD2M+pfhr7ouRUFHcYiQ0LukDHELALFBrPAdb9mWYIZyOeRaRHBxFntY4LHqEuo1LF+65
yVLr4GbtQZaafdRU9tAANAhCm5M3yWPSv9LhAoPWfSsL9wh59Cp0Q3XX0bkDwC70W32AnjeZxu3c
Nmxfnal8MWXLaxeNcxNqHCfgChe/7DmqC0kWGGAshPhuYnS4N8v+bpzq8rtps45TTqVDD4iX/TII
66rX5uqaxcpXmUbGWYPTpFpKnjuLlhU5t17n+qg4vnWVft1J9nU7wB/FUSy4MK0a90M2C+D2XVl6
THKSmzSax4ibKh9PVROTJBEXGadrD1LVSaYblPpZYMTxfTvHn6GuAKCgVPWRJBDmmNSfw2EkXWWK
3vK8fxHk1acYtEx1p0FgubeQAezDJjO+2nr4kIpifcgLDcK7UNQvKwnzC7PESSUj2+PpYEAgwRKZ
Z8eI0yKnlPDmQX0dNHRBtvAaClmgKZF2ByGJU2/MrcDEWenpaXhZS5GdzT0BPLFNzZpUl1kzmad8
LQtfGvNVp7fczbHppge4BMZZr9wzDdSJh4z0tirL9WzR6g2VYYP3kfmeqUV+M1gROkMj/xRO6xOe
z+/JoDE816blXppZ+hL1jR4OZ7GZ6kygzGaFrGeVtTxgze3KM+Y65sC6F5u63nA7l8xhBP7GG7ad
Y3YlsS445H2AsTC/N1G1MoGULPqNAAxTzzUaVNd9anv2WueLA5vY8NEeyuR7CFWFgTjjS4uYJ0qF
tQ5WNWNkw0Ew2WBivCzTuuptdNq+TnZmGo9Y5tzGEnN2MldtMHDrNMyzzsF9DHPk5bLQgUE4DjDM
2zTGTnRnJLM2P5tFEdkTpBsqKOPcgnaCEyYu4kpX922h6RI2hlXwz5L2koiyvEF/kTvdzZi5Mku/
hPCCmyIAlBR+Z5S08WgrGy3orqut6UUxRfTQg7erL2dLZ6o5Kms+DEZtfUpdJnEkHbOJtmpn2iDM
I/TKU6ulmvGQlmSLG4asxa6UsS4+10mstD9GQf+/of0/P6TM/3n5dTFM39L+3QRmQ0z935ZWGXSs
v0sjmYL+q6NVFgm+jNZRXv8BjP/3+kv8xuJro0IZmOj0dx2t8xsCDP45fA2kfIPO/CcDGP1HCPxP
ExiDNRvkSYt1GsnfaAc+2COWzB5U0co60OkxmbDQqNBEJtmsWuor3cWghQ2/JvXChDbgtwNMJU+r
N4/WEMJQ8Mc5Sgq/xGRGokVfhaTxJDFpu9UyJH45hg3xIpCDQtwzcY0CeYgx4lLhRfSbmZXRBnRl
Vx4To5rf2ihdDF8LhZb4bTboRGT143xeCQDAP3Aft0QiR5+cBJtegI8DVxpF4bh6AKIcHo96zlFZ
1zqRGYJ1um/QpZEsbDflGaXKDGikbsWVFoKZPZZdHl+2SaFKcuklla+aVXIDSnwtzya52iQmInYZ
g6kECgaRKux3GNOTa7H2p7XPnNNcCe1KupFl8gFbld7C6kie6bZMzvCWJ/UR7Phm1eWfjWc3fGRE
Lsi/pPZ9hGyjTFq7rW9fw9m6WZClG3ch4KPhqzukmrnLo5Jw0hgllnnuMAMH0WqxTdvxTCGsd6kS
8phs7FqeEy9tfYq0pSKlZUQF58eCfctpGOPV8a2IOnREhntkb6OvB9piI74tY3egAI+MHlEp1twb
/G0GITMwVc+NyHbKY2pU9cXcNKV67QbOxmKCzcVldtgX2G56Q41sUUrxLQeJlVh3YEvyy65Fo++1
87rw/44ty5XaMcp9vM71W5z1qydKaasnM5LTkaVAY5HjXANaQANrlXawFnyNntGblW+q8zBv8892
xrzFz80KPFFEWUWDJswdMDJ8aInKe5+RULLTl/kahCLH0zCtxKM7ZMgjEKM9ayeH2h5bXQLlpJrb
X6Tf/iD9vr99aO6Zo3IfSbQi+odtpKpil58JcKw6SpL91u4cpIB55bmWKDZHtIWDNKm4TI3Bphmm
tiCDsSytozkZ9cVGArit7Up5q1PHV1j5ygfm9Bv9Jp5/sQJUH4ZXvEXeKy4xBqSASPQfmO2f1geq
X0KR5RlZV6LREi9NjTC7CZPOcbjaoIi81LUmiFoUPO2xlt0LMx0xXxi1zNwdSg/yQ1uwaCA11Np6
8xRP363eir67hCT4teaWR1hN6k7GWU5fXbQ6G+80rS5iWVpBGZffAcpdGbixThU3475kcsQ2FKdv
ECHY/OYuZnpbAyx5KZgLNMxMSvQcSIwNG+yOHj4WpqZ9W6KwukXglp8Ky61sL2yMemBkxj/h521M
EgPYj+gwFNm4cYty+r6fZpV/sWrXP+zaf3yNFmBKQP+bGP6j4Jw1vz0ChhuCNEvMTzBaxqehsR6y
OJHHJcr7M1NEmV+28bJraGX3KF/sL7kYuhtbm9Aqj0n/EFLPw7kYlwuH9dHebrDGkZkw/uKS/8Vb
BS3L0J+nu7GpL94vjNyxjGtLQ5S9tnL4TGvH3CCt1z1wAXmguyBqj/OJCy+nX0nq/urOYCKLlpWB
LOsqvEPvllWui+GmWDp+bbNpnZVZ6xx1RiEBo4r63tFG/WQUkpl/0hV7puvEo1Wsa1e32tNsrxvG
5ltYRNqlWiRQGyRv53NG3/D3F/Oj/IOLiR5Y8OUg7hIGuoL379KBRVFUFmjZ3EHlvrZ5FwAKCO/q
YeD8WJeO+CaHKSK9HVCU3AqhmsDSYWSWPblRNx3HxFJPGKwYZDRSO7WYW3c6oSlHK3GWI6y+4RCV
kgYnDuPo94XgPyq4/qfJiKhrfrpEf9poHb8kffKuktr++98rKc3W2Q6gTlMbwf6nSkqz1W+A7FHO
oRQStpI/OVCk+I0fx+Zr2xQqbCbYNfyxHNCd31hcIi/iFkHiTSH0T0qp94tQpOMuKRTsZ3XEIkBh
5Yfl7Oq0hgbFxN6V44jtJGGOzfrbcc+qBQCdF0m3uppDyUbJmsRyGJ2GTvGnr+ovHk3vH/D/egvw
rCnpXGrHD7ecTJusahusV1FZZXtOdMNXiDp2Mguv//6Vtqrw38fe769k/ShAJW5j5PPvbxuzabWw
EJO1g9HeBKJezSAu8+IXn+fPXylfKtKbbd3DclD/IFmJnZxCZlDIgMdMXLfVIjq/qSpoGanoGQtK
VBBHShTtZIHD/DzOlUx+X9L9R832e83p9kFRn23iNFRAhv5nhZNdNjw1pdotbdPtalifV/mC4nzO
8d3N1hZzIELt+PffLsqtP32/VORUE2z7BW5w58OPycVc2+SiNXd49DET4r6JxZmmcqOH2iJrd+fO
ehud9a0+rX7sNhhsQmEuYIfqrLqOek091KugJURJZF6WtZWzVhqt5gvALpf+tYogfPE0Ni7AaEIr
qsHUsVNYS4l4hRAfpkuOmzKIXMrI9Xinen9onVjdC6cq5kNiztL2WjtN1Nc07oBlQ7opp32oT+ED
2pr0iYuVfrJzQ706WZON+0Xobg9FTSej1Gpc61O0uAl6bs6G296M8+JBwQcg5ddEZnt0Bs16xvEf
qhPysnh4yFhlHRTqJQLWyozpAQoa0M+iL8bP2JcTcIYzETancMjlXWTZZefD9UgfwLIMZKCqXNGW
TDFK+6pV1koXHA5frCbV34zIFIGwism4qMYEQCZ6FItzSImebEQx6oRg6qN95Qxw+nakWjHOtNOY
NmdIe2Z+2KZy6mB+FMa+TLeZCMgh7BtjPw9FIHtU1F5RTQ1BvFUdnZXt6rAQKxgQgBkxi33igFcL
1LCgjcnDwTw5cTLfR4iUCEQs1pWBd77iXCUgpvVbPXHeinxGaYPtvmVUk+gqWPGiHoCDhTgjrBVL
psWNMhymvP6mma5+t2YyBSoKc8/1ZVcU3xs3YU8CEHFGhFVm4w3WsdcqTRbUVWkFVBUwKoeVcubm
LexDDB5apx9bbRpJtVV9wnTRji/dznKfWmCQ3xgVFp1naMJlXc4A+ik3xuZQd3l/sOHrXxTZYo8X
qeaq5wYYyI1saC6YFUt1DqTJXj17NuTVPLugTddVd29Hioo2oEiEQKbPkdzTXSZFUEmbuMJ+gds1
gTkD4OOo6TTrpFjAmptLnT3QkCQM9bT4sWYEeFvnGQkliard4RjR9iV+3uXRzklBgD0WI18aLW9i
Z9b5MIBh8+q1UdA4VBqul4DE0iKoJQxJAMYNyfUauGa/gvly6GaCm3y5OGYTDCEayGAdtJW857iy
qqOa8uhVQaNQXglFE/F9WEPo6EfWsBBv0zcq/ox5bb/Cc6tNmH4+rAvNuE7R7If+Ug4lzSZAsVOq
yn72kyJcPy3DUj1jIZFvQHESblPo2beEMznXcZYywiJrJHpoBnsjxk96981msXzjJkIJ8j+69HZJ
dLayaUhxH8ikSLs9RHnzUWmieGlx7n13S7Srntvk40u3OuGrzoSduChXR7ljThSLXqeyQtAwWiZM
obxdiG91RWL4wo5wCaXgoHWPZznUSyHmCQ90lXGf6Hbq3jCNivuAkl7/TNKBAdy+HCJ+g4VZEeCR
lPIk+tTIPMvpCf3IIJny5wZ6dUClzYUBfaHLfSKqmihn+JLskRN3fYYEifqKxLPyixlVzC9k3Fds
E4thJhHY0KSxr0ap1dysTiuDxGE0G4Qkj5AjWnbAKlttzaNro+5SFijZhim3mC0Uh2E00IGwfCrR
AMaN5vp5kkwEOzIgYWOkM4ZDJxiF/JlFHCuB0Zm/bAIsXJyVzZxNzBhE/N42sDNSOEQRGmA2zIjV
JhGfg1TKiAImvqwMJobsX7CDFDcrv96YjgYkhme01XoNFaXU/dwZwzd3qPFF8/LDcx5pUKk0lAjc
EcwU0MLZcKlbISeq1bTWI/hXonV8WS4G8k6oKm4wdaV5T+ZVbx/B+KVtULKmqc4nzKDkxjMffWDY
wzQa6JNT+KHVZfovTrWPyHwEtIg0qIxQFG3BR+aH8kS3oHj1WkQu5zARaao6jHevilkrz7g1c60L
jmG4Vk1aiC6YddG1qAWlZu4bHgS/Cn/YaoefKxiLzmZz25lbc4I4fatwfmqGkYbO6QBldKc1g3mb
d7eVHprn6ZrXn5TNlfv7E/2vXo0hoA5OATeJJbdK56dXK0It0vQ0Yyc2LS8sE9TVJAv4jpPm7Nn4
p79IWPwYAcdXjYDGoGKSWBQdoPbvXw+Q7wpctFW7cY2G29hJsFywmLYJ0m3ddWBJWRqtH+tDs7CW
yMPkQfaOFgb9yG24692mI2dYWcCt+6ZTV2IoO9OrIiMiSpTsw2/taOjLgZ0rG6OpNufF51GIesMO
I60OoMuM477kYLb/Gx3P/5up9X9cX7R5Pv/ziPm6+PLe2br957+3RcSEMn6SPPMwR7nMorivfjdY
bKEUP1lZcXLibzC2LveHe/9fbZD1m2UKRbqj/iPMgqzdfyDp+zH++PeNtbmY6Kkd9IH8ArETfZw5
JPCYAWA4JgBdZ1PyIcQD+xNBHwMgv+g3I0Lr/mwcnbG50kriNIkbhNjpLRUHFobT1qg9bTbq7ySP
gFkSYMFOqaxG4m+LAZXFtgBJvZ6nFTKEOjTfnK6n0NX6TTVSlHpcXphZgWWIct680+jGHsXSxKaf
gOxe8GvIUgXUiky6LNGI2x5p6lO5rubAJNXZKl8mBbPHjYPLUlUMv6BtERNzQVBizIYN4fczfH+d
U3RuiTzDvtoggm5gp+5Nk1C/Xd/D0t/LKjXPzdhJwwNQVwWTZKjX9bw1WspXtXR6tnPrFe7gauZJ
tu+IWDHu3SobsSpl3DgqMlL+PKdodRKq5WWT25toD8BwH9eCjZKnwqXRziHUyyzIpti4G3U+pF8t
2cou2W5/lXmydXXvLu0mfnNRaUKAoDOyPzzA81BnjJVa6K9Cty6PyDVZgoVTUUxHK8ytWyoAYqJN
rQjYrdkn0W01tJUnFtXJZDtH/uHy5qe74C9a3vcPVpyAnBqsHBU7Erpe8DbvH3Q6XPoinlyyIlBx
nXTNmgMiRhhoxnN/LpvQ2f/j1yOA0Fa8KDNJpgfvX28KiVeVK6S+Yu7W/QDp9Tlk1xgUfdW96TJt
D3//eu9b+u3zcRPxMCfSjXubFd371xvqLnOg9jhBHvHRMi2azlXFMR8mYf6Lj7adeD9f3R8vxWME
ey+jEHyA718KXGVn0Y06gbakzq5kbf6WTPUvVex/ehkeP6gx+V+6W06nD0cTzFnaOGruINKks4ti
UlkQf/xxUPzHvh266/uPo6SJy8+B/kH3zqfZbP0/H7lEA6oJXJ3y+zDsRndnzaaGYjiajOV8NPqk
eUAGLMxn0kt07VDaLIqBvMp6Rx5H5YR+iRKKwi5XJvZrEZOdcA1sMdYTXIkqfCZ4JKmZ6uA3KbGi
15JKULIkofgWUXlEaah9c1OrKa7cyNDG4zCv1mc1aeDx1n7gB5TxkKSXhBwuO69su0L3194cDH9y
prV4jnXVaBhV3HUp9paZolBDBKbZyd6Ax3o3GRrPiH5EzBikOROBAwbwUN2WGq58v5iYk6E+QWxT
BKs5Ru0Fk0sEmchDBw3QGcKL0TH9sKChrXwBank5z4i/NP0osxAEaCVO4n2pFxXqx9Iai5NOLhve
E2tIywLtGKunC+iT9EOwWzOxi4Tep/sR2GBeUgxPS3hJe2WxTG/GNT+Fk6itBwvg5UhCRZ+ar3A7
y3zXyK5uDrHTdeWFqMrwCW2H1gXuCi//aXal87amIr81M1yhq4eXJOlvVrStNG8uiUu3hCPDMxSu
XTM0SGgSr8gQqkevy8sihxlQT+jQghQZu75XwNWGY7/WY3O50ttlj1GyqPRTI0HSRb7RxslpHUpN
XqzpPCyv1Nclb6VnUHc9DhYIUNwnbbznFR24h3OdOMGaKPN1yQhnpqIFFByPtHM0FWlXfw2jPMPD
SvyvMxxNbXERi1l6h3/cKVpNe5At2/uzvBBoKPWeM2o/1409HlTLFu6hi+GY342rHs+PeZpEJVwm
h/DICarf6uuOtozXOQmH0aY7a/LwSY0UhOe6rVomjAjzyheuRRzlx7gnjDKCOWCO8ouMBlvrDzVR
Ks3bWks5TYhqkKH5peMmEzaelK6I184Sn9QookiNRNT+0nFCctnHwWWzkWr9hRkZRroz6saZgoIA
xuIcVaGN8nXBXe640CCZMk08qfjk/SYzLkMXxIFm2Lued5/6lKiYIZsWKd0R0Uz1vEh+mfTRpKR4
Q++WcyCmCl1H3tFm7ZJsMLnRpqXufXtqw/7c6dUY7fKaheqOPE4YnFboLA/OEkaXAPlzmC+GmcAL
4AO7ux52MBTGSbVnK0HMCqHjjE5bC0sW3QPKjBg/uzHjzy8XlmOJWy+zV8ZkLnhWbYjo0lBQyve4
UsflyAjOvEj7RJYHzMnuS4LFknwGqFdRoEmZ1vumSWzrzCqamJHIOiBJkVsMISxVTdsUVU55JTPs
zES4oc26j+NZasfKGMQIVEGUp27EVc1TidDaoC3C6F6NfF4/ajSOGIfTBtURlGajWK8W1da5FnSr
axS85dXiEvPOc5vX2dTBcVKs5WnWcCR5xYxczz3C78AltSpYNuoQDehioua8MWQjodzQFeUsm52k
6QLNXutCHZKpDPVfRSB+SMCyYRwqtmjMWGlQINB93BDxIOnLMQunIKYVow50LMYFp7Y1mgxwt+3W
j3OhTeuZRCOUHIQWyZceT597SQ7n2F82GXb2Q0OkCflUPa62U5w27vjwjw7gLQCeUpZzmKRShRn5
w4KohJUcJ0CcwH6X6tqdRRFYQzh55ClovziAt1XEzyfwj9cybI7F7bgXP0g0Px9Z1JQ1jwc7DkQ7
loCVV/hJaHkCJSvzcTHd5FNt1IQWODI6hY4mdsSchwgl4vrs7z/0dgb/VApsbwQP0dZKsMqQOH3e
n51uIzqj/6GoV4ttHTlwmGfxVCRMKBS2e+m0obJ+0SJ/PK8NrHqUldA3ULX8ztr5+cOnG8ZWU2oK
9Gai7QTH6sFAznZ//8n+/CqUisR9YuCwof24H+qpcUYEW4+bsnsaFaL9KD2MrvgVN+IvXmUbvLCH
+lGZbmKgnz9LU1H95AU4f8hY4rbtlDybtM5++/vP8n43wf2DcWqDybBx4sfJ671/FbzC09zkeRqQ
p2bvTLdRvlnn+t6tXM4JJ2J2pqk/guv+0c7xf2kHLrgf/3MHfhjSL+WX96tJ/sIfq0nT+o2fFMty
LsR7yoFm6diTpE2HQtInyeobGuGPrhwtF+Wd65pbNQxjZMNy/qsr/42/IGFlwmDiEQl/5J905ajN
3t3S5la5S7x+yBXYYlESb8+enyZQNKA8XktqQ0zDBUwM17BLnHO4VfwWwiWilChdX6g31MNax/rm
GnLhOZrrdoJNcz/eTWxHyFTXM+OlY6J0IxDJ4xQg3+KehtP4Oq21K4Mu2jDrYf2JGXiaceLPSFYr
SNXoSMgm8SJjjD6hEiMiSCvX7HYYevNSR0CPiWNuzcc5wxnBHL6sJpjVNanPtloUVUCmd7zhNRJ3
E9Hp20w9jZ46MfSnJKZ1DrBt6P1e9BGfyEat/ES4KGcLVvKi2clZ2F9aNUS3De4X+HuDkX2LuniN
GVJHxsonRFS+S6fe9LS26760Ip5zf2mLiHAtq3PUQStL+6LZ0jooFLQ+Cuq8sADTKV5sp8vK0QNr
0qPnvouGq7Gn+PPIrl6UN0bFchvrZaIOFim354XA+xMUxahdt9SP+b6zSQj3ZOOitUaOBxmvGFxz
DFgrzMj9o7Qwz9jmyWPEZqs+TZu7iPCk2X7WTVzcPgFNNbi8LnPjM23CHuYNNmFlfPcTOu8oGRPT
75q2iw89284jbqrMPDMm8y5jqvJJo5NhWdQZA8ZxKIOftIKqkXLRsa8U7y8KCPIwBwwL9voQtaHN
Jk3Ezhk7M/AXqd040Au1kDpJA2+d+nyHdemhW3ZfLSIuY7+2zP5Vn80Zk0amk0ADIMK8A6zHutLR
8vF+yrZaRUe6vscK2oRYPLBeycE833jbu2lKwo2w4NbgsSaMWJhe+B3DLda/O6ThFB78dpowUsGR
dY9RHtKvTQTUeygEsfADZrUWwh6Z6DMa0cR1OqjlK2aZ6huQfvF9hnx8bbXL2uBRkkyfegH0h+F8
Hje7LCPnwpPkZnDJiAF9xfLeQ3uX60Jl6XTjyziH9QsmUZT/y2ACKCgXtR5zC4s5o53pCgmVhnWh
K6EBYjZ1eo/wivYlnTh72Ul2PnCEMdnrKusVxi/bOjd7tGyBTSENnCCKWT7DCGhpq2RVt6+LFtJP
keAx7NbY7s5wxtt8kZjLWFLTE5sHW45YzoQ1yBVxpXmhUyaGnHV1fa8EHCG/hKgYI/qxmtKft2xF
+B1ZsR6AVY63rbsU6ZmthLv4Vpkbuu9oq/Nal+TE+K1KEFe6o15B7tbkgFqM5MdrRAAVUN9oyL9S
3HftReuyIGTrbMwe1vhZHHRmycmOdAyh/HrlWuD7qurvpIzH3zJJ+5J01fpFq7j0vtQs67nMB8G1
E6p+JkSi1pg+p6NGS7AIDT6LWYD8WF2Upws8+ntHkpboT5kcT2Md43WJVn14MefU+DKxO9aCOMW3
5BVTmV3TyWhf7ME0DZYMjvsVD6Jpe4xXuns31p3+zODxRxJ92o53aZJPt/zG2DUT0gbYEuDEWO5y
bQYq4GBlr/3ZsJJHJxRJ6fcFP1yvbYSM9oMdF9GurEirJxUL+935IOppPo0qmWncGYclfjiPGE6s
yuXrUE3bYIAz9Tj2Bzqhwtdy7Pv3mAwyA1BkjRrdJBc65SEXDkU1BxQGw8UkELqeMFIl9q6NO5Gw
eM7s5Sqd4khd60UkXjWsXwK+CClRhzxfLfABiYBebFo9M43GJETpiIhOZJcV0RGg763avBly2rbb
au3EyqKmTAAKsM60Pyldi+U52rZKnGvsZcLzdihMrCtww/FweGpsFouUyaJMNM9lX93tOmwYD/Y6
WW2AtFHTAFrZk/DjiObCi2OjHE7EwSztIzSuPv+GQnGO8XpZzrSnTsRm6TSOsxyyaKCx15dcfXbi
wrnp+C1iR5D8fYZxUn+NGLm8Ftz3rMLCGh8t2dSTCHS6pfuJ72bFRNWU7j5tOnveUxkxUOuWOD6Z
IpvOSaFYn5hcE25nESx5tTFE9EPojGPlpYuDxGGaqprda7S+QdRvr0n4SV/qZrYv4thiq8kN/abX
U7z6U+9ineWhww57ylb7qz1Nw4PBgpJV3ZYW4BtlOOBlHUMcCLVgDkQ+T0hkjsyU89kYZ7e6sFgl
dn6/FkAXm77tdtJp6AckMswXRK4xYYigatGZIhZfg3RZK6TYLmx6zksrvQRdM9zROKnlOHW1+Ugr
nk/+Ntd4kDW9nY8wBBsPUVIKhOQ0sR9KekPKfVa0LKYq4fAF0pzTF25RISxjV/yKe31kdexl8WxP
/hA2w6OwZoVi21ZInEx9IKcGtQIJH8NkpA+JPXW4/1ieA/Sg+u85LlJeNXXD7BJmF5+H57G1QzG9
8jNLKvmC3KdOvIoHCt0ry/txnxau+WJFZvHdjtyw9Cs03u0eT0b6XFbV/GhKeJN4WoX1ioO2vzcw
UnOCqhkRKgpxl1N87rs3u9Lcs7F3u69OsmQ37PMrHhhqlGQjmZ3LHj4289uFJMhqPnDauqW4KIs6
fBzSsFn8Du/KACpGc7+T27J8hw/gftdVLXg6FeqUGCtShSJru2tyC4tjHS7VFTjh/ql0Gux7ht5X
90kHRAQhYSrQzqPaPEsSvbaPaCEN08ck2F7mvYEuB+OV0e/QiqMxxfPaH8OQjJydvsrC8GOHnbDX
x4b4ihJ/JfKyjlV1XEw7hF6YRvmZIFM084xUynvHGNQ90J/I3UtcsVh1BAIAX4tqaq45de77LizJ
Kse5RWJOXWoVLsJCPAlGfk+k2fXGLrJIPPPKzjASD6HWetKRlAzEKQ7dGcJvR3mMmdIT2DgcUQU5
n6SNpkX0wImCwyh1M/3RthvJZAlgzx42MYb0WRO9CrBmy2hn2MNi7NEfoNMoS9bQOLxEd1ipnJ5a
O87nAO5ids8YsL5JLThB/ig00W3+5/ySh3r8pQce85Xxf/SVanZ5zYe0egFCDGjd7rdLR2iJ5F3a
XGqfe95ucQHUHbc5cVY3iR3GD91MgqAfDZRj3mQvQgAbzbL7KR3CLGClZj0vQ7pelBGepb1Jard7
Xts946R2ArB+1iUhQmaRRvpjg4fuJnKXqjhWdT5/1aUedwHbu/oC59MUB60qdbB0GHtJ7A0b+6wf
0lF6oKT182ldU5hCXWqdM9crVqA3hsEsM+7syOc3nHFoylEY5J/W4cExRp6NK4Px3YoHMiI2gnAm
eNGz/kSNUGCErigSA8aX3ee4/y/2zmS5bizLsr+SVuOCG7qLCwzr9T37ThMYKUrou4seP1RW35E/
Vgt0V7ikzHA31SyjchYWLooUH5p79tl7bQe/Sk36jFxloBLSko2HWmRFkRbvPL+OYOnY5J5XGJS8
2zGfxtn/I/t7O67Cp8LyCG1qtC2qRUGC6CnXxv6LS66Mdq2Eo9MiNwTSIO040TGxs/CmrXCFwevo
5X1WxqSEeccHl0ghoC4MvRxJ4ObDQE4jpchpgffdgytvRNY65jajbVt7tkgSWjvSS5OxLNo+P2h9
UoXLToxin1SO/RB3MSjVXo38BYWosaRYVOXgDPI9tehGg06X3uqxmnhtqP+/WG//NcfgeTL8iylY
fclf338Yg+cv+GMKnkddCKQuw64jZhQH8srvq+h5CgYTBCSIBRNrOjbQ/5iCDZNI0zyTEkibYXwS
oePbFGz8BmcDmz0LHGve7/3SbvrHZRoby5lAT8sJftXZ7/uhv303A4/8n3kpKc62YgToLIYRHoR6
sstscJrf/Vb+k73kT6zf378XPy7WeywYpLRmh+d338soMnJO+K5WlfC0c0rr38JHNCPjPH6iPZZj
f8IhE9l3M5KOvlZD32z7+UbJB4ZvWwTxEuDUtm+n8GgmoHApPKo3Y6Axq2V45DsIOWUCBhnZvJx7
MGqsc1TWW8zMBJTLbAlQbjrnvFJu/vqf9pOSMP8WIQbRFMEvEce185PsBI3C8RKfbz9pRrqZ3+tL
A6/a2hSzTwsJb5G2cB0mzoV/I5D+KKt9/E75zhi/50sMwfin7+wMEy9wHzIFXW7BWnSUkTJPjIu/
/vd9kPD+VD8/vg2fGoqJbuAzlLOL4vuPrug9I2o9LwLGXcafIw4n7AA0SfW8Pk3puYlm0jV9Af5n
GpKDl7Gcnqo+HiXKvebcSW06yDExt2WWNfT3poX1Nezd6GbwJp7PtNmqlnBUga82blvApK4Rf4rV
IFcIw6TtiCNYRyTwZt/2Ynj6+Lf9t3r3P8RsN/vnz627V1Dn2uJVNeG//5/0SzZ+L+R9fO23R5gJ
Z+h3VBDQcJ4g355f5m8kRZDmDfhEP/KHDPkb2h0Cns0EhImGG+bb40tSoMMTj/QNd8us6v+KiPch
G39/YZKlmV1rBBZMyYX5MyXebwI1uJAEVuZE2QudAeAmG42RL36wqnyrBySpG8na2b93IsLtWRNp
a6UIUAqIKFErbv0V4pl+3cfzm56q5XyMDS7D5rHRWYFiC7+iF62IDZN1FTUx5fB1hhmsantI1kPl
PNJBeKwcSImear6EHqzBUa/EVunygMPzD9fcL12t/9V8XAgsf3UdPn2pm39bvOY/ALA+vub36w/w
LRE9Lhi2IFCYiaZ8uwLh6ELX0wGSQtPlbfldxgWQ7hxC5KXKC45l1aww/3EFUuGEAYJZFQScITFE
/FJPAVy4H2RkyeuM1/Bcd8AtotuWO79iv3utOQkqWjhTt+mpPHS+/UiVXntdRoO9assk2DnV1C86
Fs4LUaTT0aXn10xVgSNXl0toIpy+3S7AaqU7p1Zn+6hrLiaxxJquC8ce2Exy3lzYg2lvcV+sLPbi
x05v9Q18DDoEU9TBugEFYuIF4P1HdUZLJxl8BaoAOEIcZ/bUikVmITZW2GiXfpKPGsWiREgibdN0
TvyV0cy4Mhsjf0o0/GhFa2k35uSo67aPdOhyPVh3RBSih/nY0fzcqfCpMyt5VFjfFolGq4kY46uO
O6cf8QsP5m2eTZtR9aTZnL5cRpZ6djL+WO41GM6acAZNrZ1QUiei9maabcVY7+1wn7z6hnnGlnIt
ivzVd6pP+VS9Yd48EHtZE7M99n55KlArMOJcy8C5NoIcHrbWLKDb7RC874eRjbNTbh1/3ctraCl3
oSqpioNsZObyYgZAn6BUVqOxrlVwTNLhunefY+w3Fj3WSqVbd/BOTj2cOohMfd5SxFRonyqMHova
zG5Qs++8ETCyFPGnZqhuRZM9Oe50ChN5HDv/hVrbpx5OKOL7dizqB0wGaxbQG6vMb6iT2kjHD4kN
B3Ihi5c6g1BqcW1onNahhlKzMM+kL1Z6CqovTAKYt2JIFMUt7rliUWbBEeDOZuBBtqSj8UhOiJ8k
cuGhkmJgzUdegVezd4HPTk2Le2VWfEe3WE1yjHcBaL8JCDIGnlUTX3nRgu39VRuIdaX81yzJ33M5
rbTmRjPjqzikGWY6Jn2yDIydMK+xvK40tZmmly7fu7gwQmNCU7fUqhu1u0w3X8vC3CXWlW2MEXkR
tfW8dFtrer7QZPOspdoGc/mmDooH4d/TKmPb6a0yULdbmA1mvEUJi8PoOtKCPcmIrQI94vXmhfjz
penci5m7m6p4nOonmLx7G8l4kv6qzMTOBnteBM557DhpZPanSAXXoY9zQU+vRpwMuBb5TmRPV1VT
o9unkDs+1Z1x8BHfRZksJSSVYSRcaziY5+ldNM0zHrPg4g7GISsp7zBfuYKOk6pRfPSXxHyJ3Vsj
5HOqdrlPy3nW9V8jLb1BObvLOwgcbrgN8FzqA3Sh/BkXEoWajjjarrZGlDkxMx9wXTzwDlrVDaKp
PNeIHm7SghK+pVbnyYjpoezPrnVuxRFseDlP4iDehlMbJkflPOIZOehBurESAGNMpzK3tmbUrOs6
+OShay4EPRFj2t/J+dYLXe/e6HZVe2tXnAZsjvwblRkrGHIblllLQcFB7+4dVW1cvT5ZhAac0jsX
oAoWCXTJfNkD2yiicFmxWlAFrhUWOo6VXQlNPaeSmmTTf5A5dWlleQIlgyeHBiTsP0fNuemCil+D
uS28YG/2wZpi6jxT6zHvdrWo4eZ+Gm1xXTd1vYKxu+0H/dGnGokT7xPRx8+00QX0ZvfrKVfFomt4
9Z4FYDz+zcG2qTngy3JnB4cw2did9lg3hJFMk1VPPCA/294DbTbXlqeWqQaaTyNeARK8AQnCeX0w
3kbU1MGZVoEnN5PastVYKlQ4mXSPph4EPBV8sLwUKelg/5siOXpxskdvk0gH/rHM8/cSbgXPcT9b
uq3YMfYdFMkstlt3ToofKMUks8YbDNG4TL0nhq6aB375yfMpX6ftqjyrJq3ghOlHFlJXRCSgzHEe
xh4XH0etc69an7sV80i4taP4PaR2Ce/pyfHg8eB/jY/IGzfCIQWDUsjFIXcZX7pgs9UgpZgvST7d
NSJ9bYvuUqdpeKxCiu2aJtd3IjG6U1OaQBtGO7vYvHBuBX3w1/1oGRdTf/bjNWICOow0V31MeCZ6
oKc0WpUzNbuGYLN1I7mpvXPvRa9pygSWlNnEeQmzclDvfDneNFldbuOxeNBAMidpuU2TrDnmWy1x
xRVoxn0D8o5OWrS+mqaqlen3Ry/VvR32Erb3VbGuAor8+pKFwHhn+piinGhLGPJoxu5zFXYPhc3u
LVTyAR4jZzo+rETSG91W7SnLr6NMpAsz8pkGBWoTOuShM4v3vus+T611H6oO8ACsej9Idm6uX9ka
qDzD0J9Lp/RfS0XXIXjLRRNxdwyHvFtxm9NTGM7iKyBnWq6DVep1uLDZJOFrVk8Ui1TYCNWw6A1n
revxE8Jws9cQJPeuMZzj6VWa4XMPKFDHQ63ibQbJ2c0SQH+x9q4n5prQ/yLSJmLpVb9KAgt8UzMF
C0Okl7wcOW8AsybGuOy66Vlvra/aCMSOsBg5HIL4vBADf+EMikacwT6xDT9Bjrg3Jv9T0vs3Xhle
utx77u3+tffMayF4Q9nNe0iJjnkbFOwJQk87NbyU7nsiYNsYcOHKEp1+6ENSUSbI6W1fOPkiLJ3s
BFSHYzNN7SvW2xaP7/QOiwxyWl+hrKf1RXVsE2303o0//8ZSTDNL00v9DR1q7bkJXe7psXnMK+hF
nZ1iloQitJBsck9RmJwj+HU8mIPyWfhIbHPV0hdWkBjrCC6uiBk5K3xvLt7zqDlwwHjPHZynXjKd
HCl8FhhRsoiNrNvnvkhOiK4JtIRR30Y22yNXtSxIa0DnI9E0VM+dmSkUe4PfMvzLTTN54HPdYYlr
q972DkUbLMCWevtcDi9VZJ8CUWrLzPOvLdmTYgv0A8cLwXPKvcdpB6lK7QceI5be71TNODEwBlu2
Tg/5G9YUSuXCoEUtGC9uX91RnQ62TSvShZ5oNwl2q7VVZvd6kh9GllRu6Cs4KV24Ka38rhrC05TH
RKK0JiXnpsqDI1r3iIMRKFKDufBSuvVwbtwhBVg6Pz2rxLGWMRrxpjDG/CaLaJfzrEOpixuWTu6+
D8tnbIkBBLZdrcfa7YRp+cGTJqoiqiclUETZgBjYgb8eUj7xHpTgFrpZvQ0r6wk9Sa67Wvv6P7MC
jj5SPnE9yqi0rtmPOgqrq2EpqLR2T1SNyxonw1COZ1OZb1FNPrQzYbOFTzbVdua3LqVfmp/+NUVK
WnL+asqi2+X13//3a/H9kP/xJd+GfDDDc6yaK5jRHJgAY863Od/7jdSUA5eW8euPoMwfbh10SkoA
of4yzaOoUxX3jzHLmHVKwUjEyPa7BPALERp7Fpi+n/MdYltUX4FUn6340Cl+HLJGQptayKJ2RWWJ
9j5x9V8Spovy2IEv2iUdZUcFGedNSRRzmU/6y0RH47GrB54y1lTRDRs41QoGmuGtofNbNxG5CFoR
StUvtCkG0cmiP+PWi9TGRi7nEAiHZmeEXp3uCBxaXzuisfsJepNY0xqwZJcd0VFoeOD0QhR+JROu
6Wh6cee19UJ4fS2xOEwrfEDlzsNpa+/o1PJjSm9HFS7Hjra6ofHbv0mk/OhTnD8C0kzcVqQWZhPc
z7UnZsDeIGXHDqe1O8ABvu6HmiA5MbfI4mj539pZM+7f6f/jcuYO+Ofq2bZIX/N/u2vf3umFUNHn
5vsb64+v/od+AWubML/gU/mHejbX+RA8M0BkoKGBzeGD/AbvtuhYFDQyClIhpsFF/4+bClmDBT/+
N0Ii/F2/cEeZ+o+31KxbzL48D/kElzVbCHYW3+sWUVlpICaQqivfA+WaAaJOvVgt677d0/OziU33
xALqifH2Wtlf8oZX1FjIMwsFe1009VFkDkRZGi6m7ErTnEPR2axC5dHtk8eI0wWIsoduwPrQVPJA
wHXbqXpnJN3Cy823UQ8OytZvCxsIsJZ4OXF18Z6FDoMUQoNlfHXceUyvoTqm8AS2RRy/ySRxvpRd
R7TXnEzjYci9ditElV8ElSkHGM4NQ4ph7YcQiK2eOu1jk1RiYZnp8IlqSHM1WBlbO3J4UDqdt6R+
BewKHULF1nyM+Uy7GBbRWFDoSvzkQLkIoU3sx1eWIcOdHbOpLcu5MRecN6OSFadL1SjndhiTu0AX
xWcZFs0SILKB6V23L03cCg44syFDVZJdXVjRT5nkLiNCLp+qrMBFgxYDk4xkS1lzVhoFlRoWq10V
yL0VQ3Tss6Zdpo7WLEOVFiult8YLSYy1KvhDtewPSVYHNwCv903FDEfKYxFR9OUXydbrsrVTtMcY
4lmcOfuwL3cyOdZ9coTzs3dJvKqMaanZF4CWfT3faBwQXHbaUUT0fwwJt/rh4xh0/IHiEtrQ2dE5
sTSU9ZsI5IaF/DWf/ctQ4kpDLzXcZ/z5m8mjX9fO9xPjfzWbIRhBKTzLPfxT1Gzzj7KZw4FrnaA+
ze2Z7XVejflLGc/LcKuTjGaGH5SfawuOSizCaY2zoN4bZp48Wo3ZrNLcv2RlsldTqjZDrn/CdGE8
+GN5Vwejvhv8OL6qkrOl0Xrjx1/s7liH8Ya7bSNj+KGaOeHEDMRdFyeSK/gz4RsoDKIUu7qNDnEn
lonPj5hVOKwASAPO68ZNYiQ2l2b+zoWgLUF1GCt+rGQD36w8Qne9Sn2ZnaXpN7gLxWkA7bq38Gou
eX3hQsFlQ5tMcGVPE1vpJKQh2etpLCfO+OvP5f9qKrHzlyLxqsiiPEp+shvPX/Pn+YXNogG2SId6
hCLM4+yP84s0f+MQQjwT0J+cn3h/PmqNuadbx9mPbGvMOjH/6c9FBeyiebfGAce0Hd37pcftxwnl
hxMMT+05ezfHkRFrPjYZ38nEQD5MSI5pvxYNJMtj3Cp93BQNG7wNjsr43kwkdVGuXffBdvLruNtg
guUk0dZVeqwNnVe6pSVBcaAXZOQPenq3bY0BUEbU0kRNZiiwAEAW1nuZ+WW2SuwWMxHnofYhp3PA
JCLko8+aTYAsUFSRyvf2MBJWpw/afYhyo0jBUedqXHaNhUgb5a6dLIDZQqvM5ahB88L0m7A+5Wmz
UF3vtQuP9DHM8RjxaVsXMZxwWUr9khv9cC+hIysCOW6GSyYbNE5YE1zttV9QOeu1+AtLQdj5XumR
zHaJ61rDisOb3V2qMGvBPdNFXi01L9TfQs/z32PyO+3CDhvTXnVm33Cfp6lzzo26xGWhFy3qQ0ex
FFh+c1yMZY2tlOk7yzZtPpnIEySvwkUW1LTB8YA21QZfZpRdgqho+lWedRaBa72t1Br8G4M3z2x1
3VFU0eP2neJXY8gho0iHr8TzmQ/1mn53HGYWlXckmTE7Ugk+NPT8hogqV5rv6ABdJrfgIWK7WXfp
KZLstzWM86c6ExxNeQ82qEJahB9lV8HIuTc9gG4zxiM7EcqgzMCPhuzsy05/xR0ZX+FSlm9JHtj1
whcj3ssBG8iwoFOLTkdoKPFVanvNYwlHy6UDzKUUKocj46xCX7PeeF4RQauHGNOyJwBy9dIfdBRP
1UabqoLIu4i1Cc4oorWJI6c04eIFAJnlDQT2QiMiOXViO2lFZR1sOwxRg1ASKBRzpJMtSGLXWKdT
WW08U/jnmeJirmy0ky+41kk8YmYwb5vO0t1TjMvM2ZWtRUybzJVbLb2B3vmVmw1z0MqXMjsW3Eb9
PteUqpadOZr9SuO+aBCc6CsD8B5glo6NCh3c6CqGWb2iyWbFij2lRz6xUn8Lkds+204WN8ugqSc+
N42z0HYg6JNtEnpqEW6Kur2tjVCi7fuy/wxEmgI2R4MhCFgzDLtTDvrhJTZB7KzCdvCHpdeEZbmQ
piItqiXdtG+BLJtLKLC6XCnH6siEGrkfLdshr7yVq5LiDvoz9U9guQJvmQUFbsAxlab70iL7u2vD
GeN8IYZEe2pqFaaLWgzao6I1vV9FmRSPJJ70J6/rOdQUCUsMPvFMgJHJfK7WSMqFNXOJkMkwt9vo
NPiFPtBFgBjf5Ewz0oYZbDR2I75ZY+YdqazovCU7eTBImBeMu77JvsBtUe2sgwJMQi8BntR5brw1
ZqISD1DgSukHaCkJg/ozXAyX09ZMYiqxd9G3FVfcNnJmNYVtIi625RP/HHOPtZQ9c53kB+JpCkZZ
reuZ/IRioMKV8QGEapsZDlV8gKKyD2gU5gnP2mgG/XhIKy68UM1WHqxNOyUk7LUzfKoYUnlW+oyk
0qSoHS4jz+lg7BLMIFo6I6zMmWZVZbr+OZsJVzkR02ktPsBXrj1DsABEAcQaZjYWXmIwWbSqGHcc
sAgWAMgCpKUHokW9m7A8Bw1776Uyx0Ffppj/SnwLXLoQyMPYXMBeChQHn1jH8hcEwRtlLaBCmkT0
C701LeA6YK2zZTDAWVi4hVYEyNWeWWxc0hfx3wTl53X/j0MzrzSL9TjLUxbx+s9pKJPERguWqV8P
EFFYFWIUcXE2xmQJ2yk+h7Gulo4Z+5/6JBTHDBQQPiDeCfvvBqP/xPjDuPIffwxog1D4TJeX9E+z
Oxhw/Iac/9cTGVqelzQsp6nxdzyZec364/tVwKNzaHHEUGVyOf44zoS1VfXVR7VOkRkHFw/hiyjj
+qGKcvvzX/+Dftz4MmNTzQXIE9b0PKLxPX/8VgQgPYPmn3Kufsdu39kDG4zE6PmUod67xgnfOo2/
YWayuG1Z1VLmFQM3X//6Ke9fU8syKLsAAs7E+s8H8P/11v7bua1fv5+7//y630+FQvxGeHL2qMz0
hu+tA/N/wa2OmQkLwJwzw2D3jQsjfvsgBcESh6DJHM7H+8eZ0OQ/8dcQf2XG4yfEcPALI/h/4MFi
PgBpTvaMAyuJXznfON8dCbV2KpB5Q1rQm+BgjUhTY0yhtI97XWe8ZSnGrdqL8M7D/6ZNDmhVPWCX
L1hyCTZdYjLG3RCAkp10Jg5iC/8fzBF/XbS2+JIG0Q/XzJ9Na+QVmQNwQ36TV/4YILCSEBwBJKTP
jGjmhD+vFUEtIFop2o5HINr9cHf+ca3Y3m/QQMGvWsSG5/Hhl0qZ+RbfPd0QUT3pkJxFD0JTZc/2
06Wi2/GQItGQ4BCjvvb7fJUV7VOb2ke/U83GnOq/eXn8jAH+/TvOaK4ZLatz//x4cUYFK6CY+4oQ
mflgG8krlWGcD+N7LNN3ptfeuCXOCL+3njjMf9YtdRtH5duYVTWwB1qUWvElFOKUNDl0y/q5sMZ0
XXcOIPja/Ru2F7PNT78euGWkNZnwwXnzIYr51/fdndSCwHZ0n7olRWHu0oIHuaidKrmEkRdibhdG
vnF4Q+8atzHvlZ1MN0mUbFWo+m08TQ9jkTtUqeaYpC0ObjZC1cIaoD7AmKovqRW+iCgvF9DBiT1Y
lfXJbb0bxaLKciZwEC35n8m9CiJ2WFSVMGoM9kIBult3bdA95HlvrYTM5u6siKifF3drPxjfBrO5
DJ0tF+xEWd5r8JPQFrSlCcwpqLXh1lQlNa+E//H+zzQ7cwhOfRnLld46HGZl8Smb5haTKTVmT7yR
QrCr3dVcJnJTNZ12E/iBw2E8jzZeXlq7dsJYVE2QAtNWX3tac5FY9zY+SAailUynX/xES+h9seNN
G4CGaUwiA6LVgE3PQFMZ3dWuSjdhlmOfp/4E09bzZJd3osYEHxg8g4Y0OSQsqLdxqydbWU3Tif2A
t497/xFsZcfqCDtBNfAL0r1ArXiXa9tWReVGL6DJBp128LrqIRgz/Xbqyn6dTYTLWCJp56RPzTfP
buOtP1pbPj+GpqJor0C3h/SK5eJMc8GevNl7H2nZder50UnkiGWzrS/cRsRYFkkWJtsYdEI3YoOH
5KaLvfB8N1polO8cXU7liyidwrvKzM01tYWKNhnob7FGXMLEttN0LlYn3X6Ikox9duLtvcl8zT2V
rYzCmABVepydzTxbG6l1LaZIrdtmyld5zRo2ClWBUkkvTpcU1Zpywon/JZoVk20JRJcOrNydGwLD
4D0YxGs9NinL3RSkTOSE9BI4WXEz+Vm8ygIaIzSHKzSmCIFkqrLw6NjxSnVhsEFf+IyPJ3o1Xe2x
D1Pryqoj4kWhUW/NUrOOoRG8yqlInyv6ee+SUQ0UJEgaxgLh16vSCuwz62ttbUoPmYzyF4goZGEO
hMguHlrXp2rw5S5GEyUTHdDOkslkr0UlsDLC0GtbgU1RpXMVosXeN5ys+eWIbE9iUy7Lqogvvk/f
EzlS8SY5GgIcHAXb1IHdyxBeFxSfrqXIedxknrfj2QfFUx9uC32KuUExvKhm3KWFv4vgXGFxUP1K
GXT7+lA/1kEQ7hTVe2u36n0KukyygG0pqGGyiws81gmqiuxf2gk0UDoaak0QDoli7EIf80yZLaR3
Q/1Gi4dixHosxv5sk7yhjjwEOUUt2bYBFQ+NUmvfmIauHEPlyzJVa70hwOKb4znq5YM9Wu90YNsn
L+8l2ojbrkWiT+TZ6Iq76eB9Li2t3FiKGLXu9O6CWAiRMDYIpAMjm3aodqjeuwHKJkAS5wVg02M2
NtFuDGl1hLPkMSSWkbMMer94tPP2lShUeTES195J5TzFlhk/VIFT35Bi9i9FbQRnHkHRsuhqY50E
LvAcjutXTLfFEjKxeY0v0f1EkCoGm6TamxJB4lRGOaJonHRLWYSYIxwxrs0ICnyHXrQE4foa91mN
NF80X/2QWutolPhlyYAt7AjLRG82xXOFe2qEskKEu7ltRgAlYS1oiRedXLRkj5ugv9dM+2kQ+qNI
2gySLf235yStwl1iK9NZmnFn3NaWPhxEahp74cY1NUva8AVNRh5JX/m7cs4S4QEyFKAXOvFy9neB
sc9kxZXYtdERSwC4ImmodGfJkvu6zsidkvazdrqVj9sK/4K5qHwKDBbFWJVXZSX0uS6zKnHgle0L
YpxB+Z7fkjSvQiZc8mmNfl+MxcBvVuVf7bLNdlNjWvh8fBmfZGBsG/xpLhWo7+gHsFYrtzjaZV/s
Bs9myeFJX74JIygAWBEn7TwvxAmS0t6RYao7BEIZyzx1mpVPbAkfWFze+CpNruw0HXfBYGv7wLcI
PwWt+XlCsB/Wwm39+5rA/CwKIkQUY9lffDwCh2aq85sgpuKdy3pPFCROlkldWgtdqHFDNwxtbnP0
IkDAKNYZIOZV5tHY2VB4dV0ov5p/Y+mhpRIgLz2xgI/l4AYo3E1HxP1MyZf/lc6q7lpRnOptKHYn
1me3Gx0IcMdVj9xk2nS5IWC0IaiCKfVOrR9+BQLiPRaq9tYa7/jXppNYehDKSrapEwVpYZiUl7LF
z9mnsIdlYWSQhfGzXZWxb79pY02Q1+qn3WB3d2aV+4dwlO0xYLW1pn8Uw7bXfiF3nF5qag3WjuyN
TZ32ByXrZA1et7muTdvb1CJ7UsB5F/CVgRxqXhHuxogYOCIjWZLBjc/UvgYr/GrUmURjj16TevpN
oZkzl1gbAopNWI5Af5o/w7n3qgAqLsgKt6m38bLqirhtROldD+kx8U8ub6AzJwMsWgN98ou04yXZ
xnGyouOlvytlVm60JuoTKq2m+uJ7yW1DgnPJDeGf8JRYTxbnDoLjeX4l3MrejdjOWJ2xWo6BP4br
RtPDXYFseKpIrO8T2/C/tnIAIcEb44i9Se3YXahdYcZfKTyx9hF+OtjnqfcY1VykPLJx8oTEGnEV
HfS47IbbSFfYjdxABzUFT2Y3ItrQ7meF6TLNaxtnaEgGpnaGM6Q26kqcrzidkSbDYvI2aTZcj6Km
CCY1arlq9OCsQpQwNzW9Ve2AR6WND75kQqokLoXNK8kRl17Bk05brXyeiFbvqqkodrXd+8dw8NUp
AFn7RMUMptISETHh9XdUHbRIoNLtsHErFR/yQSvf7DTyjzR01l80ylDmnVpAPAcKOQ2yo7O1RKhu
bae/aXr6RekCvOtrI993ptvP3HOaQawcnZP2DXhZ6ElWYjY7XFz5mj7saiUJkh4LA1y128MOdhvL
PpHWrg+5NzbbScjryDfgJQ9s4Ww3+SLsyt8ILdF3MgSM51rRpm2xlwVQDoCJjdyABv2MrdWPy76r
4ErGkXEhPPWUdCI6hbZ/iw9S3veZoFg1SvMDeuo7fBC2AzasM5FZj2XXNTdBB3ch5NsWunpXzI7F
pAxadDHmkUXl+B7GN1ID+xOVXXvTui01mtbkuhfepPFj1/LyrK2g4OlYVceGYrtY74NTDsXvi2/V
5Rl1yXyMogBHI0xBTgqjt0Qxd5Hy49y5puamv4YuiBmtC4ZwNeGuDxdF33YLUsXlkS69Gkdp/Cyh
ly2B9+AxdKtoYdKPezHGgAOhlsY8u4tr38ju7VpDnZuRKUMVi60FDsPUxuguKZ1zBcV8KagUBCeW
nixrfI5rlsmN46X72Gi7TaGoLWZpshGlvONJFy0zGXlrIXmTdWH8tVTttGLKe09a5zXzm/uxKG8m
ZrFzmrifS8d6pVw3vC+8EJBoYNIDmd2XHLIPlHg9p3TnOWAB9VXkGQlIBuLknpZymsy4+HoMuZuk
6vp9HPnVUhgkR9NUtLvIb8Qmw3a8KmITE3I1lFdTNt1htnXpWZ33rPXgLPXA4PdlX/NJ4vAa1blM
9fK2NE1sJBlvULtFkLYL/11zIooLahLvHcfNEZjiJhlD3LU62bmKFxjovTFdBdZslczr8t5h+35K
2GBshZNsghkHF1TdXq/r7JyKNNsHJRvqqa3yhVVnc1O1a17rUWovYju0N33TpUtzanaBIftNXPbu
JkWZvu2H8p3YoQmGhEVuTFtRo8cdUG4PxdixDtDJ9Yvh2f2CmIC1prn6kyy1egeKbbiyM/avfdps
gtglYcwCi9iApsLTmIpV3tsMXLViPQvgDSnZuEnhwbkkJVbS1uxTCSrwOoxIuhvAyGl0SpsDLqDW
pXQoLdDXNR3Yx3QCXum+e03xNKX5m05EY2VBGqERVuJQ6029ewuS+ewrIUuyM2tBb+EoepaDULu8
VG67H9vCXhL9bVcELDpYtDYbpFwE7a5ln+O12m7MywILI6jodkEMvOTSY8Sc/OYrSXCxNjyTx3FE
89OMueSd2GnjStX6S1V/7YNh2HeZ62I4iIaXvu+8qyE0vc9aAlO/UUVPWXkK66BO2eAYwbAZCOHT
QmHf1sRClnZp3ajEe8uVfpc2YQAilbshmhgjm1HeRaA/dii1xvOQ46MlJ3AZMoLmHoixXkSfsrQa
L/r8pAOeny7C2B/w8st2nc27LGyQTLMz96g4eRmV1CO2XPJTFETiqQXGm90lgcnyMBf61g6Sq5Sb
b8WbhVQy1av7Pmt9Iv38ZFXrHfiZXpzxMR2DEbxmccWwbt4qCa/LSfOZzzfeikJmGzeW9UthJkzJ
buBsCaKHW70ZjXnjwag5QGpv6IdeqIl5iZ+v2wBL5NeEX5I1qIpB/DeYP1L+AWta9Q5lllCzJDkQ
IbNtvYEjsD6caO6MNzVzOMSkW29Mkv/L3Zksx42kW/pVymrdSHOMDph19SJmRnAUJ1EbGElJmEd3
jMt+jX6e+179gVLdkphVykq7m75tliZLUSQjAnD48P/nfOcC9zRLVkDrzLO8+woUqBOBvplCbz5P
Zk6ukBH0ymdenHvDubWr2Hhgz92d97Y3nRVlEb7KkfO65+fd0YZYMteZeiTL7ygz1MF1FU9r2mv2
puJ8vjHcoT6mXlpDRLZrca+Svt6HObl6M/WNM92baidbcu0QUMdfZnuqX2ebSK02Bbn85+vLd1XB
f/9z0Ve+svFpE2adt5LnP/7275Wg91+qy+fii3r/q376zep/vf1z9KVaUpB++su21Imebrov7fTh
i+ryb+/i+3f+u//4ly9vv+Vuqr/87a+vVVfq5bfR4f0ZJL7km/3rwvPjf/zv6jWefqo7Lz/xreRM
ghKjnxKx8Oxv5eO/6xA8BF/oISn34jVwlwzL/yw5O/K3ReqFWW2hg7tv4svvZUR0YjilA9xqAtEA
1eL/UhkRPaBLW3pBm4vFYP5O88UhvJl5yC0ImHo4pVI8YyBAO8yp5UD6tVrH0Hb+IFDMNN+Cnv7R
m4H6Z0npOiZgNxuEovXmDP+hPGc5YEAcgK4wSejD3rNOID4qDL8miiFMA0pYSLq88wr5Tk06vF/J
qxkrF9VOxymbU1oabnskrRqpj923vr0NlaQA0os5mc+ccGi3Ndf2M8uyGZJBF5GDTBg3uWl0oyfx
5OeVsA910Db1UaiELHKXs1S5lU0PQDrLQvtUo6GinUzL+zGKuumz0afI92H9cNjOBGqmUKr+Y5+R
g7sjbXi20K7HQ3udTqK+9di2c3yDDO0dEYRq3HAqD+2zfA5IdqTMH+0N34sn3hrC6ZTAYDoCW4WK
k4IPOzvOnZnXp2vbZQsJ6GfKgMSO2QQtcYkiAqfT916bb7TM22xlta0znJFBMxYfVJAgaquiPtgX
ZtcRvGti5IsiPyZP3BFQ2VEicPzDt8W27KJOFNGTrdeD2SJ18COTk3KwJSqHDRYphMUuJ7HEuAVt
MtlbPdhdfo7jBX+C76UjneDYzJ4G6MePozBCIoNaRINuXdRPfu23V+RkDC+dWiBErpv5AJKSmQ9a
DaBj16YEBv0iKgR9WwetANmkJI+kqMERzCBULyzzgN6dr7d2HGw6o6hdGPICMAfkjYFjhmXf9mEm
sTHC4KqpRkQahJej6SsOud0sKsKmu06mqe9vVeHzmiG02SdkeTElaHKb1ray0bREo5yPaaKry0wp
wzmS35TcSafieJ9Gaii3kwrTV1FogrjHpHGTbYZ4x9uPtq6pB8IUQNkxFVA+9nNvUS1czyT8hFdA
gPvhM5q60bSPQdCkrF5ONIv6iK4EQIF2VFesuyZJ1XVBbMuT6FP+NzMc7n3vNI7a6SS3EsqDMqmq
K16a5KddG4ZltjVkELbXmTLt7JpcUp1RBS3GulzDiYnTvdY248t0yQm5GZsWnA1VjKrsEK/QLB2u
RdOV6X1RW3F+7jLsGYXk0PPdq0qoDuvS9y/6s5n0lCco+mxi8pYpts6jlBB3ye1U9hq4vA/2mFAr
t5/Z7JZRd+ZmofQ+ORG4580UFZ7a1dKLjceWo7C3hw7GaKYDXD/1Se/ZFPuGghgTDgHpurQV/wiH
zb8pa5wzAKBUo54md3TKTeglFcoBu3Ix00mgT5T50YmWvcPPG12rxR4jqJndE7zDoyLqEYaK01Wc
XKj2tNn14Dn4JnRSFWrbLu3trVaI37cpJINkwyKr7hIOqslZM6UpLOvJpnCKdosKO3WiVuxDVXmf
2TImX/PWDD5oaHPuU1z6MwbxCt8IPcJjlpmwl6LZf7BTJwt2g6ucuwjW8WXVmeKimcBNR6hj0OKM
TJQoQJetSA8FkfoptTZ5llPvgGkYYj0xvW43R+49RyZ8iRH3Ch7wym7yiMpzJ69JF8mvKUwZ667w
EwGCKoEimZEE2tMJaLeZZSTyxrPKOxiP1GPCAbNJMrp7AcbwrKOWDtUy6bj8iX0ZMxvna6QzGBZN
ZsI8YfdGzJoJyVt47KuRZY3o4WXkPvYp7rOyjPE0z+ZD7VdfCm70hWw4/caOeaBUoPaUzUJMft1L
qYsrdjr+1tJUEEiDuzXSAFurktOGhgysqQn8leE3x3YKNo0x3g+J3tdaxDtFrtua2Hh50atQMx5Q
uUG/5JhnblHRE4/eVZeyLJlZIWLUI+Sf5DJI4we/sEm1ApqVR5RkJLz6VUZH6qMZmfY6yx7gfp18
BARrYUZHdlp7kI3NUWMJbb3MOZuCZpe34fmMim/lOCwGdjefokrlHIvmYu+EOSPE1idbo+GjC/GB
1Yu6c8XjGjnF0aqZQtOZbgqwhEfMtnd27vl0/6Pmq1TQzuVEA6Caz8Ow/1SjoYL2TVZa03Bex3tB
qFc2+GsiQlvKefa+S8CFkOFgVxhtLPszLcsz2CKHMqH0XKtiegozwA7rELBfGQ9CrHrEu7VpnFtp
dGcH6Y61fl61wQTzcWzR84V+0UCYSnD1oneNqcz1tn/TiMBAH62bCyfyjlFWBpdd6N6Iuge0XzB6
wqB77Ht5I9LYQIuYnAPMPPR+CWcuiy5x1DFVj4ukxUn3ERCjLaWR6cx0p49MncNa0KtuddmMN65i
UTKyMjkz6uAlRf82IAJOUoTfvQduWDAXrniOhpsAzy1HbH+R6eQ3Zjsb6SbSCGZarfCpjv5UPiPJ
YxoyKJMZm3rs820y4wtbIUFqtkAW0ZqbpXsgoiu9nwR5HLzJiLON2Q6ckB0v+hhM9NwmDkTdygDS
Vi+hWhkNjrG+K7U0n4OmwERr1DVxHbIN4JlO9TmzxHTVKvocVe76H6VfmkcHvP5zTKfI3BUxdu2u
SDO9ncAz0s+INpF0s0MExrtYITKv0y3tVP9O1R0qzBgkITWY2cEyOwTVNmRtuIiheDEPRnO0EWOv
nsZYEzQnYvmp9iyaRlWe3GDXslkSMmpm3jh5VyS/PAu3ybd+ZDj2qkmqPNtzKqy8FzcLtHnOQTeH
iNlFkVgh9Ge4SJ9zRe313WrQHW2E2YivGs6RX4MmsQiNq7JmDRo0eXR9ks4z0LJk/1EgjTad6VJz
zcLGSrZOaJMtrTC0xytLoEtdcxv9R8Gp+7JIoqFbg8YS/q4UmbiJAPch4hMk8K6sIeT4nirjsphj
ctRCZIL7ri9tRIZtfFUYtKpCa5AvVGyywywGcfQzlNqBjOwtFjoE4FGM+t4bi4klkFzrVZ5wHm6E
17CbCNwbWVNrRBQ52xtPGVlzQQ+ZrLu4lw01aMVhvM2a26aZ5oPFV8e1H1bmGfp/a1ObitrYFEU9
vmOXUCeVmrQxTLAf3YyvGlzjGEM1zbv4EFWp81F1Xr/N6G9QP+8N/JdFk4gHOQT7ZgkQS4oGYp3T
FmeiECONXPzHq0qF+PCjwbkwU/wREcXIW3+UjwkLz0bhTcf+16tD1tXlZUKPfq1Lb6+YAvdkhWfW
prUN8w5GorVlOS0xcZSgz5px2AN5wt6UO8nBYa486MZKz4iSz3eoKl1mPhocNUvfSTZGuy87O2Bj
k/cEZ3YUeZLMu+nZV9+UGJOp0tME0q77dRRjflbny3zbYHLu4Bm11TYtZBWsAjq/Fzg/xdHj6H8Z
WxRfNgakZCIwSMJ4bXyqSdtULcwA4pcv5zHYdXQU9hx/y2wdzyic2fPB6PygDWCi68gjIMg0Zk1Z
JzVeplzFH0VLy4ZWRJ2fSajp4UH2JpGjcBtXgVHk65nq3knJAklsPcRfWD4VuUBaD3s5jO1xAjNx
hCWDGWwYnFUxucMNU09HAyhO3H0s6ok9btx2h9ns831P68HHjpG0G21T9SQrfSR8PTMwxcz6Xts2
6LgsNaZDikHypKNU7wprsJ8CDjXVF0pxnlhb1B67U+/N+ipTwfBQY/92dnXheS0RKgbkzkmG+tbv
GyLAW2mydcn7D5weaTvNhhz2MHc5kPljVEH56JimoehWdAqEGu8GYcJs9js//urBEWlolU7Wp0ia
cI1bj7BtQbjGunHaetgRb2LiwR1EsK9JqyfkafT9Td+Ql9DganipB6tOd0EWgxBuPWu88gZyqo40
CZP24GEaH1ZjGlXypGZi4fQck7SYBVW7b/tWHmPTLu7wEVGvRxl+JHMIf3QBhIKmZwqxg2jHRpOI
O6N1PnerAMYDL9XcGOM0HFMIBYBz7Jy2IiQoatKEd+QRPZqZbJLFdMGkDip7oeUlUzpB2OwjItzY
2URXMbc/Wg21B1ATgTIHGXLWsdU2RbK3OrzqtM1Mun000gFrfEg8eAU7VODK3bDtokama0JKwtLA
fN5GQBXop3R98hB6GPqY1c2TX8zuZZ9QN22ZNfeB31i7vkPb7DCLX5EAKbeWD0SFDOPk3h1gB6N4
iLe0U+OLnuP0RqW280pOav3oejAVxjbvbwwi5/dl5d+nsCPOxGRn5y4doPt2bNRuriG50BpRe8Mp
q0NoWdRwmYPqTVbCtF8VwqtXtW8NF5mGIBlPgai2VYLSoZkZzR0Q0tJpRrQTo7dH/cAWI4GX2yIx
COlpUyBvt/HU9BvbMem9JCz2+9FaSr4wK/S5QCi+WyobR7/0dLbmkTEOTTHQoWxLnLs2L8+LJmwG
66CukrXdkcOA6MRZhyVn7DTiqe1cbbGIz2o5QSIqoHqV7TNtRtfh6Hm7wrGsi5x83oconOavhKtA
wNFCzFeFgCE7JCpYk96itkHeO2vCpRC3ZI2RwXsEW3MKU7aFhqcrcfL9MmXB8R3uVg2xIWnnD7pN
3Y0u2cXv88HIrj2J0BnlcJTxrbpmAotc4odW0jbjY5cP1YiQZpy3VoNKfAjz5HNTzdO26Jx6N8WJ
0+6Gwoj1rkRbSgfItZYByZHyNMhBGhRndUU7rpRnk0Kd3Xh5v64rHnksgs6LR1Pudhqm+ZgrHOdo
gFW46pPOmbZiSi1rBUAA7UncAgDappXINqNlR4823BAcXhFpboiMPph212xdJE5nJCwkxxLUBANS
5cVdR5dqsVSNzrSesyr46jIV3WHh/VJEI6tuH7HfjS3V20trhK4tXE7rcYp88o2ttLZfW6HB3mgW
OLYBFD7bkeARDCBZfYpnKztTiNCxhMUNhNvcJ7CzEdHaSFKSZSKlYRiNTrzOEnOJ9Q3RnqMaoYLZ
qUcWt+JMDa192c2jPrRGA9pGMGas9TiU+W2QRtlFbufJHS787NKZxmbV13rm6vsnyW05hmmb7Rp7
Gs1t6GUdqA7meBYKkaWf6fWoXZ8DA32dEE4/g1anak834IUa4nis3RrYRFlWZ6INEncrgxbniyIx
CVtLEQ03GmY7KNyYWv9Z15vu7SwHqz/Uli4fdc9NX1fMY+dDRobOipMzDnkmQO+UTY3Id3OuA7Hp
FgUZAt/Fsqez5Ca1OP5sw8zyPuVmRNIS9ZkihksGJSOFK6Dzg7Sy2dzlWsmXocbpf44ufJZAs+fR
PotVXD7n5dQ8C/Rg96PoaD+MIHppaRHuM3L1YqO9GJxyAviaZYVzyrJp2JGZFT/GXs3mhzVUzIeW
HedXNmcY6SoZW9XKSIzkwlKwyJGO8ojhgTSfqERBANXuAE8osUOsiPKO9VuwcgwKMEYnBd1lxPsu
I2tSzxkCb8APMFs4SSy1LDfv+f9C1OUr60IfE+dhyBvfNvuaeB6vRSHVpVSrYjuFGEN55TDHDR4M
WIH90fDnZhubYrhLtCG30DnYbKDXjR+72s+PKfJwcw0HJHrWIIWYyYzQ5IwU9gZ1hXGoAfh0tl8+
9p4FUjGezUUORczitKHfNUZYeBSYhUDbgIbHxOfPhkmdkkSMwwgouZngF4SKv247gDarOCipO/lF
bI2o7+jPHUOFkntdDXH7yk+z6Xd7thom5JInDdr/RPMsJC7RSDPIQ5za+CW1yxK1MSISsnd5LR12
9pPKkTsWzr1vKmSJTsO38UzaDN6ghwoW2UWK1/Xt6+lbjYl0pvrJSgr7zPejYxSVtB3otlr5WRK6
AoBdNrSs1uQ6FcDT14hATTq8yiIjYk0ZEC9rEaVcDMtMZzGtsMzPxQkwySAt7JwDJSbULzCYJMZd
APIjfqhrD7pFup6CsX4ieo1rVRMOO0LmD/nTTAurOFGfFtW9bZXK8jnu2vl9a07c/ha5uz7ouGMV
wvoz8QbHobGzCwUzs3kpSoA1W0IRllLPW9mGWhUXydIpZZ+uaJP8PE6NhL5eI8NqGxT2kB7EQMjx
GopFOt6MYVM/4VPmF1huyuX7Vsexa/bLJ8OIXbUblOAeeHXEh/Pske8JqoG8JOXSz9xPxHVQ3hra
gAvVZS0fSS9SojXaP37pWNdldWWYKL5J2MrM4tS0TaGeckmZewVUeK7uhdXl4w3TJck4Cp1vdoER
hUEJs4NPWkxkY7uEvaZddmky9RTnfZd1j2z8FTgTD5nCvQkzvt4NlaRjKPoo1PtOOLJZt37NbysU
OQL7dkD3domJnHeFkbDzzij5obokEmpas6Sr8jLFkxxvet7DePLHmGTJ1LMp0WFVAGwzGHXZbROv
4iOOucPbt6wOd9hQt9E+6dyKNcMB1OLBSISA6DwkI+LLVeenh8I1dxmKQVrsaAO81f8QVlxSWkP9
W+kQq16JeXpmsUtVfeUMdOnO8LW5Tz+0Uf6JTwSv5Y8aZ+ASeER8FJ8iwMSBJf1nEW86RG/Z2Yxa
y26uMK5h/9ZFj4E8ELIl5c/sCv1N4f6vQxF/96L8bGDhv0fWTQfmLbv1h9YEm+mKuJVmXnnSqJ+o
1PWgrhkNX1qOdxurm90jyaRI8/zewF2Vk4Zn7CaKLCs9ZM1NPhRpDRCPdm5q0eYleoumIp65T83g
4yt044GjcTPTrF9NcLxLDi7av3dgT9/Kxox3gdmYR10t4t/AS2Hc/Pqa/kymlVxKgWYBSwygRAun
67trOhtWbbJ80LukisnYrtqzKM6ajbLd8bodwItBrClJMI6au1+/8u8vrGkjPkNQjyB7aTv9fDcb
HjVUgiBjesxz5yLLvTMqxDGicLDyK1SzafoH99K03w+ggE0r3g13ab6ZaNZ/fsm2TFTXE+POJJGH
l7PTozVyjeCI45H2OpgD/5wUXHlluH19LH04VdTqVYTy1FcGaqtqQKoU21b3B29sed0f2l/cBN+k
dEx/j86gD6j05/dVNq2VNSzoqzy0xmu/QAiVxkTYsZlJ2Rv8+rovd/T9iwFIoZSJDYqn6d0dD+hL
V8g9u1UfACdfxXltd9jiIucPXF3vPxRdPnpq0qQeKt7Y0T9/KEh7BG/YsuLhRD3GftZIcpAEcd+t
KWWwNvz6Y70fyLycxTiybLqh1PwXv86PCv9yMpGcYrhd1W8LTzIm9BmmiSLQ3ke0GaOUIbhiZbEw
UESe2WNtfv0G4G68u7K46XAT4b3ADoJB6e3ff5gqksFKxowe0Ir9fdM9xipHH5k6Dsqfio7LFXsO
Bzuvimo6A7HKnkLs2AY1nqajoCdbQXFQRFRMNA3ES+BhVbgKS+nXW21lXrQiaBLmfKhtp1o7Y9hT
ZNPMH+smGhLOGLOFyNFOB8mBmLARSr+lzLEsV5Y41FFtxBu308z931owmG9ZaOkZLHtQx6adZOkC
9Qk6ohbQtzGqT8CenORUspG1Lmk6ePXGyL1pOrSoc/R1PozcxECNZnXP2YIFlS4NncAmxe220z0J
qRu/FFx51YVlsRtFsiy9Q8ifpLISU5dVoXtqQLve4A/lqxiJXZeAAPINUCsZprkfhLusxOjLWd7J
4Bq5kDrZ4z/nVjKvRc9RPdbhLklN/1i0ikKwo2V3nvpZ8FXYMUsl1zhhDxDSUTh22gvDxzIIc3Ym
cRw/zK2ebySxLSymlsNbwNVJB8qi8p6fJ+0SdUfOEpsQkt7H+RC709R9cXOHXTQ6r864JS0nhFpV
9Sz3qgNbDvjCTtHVzljHdxVCFLRmOAvKrTU3CNadgC0VGVkxu6gM05faUadJ9saYci1DGjfzIVQR
Yd+6GFmgCwQX9O7e9iMEYQTJcawcA7YpBvxhrYgDEAdtDqI4jXIoULMlDeXrLpjqZtu//YaOtFW1
QzQNVr1SQyNJgUiS4EAf7+0iSD60pOWNPwOzaX4+s8cn5KPoY3Wtx6B+UnOq6dPUY0ilGeFugl/t
0bLx5VqpoK8xGUNzGWqNoyGsM5Q0oeE/h9l4odKSroKHbeTS9BwOkJDdJ+P4bZc2DmlfcWN7Z0X6
boHNY5RfTbzLAFAzE2u1Lx13ExblnB85NpGf++uHdZkNfpwETSA0HLAlHj4ItJ5p/TxbBF6W1Wh4
rFWiEvb0KBLlDZ+RecoHEwidvYkvU7/jFvz6dd9PvqYHhtjGKgEri+3E+92ENXA+DP2B3nYeML+T
58xAIIJjvP716/zsQEUmEiAkYbEjH0DiVl/iAX6cDamrOr1OQaM7tiEf4sAsvkClbptDnAaEnWER
5+Caz2AxTuFsVh81D8XXX7+F311iQr89j8XMscF4W2+L8Q+zIWkkllEWHo0b5J7X1cQ2nlKTvDEt
EwGE7U6fC1w84R9c4Pe7isVp57FRdBFHeNiL3n1wem4xuA4qQKXjpyfb5HzDrLW0tvOyfepJdjP/
YN7/3TrH50QrEYjFfIcU4Z1kZuDZHYuMlu+MmexqnMKh3kSj/QUEMFPJr6/p++EDdIo1Bncxyhwc
sO/3TCUClUCPKSkhhMRAbPWww99UGpH3y69f6J/dPKj+HtQTtCamXHZSP9y8uIvI+HUImxrnKntx
3TBpQGvkfCHoK+AGrT9+/ibe+PXr8uS/ezIt0KdIn1zMeuxNnfdp8Sx6eNRCk7w4kq2uhFDqODkC
6FA25WW9tRw67onMxq9uUpmfXeNNYZr66lnFNmhbw5+az5CQW2uLLsU9ZXQQp00dBvmNBOFxX5ey
OA9GqpvY8Pv0IaDv/FwklkD6HPo+EW9U91hq+4lCZpIgc7eivn/OE3+R5yQBFhMGX7WxhmB6Bnap
QJCkBgRmZmdaTI1XvQw6NHDkmdZ4hg6j9K9HfFAxvcQ2Sj5WAdlagJqcxifcGgR3Ye/l2/m6Y2Ng
rAlF58Qv+kKGC62J5SaAu036eOjP9XGoZkfSTit744C4hlk7dlLdrVrE4RVd6aV+ELQ1Xy/fikuG
zbniouCs7187/cRviHI8O5dCV+GHDAMKDdx50KI4EtZNgj1MlBqlUFcUnHktVfA7y7iyWDiD+TqC
tYSExHcQpsw1r5TTX7xo+rbwd8nsMJHhVjCuFFKA2/GtEBRH7bzK6dl+TjUISqqLgbjCSaH5IEhy
qDlPbBKC1B/3bkbSGCFfaHjMsv+a5zbR1aDTIxb+yRdqrZZYjXPlplSs3czRm7qtO4fIoBJJuWe4
4WMSEze5mwiCPIxzZH9U4IAfXJ+dxcY3PLc+GpXtnsoWLuV6ilM/2ZaBr/ZtusxMGuXdgUY16vyk
ImmMjoFDeLRPFGd7UiSSbYJ6IMD6bU1wqQ62zGtEHp1/KwqlTlKqpzoellsV+OwJ6ihhP/bt++kE
+dFJJLDmzxONpetcUrL8OLqIOqXvjfVBT3MA6xLT0pNBf+aOwJeM6pEjwvkTEpjsVJpGBd+0NjBB
ara58NADdzdMAQR14hbBCou568KLFNop/rdCq2aL4KMocJupqcda4DkwJxDzGOhGXQbzN6nL3E68
5RJ4G0D0ApbpKp9YOil/17FAg+sQ6xi/3dy0JbFrjZmuCk7VRKz625P/p8Cb/xUx6f+DOtEFDPCv
ZaKr6j/+T5k8/yX5y+FL+/oFt3Tyc1bu8uPfNaMB0lCSY/4REvR3zajp/gYGZjnuACNgpXX5me+Y
Asf9jS0GJQvbglMFSICF6btm1MGxvmxAyLXFvs2a9aeCcm3n/bma9cGlhkRch3AJwnaXg9EPq8XY
lbWLWw5xFcboeUWyAf6BsMj9CxIx8AJgLlZPixWIKDegcO7KJ8Leg50WjdVKj3pIdyl1s3mDAG54
jvRg3quYPFYCFOfSXXNYbNPtOA8y2uoeP9x29DWIcdfKG/9sUXNQiCEBcNyMmPZYszzUFpecHMpw
yQ4SX4WZDzk/6oVoxHrg1swsRv5gIADAk0KSOx17N5XOKsSxf5SWplqTwIR4CIg8fGwpiJy3QRcg
Osl993YYYo+P52Kl4qQ3FmdhXgMvoQw28AUkpgckchYpRmWAKGHyh/aC4DB/3hcWMZ9+P4B5gZ/o
bSPZtSfSbINbUQTmRTKB0Gavyq+1Sx8eVBemlwlIsGYNrATj6Wz3RYG+CU4yhXxry7vPPoZR1J7y
ojIMmkuTytZJNriwDeeJFaFqTGzpIKWbD60x6K+0EIrwlDtc902TGXQpgoJe3cYe8tbfNj2S0wON
VRGeZ0TY9evJFeHWZM8aIJVsY0zodZB8Gigv9PSDJBzyOHOp3uvBDVZxn0cXRqq8TwZLwsCJtuxf
q0zIV8OpZ7BhZYZHyA3GHCNuIg8I2nwqLEyg8JtyMuWkYVPmH2RJsE8vMgDMrJWXis6EsbL8nnBh
GYeMspjCWY86zrTOvawOP1ltR9oteDjrwWoNcZalNdJQc8rbQwHcuV1z8TtNm6LsvJVZOAmCwJR2
CM9FfZ/KInopYw9Megd6zAd0WcyPhd/iFCiiujC2ciIYkZcWKIzyDFoSaWzCvZ77BDh+hZTRwlaf
kzgRUfUNTx4hsvkKG1ort37omSc0Qewo6jZZhBUpCtzVYta+7WeHt9bIzlrZU5Ce5di60rN6arAN
p8VwKb05e0lGAQMA+Red3T4yz2c87hSiSQ+91UEbeau+VAgZgATgbkWDaCM0M7rB2nray2OesLS4
0KWBTUBLkPfVXA+fFHoxbz2PCv6zUxaTiTxVxbdGYBHq3CWT/5oQG/voc57C7LUU2a0qNK+7UTj0
xFOrZ8m2eOh2Hj+8L2OZ1ZtCYsHdoLtgyyvC1J6PYEfMB7eBh7ZCa6HvfCt0YIY50zRu2qlc5AxF
jITEmCS5WK7AM7OOGiOqroNhHO01tBPns8hTiEBBYMzXGQjQx2TMrdcgLEhcG+zG3KY1ubv5lGHI
HoaPVKmHj7mwsg/2ENvTnkJ4OYIciOthX/WZL1bIv/0PYY9ABL22ibTZdEe0l6M5ecXOzqn4rdNS
6B4HYljeDN6EWGpAobuWmuRCu6sfDaXnV9IFUR13Imkz3qeoqbgQBLnBsdzv45CcKtrVjnPUqs4t
wgRL5/NQZ86TDoDvbq0ppPiGcVC6rMQtIpW8oDofxHq6pw2JM5PqRTxvOMFOzs6f0PdslGGWL2yW
SGzNkH6uYjGKfjs6HYoEDbRJbet2KP2TC3jooe0aWkelWrxeIX66h8L2gHt5YRa5GwOs6bmskJ5h
Ylo8mOmcQTULfKNkd9DAM3cFyYsl6S7F2u0ingKD7e3IFhMRM5X3YXpUFba9VeAmYjELdRWF/2FM
qvMUp4pLKdEeAZ+NqSHX9Jh0cVlEbfkKfCelxE2sK6leKDDWGT7QD5ZsxBdF1UyskWYCLycMnjVh
ppgF2TCYgXvS7m+zo+SajGtZh6mxjhOYOLQc2GITg5hW0zrAcczMHiFG6PEd9utm9MiXLJipHkwy
RuQ+BrHrHEo78m+NPKOyW9ARdXcGPOtLhhfwUQ9saX3TJKGXbqjUJbAJo8j8iqHXQgQbFW56O0Op
y5GkzoZxD1uBb49ZtoK1NFCwbCmGav8EOS+qN0NtBsa2Y+n+FAwSLpg54HdfZVJCpDc6w7oUXjZ/
oBBrmJvAiDu55iQ9vnRlmT96nVN1h6oK5Sl0zJyzLHXrVyjSw1VvaK85uaWMMLAHVzHWsX7bGnHR
U8nIomwTdnH86YdtyfW3qshfyq64rsj7Un/76+/KmnJpuizYrWDJWbKWWsMPq7tTDi7zeYI5Ui/C
dGr0Z6zecmNIHW2ttCRdvA/K05Ti1//ze8J/zz303w1mChrqh5uwmJm+W48WD9Tf/nqZdF9+8g8t
3/5tL2gAGvoNId5ySxag0LJ5+zvIdPknxhuFJSoEHKJ/yLsy8B1Rn3CXHhocd9NbcM/ft4MGlFPo
pyhOln6MQyCb/DPYqndkIFcGUJJ8hjaFNSnZk74bMLObyyhHGnsvDDx0rHaylRua4gg13Nh9QYIe
XeiE4PhVYU0wMzsiplCyWOYeFjZT15RQ4lgnQG/OactG0AGGovzgp7Me1kahr2PRDOBt/Fpd1ErE
L/NcZN88SX/qNPL/58hjt/+rkfcW+veX8+71PQSLn/o+AD1BQh/FIShLkMmWk8V/DkASS+lhUXxk
c7wU4Bb/2PfjiOn8RhyKLWi9OQKIlknh5/v4M+3fJONyOcBTMPQd3uGfoKbZP9c+eWN0tvCS0SeG
xiXYi/48X7WTq8M6VPmGvfMOciYmboXFH4BQfAya0X0Fk9XcAnjU5zl6b2STNoFC2VSdOKCXX3I8
shURZHK6IVoMzKdbOPOz9qP4XA9DSYUc9fJmrpoGYX4Yd1fW2J7bReBg1LGCZ8CeyXVEN/yDQVb1
OvLduLmg9YTDw9cexflMGTdho+JPZjGJXWH0U7mlwdw/zH55k2QCcAg14uIw6uhbpfJPDer/bhPl
UsD912foHXyZ5/Lzz2N1+ZFvQ9U2f+NcKgXOY87PDC2GyjfmsyVgtnFkZZyyuhFOyWz4faBKgdfy
5/i/vw9Ul5kXWgxZfhyq5Rt4/08MVJOH4ccmhAAXB7GNTiwV1sAjvfDngdo5Gb1/HRibtIThmpQ4
69eechAmpYMJ8gdfxnw/TQlaMYo7JofLxOwjjnaieowGPve35fZfah3+2Rvy6J3y2HKpltD3n98Q
+gofUbI0NmbTG2imOed+iCJbj9B6muF5+r/Mndd23EiarV/ooBcQCLjbBNIx6Y1I6gaLEiV4EzAB
8/TzoapnHZVmpuvMWXMxd11dJTGJBAK/2fvbYpw19BBeTWHc+nUDSMJuXmMzLj4qcxD6/+PzeL7J
JuOP1Fxmb3/9PG2PBBhtqxGZhjN8s4whmcGpTijm28AwYZCVagUMIHy1M23DNcEAzNYDNhZWlQnc
Evk3e/q/niweRxeRCNuGmftjE4RsldIvlZDZGWTt2MiDaaMt3D60U+gk3Ym+yUXhb+1KNnLNwYX0
goS7aKx9F8TJ8Oek7L/8mraf8svuik8hHJ+DzWIJAH7tdypk34nexk5pR8Og1asUc9CHeA39MVyw
UAY05lPyxEQ0hUYEXKo4/fKE/X05+Mf5zaudl7xLPKb7+75jwCe4MKuxQZbNCdtk5UwylChGxYad
EzepXgvEdphGNeKCiiDBf/3z/9jN/fr7EzMMq5NhF1UGLyGPkdev38IUrHYzmx4xYVykD1z/ktGH
j2OA0fcwvfmZ9pnnZItoQ/Cd9LDx6LXPyOkGRDp20GMzNMF1/c2n+v1h5lORxeFzx5sUZ3wtf/1U
9JFePAWzuZ/SQrzBG++AfreDy4S3AiAVJWpR3+aWJcUO5Q/3B1OC8gZ5bt/vwE90zt98IPYm24/8
9UIh5/G3G9ajZt+Ksd8uFHJYwt361o86cuExl5mdZYYkkUzm9chSTj9wDiQW3kk7eZjNpXpCqsaM
Y3aN2g59tPPf7GkjD5Y8FuXOaXUtmY4UjhXOa9Z/TZcapwLqccN64nTCZwsPJlmvElZ9SeiiNfji
96iSozwfBVFg+LumiEEJeQ7jKCAKViJzFRcJjSZxgVnzBYUIAodJ+VV/TmlKsLg5WAmjfkFEEWn8
u4BiMrdlBoT/gUapwu8Z5ThpjRB38qBvFlb8yd71lWNxfMoSjMm0mpL/DdrhZHgwsYDHLI0Z9nJh
2J0om2zgKhu9J8sCvRNq0SmXXK2McDB84+Lerdh67fWAn3rvO2Dmgzh4AJE4kNZVpmjeIcu3xqtl
CCJ06Orzn2Y5xi6jzMxKkFz6fPJBugOkFZ0s92UbN0/jbDcqaly6Nz69gFkObRtyeJ0hJAizJUAL
na26r1nF5FV6GAfU03g8MgCCQ7bOpH85OL3DPpm6gaS7zstOAaOij9kYcXqj4kL3js3HLcK4QGx4
iRfZA+5I3aaPNAiHZYfGlMWUEgXmFsNexEHgoqyQamh4Jalr+3CDhNQJkvcA5Hy5WvI50xm2WBDh
A5PWzciyc/i3VqSrAgF60onsPq6tugqVO8sfiLAClkvrEHad7aLIn6vv6yzklU3gcv5pGt1VjYPX
YJAWt/vWDzCKoXkcpp0l23kDvpd4AZOqDkRoxHru7tc0tdIoj9eYvM52ELi3cvhfiKA37pXoHXsj
gHO/NHqYzuOIEug6ydbvK3/5O9Vqp/ZM4npmtwxod3Ez0mTYyyOaK3veuW6S9OEsZjE8IfAgpb12
b9F97Rvshe8rGvl550EOoO12uIG70TUfU6NXKQZab3Q+EpTzb8XgEyMITedH4S511CV2ZkaLmu8Y
WAPxIe/Qh0zHfhdPqE2KCVlPYFDcJmDIlVQnzbYacHn/3AaghHbACWIsq3UcglQk/4HEeKpIpWYE
zTnYH7+0IezMNtpwFCjEpvAmPWGc2t5D+bZWbHn34HD27iQzuivgUcYNx6W/g/xVHRG5vZRpBScQ
+v65dYCfsLrSeO2R8Sa3kzWgb52KRxLtrNfKRCJ35RiEWh9nCyxZyGjrxGNwNCcoOrpmpo4eISxH
80sCIWLxqvWDU656mJTRfxDhsKC9qiuIBFPerlGJwelRz5IpnZP47sEcjDegRcvJduLxuFTTeoWr
AEe0tG+aoo4G6ufK22oiUsYqoHSweqIe3T3a/8RomODl/E0leZ9q6g2mrUTi9LspS86eWt7iYDCa
QyFWMz71U3ozr8V7EwPnUmI69Dms0aCsTkosx6WfhlMlyaRMiQ5DX6rjs4pHgOSYaE9Sl6o7x70w
OODn/p7y37+g+SqqnC8dfoDJCGQwSSKYsqqCSEpaYx+ubp69tKNlcKm9bt6vhqqemmKOVEwLgSjX
CPk+9G1MwwVspugfiOPqT+wP4+tGevprjuz5w0uAy+gRQwJL5vtglGfGWueMvSynw/Wm/B4S+Qys
YsMTVMurwoC6S7azIi2tD95MR3Duxs6EC72FURwgz+OaTd2TA0AnZDq9Wyvvtjeq74EhjqYm40+k
+YrgOF2nvdlJya8rsRHPL5qQvx2CIPD+bGbHey/ADGfGPhSLAN49u9WddLKrqY3jE8NO/6rBE9Mz
AGNmv+DxY/09mTFeQigb+8VqGnHdNwEb3IpA9PugTPAxMURfxGX1q4XEXN28NnEjnxjZdeszdCzv
FpNI/d2eDPqtOblT4FiBiwmRkWNYTOMnwWZWfUF1GaS3Ht5E8VbaAC2wSje8A7G2FlaUG8J4bNsU
NpExJtI9ZDDiS/jzs7BDUIR5hprbLX5wncdr8JFmuy90Md8qSwu9OWEWL0Klpl8Dr1HV0eOCY8mc
+nS/aovko7lYeQHq9IX8hPSCbKIaozYzIKhZ7jQc7TRm7+VgTOqjXAIoRNRmnlIrM+2bySWCoYpH
t4qQ7eCJbd1BhbJf2g+TJfue3xmUVpKRy5xXfntoDZLirtykNYOodTP/ERNm/egY9mzvZlxKfuSl
lRPBW2x+uuxlOI7XdHkxBrZh3Hx6wu3O7XefDtnsMghvWVKQDQEvFKUaxoRmoK5R5XrodL+hxBar
Ta50bq7nltXKG5Z/BBurgnAaam/KL9jGMLniAHLIvQDGRC+R9P3FlhmODfK3hxRnSTo9drUDrUox
T7oZMf2dYTH5RYS1IgsO/gA68TSZQhM0FaMvDI1+nA2K/EoFPsYSnB+3jW3Fb2vsp9iGFPPfnR6o
8CJncCzsoENd3vY5+DKC/QB0NdgdP3McU6wkuvG1ydj5eEMBCEuS+ZLCigEVZanuguDCMBUPRWkd
eQluiBcmqwsND579Nd83Qwb8GHtIRXKETifjvi+6pT+wOTOTY2tMBXHZbv4jzwky7VM1Rqa9BoRK
jWt9WAaHV+B0WieXGms3xIGsDlUJurucYbyJLZXdlmcO74U7P8t3Zo+cviur+8TbXsqugDaoVy84
WG1dADZNmWMYM0hPdAyt9g4E+7Xzg4Nc/ZB62/vJaIsgghBoHOYkd28bp70W6ms5CjJb+7R6GepK
XFJh7CWZQHj+ILc0rr7k+CV63+hCo/SesYp9BCPDuhm5xVRZB+G6JxsaF04ccg4mfT3Ozn4K6uIw
r+uju6ZJREKNiSl4tiOQOeKxQJQRdT6mKNJyiEbTHTHsrlGS4+uJW2Hn5qubqJUdAGVodS5bCaDV
7AtzrzGUp1dqyDF+7USRc/AYYKrXOczHoKdCJUu7YKiY4QtrHlNQ/9O9WbNU/QycugiSfWylc/AT
f3Zq3hEtYZKdHTPH3uflGpPXm07KYVQEa84/dD2rwP24Gm63txfgM7t+SHDMYfOzFvVmAiBYt6oy
tYuD0Rt6nG8xVKrpOAD54dEgrjT/AXSzwUXMWnJ47JYpL3eqhM1DDnsm3F1bppjijLR8jKX3xusN
xgB3AVqkNHlt5hlbJdu7azdPzAM+0h4jaZE/t71HVR0PMSdUhtUyi4vD0iIFVqWr7kCKt58x5lWi
UNQ3NYjqc24hs/Ut9ghmZfXZ1YCLmf0GNziX5M7TGIxLQPE7ELZkEzcL933Kgjxvev9qCOT4g9VO
yq+F4dSQciSmz5mHV5m6KM96v3kK2hmU9SpuyXciwJ0JBWEujsPzmfQnqDITScSs7J/MaRZfWono
dEwntlYO6DZ6xvKiq2G6K9O43lcTS2+nnrOnLJHIfutEQ00zr225mnec0M4DXh1AIalTvAHOU3fj
6LKCynAOsYEV84PrbOnCQfdlqPsspNTUewyV7cnkI0e4axqwI7A58rrro1HANe7AZu7NGupTkWRH
jijjvfNYug7FwtGCNSfE6Q8WYskLup6YhPdXTtfLPCiXaOKYcG7ZZhWl7/BtnHGaEzq0y8GO7K2l
9Q+A+LD/qxS9zFJ8tHX7wuJXXnhn3So0DVRqJoEvieM/5n6d4CzgC2Fh5R1zuUrCQNzsNVbxvWVw
1s8B2T9Wkz7a7uTtF+E88z5KDx7p5Q+In5eoRCsEKEf2HyX7Ttj/qToGpio+/ULWV6Qw0faOLIhS
BHEcAyuvBBByCNDqS1kORsRfBEkbcPuPZhpwrKZj9YKtcz6OwXhf4Hm4ZT3sfsw1jKVRN9YdSrvy
G3XXzzGHgS4zjjdAjDbiKXaZur+kPcyfMgNeI2XznjTpi0NID15iGLkJU39r6OVT5VsxzeOS7NEw
mQ0ei2nZFaPvX7Btp9dy1eQxN8lyY+Yje1oxXtZVTwcR0HPKFn6x5+61ttfrMi++WbmMGpMA+sys
nrt6fO58xSLZb4bndLb5/xEwXtWW/SHkBOkjK2/sNLvTuH0PHZSHa85CKDwgxbDcj+uxX43zYptf
IMqTyIjBmkx4FvBtvn0zkZPJtzVJWGYG9kuaraEjmhs3DrLXupSnIEgwlqPQulaWfFcEOYd+3iU3
dZKWkbfMVF4t9lc+GvlgsJmrmPLL7EiPsmuUfEBtoFo13mctJf4Pu31Vs4a8k4aBEn7oTxJucsLV
hE81YV5JHQZy5QPavGw/M1GO7FZeXCN4buoUBMsiy0PQmvG9a1EGu9MMbzBWT6KMv4igr06OxrOU
+bM4xgAbdouKYYSMC9BObWBlR3m+C2ywyLorhrvabG4Q70EuWGVy8EypLmv30+a3ByP81TWsT7KL
nscx460m/Su8DSA8iMANDeqtcNZrvIdrpL+m3pTtier7bNc2RHh8O5OscMYQjujTl3VYzCrSwqRg
ra/WZWSDvj6wVT/ZdRGNpXMmD+3iOKMYD0ln03iyl78UWEKjYCpOoM6B16oed8RoaL41o6uRFPgo
WLLafYGMiGWuFN1Rx+riBwlRU7xLCeGsWNsnKunKmxXCA+JX3sMJgYxGbCCRV1X8c/Hn6lTaHaaK
tDs3SrcX2fUDMdgquPjZ+sDcrj6XsDsGa3DCYcySe3zm4TgA2bGKhYciCB1b8O+zwglns7wxl+Zu
Hec7LxkeFMMD4MtZdzVX5XrMitQm9EUBN025H4UyH/tgXh/cZv26Nu6XCcJ+4tXPS6rvXBNxR1wv
WPis4YTOO0DWROKElVZ7p7d+inW5L9pl3+MsyBsVimkdj7NLJTr3Z5qKa+HZFBqYNR5Qcoe9VleF
yxZfOuKh7L500LGH+VSqkiSM+QZC1X4a8kMrf4zsEsNEGDeKBgSVI343eeyI70yNau9NgJqhyQej
qACh6g30dgQDAOx3Hj7X1H+viKgzN9VtsIkbHRKg7IuRrzc4va0vnFDGozIpeAChrzohiS9I0s9g
JYPjrlOFYzwzNSmA6xt2WYdO6S/9ZketUo6aws8PoOqc5brFZSHPvcS3dWI+m80nrsjQHhMjHgom
KQw560NMHChIirmrAvcZFQTZIPRDuPHp2WxGAztnXdrgRsmmHG7aPJWwFJp2gmArPDDm5MJLRABv
zuKo9tVTbRPfJVPbibc4nr3qxUyKmNehAb6etnIShIKMYh6GkwWB7jZBpZdEnirSzfdBsBT/pSfq
lu4BdPWPLKbXw9UCQU2JCAHoF+mMn3z94VY8z+v0ojMDEJMdV1FcJ/bHDPGE12k1VWemMRZFI6VE
NEPo+2gX78o0p/bIdGTc5bGG2Mq67CejVuIRqpjE0T6HL9KnSGCrqnsY3MU9EIwLO3+IGWpnwOYJ
r7qRdjrd8UgLEGBuedcy8NxplyCQ1MSlbiX1czBnCdiZHB4rk7AkChLjRRq+/CqoeXLz25qlM2d6
+oThR+4TIIT7EvPdzvCz4aub5I95O0q44fziVttfdWjTDr7lPsjadV58kIEoJvIzZlmECPVpyGQF
lyz/aIGIEX/hiwNcJ+6cwrqPVwBpUT60P4MWXCs14aPtmHjPB9mL584NzmMdrIe6yTabboGoZVrV
qfHsgTFXts+IQQNnPGK3LospCgZZnDJ/pEdF26QUDkrmfpVjwk7GzTUPZBkPo3EFz5DaKvlucJOx
U6BXzt37bIWzGMYkXe5ckx5YbcSK3PXfWPudF2fseHVMBGdY7wN04WCXZBBg7TUvLplLhEhl1/fE
OrRn/kLWP/ki+t0AtmMwyPxjr3oPYDN7cmsDm7VRvSYjRY69gFskDKXm7DQOuh7uiRqNb6Ue4Qu0
pJPlNZq/JLhPgOrty4Gx2063nXkNgqEHiJ1qppCGOiduh+gPNP0hrdMMnpDI3vDrmyfhD8+yGwDr
pvN4Xo1hubEm+0SPOx+tlomt5ZldxHDHu/cmDBiYwnEcEoDW3S7Y9T9SX6R7aEXsbBZq0rzR9h4x
ONKmInesY9EzQY0D3u4B2UY7EthfSWLXEYEuwExWb8SvNYivjUcAoHRok9XSn1fPeSztHCSA7RiI
HIX3bFOW1FxwevdB1i+lH6TwtYl4GFb9aKSaYy+DtJymJGSYgx8Jo2G4W47LpaXWioIMMI2FBWFX
pFDhiX5xDo6z+rsmfbeTyr+eY3IbmHT2oaTdgNqlKdzjubhysTodkaHCAFYSIZWzYphiGHksktK4
5j5EVzqV0gmVSOaXbvGQ9iG76gNXUuqs5UfWiwfUfgdYnBsxZkJHZ06Vfxq9dDyJWX516DUn08YV
6AY+bv4yf4WARROqs1uwT9MVFgWmnp48leAIrg2zMt6t2C4PeE3eS4/0aqBZuh7REw2QA1tnOkKJ
vUDZZb6fyObYiurJmYR9ix6yDkePq2bBmdgNNQX9gu4LRp9VwzMw4mheynfMaKRtjwtuvoDY2Nhh
dqPdyK8YGoL8TMLc5UnPdZycnKC/Xc36hxLDfPB4xTLgVy3JEd0tETrffDji5zjj/KEHv3alI/kn
7tDSpwthKFRctsl8uLTuh7NIZsHki9dZdouW8qQCjWGkTyALFgFpPi1Lreu16A4rGxDmksku9esb
xKHdQcstyLuqLRohelnU+K9q6e6Qn3yx28mdSQ6IswucTWRQGlyrSsduN7N5Oda5/OCVo17iQL8u
M/tZ3zTqHTXOfUBRxmhyKZOTNOw+LONE7yvDs0MoPd91vfQAX+Lym9mlZjgSSxy5yFz3IA/Br0IG
ZweDZmY01WGNCX+UhGGeXCapN9W4omlweRsvpXux20oeyxpCl5t7O5d4op0m4OGkpyHAkze9SKHe
yZB+Fo3corahq5F78bDobq9lbR95YKl8eguglDupKySzJyld5w1vUX4/NA1Wi6k8qnH92jRVsCdU
+9OtHRyay3KcpVUdiO3mhTD3LbPxJt7j3z4yRDNvFUohmJa9FQHf8t6szjIO7MO9cJMu7Vuo70vf
ekd3NVBa01TBQgHiadfSvC9q0hiC+m42VnJkUG6H+O67Q+AnXLwyACplvJPfUsI2GxlwxPGXseon
e9fFZvLSaOeuZ6a0V2M2HS07Vi8+CvIrlc4sCcnd7AjqnsqDglx1LDRHM4kx/r42Fr6GuANIm9rD
w1AJ0IOB/tFpxKpgeAlstQF5q5bCKK9L9QwfbKCYED8LhWZQDNgdPSKWvM7W1Ee1eYFf8dIAsdSG
vh/j+LptCPoCImrcogb4odALX1rpvYh0PZsVeS5cKSduh3M1Fd5TXw4/bSvDuusadCmjjPrWYZlG
5iTFQjahJpzXrwbjv129JiOUXpGjSndmkAxLeoNtqT/MflxdTa4DWQ2n7+0UT2GhsscF4O9+GAF6
MAbITrGrqCpZGVlsohKGZiyfZlBgfYAWnv0xaPMRBSxXAeAvd48aepJyGs1hBiY54a61X4xksO+p
f+UXOfY8hkwsriiOoeZT1Vwg33Yqknjt946mXWe3oy7oZjgI+K8pQQgZMDkWrGUsX3KiaWB8UbkC
gbmFg/NozcKi17Fh4zeLjuaBVKa+ycB44lMjAKovrmhJSJWfNdNLvtA9YsbimAkYn+O8bgsK370V
LT3SZMeogUwTbeuSRvDkyHwvqZYCuEGXchy8s4N+9tqkKIkgdIAGaMqTRWAZgB/zCdFw8kN3WoWJ
QQI8unAqTpHUn+AVvIu39C8+3u+QqGwG5SXwXQiQDQM85nz4d24LhsgRFRmTs9Is73hskkc7tw/a
ML3Two+8gkh1NIs+uXdlo1mN0spgsvRDT9upGZnGfGM1prqamaFSizkP4zqWUWlI6LgmpQyFJ0lg
3RVO7rAZ8o/BWu4sb2ZlQf7y7HSU7vTQs84+2Xs6YVamF2kujOWm2qb5YjFxdOzguzcQ7zyO5cFM
ePd6C1xFkQfrKUmC4Yz3L9/nrjFxC4B3gn23dh8lwWBHbbs3jd/eJG7jnuhsmpdKOQiw3fJ7KQy9
X/2RyCcia26WAD1fzCu9BuBZJ1V6yWikD+lsiHMHFNMqrCRiqP+ma2C49FHLucE98MBkurttggWU
7FiQuGCgDZFqgAUrObodA6vXmEu2iZ5KUFoZtJ52sskA5vHWpz269fLkhL9AnjW8ynMrqQul7f+M
RevhT1AgYcF2U23DzjNK4ICpk6nzimwxsg3f+p4jqEjBUi7poVrjU4NL4a6RxAkQodM/AwjdXBD5
C5WJTS6L395ZOTnt6+ZWx4xbhozraiLLZ0rAkdNthOUfcfAXuwr34LWB4fLccQrtrO1JHFevPtZO
ap8yDR4LRbdtXfd5ZUHxbMZrvfaFOHhu1bOObjIVdXrLjKriCSpy4JbMCJremX40THA4HWATXBew
k/WuKe3xCb3MSAEZW0ihBZoO66oyl40zugzB/Zq7SQ04amCdxexMPw0kgz3lOm8J6dbbaNPp3IpJ
CDyA5zxO6b5ye8RZ1pcARENLJgy64groHa0kS7Ptbd68rarLvi9A9L52JTYSGqvC+EaEEsA6z2P+
lgYVrxAWmdRUzBuQ6EOM+0LpPr/1C7qb3WiBM8RuWWwRksTM6ZtB13TTnjN6fsR4ris/e6YV013B
pPgTEDeH1QB1Lz3g7y7NS98VAEQN7AkJW3ZGWYyIYraJtonaHwgYwn+nEs7JQTRoHlTtBIyk+izz
wxSN0zuzHM3Ux3BAdC743i9VzP4XHcyUMdqtl+4LfsuBdictKNjL3KphGrBLIUgIY+Cdtr35a0Dk
PHjsuW71prICSJ0JwyLGemLCfgHWWrzb1JbNqVLK/0a4F9FP5po0r6PWKxnkjI4/W1ia35NGW+m+
HnAm86S4eRAGtdchTu9o85d+/ZSsvbhpikr9qK3MfmBtVn41DOHbYWo7JUCfHhbK2caKtYSqUIIM
Sle238mu4PRCs49B0sm6TZsx+QU4iaTYhGBmg5fA5Hj/qY3JK69cBerhkKyDfzLpEmRv3WIGe/Kb
RR4LAGrnOQFKtKPzGu5J8yEebGV8+GER8IU9wRptZtQdpPFdmzAK3q81k9RLicHX2Xnusr5laZ4i
EW57wz8XfZf7IDwc+2WCRbCcWFXEVI24gkamihjrQ8fxNLujduR+4ZqqJ0dtPs5a1ixz+8VX4zmo
S23tWRfFzwy4Xd7tpjv7YWnUCBZ6xhLzfnDrEoil3CghJWbSV69EwUpoOluGaNAAuQ6xyXmKEVpi
f1AErccIluciDsveCzs0sl8RKPg42NJAQ4kvFJqVSmPHAKSeez9JaYE0iAyJ+USCFRgGm5NVu9zF
OMAvy4Q+MpWdV6Eo3Q7r0kyg0SOKMqLOJ9PtbnWwSh9mBVNeW+Rq3s1jOyeRUWHb3Nlwhss9wWju
I0CllklzOfW3/uJ0RphNVv4OI0y/ph47cVM7NmVwkuWc06kzU68BMi92rSTBjj2pHK4k6ULFfoNp
UOCPtPbRip25DAneCr60SlnvdUYnswtQAiWHVRXNz7bN7C0pbVrfMUsn0PXXwH7AotxMrMd7E750
0z13FYtAnBUe4DTcQyVBQEO83bLM45CGV1n2Oq81FPWyG1RxIBvBebbmTl88OHeIvSbH7vcyVU0X
uZ7Cri0SzwuuWXln7GFQE643edtVAiVMhq7CgcD8VNM33RaBFPGWHeljSjMhju5zcJuf1mArdp3J
iI2vHXICkpxp/GN1aWQ9Opi0lxvqzjzrdmSe0jI2Z7meBT0QetuxvnVk3037urF75o8oKfVxLvJx
ZAYwpVgjY6CACBR7iMrWlnIAT5gbfjfH4/Q983Uv9m0XdKS/zJXlkRO5sk023GJiMGwhtcPJaCGw
oK4kIYqhlc/2pmRkBvANXD3nby2eGZ1sppvate8aLkvAVKqoBxx1lkHe7azZPWluxRgOcC8/Cfbx
rvIe06H+A/rLB8QXBvPUuirosbxd6kwsmvjbgHdUcVnGHHLlbJHVpIqvgV6w36TugCtoVt7CotPy
xHvWxWMWzTiv1qP02vFRyjz/1itvflUMLgh+yICm7hN3gNRPxCjsMmKwxnG/Wo39gVsQdPQUD/ne
NZsSDdfQGg7HUFF5XMeSAWkhHReTnpW7wLgozA7QE00egi7gz/gj68q0Lqw35rcwwwN6cneP5Q7h
NT06q5XNIwQR3RshphKpRrU8NwqrkxF3+VcSc1bmerngu0dcwr0I/2klmG9x+Rotv3te+qwkvqus
+AmuhVTb71vmmQ1YiQcjwc1/FdexXx4ggjb5PlCNhE2apaNgaD2aP70kowRmCkbiO+OdzmBHKJjt
OyIl5rf0Y4dkLg92buRhwv9qqSBxqTKVYYMgTGg5bTT22c7RQ9mFa9UHMVDigplEyZdOMKs/cBDG
ZVB8g/wbs+LNyZ1CILQsQBk7enKJFFqFpajZ+weDY3cnfrml2Cezm3QnWO5AHnPHgJlBVEa2Z0vq
oUTn63zKO38iqzK3GAzmioCN3f9RiVjafgkWll5F/EUuuMgPgwf7mlyVmuzaNjb1u+lXTXoAwRJL
LpxlfwcHwi/rWbbBdy8k7Yare7s9/I0g8/fIZy6F5UEAEeis2ej9DoSa6naJGxbg+6UWC3IGI6gb
JHvSpSq1CeENGFlQRwxFw5ftdVvPYWLPovP20pd//Vl+1w3zUfgUaL2lwELl+L8JMYk68Ur2yd0+
RiERhCYczpKdovJEaNaqhL3crVawq51ucFikNpgLtUjsf+qp/+f0/0iQ/x9im/4XOu3hbv3yjfwH
O9Urc4QFm/1H94nd/uZ71DCD/vz4i8Nq+xv+dA142FECEMZY93CSCH8TIP/pGvDwzfukfbqIj7Gq
SBNB+j9dA4Yj/hFwz25mfJ4h0Cz8qX/3Vzn2P3CrBqZv4bFCswxl77/hG/jr3YRlQOKxx/DPrSQd
+D6/qeLxZw89QC3jTNkKwxeT5BX18ylIV3DtVsrrBd7ZQVvdO4yq51+u238i/v7N6s8PBwpj2RIi
mGQxIn6/lYNh9duGTKYrTTF235p9wAubiOFXFOMVeNrUeGysloUhDB62GXKGPcH1tIgEdot9WjeE
x7K+veSj6wDWQ+FO61dTjXal2bwBezVBsDcapLmzxP73UpfLVYIr7HHNp/XZznvB4CxIXxZgsT+N
fDzKcp3HkEJy2edWMd6QxTF9IKB7RvTF/BpJh4FqkCL7jezijNTv7FjXDIJL165Yt4ppGNDubQ5X
HGrmnYcC+c+n/3/usftf+EBtqv7/2nbz5/N0N31ff/z6DG1/6N89Yv8QDjJ9fDc4AQNbOmjT/3yG
DO8fPDk4bzajIrOqjT/4z2fIFf+wsZ0AHfLBVjimh/Phn48QxjI74HlDwgo6y/TxFP43nqDNB/mL
Mp6bGAeBiTFxe1pZaAqe/V8tBDnLcUuOtURFkPUPfR5YZ9klzygaM0QFS3wG2IvyF23tV6Ci+rIG
dRciYx+uMvQgB1xjkd+66RN0h/TYWv0nbm4YlsZQPAD7+RuWFxfkP3xYW3CtsJxgevjDbvmL66TL
4kX11GYh0oTx0cLZcOvG5Kv88g3+J0/2H+aV/+sW+POacPWBPW1hcpwwf70mE8PmvNmU/3Ns9V9i
nkmy2JvOf27txp12jWzZS+bBWQgCqneTHNVjqjuw2qi5rfOQZX2/x8dTHfLU9tHxUiGUaTnAfwzG
nHVkto4BGyvjRzHnw62pQDuQawEwjiIVbbBkJJ26wojwkztPrR8nCM/INiHDqHGG75Ysm3OBAuuK
aKb6KW1haeyG/H72W+N7EwTA2YVq9degqBAB/+tLszkkf/sGuDwCrJgvPY5fd/N+/PINDFMJq6FS
IlTIDx0iUg/os6v3UgRkknrg88KcaZbY6ZTmF+I71Q1DpudSD74KeRqKM9uYW/SMtbmv3VY8ZLBB
KtbBDgIjaau/+bzirzyW7at0eHoEPkvbourYHr5fPy/mSBaYdUC3wL6tZ44yqX1GZvqeaXr/PI+D
iMAL5dEyze5j6XhLaJHyt58aKyaMpDXbS9Mty6cwNT1Eyob50nfGXR5Pd6sLRyQ0XS97HhgSMgs2
W7/fldOa7xpr8da/cVz9gY756125xR3+G3tnshw5lm3Xf9Ecz9A3A03QObyjNySdDE5gbILo+x7D
92/6Ly0PpWSZkU+VVlOZJmVlGcEgHA7ce885e6/NXb/7amB8/nbr2SA6s+PFcFolEh4pfvKtCGT/
s89NYJVtosU7eAXhM8JSDSX+sDI6WWnwG+kQce+jBpPHpIjLjXK6v6HjIgeAZNCJuWnYxdcRj9ll
HocByv/KKZHtaiECVF6WCYVzG75qyjq2uF6WyI9Hi0F/2Rk1WPPcrL768d6kTUcVVJUIfsEZlnt6
bifkEwqNRDoMurBuxiZavFCohwZOwILsezLiJ4M983VQJFj6elxc+8So3weRT5Bqayq7q1UPQTlH
IA/mwqQ1hjsjWCSz++ryWrCZ0TKBHeDiQPBcdeuooPY8T5ZRnyoE0wlgcym5/OuX4Jev6/dvAleg
jgkOqp90X5z//FDRG26ZrtBSbcqo/YlwKAuMFDEW2IwwceaIlCxvQhFvC6XOMEWKLN8YBvWaTgqZ
4ILAF0PlP6rteE6M1FA9wiKkJ0S79MNyE6AzM3ucbDoyaABBU5QewVgy92vWsI29SaqXI4CWoI7L
llZ1nfBtidConbkjYnwiO2QJu4xSKh9UfohodAbB8a82CBbSUhhu+Uhv3s+yiv4icNVj2RLNZxO9
lD72Oo4XSvGldRQxDUmm5QSCZClakJSok7AcUGfYUq1CVjdD4reVWBE9hcGDk3UyoPGoIOuMqAud
aYJcP6zCLNInmuJdNU10C5OZaBEXFFJziJmB1s6gJ8oZLehJ6MjC5jxCUlCTXeShEQvYx7FP4Ezk
l3VovOhLAcGTRRClhElACLMfYS/IIWb4JurctpDMm06T9KAWSn6VCQWb/+El/C+WP7ZKzsQaNAxT
/x0AkctrhhWwR8qd82wlC9qADKf+Q8M8dbNOCoNdLe8+qjUW/yka9O97H35uTsygonGUy797uQti
88JiSmWnIz/N04R6/pGairFvNXnfmWO+Vfuh2WjaCDNvihEVoCKQmR8dqV9Vz6p5VCZ6Eft//S7I
nOV/3xAwFEM6xQApSop2v+w/bQjSrFazmUPOsaZE8ajdx01asyGFd8jH/aTqKzW9FBBRuIHwrfHm
R/lzVBFiXmEysIkKETcYrhRX6qHnSYTb6T18tjgLYR6IOQKqvFQ+OUQhZ+hoUvzr69f+Whv/2iB0
rt7CXAuzCyPlX69/GUhIzKCCOqGgpoc7oxXdqCQvZRBm0mO+KhLQEdFM/JWQy4D8Tqt1BpStDh6a
5Z4BPhfkX2VkK0LNJvgTXuusPrQqRF8vwYLm1notHXjVEYy3jYl5R5Bi40hKdOKWqAC2RCGGVy3P
54eiTHicRNC4rCDEP0fSHgI9EmthQstgUQxBAJRr+jwAIII2Y/lQlW55lXszfsxDgreKBNSineAo
HB1BX5WrmnWVY7QaVhmu9iD2yTMtnv7dWHLLlZZOd0NMATi5AEL/04Yl3Y+Ovy2TBs89dFkFuiwM
7L/e2nTtZWmhNeFwLFifaOiEwdoUM2ykZNgUK5m1RsmnmxfUMYO5FJvpLpxHY2ZuJ67SFgUz9OKi
bw+6QKTQv/7ilf/iizcoBjXJMmRN1Iz7g/2nB7eLxoURrsjJANPeS9MoJiEJ0FhRXftlSvhOLloK
OgCsy0OsR07bND+aMZt2FuJEhPuJRZcEFUEvENpR0tTZYiFBBirdN8Yo9SUzVp+JTNNcENsGbb56
OdckOHgWg/cf2VilDyjc4k1hDMU99EX4h6Xq77ef9h/bE/5sPOyAUO5Hoz99QJgL9xzDiQ8oZfI5
4pHciQN9P5GhCul+BrpNQgUPUkXPXFRdpg8jQjVP1+nSlwMirmjQv0S2mH9656T7SeUvDwZXBgiX
TU0RZUDYv9UctYm6TtQLyZFKNT2rwNE8YWkHRzLGbWYS3Zi0hG/25qsusmtJ6m4ewC3/6+//bw8n
hRicWpPeBiwO5Xf8MCDqfm5oVDh1PX2iY9YDckbIJcS2+w9L5N+fNH4VqlGqiTvenjLrr1/E3OEC
ZsiNqiqa8zM8U+vGB4OWahjpppoN5Y3NFC9aX2r1uZPLDgWXEt0kxJaI4GaEbaOmCXuEbklvEzIv
fdCoC6y1j/D45eqIN/guqVrvUtm0UvSSoaGCSkYf6/UCuyx9oqivQyer2vcyN3om8GLS7IzImk1P
VdLTP9zZv+1UeNIVuCe/sBK8rb89eBSbo5iUDbMNzh5uOeMooo1THqbYXJ8HDMyeEt3VQStE/97u
JvWEgMIo3HqYFNrPU/zYpQYTpbQYyY4Ixbj+DEnnfEzWdi+izX4ixA+reF6PZLsv8OneG3U1b2za
GvqBqOqBE2YceTXmC3pERpHXgPImg7BRHYzQKyLspH2cx6p/l9Nh/Vk1i4E2H+lhjit1r+Bf/pjY
g9B41np2jMYSwqLUo5TC3Vo1KEKzrbT2YPOKJs80uzGf9H6YX2vsoLmnjzeZCGrdb2nGnpt7SCCW
zB0DBDP2ft3pf6ud8v8mmgeAwJ8eur91MY/V//jPr/fpr7CTXz/zB+1E/A96IwbFu0rzhK7L/265
yDr4UP6jxdpjaMavhuYfLRfVJI1e4oTFIcZQ4Rfwmv7RcoEfSuFFv5ITnyKqNHL+rZaLJv117zFE
qlJDUQwuhDoOn9Fvh6bGaFBNxyrBylZ7EEiJHD0cjf2FeT5IgGmUGmFDbs+ZmYBJ2isSMRKiRseY
dAISVbFIgyrRxc5vh8SsnMyMezmAcKC89GQmePyDX0qrDXbfp40v8riiGo+QBXSzdhOZGzpVW+8Z
14avWCqtzUIT80reseoapXrUsExseH868t8JQGwL4Zs2B2obfXnUO5xV2AAVPxEJj7RLCw6QLWGV
l0D2N6u6ixNSOmJVHp7XqogeVC3sXCNSJvEMpBr3ssT7mOHkDGXTN5tJ6D8rGBTxE1jluzaBTlWQ
NEvGFZLZhizhjegehJBwO3HtxxELhGvhGzJ8abTEQBoqhFvlIhCkEfFqOsmKJw+J3UKmYHPDaE5u
pwxm8FpT58AumPFUO7FgqIDk5mQrCQPWEj3VO0/LmuiUdv2zTLTVixkN6mHWu7a0J0viD6O7MFAp
LdbOjuzCgaMDgoKWLDiI2NmiJWAbxNEbmtI4kfZ1N7jNoe5l2RxiEirqDzPjAF6ohWzPNfi9npiu
U1QySt61kaU9a4jdZagMDZTN2AjnJ0uQtEun5qzWvaZJn6JW3u2AfDm2ivB9F/acPco2kwmOFC3U
KcMwDe9aYRAT1QlITrHfCbbWsI7mlpp6jVmPnzFBrlvyuC07advyLQthlZqkDNBibg2EhaBS9iTa
afs4pctBtJ0+bCcrZM6MirV1DUV9Du8XP+hMR6PuPhtcssZrCQ26Lta5inAp2XXJqTfrtfRNbjsK
EYx4OfqcYzbOqGCNukmQ7lhJMKNscTh9Ts6CYs3RBE7EKph8TtARuzE6MnLO0B40HfznEGC237dz
Z2PcXfyuGPZzZb4wPK3cfEHzR7gH3etyQj6SDATWqnfMyFHPgJ4klqp7lZGCIpy0jYVQws0IE+GA
YTj3XBD8qT4wTrK0O3IiG0G/hKF80cGYHHi8XKUlRzrPjNTLVpQTlUnMuCCuoauV6w9KdtlNKp6G
eEUEWjP+dhsVoZNuocCQZN0fw7VwoTeq7sx8FBh2egCLvrOyy5SX2nYJsbWIPYIWaDqEezEr2CGO
htyhoJzvZWRvKNYfwVS3GxgnZIEPkDThXKO3nPOb1I+O2surLRPw/IjWdHAUgRKihFdgF7OSWU6U
kWGMoFLA0SVuWwzG0qDv0h70dhS/aMY8+Pj4nbaiuhATx9Sk54Jv6alJLKyeSX/NBfNbrSJMe9MI
vF1NP5e1IKaejGBqYRwS3fJSW8opy1la5DT7aeJ1o/dytxmjwegKTpUcj5y8iT6QGsTQlGTRbixL
20thjg9r0H9io3ZGlLlOZ0aji494PbVzrW61OXaTYly4REn8qUEA9ud20r8bbXgrLBnzu7Teogg+
CiKUiraAhL0vQsKGFATJFe/ft8ZhE4CtTiFXDOMsB0UkVuBXMvK0gYeMfg1MwiWM5QF6Hu5p3mba
HjEshNgzlxFp8VqDppAHRKe2Od7dX3fikJQdckw3B32ZwpEPqXn4XckHJipWGeTLSjDuRVgFE51J
9HOY6mqXoyIIBBQYm1zUaZ8uMrbMOjJIBcGu+66Q27dvqibIccU6slGb3iBXQwW2fCWWDTenddNq
fcW/AbcTIVoyN3SYZrrLZaZEfloYja00quTJWpZeeHLkGtWA/ANdo7mteNq9eWrUSwHREwVOX+Nt
zdv6dvdAsHLGrL2+xrJqomvmXGaClOapMvHOzQZGYW8iCW0zgf2kT43qr6piaUt08uD0K004O8aB
4VR5Re5Q3+nvURSH/lrnKoov4sUNBnAM3lcse0Z199YIBVaHTpPuQImCqF7M3wWshbr18nEO2QkH
pKoZbui6uesBi5l8X4wg12gU1MNgoV217oiJepyiA2EprUuBMxBDiLz8msQGu8U8JQSnINxL3qii
jVMzD5YvagASIw11kpHX9sB7ecSw/jot2zHnyjW9xcpdenGlJ8da18+QUSqvFfm7YT6u+4yUkpM5
4YMV2rClRVbNmZtnawjoRS1cE+oTKQmpTghqum56taZs7IUXWFnCLha76pxHkuZD6AjPa8cClygl
Ug3FlQdca4peHZIGqH9RlKcCyLPXqkV9GuoGYI7gKuOEaiBn/8NMCO0cu2iMP2RpsvkQksnqlwMA
ZTG95zBIPQnTeXTFXEEDXntM5ugjMRfFSUbyEggQaDfajKNPIo4SVduSWrlXx/LZwhdOIkD9ANXp
DAW13iET6LfABtRHONHfXSZ9j5JUHWphrFgGoPYYUlNA5X4wiNnbNFUGRoMn79rcAWEolddH0nLp
BM19fEALKfhGJ8sB+W3FwVAq8VzqRbozNewyuNHJBiqi5pSWRX2mZOLaO0C/ktnQDinDEW5hxbqR
qsfEsJ4sVKw/ZOJpAh1Lm18N8q0VSLpXq5oNjawL/OqqxisRh6QZdgCd57q5NEMb0dZJo9syd99k
AsEZmKbemaspfEjqrPFjC2h1U0CRphd6HWfUG0Bo44AGR0JvqlA8SyGxVSaQ2a3iNHXrGYAPtB7R
adSuO6JTBYI43ZWSMISVOH5vaFU/GbPWXbJsqvc6+h5e/hKpe83xqZTSibb1AFSpavpda5RtwLeE
io4kr8VmxTIPoQprohbnXSUa6UEU2doT0JNbPSvGbbWs+Wc3yUCt0WShJJyeMVDfUoSreatMO+bf
Eq+aVZ4N0EoeQ5nK60nEep4mazqh0DVP6FafJRO3KtRbN1bxZAls9FdhCRNPjDCcVqJV0WqkQUzY
Jma1Ou28pAKejuGr0eDLrEbyo1FUGL49r4e2SZak3gtWWD72vSB42pJppQN+Wd7XUlJUbt9m0543
Ka/dO9P7PdPEOHFRar2vGGVeSXJKjibKr2nbEznv4Wtc3yfKWgRyS8fa30XaVYde42LTqm5Foann
ZQCGocdat0P6+Lz0goZP1sj3ksnCCKREvFiNRKJj3cUcOJc4+gFaaPxGq114Q7qIbkEHGcKGJWQP
61A0wUrmxXdNCMd1lEpjnzVwUEIBkU/MH3/RuGl2ZA3E32uk/0xBHKDh1oegJWLKRxDHFDSa9Guv
aL1nsPRj8WCi6UpCi7euUcLIwRYsBwv2M84XGOaOLS+DABdMM57S/P6FpxOroKigvlpU4MJjZ1k+
uaKK5vVa27CgCmm6DTVzxo2vKTujix/mhPmIasQ692m8L1D96tdjpjysbSN/ZnqtcUVV8VT2a/fN
S4IoTl3F2E8ag9Fkr1nqTm/nl7lCPdeyl/caizM6af3WN+R/8PzVZ+IaP1JjjBC0zuEhNaoO9ZIO
R1+oZJvj4/Bc43XyVTP5wVR89mTJGnxzHIHsmM/03fxKFbfMvXcavSbHrIxwE8tdvalJLyjX7IAS
rOEOit1TOUSPTV85ehUf2fCoRmT1gnSMGJv8MBrjJULnPWlf89oRwI2UYdXp3oafaxjrm7nsziX6
sqAx1vcKq0mS05iOS7nz61QQfZWDJvpBzjyNLAF26Dh0y4Z3N9mR3buJ6zXZlt14bFOl3pjGEHkm
m4mjD+VX3XWv90jyMBGqZ8oR5okZ6VL4h0QbgVPjiou8ExapdJkHSieS2ENvHkRyXowlfaliwp5I
BieVb8W0kejkOyR3xlOvzB+KIYBQgo9g01bH+wbebBOv0idW1vaOgofDoJW0lvV+w4zWUebJa0Rt
8UUOHaWYDZ5oxNku68JvKa0x+kTWNqS4cIRFKR7jtQm3y0SPcrZoLhXZmO/6DJVmD75sN9QTbDbo
KKxrIaCatazBgIWhl2NTDzRJ2AFXAbqRhXUwamt5iCqcYyhzRicT2w8pXsATIB/RMuSorVaO2Jim
7NAMxIE3974TE7yo4/hAtMzST+8ioLljIQjKiQX5peyb9rFMcU9gYuTAtWT5jsCBYF2r2eUvsa/n
PXZ4js2Hmntut1ZfkPubYDMj3L415vPQmWC/JvUpj7HJqKsVtBZkIjyWqqpsixCJOuLG2Seh6Naz
qligMg9SuyRUZrTRtHs6QQuhxavxGnBUnjsfxAnLaMWIWIuFNait8kNo9J67LCSuMZfmQZLV8GSa
yw+ynotAZJEGf+jGmKfY+YU4PmpL2wVJp/Q+VZThTCDvNqFK7gCJtAxyJFhCqtgE5GXhXJCtNsiX
+llVVnKxG2EKLHz1ODTj51zI8jcLtovZ05uq9cnkN43jviTb2u11zvBhGvdMfsIrW/3oL8zYpIl/
uKtH9psQ9xJfiTRiTzYErxkqvtLyGRE2O12UKPcON1ZfTmziNHDKtnzAqgIvb7HJlWzx20y55QRZ
ojWYsm3UTMNeGPqJSvRXPpHM3shBg/RZJ5O63WxgJ8qM2DPWtPSjeOX0beVPZSR4gljT1yzCoAXx
YKMGTuGXlb0nRfUumdLOFSYzd0W5zdxmkVGQCkO8WenUIUPn4ln5UV7EJCT15S5doAXRbtQC5PIA
G4nmIdqgPC/YY4JsHYyAAUIVLIh77/axdUsS+qVYCRLIDU7Mq9dF5bJN54ywIzgSTiKkX3OsnAsA
GHGPZRivMIZYjoxiGkxNEQdZ17+2tSQ4SqG8NXxEKHaZ7k4sEofMfDCSz4lSlo4FguRFlrZWChlJ
CtmK69dMH0lrLt6I5SDjW66CKZ9o8ow14kf9q+qLN9zuIz9CoSwXwzNZkqAzw/whngMpmvjm9Rdl
Nj/UWkHpzYTBG3sLzOkCMXFq744QTiUU4O26VRCTMO4nuUQWMHuR5NHvKlazDeA2/CNl+yoaBTGW
41j7ZggpUBxQoRFGQZCHAuCuLXTdLY1q2SYi4lDjTl+wmumRLI3aUwCpYIJmKexmO4vw0LREeEmw
VcgwnD60KT1qo3lBmEbKeFkmbIyxTOp1uUGm4a265mUoRANDwvePIV91Mp0ZdsiJTTZjKYhxVwKa
WHoS8/TxNdL1Q8XYTSTJjFM2qmjZImNurhUymEx8nilfVDiWCBCKbp/3N9MCUjWO3XSWaWSx1K2t
q0rVPg813WliK3VFBjNkVRbgUklg3UvFbJEHIXCa6VoKlRq+prMognYZDeBN1byT8KBg78XBPwvN
mUjIU1FPJ7LrqfrYNs0G5bNZTE4YGtMuCcEIGdP8q3e3J2GFR3/QvSRi3dUt5SlRYMPSwAEaHA98
BcAh1qVZnD6WTC8W1yRoKL7JBpmXq6SFpxyKJYgVBMpm/VHLaWvLzVIeB5o/gSCk3z0oBpTIIr7O
NSOSRFtpUwh8mpoCyw4j67vMGLRpefkJoovaIuVeJb2KM18Q9V2hdNBMO+FTEiVWpbuNwyCc1i5r
WKdJJRcb9CzAOLUV7bUudV6qoNkfkn4+hSuYNWvicaDKyI6c2+8lqPLI77yY5uAjhu6PxroKND9w
/JIGx72YiYFWJPmJCIvjRPhPWGmfYMA3WipcC0rwoOmTqzbRsqfwurZxr+zlfNkuRcQ0o8QSVpC1
2bd+pEU3pEpfYtFnvpSTINZipnDycZxstW5Lj3TYibpNJ5A0Wtyqe9ETckRiOX0kE6NzyfU4N+by
kZv1T42wPfJkdRHXOwC9tG5MR5LYQ7Vuc/cDlfP6UBXzIZKMgCn6rlGnd7NgC1iXadwszDO8eE4R
dYAMcjMVuFkBgdmWqXYRMUgwN4Vyo8rg0WLzLV9kgXPznUSBfqyuz6bKYDvVwAGuOO9cDJnfYwOs
h3y20s5QcS45aTrGTD5Omyi2aYWJOzSch+Q5JEypAr+nmAomIKC+PuEf7zmO9ime72KyZgd0dFOn
ANVGdZSvc4gtZ2D3Bu4UXbokYztEVzOa+ZuuW2ca0Krbov10x2jwC0kAGBeBd4+ZzKT9RejHG90G
eDs12p+5xKmj6hEvqx6qNlohtp81C0HIl6ceW+hsvGB+/G7veMfVYMQYxsXZ0lkRItnIzyCMBF+R
8mYTo1+xsafCZCX8WcTWWAGV8nUs64DrJSoHismYcO5IYAiU9MchT3HeZ81PKKW3qMXgm8rvC5BJ
SPTE24SqTDuQaKWWJsvdscgZMi4I884LfAWLecqT+Y1J1cewUGbOg3HNfnlgjNrgAV2JLYlG3NQW
B8bcoE8ZNqh3S7n3l4o9y0y1bR8JML+k9mp2+BBisYm8SuHxzlOoqXdAklXKFZRV/BJCn5LcIDaD
M0s0gENicZ02hNWp582zMIlvmUrSIYoA5SlX6hvFGLIBckVspngPTSU8knX4Rq7sJ1I6N5JQQqCa
mG1pgSCR0WdxwDIww1eMLzIKJtvsSciS4tRvp+JEhH3uzhGwJlrTiZNI5UXgB2nfyqFbZ8UG7+mu
1EZaoTqqhpFf55SoIJA1zpEnLovkKZjSOIEDqFFWAc/TYuJYFHCbNY3wpZIUZcuJVjilSfPRUO4s
9Apo2FjSJYnl/iWTVbZ2hXqbkkeum29VAJPd3yOdOwZoThFycI9EIRhomVIlstxZsqtGPZ4XE/VA
Tb6CH6cIRkjNvdsNrYZOrvBtpONWaOg23u1jOmyTOdu2xvAemQQCy6tySwwZDoQSnxawYSTDEGrY
7/OOV26VmtkR+6mBSqyJp4yAmQDFD/+tTAkiGHmHCYNe/Fg0LQ/KMfk/aaU52gLt1ZizK70Ie+hZ
b9R6mxJueoOBsKe2AgWmThtUHONM/JHVnkFGPM/Zou7HERYWcYq7mRNzl9PvTD6lOt3F2vg6kLsk
Ne+JbL2YxfA2qqF+Q/WA88VYjZ0kssdU6j0D8+6dYvFxYiy/G4QiaA41VXE7oC8SoWpzr980Wf3o
e+mWgTMMGCS53C0zWEk3EqqfJgenOs4ZZCDBktvlrQfxZxep/EqFWDCxkElFalbG/0QhuT0oKrQj
mTvpyq7T60/ELzBfgO/usA8lmwwx8VZtJhmXkqUFujSdJhp47+nK8Q6J3GUZBBrx+ZM5KRe0qQgI
DdMGpYAJVMTW1JCIgklx/QK10RzDUeB7GN7MCiGhOeLIFc0Q7UocopVH28gXCH5nXk0QbqCN9/TR
93Nu7VXFOhBwe6egrT8AFENFrGILEDF7YGEUqG4KoflprNOM8aeN/VbXTqD/UmJEUSgPPUMYAlCl
IXqqQvVcDOp5TqMzR7rZGxHpaSY40rLQTj2nImwphL92Yg0FetQBU099EZgcJTDSgrqyEonaZ5Iu
4wA/szCwH2J3cweopkDXwOiVmGjT2srcuDNAz0FXBPnUWdeYNoQzlFN1wtH+/v9nxP2y/frv/81i
qvp/F+Zvkg+89v17+2dZ/v1H/pDla//BAJaAWkMVDQ1txl2V8Ycsnz9C5EgOhaaT8fS/Ul3+GBIr
+j0eCOUK2ykBLgyQ/8+Q+P5H9wmxKErar1AX6d8aEovSbzIKxrWqwr/IFeqayjnmN4FSuEZxqtXV
tyTZxExt66fiKr3eReTwk2abtpn3le2KHeOUgxQMjV1tQHgExt7aLz+1w/hF8Oq5eyif8q1wyr/S
L6gAQf60UpF9Tjcg6s1754lOucXy7FmB7NRb4CyetV+341cM5Ir8eifa5S49053+Hp/V7ySAeneQ
3y3YAqAg2NNu7VN/6HaCj+D91Lu5X7pM/LbZTb7UB4IgL7iq/eoqO7KXnxevudyDIsHYPRVeEhA+
SzvrVF2m5wnRMZOiy3owN/NhuPXb5iqclE95pzqMhTf9Qd9kD5rfbEK3D/Dg7gwfL+13eq52XOWD
sjeC8FZcmY5an+Y3Wyvzbl6qKCDnkFMsDeS8c81ds2MPglzSnixfC8TnaD41u9o6fwzHZFfwz0YP
8XnZWaflxi088Bm+ZQ8m2pYoz53uiB6puSc07Xbt54/hk7ytNlyg0zlPhWN4hVcfxJ1yiF2wRH78
YD6Fu9LPPHYhl/J3M/0sQ2b2XvyqBdVO8i1f8PpgOIaXNq1sYR++GUG2UR8Z8cwX1mkscKGf2ELn
1FSmhOKimefvx0eo0NFHLu3vPMe9th0c3Sn9ea9wXfOB3Q9H7Y/+Eey6ojoTfY3X9VAEyaXeQ1rC
Wr1tAs3VnZTP1ds5tyXdxlvDL4JqE+3lXfnUvQkPxdE88xtegOuSoenFW6aKNBx8YCIb3TWuStBg
U/6KLEd4yfbjadqY38ux7W0o0FeKrhdl3z+2J5OcSar30VbFwOJCcfUF4kPiS57owl5zJH94N3fL
ri8dUA1esZdOwiPPJwVKXJ6SImDUb1dHft5NHDDsvk7Epy365G8nm9ytf6Bls5sLSuqGgt1WHrhp
ID90dw7wf7WiKz3Nd06XLxQ+nb76MPqTQ51afGju7HLwdPvUiY7nwrFVp7qmPhJs3wjyL79/iiJb
v8kEVqTHyeQ2vaG7jW3TCx3ApB4FLQ5VrqJ5K47rvvT7052bWNgZ/8RXymMkOvN2vtPITjoQjqw8
3HXUdjv4kv46GPi2+28ajlR23xzvNfJMOTArwawce/v82fmGM89eGUCLcVFRAJtUnsfL8qg9w1g3
S7su9vw3LbPzhbmb032SVmDPz1ArJSdoKw8mMFWbzqOYHzj5lqihZrSsGopuRA07yAb9Eoifs9o5
9Ac80Qs3ULaW92a3vlBlpdYu8hoXlnK6Cz+rp+F8B6gzrhr5FLtmW3qZ8Z7vkpP21Hyj3w6gdYUP
BssSh+RdeVA34CAZ2T43gKfc7jQ81vQTHAAP3Yl0CoZ79nrUbqrP1u2Q9kojgdXIr1BfYj2lxs1V
6EyqK6gQPjkKx9sIpz2Aouyor09qTTDqRnmCEHlqbP1ZlB3QHmN1octsAK9gSklnID1WZ/XLlG3d
m/2uc+Rdk4BW2Rr5EZbYo7DVN5bsQ+xtNvM3lY4jNt5LRbyfjfsjuxB46hVbiCUajCDlnfsrvnat
K6svumuFTvGzbl8EWhlutgFua2PJXgOkBrJ5VHKv/KCsT/TAsJw8gV+6n2EF/8DFYBfedG0c9DiS
q8d7RULK51FC8ED03D6O9NILQnfkem8odyQgoBOA7U986L7iK4/DGhQxQep2P+5kL7vp/J0f6t6Q
j+VzU2yLl+ElWWkCQd8KagwqpFtuxGNLy/XN0DfUjN0tw4RMPz/zLfGli2zaUDESBDC/HlFhYumu
r4Plauum0h1QfNY793p5BGNgBtPj9GjceKYgRTjzQ38VRwdSiUAk6K6/ZO6jsZU0h3Ef0B3TX6av
2DzQCogEd3rpXsSLSLPOJ6+XkyFswc0gOIFCz/9ZOJvXLviC33EvS907rPkoqO/GUUTaM7xCOYZx
0/laOB2l6Fr6ygmnA1yM8s0YnocC/nFjbGQ9daoR7uAnmeUb6hCOtNvEzZ3eTa6Tt3h6uDhIr8n7
teMn/p3X3IkvsaHZ1eTzcki0gHatN9RHyND6B4MFG4WWNyL6ibcsGzaMhpIGHGGiyqbRR09qvGoB
PmSbx6lQXZa3gkbI6Aq3nGP1D4sGD5UzueOvYvkqndr+TYq2Ru8M0aH7VkCINPWn1j5bJy3bD7vC
Oqjixm088mlO2uDSKnwePW/6LDpPT2l7OFA5G1t9IUR+PN7DMOtadsG3xF59ZI7C2u7w2JMYXG8y
/uAy+H0KpGXMdDtJxDMbFjnynx0eULO8qYlKOlPxIiC2OJaDmz2GRMnUtjV65YZTdLpD+uPWTvNh
XulqYtxw+yPk+a605Q/+pz/mu+UQnjSncJsP+gFbfhVfau3oXn4w8Y0QaBvUW5QmW/Ut3g4ftIam
/fChnKdA3Ws0J0eOwHZ2rg5m4zavk3aWAt0lv9rns050iHzo2PyfWLVF1O60DnjQKr+MA55VvEvJ
YBsTZZtnZJuGOizZhSuWOaRVL5PsRP+TuzNZjhvJuvSr9AsgDYNjMmvrRQRiYATHIEVS3MAoksI8
z1j3q/V79Qcq868gqGKUdt3/orJMqSQxORzu957zndfmzKVaN2I4WKXACFSHSgdc6Z2/Y5AxmtsL
kWBhWzTbwHm2tj4bagKrLKrelLSvZfQaHQhL51Wm8vi3+vyPlJv/QcT75i2bUjCr//nBF/u/Pv6x
+vVn7y2bdJIf/sByIKiHm+atHA5vMArrf5yi03/5n/7l33Gcd0NOHOdL1qT19Nu8IEs/LK2/FGxu
OIW0ehvmP/H3YlxlVW2jxEeKjSRTg03yX4txFY+shtmGZTVBhig3Oc4/ik0y6DTFECa6TZpMxyZZ
Yf+F5U9W+Smb1T0K83+u/PqXEJ2b9m9Txj7p1cl2NMkCpZGD8ZGy+kzA7ROcIFdw8xeRxRsXY8Pb
57GR3kvFpHvIJH/f0Axw6oDujuvl9YUtV9UOOF7qHG1h/j6z4/xZ5WOOlc6lwnFQ+Ae3BMvuPJYO
vmMaWipRS6EdZZTogidipoNzbZDbn7Q8mPMgiD7Bt/GvsJJSt2vYBG1KvfO+16gCWTaSuXBDfx8R
X9sm6McNJThI+TCeEIH/5kTJEsT0LFR4b+SzfdS8t0aluR0y70XRNuEa6Ka2KZGcs/ruppDzxHLz
EzL7T34H7o1lsP1S2djhK3h3Oh/7HYoEIS1UcxAkLPBGf2sSc3krKbJEeWjI1p4xaI7kNo9BZHhO
BlViwRysLSorAC1nUU0Bl004V4TS8f2x/dHb/v9b2uQ0yL/YXZNxHVKJeHufYKbd+PTf/3qbhfHX
JGnG8TApnA3Cyf55mYX8l4zZwmaXzEg2oEr8613W4ElgcJNRgOAbgDXxXxtrofwlMzuwEVcxfeOB
/aNIXobCB/cJZh/Brp5NvIyiFnP3PGuSIHjbRJJUAuEDprSJh1Dm427mxn2g0/tf+40rVxgK0YWs
DVH239Q2tp45Y+CBFkScBT5T1oSR36DCUY1RbeBIm2G8r7ACPiIwRkZT1wlBVlZgEyqWekCmoGa3
7RWYVJqUAPNzljleZT3VsBcQ0dryoK9HhM0XqUW7F8xY7ZMwztSSLZPIzDXWxl1/TmFPo/isNHze
TKWNrjrYfdugle1zs6zdc0/rKMULPSx+ksLeoRP05edxHKidl4FF0BO8L42+WkzUhUkAyGVA9f87
ug7zm50mEMl9kpDoDofw5xbG4E2p6Z0wUfdQNRcL8uGrZyMqlNcp9BEJ3BgkD6RkCpOCPcdeuPUI
o61XWnoY6Abp4SnIfB5132B7xFtnnEmqUmwCJb5SBbkES2w95Q7gTxJtkiqVLstYpzprZ2H46oeR
NCwMIYZdaeTwouS2JufA74YKXg/Je8pSV7GjL0VJD9NhLppg825KqCBQIdUm0ERDJOimhMaTZ6Ll
FzQUCFDOpUZ9EhWiq0VmxOUNFXNPWmmw/R5DJDGeI0diEh2rtXVFx9uQlrFn4Y0rkqqnUUD7kX0f
BcgHLaN7EPdthJRVizx5QbiVulPw9B3Q5YFs9nxmOSfyu3rX+qy/t648dPJCy8mxWyrqFHGAI6Ww
FgCOxmva9wrr2W7o8i2k35DMIJO8jYmGp25b1GmqY8hdbC0zZbS+kY+VpkvFVzX8c40O4BBNwICj
0EwDadP0tgkNUiAn3xXwYDiQTo7fokhJZ4JkYFfQn9wmV7d1MQlqhT3xnal50cSyUVkyWkrLW9hh
qd5aXW0eUtR7ZykHpnvU+8gW1VQbaEIw0NBfYAw2q6ql0F2OmBRMmJALFD+JsRv9NGyWoWwKsJgD
22/XNMw9CZVuuRoMKwPqZrkVxlBDN4GcJmBJCR+SLFqGGYl9ojOtYYGnnRKYCzbIWpAGNo7bsACC
SBBrqVNHsUrMeUOqwUr0k8gPVoNQ+qe07u3vObFWZEXVVsz9qQS1btdmOYywpkMvM5T2j3Ks+U1F
A4/BH/LyYtRS9i+BEsrbOmljbNxhxsuLrpoyt2346BlsqR9+4vdE29SMtH3Ntq61RRiW+nDmGzbg
dHiMBAKOclH+VDwr1pbAJETkKPqE8mwzlauJNYktexO4+oOJ+hXJsOhDdkS2KLiZQpT3E3TrZ0xr
GKlbTce+K3P3rc5zON68ht0l8FjygTAo6dqyQcCswGUO6dGD0oqRyweK/2BFNnr2TuMbT9fCl71l
XftwRyMg9ADB4jD28CaKUF+SwzfKiItSWr/RNHiWKbkv5i4VdUHAYO0L5Bbo95H+io6XVbel8doi
khbplO4nCaknNX15XtQGzaaF9NMhcwO1uVFNZsk6KENwgErSyWvZJ2RzPUge85MRIoHZDkRZsgkd
aiZF3JclstexnIAkgobDcsw7qZxS/sx27RZU/NdyG4nHDP2bWFpWH9zr2MYolDXhFH1JHnayJzuz
mbKMREEEaiH/qBGypuvG06tkgTJMogKXN4jbi7Hr2BwMCE+Yf2QtfOF8UKIGRhL0axlZ6VNvC4Sg
XHlz8E16bWij6ddTXmlGbeORBVkfROkzRCRp0I1rTfLdcq2anCKuYQUQb9dVkE3NpIpfJXwmy9As
bIQnxJnluXdjhxreMpN1pLL0M9oVlEXybYp7cqG7sg6JIeDBstrhAeoIEzw9xK+iJ5ugz8T5mKUX
4aT7JJLjTOfhWwFJb9lwbauIVLFiFAFhZErSXEaAbQ1e5CRvr0Qhv1R5wF48aqEWg7grmw1+lsBx
3Y4Gf1JvsbnSUE73Rk5XI6TcpNnjVUVPHA1DDgFDfxSyeB2q9LaPCIjr8nWrqM+Kd93SyUmiAdkA
+YWVf1bVIY4HezWgMgZtvlS8+KoPhlVS+I9la0lOrSM6MsvurkmJoiTKpd9qBinPaXpoE7JT7YIw
MNe6SH1NXcaFvpJJhjabFysJ0mXbZg7syxgjrrcJJ39N51o7WwsfyLr113Usw9AnoVx1IXODw+gi
TThjBJdCG3bBmEc7UWnSzkqaOy+aNoNA5QFTUw+JtiqegJYkqLN364+fWtvSS9ax1R4qpTlrDXtn
KzmzT+hBpfsxtuxJSRgezvj5B7f0HqpQTLgRcRtHwa41/b0VaecRmS/0tUab2XYAhwFkUpL5tbkn
qPf2LzoSmVWCuoRgMaT4Jrac6n5yLxAk5VRljUhRBb4Babgf92Eu7+JU2XeKRH88VRa5Lq7IlWLU
MOfIUXrmATvOF5ZVPJZS5iSoOTPDRi0Yb4kr2uIKuM8rk7zP0UdZmFjRPfmwEE3yq0oFeBdoGpWC
5ILZCJv+FP+AwiFD+9pFgAWVezOrKQNgh1p4cf2CTuRQsgQn4iWzl80oO6YEVzwr7lo1fGRCXeIJ
9s+kVL1pO4pSdZ0xC4D6XIiCIG5KUcNtYWb7ooif1dh/6N3aeikzRbkzEUtUOMpABUAHTXzqfJLV
X1Sd3OCf89EyZP1N6/M7c16gFYr9jpo51rl90pQvlpCoCpmtctEpqKnr/lHkQPPt0HjjcE5oRZc+
dmMTo4BuO4lOsoeeKBehgkvVd4uNxarDUXPpdZRw5+TkshCUtlPzMr+thMkKhVy7tkcZGV2LkDpa
qh1COafFa0+5KCobD1Yu4ntTtiPAfc+Jio600gJkeTrcsFtZJ6HvKCn9+9TiGYYpTcg035TlZemh
sDWEdokklmCXmuC71ObOB1NeyAU4AuYyPhy9dykZyBEG49qklM0SAwRJPsG1tVtVTwcSJjtHJQrY
F+Y08SHdZhHkIa+0qPoVAHAwAk6y3WRb03VVJZjUpbePIuMa6d8hhUtUmdFKRzrmyfa1ypdGx8Ie
AWae8DFbu2Cw2cUGhQ2JhTBQqFqqa6msvrHMeCTKfWH7L2lunYv4Bl6ThP5+kRL8O2g7w+Xx6+0z
a0FwrHbFDwdbjVi568a7B7CxNJVy7Zb1urFfpaw+H4xw1dSuexGX+p4W8lqKE1odA2hz9a1TNKJJ
cb8UfjR5dDEG8pXJSbDCHZWWDQI6lEtpS/DXdKgqSJ9cm/Jw7snKxoWDvAB0R7yhYa/bLrrSsTTG
NhSAymVmVseXqEA1kUf66FAnwG9WshyRx/o1rfAedDCMw7FhpZySe0WQTadX+7QvU4d01m1XBY9J
5+NRGVneZh1A50gvnllht1s7e+7xbiHpkAdI0PgL/CcT1Kd35o2y+arF9ZXSIVxle1DXqMMkGT94
X1kypfKoKYdtaSQgSGXkK8vQiMn6KTMbkX9Vy76DjaXrlrVLuTWJQr4FVd4El6Lt0G+RYExWHZwF
8VLqYfKsiGRoVyhyiCA2zMk44uZJ0pNYoaOuFaj4SC4J1YSVQ2/wNazxvCOzcqmFWAmGC6mvtB17
mOaN2xq1Z6rhmoFjBER7Mh4t4yb0SPKMqQLRG29lcWtKVjzNhgVxQKTvKN+xFwT3pA6hbI4KApoP
ntpZ56bd+jiF4lbcwplFQZfltkBI3SdCRePe56+8WgBO4cGUk3bDxJsGRIZ6PPv6FgZK3JE+zdrD
vek6lSYAosPhKpbytl4lSmnTBqqTnqSZoJctZ+g9WqmdgPFOG4kl0k7GrslnkboKS0s7Vo1dFgXS
A9xe6ZKlyVDsowHeT1IN5qtSG3xm8rwhQLgnvenHn9cR/pv6vTUs2v++3LAPyuDHcx0cFxzg4PxT
ccAKi+GbuIypekh1QZ3a8r+a+Yph/6WDwNBVlX8C7qGy+E/58C+WUfwkCD0hbPXY8C0pyl/AzaZ/
bdqmhV3b+KMC4tSqPwJeyICiFOzo7KAUy7BkMf39UWkKaC/5dl7dXg+iU1Hz0LNhKfDaxkH3WhQR
TZOi1klBp+0WySxCQoUXFOKy2KtFo/yiBvzbcqb6+Wz4UsId1LGycxen+szx2SiE/iW+O0bXXYy3
qZQ0NEZJfN/rvsp3E/dRQqw1shXyTHIoExjDlIDgKnsrjemTFtJQriuLqn9iVXe9hj2hLQXRAFlE
mnGP1qnQYuDPrf3YB9LfpbR/e/LzCii3EmCiBth4cu/Ltj5jh/TowBqzJY5FzquzOJVBWPLViwm2
dKg3RTdZyVfTorSDd7a18X8o3tpVo3jT5Trth8orX0iArO5zgp/0fpcoytvRyPxNjZba8vxhG/Bk
dEBNKpMZ6JWPt7fNYkE2OGeYKLF8wMHX/gxYCJKeiO7ZBg6wZwWIMxN0ND3LSnKK0YygAtNmtGwm
tqoqrkQiOtIgsuoSRE62iWxUn53ERFnKCZ3+oI1ZenryVVHTS7J7md5WZxmO3tvuibLqBF74MHbR
xigQVtGfUEYH9cQLdDxaiKpEAybl5RXFkI5oOrnUxGJodLG24Lg4HtllOJ398VBhaVewj8s/wH4Y
V0Gl5KgWgMhRl/FiQqFzUralqr6kXEGNgdD5clmMMAuTENAP5nNkdl0sbSTq5teA1Zs3YoEQavlN
at7l+q3WQvEmkfVcFKG1UdTGfMK4JEbumN7QuoqzfT9oMvqwXIsfDLOwCIFpi0sMW9IjmKP8Ni4q
g8akJoXQ7aGnPbkZLSNFrd94XAXf+1pmJ9n4ln1JLZLGP+nL+aOosdiQV+Q2uzhQyhPDZXrZjqYG
0zBMC7kR5kGmgIn5+fH2yiwEKq8KstsRVhLAd8VY11YuLr8elMrsKX46zIzJIrSk1q3Mz27rMcg3
fJr8TYzRDs1N5uHBUKwL0pOfGID+MuNDfZ8iC72zteYu4eZ9fS7arDdAiQe8hkCTZ5gGVV3BZH08
ogTK+FAbjPwwAoFaNRRXLgFd0vq2Muu8UZRkyURebrrel2C4dMrPwc6kc1zk8Z4KE4s50xI7UdhQ
xczpnoVdS9S6WV8hvU2xohXaa886ZsPqGq93x6tSGhUa/4j+oiABwdMswDGYJLbxWEcPvtz2F14/
5Fcl9YSFSQl0q+eVTPx6pxz4X4LcPizu6YhZ269vxbyzhPtNntRkuq1YgAR1ZQYw7gdDc2u/h0+h
qZRAwPRzH6oQ7xXw34BOpJEjYmKlG3TZbZEYyxPH/zT6ADDTRULLZgnLoNb58VHkalAbhPiJgzsi
FNdhnHN3u51B2AY4syEmdNwliViC0NQFLHhF1JN4ouHY4d+XE1kqPo+wH53oHv32tEwZPIJOx+1X
Cf/oexnUutpoVa8BUB4ejFpVLnVwKWdfX/xsnubec+18jDX+751u/fHaBwhzbqABSfOQzW8MtVv0
RlaeNWV94uWbHuKHV9xCSDgxe02VlYnyzlQ9uhpVDik+alEGuDnxlhLG+WpRAJ3D9TT090mm9s7X
V0avZHZA5mnoQlyeMQFtptt7dMCSaCPSKbT64Akkfu1w1VdEFSTG68ReKclqBrCbnDjmb4YyUETr
fbkEsRhy7seDUo2ISLho80OPXqIby1t/sJYjpSWs+z/g4kLyNFdNoTly6P9UMZX86TUDO1RN2kMG
i0DsfB8PT8lOVL7o+kMnkbfeIma/iYKGYIW27q6qWv3BKaEmtJr21Ds8G6xTl5m1ncptNnUG6/sH
9Ohuk7LLrirSyivRpeOljDIhkZRs19GEIuu2HQAYwr9b5W6WrccocckNJ9MbQ3SxLRqreeZzlF2H
bqGeuCNztDNTC9EajD0WIQpnqc3m2QjyVcRMbFwZ9YhIwGr1HTw4lTDTyr0dO3I3e4IsajfS1nFu
780KdUnUd4RlA+cq6CQgNYRj5YN0YD4yOyehC07B1+DzkOfjCSDbDIpEP46uIatRzhbGkk7M6scn
CFkhVAiDka4goy8rDVVW25wr+oWtDY6a0r+t1XU3hTfG44lHOHtfLES2QqWprtM+VgDszmZBFy4B
1UN2hZMb2qKSslUrZv24w8GTxwAbsmIMKXScoonOZqD342oGugYa1iwC7NkVK2ynLdJlxiutCwKn
qrJqJZmAVKFV1ifu7nQJR3OQBXmOBQaTAbh6VMXq7PVo8PzinzYijJGydGl20jnoRfpeJt+ZzG3o
foj++9dv5KwhT3/VQM8Bm4gvDMJoW56NPyz5IhgIeD3IJrtp0qgsIvCqEY+gVipbMx6TFSWu5Ewr
GvNsqIwXVyZgPDNJ4JLHEgJxJ1HzT1jsEdNJ7NzXpzd1lI9uyfvpsUBXkYjQWaOnMpslIcuEKd+v
4ZCk9bdMiYhiacpgg5PXPm9aTQcphTFYbmT/MQyG7twFIH0ZNE3pREHc7bFITRpLUg6DLjdWlkFU
uFGRjIJIsvK/i7aKzlR0cFYYoAoJjPwyUclzLiMBw6cXj401EjylNf1Oq/B/f31xM/H4r4sz2NxO
3zf+Yc2WlQHNFw1ww3ighGEsbS1o9lrXRat87EENFb6Q1iS3VLvQ+tGQVy38nBgQenY3DKJvALMq
orGSsXn5+rQ+3fJpDwwRlGGoagyL2YtG4EobNe6gHMI60l51q0m3flqYU3MV5kog9d9JSCkRHMun
VjofJ2nuB0c2Ju0O6Sca9eTZWJRNOLV6mimHwDXjdenTWugHWznxpf/4Qk9HwUtADAVjXWcpP78+
t/aMTims8sAU125KTX8oqgJvnmJIJ0bvx/f515Gmm4lDgdWuqc4Gr2aUoM21rDzodeg96pnSrPTU
3qsKrbQOSlbg2yQ7fP30Pg8qSiEsFKmYEE0A7ne2FbSKvG/5GjSHkL3E2pAAxhgF+H01k+rbkMln
5UMLv29UW17JVYtPwQcrXeHZRYjee9sg7UKHQLrq1EwzHfhfs9t0N6YTm97hyZShzCsamHtSrcrd
5qDKggVIoCpPAUXavUtdFzxK7u5d6rDTNy3Gh5enOz4tIZUDZJKp25/77MLWxA57mwk5vour+kfm
WW8iBVdcp0N7Yi4WHxUov053Em8BSYdE+CmPR03RwpGPVx5KtUP3UXRIgzODHpZZtGurzEm1BDCy
EWYp1rbV9Ie2nbK4CUv3nwwfpBS/szpTlNE/d7XKu2SXVf/Qi5rISjtw94mXZ28q1sydV7YaMade
sLdzagQtpLBllOv2ua9a6QoTV34Jtu5JjqLinomhRNOhKOYlECA+d2NXXvpYuw4tqCgMeEBhGgW4
So5owfG1FMd8k/hnJ8bYbx4l0wPfq2luZojNXlSvlyBomX5xMOXwzh4w5pH5IHYdff6tlOX4tWJf
ItC3udazcXxwE8v+7g7tY2SVCWwUv15FxKksVL0clnSWB4K1hb9La90+WDk9ga9P9+PS/v1JAjq1
OVPVRB84Jeccr7TDJkW74Uv5IR5EvaUVibM5ALuV9THoqVEfV18f7/Nrz4oeWyo3iNU92NrZ8epY
N8gXzQ9sNeRHvKuLjDjnZRnYVGKG2jiz9VI9cY2fJzWLwqpmkhNiUwy1Z0uHxLSo15Recch6BZ23
GqiOXwvIRgKy+9eX95vbaSoyykaChRgEn4p7KHkMUXEoK0FBAdzGu8zCqEPiHKW7mG7THx8PQijo
cFmhnEg8pPrxdprwl33WIRkeXlu6Aw8ILc/1B2CCOepuKcxPQNw/ff9Yk5tT3Itgq4T6bDZcqqqu
y6ANqHx0pbHFPEx3NvDbtRGgTckNlyi+PMnOSrltll/f2fc60ocpcqo0CKEY79tCdiwfL5WWjZGH
Bpca2FL3vS+C/keu5OM90OFLtdC1TcfUuo4CWb2UikBfR3qun8V+2a1gXdBxxczsWG3aPEYqaBrQ
mBo6q67H9Lgx+LVO3z9JCh8e16rKbSo0aQnjtHxo4tZ7aOiT0rvEEj1kwVor6hR2fjt027irm302
ZudfX+ynETtdK+k41PaJhkKG+PFa89Idkq5lGHk+UYpW4Qb0hVr0QUM8bL8+1KcXcnao6Ykfbf7c
ZkhHV2ECsKBzkd9XPeYpwXlxZz/UfvGoDrVyYszO9IvMOeyU6JVTj2XnYPLnj4cUrRJmxmDFB4aq
vOuFhUUijmFmGVmhOF0DyUUzMeqUnXpdlGPrMEVklzLRc8uyTPxVk1h8CyUUP2ciHlZSkscbSYKn
YIdjsM4JMThkVVBSxkeaAgvRXIxS/TZtLfD+SNmUiznm6JuyMUTKNTpFb2U7YpZPXehsQzhdKH0X
vgDMdpTRP5cxdDAAoE0j1mxdvBhB+q7tpibIKq86EuolgiB7ceu3GqbIqEx3bm+feGs+zUfTGQja
RJwHn6N5USHuWurzURkdegllJLFYhngjpTpa961Q7oZJCvX1cJpVUX5ds4Vmms4MHSP2wx8frpzS
CQrJFD1oQWHsEDSvAZ9t9YxPc9op5daTMnGZtgRD54JWY1AI4jx9UpxPnMe0fvw4XbCCfW+nwUtm
Yz6bqRq4SdRLPPAb4RBsGtv2N5Ewsynzw4WkV72BhQKJ50EQd6H4YG3HV5a37YpyAtQUt7SeIWje
f31Wn99r2nnsY+laUWax5mDxZmKjW5KeHpRAtx5wEcTO2Blk80aScvP1odRpnTG7AZTk2R2yaaaI
Mq9GkBdBQYtNwyGvYFFlZEsimaDTggSr8rRVGyTertEECVgWrxjUBGwrttnsBijnuxRr/1IHRUk5
gaTcjYL2AHEDxAOugVJcDaDHnFZ8yyZCw+jSMfdPfLV/8wAtjY8NH2xD1SjNfRxIQpFckmspOgor
MRYQzIM1xU7rxGSkTONxdpssSjXMRiY5WfQ5Px6G6UC31K7NDoDX34LW3II5f8gK1KE6OUTbRpeI
IvID90aTMGiivlc2hq4M3yIqPcsYxtOJy/7dCwTkRMewQZtBZxP08YTckbZYQL7lgYg7E/F0bK+i
QQ13QW7cYfoeL9LhqgoraW8W452adM22/f710JnPW1RyGKbGRMCnAMsucLaq8CQE2lKddTcKxQME
K2PjiEj+CfsrXCVmVaKjMa21hiFzlVDPSpL2RPl8tobmBCy84wbDV6PJq2mze6CFXkRHTy4Ped0a
y3zs4lVWhfewLZ69KkdNFfrCCQ0QN6OmtCfmzNnA+3VwW0wVPEYFBbWPD0COIT8b4HUOXh+8qtIg
zqmIJ3df32N9toVizLH4ne4xF2mSizMbd4aO6CPv0KFQX7U2mgBcN9KeXvA4MkysmoqUCq3sXlG9
bF0H6PVFQCQxODb3zsjH6ED20fhshFl0mVphv9GUyH0c7Nz77oFz2QgF/aDqg0ZG6Ay7sK51fAHq
uA4SNKRT1WZbd+xIktS7QjVJ8bRpq32PRHRjKv5ja8TJRutNeyUPfnkJhbpio4nWdAgHDPZjn134
PSZu0zPDu7YHBiFXgM6AIOI8LdD3+X72VBTrbNi3Q1BtWhOUm7f++h6qs7UL95AYQY3dss6AoZAw
DaOjtUvSKlGl9dp4KOzgRRuIDCfFDU1hgoh5kSWjOm3sMRqHgdptXG/Inzy/+h41FI1LVI0/8iyp
LyD25jcA6N2V5/vVWiLjHQOBZezztLEcfYqgh11NJHuLG0pXwWMtAHirFxpeHSSNXkwmzCifuLRP
Y9ASfLhZ2rOLpNI0Hx1aIpkAWH35wOaBhImwl27SwHev//wG0mchPogoDgqs8zQoI5A7u3dL5dDE
vZNBufYGcyVRLTf8cm0p9a2P6l/qxSZg2oswXcDEuQanl3r3XnWVpvivtOHC6sg5t9OVV2+J976L
Agg+CKsH8pN42Ra51t2DUjw1Uf7m6VOaVSY7jsJ0RZ7vx6eP0cADUl5bh8ZE6mpmERE34LVAM6t9
fDZqNbTNeMAeDDAQ17tKrxA2YphdiKLC2Coo78BR8pdASnFHtB1if+ulJXhtoze6je8gwIwt02Ww
JDl+RZbur/kKtXgHWs8hoo5ep6p22wz08Ilv9yykkDmXpgfND+L+qLCoVPQ/XpoSii72fUU6oE6G
HA4Dlf4wUJex7a/Hsc0vgAHZ9xVoJEfrGnOBble/7Ip2XGYD7eGAKO0CgW5B4NrkEmNKCWkh9QAY
QOQ6Xw+i2ZqGczVkkw/11Kqhejh3rZlRZlad3agHgG0K1ebMPisBjy4hTUsn9iq/PRRFQ5qeKkuo
OVDEG4B3e+g8DmqCijxoi3hjo4hYwVxqD19f1bxU+OuyuC6V3TXLZ3m2ju31WunGOtcOGrLIbSTw
uhMcCNldk/dsgBd+mQVnsRV5G5Cm97U9wISW4V/WgTc6qsLbIYfZieWjwWM/Wqu8nxMJHiSmAneh
QDI7J5HZdPDGUoMP3v1kLZ2n6qY13JtY68wTT/W3h+IjzAOlMvQeQHI8tUbAjE0dIcIB4Nc3CW0z
cl8AHgZqb9h6Xrs7cbun1dzs0gyVNBHEBCYNnvc949FU7gG6i31YsgdXj/PvaWEMzhhm+QpI+ZTT
h/ThEQeLWTlANbaja0mvlt4SVx/AtSO4rNW7q6zQN4pfSPctaWa7cgQsrVABpfeWhcOJN/Tzl4fi
B60lS2cgkrE6n3vaPqGoOIa3o+anjjSq3Yum5NoWnZBGx01tzso00E+siuZLQ54/XzkUYxRdWdXT
LP44LbR5O9pKmxS3VaMaZ2FG/ykhg3RNSsiAOR8pSNr02jPTcu5EACevYBH6K4EE7tfj+iM/6H9P
Haeq81L9ex3n9fP/+d9V3WX/4+G5HqLpD1HwdizqfP/5XzZSRf2LKplg9qDlQIfD4B37W9PJ3whm
TBKm9ElCxHP8R9Kp/MWXTFhIQY1pA/3RRcpTZ45lAkDPxmz7J4rOWQkf9RefFhae4EpZODGDTxPA
0QuHQFv1ul5TFrYMmqy5CcSNWz+7brEwa3Qd20HemP2tDIXb3l6tk/xgB1eq5q1cX3V04ANUXdaa
Z0AYRK9W3qXFPeA/ffjmd9/k8dIvrhtQxyHzM8uvfmO4y8G6MbIXy7z0+nOTwEDl9v1B/NGY/A+I
BP922H4gFPy/gSRgIzmpgRGMUztiVUBN8KvBeZmVP7M4Oh6Ov/0Nfw9Pw/zLpnpME4cJl08KU/I/
kmP+huKjTbgkRWwx/c3f41NSLX5IqFP1FyQhX0dWrn+HTEmq/ZfCRp3R+x6nSSLdjFHwFbNg9gFi
Vfr+mwgW18nkfEcjHI/P2PIsMdkGHqhIgNJZVI/jqW/ObAv26RCz7QNe5LpURg7hAHV/bh/jKwxL
SH9AuJ/Y1M8WLvMjzZfzscnq1LY4ElEc2+t4efSUr399JT9AFX57Iazep80ygvD3GsfRu+yRORsJ
v/MfOhopi+aSrtJavsuBVH19oPf9wNFX+td1HB1o2rYcHUgovRXmau8/oAYG/Y2Vwlyjc7B/+Osz
rHg7fVfv8r17ja9p0ZwNTnlJvIe/IFR2HZ0ZTrZOgHGZq6/Pai7T+HRW090/Oqs4hA46xoP/UAKK
rJfRdp292SvgMavOKZ/7+/YJzR8W0hOHnS1ZPh12NoP6JayGwuSw8k5xyrv+bDzHASs9VN/avbLD
dHRdAXRGp7nbmXcnjv27AUXbHPn/pI9iBv94yYRthoYIa/9BeWFHgmQje8qWzXcMUeIOe5K4itaB
ugLgHf34+sjTL56PgOMDTzfl6F7baqmWsjINtWFlsrUqF+P9S7b9+iAzsS9lF17+46PM3sxKa31W
ia3/gIkH4FP+HVE0eiYc4BxQZCicFwHsMu3EazrvMf19XMrXSNuoOr6f19HVtUEW4mGz/QeRrMDB
1GvPG8ZVZ9lEWegqwWX0mOhNGDeJjsR16M9QSVSLpDTqvalIkx/axEzYoguXfUoksSIu7RqUd9Sb
t6FUPkmpdR8lFlU06PELaJubVJV+Qj+G9ZGZNjtVKVj3GqSftHoYh7FaKWPunVjaz7c2n66SFc/x
M0yJ7x16WfUf1A0ZadfeRX8IlsolcUX3ww9Iz4vshAR/XmT9dMTZvJGG3tBi9/YftFsBlprmzUKs
EE8trCuJ1LJHAGdfj6D3CuHncfqvJzmbE1D+lm1ZKP5DsUqei627QsvZwFCLz2W8/vj9Vu01lDsn
WUFNohWMpdZb4UBro23gL/ApdFsE5mfVNt7w5+hKctS9e2Li+t0EYiKcNib9Mh6f2V0ZrVb205pz
LM/HvX2ZOOHT13dhWmF+elvpAE0mIZ3S9ty2M9QUskUZBA/JAtrBpmwXF9EhO5SvNfYN6JjS6gXm
W/HN+j7ufWe4qh8UbyGtgqd6PzQXtbU2zoZr9VZmOs+Xw4PnEAKCJ4Et4Jm0Vm7762Irmwv3jcbo
dwhar4TWRcrqhryA6+Y1uqYbDDGLQL0F0Gjv+hko14lJWPvdRHh8hbOxHPuFIte+RAzcAm/oWeuk
V7Do13CRabg5ZH4dZMzGO//WOsNlPqzHpbtQnWQtfqAEWPpPgLb5/+KWruLCdk41rWcK1l8T2fHp
zR7xMJCPIhTXfxg24Tk8RUib99G22bRbYv/MCXqxAc2/k8/9nXZtn+f6ifujTweYvwfHJzB7D9I2
B2nsMgKiRX5OuuV3Ok7bbFnuu+toeWduQ6ffW060fCh3lWMvp0EBcmNZ76oLUMP7/ib9cf380t/E
q2AdL8PlI+ANR0Plxt2CJwWf8EE9VHuwIPkF7qQTr7Gq/u70sTqwDhWsa+Y5o76KU7HHuPhQO2Ta
nJUwRDb2CwFkTroO1+aKORmz5+24aq6C13pZf/Ocn1+/Q7+duyhT6qgQWSlzKh9nS9X3JOJewuAh
uFfv1TfpIF4NAhN2aUKcojOZ7nE2JScufL7Vf58xj486W1zAcYl0jY38Q7jOr/SttLiu/i9157Uk
ubGt51c5oWuBAW8upAjBFMpXtTc3iO7pGXjv8fT6MByePWxubh4qFArtCJoma7oqC0hkrlzrX99/
7PxoPx7+6hH6y4/6FEs0lVFZgcBHUUkA8npiRQDaCh4zOLNwln+x6H0X9v1hRv50PT9FELVCc61R
FvGT6gMTd1M3OAcADqcjMFNHOE/vFBlexF3rEj7a4669S13DjZ/+4q5+qjD94fp+ijCMGa9pI+dL
81D6o19tFz97jy7Ru3UO93i4exAJE6Z3gO7Anv1//enfE3V/uAaaIVHi41CHXvz3c6rICtJqAdeg
9xYXO8RL5sYHOudcusid6tv4UoMRDOxqLx9Ct+nck+mQd/vXg0Ae9M8eLvLMdO5gNIz2//ejwG0M
nZ3KNXjewYqM7ee70/vjJj7XduEy4yDgH0r7fXd6N+xDaxOduLnjyba390l/2tedCqb3Ijuik+9z
+1n3X8HpbnL/njUk2tx6qbMFJLzBxZP32109le832O+P4eYuty/Bjl3Y2Rycwmlcasv2iT57u7Vf
b07G5lD6rzepfaGF2dbsDRgJV/VF+2Zys+O0OV0Gd/RaJ3CdzHb82b1+3Vxfbr9484WOOdmjyGWf
LvAabNkp7cPg6vvLSfVe72HA2N+wI7VPj69ubd8/1vz8pQGbejnhkbfL7W1p32c2n29LG8V+hi8s
ePn3CyBtdCdyeVfUoiyTXy+v+CzYN1Ap7LvzbH+cXhe+gnsQXO/2Yjf2MXMY9s7d3OwfS3u0T3yf
j8aONw/bj3BjMrjMqeztQ+8Ezsdz4D2+Bjt4C85VY/vKnDtK9k7pXLiW6+yYDu/cD7gDds53Lh3B
3mn2zenOHdwTCOR7f7JfZ//14HxMrsL/ep1WFqyzsGqylwNdcFv/8spJjZjLcja54y98wxRO763O
XZ2vOu+Cy7nLc7fh/TvbU+3ORj1qe188zfN80waaqzjOnbc/A730d9fNZL9sHxiq4viDs2vtKygM
5u3x6Xx3yJyzfT0uTOfjdg9h2aldb3/ce7dH095b7nNtH7a9fdd4O8078iEOkZbtBEyvb2+m2zpE
pAvXx39RbZUZdw09XGVtlvdTb58L29tqxBIlt6J3zneyvfUi+2PZaFxQZf8lcn1sdPfK3pY3b/b5
AQ+f+9B+jZzc17lw3i3/qux9uN67xH60bMMtbFwJ+J/Hr4bj7Ss/OHh7yVlH9rV0Nq7IZBsc/XI+
8kGM06mc0yV2vW+eu/e/roGOd/449c6+9yz7gQUNj5+rV3j+18VJtrV36vc3s3Ma3GGDgdWmc7ep
vT1RmYHo+8jTPTOtTpf7wd0g+vQa9+HxdNHs563BEzG4pi/63rZzDfvxdLhh5KlLROZVDvIm+9B7
l8fUtUv3m2LfPX8wk9fHyLC/5a63fXh0vOseMwz77L9w+XL72+P2ebS5urObnN+OjW3a55fQeZk3
k7f3upvZha/qYVjol+CYkwPsbK4LtwJuKvTqLRe72gPycXnX9f16B9SuK6wDevAeGF3n7QPn7ub5
fbQPk9tyQQybJ2/T2s3u/lHkjum+ySW8wXjqQbSzLRrefeHs2784RX4XN/1hlf1pfftUyMf6VY/V
mvUN+LL9LByeF/f9hMUrV7F3eGB3kXNSHZlLXzrv9z40hd0X0gb17sm0j2vsOnj1RnHu/s+iQotK
B+cTvBs/t+tUSSBpgtDEZA6KneiFYMV84PWAsO+STUcCarzoW/SjGAA5tBX8xcL/qQP9R1D608d/
2oEtEGm6ihsvMaF881qewUmzDvqxp5yDLc1Wm2qfXuq/uBv/bMO1qGlSSdNJLH7+zmKUxoNJm9BT
28SVl5nCEaf1L6a0YIiytrkVSPIcxGOpE47JXzVP/NMgjmw7eE0O9fTer3HmTwf7HDUulCE+HfzN
TvyGHfTL+Cw/cyypTsZVuDd/jbv/VjL6f/Vth4ND/Fb8h903X9/6/yi//cddBwWi7eIvf0DiQhD4
UlZzE4dR9z//jbi54G5/CjxWLu8PqOYK/v0f/23/tfmEzf3+C7/moAX5l1VhgzAXJQwqdIAOvyWh
eYlaypriQoEkoYHllv1WJLF+oeqGqpIuA3r76Vj8zxw02FzqGapG/YSudPoa/5aHxadYlT461aLf
1bBUhkAT0h/U6kGfxnOjDlALGCAy0rKV7QwVP4w+zlV2BvnupR/UyB+6tjp1Q1c+Ipg1O7uWEoxP
x3H6aNOxfpmaJKKvSkjvg7HPAT31SfHUiCD0kjKzXtTUMq4xSoc78kYQr8ZaeFMjI/jy/cr/rVn5
74ZxRSH8r6bXEePjr/k7zKWfyx7ff+nXKaZDT0GMSuWMjCLR9ppB+LXMoQFfRmC3lvdpdCI9wis/
ZthKY2HqqeBW0GmS8GYMP6ocK5gZPxNUiUyLX6Erf6PKAffjd0E4LeJUAlf9EqW+lf4ifg7CMeoM
lT7EewxtvY0ua/a6HNM0/GebL3VVWbCHxnwbJbl0M1tB5Wi1oHiJmORuJOUJCSuqwG3QIEhvTCws
Jct8xP/5XWuXzl8k0FlKhQTECru3ONch4QePaHFflil3oloxNqYWf6NZ6l7EGgrvYchiUlQBfW+U
itahYxchhTHm8BbY0QftkLBe1areTUuNVQe9BzAPJt2R5Uw4YA7U0JgXvNeTNb50Ev0r0xLFd9MY
zw5uR0D10Q2eOimAxqbj7VGEnK2GXO4BfZd4MlQtxKuiXTZmKImgn3L1IgaitQ100LFWMxIAQ7J2
267wDWV+MIvgNaQMv0/l9CYKFCBPIqN06OGu/YT25H0vWLhWxIbu5L30aljyjYym1x+K+osRTdne
6lZnw7b0Jik4mNEEMQq0wqYo8daIR8WPO6t1CjpHNolsBfbY6stGRFjkcHPQ1lRD6yxl2Dtlrol8
JfNt7HToumPcIU6Muv005eGh7czXCp2YMxmN/F6KyZTj4WpoW1XOm8P3rqRMxHY4HI2HQgQoVQj5
fMpwf3YqOu+dRMH4Ds9lRIHZssvZOEfIJJusburzWM7YVa8Iv5i+NdeSi9tIxVWgXSxAgJgxY2wm
nzKtTRgohZomjnS7nmDzaFXzqMwyybt6NvlHB7Pfqh+UBBihGs4cHnrtUe/Le7JHOBxrE+fUaHis
qq7bpNJ80kY6qcdq6s9ygC626civcqUrO4sgWsQCVn5BSCEiyEM7koYnauqmq8pIF6Qa6+B2OHVq
j7K2KEpPbNCRxdW8qQplo60jSMzsLajW1m7pSFuYaidSDqmzjs7LEJCqDeR3gL2619dJa2dVualU
8aXXFeCfskClIKJfT1MOWYeTCSl8TEMs6b0ZaC3MiuUCuvNhMfVNWpLIkScEvq32lNVCsOkCfdrM
mll73SATKVZT4zRyIXs5uGXaa8StqUSG3QTqRzhqmVMW4xOQTZVVXBR2UTtNNgAzQt6mf2mU8L6C
jHGHjGbYxmGiwOOLfLS/ujur8l5uza0EoxJNcaXvytqQyUTnsbSJwRJ6VoaVSVtN7Q5FvUWTTfPS
4mxrj6YpgW4zgm3Szwje8NCg12baDp2yA9Ng0sKFV6JWJP7A/HoSu+a900XYrQWuRZAhMe2IlJHW
R3KhBGSvYk8QNtQPg0IsNOkw8MwMzGXLmPD8XCxf6jHRiAzGmQ3ZubIm7Jqw9rXLFj/xXrJ2g1wt
xynC+rYt5MUtIFi5iVZatjJhwVlK8StrQuREJvc1mmT8bPSUSl2Tbejul1zEY3eKlrzE8eh1S7W4
pjwoPg3WmYtfAjhRac52rI2yr7ZYepeauTgW9E1O9RJeB6YAjqdZSO/LWPKhnUavjg5Hi3skcBVG
OyF9xFw1CCGz0Wr3RlGQ7oSp4vZLJq2OjVj1wVU85Eq3axO54VFDkJ8gRrLllKbefgA0KmPgWYys
KgI00+JNHZfptg6zXaBUMj0zxuoGDH/PAjJAk2N3Bl363gRj6gvdgnO1FgQfEQbFLBn8HRsPlgVV
GANipl8YdHbcLw8wgt6HID9mq9tFXaKsKJNa2SDIeKIXJ3UxoN0WqRVCHhXfl5C7nBl67bRZEmyC
hKez6Sa7FPr5kBiAHscR2FAXMB6po3E1iI2vUFKBUGcpeg1lOE3y9FHO8AGSOMPmrS13ShgbHs7P
5q/njb8VdfwXhBl/FvL+Li7+t1Jv/Mu42C0BvMbp289hi85v/AiMdekX5HBrynntAltbzn8LWwRe
IjChJZ42KrgL4hog/YhbJO0XAmk0mASsa0+xwZH3R9zCSyh8SfTRDUPXLj1Bf0edsUpAfqoraJSU
KFqhvWZsEOY0jZH/fKCSxBGn7liqXRlu8mZJTNx0Muxh7UDIJgAivYL3sVFFc4t72VxApw7xL9Ok
QMe8JmefGDvR/JoWyV4dZhjXmVVdpWKS/b7VcRCycrn4hngbK1UrXbteU0nJybqYg+QXSSdekpij
ph1hvXxszLE/JuYwP1mdkZo8sWyimoY61i4GuqH7Ml32Fv2Ch2CqSgghwcy2mutG5ZVFfq2kru43
fz/Q/tOp+rsJ/W8Xjq99OH+ujzuVxVta/jynUXT+NqmNX2hVpXuUXnddQuu5qhZ+DcV5BUkj5znD
pI+VpAjZg98Oe8ovaFCRFBkrVwXV2z+mtMpLUE94OEihrC6Hf+uwx5P1uzmNUaLJiRNtk0z3ObVS
+VMobkSiNgcr4LiWb1pM+dz+cKORR11w6kvcYXvCpbgXsXq9Ix2/hxDogrH2jctCWRG/2JFc3GM4
gKcpHV8hnYTkfX4mqNz3GwKSZDM+z1ttT4fZfgy3mr4H/4vDdnt+bD1EBFuc4jxzszTHuakRzXs5
FJf8UZy3uaMQka/J4dXz+DRotxDpBgZGgE060ZSoawO+Dl81Cpg3PaO4IavsWW7mRzscB/zYJZt8
iG6U0dHnY3+got3bjzBTjuJZvsl2Il9n9bWS9xU2hbJfudoLieyMNxFc8UndNvvMk9/jTeD128fR
Ee5wHrHXT4C8ZlxS8mtH+vxiL8ZI4XZ4kcmv9fZNgMccznEpKfzH/c0jedbTYf2P2WmOlNa9V/zq
yA02x+ZY2vM+zRjVAWM78u735GvfJ7c6di49RrerE1b6WKMENohNKEeIvpzZ3I6YYMCy+0ek+THp
UY23e43te64VJoFrzdCwJ9f4YtmCrTuGab83L4qb3nYuybUjwcF5pqk3fgCVdxuDA/ATzmB9OLpG
gffpTf1l8cVdte0OQFIAopcK6iXoynZ41G7ia+gA5yWLLV067AGB80a5J19ivnu75y/dvIzGtXkm
ne+abnwMd8yDx8mbqWbor9l3E6cK22+3dQ3Mi8dr7WbZFcsK7BLTm+pdHZ1Stfuv1UXCSeAr3pE3
vd9jGdh9wREaPyksKbhtika2v7A1wWE1nrnXw2QvX4cTPoWpD9e/9VPbeiqq2oZV+6Dwbbhwp8EJ
ZK95DXdThsPDjtAh2l2LaPfSTLvoW09YAK6auHtD4v0g7hRXOTYv8yvdEJMMG9pucLmot5FKkjTE
aNeVRr+GmH1sRW8YnpbQ0bKzdYMcCi8v86k6RUc6Zu6a4+j3DzoZt3frvQSxLZqxQ6CCqIYfxD0o
a1e4AJx2EuFEt5PoNOmxTG1RA/8LadfhZ/AAOcjvyh+Pxg476UXDRgKRszsXniydlHbX01aq2/03
mrRpzyN6hlFR3ff0c9rasbu0vEe5G+d9T0QcbRU32EfXZJcctZ5fCigykSdeuFrX63HP+GtHvKup
zCV0yNhdZEfPuHNW9+iuFMWJCcG+6a/6KT9EvoW/CgczZBXKPt1A/OPAxVnI076AzWcOSL6LeSll
CCeABnWDV0E32Pro0p4+PTPrQMXHT9I1bR3txcU8JLgTvyQb6jA03vj9Vj0BwyDuJaD8whez7GIT
bfrNdd7Klu2E6UHkvuB2gJO2G56VS/AgbFIy8+KTqDzMT1HqtqLdvjMudtLCqZ411g3DGZ5xOb2G
h+lDN736q/Der2xLR4ZBrWzqabsawDzVOF/P9/jIS9v5VGxUZzPjRzdAxtwt7qXaaId3KoZQ7u34
kHykZ30vwIJ+K1zJTr8GBZdEBBv+kr3ngt1s5RdUR9YbZhlQw5OrfKtcY4vDJ4eJl2XedY50o5zk
F/NYNZ0dUj7r7S/ijt5H8+Lhh+abz4EtnPLj4Kh29S5fd8qtjzPjOfqmnM3r4KA6vFP253qXbMuN
VNsi+Yt0V2Gq/qg2fKHmXLV2tE1dlmXv7S3aJo1j7UT7LtqW131C2v3JW2uc59n1NJIG3hfZXZ3q
2g/5yE+26KrPxduLwmLOyZ0qDFrD3h03ERaLBQUVkijO5E1ettUc9GPHs4xJJGUrXDEiV70se74C
/StOviuPvdt55qXcifwRaApUWig0uWjrLP6M5WPEl521/egyIP56OkoUAEFyc+i2lJ2KueJJf0l3
arDvvmmazY/ZtxeDYg2jOHePOM+3h8znXP4IvI51cYBdbbfH+ohjILkKG5fW4RtREv192Xc5nzNv
OID0/GstiPDj0fIHjggaW1W3FzCquGQ5Boed5Pfzpnelxsag1c80YObuYjoT01M8qV9CkTSntlG8
8Kr5L8JJ4jtY1IDtmYyAz6x0DV/ysIRT3h6otO/vnO03YYeRn3zQD+bmAWq8rVEZMW3tDS/JXcO+
aZykMzSN+RpziajUuLWr+OvfGAvcGJUjvLLHMnzDXwVH98QqudNafntkUOYzR9jzeBTtQrcXgNgn
q36dA0f4GFQcN109xKzzEng3lLMwWLUzf44vA47CFfuc9gJiwMVdUMF329xUwlaBfO5K+Jeq5V63
ftCR/l+dmdbP+c9iwv8fWva11/3P40b7Lf3a/Bw2rn/8x1FIMnQOPCufkIiR2hFh3o+wUfj+EkBq
SacRdOUY/wgaRc46EF/I7MKtJFXLi/95EFpB26K4pn0lHPnIh2p/y47r93Ut3mY12ea4RQ1jJXaY
n4Q6TRtGiPgV5VbWBclVDCxJRpwHbSUY7iwwD62q32kYbdSl+vL3Dxn/dseHtc/kz6fBtszeio/4
7eeZwD3+bSoYv8gcNleUM9oZgBr/OBQrOJ7TTEOWH6oIN3wF7/yWy8eYbX2FX6TnhkPCP6YCaX66
C0jvk2eTaK9AXvY3cvmfxGr0JaIP0wGI0hoGj0f5TBeDo9BOc9qsaOZauJ9bGLC4hIirsW5QE+Sl
nV7Yqdp2XmuQCUxUkvjwEpvJ1kYZLYA4IWHEDmdv6oH1siRT8VRPEyaeWofTwGYpIlJDIWKte5V0
5A4i1uAUszH/enhlScBh8/prgfzndoLfz+jvX4O2II74uBFS1fp8DBLV2awVszFtM1mUTaUM5IbF
UEWjE3aB22b5ClJSo+0oWOlOXETR+emW/5PP/8SH+TGAtcVTW49iPKu/zy3Mal3mzUhaug2y5Ngk
IjoV4L2p3YEWsUGiIf9uwVnvq9QUtkafYtwRCneZHra7oiIqWRrDwfBnyyjbyzKk9UW2ptYfm9ry
K/A+O4i62KOUbQESpaiEB1z9UF6RM3lJegylTmojUYOejRRJydgF+18vdY452L/+qp9K8d+/KpQF
6L1AOzl6qkzbn9MoBdnJwUjJiPdxWt2mbWKd20nU2s2yVHh3ROUynZGfJyhuJtMcnL7C68FJ1QCr
EFDXT9YwZm9Gs5pdiBMOchyTyG2y99HCjGVxkjDj/mLI4jqmf8gq1jGzypFGshCO8Rx+r2j9VEsf
FXXIpK5Q7K6vs7MkTV+7tFpw9lFUz5LT4UDLPNGINd3Jk7psaWTHqDvstPc5H/LLAJQnc0tqLK40
RbVPKSSjUyW1+gPp4PGBipH5BcjD3Hnl0lA5mpu8flCXQrCzxBr3c6z0GwWjgauJJWYCl97nNta4
o3c69jat4k9xWr+nU9ecJEtpnlJZmb+ViiXc1lKe7Y3Y6smqVvK5ElqB3VvFJHuYKLE0KU4gU2tc
zLkwceEZiztDG6wPEOsPTWoujxjzFE9lVOCbamTEHxJtcHqY1Yc4bC0v6Ov52kYFZuYxG0Brpzl0
/iXRz9VctadyKYpLI9cwjIJBeVIaOThqEhbnlpXeGsPSnoMuHlMXD61qkzYZWXG4uqkbCcGunjRs
CYGNc/6FOnUyDOFIvrvbhe0Sn6cEP3JsxaZG4zSsEjj24otc1RHuIqZJKWoSMG0vBLnz1MwSbyRY
oACwikH3p0lDwkNTzykkgY91d4zQCZTLdtSRKsB45rxlptWTOQuYyuhDd63Bu3qp2O/rtJY2zZT/
lT50TfX8bnpJZNMNttQVbk0iU/+Uhan0EGswjdpGaw7YkukTJVCtbKnpyVXVcDSVxS01dqIxoKaX
UUyb06wbTx3t5jmn4qGZMZkmiepKKlRSXQmJa60y3tIOYPkyPmbuTK7pL4Bdn0S0lHFZrhQdjTI4
fIKRzw05hTnAuSwHznaVgFy+UojdqRKwqM/WdmIGGXk8fJWCYfSzUFI8MYSoYeGr/mtQ8KeLNym0
z1ePUcAPQB5BAeTz2jlhyxcthhxh6TTU93AwQhfDttiN+lnayE2t36skPL2/WBP++KlsFqvFMOVs
icb0NbP205IgSnooCz128fksR3gwDmP9DPwx/AJWWiGRQEF79LVkKR5S+pJ9jOHytML3sQ9ehnpG
aRhZ6kvdt+1RgOxN8ksyD3qNOFjMqcP868HSR/v5GknsbmxveKqQc/xD62uDKSMmkw1ZAmsoHK03
Lgz+HftEBZtS2Qh8K+Ks3tQzrdyxVvowaA5DBIeFFDe8iLalCARO7q1S1fKqxVlzTmW4GTpkQR+L
YhBmatC8F4qwjYUS77Sha5xMK56Uuea4INWSExcArNEqcb6qcxptM/WhEcIRxLgZYKvW9IobWZ11
1wSRRdUulOxWGvHLxLOoP5tArFfSCaVmqRVU3woRxUZyZwtqTrprNmd7qYf+qZWVwQvUyLpqEurh
BlfYwA4Dima4DUWvsWXM+1I3TT8pk8ZrrTDYpCH+BE6IuwC2nbV+186luBWo3/lpDkhDi/XGw7iT
nRkA74uGVRvVQLzr7CWR9OepFJaM2hVdcOqcjscCm1HBMfR2D8mtuWoYRdx0kPg/1JAyJ8tZCmyc
ApgbqMOyz6N+WmDeyIYblqDRjKlWTpEm30D+QaAtK9WzHtQlfMNQO2ttH18FSuP7MCgCLyH4201J
RntKyVl1KiFeyWke7Vu9WfZNpg9+rljhBSsTsj9gq6ocY9iSfEllaOUWlbb63uIy6cG/XUxb6AFk
aYkylJteqWKfiuJoNwB9nFkV2i3mVbOHN1OMSWTRVNgGlpXbIQswxSXZ5WHcn2esD1wzBs2adOYO
HWK3yQPtWRYD5aDU0aMeJljvNha5tCE+mTORYp3LC4qhoj1nEFiO6tLiIqUtFhkTI/MLYEdwabKy
QwyMbNtVhp77rJUmbTrNwzJnwaktsXw1YQQgCimykzFgyxlIlebDUr6KrfAatfF0OzfLSqZsyRiD
OwOFWWc6ApKkYcrLfkLDGf4NwXOYKuXNOJLEzHRAIiOx0ANaAemRMFrelZSzD2KY7hSQXL40Rzjn
mOl8n9eZ4IRZVd1285QepsJE+pHoT4WA0a0uqOMVi835OlhCvKcZTt0uOeFsVpp+gFWog++UabiD
2YeMrc8lOxrMghmGmiGBveuG7dS9cg/Hu0zrXoMqi9FwTPJ1GGLtqKHk2LPNGc91qpG6lHUQvzoO
L3koJK7SZ19nYRb8vOwnw7EmhWbfpMjk/VJb7SanUu/oSQAipo6+lnBm6VvPjXgzpRoM9UG6Dwrs
04B71KdeJDrdNJSnbjoemJtRWtL3ogxPaIomr1Gb8guxGC52g7XOIM6ve0XN5Vs10hpnMZv+sajl
uwTPxH0ut2KNmSqedFjdBd5CByKy9Srq3LzXZviSunkuhEh9QyJnPgm4q21L1p4HM1uqS9XK5TOh
auQtCDeOrRKmRMapYCS+nuB1irvwWHgoPaNxo9UGirQukcgcplYUPGNxgwQiSeKvjdEoudtFeXGK
W4EMXqmOuyyUgYv0c/0uTMhl6oIMSiObjmAgDski3EkkjCUPRhh2q10p7poynnaGBmDONJYnJda/
lTzxGyxDfbZGaxOKcu5ICdm+rM+d3JqoHmSS7vcW5rpDrG9LvMkcEcnFlmgmNR4NK8KddrAKiwBt
icdHQ17dFyZLy1xNzaR6Ewtpdxkpln+Z07L3FNVCwt2OKWzHYlj8PqxR7mkthYqqC7ZWMke4gZbx
OYqAyHChRgzQ6qG4g6MusCxUbexnxA7E1yIlcwjGtqInSJSkLiafNk/vcx+ah7rCtRTjx7TCB5Fe
zg5z1Q/w6KnTAh15MotwsqGjqu+Awvu7qBdY+GfVC1rBfLMGdTwBLoMwqtfksqzK8kbD4s4MmiHo
bmui2tkPE/3VIND6xAkLSEEkpqYm8I0xg+En62r5Mtcze8Ssj81eYh1LHOpZAk/A+uxXFclNOcOI
FPVUfomzVE68itIrPY+BIs9ePBXy9BDT8rSpxCKn90brYX92iih9jP1SSpchaUHcfP+kBDXuKVTw
tcVOj8dgNs0QF4ZZpOGuRypms42M8k0T63r50VsBohhGfB7KQMmpXyjUYkH2LEcC9RnNRW15QGRN
V1w0NuAkGWIfztZ0HbFKMp1aL6nBTIt0NszKdBdkl7tEY/HFixmjxHGSpmthlDILcdBEmocDbVNt
2mZSlc04xPXoihkxyqGMe4ymsfTl6uIb7Y+U4v0pN80j+7j1yIdn9a2YRknyHkxFqFxVvZZ7RyUY
SYmCpQpxShNgoo5dX9VTG8m7j6ESEcjlrXSukrjZfh8qegx1R4469md5lO4rMSe7XGTSOe+ZxlIT
Smf4jKNtSWzGHN4a/Pk6tqqAXeYo5UWLymP99vE0Wl6upvNtY80qMbdclg/Qocmhw/AnBFJKyE+d
xtUSsPMcbichJ9uNgx+54FBS35Ia/JUtTTN5Y1XQAmmTcKBsMYzFFL0N1jcSi6zZYgFuHamNh+6i
KNlLFViMY0hjavViU71YeMfUTlOa1a1cWUbtSFnYoagbEiZsiYFNH/d8kbZYuBttlZA2lQVDH/m5
oqE5SUrBoYI7XbOGE1GfYfhF///YbJtW1i4lcWKB05mVR2ycVnnIJhH9Gpwh69EKSy7dlCaLXTVy
+6HSDv04L3NE9WUh/0dEMWlvWSCJT5I1tDPCommqNvQvDdeElMi3xRSSEz7g5kaTQ2P1WGSCRhNy
onwPT7dunB4p47WwFgyTNQOFjKGOJaztLttYsYBB4zDPm0gsbsRmwe0bNMdJwz13FArJa5e2uME+
I9qHwjKeoz4aJLcdFnLxkxHcK1naTB4+1F/KCKoE7cNRuFcyWL14WacXQ0mqmz6T1dNiiZQe8bx1
sk5p9mMmxd4ImpSTWmtZrkoksTGNwHiX2hrtklJh5Vu3WXWQull2jSDOPlqDqAOrlTQSreQI9I5I
perzLTLm4lsxl9MpDzrgD1HU43K7rJo4vWukeFPUVf+ydNkaqlR4tY2lxA4SpKDy4ryWUDcrxew3
tbIlq6Iy8QxUiw6G2tlW76JgZgdVYuz82KaNrpR2SaZaBYum1HC1pQCT6UqXgq04FQjDWmH6qqKE
c9VMlnaNItLlmgzYJqiNrDstJ/9tqS7hSU15sp1smB+BKTwRY94ZUXjTRHKMC1bVHNoZb9Os725V
xUDUAQyN5E/zHpYKPUoGyNaIGX+pJgKpWcuFG2GcidJRy/nzItxEowi3L+IsicHs7LVKAGh4YKPv
ZG26hN0Au7lMykubL9OWLIL5Cs1JvuadVToiXsuXJFwp800ueZIWx1T4m/DUZmlw1qe+vSmiOnkY
BOWpKkV1q7RmeVaK/k0YgvKx0SoKykJUWXac4I2CnjPeWkH7GJa1/tJPgoUlcNh8NLDa3GUxW+ZB
R91/0UeTwNBUfTxVN4sZq+yZXXfTRYVIA01pkiIkTe6Xvaxy95WPuNAeLHk+LR3cQjTD3n+Py7Ac
E6CJttaaZw4voVeOauYRiT4UhJ3xLF5EvNBhqnJiU6TmvdW7W7OnqJhKT8XAml6L1W0T9He4yt1H
4MTDNH6TI/Hh+0ns/3aR478mpPkz+dj/h6WQNeH55znwp5nk1n/cvWVljpjm50z4+nu/1kQkY61i
yKyXZJq175WPH+geTfuFlYn8pUJbxXfbz9/y4IL2CxWKlRwmQZVljnCI/6ENE0BVKQAU15dW6rgG
kepvJMI/4zvQpakmvU0ayWMyOMDzfp8OkLNObTISHtdymustLLtiqzfS7IpWltyVYl15uZVJmNwW
KZDvSUVIvJRX4IrJ85IEX3+6ev8knfwpobSq5GAnYY4Khxt9kb5exZ+TE0YeTp3KFva/OTuvHcmN
JQ0/EQF6c1u+usewRuOkG2Isk96b5NPvxz4Hu12s2iJGgC4kSJospomMjPiNn7Sl8zUwC83cZNaY
fjSKNPg1yLQZdn2cvbXMkeTXspzwkslW/2l3gTGANU7IyAO3Uz/VpZHRqR+HDniETHP6m2ZUoao8
xgLuUpoPPx7/9CVP+OWnI7eEOwMSyHQq5lrZq7qKkVSdTW0h8lO19dRd0Q/lx7ovqmYbpY5CBVSU
7qaSpXfGLIOsQFpFuEWV67uV9Po7ddT0T33pjh8tRFKtDYWk+lcqigCHSlQDpe4lv/Wgj35Yppg+
ySYp/0r08YMqeuXz4w9ZMI3/+x2IviOrAmZxKcatibZWTVFHvq0P8dkNzXiLEZq20ri4Lky/LPQL
bsuYuR78tegbQDNyo6odIz+rlWSHwDkPyrGqnusYwNPjD6IF9arM9t+hkEekfWiCFptbVK8XhozJ
K12bD1Ki7nfa4wLeBvrbRtHaDYbM/4mT/29N7953oZRPUQ+UGwg4WqOvB3M7pADc2oz83m3N57Do
0KY2i8IfDXy6H3/XnYWC04L0NNQWupYvqnGvNhyKpFE2TXXsx7mIDoNpwJeTpNX/YhRAfbpJcY7V
WnyQhC4RjbYa+2mYxQf+i3o/usqams/ttxDMZuwgENVZQ3wuWr7+Fs0eAp4SsU+Awg6uA+UZuLG+
8i3aHD7+rx0yb4XZ+U0D1k6T0UBq/noYnLCiiM4cW2GyMa3XM3FS4hYDI17CTpgxgZWubxzpjpht
FXJWUR//zJXj5SfAa6RijnIR8N7FT4iB+/MoSGJ/EPrvrozro6H3qEUIMEXmBCCt7+to1xbO2om7
PQZzp5AeEKEeO5AXFZ5XU6wlWKQFustCqurncVTNbZ44n6a2/4YDVvXHZ86irK1RZkbiDLO7xa4p
tBR5pTbClliWX9TKwxhIyANGRL/UIdS3j7foNb75P6vK9amDEQAUqr3gn199GQLQQJfNMvbbOtX2
dd9a+ylXlU3llmJnjF71ZjJNCICZXaxtqOti+svQQBOILCg9ogG83Le96Nx8CJrUd8d/EogypjTw
LoXYEKvnLlM+xmmOs1uwHfNgB+B7n004VcbfagSy8IDddImzS7qfj6fjNgTZqFVAhqQ3w15fnli7
p5uEXZHAUlaJPsui63d1EMhDbAX18fFQi1bK/P24kHFV0xKdF3zZwgiMVneLTsTz9QbvAUP7XW5H
02HwtGjbwDk7OVjT/60OwbA1sIJ8H9dBAwOoWHM3vN0Ds7XxvL/Jt9jki9t30MzaDXoqVkgxJ6ey
NLBmalVQXRk6PtgLmwcrmqIPulOLld13e65eDMEIXqqBd8gy4meGhrzmyO4bhSf3hYzMXWQX/d7L
POt9HsXq2pzfBrG5p8tdBrOReLYckIp/zqsxiHw6DhSB3BQLFU9x39jSisHKD4aFYpdu5PE2kVV2
VtLoUM/1k5Ujfm/tyVGhQgLm0OiHL+7Vku4uPlRZ7Dul5j0bLVUEmyxmU2I7QRRL8nMX1Fi1jajC
DZYNxs6QvIeTZFqZkaUUHLsQlV0uXfKuOaJai5ZWV2qyRZq/BZDbcn2IonSgq8U6dcaup4i6j5Us
7baDV4TPcPn3tuxdOIH1UJSUvTLZ4Amo9L4ZpJR1iyBLmk3exaoJbJZ14AmsdQY951znzw6cloKG
29nv6jbX/y5yITDDCj0XpGvefnV6c/yQxVitbimyyl/OqNUfstSGOTR0jbQ3bkhjtOwkwNfHZ/F2
H5I4z+dxbmpCOVksR+S1oZmJpPELBVx7Q/d412hBsBX0JTayioy/Ho93e2WTE0B6QZ7WRZl02UcM
APeodjE2Pg5tyWlS6WpLisSHx6PcBjNGIYi5dG1pDC2DmdaVlWxVja/qtN+2IPsoqraiq51GK7vo
BStznRzMSQ7WO5DI4T4sL0gZoWNaCaXxSeJPI+YKNkVkaGchDwZgRLs4178mvbrVgvSkuX+3yrA3
2UBWgtyMqR2EnV8stTp6WfezQdwx4dX0L+bCAVbHUxI2z4yTe50kYbQs7B59eZ/6arTvap42HG4Y
mt4UrVxsdxaXDjnmbyhewBtaJkosSMzF0bR+UtKVSMc837tF/ee5JTLZOEuR/iMjzg1y/UGubAVU
/Kjzs0DYbxM8njZlvhoebq8GRoEczstyDphLkEJLxgDZSHa+2dkejaIw3aps56cJL4Hn2A7D/TRR
/8bcZ+1SujeL8xvexT2PK2kGPb5eMNupLMORRufXuUNF3FLbLXZYa4H4zhGxCHoO76hZT3Z5RPDC
qi1vrGsf1Q659aoYuMXciBgtTDAe70DtzheBzzMpGPAYmBGe119kZAA9jGms/Rg+4tbLg3CP75B6
nNiZ+0Qra6gKrfdGNwX+ZLGFtF+kV/shrIy/UprNeHo54yd9aI0VfeA7c2CThvH6RpKeMsZiJ8k0
slt2aksKaI17nHeUjSjTWQi/6Vfi7L054K0C/R/zVXT9tUWgbUszTNXa4mwUcfhZkXVSb0YcVcDQ
Z5KCc6DGmK1YsO4ApA0SAkEYW8C8+iEE49I3bXOQbv4l6hTd2lRekeX7x6t0Z5FmsXDrpbADKGAx
GVgfzJ25gmPlWAGcPLc8W2PUrUz5UqdlvnWvhlnsBccp9YwKRedrtaCSL43wvSmU+mBbg9gFQJjO
0OQ1v7Q85b2jIkRphoNyjOl5bmMtHLfOJNbkhRewzjkffRH+A6VH+Yh/WITIvJVUvzVr8MtCKd/E
WVNtDETzwPuD5vlhY+VVbbAugGOPLC+0cs/Ma5+CU4lWWN9CKEpc+P3bEEH+CSa1sHVAIEFTbj07
SaJta6eFt6/srjkIS9GHzdxAonTfK6VvF+RkKxHfMDhPizsJUW0g0+i+8cp4sZV+9bRx82kM+TGd
H1VGs09EHR96acBrpte8cTILspUd/4od6ltB0/RPAXy15Nh2A12KFACIzFO8ijq8GOoSpRNDwuku
0lSHA6z3P4c8c3d1kVtb0fClkWX9Fm1n+q7ZY40dxfobDGvz8xAP8Bsi190NomnOaIur+9GJ5a5H
6OGP73sCpsn7BXAwN9zy4ViqTscLXR18dUb8idarv9g2BKZENeLLnx4TrDiZU3rWvN7IL65jWTUi
BmNPzuArNQxt0aS/qqTXTv9ikBdH09nVFMrk9SAK/pM1wrGjTxlv2BWKcLaUD9ckdOeQc71NKKY5
ZAWcSLi0L2zJV9tEttydZA2jL+z4q+MqB4AbT21Bg05XzTUg7G2sZTDSPp58s+D8UgUlGEwryYpg
JE+qgRBNvYTwNRNIlCpdiWQvsXT5Ydw3FFXn0QBiXE+fF8k4kFYi/Tq0OIShG52rKNEPepXquz5X
qidPJs03LbL1dsvywUYZ3Jlh1xS4W2VD5rXbKK4N+nVTmOlHSMfD7xgPp3rlpN7G3Nl+HqtvHqH8
78vH0ABsh3/vjb4hh3Krdp7Y2nWYrYxyJ+YyDC9uA+geGc2ybAruCLMpjfmo0LHWwUWlA2rbiVnn
GE/V7Q8H7aIvDejoDnSW1z8badm8b608/14lHcYOUa6rb/FU7tcKeHd2ILU/F4UcnpYzuPB6oaww
NGojKid/mCLtmxvbDtRIs3yfO3WzI39cKzDdeX3CBHg14OLNJ9wwDpqsmnyq4upZTl56rE1akSnQ
coDHdAd0pMpOCkISH/jq8tCmqXGw1dxeiVj3Vt6g7kT1Z2YnzK2a10meCAHNxdk4+XiVtydHk8aB
zvva/N4pXfK9HAAINDz5efpfD5NGSGjZgzVRaXKNY0/leWeGZvicJCjpK6I397ozqEdQwNpTbCnl
R6zC1uRn5xt9cRqprpH8UA5Gm0idb6tXYUYBE5HLpJt8yYkFM4v2TZGH/UbGZXKiVyS3etDKPd/x
o657ZSXhuDfRQP3xurA1LoZl3qVRWsetVGXFp/SrURUgxhLTWIk4L9ny8htfj7KYZxkXVa4PiuZn
tkzfkst52kHTwU/sPK1t30+mTSUlDdIOnJ3RaH4f1ogidWVmH6fWHZFSocz2MWxT08XZ2dLRR+hR
haVW7xUH0GD1Dzfq1e7kpKhhv8FGULc36JnFb/IK4Pu2KkVY7R7fQbdR1KUiaKCLhrQ4x3PZ47MQ
UMpRMTT82k2qQxCVCrDZJvMFTlnKzh1K6e08Fbk7dGD04uI1pfoFlJbab8rKDZKD2VnTETC+8ztI
akU9qO2g0G/utc+Pf+hyhXXgdcDJQfrS1/SMFzbDq/0VRa4tcZJq/EBTLJJEYzoOXhOtJPC3ozg8
8lEp0BnPYjNf7+LBzhKjbevON+r4Q1/hrLhpZaqtkS+WEZHCGI8+OkGzRAJwtsUwWd1mblXXg69n
mfMm5Im5KcfE+6REOYrsNnCzlcmbc9vXO9cAzT0nNCQAUKeIE9ffVUL0MMhiVD+oDOdHm4B92FSa
Eyogsvo+3KaAyzGLJ+/tt/wZgJAxwLJiMA9a+LMxEjoCMOTqYNP3iHg7QLy1nRnn3gBkpNGQaLc6
5GcyspkMVImw36OAlHLtV3b0T8P/DU3fUCD92HnXfK9rDfhFVzrPYlCUGFiWpQIun3psaO08oGgW
aXWDgHJRz/jPJmrpeSLiA3yqtno/A3817sQAv2ljUQwl9baEhcipZZRvI8WFUR/HY/nj8RS6ywDH
9Y3xPAa89HFhNCwDXNdpapLnTed7kQb+kMfrdPIGV31nVj8UYSifrGSSf09mbJ+BpVcb1e7SYkdr
Ii62mRl7T2oxlT9zjYbcJpk6SA5ZHBkwvZNC+SJ7R2s2cnDUJ1EDLHiDc9R0jgJNqJupNdvvQrhl
dXSc1juxvKxMNnjCV2u7/ihSl05CmLr2tpvqRIXy35bG2y42QLwGbdY+ZV1rwGS0pUqNUSYRm9pT
wmrfGb35ueuAbKF6EAOpTawQ4rKX5tXejvXhrZgqADqikM1nTNI0bAlr6hZbquwOKMm869B/AXBy
oekHABK1EPEkrdasNpgyT/tpaOH+Rp7EzMVsnXp6VoYYoK7em+0nPckptmBr3bnbsK5i8eyC8X2r
hFN/KbBExcEnVP9hh4HeVEUHOzlPAzhq0qmgOvP8GhAqM4CLHi194AFZVmFxzvW++BglSRVtx2F0
E+CpZTLuoS1Y2mY0y2OWZ1Kc6D/VmGXlQf1ZN3lTYAQqpLXJJuNrYGug1wnOtbtSQ1yGlnn/4PpG
bY73C27ic+r8KoA1Mov0rtQ7X+3sdq/lRr0vaUT+YcbBKBSy6MXynkDz0Jx/xatRUMqydMTYSIpN
N9nkfMyZ52q1ct3eZBz/GQZHcuo8pK4vyJFXwwRFm3WB0kk/bZrypNrttE8Aem1bEenHoHF8LeVI
R14hD/D0pk3jJWuywPNlex3SOIvcfnQraa28WGq9/tKgqgA19jx/J6/MtpFafikKKrAxkXcX9kp3
BMj6z+MYsKD5kVsxu0QBEnkSWRK7RQJQtL1jKG7V+07UNeC7XZQbNxlzQAVf8bzfeVv2v73Q5nTE
zkQbwDbwtUcB70tTjEh1yBKZPYt+Y2d0/V5qElkEdwijHn6pnq64tczPx5sJoulE0OJFdmMa0uQ9
NIYOXOXY97iFmxAgMm3wtgm1lW2iwRODktXyHIJw/3ielq/Al2miID9f2fT9XpA8r3YHKpiuOwZ2
76ceN8moNBOU+8bYmNlqxe3OR84aRPQ1PCpuL0zi17ugaQ0QcAU1gdrLBYhWr+/HrRtNvblxjLz6
OwqVbIRdW4nfLVpy1Z9/KadsBluh30XUM66Pm9HLplBB5kAYVKtzKPXogofpeTBsguzjSb0TPzDz
fpGZhmGKd+j1UEUQBg18OenDzRRbbqJhk4P6XIkfN69I1o5haJUjxPTSJr4epq3qllAaTn4wtuPZ
Fbr5bBJt5oIXQpi6oKUAE3oftOj05ZZ0gC0p7XboggYPS13bzobgK3n3vd/E65GNNEcbHnaLT09r
K9LARfO+6elrOIX47SoUNKo4Kk5J2SJ7oe56CnHGUGM60YfJN5TT2nNmJOZBePG48nvuRB42N6xZ
NKtMQvQiCuQmKz4YOT+H7soGoGz3Pk3GYU/djH6fUSA800l193j5X/7UxXGeU0WSYKrsLpv+emFs
K4WNWEqeOEB7jpHa/UpsOe7gK8CInmCX1qGtvzUVU93UcdrsweH3O1O07oUHk3MEpIeEiEiqN+Cb
5UaJ4HsAEFIOdTc5Z8QK2x/Si4azIQIEJHs33em9Zj71qgl8G484QXaJMGmpbbhjlWe9pWvfT2j7
RNhHU0usOd6qs8/cNtmjTJqiVCmNt2bU5ysUzTsnnt7T3LJhMqybBwuyiV3Cokx+CE92r1P12Lk9
BXavrJHShY+yTfQqPCWKsbYEy6ydo+HBOkDJT+MWuCFMV21mhUkXTH7ZVsNbDSgkgrcBOZYOXw9d
6OL4eMnvnHhyTSq8qkoviKbK9Yo7YpomlGNVPwyVfqc2eLgAMRj+PIThHkl5nIoqOK4ldR01XTOa
9J5RMgfKHug1UCo6sJQYnabHH3RTmJln0OYWneGuBhIOi2dIDr0pHhuh+QEEOORxQlEZ4Byr4Skc
x/6L5QmCTDBM4kMRjlq2rVLLgRKemCrKgkWt/IuYyoyRKtGEQ03eXZypvhAKnruu6tcTMXWYZuPt
Sl9rwt28sUHG0ukjS6EEhgTBsgyE1mlsRA6IdHiA8X5kFZAsnCzzrdpQeoQUQmGOgqlEMyex4mjj
lqb4W0lcxJpgo9NPAM7XoBclmnfGmDrNBqqG5m1NUwndlfh/u+f4qej6A08kuNElut5zce9Rr5IW
tQtsx7dFW3PAAxAOjzfC7UmivA7GTjN5y+MzusiFecG7E6LEuu/YhJEOPd13RZh5z5HeirOZJla6
cnneHZAS7HxLgwFZHiVuvHCSzaT7duCKmdAJpSbWtH3Adt8iRRysHN0bwMC85PSu/3fAxc7i7a/l
VWfofm4Au3ciZMOM6SkynTdxGUUHyF7uqcuM6OhoVcZ7FcmujNrskXJMsuu6ovpAtSPfoU6sPVHZ
/ntMYKhVdAfOuT0ph3HVYIx1vb5d+L0uFbwZ6m2gynK97o1uN0Y38Xu1hnd2DXPkMLSoKYyl6f2b
tXg11CKs4UrrTiNFed8z4axRXECcL53Q0hukQP4hXtMhubelOd2zjDC5MDXo60+TTdhJAW/TLw27
OLezu/04Inn1eEvPB2M5gZxsVsABkILv5fUoQQllZ0h0dphV2dsyqBw/t5OYv4Pvnek1/A8l8748
HvT2LvTUmQKvGhwmupqLQXNV673MTQy/nQx7O7Tpb7W03I8dB/yjZuTJhvbl9C2IFGfla++dp/lj
7Rc5T9CJ119r2LrkmMWGP8KPORG1JbLixfTOzFK6ylL/rxDr/wudvje7LlGJ8zSL/CyrfxYGcsIb
e4NOqvuXnrjFTspiOBcZrU5Inh2KlVZ7eTy58+QtVpQtw5tC5ynNO3NxWVVTys1gpJMfwfff6XZt
7nPaK9Ag3WHlPX1niwJNnP1UIKwioLoYKoh6xPWRv/Zjo1KPuXDegmctV96Dd74HcC8uZeguzfDi
xZrlxmi6CkYtftel1Yk8TewmnV5IUNThvxjK08FQ846gHfgCynv1APS8TKuVUpl8pXX1926jdZ+d
SM/etHES/vkqzbJc8BF0Ehhn+VXJzKUNdWRksgHpFRH0X8vG/FIkkeE/3g53ah4emQubD3zGLMC8
OGyyaODgR7bq26U6HZvBqy+GyNRtFQTqgXMqDqFbaZsydfuD1db5Ewxm5fz4R9xZQ36Do6PBQ8YC
Q+j63OVa28mMG9x3qdQfor7oNoMdG0eD6unKHX1nT5KuqTw4/qO8trjBojJsbRvErN+TDT6D3oXE
XNfqSgS7QcxwUc7tMZ6FKHjQM55D3KutUlSFm/VzwiGhCv8wlK7cIn6C53EeIGaopuJZbcPhSXcm
c9sNcXOK2lh9l8Wh/l5BX+Q0yDI/5AmwksczfUM3evlhRHKDxBiC1jIvduvYlY2aqb70uvgUOoN4
Yw0xDgANtzGErCN4q+gpTbMvepjnbxyJQEMJnxfxotj6okjQ3i33KAAQsN3VYCV7Ja/rXZsnFItW
rtR724LFMtGuoTJFF+x6Et28SiRle9V3EJE4KvBIP/SOCevTCtYoQHeunLnVSOkNBA1d98VQ+mQG
dmqFmp+2bYSiWZK+HesUiUob6WSoT9rMwVK5EvT25+MVufeRXAGzMPrs5GMv8gYeJY2I4epC0GiD
jYimfxprsE5prPX7xyPdeafwxJzV5lwodBqaQIv5DNopYfV1f3LLdwWF/aMWZu13G0L/X6kxS3nW
abOxaKv8oyFS8slq4AgbTrRyLdy59QhsPHVVXZsD6eKLR4EA1VT3uh/qNZ67k/kuH9xZsMpUd0i1
zzYn2l+PP/0lXi5uPZrVXA/ujOCy1fk3vTqPpdMryRhYhl9qUT3zJET6xhyhSGGxYKfJhqD2lKGS
gKxcATltdrSwnEMxpKj0WrZM/LyyftMurMVOp0ey96TqfUFY0/6uKF2kHIQTzmJUUUnNpnOS/Hcc
D+OwzdwG4YWgb9AHrhWY1nsXD5hp41ae/lXrMvlOWuNwnLBTsd+aViOenIoixYZtXm0TN8ueg2QA
wmlMcYXGtmeVzS4qAhPzQWXon6EWYQNqT42ES6YKhE+lFk7lBtYJnelRaPZ7I6AT9lZz5Myp5nmE
8nShuHSkrK4Zt6kMRuXUslWOlmPnz6qS5z8ge9k26naRgmqGXaMni6bEcRq9qNhWrVt8MZRB1Xd5
MGF20Ymy/1JOUbaxPSP+GVh1UZ7bLrRa7DRqD2/lsKTDAmc5PjpBgHHE45W9t6lB5Gj8KContqcu
Iu1EXwnobmP4wF/eO1OpvWkiZ/o05WP325Tq8NRCQEQxu83+ztUAR4kMJ5932lSkp8e/5M7NwvMH
GBf3tQYSfHG6BjNRFD0YDL8f8vBMWxAWoeOGxz8eZT7CaPEBQ9J0fXF/5U6jB7ESGH5aRfiLqH28
N0X4/Q8H0SnNaCBuEKACYrV8W+jtEDuF0dp+awp1L9Ds2qEbs1Y3uYl8jOJgmjzT4HSIJIv0UHYx
uieD5vg9AgnIv+jvktLRThW2LSuX/k10pzXFwZ8JxqTZJIvXp38YQE20UaL4hRMbmy5Fy1DFdqcc
dfWpz2ML6u+sxWAWa+ilOwOTWHk8KIi8sEsXyWlKd1VLBkPxZS2Qmo7a5uTU5bBNq4zkfsp+Km7h
bmJLSz49XkEQ5XzTVcQDZT5DVqD96TO8YBHxKsCdk2JEycVtHB6lVHHEoQpa4XdtIH5pyqg9T/Q4
UipQiJ2pSawdgs7pvmJK5DyX0TRskwzSqBmq2EfbmeK9N1vP+5EVsfM5mrrqfa8miblFNKAoPlJW
QaSjTGQeHLRwsFEs6mWxr1DiQMw7EFWzrw2MopymGYunytb1CvuNIut2hFkk+jUHFU+vswvUydMG
5HidiP5UT2VYbkJ9GiFJeiHa8UkaXWzF6y9pxkHcyqLPfSoN3rsaHb1vMSQ8AnjjIQaWZlHnJwpm
PjGWT1AasmH4hdxWNwtONPovzaHEacmBMkU7eM+iMM3mLdE01o54QMkvrTWExtYDwxAemsaywg2Z
wPhz7CzjZ1aH6m9EQBX7TRM3OrMHctPbt0huHRXBq+4srSixdrBGm19Jlp4VIhTXQBjAwTFalOZO
SoICmYw986/WmhBuDqPUPlXDRO1wY0sHx3AvCfdYQAtgbsKSYle3RvezFyMiTdHQh/uwR0DtoCZe
3uxpSkUnTUl1hFPQj7K2bkU73sl7zHcKPT+oofJPhwzIlwzXpYy1gT318lXxE49/009qGX8x3aoR
WyUQVrztetF8bc2mqvYeeZfvdlN8ML0yPFdekvydIgGnbvqyM94JC7bKRrQpKqEj2PNw5eje3caU
H+gMscYUBK6PLqT73M4dI7qwCNFOi5oCra0qO0ps1daukjlCXx8ZeJuwB4mvGH54S2qjqlRmbndu
cgGVEREmvPAbVD+5rRSlPDXeEB3soLfOSUFXHWc0/WTAqZ+mRHt2GjtaeWze1CJgM/NOoe5CXxYe
9zwxrzKWTqkmt6MOcjHsftjwZg82OsKq6GUO5kZt2mztITiH2+uvByulQm6kPKpTnV/MdKwNPM6c
prgUPbUkw1GmY5zAFk8KSIxT78pnNbHVvdp2qPYrwacoS+WHzG7jX49D1809qlOeMHnIsxZc6t7i
HlVdRbhuHusXJwyKZ3y5+mekCOXKYt8ZZVaoIF+YKdg0JK6nNxR9XdmNMP2IyirJj4XRNMCLld17
d5TZpHOuYnHJLZKTsnbRTiml6dcZrXugNjgTj4G7fzxjt7eMTXmRnAAE1MvqXX+LJcZ+UuvE9Cf8
B21B+1DmMj7mKj3LoS8cKqzUusvA9v6Q2Q3+ko1pU+ShbQjNenG95SiWZdj98Xm6VyOg5zTfwrEy
D97gYZhi4+6YS9o7DlJRK2nQS0ngerdS3Z5x4xR4dVKuxfFodHzwsiqz/CCTnyXa1R+dzsYGx7DE
k5aIY1tU8kxIETsEybx3oxafPTs9tor4/njyb88pP4QqDXc89KCbxp1d2nbqdZblN0Hfvbcmns0I
8tX6Kc5gwWxL0wo/PR5xzlaWn06VciYIUrMBFLNYbi+MyywyLGTBpmnrdlH2JnLG8JzJdHhf1O5z
XKbQgGMRstnW+mq3+TZrzhsZFu6MWQTudz16nwlnzCJyQ6gQpa/mUXnqUYt935d5gIemxFGxd5ov
wmxwX+G3VRdwNul+1OO1Gtm9w/X6lyy2AO9xJXITxfJzi7yBliwWOIMZnx/P9kvUv55ulGds6Hqw
vmmxLGEfIzj8oUO1xK/VTAEfFqfJ11l475vFHfDBKgGYblvVTcNtW7bGVxIErdkFbVKDw9dn6clS
BEO4DR0lTw/d0KCVbIMu/UqGALYtSqWNHy940xKvuyY5kZji9CJ56sA0aCPlKyh3HfMSerSnVNMG
3HfAov4Ya5KYx196Z2nJj2kCQxlkaFCV10tbFSO5Ve3avhzpexeNopy9pvbesZO7A+hefTPIUWxM
vf8RFu0ndKOnbaPpeE49/iG3R4rfQbY+l1lVqO2LLYZs5NAPCFH54NnqC1psvzjMw8kRmfs86GO2
Mty8T5YLDMKcbgM9QtBPxvVnF16M9GI/2H6VlfAoVKd5kygt5pAzBODxl2m3oRr+OBho5DBoz0Ih
vx7LmsHURCvHNyvF+g5qnRe7FIhe6957vcAjNlRa5ashleZjn8rxrTHGz23sKT/hWpEi61lo7UM9
cJOdqmeB7wVeiKigAVEr13q5gkm4NzE6oIyZRkq4WeZDTqpGZedK2x+ccAK4GOr7BmAh/LpGPzye
mPk1sliD2f+cpyYUDx6eixdaYpeDHZWG4ydDMR1D3DGOCuXV56rFPUmvUDpK435YSbHuLAYkBpIN
VJshmSxL33mKC2A8K7pZSHmeQJcwcpjZ+9RTup0UOU2R2QOBDna+khfcVt2RQ+HKBHWHPAvYpEX6
0dhBQhy1xWVoxEVXM2uf9VX1xHuu3EWVbm7GacAuVgbexejjvzEr9Va24u0hm3+BBZhvznYpvV/v
RDRk0Z8uLHFBLp/nERT6bVljoKxNWnbowPeuTPbd8UitAZsQXmhtXI+HVrYTSgSqLzG9/6PhNtkp
rDJz29cuWkETHfk/3VEzkgZqks2djN74YjwB0Dfl1R1dVCdG8yBD+jGMz2jx4YcEwhInYMx5Hw95
C6TkmUJRE0byDDuBz3f9jR1Q5EbptOiiB+P4F+IURbOpRJaab0OpCFzv8hRnrswFi5vorcOl0BfY
IYgqkNkmD8OYtp/eD8PGMKPxgjmr8SsTQ6jubNlk72OjRiz+8U++c7vxk0lfwPoRmWiKXP9kV5M0
tYwyviBVqOzySISHMMn0r1MqlKOaK+GubF3tVKIWivJ2UJ4To3JAzRvKX7yT3T36Y8bJdhP3FGmd
s5cdWiRaUHYXp8H/rUVbdg8B2lfDJpm1Bo3myWnc5mQD1HwCYKShMWCJTc7j9s/3G40khCFo14HM
WUZaPdCcOlGS+GIY34Gwt5tJZLOw8hgdJrRZH0/jnc1NXwTYLppypMEvG+PVY00P7Z6iQBRfqI60
e0MdEZyW3neP0vFRZuLT49HmrXsdLHm0IB6goRk3P4kX2yylep5piC9ewKe5mw6B9DeFKjI0eZtm
ZRZvcyyGYv4Qogd/z2VwvT1EBPtJj+r4EhpobOr97MoQqdru8Qfdnb5Xoyyifzt0sPn1Jr50sYcO
pY5gWT5pzgm3CgdWe/79XwxHE2DOYW18ehbzp45D77i9Gl8caZl/VV05bVFXdbaOULynbhBrleHb
yw30Os4LBqoMlG2XLZ50sMacp0N8yQi4e8iZqKyWtjgOOtmhNSIRA+dzjQJ1b5PMjWPA7C8MukV8
d0jEO/gK8aWGNfjs1tpXNCnsvePGaxT0e6tH5wA1pFmRBiLO9R6hApX3OjXWC+4AeIE32T96pX13
0/YcafrXx0t3Zz/SvOG5PhvvACtYvDhF03eWlhLVLa0sDwj32fsyk/3KfryTpnElzyKUvKdJEPTl
hsyDJhCqSSC3YlgXgO/bLzX4LtjydYZHICAK66ySku1oJ1PLxFyiDTcB4qSAvQwjPow0T//Bsz07
h70pfjvB1Fh7d4inQ9t7E++kfEjGlVh+Zx1gYnBGYZHP+pqLUD4mgTUFChXfvgbFn0Vmd5h0gZC/
12EbD5NyZbx7awFlCN4HfUsDDPf1ugurzuvKTRIirF2eSWhinKSQgPjjFUeRBSr3jAUiFZ2/+lVo
TQKWqaqt7ILpuElPjFxM8tD68wCOCifdQQhslGms+TS9GgUZC80sOjO7eGrcPGGMwRG1vWRfqFO1
x21qVZfvTkyYByNNgMbO/llMXjbWEjZHmCPPT2Mlcso56cIIR+lH9egCEzjWohgu2Wh6J7NANC1O
PetbqU/5jme/BeGJMm0j0/EQ94b2pu7c6p05Bd7x8ezfiSIuyfHc1KIAC7Pvel6Gzs3C0Jb5JU67
5BkHCe8Z/99817a4nD4e6s52YpWp+NF7ovpoL4ZqXTOLp5ahsjp2dvWsed/YZXh6PMoN25WEHxok
gAJi/0uCcP1FsQhmyltSXFQVF2OhGdZTwPb6OlX9y2nGq/5/2DuP5bqRLV2/SseZowIm4SL63AGA
bUhumk0nUhMESUnwLuEx7He773U/qG5HiJsKsWvek6pSsET4zLX+9Zuias8H0zI31DrVtoZ4fYlB
KDiHSWJAvXT21lbq77Kuki28p3IjQx7DsGTJmTXkz3pqdhgt1stbhAjOF8oSf9KX/e5OQTlg2IkB
HGXHSfNg9hHWhrDFjgvG3x6+7EvQMoH45Hn8ZIKdlBmrrwzt6iq0gcj1/k5FCPQg6bn1sexExuv4
0w2/qPFaU+B45kFP+MhrnKHkDRq9Mx6XOaptbxQifGHCoB2HCR//UI/qu3KxrFcSKtp266LXP1am
Hr4heNNLQMMeEZxMO40UdSf8rOH+3a1aYe0VS/7pWPj+Gha3MZqEAdfREFXuaxmzL29pC/f5z2/V
7w7DoG/1NUbCSOPx/jBr3lich25CsyZrT2AtH8xJ/FnXuP6W0weyasMAosDM0D69P4qRzwVPq0yP
xF/hSlzV0xo/QJ5s6rY7dxl/zKW97cNOPqwpZp+wNj7KVVZC2k/cD+svLH9Ptnkta9QUNVx5lGs2
ydJp06MR41+FtsfapQQbZl5tkPVgqlV8OeL6uamtwdmhF019K5bmphRG9Ykh7G82atYmDMIEaiXo
O+7JntdHXRTHBiCjbUzRi2z5FrxyjJe3IrHj+zmerJse4r2xRdB7lTbS2BMCDwmBT0gNN3qZZF8R
CHSdnzppdM9brNwnhlN+S8tQZRJHPMJng4efZoXvnyLccGAORtGQFvEwef8U07CYclSd9HetkLfE
7VgPebSighFzhAb6jdFVgaMTVuHb6JfP4HDWO2ygE8UfEyQ6fmOGfbZtyl68VqGqXXazSLZ6OfHm
ZZMywKSx+hQdXqiQd9DCHY+91Op1mPWznt0MikBGYxMv96wlBT9DoueMXlYN4SYTU0q+XDI7QW00
Y73R0CNnQUc2yaXZx5EZlLE1IcKJnD4IWwo/WOa1Ym2NZtYRWDhtEvm9xIIjWNTGJsUWWtGZEvWx
es4ySNZ3bOuFl2MGdbQ0KRDQykV+I1AHVzkxY+NFH+d3qX2FvQ+ClBE2xWIu1luFXUpDPrIi7/tO
JzpAV+PxRZW2yHwomcTe1m1WvoXhUD13OS71Gzwlyn3nYEviZ21o6ihnIyNnNR4I0VmmSVHPybPD
NKTl2NLXWLlxxg1tCCJNUZrHLjMbXJHALL5lCIUaf3ZbRpwpfkKkHeYxDJm+bZ0fs6iZmv55NfmJ
Tbx7RdbvDGh7de21AKZO3mpDEWaSVuZytJoMrg+LQeKSXFWTCKUlTo7yd7EJgOwXt9wpbj6qD6mp
5ttBL7HFW5PXsgvGd1PttZU0vuvTFN6bQxf2jEfSyCdhySo8Ze7UHtQ817/WwxJ2PoK38QK9u0oI
Bo/gNunlYm5QPerPiUP8jjcvEoW2MCTGgLM2XehTR4RcG8uGQ+e64c0w7F5wHiGLUM35cJqhqckv
z9X8RsNqirlQN2f5picoIvSrKinrTTbVxavAx1QPKt3p9GDkczcheM8jCorcoTWzh9p4nsgkO+ug
UpAdU8GbIq5tmInPEQLQYco7XfrwpqKt3c4QripjcM2t05MI4ykIGjoE4zMeOTYxBZuymsnV1lOo
D0aDB0ITmfG3sI6qBGZjFOd+Qe5PfI4MT6GkT434h7p00RdMM9M7jRQwQElpyb1Sg/H7wlBmlehH
4LmxWCCSQdyd0aEZxXKRIVYuN2x94hm/2JCVso+il7CJEL+PSJM8OSKG8mZlNPm09WV47BhIWlAV
uiXctEajy/M0NNVh58zQxLaLrKq7P79pa5V58qJZK0GENWQl46inlURhCRKTupbieg1yrWv7XOjy
GLZJtRW4H2zDZX5Tq1r7ZHD4Yb9ET4D4i0Ez85TVm/n9GogncyNTa5RHK16GbWWqdaBVMP/+fHW/
OwpycQAg9mb6k5OrszEMSvHFYYRApuU5rxGjyHr5jIH28SiEE6zETeg9YAmnZVK7FHwjajGQoWIS
rmnob3ll1MGfL+VDHb56LNHKgyk6MEVPlQJhhxdMpPc9cXOiDugHUDMyKthmjSw+abjW/ef9OwFg
Cl2JpwP0D4T2/tmMWlsXlGbTscRM1+ejXDboD50Le85thDOQxP98aR+xcMDgXw940gqlRgWtp5+m
4yImbeOipPPdOep8I9NxfWA72mlQOx9Nk32xjlPpgap/luv5m/trYn5BrwPvwMXs5/1FCztKW+m4
09E1yh+Va2aX5bxobMOq88lL+XHKxuXq9M2Uo7wvdOzvD2XJNGtMqUzHSdeqnVJYw4VEr7eRYpwv
dNchZyoa09uyCuU+4qR9eFx9oDQk3P/5xv/mxV013ni/rmoGGHjvTyR2NWVOsDg9DuFCU51m2n7F
SD95c393lJV3p0LAWy/85M6WQzoP5lBOR3VRovNM0Z8YTNufdES/eXzcTDh+TAyBCU7rb8ynEmcB
RDy61pTvrKUqiJdru5A4D9W5/fNt+92x+CpoH4l8B/Y6uSCM4HobG7j5uOoMvUTRjesiit9ievFP
KDk/vQ5PPkXLYkxIkgPyK+gd75+QnUWmWUA6PXaiSmZPqnapbgV1TEnwnNsnQSv77KWI2+XeHeuo
8YrVMu9BVTTlkBBGWPkpd43sJGIkbxo2otGb+5CQBurTdDXphNffhYWxgfZmvS5haF7nCZuZL6fx
x7RU2Rvrdz9fFKOynCFyZauzp0Ukl5FV6J85+q3ryunFcnZYO4DssSms9/0XCEaQjWlEszUf+yiX
WyW2omAEhyPXzb7DxLy6JALM+gQN+N2zZA77N9UIwO/kE1CGflDmTJmP7jzMATl+kce839qEzvCZ
FPHjVgvEC0EHtTu9E4yZ95fHTNGcKCnnY5vDOsdJSqXyiLCzVBb+E2vx51ytSo/qqfiMQ/ebFd2G
LMPYGZUZuqWTFZ250mLGfb4cTap17CqYuklrbKj5BQee/qlp87pVwezntV3JKVDJ3l9pY+VysO1Z
PbqISxBINQ9GYXRn04j0+c+f4m/WUjhpq8KGaoKmyjjZ4fsCWWed5+ZxgbbwELoM0FPX4QVuGgRF
3oBP61mlMPn3SivHH8Rd3EkPojqDN9O09uOfT+fjUge6T3vOPg1pgXvw/sJFEw0sDPZwzKoyQ8wq
ifcaSer881E+Pk1UKrCewGZWrME+WRRK3U2aRm/MoxRxRq6g5Jp1aC9a5+ASPnTaJz32b67Kod83
1wIHK7rT0byjkyHeJ1IcmSHO+8pRH/McR7R/fFFsQbCo0OUzSXDXk/jl4+/rVqpV2lrHUprleYYU
Y0/KbbyziQra2diCXP/T41EXArvCyV4f1Kl7ctg2+TKL2ToyAND8QnNg3GJf7A9R7u47chY/eVM/
fv1IT6ARAVbjzM2/31/flET46A6xfbR7HLHSjMHw6HTKGcl2r/gGTkHbu8kuzqvvf77Oj3ov1hwe
Hzw5/EQF7Nb3B7biDg8LyY0lYmn8IURjHyOFHDazVx64w+1tzWQ6SFpHv4znECCRtsNn9Cg26PLn
Ky02c99NjdeWogvTuLg8OpjVbsPOFh7q1PKTBfkjysT5Qr3FUIEFi/HtyTLZZmRETb1hH4nqLTcW
WhXf7tv0OaywAFNHZgxuOCYB6VfulTlnTmC3UbLRulpBgyb1IBvhwvz5HjrrUOn9zoQKmUUCWw4+
AnE6b4WkNJqpEPGtAv5F0GKj0PJNPUwCre7Gl2oKxdFu6FP9BWje2aYRLjN+kmhahbebHDOPgr26
zvXFQpsTJ84rAUO9fu4QgbMv08jdEfUJ6csJJbv8VCfRCMTSNkswm253nBuTrCirhI3pqWYqBSlg
ZvGIsfNyYVmlLDBei1148Q30gHVstWzsOM32qesOxbONm0uzGi40mZfbVr4BHai+uD1y7kHG2S0I
cPHNjhLR7VVlLB8aKdx0U9aJfhsutr2lci9e1KaKpTcu4VQEFhfzncG0uni4wizPupERxtR2s/HT
qkaeT3Uvw82oNdoZ3If0W1Jrqcpmg6TVdwohGzzKrPqi7WX6o6Few1Naj5YvTaVb12nTF1lQLZlx
Veg4y+1smxATXJinIfJ6fNUmX4Z1nO+IDh4I+s0tPxsbAD14Q1O30fPaPChRGMNUqsVIIkVqZdon
C/AHGJbGlXKWtwHmEEiN8f6Twjmxb+y8S25j3ZQbRXHMSwMM8akVCq4extCdS1sxNlXDxIS42ukT
IPa3h/8JEDEkYSx2sptjgGNjraEmt9asP8RwbnmlMsu3RxId2W60fQwt3RdjVARu230Wk/ChSsNO
k+IFujHUdGxvTy7eSggd6Rk53zIekJdTZRO1E1sYsALCbM0wjS4RCSuffIEfLtmkbmVX5fNjnk17
9v6OKznfJt+UflvIOLq3HG5xQpDUJpK5ujWrLNzW5Et5ZVZX3xBwNp9sFsaHBYDj08IYjOlWzfxp
i99JXRs5A3GL6T+0rKl3TGWT6uZ4PTmzdqWlMdBiiGWW4Vki6mG7DOaz0QqnRU7YDJiXy6q9GCLM
8rdDWYor6Y54+5TFoo4BKbc57DpdX9ogIi3vOKliuNfKsY825mSJNBCVcM+yZEwpDxc8zgNNK2vk
AECvpZ9KaNgQbRus2CO7k+0n9/5DucFNZ/njH+Q90dKclMhAKHKUlBu3GO6ZEJZceCaIEXCUURGH
gJIFn6y2p4vtCtb8hGyYz+G1tp7PL5VApOD4TKyRcdtaki4cyutq4j52941a3WdS1Z+bajSfSbZr
/ykotR4ZU7l10MlWeTrgyO1IIjSZjVsTo6tAb1XTz8Pxx58v72PJylFg3mHCyr0E3z25n4VbTKNe
N8ZtMkfVuep246NijChIIwwF84Vg6Co3jYPGs/3KBvfkdCI5w4X4s4rrQ+uzngdcJZpLahIGfO/v
c16LPk2i3rgdFl17KsWQbN2aOVLcKdHjn6/5QwV5cqiT4ocSqxAi7YzbwiEAcqqVwqdS+Yzw93GR
oGulIgaywh8VTsL7C0psTcVyp7du49nQtpmawL3IeuNmLhcmFmXX7CLdQERbh8N1Vdbd9s8X+RHG
ggADlsr8Grb4R/JfIkZ2eisUt7WYnE3qFLskJhZDdM0FXM7noVSv2mU4q4S8HuzPonx+91rhHsaY
Hn2zxVj25B4Po62oXRmbt8syLZd9phlHTFPjyyHrlgA3gvEiy+vyKjPU4qvM84eySlafUpn+4wIO
VtVKfoTaAA+FWf77x9C6vb3YyF1uVUk972n2OHYe3hzdteRnBPngK+g15VQbvtMK+8cY9fuO1RVl
4djO/tLViRY0i5u+fvJ81jvwaxUnVtQNyQ+7iA5P6ZT11WYR/GN4RUe9n6PdpJoHJ5qNvS1Iayaq
pJjPcWptb8wM7kWTFsrGULLypY2M5LPP4fTTQzKD0IpeHLSKwvKUXQQxMYktINVjWetNHLSzUmcb
PaaYdrMmK/2SMp61H0eM5eDWSoy4u2jk7EfC7Z4c/m4YTNhvz1Cfes0gK93J1zHLKJKNXHDn8VTR
WpQFNOqxT6BGeQjtfLTJZ86UvcyF+dbAQz+Azo8SbWDSPjvsn73XGWM9enhSD6+iX8QXV62TQ1Ox
RnkGZiSuX5VowfxCrkBSGmXTo2PMHazWtLgg/80MmFqVukfBVuuBpKVQdpVVLxMIZl6mwB0MFUmB
L5J/bEW2NjZUCKt1Ie8eGO77l06NulIb6ya7i0Qm9bNpgbPhdXGE6V8yOK3usdxn34dMz++JaWmB
sZasu9O73thTcueviZYKOLlJJEqvSN0o9lWLHBFPI+3ksw1g7bjevYfQ19hifmqf4bucdhN4QlVt
kXKu/QQuCukh7/xhaLRdYaj9TuhxdRZrVbHTU5ndzauXIfP9IdDGLPOzsPjMZONDx0V2BqMFuAur
KIHt76S4wks1gdKj6HcK4Q14Yu/B/zea9ZW8AVyqre1q71FZL4WWXpkLd64a9mL6THu5HuTXm8JJ
QMUnNxO/FOQGpw+Q0khRXMYodyPDcX+qiDUcqLPPi5agzqqV1l3mTJNHBPgnyPEHlgulLPifuwqq
2JFZPd+/Ol3fmaFtFfbdot8k+WWrXVfM/RyjD0SoBCoYqsB1NU1vrc4lNutpzgT07NqPzMvCPmuk
sxGl5rn6l7RMd2ohNz+XrX+UQv4/ixi/rr+Xd538/r27fKn/812w+P95/8f27z9H36vgpXt59wes
HZMOiPW7nG+/t6zK/x20vf6f/9Mf/sf3n7/lfq6///tfb1Vfdutvi5Kq/DUvHAbnLyv4+vv//9+7
ein4e7d90ZfJy4e/8XfEuO7+hS8u2J9BD4Ysa41r+ztjXFf/gp6yuqJhHAPEs3pFl5Xs4n//Szj8
iBivlQtEjvDPZ42lzc8fGX8xILTgkKzoLIWR+08ixk3devc+42S02jatoBk7Mg6vpwlsee4o4Ogq
CUOEKNXP+pAX3eRV1aJgs6I0TR5er/q+4lgsSQznwNZru2bKM7E/3zulInBZNlPdflXpt1wvtERY
+2MEey3IpaqITeW0pvsyEQM2+1YeaQ3eF0asHWZ1WnD0wO6Q1LU+YqB9n+Vhr1withcuroxFXlWH
0jJS9bZS7dy8GapK40Ue9e7O6Uf7ImMOcWP0SYtTe59hOiU7BVNliF/Rdo7G4toGPXOCPrKnhhl/
yVr1anaL1pdsIETDstlkclSD2NAm9UGdjTy8ahx1rnfCzZ1ya0Tu3Hq1ORNUwy3SzMBV4/JZxEVo
bfV8GKZ9uWp2PHRPebhBHld3/tIbXRYsU0ORnCooozEBx4jOx/pLibaFNUbKNorsqg7Kth2jyxyv
gsvCmIq7OsM2eSubdjyo+VjprPJk2HpcQvK165buFmYsGoyZeYnmK0NpbFlzV9/CUZFiK9IsIVE3
RyfhqUY0oH7CBHTILwUitac6tWrLMxJpJ5s8konmAatBUYj6XnxP5m5+zGIniEIXxoFEJ7uyTaxj
TlLZYWHJEZ7sLKJym4Q4grIQWbpTQoXsTNXEeE607QsWjsBvmEj6zAXFIe7E8mV2WISbhohy+6eG
IoT7EKZxd5EqbWMEii7zhxj/6LO6dnAxapQO+IcUuXOt7PrXyFhmojkmij84fG+qWWqkT2Mgj8Fs
luKgkpka3q/zmHW0mb15oaZT+jVvZSShI03hRC2y1FzOODk/oqRnRKsqiH49XSp5vDMV0LrAWPT2
Dg4g5iHSHeodIOzI/p8ZJfeGN/RyUSaoGdESk11qu2nveiYMFm3bMzzJgYOykWa2jWbSqesYAxrR
KQ0Kt6zbSxOTcT/Xi+6W+ZaCXinBkUb2sul8kJHMxC+iLq5pvkXod2IA/ZlwtrmqGNRxqhNOBlsH
8fd92STJN0dPzA7D/XT4MsZJ3ARdbcz3fWvZmPFLXPO9sWk6ZT8T1lBgiSOjby5urg9SW2ycgIAk
ql04xX0aTDh2/Wha8gqCIoTiWCouzUZUt8qxKU049+kkQht2vJWr3F54oiOBsa3nYloRebpSaRdF
l7ZIYSIl+YZrQzcfujgbCZ1JDGBqLOYeEJrjfjVYabiLk7TPvKgLjSeyO+fQUx3cdDdYGKTXwPNW
5pn4+v4oYiWS0DX5mdfm9sS8xx7GQwSuc8+gr7qVWH50VEetfpaVIKu+OYj2i4JbcHewm37eDxhj
KJ5Whu4lgn+z8vO2SadALXqpbohBHeDAFJZ67cCHcbdpl2WDpxMI1Z/rzVom2L3SfqtHZfxeGXLJ
z8ouc6Mbs25wRGLwNYcbUly15tWAHEpp2drhcwVJg3vEMK5kgVOk5sPwy96cqBDTVsL7JxEC78eH
bhpQ9Oh6aRP9NFSy2AC1ZA+apaCo6Iq++DK5BuCLxFTqDZSkvHHGXCPKxmTwtgHjMqpt0cdh6Sta
o3yNzFAQVuEi0bK7IY5Bmx1IVUqoxz90mzynTVbU1RPpmV173oFBYeRrTOGhhMvnbGtTQ4xdW2Eb
b9o5VJ1tZ2Vx67UA6o7vpCPPyLIm52G0c1QSdcW3sDW1obhav1WXcL1B34cTkxwv0qb0pqltLFYN
mFLHMFcKCdOobG6aromeCP6qKFCF60Z7Dooz/KyKMDxrY0OffZMH1kH0cucE3b9RxYFowvylUEcD
3dbIqhY0fMICWbKT5lvas7DxLbU2pwDL4vZokUmPhDuswJmmmHGQL8gFtoG6c+WcGOt68jn15c0O
I+eh0vvu+1I4y2VOM1H4rRtlX9t0EImnVVYV+txwzt1ifhwFsoiyuxZ0D9cXXdQyIMANJqmR1fPd
SNRRuoMIleVeOsP+C1K1YI6nyCEhkYDYzWJr4KmXBjhmlo88tUH6ZlSF35whJRAkNxfyXiRkX823
OcsHMo0kbDbszjB8QpXudSNzwR00QaDLpSTu3inQ0/l1KvozEkr0Cu7hPNwubjsSbhmmLcwsOURf
SHyIrhn4j7k/F8UQI6yoWsdXp2q5FtglqoFjRCOmdNq4fEMjO54ndoqjSz+32uRr09z1/rwU3VFR
LL322VHtJ9pf41mzOhxmzM5tZ4/YD4l0ZnHFlz6ftVtFLdEC6C19icdcwd6PWtnHHhZ8RhOoOlKI
baxYVMqjq4jEV0tDfYGkJDWvFWPJJKEsrJtyxuvDw6pHtIc5ygEnjVLMNwocWQx24MD0QRXp7WMv
Yp0BqkaIHnuWmsDjS7QHNqYqOzeHXmdXk8OySeLEUDauzJghl0Xbq17Lfltvq0hiT4NWred/hKjz
tOBnX0D+FcqVW7hL4Y2Fw1tTNPXIjB1v0x9M2SrIoQ3lENZmGBJ5ptL2b/yOMN+sQ+XnSMTJTd2r
ibHJx1rn+4oX7byYMpiYZNzbYRA6ZnLnLl0c8srD3dkISgQZIJBoL8h+twzCX9wah/85d11v5fy/
LuaUXjWTTqi1qBrYpx2kgyWo07I7aqWo5vMi04YdQmAHvudkNRgKIH9muw2JuyHhXpeTT1OZPWlG
OCWBopnNIe9ntq/QXvANLEhIppSApvzFrPploNZojYcqc7VlBwSHbKPslKXftiPmgh7OZbHYiCUZ
16EPR/KR0FSAJQLIag9EZRe+xUeDm0A8mveEzFcGclLuPy7msXuTDrZq8aXaeXucdCuaNsC4JHNB
LnJmDDQpfb1wGfTXXplwyXed0HkBBYm+dlOvNeeZabc2u3neMUByWuU21yqZBbED88JLuznpt1qW
kumlN0N/jMk5jc4XUsPts0L01nCQi7N+SrNWBzWbQXrQZiEmkOjBVH3IfDOmBfOg3Y54Rt5inpF9
HW3GJPA323Rn9n2RbmuygVs/wQjKuimmtATiwD4hKbaYjUyEblXZqFyxkcbNRVPMCeKL1jHj55yc
IUt6Yo4s96j1edjkXot+xLzgK+3Lx2EAioPTkquq9EyoKsujKotJeZ1UHBAvKz1vmvtJDSk9O96t
8ttEUEC8MY2iMp77quj05186l5u/+9j/KPviBs5q19JonHYDKya54ud0KxgsWCfQZJjqilWnMgoK
fnwpZAZLt7KLtz8f5QSBpOkQBLmsZiyrOI7DnXTy+HGULdVeFoBAziWFQz7d4azF8kjNiPFZrun1
wapprv0ZTOFalWMThHYi7/+3Z+3ms2///hcQyS/P5EPPevd//6sav592revf+btr1ay/iFjAW4ps
Opsh+qoT/rtr1Yy/mLKsbkc4xiLGX0kz/921Wn+hoIA+QGcKjedd12r+BWpDMCZ6PwRNvGT/pGtd
KXnvX1RVZ211Vhm4Bl0AjcIJeAtX2R6s3kz8uVaLRyPsnVfDkRSPjeFavFGRIkZ/hubiEJDhpnWQ
a3w0PrYWxoiHGXZY7dAw2TJdWe3jmb1jY5S2fqWKuWiDzhTRWxuVMfu6vShXtRYP817Nw0gPYIA0
+s4x9IIaDI/OiGwteFKFEcXnLQpWr9eNnWBAoWMknSUPkdNp1Yadvou3Y9GErIyiDl/0OnVjb0CC
UHn1IuzaGyiQqgA7yMkIEgJ34L01mB9QDhsEv2UTBstBZoTZdR+1CuuIabSMUK2wRIXPyP0KvY1u
Baz0je+2zpKfG5UpL7II0QnNweh+lZljLV5IwgFqiCp3l7MpQ/7JEqjO36TWTr0nw1bDna5KLtOw
Gw9NPg0HW6sgindA8BM6vhLbnG6J2e6lpin2pp6p2S9wDFbdnd0jLveo0Fp9M8mye0ojQgzZa60h
2jfscQN4eTo9YWLb3BolKSVe06sqX/2cDU/EHIhi0zqufMI8RDzbWmQ+2hgDfc0at7kOrQTdmzZZ
VG+mNGJlW1cVyqWGrdKoXQQC/Uq5H7zQXfa1gFZZu07ld5Xz6EbtRQUhw4DtTjvO/AheRFMTfR0+
FdONFPlFWOvEQ0VB7Io9Z1FCOmgYZ2Fpk2xcgUZK37JIvTjQSlTtUA2NNzjLl4V59p7pf3e1MF50
4TXqpuJ32AVQHBSvi6I/YBSt+2bR+zXIh0nieDP3lxD9d1axXE99f6+G7nmsaI95+z2tx5smesyt
5LugS0wj9Ymc1EMxrCpz57pH/ZMrtCpJeKYNiuqPwtiF+N81WT54JRXDOO+kaI58fp6FxsUzkF2w
H/maXm1G+7yasoaWf/ImS98WUo8hcsS7LqsPi1PIHfyIILVxCYdKPCf2ndo5ZylasYL2Tb9HAGLc
WflSvaVqe2ZMvILOOBEEaOdrhqCh3YeDnQel0DbDqNp3mZnUOHV0MUAIzAOxGbRZeWIglXii6X/o
mby0nPSGIU19UZqkfg9jO963s+NLO0Mc1p/H0SCv7GEgnNxm7tGckV4v9QT7S6YzrbpNjCVYhPvF
1V5U/GkFgXRuoIF4juoXxCobLZy/5JnYFJJnilZDD29mnaxE+lqoT9SJAEkWYwKFiDsmCF6qVrza
Xy0xHMOluzPscaukZAnQmK7yEIKsgjG9yi0EG27jq3Z03boK6IYIhDtts67ZEpJ54UA6mkZE1kp6
AeyAgFrZNikzHCzPXBjjyFb2ppH1G8G50Fzsq666g+MU5296H14Y8F2j+Um30sVzmzeb1kJNLpIQ
5Qq6QHfCvSJ6iy3qoSjeoIhQSi9ph+dY4H0JQmPHd6Or3TdTWe1i4WL6677w1l0wNeLjiAcPZmcR
KNlxdAWiGtnc200++Oo46V5bGD4m4Eh57W1olbHXWKNBjPqT1XWHQeAaPFuIlKZ0W1CNnHVWTczz
shNKNwXh0AQDV2aBgsfUcH2q+2SLfDfJfqjQGer6EaPiMdCNNdYkym4SgSXHmB+motmv77STj+Eu
NLM84C0ttqTBZxdT3k+3E4cZm+HZBnmgsh0u59S6MpbsC6DmDiZu79uMb9qsPzMX565YZn9oxy15
wN6yXKtJcg5pYVvlil8J3uShza/UPHl1Y8drNfTtoG6YOBhNXpYei7y7bWzrPBuktV1CvuL2icb8
a1NMe7ss0rtybHaCRFZRGMfaTq7V4mAm6iHKnF095PewTFZBGAS0bF5ZVnUj7+x0uNWV8Uw4pA62
NwoxKH4S3Y5rYdpk52X3Mgxl57mwjO5ye7kclB+gyQ+zIW/18dxl8DVIIISaYgklMy6lpd7tiLow
GBCP00W0HOyKxVhhXdbS5Br/5cOSqgckHntm2R6zyu3cHOMaUNdSDmaxbNz8Ktf3NJWHMXaIoquK
hDDJwiNZ3g7sFBQr7exNZatLRiSm64L9YBO3TZvaCYwaMVMJRuwvKWHKevijncyz1Mn2yWiHF1hg
yZfCtHB9Gpy9XQP2DkA8ROkyEhqGB0HqN+2UY5jeQpjTpsosevFxN6Vyx0D1QDTvjtkc0FiwdNdg
WYc2fIM7c9BoXJ2y2nZDsckydgBSxWRP7mCs75asf20S86BiAEVn4OnGshXjtMUfnPX4ddHP3KW8
tiegnwhN7Y1aoN5SL4QzeJbRBlod792qCDPPUkT8Yixk2nnKKCta4PY6w321z4EUZ3V8Ser2QLvw
KtL6R5FoF/2cgaoK6G+W8OYu2TZdx2o7ya1dAFSXiNKs+1Hk+hdn1CJftw9Yq4G019egUiy/lVE8
9NJ8dhap87W9NTjbpGr3ush+O7ZK9YqvUnIO2cWDGgqq5zhANmJrYPjphbJ6otUZgzbBI3+JrIBs
Mlc7K2jyWjXl46oCBfgFr6TNbEx7hF6sgslLYskXPRQ8ZcwyIVPq3bRvWMzhAC5BZ2HnbUeHyFXA
zUcX3311owyub6rJE77gPKTsEI2NdlQIV1XmR1XtWsWfEAJfkWbG5t+Y6Qa5z0opZi9dEXKTr9PM
KG/y/8femTTFsaVp+q+k1bpc7fOw6YUPMUJAAALExg0E+DzP/uvrcd2blRAoodWrbrOylCl1jeGE
Hz/j+73DZlLuG9CYfT2PW2wezkejftXY4RJpTtyxkm0oJA5et5ti2VYTLjTmhVTfQQS3WZi+z6O8
D4rMngl+O7b+pRkYd2OcbCvLWmV+ao/jk4nxKnfmcV+JpQdV0RGCcF0RFECt9CaGimXLBEFmmMR2
KvfgLgwre8oHr47FO9g2P7O6YB2bNnXdHLpWQjXB9CnabTKZDGNFWylW9xwgDnA0LTpvzG5XtMFl
XGpGhb69cYdJutEJDLL1sFe2Q1RhrV4tXiPaGcY0W8XYN5G2ZvlwpLkWzmOeTxddoMZ1J/VkgOHF
Fyskd0reHD8XPqxBBKVuoFPci/HDbcfHDEFn2vOQ03UaB6sq0ZwqeVBiMlnM/EcZyHZvTVemXjnK
9ICZNFXucQn3PVotUyconDz5QUYivl2yHY8RFQ9Og+FZCvoT6bkjmhuo1c+dHmxkFvmkl87SgpNt
FrjRYhSu4dkrQ3VtlJUW5SstkzyJ0kIsjJeCtCgTIg+apd3ikz+rxa2OUiCOfszlHS5WE4TKKLuI
BKAvwPJBV1fBBJiQFHaagn/NQnEYss4wnV5tZV6bDvMUn2FyK4MN9PztEjQ49TzotI9M476utOtB
Fv07rWRPDuMNJxNwd4lEOMlJdcEL58kL/J+d2kxulverMnjuZdWdJ066HCZF7vTLBjsq04rLv4OQ
xEOBZ0NnZIgSDTqJ83fuRt6sBOrKrI8DR/FjFE+620dcNeZSsweqTXZbKee4L9z21YugBuupwHN6
n+H9Yfm5axFVMMTqKi2fqAx7OlKD/nEsvMkykSZrDDEq6jrXjxdf67dJdtGU4Q4J2Z70jeAeelZw
nAZlfuna0q3S1is0bsjjnFJAKAKPIlVoJ12u23kfGVwW7tGKctLNL6OYhEr8Dm4jSgNbshYczJ3d
mt9sh+Cwbi51hW20yjUQHIciN0+qzWC0DviDE1Z5uC5i7dFoqJQsflhOPk6wNo1n2G7uJIg3GnC8
NZd5BdLTsimnJetbC24I5IaOp4GqYDmjrDy3XT8cc1B0BWLv5KvU5vydaryo5vRQ1Tt0yo4PZTrr
97EZnk+StommTjtii++I855qyEuGiLApBHesUaFiTu3kFhcFUWb+MjGIOt7IiI8NaH6INb3lKCPr
od3o86oL5dVQxTfRSP9r2TYcn4Z0JLNCOScwcG2U1rpJtXVfvwRi7mmR4ur+T0Csi1YZVgFZf3Gq
OnGXOkGR7wMjXemgn3GYr6T+qjE2WQY5jvWWE7CThdotZnlsFsZRtjJX7iQHS+vzOJPtzjQ2apCs
5v5Vibg6yNNN3ejnfSCemayDxDYRZ6JwtxzqS4m86hjaBZX92EtDRXEbSThOevgodeRBgI67Wi0l
sq30UQuQLFEJIJgPQ51rmPOUTbQzY9QexqnHty42NmNV+ttED1qKXcKFZRBvnwMUSvF9alyRlUNw
lIjfhOYaglBB207rRyUv7cowL/MApDDZSXF9ScaO4fUzyccYlgf5Lk9r1wzyc6WsyQ/vAnTp04pv
fJ0DlMyg2LLiZtoU29huHPzgdspZGyOPwG203lV8HsyCQ9HTq8B8130oEnUOZ47o7AE6B0u1nNcb
SOjgUNSmxEcqfvGmx4z+u8yczbhNTDV5mAPIAUkk/S6Vud5xVzmTa2ZTG0WbiNiIjaUReFtr6TWS
aJ9MbSzb2UkpKaDfdOesTlfSsguI1vRsJA3s99Kvd8Dj7V42MCJOMRt8ESyz9iJ0asRa/6waf63I
gsYbH9fWQC4nqYCTW1XBPlZ81aYEBTpaJiwZZjWekVXsGaSzrHsgSn0gd3hU9nBTtmpnuUljnndq
fZdP0yZLMPszCwT/VRiwZ+EBaDWPWYCkpCJgE+2T7BF+g/bRUQZCT5ts3saB0l9VSqzbsuyO0WAb
xial4JnX+noyz1pf7W1D7xyZ06aai/o2Ko9lsyYHQ/eomthWsSXp/nWOtssrw4LJLPklsRpxFpHr
GH8KTi/jbWjhnO+0qdn8iKoKh+8I445XH4tveYP2PUZob4m1v7IkzSRJj2h1k3pjCeArjJ3AIWq2
+KFpWLzIE5DXiwW3xPZebjP6IJcgfxOA6R+IdQUEZfEa8Ykg+QhputjsysAMZIewdeve96UxQGg6
+uJaL3SJ3PmqKi96YjIEiPipdObnFdtKy3yN7EGCmOqN0mRcWhaSS1uNO4wyKAPJD7FkBPq2aRWr
5kKgqOHaLwquOvhhSUeOQNxqp7nnIplYc3gfZxG/zwwKMrb10qr/4vX8D2/mPxaR2/96S8t5R5u5
m5ry8R+Hx/4ResBb8szyY3+hkIKhfVuCO5Ex4IuIvcRiS/4XDPnrS4hvsIzTVTwsIUP9jUJK5jd4
YjqOJypuXyZ8+P/4x9/cGb4ED4e6Ha6sQIqwaP4MhXyHQSJdIWIN9i4UWqxYwEoXas0bAvhYG41W
tpKP+YheAtZFmjNNFYHbSO9sFKHfpfEY5ml3VauCa+FU8Rfh/Y9Gzv93XKrFI/nfD4rrx/wf5491
lBdvRwTI8T+HhCR/wwZ/CQIGAF5UqnT638C0/I2IanjNokhFgdf8ryGhKt+sRYSIfQN1DfhUDKN/
0amWQYR13iIT+UXC+ueI/btcAgft38Yk/kpL+xc70FiIeVi1w5VUEWIokPXeD4kWMyFZH7j/IyvF
30cfo7VlTuR35I3pFgQAreVQ8Xwp7i+EXltLVbSFb16uRDm5SWPZ6/LhmmM1MM0YVmd1od0qGWVl
JZs6TzCb1Autivp0r9RbHcq/nap+6jZVX6zCJOZULvgvqTyotox/CjV+rKpG0Xg1Sm4B6CE2ppXf
GRRY3X6E26x30nWvixsBeo4Nr5LFMON7tIZbRLfNq4euCAZbanUAI9W/yXr5L7nKHw3gmyLjz3va
368e/1mUxFQFYfu//89YheuXYuHjNae/6h2/8P8RQqFMueKTSTAPj/FPZsG7ZVFefujv6oz4jdGM
vgifTtwQkPH+cxJo3yzMMSHtYntFdY2ghf9eF1XjmwnJHeNwBqi2ZIz9axJo3xj/Oswson9QKcP0
PRn0n00C5s+7hRH9ERaIZGZbfDJmqnjKKVSiJqgwCucYobJ/JqqVOCKu+nDs1Rg0UKzExrGSGYaQ
zEkAsWkFaVgwLjPYhttwrkSvDC3RVqWgOaAMK69DZXwom470WDzxLrKxsPaJkAZn1pT35xRYCtLS
m7g4zyP4DNGsq+d4/nuaZsjbMrAoeuR90+/GaDa3ZhI0HARLTpxyLw17TSHvovP1ZBfXbbuSGoSC
oxFL7thrZrMtrGLaB72i7aV4vM4tKiMjP02RvFYsfi2nBuhf9X3rayOVprZZyWV5TDWNGtQIOcSA
Jmg6QhYGa2MaONA3HOgTvMmXqrol2fg+a2vYL9D1OGaMx7gUVU5t4KyBBQWwVSt1rQA37bD+GtZp
AOsvk43+J7eYblUr6kvdEPImFhGVbNZMR06seKenoL2DwF1RUGoy1Zqg30lplUCH4Da7HXrZyDyw
v760JQX/kjFtwnsxB9iSyfYDELOAa7K0czQpmnZjsxzCDWkUfsC9kJ+yjltF2yoEZRd6Zf0IpDbZ
QU4vr5tOCdxJ7dNN3yTp6xjI5MBz7R59Bc5b+IuklefbsPB9w81zZd3WQMZmVpbfhxpYFCgsOIf3
B0hCWg/mSknTb4pwSUSWo1TbF0YBslzW8zZNLOGgRCJuU3pWrK1CjN2piGHZRUqWg/IJkW5XABd2
gfm/22naaxFU+r6vu4GrUjEfOd9pRzmXQWoo7m+LTrHWZiXUa/BOFHAzq26nJPpOT/p0lRI8uDFg
h5BTkdfcQYSBq7uUrCTqsOsqbyA6BLgLaqavuZUiSDdIcVMZQhMIZBYRyYThqV2OxnqJ13IaZc4B
Osp10ybG02DA4ZOLQqPrUtE1RuPOkrNqNbRcbhM4rOCxFXZHwaCe5ziEORyZQhSyUeYaPoWfJNNg
Opgzt9usajelhfeVPlhr4vTEWwVK/Y2q++2KsoAkOJboh16qp6bXQo0gMS1W74u0CzdwZylfaagn
9r6Vc5sSm6lzssKcgZ6aWLoP03BeT3FPpEKvTnhyKCgXzIG7R1OO0haEq61sUjbCNa4YPn9prTfk
8E3lWSnSRYLt45YDJEu8luJ1Rcc/J95lb0+c/bx2HPTO1tLxQa5n0Wlaruo5UpObfqYAKEi1k0qp
cpDqfo8pOnwTitZrRdCkC0tFxNukk7Ae9Kz3ipICTJ7RRW2vS+dVRcoU+QjlRh8hRNoMNGgGjRaG
BpYSaXdbcZ9KQIxE6hFady/o7fxdxhyRkoY6rJoiW4njWGxyoZFcWahFR5eSe0jNojeohn/HVO3O
4thMj1k43hq+ZWw6DVGtLi+jkTumcjGq8RVuJYAfLZ7e+N4ml37X+a6aYISAHnjsDqQsqp1H9GCf
2HlRJbe6PALZmkMHEtEbLxURifvJ7FQcAPRGcWKZa6tS+UMI2iy2Z5kqjoIHtxg8t2uz3s6Coanc
UbfyQ5hU8T4MMw3uZVKvC9UnuLKbn4C4p/OwLObnyii44cCOnNblYhI3qvq4akyBzX9OrRe4Tpxf
+X1rGFktV/9s2MtJq0LTmFZlmnxPsIEjDWCIawN+VJcNO7JeeusiKiZldgTkxXcVU/1ASQHbxVjI
52Mh5OdmUKuuwv1uy1YWIhMd4f85Q1MwQg01p5qiq+VWFIN8HfpJU+KFBhkODrYdZQKJtMHgjvBd
bRivk51WfTm7UU+CixkJt2nX6vs5yeIbudNXmTWYwNbkaWLPIrutzNBNqAivRxRKfuHDXOpRdWy5
CnZnQc/dNShVdS2XrepaSf9TqVp2rC7OtkpHiUiS5M4eJ0YQKWeJkxoNAHmKeyT+4/N5pONp2EfZ
GgkSpWY1/6kn9Y+0ybaG1d8baXpQxfBaFyIrssMg7lZ6ruuRLUNixtVhLDcUZB97X5nOhakIzjgO
82EVpd6IEX6IcMeQrwdjgNX9zEoZz82BhFzlXvAlstZSNduFJtomCJ/lTRIZ0wMhZKj8Jn0EJwbJ
qrq+gUg7Fz/ktLq3+umQDNYF5lk+mGj93NZVvWox8CpYGD1Wi2EVJ8Z4mAVVhfQU9dtUa/atIYfO
pJpHJZWCFeWtp3wQ/LsW6NJVkjxyg3ye2batnOpOFLuRaXUsZmGnbn3OyNztTesK0VNwkZJM7HZ9
Yh7TNKIm1yVnGIhBGNTYgKGyCUO2USNLvC57AwehGU6QnQL8O2NEGZwEy2oNoj6y2nXp3eQn464m
Y3tt6tQZxSbyHd80ivuuLHLVjaVOBiAr9C38IuXJX5y5JZ1gIExCQea1qdGeCxzFLqw0E4817L3Y
FvioF2B3U+rozQ4/uGk3kPd1W/SjFu+jokovR9//KQ1DuoM9MTs6hpkBtJprQZGN9QCmvAqaVgNQ
K42thTjaNVuoYdUUaVgllorwIxGCcktU8Jh7Yq5tjYrdhXWZC0OsgU0KMDfxWBz3mjzqF8kkkqEa
pFJ5DMbZeMzl9LKnhkDCXiXOkh1mTX7OK/aRlRkwiQfA7lvEUndNwYwaTXLvsFIsTHuGtxnjYLQq
6jLwpKxTvssYcZJ10Wuhk3P0NOxEFSu3qjlE2KUlpK6Wlvp9GZnsg6VS732x8s91rAwOYU2Vsw6a
cSs1SeWGZMJBQjUn8iwUCtmyNQo/+YypaksLs93JetM4BJUv7YMQNqcVEHvQwHOUtVoG0s78MwTs
CjYjAvjmIKdYkCdWFjpd5c8rqwvXQlPmm6LPziHLSnZiUBHb9apRIIxAqQEzF/e8pFMTz4Cbbhc9
ZFBv8Dv1ocXUJbFlEylLHkvoMoibeM7hS27M3JoOBZ4N6zkw591YS/VN3JsdW4g0UVWRzNEBcKwu
+0oo2w0WFQQnMtm1TRjrCrlOqS89UBtJQCxNfDBkITPXRRTg9eibwnUSkkhEJK4uwPDVy1vKZdWP
misutVpz4N6mVNzHIHmPZPaVxlKzpmLkzJHxUEcUz9AjRqq8ApPFK9Wo8rWmx+Z3tWhea0V4LVrY
GYPlm66ZoajELRowTmvL7NFSylak1BFX6wQO76FWDdwmlMy8xQNEiF2+Kuy42a4looY5kYTFtao2
YONcGVZVn8xX1FpRXpjRzAfvQcNbtJhIT0zOWkFrFxmEAlUb21XLC7/QBP1O5SyJq5Dor7LACD1M
TOMXM5sNd7mgbxe+sYvKkQQpsEiPN1FtyIWbv+fj3Hp99lDh6QCTNSeFU+TdGFFyllucxKjacVTl
1oxXSJ4QGxlFZ6o2Xwc1wVRlK/SPcasd4qStLxssPBZD+yN0mFWql4e6Dl/kwvLMKb+qROslT+cr
igI/se5bC8iLNqT5yGcah6XBHLZpalz6aSl54ySh0aSgYeQlLt9IVGw11Lc4b7H3jBBZWQgxdtU4
0yMkSkES5Smdn8bYD1k2B9Q0BsBPvPJDvbmaxkqyNn5UDOU2BgUVjgWcR+MoJNFPgxPsURaU9gY5
PgXAkDxvO5en4CgEDSVZFEFOYcgpyiIlu8YJLbZxiJrdrmrNXdKkgTeg3b6wtAnrM92qgVznyIeN
MuuCzq4XBK4WCMNxgCQ+raxUFNwQg7+roONbABKsWprOxaEUiI+Mow12ptwWwpTdNcOWF2fcVLg0
sGNF9N+180FN++hFVOuAK1dROBFhyofQD3B4NiLi3uS6xsASukU+SjMu8dwX1x2nnDEa12na4AQC
aajxwq7K4MB1degpKoWBOaMUnwx+7qU+Ht52zgvWItYf9l6l2setPDiSGYznWas60xDd64VKRzT5
KGzzKeUEkenr2u8g/neZQZD1FEuX5cTmGsvmVTq3uZt39zDYHDaT7jqLZtEzujnb6Ipfr0wip/E5
M3Z51g47Ci/teqjT/hhW8lmqVpd61c1eowfVnSjUyhWR78QpyHFDdKAcnuvVHHrqUOVUFNNsjTN8
sNVkwV+jSp69iSP4hRFRbg+lUV5V2JmuNdxZ7Anj5GOcMbxneRi2XYNsdiROq9eio6FRfFXJUNsO
5Zye+xMRsKIIm5Ea4pQlqzbqs6u5HZ8JVpE2Q4dFxyQJcgEtHndYcHohX/geuBv7TaNBlRij74gf
mLJBYF1JKKfuujFNZK/1+0D1hkFsbrCWhH6B5hsCXUQnnuG3w18Ijo+RL+ejM+qY4U61NbuhxIqA
J5zuBCHSiVDN7wM4oweJEmjg9ih5zrQ8MvEKKYX7ujBjL8NkBxZDKu5MyAa7uZ+5sKbKJjHL/LKC
5sI1Mg4u58G3PFa47ErT5nYV1uLsVDoM+QxA7anupdmNW4FhN4ll9VyWWXGntRruPO3IOmQHC+Go
iKA+DJqv3I6VKVHK1JPrvppEd6CCvWrnOt2OSKvPo1i9YTBw+OnaSdzNKNMwuCzVzClGAcYZFsCe
IU4F+3PM+w2rpiNfrIdUlqWUKEhPusim1ryug5IzoYw91X3GwNg3g9mCd5TlORZRoqPU03RjzlqJ
RxT0bsxqJyg3TfQKumbeowOKt4nYjDf/WWhZNbd43duRJoXL7GqcsPSVjWYNEukL4qOERGf/n50R
zzFAh4bYz+o3YrWkRQXWeEDpd4gp0TiGbgWcFqIj1874IFEJufwFSv0PeveVHHgx7fz36N3dS/4y
dy/pe/Bu+Zm/ixqaBRCns+ThzQTybCiA2/8sakCuRlnOLMHcZYmp4Uv/LGto3xbXDPxPKTWIOiaC
/w3fid+WtBF+Bqk+0XQg3H9U16CNNwp3DXCQrR0EnYAoshQwuHmPYcOOGqFroUwriltJfKrD45vu
+I3GwHrvf/KxgZO6CVMzKRtloAH76aGybwv74enp5uUysG8Ku7Bn++rlJrJvngCt+Wex/L1+uXmZ
7Zub0T6E9h3feVfalz9C+/Xxx+H1+cfjMbR3j8fvr9c/Ll+Pg328fr19fWY553+3x9db/Ebt++PZ
2Y/H5/3rdWgfn794pl+d8i/g/+MznQD/ImWeTCjotNuLmcaeHyL7MrIvguXzHi5f1t93r/fPu+vP
e/KXg9ZnrS4s+TcVKAAESJAaPemuzt3Nubv8/8q2ve1qtXZsx/Yc/sPeuBv384aX3/tZu8sbftNu
O3AhMifaFcgC1+8i8WFhdJIA3padXYi3n7f2q5D2SXO/XK/eNCePsIG0/teAub89ZoyRh9v72/3T
Cwikfc+fBzhhDJiLq+3Fw802sLdX9uX26mp7dri6OnMO3tn6aru+utot//J2O2//cH04c3bXO+fH
9cG5vt5fHJ3d6/76sDu6+/3rF4NDXUw9Pvv80vvumjP8arPl8y+j/VjYNxyn+dCV/fRyho/r8t8v
a+/H3eNhf3s4e2QYf98/M4y/GC7ae0OPD4NUWb7+ph9NXSwMoeNznD+c3x93m/OHi4f9/f16fbM/
vw9s7+zqzFvvzryrq4uri9XF0lW74/Vxf+0ddpvP3+kvw9PP+mSpIbz5LLjYj2nkj77LzOQNHp9f
908XGVPnCYMG++rAHM/tsx+728fLx8MXjcu/6wh0KhgwY8JEEt6JCwt3rqiQ4th3Eyj/nXlTk0kX
DWddo2wyIiZ69bVaEHKUYPP4OJkcc7LHvL9S+zsVnnWvkhHxOCXfh/Em6G5iZCOfd86JPuqvF0WK
HTXExeiEP+87ZyapwNR7LBQakduidkc1Ee7Efpyu4cbYdeu7ubmX2i/c4367iL1p1jrpliSdc9EY
aJYh+lQwRq8i++np8vHs8vHH5eH5WrRvn7+aHMtu8m4c4NdmUqonHYjNjfi+9486CTL6kQ4HyaIC
hTM4U2Kbng3UEdp+/vl5v55uPIaBzgBjPm6uCt47v9Is3o45+F2JMckGxaIRXaqqKHfDzC3biTXd
3Bd+Sz5QYmouue/WT+Ie0TV8/gFOH/bXByA5iv0bv2HCXN8/bBFRsrD62HTTqp2vtTloEbgJbWqj
q8i+f97W8rveduyvtlBpYfSroxZatF1vJxgiDqPSC1wd5rmEGCcDZTbDpDyCastXZddGX0yq02PD
0p4mYoxrMGBJslz2jDeda+CuApvJMFy1LbQLq9F8j7yu9Iup8bse1AlAo5SJsEJdiAFvW+nresSu
Q4Sn3k6xS0n8MW/LAZnplKw/77/fPQ8lUZx2lmEJ++59S0YXVmpSTOSZCbOOLqiHsNrMrfOHrfAg
xKdw1JNF3tJpbCV1iNogjlxxu6aO1okJKRd4IPzTZ/ml5cOjkMA4Bcvnk3GHS38/oBkZ4ViLolNb
4MNhSCDz58/yYVlF+Yd+lPnMcMO6RjzpMstKLQyKddhTNWIrLFsz5AVV026odmxjo/HwB7grTFLE
e8MJ5nIjKponVPpKGrsN/LiNQRy8Ns6Piq662JGtYqUfYWVJ3/EZ+Pyzno4j7HOWQjgmOrxerHdO
lrpQsnCtbNvO7cBXSscsQG1jdVKKjVj4Te/9WWunHXOy2emYnMVaT8fkg4TaCxjI6VoFLXoQhX+6
xCzvAFaUtlT5NWIG3g9bUfKVeJBpSslj5BKmcq+YRCuS5Zl/8bo/TJClJZWuU4i35LZw8rYpXmWp
Uihof5RMP080VTwTWHe/mCAfljFaYWpwF7Gg1pjayfMUfhLVIwYdlBB6w9PjaFilFLAPOgw9uzRD
bfv5qzptb/FzVngmZcliU7lsve+/PlxqQEI14XAa22abb2qo37I27IrKWH3elLx89rdL9GlbyyB9
s2QOI9bRKVU4t7hVrsUr40I9FK/6OtgpR1xohkuzs4Xv4mWMedG22SgXyo36xXL6YcqefoSTlSFq
SR1SJD4CyYyX2kV3m5/X99azehgjmyTRfXw7Xc6H8HF+jS6tne/V7vDVvnE6jpiK0LZYFxTuviJw
xfteoJJAIcbA7Adjpa1ZlaBYvXRvjjLk4RKxUY3bUbILy++KhFCIsmNnfTeyaoFFZJSFM9KQvWZV
9/Ow6pBySeE+rYdNpjZuJpzLBQoKDKBNCwOH+NEKJ3tqntrhhyT9GHHKISdamqb1LD7LdLko3BlK
aid66xkDPkPRc9GWD+xi6FlgXH/++n/z3LokYvPFyWfJ0DrZMKnwoEzzedysmK2nMQnUB9JAvlh5
ftMIpytV0ViWgRpOT5KxpEN4xebGRdcsoiTrj0ZafGX0/PtGOABQqwM9ME7e4KhPdSOozeBqLVH0
VmLmdtqC9/1xf2F7i9hbR5OOS/zJki3EWonYqB1cvGgw+kEzBeqWi/d/3gpvBd81kgtMWEzvR6Nu
ARoacjy4CVSdM8hWE3lvnfnFKrPAAW9nPmOejDzMNXnvi7nmybtXBj5BCJnaHZMEO8shta4tJW4x
wZq7dRFEipNA+f7CNnj5pR8aXdx8Wd+WmXbSqB9kRZqlDLi+MYudUdePVS4rkUNGMHropoL1I6Fo
dnFh+8qJ/HcjRMIy8ReXV8MD4H2vYlghoADJ6VUNkXFbCyRJD7q8+fN3R4SvKok85DKl3reikMAk
oqrq3YS60yoGYN9hzzF/kTT+67R02o8Ev8DuJPuFy8TJmonyrcclOxvcWCVLLsfJHVG3HFz2w0Qt
xp+QJKDWXzV6LvMtiuQ1Q9H8sMZ0o8IXYzjhcEqN4KYcDC9Sv/KJ/HWwP/14OnxpEEbmCQPpfS8E
cjcm+AlhxKk0cOf9ts6ftFEqL+oIdNn2E/9K1/t8M1Mj5JINye7YjJlWO6KeUswSZjn/+fl7WebM
ySd6d9g6+US1ivucKXWdawyduskmKsutbIXruvSTLxaJZal53xQIqAFDGF42+YGnEd9aaQalpPYE
CEamhOJbHu02mpJNr5e545d5dDYr4ibEob3EeOCLs8qH55REkYsswK4BC5gM9fc939Z+bXaQtVwr
y+fAaXnlMRKwwjdWQ5jW0hfPenpU4YSNCzBOGLAt8YhUTiaVKKU6Sask0k1xdZEK7X2pDDjiQfnA
+kz8Yrf6sHjADJTwayHRnL0EUv77ZxOEjNxObOtcPzZaT5yE/jzv5m6rt02PFCrq2caGdI2vvvnF
MenDWvmr5eWgIrIoA5q/bzkVrK7HkTlx9QmXDFkoyZAuA2cuw4faKjd5kX8VQ/RhtaJFjtCGBEkW
005t+fqbc1mkNCMYOyLmtoLvVWJJhS8AHNM/mhU6d2UNmjpAANV1PH9OVqtM66S0NWZC8iTcss4y
E3rPFbo+obqY4qkWvjjqnQxOmjOWZZ97Jnluy4X2/UPlWhnkZltTkYbj9TNK22RNqQmaT6eFyuPn
j3bSgUtb6AmXCgYb9mIk9L6tnguBryRIe9o2ko5+XPo3EcXdL6bb71qRlnIJMoxFhXGyDlNEa7Wy
GTJXqZVkPUth/FhjJP3Frvmh3xgJmLSz0xuAGpxv3j9LUc6D0E70W00V1FhlSpPfyZiEpqthiL5C
/j48ksKJgPs5TyUvKoJlLrwZeXARI2EuYx5pjnGxxisCl+fC/2KfPL14sCwyj6Gm0tJSIDj1YJ9m
uYMvRzMRud3m1kduNa50QaNyWuF0mF6JCzsJ69IKHs1FOdQ5Cl5zcdfBzwESs5QXcHUiwwgfENHV
T0KQ5FA8cqE+L9IQOXWYR+2AcDeSSYUYfVNfKLUyGoggTqzj54PtZBn862G4G8JfXa5tp6uuPllV
j/li6lqgUkcpGjFaMEJ96t1WxC1R4oKvfZFs8vE1MabZXnDhZQLDtn//mloBU8VZyxF5aij8htia
bC0aiy/G94nhtcaTcUaUFDLtF4gCqu77ZhJp6PzeIh6lGmfTztFCH6A7QabvqxmZolleEw5F9m8Y
BaumG0OvNZvRlqRqRDaIZHq2Junu887+3ZOjHlj+EOvNUfz9R8pMFPrYHSLaSznPRLEGPRA2xBdP
/ttWYHJCdcH/hQPr+1ZGaJ1ZVtFKXOOdR/pQeDnEqFP//FlYPRZcQWUbPa0CCDBccwXzH5cIIYTG
HUIAOZLy/4uxAjQqLzkDOmvwyVhJwkIT0tJKOfD28cokU8PVDOGrsO7f9RjAK2ZY2tLQqfBoFvqp
4kCXMtmk9LVQxMFDhAH17fMuO9mLf41IbLeIBGdfRGeyfIw36xMbJr5tSzMpeuyjEC+SgmhGvtGG
7RrsL9nC1vrqWP9xBZZYeDnNKpzrONWd9OActUQes1lCHyMZWkpGcaMmgoADSZ3dfP58H7uRZZfD
42JMJ/N8J1tKomkNzpBj6AKjckeR8io/i0lL/rOU3GVmMxZ08DMAMaRip5gH+RGq2BQgsHmQwKjE
DAYdfYOUQ/csrZWVl88f6+Nrk6l1McRJ5LUU/fSxUqnWG3Zrmit6SDasEtpqGiY4I2Xuq+sEKtBG
5NWu/7RZ9k6TLQ3PehScp9tMPOUxqdNY7+hiXg2eLjVCtdYqobhou3rSiJkew9gNsqz+At09uQXQ
vaycuMxxvFJQBJ4e4KBu9u0ohgIr5eDvwwI3loTg3PU8wrsJ8gkme5oIh0pSYlfM8uGL5/64IwHp
cETmpEVti132/SyB2lGPeBvDwcF/CJdhVMR4d5BLgNYhU8BmS9nsJffzzv44dGkUFaPOzsTt95S2
YfZikcEyg/CsmYIndFh9Ic4ev2jl41yklWX4SmRyULA7eTQrxvoZaM6HiJkH9Vk9WubPsSp1cZXE
jKsv9oEPrXHmkiGhAC+zrGHh+74jg/9i70ya68axNPpXKnqPDM7DojePb9BoybIGSxuGR84TCILD
r+9DZ0W39aSS2rXriK5cVEY4LYggCFzc+93zDQi6hgBUgDMiIwTEeV9S3juxOrAmfzh7ZCBxzFvN
s/g35DfPRwLqOiARjcHlqjTdBwt1mNgsxndm78V3uI4S0GlHE/Ja2z1+nqTpGiih8E0QCt5YdEk8
dcQSj2aGad8G3Hy9Qd7j3b79bC9mkVE54LghEs2Fpnc0KlXH0JYD0BZYRpAbaP7Z9NoEASZlsn97
qKNbIj2HXGf45hmFEpBlr7/Kb+eDl1mhA/YFmK3ly3suI5P+6A2lwC0wx9EnueQm6zsHlasEEJSt
oR2+E66/+Ay4crBSCLy4HK8Jyee/gaFmfuqAKa5lm/3nHlrxORLZ+j2rxfeGOXpQ0Px2tgjpwmqo
x5tRO22ymenxeGcneeXVkcxA10UmhxuVfXQeqaXHYSRVbjQRzP+0K9e+RPsZ3kwO4N+3X92LTYuJ
I0lsuphfB0ze0TU7GZwyZX92gR7IOEH2W9pPqrHVxzjDm3AjQnavt0d87eHWFBr9orx0yuLPX1XZ
O7QT2qUL0oKgSLQQIeHwVeq+6QLny9tjvfa+2EtcBB/8Yx7HELOgeQcqtxulQKDOhkI0l5aT/fGV
njnE6xZnLZOSH7ZEz58IA/G6EtzC6Zszim4nHAGoBoT0ZESdSVPIOxP48pWxzsFfsw2vscrx6ugc
H1Jy3TmwjuTO7GugYXTGABV0buwJq4g/nUJGY7xfIIa/BYi/f9sitQbLxJQpGhfTjC+mNPFxDjMm
WrreHujlLslAvCP68illkk97PovQvlqQ+q0TUZxy9qG257uxbLsbh3zFqbfM4gHeZ3Dz9qAvFyOD
Epg5Dg0gmLIcLcaK9IGGQ+4QMthFH2n6qiCqWC2dki5cquSdyXxtOHqkSTHxAtcC2PNnnByJ+oMQ
lHYKD/BRYfW4U03mlV9BH/3zJyPkI/e+yl9eXNkSzCzSckYxXwku91vtds7j3Am33XeDJd5JLbz8
zggPfhvMev5cZtYWsaNmWsVGPe5bCzitqrs/3xbZ7iw+MXs1siPH9HwUIp3Zmi3tRCjU/TLKlfRv
ktQPLmwZ0Hb65/MHZ9hCL2TBE7GOVsaSlWg/BuYvtWN376jS2BmZIy6s2Vve2e5f+aBJrVISdCnY
UeJaj9ffjs8lnvvcyhnKxJzkY7rYqHeCwjijXXzeyqau/viwRCqAFIn4ioVBof35eANcRxuFuRM1
mfJvdWUkJ6FfNdu3J/CVNcE9AC85pGyc78fKoN4M22bMCwejYSe/qvPSAlKY5x//jVGobgFioQYU
vChCpor+Hp/tqfIbusV6AGaQnOZ3FsNrz8K9gvs8MTa5/qNT0pAY+1JlhiDV9r0+n/wAfpLMCvHO
OK/sgZQFWQtsgWv99ujNSJseDbXkTlQPw1le4xPpapon6lVgResbaUGze+c1rR/Nb6UTYjc2W74o
DhJWOXHm88UQ5mnnjjNDttBFd6LGBCZ3xG1Wiz9UjvwaiV2WD5gspG36Rxu851hLPk7QClwRNNSD
iuxmhtG8f3tBvPY8v4+yTvFvH1OaxuANSfRHiaCfYz/RG4X1NizAFAhokD2+PdprCyOg6Zwobc1F
ui8WhteEA2YOkQnHZT9RPT4vu7x/59h4ZRTWg8tdGtkY/3f0TCYNbmWBl06EN0u5U3p0zqiHme8c
wK9sQ4xCecnloremxp7PnA0JQJl0IEfEUfOpY+L31apkuY8hil+mva7fEZ6++lRcW2lJoeJOBPV8
POyxPHrH16cSs3+VB0m6bYKp+vOjidVNn4RLdXjFozwfZWjsNEUAzaqb4ILoBE+juA6K7R+vA6hT
JBV/JR+cY1UHHlT5HGvWAf06/WUvhHUqvSx9Z8ZeWduM8guvwkdLiuX5s6RS+jElVRB15pLfJUYe
DAc5Z2V6VzqlL95Zda+th99HO3o/7KdLD0HOjoRK/O+ItdodfFAkyV2PTMiqe/3OJL68RrKPc7aT
z0Cgx7n7/PGsgTZ9fE/sqA0KiLhV4F3UFQTSMB+bHdajYb8Dydzg6J2Pytq9/QZf2XqJx3DDs1Y7
PASTzwcvAO8GXc7T+hKk8R5O8YqOHxsbt4DUdPsTkjBGuBF+GzTvTPRrHwJ6IC5fqDTXNM7zobmn
p7hYW3a0eG71c1LWBO9yzv5Qr7Puv6ttNKU5UoLkIo6mN6hCuPUZzXdM53BGiiU+yYLa/3ce5rdR
juaxSbR0JBbHiCNMARAARUIfYH/w9tt67UsgBqSjCkXnCjh6PmVtnIC+Jo8fcUz14GuXHishWBXG
D2QWCOjeHu21tbHKdJ01yUAG52j/pXPex5OL0dzJDiOPqzlnsh7Dy2RsYat64ZUejeSdyi21pfV7
fnY2B8iq8IymA4zy+4vAUHEdsbCK1QhVO3XbmnE3nig7UxcIx0FYW63bNbQL9+LRrpvy0vCqcfUz
aHEHFEvu74uQyAFHVJXdJLmNrVfvmBP9DpjJrtSdYIxA91SfijbucIbPmwnio4c3xZ48KUxX3Tnp
p5hQ0aWnHDJt0AqQ2KAZ8WBqPQ9OA8491p3VwQ7DHG7JIjNpof8PqrH2Cd2VqO2V43xz+MuXRess
AU4WPk5FJXEcvl9Ji5tWMfhK79O4mUGNafNUpquUuME768zIDf9HKKBb15Udq0PRxTmdwXNCDduO
wyRKeze/Qkhd1VHSjeWJFGOR7FRneF8bh1LnZhgQKmxUXzQXfSs7IPVZJ3wcFH2rwzM1Tx672OCc
c5OeZ4KfbZ/PnjGXZ0ADAuqkWgfg3Oe8eShSTXoEa7vhlopL8ThoBXq64uaPzZ0wzZuhafOZzhIy
GRvDMrPPmMdDMKIi0IBIXab+O6YYINvdsS9uQxyR59O6VsGDFEv90cdZqwAFJZxbbTfZAx4ZKjsf
Wg+0Qa59jRVBj0i5TJYiBBmCP1pkxfjLbWiFFdduv+SfE5M8YkQffzDsOq8PEjqSac9HKgnNhU4W
MV4uvVd1B18lOGR5pT0um3Giug0VpB1PhNXKaROkjj3uEi/NHmfTSx9t0dFILvvJck8FLkwaI5Qg
/dGj+r8g2cykzb1sLg23m8DLGEtyIZIR4rSd+8EXfNlIR+DohFGUIt7l3OozGrSVU6qvfju6q1lZ
4TxoOcsvIxiOyzJW3lOHetM/b3SbjptB+911YQ2jtaFbGk9GI1A9CBExwlV34i6PrH5up93i+bEJ
yBWjka0PAzfY6b61T91sSYn+yFGjFzVsEndJwWDYCAf2aT+01dfCmsrrcNTN9yEtw4e0HPIpWhAZ
nCetrJ7MFrtBdFziLutM5xtZP9/HtIq25sgjmwvn1dfGaZo55JhwKnFmbL5q+PuGPdhTVKfauFLh
MnpRT+rjNlCzdjdNHarrXme0NpO7Crx9ZzY9NZnUK89tFtDPVKxNSlMiepr6x7jhbRV28klzA7rV
czh/FgH9/Kt3AETrcp7GFiJgoMYIpJq1s+bcrfbIM5J835BDwupNp8vnkuBy3M+0Oh8I74D8YO3g
1yThBuxLR8dZ7qtSd+cJ5ZpsJ+zW+Y6XQQP625z84sQLdbeT9gTNSZLbwAQwjAEceokMb0QaLsOZ
Qb32gXLt4u5rbYvLrim9J1Hnkzrl5lSfG3HWZltCZfURkkjp7PtYJafF0uX5FiFasPLIjKHYC7Tl
+nS0uHHvl54G+N7X7o/SC6Ybr6vhe2AGIa2NZAqgoVcAhraWtZS3ogvSe6Ed58oae4uPcq40Psmq
Uh4Y2yx4Wsyp+1BhlkOnPDDjcIdirnExRDGrM21PE94avZhDYMUWG5UNkCvfKC+WEnyHrvOtSbWO
Nhfu6cydq92vZKtGuUnzZbrnEPL8w4CfGIQgU9TTno58FwKKVU31fgqK/Nqa04A+dJhktzDfe2zd
7DntN5OSw4d+qTB50E4P/KKFcOQARxeAiR0+ejMCA4Bib6w6Ey8/iErnvpEm33FJgPXhl6l6HLCm
vF7sNvnY1LV4sqh0/Vy8vGPXwEuDErdZlVsWTlHsYJ9j1J45cf0jywi18FxfyvSqM+jGQu00z5/y
qkLzrNo8+daOWfWzZWnN24mwSZ+Yc7oi5FNIE6Aq9D0G5f1Z4gosTfJ+ym+drve+kODqsj0ohhEC
dGX+jKeqvhJ5CCkvmOfmywiKyN8MRW9/DSvsGk+AWcDiKcaifErLDqBGJUL/kEzUtbaZ3TXVGWTn
4Rug5bzANElMX1HQY78WMt+Xbt6EMVMHdGnn0fK09/AwM3bxJPmZZiJsDUwoHIsDQDagDnksPqIJ
FF9gvI8f1qrP09jEmjOiss37WgfVgIwvG9C5eEtq70FXIEBI3SnMImfpULqVReqc2XU1fCPZoG7B
eLHYvKDWnwyoAt/SFC/QzTSOkg+0NLsviadntsY85iRxzcriaK7BbtHDhIuRNgYXA1AMNe67xQhr
43ypM87hg1JF9dE2VFzt4Ifa9badyjaPcMAtrqXTq+/aruPTaVL9txTITQl/nRfHemPxblppqVsO
Ng+/E9sFet+b0z00w/yxBYoicThmieL3QLApJuk9hSVOQvukaAH+2IPTEvHaQj+ZBVY70SQMb8d3
hU8i+tfyovCxd9qk/miqzdyMktnxRwwnh6oACbYE7DehEtAkYh+L243RsfNFVuoM92U6+WPUxvym
G8B4RbqH+zbxSuWSdGdjOndgDaa2xleDZI+1X7wEkl/gLxCtl8Jk1BDQV7p3QPeNEfu7ex8DV5hP
PDEMnyxBK8kuEWljRGCqMQkSHvC/TTzCrAMw3esnO+h4ChmkTXPo5srvsU6fwoZN1wkeenw2WAZJ
GsrtAFQfwDUdWjmWSBrbE4d4xEAYFQ53U7GsOPzZl1sB8cdmWvpwirikBN/KsbYeYM/5546e8ydK
v/JK9MnybRqb9ptITVyKqfzpBvwlYOsD535+2dUixigqbwsBuyRNP8RORghkWUM27+NCZ+HeAjhk
bJe2LW4BmE3GVkuBC4FljgWsKqcRXwdVWl9bPMeGbV9IMhBGNwVsOqXzAG+HUKhXZTwf4BqOrMM+
iWmoga9EUiQmrgy2GQEfjC3UKir7ZoUFjqrh1BViX+C/3TziIaCyLd8CwsUcfW0bbgz8QatTt4mF
dQ26SzTbmG62/LxKTXjlodewQJw5gEbTiLa5R6WK20dBekbuACDy0ZgLBMALP26yeCUBecN2nBsQ
VYh3bCxHzNp+yPFqHPYCbBn428Xrk+sxsCcn4vpWjnAI6ywsDhqZg4PBMc0eRGhspZA3ur50z6jW
A4Lvy9zIz4c+ySrYMnLMUywvxNCGN0HbmAJ6i6r9z1NXJbd+MckxQqMgi2TbtNJLThFxiOU+ELLz
rhQqveUU7wNc1nxQQqt/5kCEEWXkBcpzrNMbsQOhptLDpI25+JjaqT5LcjGrbWIbwjjTxNvWmVu5
hfrupASaemNKPGXh+7lGCR6xGmZyfyqfD+MQgF5ZOR9hvBNGZuBSpludnTkFTfiPCf2d8XSCmqlr
241jx3N4hgC86i9A+hD8saU4w6eSGGc4n3Q6Ox9txVlpbDLk3hJYHg1jWJxg9nK3VCXtDqOrg/Bk
ZJugjETYgzcuQrj8U4MRVnUH8bHgrZq+USQP/hBMxkYBtjE+5/i55UBba+jrHKAu1wb+Szc47Z1O
d5u6ShU+Awma9U3RViql+guAK/IwAnM3BGqVQT6Bwu0+8zkyDxJmX3Frdry4CxA9qXfmZ73E87RR
MSYgXebrO9MsluUaIBOg49OknFoaT0Y6ePHBSGo/1T+COMZjNscoqd6D5awMGvBUKu59DGvLq472
tmoHG2lwl63XurFxRsLYDvcahz0811sUkhVxEVcXDEucQaWROyfyvhmdCl+RARHsbZDAj2X3oAKM
OUfsTJ8AH7ZOt5kSLdgRkqb53A8mnxdUNYChdrxIoj0Po+190WOPvLHbKWFgXl+GEfogCKlCP8bD
A1iu6j+0Rq35fgzLLTsswCq9nKuYPPtPchCkAO0pt60vXl3L4LLxKqVv8FJ3V7IqODIiR9jQ9z4g
ujUEGKtyfphNtdpN+f4Qy6tqqdHFwH7OG3yBy1Ry7QuzRn03iqAgXFN4J5C1d9MPTU7vSFQ3dnna
4H2ynIK3dC3OLbOv5pX3Vpf7LAVCfYHHWUbia8x9fW1iPiyJnZzh0dc0017hZOgGG1tKY/hOG69b
7wJXa0x88GzaBv7odFsnkPC2knIJb1BimfXOnjNAqCQSnHTXGflYH4YuNVdrXOVzqwgdVxr7ZZIT
lq2r+jPdkUvsWsK6btH+z7jxzfjDhJuSu9fzYt/Fk87GqF4ZPPtBQTa6gWDm21Ahl0lAw1po8jUq
28AUTjg5rNAu19at4iXW+5Fg0tzGcV4bX82wdLwTv0tGW9GTr/zmsHRTU36c+8CUm9ntVXUJlTvO
LrnaEk642VhPJ97kD/KSozwur3A6C91bXkhlPcjE0iCSRVwE31ojsFZ0JP7Gp8kAtRHU2miLvRpl
+xPScI8tzLI0m1jIwcfFwU0gQyWWi0dGMiY3OL/3mPY5COSizrDH8jwRXQGmC8+4ejMgvjhD9giT
N6wGblIUm4R5DUULm0fTmri2tkGGiYpRj7G3HTwCpM0s8iHcK0kbSakavtgpH4oWKzd8Rr5OM5bs
1wX9JvHXjO06Pcu5VQbnPfabxcNUUE85z3Jjri9Su7fcD5rfePkgHGscL6sGc6iMCEkONaSl1Ckj
J6Vf6KQ1JtZ9P7aOd52CuM0xu84n2yeuW5Lq3h1S0T7hdjb9yKYR3vJJHTPOjZ+oOY5o9DCrXWVW
xpkfyIUNi/gnmO+G1G66n3Ni2AWOQjham9eeUVb3ZLsbfzcNRnzttDX3dHwX4x12UTQnM1P5T4Cb
fbjLmzyw92k9tXLjp2rgIJyL4Lwk/6rOQ2lwdS+xCjjDHj0Psex0hwvPlS6fQF8H9a5zVzcjRN3W
TzWaNBSQXOBE6JnIb65OMGKye3+6zn16OPhqynmEsFzE+Gb0TZLu+Xn0d1gicT9zvW2WwwK+6w6+
RbrsqjmAWRV0GJRsHFc5F3OeNPau0Y3VH3oaeM0Nl49yOPSCjwZ5OQDPndSF/xMO4UHPVtMeBq/V
F81gBuWmDdPhiUMZGtlijnEPwKzsxGYq8uLcrzOZbQcO3BELRdgCZqeNr3af1dZJk6/ftzQ6SbyW
+2G2R/43b7N49G+RX5BBoBE6vlFpSa4udUdLRnk362/eaHrfJz/BHU3oablpVTWTXzPM7tKXNqZE
4WK5D0rmg8tVmbaTbqrMJVKZlX3pIOr1+y7TU3DgPlkD+xNGizX0qk3AJ63McHfxezqtIhskXh4J
zy2+uEvlXlhhPC6YKg6hsXONXH8iO9KZOyc35SfApIuzxZI5W7GP7XC/CLuk3WukrWw70rrxCCvN
TyJvdKQVzVnRd9C0W+Mn3ouzs5tM6vlA6gy1nOTCpCQpZN7+4MWVPn6notFYylnJU+CWgqSAI3GH
oRs5/2xmFe7rvqU4NJOwrZ8aQNP2vtViBnDnafE41ksuUnz7CtM8US6qDAzeEqKPnAsibMceyvdG
T9pkiqfeobpbN+1X386bahsL+M/hMAHSB1bG/bUZPptjOvhQQW3BL2wLgvKU68Id9IYRX8aeROi2
rx1Wbjh52a2RyRi2skJHEeFD/zOtSe5gw1ss7SHME+e7tDHOpTBRjVeYj9M74xEVk7kMVFFA8ayH
89nBYUy4OU6kI4ZEt+ZYOh+nAqvnyCTzjo3NADQvcoeqNc+sckwx0RqT5nsNLrvhoiqzz7Uif8Rd
h4B/K3JjqTmDnbnZpTLUj3FQmF3BLYE4w8noeAs0XcOl5Z8vtrTxRIgT4OWJbZI3Y2NRXH6rsHmc
LBPTPyemXBhRcU+4m9kKRnpRVd6ylaNglzWnwMCqO00gtCXO6JLIlDPehDTDZ16ULXP8fRo69FI6
dkLsytMcIv3aKwbfrmsFCc+YnD5BYf+jyyZGdpoqAT4TcF7TLiGRBCtlJsVp4YwiAMSX5d6OPrns
p6gGy43cIHc/T0WY4bVeQUOFkT6MePU1JsnhDoZe+kHrOCvwmNDxeJkFZcnug3v5GBWytYi3ira9
IEbs0iiFwmpGeKYtD47doQX0ZznoKGPT44Kphm7YJuAEgjWz5P9IhpU2jYq1svBVQs137kgJvyFL
mv7LjFCNPKNuV1ceB8/XqFY2mOEC4QnMRgMMbpSSZSEb4zrlp9Yo5+qDEGlQ7Kw0zJ5YjOUcBRy1
5tbjQnSw0zYfTnXnKbELSPLXbBzEDmDWTbwh/aatksMY0pyzi+MAeOPQOxj/UVys3W2iprbf5DYe
ZpxtvmYrqkPSFcMkgQKafmN+CGVlYQGcKOlsgGiV03ZAQ1nvhJCZWpmdnr1pCieVJyKunfB0aIT7
Y8iU4NaekqTahkGS3IwUaD6FVXVGCqprsSdr6HbpsrhvN00oS3PjDO5sbQ1tVnLXWrCWt9bQyHhr
dY6Ot0GxeMZOu3P2s9LwVaNpWuwUvnLo4ubILUVPnyTga7DQq9xxO/a2/wHBFzcTj/7eHwGeh9zx
CRPP28qY+oO94I+ApRsR41bZlr5Rg2/f8XngKigRv10UsjHdTSXK4QPYG3IYoio04g9hrK5ybbI1
x4zPh4zXXW41lsVaCIzHmH58XJCbmXRQaqP5j2CEluUhMyf+9pTXa011ycmCm40PgBFPA/CiQRmT
1iVTIj5JLJQSDvfG+GbGmRes3ESZni6jKqdDRuUj2Fi6bq+mmgzAJYIoY+CmMMzg2ywdgriGD3Re
jQTiERdfLANakN9JNNcNe1US9MFdAJ6Y469d76YL7TAquaGokVbXklvGh8wn6t/6jiBLFM/Nt1b4
ThJVqit/hl233LoUM3G7qnvbJK+WlRcZtoc0NUzOinly089k88DZFIPEBSAO3IwDjUkmnzT3q4fz
gh9fPRMUGVNanEtVduGOmiXhLqVmwP0kXTsXlsQGVRv6jbRjsz+QThUnarIHPAqmEJNODyB7+nfz
yR8xGv939in/54yE1hrZv6Ywkh8BANQX2Y9/rEZT8z+2S/ZjzL4tP54ZC60/5J9YRs/5i5qvY8Ch
MJDB0iD331hG/gg8Q0hjHtW3wKIt63+wjMFfa4toQNvZSlryA/7on9ZCq9sUZUKqkoFvBECEzD9x
VTmqwaP2QLPgEKitPi2UOo8q/vMiZTv1XrglVGjRw1OhI9WMq+phKOefv03V9d91xX/UQ3XdrI4k
//kfRzXVX2MhLgjWTgLXpI/heU3V6MsFh1EqD6omabgkCcTZDj9VrhX3b4/0kj/CY+HERQ9igC6W
/qjnQ01LTVYj47EWDpfaDs91cF9XE5CH2SlIycuMw1KfEgWLbTy2n2cgRktsXPONN0+V/VMnN9yY
8527Xu7jGbosxU0bqnOkHbva0V7y9i98VAD+NTWhR98OMkcEvsda+pzLqTsC8dkO3M3QEXWwXcno
bfxxwU8Cx3GYVJbzjiLhlw7vt/Ivc7R2eUPCMdgMV2nC81mCjE/QOeOX1+ZEXUHXfITS/rO0wvKj
N8nLMeZaR12vuUwzYrgJ5IAze+GldigK45m17ShOZ1nwMXUUxHOkDXZP5jHpLlt9P4li3GemOWOp
4ZGJWTBod6u6i4IkfJpdzGaLtvk0Su/jpHuA1w5pjTldCJGwPty5PtQq10iJRvx4Y7bxHEkZgl5J
2l3ftOVDL1ejR5397Zr3L522XlAOmBLUC7yIcO38dc2jhSMpWI6kKsNtGgzTVvqU3ey5+I45BdhQ
mi8AaiWfK0XNx+zjCyMOz0pJ0qltE+/w9pJ48WWuvwnaOdQZ9NS6xlF7BT7qjU9uNNyGAkZ4YmPQ
pW3sj+3hXo4gy98e7bgpdF0Lvw93rNOfm8J3Kt2GW4NMzUaPVb+l7kl/RRVUEUU0hZeuQfHKIsVK
LsnslcKpQZLW6x5G7cl3aBhHkpVfvw7r0gZ5YFghDL/nSzObksqxNVa2HeYdm3BUepe0OMu8/dS/
4C5HXwDKbPZSNNo0sB13hFZOO5cmqbUtxCSM6fvQubSsHvEbnjRTYJ+1qS3o2HHPYATM22Xj+al7
0nulEdH91R+8qbppbfJVealP6tr/btcUDXV4OZRmfLmg2YiEPezj2tK7tskOKPc9XHJ7gfU5ZvMZ
sXUa3kncZoa4d85br+y2C/d2QkjEQWHWNrsWftBMBu4DLsi4UHNFpbFtG6eNpIzlHywDV+R+CGiK
nnrsxMv4izDy7zBRHhPqZBdBWdFjkZAFm9YLRsh2UmR3OmtgF3lkA70GbwkGS3dFTZ9VqOvmnTl+
dWXRi4ihGBpdYExHsqB0oubmFWWIaVU57+YpavIE3ULtNtwyxW2q0+bcNFJv780pTiogGvXcII0o
zixVfn37hR8pwH4tq1XygmiYF06r+vNl5YftoMjeBlufKs3G7kePjhQKL8a3cNzQ9N9TJSef/G8M
CpcntFDUMeZ6Lv6mGCXPVbE/MGidXGulwj0lO0oXsrtcMuQzFG+HTZK/Ixx9dSfzCOBXAdOKv1r3
l99GrUc4ZLrLOdnd4bQP2bxxDKSYgSSmwfwjojftyW8WwV3df5qNIjuvtHsS9KQA3n78X1iG44/M
WwGZcPdoiT7uSo2VuzTtkITbRI4A9itDR7Fhp2tdr4qMLm2jBa/OqEsmeRZLegu7XgU7yxcfWgKS
Myy/RQNQYppk/o52031x7rLrsSwRxQU2LZXG0XZfcB1PEEYF1GQfbb8rr8r5w4zThjt6ewOhNt+O
0eJtZJ/aq3ouni+dgYoYGP1hl1eu2hYJx5Np0IGJOQH6kPCxr2wXHQro19y+ySxy32mfh4cpxEVF
0AMZ+bUX2UjIYk1pLhiDXVuJxykDDRfKVYnxxTM0OsCZ1TFRDh3zk3CM4w3y2ToaGuqGSnTtZsS5
2UVouMGMHDspc7nwk6vOJzkkKqyh66Q/FwZX7bHCRLpkopNkymGddP42W5KCjEj5EW3MOwLS1w4t
n4YXQl06bBATP190btq19RD7wRZ4gd7ag0DNpXa4St3h2yf/3ln+/xbyH0hEf/vGtl/Ul2cet3eF
/JLVX55dOda/8feVwzH+gv0SwI9AvMgrcIkc/gbBW9ZfMM5W5SugMAAqK0nznxx41/qLP2GlGgSf
xnMbR+cvm2j6V6c3oC2+4T+5cDw/2H1jJRbQ6UATlg3PiArf8xVSYc6RW4OEckX+/izxc+cM60S5
+W0+XrlqvDrK+mVTwEJx/kv4+Nvm52ctibN2GbcizmaB012hTiaSv390nKwPQ+Mr7a/eatm7Eh+e
PwzpgpamkVRv0dENGNYb2MZXiTgJpZ+d+dz87xDuLOdkVNni337Co13177GDFSqAhRxCVf/oU6ti
StAGzLBtk9AL9rXs8NQDrohKSW4EpZ9lp+asnQ45Jb5pS89Ecq9MaT7WmADG27TqaXYWg11ONDL4
VrKrpNHUHyALpO57eIeXb4NLGL0LDIKImW3h+TQ5CBIKbzD4VQusHz8047Inr22/16P7fDNfZ8Rd
W95gEazdphiFPh8m761gHL1l2irUpZgV2dbkXlmq6sbLoBk9OWzaQaNkBFGb4aLx9vt48YxIAmC2
gb5Z6Tesh+eDD0rlJq7pRBa98EgWzf459m5y//Yo60z9z1HKIxK2mPQfm7gO8x0fH+qdjeF8Ynbm
Nvfz/lF7eLhp127v0SF+fnuk5zv5r5F8ercI1yCAvQxa3JksNxg4c4sukTJz7VEv6jQGm8FEObMs
3ObPWCO/RgxZygBTSIgQoh2dxdkwOIPl5fbWnZ3gJEX+GE0IHt654b1YJOyHdDwTAdLMRXfw0Wfj
1q4DOI5RbKONb3IvKfZ4XmKFNmX2qWV093Yzl9dvz+V7Yx4tzCqrnZmqqb21AlLrVhUv4Ea6b23l
eQ8qKGxc4H3/HT7MyzHZkXjWEEzGSpo6ErD7BFOqp8LMmCI+Q+itrk17mc5oUcaDx81HohxdZmP8
96H8L2/QL9cNAScESnYmFugLMigCVhHknbKAC3XljXZl+gUcqYcOsfKHjfaq4p2Q48UnwQbI/1Y+
Hi0HtBI///CaIoj7snNdYDFBe0VTICnzwahyb9sFuTh9+02SB1iTIr99ghb3Rc4v2ijxS6GXxD6a
WLPp2tnvCroOPGxS0WQueX3W5kItD7mSJT6lPGS8TyqAhwduMB4urPGMRLqkv/XENWVnfpmQF7rG
JikKLc96moGTs1n6s9iTqO58zO3mtiLebak0yDJ3mp0p3djb1bqp9YFtzaRy7veTDQGbskOkZQb7
ceU+yKiScwWTsa8W53zWPtyhEZ2h/RAsE37IKimjfrFPwzINzZ1dmST2uzpZrJM8DSf11clQdG5m
TDiaixEbXu+EpHloUniPxTdTVognM8yQPzc1KpVTHCkXRRkqRbPs6kGDQlRNg1beaFyTaxx6esRr
oT5kpSQTHletKjZ22Q7FZW6grtyQ/UysQ0LN7nrsEElvqB8H+prUEdLIzvLbz+0MkmePKRF9xZPq
nODC8YWVbUppoHc0pZFekdY07RMvMfr7GImej/ceIux09Vabk2++LhVxukvLnjduDM69HPYeaiPu
enLxnTtlTA7i6IYM1cZSdb5skAJZmB8DQwEHONTqfkZhmhxQMVqUu5uyJcdl+aU8XwwrOLHI1CPy
wlEX80PbiT+GrRqNgzGb4RMmkWqgajNTcTo30Gz6cuOUU2B+Gv+LvTPZjRyJ1vO7eM8LksFxS+ao
eS6pNoSkkhgcIxic+fT+8l7DsA144b03jQa6UVJlkhHn/CPXhfPodX7ZH5t1bVxEHt6gZ5qvlMr3
VlwN82nZ4KcPEqTSupnlQnUbeYmIRkKF6jdRWy56tvgon/cKRMraC6es2SvcIageXIz7G0zXAH/v
2DX/npkAHmmc8xChbNk6f8rSwqeWzZV/3fd87yzEm6X7m6ws4heqE5XDWkqIfFLrqXuDDoPbkjCk
MVBg5lV3PpLC9UASbXZGCzbwJEhZ1zuyjYNnA5tLaKSoOnXNuc6s0WjqGHet6V1adk3rf5q2Z17q
ogg9a6WFjt476N+frJXFmjbkcDsH2wJ3S92GwLWLSqN7mwZhvbhutyB5EhYucEU7ok5WiBUW2bxE
vNLkrEzp5bH55clXBc2ZkNzs+ln2Vo2wpckSjGaA814KjeTR5bUosry4UpsPWLxMg35sRyeHtRvr
rNtZvESC14quuGPYqvyPqlv2tKWygGjy3hV9ao1r9yXyyYnvENdOZdK4yDdTlBGrpAxzarxk29h2
03nOnH+xNZoGoy/rOI+XYLHk5wzfPpoAO43Cmsuo92ZehtEyACHNLNj5+O6q9VRIAkoPyHUtfVgF
7FTqY3od74GpCDAOZa29vU0ThX4BtoVJ5BIsiwPMF5JE7rfubs1ieEunGJqPMZ/tdwuE4B7owveO
Y7H4NV845MfZ0AtIaEZsudGrC0FxxatrfwzztOawxpb73KI5jf9WLkrAQyc9/6IbQJ0U/6UirpEP
orcz6qKRCmz8OY1d9XQH68zv5LFDSj0AH8/mDzI50z8IdEv9dVE74/Mkcl+ebWUg55NxyORKKF3F
pXyI1tqlR9etCVet2lGWN7pmyjsYd+3dhy4vwv5pDpXrgS8TAzydmq27GOvaojL/yqpyFvT7RXmh
+Oa2pmK596KfPKDL8FAzmuLyGDNpJ+NqLTK15plsoJpO1vphqCgYdJtJ1oepm+c2beQ2HXOvEH9D
wzVDbXOw5WddetWjbXHpwjhs26NYJ/FOYqBAFVFO9b7IsqnYaWMNH0VdVNc0aM4/TuVsvxIa1T8O
li7vR1oxzcOM1PUz69zoL0GB4UsYLZWTZgVNukm0yP4njrL5wfZQWO0yVEA/ZU5uUlLz706ixVB2
WAvb2JxrtVXHkotm2EVT7BSQ5ioMMFpF9tHfvLw5OXNLjbMaUTLnkZjSoWzy8TC5hTvu5BCAjc3e
RS+b20PcXTm6VJgXYQleCofjE28SoHGyFHWwR287RzCdpfpARoMIoikhIE9Nyxeyg2XGGIWQ2fru
LfTo6VyHzZ94VeZlE4Fek1YS9rHrjXB/UAL57cHtCIi5KoliOGHaxYky5oq3PBui+qSqIjNYa4bg
c64iSyauXMb33iFjOGk8qxwgM9blDpX59ogbyDLpSKIIfwk/AF3UyGRRNeEVQZ/W1q5CxFKqn6b2
y09RlSsgf9zTvQgoFfa7GlEBQvDNNfYR74jID8oqKSem9N68IMHBIeaMYvrEKm1/4yAh490fZjAZ
YZG4mThBMRfH1a/G2zm0lwibyOLRKNyKYa9KtMa2R41iUrYrVLDP338XRWWPdhF5j0zdxXTuTlZG
0MtLa+nDZm2d2Q39sEYnoso5jLPY67i5gabL3bAV1pdpIbPS2VKxs5sk3Rx71C/t38GlQPxupZRx
3HUed8eLvU6eheNpqm/beXQckjUjvW/xp2WnsG+LH4mQv8T8GFLsC1SrvwMYtf5QjaUVH3s+0d8y
Kg3k2bryKNDe6L3lnTDT3ke1nR0XqoA12oT1PotmapS7MMZZE6+rxJ7UBPUfdymL/tBmsT/t/Gzm
QYrod97I3GBUTsrN8eXB8WfdpBZCsRINkyoeFqOFRG2lnM8+t1GgOMiWl8SvMHon7mZFn3XdZu/K
HpDRVLNC8IR0Vrxus0MyYkHcDbTjMKpPyyKuakfoFMq6xbgTsjiUiYi7MaL9RWqd5QcTFwZTY7jJ
HTuLHtOoitV8bOeoZ37QGsLQ91F47CsYyIPVuwMS+yjrrgJKcNe9cWRNXySjzlfBYfgUcSm3u4aS
9C2ZojnoD6atsOcQ5jwM+2GLOC4dfAOYgSITikPvbfZwnqwhbNIxqryPOpp66mDHLUM6mrvluL9w
kjFesYnkAX5B2ghC8l5OC0W1L2vEuXLOqI+LUrx+9rKLi03bd3OOGWBHmgrfajUM8ilkHrUQDFa6
ShfXkG6qx0LvhXH84LDV/vRVRlPFqErj8IDErQziJBgQ6nAkBZg8PLnFDZjuiMXFoGq/K0UUYSJ1
xrIGeYYWSDZPO+ei1S6zo65kkV7KiD9q6WGUkk0jpxNC8OEpy712uLpwldw8syffNIaSy5nn6Qzg
VIr7TmN9O9pzkKOPFU054ALsGHwLHGU0LmXTp6FtIdq3ThFhpJoKVLpNqREHikzKdLJm93fibHwO
6jG+smcdECKLbfNtEnb1Nrg5Gi4K43me5dY4R2Scvp0S/pGhBlFBAD0+ruaNiDVkbaht9deiaDVu
MXG+9gYPFXO41ifcsPyljS78IK38yFSQuHlc7lZYqN3WIKxKlypoH9tlKvu0ExAOSUfsxp++mrSb
+IvdXikr2CgHGh04G2vS4ZslK413Zs0jQ0zuFs977iR+Iy4cZlIfWMNOg97t9N4zAFK8abGjdiDN
M9QChPO127AYJZJY2Nutsny1A9aCe9gWx1/TKWQFTgzjW4YCz+5n/A9QgVcrEp1p75Dj+9yGi1cd
teO3t36Ube9EI3clMvGG8dDuYwY5F3cSrPXWzWfKsds/2ZpRdNWoprnj6+xoukbNirYvlO4jptn1
r9xaymPaqW6eMSLbz667tq99OeOGEfOQ/UzF0tF5XazjQ4y6rUm6qIL1XdGk3kXZ0GOJMUv+Fm9d
0WHPrVWcMlov35Ns2jtPLJddgy8WLd5W9P1+WizJ4JujnmVGlBGn1mC3ZzTJA4O/r+gF0YEl6M4N
F/ePhcaKHl4KiHOm4pIPfypVe/YpfM3TjEH1cbtYnXgk8DAe4rjInldv5BIhv5bIttVzu33hjPoX
wcFYpCpfui90CtOUBFKY+7nMWAWWMG4iWMcNjg9eSD87bqMPoco8O6nHzQr2xdILs5P5YBdpsQQX
Us/XWxK3nX9rUbvV7qZ+Vs8Urlsczrrw2C/oY0aVn3HDX2XCnWkC5Ch6nXQpv6K41cupbjLvvqX7
W15zRDYf/SoadRzmJXquM66xxFrU+HcwAZpb3LbiOBPsSRm3Utkbfv6lOnuu4gYnBVMkQ1aip45H
P7wBTgCBNBFov8O7Y/FICKQCDt68MS035KvJQowZhvGLjRb+g2eSwcvzfhvCPzB7Oya/GiQsJw0t
hihodFvsQqLXMa/ITL38xficjfsJk4La21sdh2nfNA0bSmNH8262kOjuJ4slNpnCosE/2jduy7zr
28V+o5X06GGv61NF2GSRzvzStAXQKJxhcnfEi+Mpjmd/jvyPxiVyd+egXrtXGTFpiYG5Ewl4dUs0
BbPAdTdpCoTLHtF+UhDKkT2OumYgnINx/phE3L5UrEkXMXbZ3o3GCbo7AMGYI8bYTB/d5lyGXMfg
UNCqW7ykRfne0vW7dg9LXJbDIcdXyEfRDOO6n0ikoEqh7t1vBD3Rx1xs6q2tSqqmV65+DJW1pX9k
WAVdcimA+Wy2mAUsash5SpzawiuKeZ3avzFzy99g8eUTq9UoD3Q0V387v5h+tDtevKSy4BIytbH8
49IXlARNJPZmifIrYn/nwQ5+sYqt6r7FOUGD0LShjFHeWIe7jLWUXjMitJqDyxX1g894Qg9aUgDv
+ErJq6zN7X0PRnRxauM1xyi6lj8FEpM1adACU6jquNuKddCrghRxdWUSd17rGzF46n0ca3GDkT60
0sbWrJQ4+d1P1OTWzWSW4WMiNwAC2XBwJIrakycSGn0vibQtS8ZaB4cbSby1n0RrrtpDMOjsi0Fg
bC8FyJiNMwx9CB5UvlaJbXjyEwIGo7swrMJny2+t1zGsu88MdSR3uCjyl7G57CtlpsY5tUwWPC+M
SxL7Q9Flt01bx+IYE7QNszxW4BIra8c/t/fku/Zt/ZqFbgFgT13lcMorN8Lx1G+OvmxIvTjg296G
M2sog6RxTcXfo2K+OGrc7y8VXzT8YuP7pypXXnc1ebFUqT3kwzVmR8Z3e2mvYR18jV3bLuYTZ+c2
px2ZqFByrhZPUPJI0ouhRsO8tn73VFVzQ8EOxkZOD78pGZm3DeFAOHqkCqxdzqhpVZV5xOISxylr
2YpTZODE3RO3VGiUQpOfH0e/1/ce+TQf8TC4c+pqXkpUdDScJ9E4AiBpUJKbsVmVdczwC1E272Fh
YkxoqVlqTOiZU4Z4K/psLxEuO1xaq53gb/Tw8auLVz2eoxHtvC2dZBYENCxj5Hd7YKqt3nfxQMxy
1zTxuViHONiZFpUl0oNlehtCQhqx90zO58gkaiEMXjeZjJpn86plG8tPE+KXHtWoVR3GhQcvJWI0
DnCcNYNGKroa/g+fHZRQVPt9XnSOdLrAjn72DQke+1ZY8rPbKn5MW3G8XZs+VtbJqEVSLxsHPFiU
iPAT5pWUg1S2MvBPeLf4aEdik5sEgc9QHFyKjG8L26G4ao57sSHwaLjNiDfFFjlouVpp33WwKKiK
Vbz3ctSFuyYW+S7n65sOpddZ9S7oeVb2pCJE+t0GjioPTStx5C/WMkTJ0vgaHhomcUzDzumPTtkH
QRJgl8+YXjI32rnNvLzyBuO4R3StH1kVsQIZlqXg0DaZiRPjaxs/ox8sP5WjxDtrBWYf5Q/btzcE
/pXrBAtHXZ8H7763hn9M6ZpvlD1xhY5OxjXK1hnv/ZbVDB5eXhiaOkW4HsLZHf/N4eL/50jefcRt
4NxHg84X7pQ8euV+UgRSVjynxwm36yMshh3eRsbTr4NoMgw+VJc/1GFbvYNcZNUutPDV7Puu7/Gv
Or3ski683PDWEhmFexeXZOLrggQ0coGjb0yrgC6lhKfsdYkEP1vUSoPnYOf6MEW59yVKO3vuo9Eg
Xg8z27/dol7VhzJz1r+hWO06dQYsBpwLk5hPlanq4qEvQAPxmUqj8P/3oYtXqEPIH3DM7oZZaFTm
G/ZlGCze3wcXc0qBkT3Qv63qx+lEljnzwoLEukgnJQusGfY2Na9WVarXtYOtSYptWF60GTxJ9ErI
fDD4rJunKRxCzIMYmsLdspT6higWjnNvnmJOhQkOAWQPkUoS+J3LrAO+eUNyq1VzP1OItpt9WhkQ
Q8j2MRrDJcZVGjQY+p2s+pR15gIb8BKuB6vwcaAsOoj+2E2Mdp/UDy7vkdQefrAqV6b1vgnu1418
/lPt6Zi1AdvDn9gCvknHVbk0dUsFqEaSh/cPNsE4NEdhOEhKoz1D1HhdfhSdLBgl+zKi7HChcjdR
5NhEJ47m6T1q2iA/2KvfMmnbgEtJ3viEd9QL0oTEx8P3h7xk9eNltvNcUl6S7YNRznyZAFT4Wvvu
lRNzunOn0B/Y2WtqLUsO6F9R99WXS5kjF369WPlxbVhw0ETSK5f5yCtS0p4RUU1zMd76XYT6q6ji
LtjP1bJ5e5yCBX8etOTK7+Vl2RmX7qUOrlEWrrG10pLWVpG/C9F2DzGlliZl+c8escGJNZEObZUx
lkaMnDGeqFxUU3zwaC27U0q0/cGTEVfx6mXRa1jOuHpML7oo7YPLnmlj344OKsh6iSbf2ZhcwnGN
DuxP2Y20UfWmPtGA/VXZaPWeAaR2WCBc+WvHuVsfWteSMlniWr94sKp8aaVv/UXZk7XpxoegDkQF
ScT4c+2QaqXi9oERL/qeYzE5qYzy5o8d4DTaaRKiX4tJmWbvuC2MUL9MTYjjygpfp6XquPU5H5ZD
LZzqGza5d1I4lLL99Ey2MRX3YfYRgv31nLu26L4mUn+y/UCvMvDPUMX5g8LSjZt0tuYf4Y/DP4eW
xyrhjjHjVYFXCMO2NVvxQcnaufcEBtKURowep9aoKrRHXeyzzIBM3BpOCIsTcVxP2HTFcIMXqP9D
PrQ1px6DylnMI0IuXxvvuxY50cmIFcFkLdIa/pR2EWW7zF6j+zLQ/tMKmvNtj3y/KYEn1pfsFduQ
h9A1OlKrMwBjOKH+7dqgsbgiV+t24aoQid8LjDF5Uesrt6NOOF/HrgdMx4rI7N3onzjeLE6m0Wpu
LEuHWdpgTVcs6Vv1lc/IqXiTVAtyPyrIGtVhjEhEXFQhOe6CA3b113BK52Egv5vdLGL4ixw1nJQI
wisLReK/EiFuwQkKL8B5ORceLgS+n4OHiaHF39uS0eCazCmu14v9fDeh9f1wIlKbErayWaVN0PP+
hlk/3JOQtv5dgouJqRNMuQT04HBPQOh70vMhYqngs1fzIrXr/bgtEsldqfvlru6EQxpRJjBFuYUS
cUJ2gPMkJIlxSeYhmtxZq5yANTBhdqngyJj2E1QlxYws0+UZBs2/nzFe9ayjYgLRmEEP94GJQAEE
sIxL9ltD5sHkcmPyq0gSgOxxi19mIuIy4pAA5ZOAaTFAp2kKfzfGW+6chz7y75Bq2w/O5almuOKq
3XWDdiamDgGonEP4ztA+2r+Zl3qADmqJ/r0XVoNXEvlIhru8WnmXa6Nce+9YEe+roMsuOpIsKHxy
SLKMg6ldcEbqnlSFQ6zAXRIVKUyWVGMJfUNCP4AgWaUjSVhgn9ZOgbBtu4ZQmQ9MI/Ra6Lhyil3G
QvnIJGKpPYMmcxdpRvVr3bER7MvVzy5LcxAWe4c3RR37bQvrh9ntCnoWAh0A3srV2fCg5rGb6A59
zL5euqzZESNWEOazoPXbteEc/DjsZKzUFK1StNlAYiXjDKqVZnUT/8bxGkTHIeQ/XIx34TkTl2V8
Yv28dRRasV2GeohjS9MBmTbuhKuIRjzO/ynOpms2pWA8D9K17oFHGkAzGZV5amyRqTTuCvnjbdi9
d0XfUaiECY5e7l72ATn8khaH1FElKWGDMesLr21j7R1M38xgG4fCQYd2dl/UwruzlVBfNL5ZpJQA
y4QpATHaSUxGDmdCq3mTXWI5A7XzeeXA4DvopkOcaWvlcFuzJ7/OYnPEE1ddjm/gc9Stgt0UfZ99
YgxewgObMEDNhLjfumL+DZ0j0SC2fLHBrIfvwmYOO1yCfHi8myy6RMXwU6t7pdvAHJnyYQwVwGZz
PUsbzviSL1uxzNbKS/TKPnYQLBDXa6e9P1yWg3sSuuOibYvA7g8Q9XV5Eqoe7ymVhOhwnH4xT7Ji
0k0Ux1aQkK01vcP2AxRvMFwjy28dOSulp1UhdzXXs3co/CaM9psaxYE5f8EMiPeZp6O1hif0SNjw
FPk6yVaDyCZYiecbQHzG1NGPm+dmiONb1CxrfuvlntaXOVZaB/LFKExoHEI8U1IAKI1al47lXODS
rXYLu9uQIqusM84i12MeqadpOQnZkAm3iK35cDjkWS0IU7dB8Kfgw+hppJOnLOwB45sCerBL0p3O
/OT6I54s+3rq8EPvcYKVv7AT1fvgjra3o65xnR6nOs+q8iTtwvc+FOdU0zGxQuj8JdHANL8VcWfm
z1Z7Vr4L6sXR5LUos14BfKlxb4IRVjAL27pnfUEmkISL5mgQNRRhQlhyNP12Dd3ZzMoGVFVUbZ69
wDPIgTVqJrzMCzk4LPK38sQts8A7zjK3wfmQyFtpF2cbmlOUAidilnIHmDguor1tUCTtS67I5zYi
hjcBUhrPSxy2fYItuX7bODC7fQn1rq9rvInOAZFqV6QdN8P2vBaOWI5MFdy7ZWdX0ERRba8A8oGW
V8pAMO4G5h7SnXQg650hB7w6YAYX1lnPfvxACJcmCMPqnaAB9sLDfQJymTqS1XKmqs84HsbtTedO
Yc4qkHqrUAuAijKau5qNPYua+6IrR0IIQt6KCwZ9cc/SIwCcOm0NMJfpW4J8dEgmCnqvgPvEb5W1
HZxiHmUKihHMV/M8Lkgnmio+ZJpbDBLIG0inqAL2hGWQPa5iK1bKhfjDAs4/WkjiqF5C0yY+OAgf
3OoIRhXpqcv5PG3bVeTjJE1qJx9YYhRMODnrMAGJ1kH/b+B+era2OWMNtKACU0cumH9rDMpnL5uH
cG8N3Qh42JJdtXMAcg0ore36sNTOQABqBUpP2P8CMeq3JpqvLZ8kgXSOB70dnbEo4ysH5vqWqjo3
Ccuwdg4t7mCJDbfp4qNbNrabet2Yu5yMeGVZHUuw9dG4xREhVsAfTgn99qpJ5+OhVgGl4aPToT9O
c57L5dxVdfCtQhV/O90wk+OHEGGOAdUsFdyyLiDHHhAkdHih7bB59QHw5UNekSH1G7WeOVYEdTR3
cw2+f54AQ0maWAD8sfmE8h5UqR/2QCfE6TgEzCx5gkpmbN9w3M0KBHzrw3Nt5YX9mDG9+uea3h3v
yDVuB4fCoAnABk8aXDqMPnStV2AhuXFywfS+AWnZRwFdKO9J6PLivfTCTr+73Ibtg7DiziJjEz0H
qfUTAJ8ogu6/xF7/X5X83/6zcej/7o18/jFfxf8uSr5UFP2XKNkV/2Hb+PDQLDoBXVuXzp3/EiXj
Z4wubkZUeegZQSr+pybZC/4DkyBSQKTMAYlcIdKv/2GC9Nz/IOHbI12QX4oTOAj+XzTJKNP+D9ma
S6sMOscIgzM2PBri+MX/V7dEUfQFqQumQ5pSTleFJHkdvNm/ssJcfRKSN/5xzYwyipcsGdblrwDX
oY1mMPcRwpIbiF7vi82S1IeyiM61XOUfgvu2gz9u3g1vX0H6ATVB70wB/VHXiFyu/ZAtKWa7QWnV
F78zJ8CjhSXvHG+DdcckZp6sfu7uWG9nTDvz+ICXnC7nYNRv/WblaTvLcj/7I9M/G8W+Gop+b2LX
ei2HzttpsIrz4KAGS+aCJXizl+6RHd17xum5HQWgwZe6RNmGspixN2ztaSHY4HFe5+16Ab1BMC3d
m0062x6TUHOAQK9uVD/fur79kJMOkS/hEz4nmp5d5xlHR5RSJIeLb1hGPgaRfcaRLDgdnf2SsXl7
xSpTTq1/GW6Eds6LfVHDmdY0hzUhBV7VcCiB8BL4qytX1PdB/kpe15Pl1+Ykc39+GNeMvisiG8gG
y+f5T2um9aZtI4QhYhx+oll7KM1qhA0bBcp1A5tmU0f25ZTSfvbGpjtbq/eiNrxRVRaj6ck96zg7
+Q612R17tU8mmGkfs0ZxssJfv86tve7DYIRuVNb0kgNdIMTR+QgDUM9XEl9TOmCkfxvE4sMnSOjg
3Ovi+3iU32PHiks7TNIwyaLPaMi5jgS5vuGQfY+4no5NJ4ZHIcD02jq3jjobYV+1d+9bmbdz1fAQ
9gMKHaI0ZSfSeSWnAa3auSWxekFXMftyvOtGkvc0pOxKGUxejV+hKJ78ShR7KsBvGR/1VbSieBua
TR6EVyq2f6KepuW6Q7NjYW+stfmSLlddPubVvm2m18m9aMj7fJQ3VteDTw1ETMxJ75hx57aMu2EV
nSPws7cxJLjFgUu7ziI+HXYqsMqg6dJibcTBZjSnmdPsyqLdz90/tyNQkq1pToSbL+ewu8qge9O8
F+RuL8DB3NY7dC58vGQ1XKlR7pd2qm5NPJOoFkfYV3qyWErBNZsD0jmz5R1U55Fi1ks8J5PjjA+A
7IkX5Ed28Dhdw/VYUCqc+CShpdThgltZQKLToWZ/ElyeKJTI8OjUcurcortyp/jHGOcMLAgsSgIC
DNCSLGJFCjeEy62cFr03fg6dEOT7aS6vJ5d5dBsJM0GbMKEsqq6FLpyriW0Auss++MYh/kq04lxo
Ie5wr971U0QwiVUTZBF2iGLMazjN6t6J/MfWheljSawSsst8PnNvIwLW+ly0qW56gMInY+MlKFdh
kzwAUOFBZC1cn0ESBiv7DRRWwotgPrfBC64JO7708MG5TfBx1ZDl9wjVlwQy8MNlQTtOtTO/jYHw
DqPqxmeyQG4HGlnTkljbVrdXIWRw3YpfohbOxpPFbZAv3lvVbu5O1/dDH3c76tHRp0We3FG49N2u
GZMa8VBv/tJ0OwCx4ppb9yAKGBZcvu+sZ/ahNYyTtpEv5JbtgqFQx3ZtTqHD27SDTAhviqLQbwRV
Ya1U5ruW5SPK7fGh6D1SZLxbSyApWKl0Ct0mKfKSZ3LQz5ks/lG28xmO3R29FvouJDuMJOKaIGXa
bmVdlFe+HgiXHQNzJoN6eutwS93i27Nwo1mwb8hvDxlCmW/Mp+amyImPY2nffk2pql1LKOBe1UF+
TWVvfwSZ5bjrwdbR8JSkQzkscSz+9aEvlwX0uOZ96jRgEUDG0awwPHIufSg2EkW9OJO7mQiJE/3M
eUpoM2BEo+622QOFZ2s/5ETsAui70fUqzHbNiiKfVqK8/xbK80G05eAQedWY+z4jtC+vHjP4/3Zf
18QjEdJ1W1drSqRbS7gQScv/AqsKTs4Ul+85Edd3oenNT1w1/s/C13ZVbfGjM9HSgXpj+fJRhn6S
vdMBzmbX/EW2cFeD7ORdfo64ivZT55OkHeX1cxMW/4bBQW+hOrGjxbN9U8NGXpzb1G/92pBRG2xn
aWw8zLnbPpJQRJjLWsYuWSpb8G4t/pS09FkNevm7hu1r1ngK+xixSKR6ZndTV32z25YJ4HmTEq5d
72xZw7IhwnY/NaFwOh0tt38rIgkU1DoXHV8hcqJVq4uqwW277olYX2befq6t6NivlneOrIVM80m3
N4wfFWk7ug1fPNuK/ASlCrFyEFinGCHdw2CN0zmOCfh2lbJ2vVcytbrFhVZmHzYEW4HRpsWMdiG2
RHiS/WxB/SOI+RrhpCPKIKbshNxfv2Hk8V88sDWdgvVuOcmRLZLwgYTLz24sxqfJdc2zJaL2ydWy
f2YUIcFkxi5YB2Of9MBQeJFRKID6e9BJ/nIf+OF2y946Xsmq1kc/26pX5TlvwHw8YmOjrmO9iKti
M8snnwcz8xZ06mfd0DB3qxx/c/6ndVcXvXgNV8IFQbpdTkiktOjXjHio2qNy4ouIqJ2e3NHfd5FP
vHVsF7s8i59L2tsQVN91JnuyyPw7C5URzz6XhzGuX4O1zn4Lg5eS/KdT36/H2v8XRe3OgokfvGkH
DPBlu2x6FMBLSY0PQU7ZCviispuoIiQX2puiEBR2k7U0ALzFRWdi6a/LuHgt1Bg/NHk/wGxsWZ9G
Ejw5Q96FT8XarTksHI8vSPx4jEk+K4Hld248TEdry/1XzxnnHWOEuLVrjmMbSOvQhoT6uGLbO3bY
P06lE7waXif0P8PSPZckHqKc9uIHmbf9Z2HQMhLoFgNpofYYtwozcVlGZ+mjbCLadjvkA2m4Qwwa
FoT911qHG0jbOPPhNOao7dH756/gbsxePTco6OFoGNL6zrn2iU1+RtgWHooM1Z9ZguOstvEYSucr
LO23WAzjzvR+e0ckEGt/2XGqqwxdVVacbJpIXd5L32pv8kgd3SzklIzpwdvoZXkr+I5N0hITds0l
1P5MJUxus7FOb67Oj4gjZ5GUdZn/6/rqM7Qic+82zr7Ui39DBkb75GtC1ql9kg94QN2PzkzTdWtN
6jUnn+9+Hof+RMpci0MCMEhTyXPs6qH8nlqSRieUcqTtCvGK0FUxCrRd9CuaGrUuOtHgSOcAsw9x
rD7CdemQ3x9M92t+ZVcjwGJz9Gd01C4JiSA9xZ7AsvohVwTcbMo1pwXjMLHlZX5vR9PY7C/t8PsQ
bHzn5OhGfG7Yc+sWj+MGGYnTLb6bt26D7lYItYvJUa94/XpEoU0/2sRxYYLiGC8E+n448JLYN19S
KVj+ndfqJCwKwf87e2e2KzeSZdlfKdRzM0DjZCRQaKDdnT77nUe9EFf3Spwn48yv70VFVJaGQAjV
bw3USyIjMiV352B27Jy91xbBvQfYx0VuvArhmEGJmutdh2guWRGIFBwgA4ivqdU0+yqPTjJG2KrC
2Dx1EX+3mpxxn0ZTflCq6g5zJ43n2hU5/Mt5YTjTpsoYdDhoOPK6cZlNxrHfSQXUirMRpAHajuew
a7Akz3qyIMfjQByVBbbZJzDTDFaylylvqaVRnBlTSEd1ec7jcqo+qTHW/Mpud2FclC9Akyyejykm
+J4HP9zoOgoLqijBlBGw8MZoiuCU86KBekyVpXPyiExfjUWDGG0Yloa+9LQHT2nTfNCkhNAGmtFd
AeY291VDG4Hpzcj8HZjc86DqAum/GSOEd5bMXhl3+gOpxXR+gaj28AETRgw0GPWAC6e7T4KQBT+K
lrFUZcqHyQkZw6PATe/GxMx3mhvIbVjQfNYnC7nxhJSLO58DbKlcAl+mmJ5OU6bTQzbAZXbMJL9m
/Q+3SUgh10Cu9WcEMdcBMnH41bZ6MxJkeiuyqMuvhtbMbymREeCbnWE7lvVD35QAuAcPaNYMGlBC
k8dSkAiDQUFtXmnR3p4n55zDgFqZqcqvLNUpEreq7MHgGMDCxKGODYRcMZMvMGSh9YmrA96BDBVA
vJmDSEkj6q6S9jloutfK1O1N5rZauva62MZIBC21ywOWvEJ3iuupi439GHUtWtDQW8M0pFSBsn0U
bM7HuiVUjokigHdVaqdBg+Cr4ZUEcObqJ/Rmms9A3zwUtAn3iW1pIG6WHhSdtfylmSr7kFTu0k5t
PHYQUBSVzKc9/4oNVUf1aO2aIRXPztDDYObAesf4/TMa5XKFqI8uJf3kts3xtQDHWjsG5+Q8rDkW
ofxm6UHze82M0ASqMTBww7px6p1N1dzjXLoblHV0m8T2W0fccGD41Hkf5hhCim12fTeg88hjalxE
Y7E+3JWc+BDnDN4R1qAEyWfFh962zngDQHIOxgvf9TXoCxulcfmsDTE8TeAmb05qfYHcfOrpjK/p
VK9EPm+BBlzGetRWSUBvvZHRV9NeXLM6ygm8ipwZvN72ZZI/j24lzyMMctKuDYheTNK9HAJIBMks
Hbr8SplWwSKUufsZsEiw4WhsX2TLcjUFNm5OTX+sjJhTF+eKlUPBuNFHGSxxBjDAClq/FL44zcwz
8Q+7uBDFqTaytanSLawj+17NubbVAuCdtbBf+yByX1gL0z0sm0+FXtAZRLIbEQsZC+1JL6bZr4zS
3nH3oWobjb1vg/Rh6DkksrrFVBhey3GBMz1amKq4K4NAG1EWQkpcIbzJdkCbg8Sv9V4uZi8SzQFg
7viDtT97432czO+TG7YAfBEirIqk29CFDm5qBupcbvlkxoVXrqQdJAfLS7rPSS904PWkkK14e3yz
GrdIZqtVb4wa+qveuzO8noORCtxLzdnI7dpLnObZtU3jBp9tTMbF1EEQaS3ftpW7Gmj6bUbUh2uz
mS7BJGHI2NSYdXvl1d570rkO9Q+stTxr/FEzTmaM2B7xnLeZ3PqRue+90oAXGzVNxUg0r/irhj3n
Sh5Zm9tRe4hX6t7p97UVuvxC9qQhvAqEsI69Pc3XYsw+zRakC2n2ct/2nEE5v+hrANoUz/GVoanw
MHJklhV/h+HGO2AOOHMmWrD0Vww/CUlBdcSmsidqHl0gxyIla9U34i1usTJj8/mUIDLwiyFGXIlK
lPlGsGYiUvjcPUxFWoZmDLa877p1ilFqvhVdcV+L+kC/PlxpWHw3JnaLNcDqaitC68yWiwguuE+N
z5oBS87SkXQwEYo/jyGNIjpdx6yXnyQJhS0Vey1EtsPTNqwxuN+zXTTXXdZVR5IS6VSgmgi7wTox
mJwPMij2hhOE+JWCba/aG0Y6CBfVKh+8ad+lzGMD/CZKCNacsCgOES2/dd3a/Y7Hzb7F/hTvsiCY
tt4AiMdJmufBs7vrJmWyXcTuC06IDI50skuDDm1DGlxS/Gr7KiBQaJrpg5t58zjkydZUybnM1UcF
Xs2nc89hld8F7Seej0VTv5iiULd5Ix8YbTBPy1D3ssi0uwIX+xVwYwO9g7bvrLo5cEpf1N3ltAks
Fa4zK3S2TM2gaift5He5cQt/T7KcauIzJ7jPjmQ2Zwy5cagynHsGGR04JINFnsJkMen9PK14n4Ap
rxlQj6u4tgkWHr0aFRry2D7UD8Lhv5RMoRB0h9fLMNLEVReuFDPMNI7DTWI5+qVC4buxzeRxDMwr
HavE3lUdRMqaLg/ZnJzqnQneWZ9HTBixU6HmaO230MTZl0bFfWWMb61Jcx8VnVqlBeirELHmCpoA
LNqERoZiblaDCGPGFxD6JLQ7w6mPYe1x4sSohoE13IcZTT3cWzEDfApYxnd7p0RfGdr6Mpxzrq3c
vejU1h78yqQV9TrV0xOWpGfEsslec/R469gqPgsAVLbV+YQQt1dGgPd4eU6KPQpvdow88HZT695S
e+joeDz0qmYH7h5/Bm/6cZwQ9fclZ8xukUJTBX6NqMu+uFP0jpEE0l065asBXf2KJYqZuu5O13Vt
Ipjk5aSkinc1ONhN5LV3dq/Wztw1a5bs9i5HsuHF2YtpJPVhNkC65xFMISXOulbdOoWzU6bmfHWZ
qFtxsEur+VUNVBQxBjwXHwA8mWWmx7FHMdqwXlobbK/nIWEg2AphXnau+uhdsi+uOjzpVHKJeBE5
F76nX+CQbz2Lvr9lsHEyWtQ/FX4Yldrduh3NHQa1dQV5aRPKoniw0pzEAGs8NWHjsnFMwxYg/RsT
sCNaubMIPslFf22O8ZcsxzGpLU+g1dOvbCusx8SsriBhtye7c+RGuWZ6mqOF28bt8gbloymiesrz
XdDOsx9JrCRtmoScOgvfCLaxkz/EjncQKVj1MuPox6SywkHZThzrDW8yH9HEfwV8IM6ICyw4Gra5
1SJHnck60M5u80mv+xfNajceKWMbW9Ufsi76bUXkBERdDY3rnOSbaAAvjaSt+Mw+yxDRTteDaap9
ittknGWFp20sNqr+oizDR5h4RR8ay0z23jXji5GApGsdj803j8x9osLkEg/RfBa1YT8QxBMCFrd4
WqxnMr/fShQJe6+/dPnc7esqfE9LgBtTrY9ncqbAviYjWkAzoHJp4O73ZxHrJ4afNQfpCXMqipm5
cq4gAF8i1N1elM5cPQRg3mDMW8N29NeYcYM7GrbfVUGzN6cc4eaXpvQxpazq8QbFoz8ItTPSr9P8
1OmvILkXfw1nqwyjkZl+QQC3dauMGhJX840zN9mGQC0G0G3e08WKnpsk0w4hYzWexzMaUPGgk4Sx
QsSafUSgGDZ5gfVTGmq+paNpbvC449jRVUYXX8PzburBmVSHVawV9zIJrlrNGXY9WpFLJkNizZrx
cQgo0u3oFIUha3+nwW8dNcXcNHgxrBzBRdL4MKiik5Um2YXLP261zt4HncUXLaPiQXkjKxVqj5dO
e7G9fmtMo68y6ax0M+/XOO0XZ41Q91a+9NNc4xiK+ZDyJu4oSd4dLfaDNDzpsLS7rv8ogvLKEjyU
nJA+PEYxRkl0CWS7E1ncu8wLuWJz4i+obIhavra4ChMEGpYezUdntl1sTxkyB6nvujEQpwg3iY83
0XrGrEhZ4GLbtQbSY1CbgIOa9fkSBqW7H4H3bjlRZdTaVXNr9JAJYoYGiPWzggau07J1u9aXhmCE
iQaLGMd3U/J1ZGWNrykvO2eQZD0P91No752Yh5AJbIZpNz2IJPZbdlwm8atYvlaAHdiOtrJzumOI
XOcyMyzaIrzzmYFjdJNrfaKpQmccIRtHvLy76XCcTV5yr7oEInUR5p+gw5zIMqL9Ndx1rV0jkRrY
lVXzWFA1xRN1s1J1v4agL49jz+SicBUd/1i+j+QXrB1KiUlvtF0ia/ukHHYq+mDqZE2FHw7dBHiO
HkIteRG82jrV9GbBR8Klw+MhZwelfl2UFtJiwOhkrhgEkXW9hHVAB7C6jLNSp1TvZ1onA4tKT4Nu
FYTNhR7pV7QxhOAENQsv4Ezpz+h9r9uelKEs0jQEkmyTaJzC/YRVGNjI/CCR5e1bLa/3mibiEOAm
dY8lcJSM0dDiCiy9S1P3IHU7JCfbpLCRO2CNz9a1SOQjoid0UR2i+JJy6tDLxFmQiU4UbXIgQJdA
lCxM7EGhr2NJ2CUTp2dI4kA9NeHdJLTfP8PqQtHcg19bE0OOCQgNBpKZUn+zyu6s5Q6CqCI+oAaP
ng0bvEbvscz3Y43y1qqTgzF6ASJlPmIS/X3LvvyFm1v7feFiLpJuH67yNNGftazRPyJqG+y0QRZ9
KVHScqCkKYY4fwGxeem73Vj6Ocqk/qbi2dk5RTu8lHIcn1Laz+sMUdS2TavsGDn095GL2HREY/PV
sCxxoStk7xJCF+47FsLrwIsfc/DR5xFC+23E6eZzrzekhnicEzY2aMsNmsHoqU3wl6xSeBJXxLqn
l4x8qq0Ym3qdCDu+TENXvXRy9o4DMqgtDaqGqjZrN7j6jUsxKmCIc/EW1urGgiyE/YF2UmPX2gH2
mrzigei2wmOkwA3Ty/tFsHHq4tx+NcoJZ3pkh8PT4rk5doR70WrCHzVViJZpRw760SthadiYte/H
hHrEycRI3VG0E1utEV7LjHo4K0Nnh4QSxxRowefBGtVHbyM2R7VVbsvAmfxB6fMW/hDwTLNjWxxQ
54W5uLNStzwYRtW8FIY9nfEXlKcynoMPZdA9oQ1UhMKhlagsnuq8QBdPL9uKiRap5uax1QQS/EYL
548uLoE9xiLY0S01T+X4hJlfe5NjG3Aycto9IIXutgmtcAMNhLFcEWc7HNdEDTaeOjUBHNYJsf4a
9cby8tTY77Mc/WhPXUSNVxvBTRz0w143hHWCpI2lZSRrRSiZvVdcgKM+2uI42zkZ0lqI5Jo4I+Y5
GLXuFCd9/39ZvM0qd+nizgkZbXnvFadgbmz6mzNGrzB0N+g+ItYZS/0/yDL+f4NRCxsc8HeAml9A
cAuD+u3fLm/F9yi4v/7UX/xp4G1gaS3gmxKs0p+p238KLzTrD3iUNlxOneUO87POZ/0nDs76wxIS
WArdblKtzSVv+i/phW39sXhGbGlLuNHwq/9b/OkFffRfNB0bnryuexjWOG3R1bD1Bav1HahNIQ82
5jbEi04FQRfiDY/3clbX3VVbxvatDJOdO3qI1iu0ud9dq5s/P+V7HvW33OOfPhwWnctGapv8lJ+5
ZLqhebkx0CUNQ5WsyZoTDZNfsB5VUwWHptYJ5ki72l52KxzmCDQYyGmFe26ogSO6xGnz7WjiLSL7
7NQO/Evd1l/6iRF9FEW1fuLKMikFDM44OeX1Efn4PmDQH5GGo9HM8Yb7obLbZ6Xj/CPcJG9Jro+N
j1j0eAPKxuyjLQ5jYom02Ch9N5sqGhVqOgdB5N3mU06i1GxFIGk0hkpM7YfxaRnnOlpmg4LlFSey
oMWCmkz1MsycNebBhlZh8R08688r+j/ap39HtrREhn/3gP3yMp7Khqf1+zfxX3/oLw2U+GPRP8EJ
hBggxXcoeEP/A+0OFj8TnJ9AhgTN66830TLhxwOB0XlHLOnYDvqo/xRBiT94DR0A0aig2FxBQP7v
//gB1NX89M/fvw1QT39i2CGCAszOA+qgwncwHSwv63cvY5YEST47KXHXRRPdYD2ejiUy7kNkVUso
LRp7woWiBXEcTqWOBqLJnqRdfYRl9qmfzKPRtW+JTmfHZu7rV1NFIFjZE3mB4pARnTQ5M9JCoFJC
G58HDxIfz24e3ksxATceOXxp9XAdJu2MbDl4GmS/CR0dU6IKbgq04nscLtp6qMnFWXrceiiu8aze
5PqEH6pfhkmawAQWG/dqOJauOLJfk0mlRY9j3H4xEhzwGjqqq8KARqVRjy6JghKXJ7WHxjgPkWrw
WXgD8Ln6qmDaRTLtCwK0o9Xn4QllD2leeXcQFZ3s3kvPgcFxu3OqO0M38l2RkOAjyU7aD3N2BcPd
OARadmLU9GKYZXlF4Nlth/yqmCFF6RPhYxOq022dJtdNNRLUgIp2q8rmJtdM7Wi5I9PAaZ/0GHEB
XBWk4OS+mza7qVZEdyQluJeQ7rDhPLWNvppBgyuzQRoiq3XijdjbTfMe6OtVTWK2Z5V3BLv5dVft
cUf7alaHeCRAuDIP+JTOvW4S2dedF+DGWDO0zikD8oTVLakespRTXFHLR68hCJtgv6dJeuVaaDpo
M0fsGGY+GqOxtXH871uwZ5fJsjI/YaigNSRQYNrAesYZWVE3yXlXTa3cpEVkHKK6cjdJMx+KKLgn
KJc4P4zKVjqbMKnRWzSobm1L+QlCN5lLQBNIuNFMH1A575ns72vbucSZC04y2RWyLtFLpMzg0uZU
1eFpqAJEVwlmEU1hNJCyfBGCFltaAKsCfbTGlb01GvkFqw5Zv1Xgz33arRAyoFOKJdaK7h2PxJlQ
VJSqzcR42iDFN093Vk0/lHdjpxu0xIGE7JO6T9a6Ob0hkf6ERm1HH7nZTl1xZq70RNjuTe5017Vw
NmnTPyBywLWSbdKR8skA7WNAAWkSsYsrmBcxo9bNYLmf6yzfQZFiNceAtdZFgRxmwDScdOVxkPo+
EO3d2BsH3XTOZjke0Hgw/ZhgYaUdvfvKIoOR5+cpKOQVVRhanc65E27BDxnKMz750Me8s8eoDilF
L/xphm4QG8XEWd3b5BiU5sTI/coK76si3YbwyOUUPA90VLkU7eeaLauao3fL0J6moqiPZmjBfbPe
ZynfVNOeQoMWlo7CGpnHg7HUiZ0T39uKaFkpziblrkl3MZ3qvfGtnJwWWVu8S7B7qqLayXS89TSG
BjjbzmU2PkZ1chuSQY0D6L42wtuKsjQueFpoVBpLveo5xYORmIJ0JrFls9w5Oqx8i+RtEto25LRd
WU3wNi9V7mzWt4r5RxW0lxZwx5ywIesJTC1N35OsushSaEVU5Ydss0PifhhZSNuhIbVAaMcmYCjb
LrW0Ul2/dQsWiEWxYC+Fdjaogt6E9e7iRj9IS+bbanwy9fAUhOUGZAEXGFgK4hTjgX/AgdZJfyKR
Z5iNVx7RYA1r7iqHyO8ndW2vBItNrWlH4QCTpzV4TaBRcXCUvXXKjrz45pG28nUv6LooAnvSkm5q
q7dw4glD3GHCC2k3RY+uNmycGH1/6j3HdNJco7z0ZI8AiIr3WEjSjec8ecVj5D7mLtFKWB23lYg4
pw7mbR+3rPtzj6iQscloPKVKwUgJNo07vZdknmPgpdc11RhCGi/ZNxyOfMEcc6nu7DG+0hMaxgFB
nhB8nBMmI0L6oNgxzFyD3i7RZ8wbqqVHWxY30uZlozvEW4IUhhkZvFajMQ+YVF5jad9Z2bwGZLsX
pnNjWN1ztxy1ApPOSRDiS84ZZbq5dUW6Y7Ku5v6jKc0KWTikCLNMbrux/5QvB7ahIRhLKfdRDQXc
PhQQU0AnxbHzt4Gx/wpA2W1Z69scLh7yBMJecUs9Dx3/1FghrYqijGkceJ8Hu8hWHUqbQS9uWAog
L2jDs7OcGfsxemqs4rMTOme4He+o4W/CPHthOT+oQD9kvTdD+1j6TN2Trrq90UEYCjp1kCWAu54T
F3I/Y5tV9EDYO+jFOgw9arPH8D+NR6eOP2sOICw4xGI1ywFhXnuZDMKCe/qdPUYI31PmE8ZCMoKc
rPUDoBbjYJ2BqtFpCr2vg3CR6Bh5xyovCBgviFVKpENqXx1+Ggf9xU2y42zlO4XXaMXGhpbLk+/z
2J/KrrqOTR3A3cKkq5BHrjxWBoxOxXMhgJE5YXwTm9NTrmtfehERrDm0B2sSd+3kQDZwJGZ/eTvI
9GKheM0BLJQzG+rMcNhl4kJSB+JJhDvwXk5o02IwCHJfDoLR/NIFyEcEVNLxo25JmY+hhCWm8SET
44bb+cjCpc5pWu1TjPlrDCV0JavuTg7wXFwNYhJg6DVWNCZY3fiFELB7cCblutWWAVd1xdZB8mL1
bUir+4qDct4SjoOlZxtr022GuXI1NG69tcr0RrjWMa/c2xjIMY9uJxhsIDycLTok8RB+bkY8kL2H
8c9K3xvDPaICxH1J6N6FagbTlie4h56kdwBdqZ3RGtfD5JcRWTVVXN7FVf4iIIiwZxsQBWBTAoms
/NkhbFf0tJKpuNrubGS4+crmq+aZ+5KYLAxj5lesJL6mXFJwovmQVznvFohKy+phtIcC8orRiUtc
vTp0crolb5jODkzFQ2vrV2nr7aJ2qDdeO48rKWaWh2Y75NM2W9pBDEYONl7kNaG5nwjh+jwJAD4y
7ODB2fr1JJOdx+ijDLhPjkj4q0vkp0DtUzN9awwrOpnTeIoS9gjD6+9MtAG4VfIdPEhs11PD41yY
Z5TX1trSKhPSDG2qkcDaXfGtdZXbb2jXs00bDxcol+BfHFrSqQlWEynP2uqZ+mBFfrTd/DDVxTtD
WwLRvfhC3ABGwHwgw6yN945ZDFvRRtYmsdMHLdbPBtPpHQtZ5we9xfR1pJtG7C74Kl2h02bEsFWQ
VjAK0aVqkRhgH8Wl1rBqJOI49SoAdBU+D0uLbp5qc4d2ACourV8ED3q4jUhoXNF4on0ZMfuyLFg6
CXbtorwqpPEmKsbMzLmqbTO1V6xzp97sz6zkE0tifJFu8SbpldB8BxYElExDc0291SbAb9EJam2r
bfM0Lmiqjaj2GvT0AFv8zHYfW2O6c7r4lVTiC6n156ZJ3mQnSZuVKKJpxPWk5zEytluIY5MHXcmp
K0qBANmRXsjEF6H8Upmd47MuMt5LJ4y1pNLVyTIXZUAf6KumH641w0w2Q23etuPS0i7Aj6lFA2y2
J3fEBMU44B7EBLPX9pQb5jEsF6JIZ35U0hInOQ73c+U+NpbrK80F5mkR3bm0WrNqi2ZyGzkVyms7
L2ntQd7rNekzvbKAysIpHIp0hJGAWhTIKIvONLxOLanVFnFCkTecJ6UHRJOz4rdVv4mdaVFqBXcD
ZliKZKYSnkre0rE7Y4lEUrP0gnFAXTl0WvAdopM1o2be5mGxT4lnXRMxfcvTh+I7MD7aunwkIRpn
IbqH3PQBmRHwTp+ZLkhAR69+AJ9ZLWi+U2NML5pkxKdBH1ypcXowAnVG0fSAvO0aZstdQ7Alz3DO
bR0ehGt864h+bpg9tYQWw24fj2aS7Sd7OFmReQjpsqz6NqHikrY/cehHmNvd9BnKRobEX5h3QKah
GJ6rjFFp4l2HdpszSugZvZbp2lj66ROjIqzP9oYeQrtO02Bva94NJAfczuHXwIy6nS1NP2NXSTRR
rIIGp0ydD8+pS7smY3zQaalvK++gWXRLdLfNd5jzu2MaOVcIPsiXxuLMWrQN0+RS1faesgvVR7S0
mVl1dHRQWEjbPeSynk6GvszYPDQLemQv6sphDQ2w209dSzXOsnqcolb32wBPhsl0e7bHx6AGf2wi
mqlj763vKFybrKXAJUNKSvtIIHaO66LRSOTVMsoUNNx2TFo6aDu1bloGx6DDtq6FzlUfppcmq1B2
6fZNBEKwm5rE1z2DE2jaPJttjjQ4fnLr4hQHrukHpSn9ihwPs+JttPDYrCHAbUcFtU33FGVgD07K
LNQ20ZwKvQ2TklplNz3m2XUMHG8thjq+VVHyWZDBe4JEdsxtM1z3NUviaGo7qwzVDhtAsB6LhDFT
Tuot1tebKLLfWluZjIESpnFwvmtVbhcDI1CElRpop0EBSWf3ivEaBVfL34I+B+Omr7vlCylUpJoS
sbViBIrc0fYKyufpk9PjlcnjR97Xd8OV1xEiohWaNoOyXH14FW11bY7uneJ9MrNnx1T5Vpn51qK4
5giLvpLcmYGOcJZv03QWnyIBI9qNKgTvwph4EpF6Q7/IzoYn3gTor3Ug+FMkn+r0XKL7dkbuTcrW
jIXY3dBp0zf41zlBeEhQyHrPLdCqznlytZckQrtBsZChoC0E/om4eJjRjXMOYdIF8M5EQyPYO9EY
frilPxPhHCDQCUwQxu1N1S8UiYq5UWjtoz69c8xrr0gAOyx4JkMyZpiaQ1VNR9TuR4cY8hWScSS6
SDmayDl5Oj4ZYaiXIgSlR3tgyeqk9e+ArGZLt25b/WUc6uBgVNa24JQ75+bBKRDtWW79PPaYiIJ6
fqoZbyYmuiWW72CYrugCqm0gTWS49gIk3HlFfhjL4bYgxXlttPEV0OgTnMkL7d4LMaWryAGlB2AV
oME92vUnMYh9E0XAKkTD1NVCSTk9lJJhOwSWG8l4l9IEWlNpDJmfGa9B2YoVaHPFabd7SZKrHCqK
ym19E0ZNipRn+lCzdUQfbG0tSrBgWM7xQI7SqkObRCb9OpgdY21X4zpTKJR0szjiPUDX2XhYjXiR
Vya2BQhRpHa+m8bzwIrYz/Vt3E/Rrg+zl1NO1ByBrJe+ZyQzZpyu++A6Un12gEB4LPgclU9EhDrR
l0bW50p3MZ6jBK04Tut2fUa6uLYkAz8nfplzFPY3dvVGo3wNGbAAZ9Fv24qiRMcd1TVM/RicHMjZ
alQHzTwo78auYxgek7aFy/R+MqV20tE2b1p7Srd131PsS/1qktYDDPpHs8ERkPN/WE1Kif1C28L4
nZnlhz1DFpXFfIUYCKtcN+w6Ve11R1xVqClF0O8d1TzEJHpti+nNTuw3WUt5SMev0HsPCa2EvNAX
+OV8ZYOLRRLxIfhGzxbqCYJBXgpCu/ckzn+UAb/C7af+aiK6HYE24ConggtdA/Jr48TwMw/PeOUF
Ygs/bBNOBO1NeAw0IiLXQ9lpO0GPzxwLvnvJi+IVsfFVLSCMsaXSsYw22BkooS+97WpHu5HJyWkJ
lhoFfQCQ6umGlON53XT2/bdG6v/0lf9dWtQOpueBP3aR9TFs+cce8zLwmf7t/2RvxcdMCOn3zea/
/Zv+1XgWQicsBh4e2Si6yWf8Zb71GA+ZjGAMxh9/hon+Z+PZ0f+wbSI0nSWXUggGFf9qPNveH640
hCBcwrQdIlfM/07j+SfrrU6oCb1vGs/SdOWfzuDvu86WAkQX97BKMGmDN+u6gd6Bc6wT1dMucMbt
d035v5n6/N3HcQmY+KDlN4TxU35D69SWa3vRvEk4cPlVyZ7aL+JtpecBLThD/mbKtDTN/2vIxHyL
n7eA6swlzdVhNPpjU52cG9urbfYsqfEfwyDaC25EzLzZOG2mpiGgLyin9uDhatp6HHz3//x7f2rq
f/t85ls4m/kG0jWZH3x/edO8i4VbofyGsOAcah0HfJHY2e6fP+XnFA5+pcFzZVuO1BlTLPbuHz5F
hZUwcC1sjGooYEA25RZSTgWoMZ78f/6ov7mgVFrOEs8p+UT50w9SFdgvs5oQT1puu289DaC3XXsU
I2W2FyDy16SiIBcf4H+gWil/80t/CV5afqphuKQNMSRhQ10CQr6bkiTeHHWEJfEAEWngOxGYrrpr
Q0DvrnYzloRi00ZFuK88/H3U1k6f4Ol2vGLflBqSZS+K92R1ZGRTBb/NJ/k59mX5ciYZW9wM2Du/
5GYObg4jIppn8N/mSFHikfQn9YFDp05a6yWHG0RhUgKRAk1RR/cwZZFLpqmVQskuo2Qd9gitIZ8T
7b4akIletZMdfyryhvyfkaUEAMC/EAF/8zYucTs/vR18T+JbHF4OoVs/PTcjXPuiCgjE0QRHgqGW
1S7sGoxfAYnxDQVXHSODV7Ux/iYf52+WAT7YZNKlE3oGB/THu1hacYE4CPhqgMdhK1tMKy1tkM3Q
qa963/y5gf0wbPt+uPbLbeFB4QfagqEar4i3XIbvnhmY1R64+ZHmuA7Qpx/sZzRGXyZSMU/JwMCG
UXG7/ucr+8t7/+0jedJtwi5Zon9a54zGjeC7z9am14Pa9wamEQra42/Sd/7uh31b2hxdSp0wxR9/
GJxE/DsRfnUw5hDnAkL+AoOGL2Bj0ouJs1nPs+x+swJ8ozH88NTw26D62JYH+4Hd86ebl6cdBngn
sTdxDj8nYzaxVnkYb4Tlxpt2Sl+bPhxPnVO39znvJ0EEjemDcE1/s7b+sur99D2W//2726qJjogl
xffoy2C44TvBPEgV8ppCNA//fDvFT7lD0DP4zWTZSFMSdYSW48fP4tSb4xzRrA3wsHlPi6K+BNrQ
Lt1XBOKdBi+4gZDM4bc+qHQo/A53zG9+7693myn4Ug64y/onlln097/XqaoqQp5lb6o6X7CVerAr
LQwGFlYDL9arVQpFfffPP/xvPpMYKZsPXlQqTMJ//MyutgoH6a2+Af975zjYGEIzyO+yynkt25jm
aJ250W8u9i9bDBvYMqaHPsIy+suebTkxca2sGwTW1fWpb6DSsSPFm5K16gGE2Hup0f/wSPPCaV3m
v3lzv22WPz7exLighSF4dPkWxk87jGOU0VRgzELH1mAeqWrjwe08bMB6ah16oYxNkxErHGcaBF9y
CbDwlPmmJShqN+nYArmFtm+PjbHtKpSDamBjTMuq88kxhNVdYfH753v0d9cLkZFF5hcbM7frx3s0
TWVF82QmRc00mL5ABeNESrcTgXq1Scv4UIfuGi7hF0qv9DdJ0cvf/cvFktIjvwk1E3qIHz8bxkSM
lI57ZUMlPOP6IIoGc8TJzY3XkCSobcgW8wBce/zNKvTry89d8oSDPIApt23/9DJQqHdGWyNV7QaV
+i5RJjD6+sTXOMX98+X9u1fA1gU1grVUcT9f3rq0yQeYO32DW671a1WJTTSCXPu/1J3HktzGmrbv
ZfY4ASCRMIvZlO2qNuxuki2RGwQlkvAu4XH184Ca+KcLRFTFObtfoRClENkJJNJ85jWBYYRHgoHo
DMfGurEK177p+0EXNzOkZa9BoBPTBhd+pQEE5C73878n3Xq2KdDSh6G2CGPcgQxQ/ruXM/uPkJXF
AiPX0715Qt6dq23r1FB42PMFkhlIclbqQeroAyY50h05Gmw31tDap5yBcFzQkohyaUpKlwGdSySE
d1aGyh9AreToJ/ZfDn9mc/1TrlxdvBrBjkvUYTLYYtVoIOzRO6SQkmdZs4uSAOR03tFuqemveePU
biug0XT9u3w3aLMoo0dvONdD88YcL3y5SUzmSabYaWMeSrjoLE4Zaen0X0NcOdCsVRvIsHILfNvd
5nmS7p2idD9obQdOLLNo9cjc2Y2V9M8iAflDJWAAGmTopxuzM7/9cjMTVBNIzCqbnFOXHz4cWwtx
M4i/SInj4AlERLnlC3Adk9gC2XV0ZXq4YahvQh70t4iqKir1HH65Ifob+/u3CJH5sbltbXJzirnu
4lATqVIZ7XUgfxjCbJG6iQ7+FKgN/aVmY5R2/Pn6y6/t8vfjLTZczBZGHBFbp0hVGFKlMZozeYmu
jF1Gd/GoOS8Kvbcb8dvaLrfZYdbsIYvd3mI52m0Xwq9EaATDRPIYq3Pv7Gx81Br4mejoRvtcwkNp
FRZ3KMElx+uvbKzNsUPNGJ1dUyc5XWx0N5pIhFw2HoL89gmoZvlg6Jp9sEhkKAymFKjoYm9zF0uV
wOnVuRH+8MRvm0Ame/QGRYked5naJ7u2StrXCPFdf8S1J5yxqZ7OZpXSmo+Od0eR6dh2nSao7SAQ
L390XqpvUydtthV4s8OIeuyNVff7KiAhEbrDnUKqwNK7HK/QbFgQWWJg3O12dwXqErB3IC1U0O4y
4FCqlF+vv+HvFyjwNGlxtYARtkkdL0fsCb7GxHYMyA4hwBO6L1td5QN+gYhXmZXxCKYGuwYjeLs+
7jxzl3udcSlLkJ+QqZJIX447UWcNbcw1dmbaBacgBcxmTiBsErA0N9bZ76ucofDstMQcU9HHuBzK
RGQd4imelC2Ayme3tJ2tJ9pkG6ZWc/KTkZ5+EWZ3pfS/u4Pr3rhdVieYQx90JTmgWDo1O3EgizIG
ZpOC0N1PjUl2HufToXLd77SgzNnHA302+BJP12f497XLuU6Uzi1D2E58dvnafj36gY9lyM6iifqI
uVi+iyTYxSZH/YxGX39jr6ytXfCj4FVdskGQ1ZfjNYhDI87FeLTa9E2hoPQMPeZaZaUXd6GV6bDf
JnEj9lx7SeDgiASCVAKVvqivVei5YVnSouXo4iVBdoKKU4dEXBUF9ilos/jGeGvLljCBqp7DktJn
qO77A0FHJktDVN7cNSa+onUd4ZMyYbKnoAQe/v3vN2fvhgDmwpW4GKoOoBxZ6QjZR0dMpk+Tv8LO
D+hWN5S3Rpii14dbfTPKEximz3jiZUlksv2pwR8LkEIM16yuSDNND1llEzLnjaFWwiCmDvIAqGY0
H3+hmt/PIgD0yssaKIt1r7foH5fuNuAeP2iojYJPG8AQo2sKnTn3UWkw4bpkA5BTpeSNJ1k7GmyK
eDyOC5T314O+P9+nCoc92Zk73AGSQ+8X3Z5Lpd9hvfVt7DPIh67nPI+y6g9NqOnZ5t+fc6DlBoVT
gnvQ35erKY8z8BU+dn0Yc8InLmkkjl2U79zq5sJd253erMDpSuadc/ByKHdM6NP4nLftGEUnoQ9o
J6c+XOk2f5GJ1pFdROGN11s7+ry56qXDLnFNT1yOGdkGOF/fMqDZYR2qFRoq9mbYHQthqRcK/92G
Irx+tDkKb4y8diwgJ8qsCp36+/IerULRWsjymru4pFGPSte4z3ojBwJahPsuyG+t6LXN48GUMQDy
WwD8F1dM3wyx1WvMrvBBB4ispS0sc0wMUR65cQL9iooWNyfZA5V9a55WvOAvZ1X4ugngMGLz1Nrw
WDYVkAkt2ggVAdqtQjzjgA0hwITNs+GBLtO9B7hkn3W3RFgbehkAj959sYMeMb1CR9LCgFE24bAs
piG+6wl3j3pa2LtORJ91PxB3c0P3s0mT/z4qIebJBkGFHHWzo1/Es4yZRx2+hqOujWN/iuLQOWFm
q+5x0gJE6oCfC4TR3jgcVybc0AWnvjMXxTx9cbl1XW4m08DSCvss2dmlWb9Q8Sj2YRVM++ub1FjZ
OhdjLT5uEuE3FYQmaUkttIfMG1vI9ygYRpldnTAmVjtvqptDKRCk9IGhHqDowxONE3DDdYWcSiXa
I6qOatupDukWlNd4zs6+MSUra57H5BgRTIoDm+pyXSBDppKyJHvqKV6d3XT6pFCoeMPxVeyR8cac
7fq8rI7H1NO/I0g0lxmS7gSdj9GvsSsyw32h+d3c1Th6HlSJq/c0merGwl/95BQEKGbTuiOsuXw/
LcARqrE1Y1crI3jEnhfgCRViNMWQs7j+au7auwlrLtmTijr6L67Mu3tBs+Jei+eaS6ayBqV0H0mB
cBLaK3qFNMQLjCyfk8Fxnr1Gf8XgBRvTJIkwc9IwgU4rnMuNYRNW5o+4rY1HNXh1uimxQnuYugIg
dSWUPAssUrBNQ4JcnMtywDnEL0LqZWWz9xJd7bQB8fdt7xgDVOBsoC3i+2UvoYv7HY5vWj4h3lKV
zpsO1pprM/TlGQGrwYGbkbmQCqaaqjRGpmcvzVFiBMjTfgTTGSHFlfTiS8kjA/OjhfWnMhrvQ5pi
sLxB6NH+JlMxkHZIgY1FL4u0OhooSchDiJoa2kaeAb5TjgGEcukkiNT7aQJcwVDoVBQS1GmFKvcf
lkntbXahHP/M8KuEGq+b6lBitGJuXa0x/8hMaadIukiUZYVf1mIb4eD7tQf0/hE0eXmYtCH5nlMq
eQXXlDFMAM6o5Vk3kGARkxsVfI1sSjttOziKHhx2kgj2oO74zalDlEhhqiC8ZCsbPAt0GbCS19fJ
2smAoym8LdJneuuLJTnBLURttNbn6ussNWH/WaVttBdtBaoeKhWKESBCr485n2zL49+i5AivE1qn
hPZ1EYHKOEc03WJMPW+nU4Wp4APOicmNHfAr7/t9GJLeubPDWIu7O4OSUpWGDxUfVXUQU93sqAkq
1+MS7Q3jz4QMCvkyU9BR1sDnPIVC8OWFa0Z/5qC4foJTzx6SfrK/u3y4FyjHyN84Tv0Fw3DvBd5I
BAmdW+ivSqudzwPuld9bMSr7RoS3dmpYlBJh1dEmgN22mC5MeVyzaygmtpyKeanXcM6E/pLqmnZ3
/cus1DNILg0yeNh4xJQze/cirJ2dlNqyw8HdS5yd8Bp5r2chOkSB91AXTvuhyaBQlTqY8agu4PWE
QboFZCjPdom3QG5iAQHqXB76CWE+32y94/UnXFuvdK6dGYxAKdlZrle3HkxYA/rOD7ICjDdiHhT1
EZtrEGOK8b596GLnxgdYqTTSj6YvTXLNyeAseYV9a5mDg3IVArqwzTdDm7cHldhw1LLZPmVT4iYC
QBvBaRgXQ/AZp9jhbRwz/2NfgUDdxFmqfdA7oyxuPNnKIU9RwIE/iUcVbR7z8nOBIyvrPBuofiFY
eHCi8WtdttZ2cNEewsHU/PcnH+AAvWaLX6hDLHYUmw9BimxiHmodKLYzVADlcQmz/dB+RutzVqsN
b8ElVpY/UvlUnFmV1DOXvVI1uV2F5jhKYmTEVG6LGgU/DygvWO399cX1a74WRwYNMxNY0K/K6bKk
A7q0AMXKCwIzQSFjBNPnu9wRTs/xKzTT3zlF7dOMnsirMvcebkl+0KoxRlOsGG583JXMzvwVCNEn
ZtKXsx3XqDP6MiVAzL1qRkKEGxSvpjMuf4jB6n0OHQJoJwg54KMyvtV//x0nQojCeQORiWvFpMx1
ubh6J5ZmE1JaFbBcvmfYdnycrEmis9AncCaleEkalyJ3An3SRe32YzmV6lwiIL0RIXRzZHswBUM5
CRa4Ph6uf6q1lU9/kzvLJjf7hTp7f1BNWLnBdJGImWaVgRRt/Gip4Yg0ZXhOg3i8cWOtNK9ZFYRi
c6zIAlk26WCICoS1qGQMtV/uaJrhz14ilIqPTr2lTtQjLI9xYGw1b0oDZFhb3Y12x8qlyQ4XLhcn
CSHYr8uvYUpIu2Dw0bCeNzfiSlij9J154wJYWXOCpATgLJ0Vx16OYjuovdZpb+5kahsvxWiilIlj
2ybtmuEAdCffoVqjTjkaNKe26tMbd/ba8IYg5uBv07ONeRLeBa10isK0g4KCtpuV7/0JBFCuF5RR
/Cw5WKjF4maEZONMQSjRO3++vqbWVryYvy6YjDk1xZTjYnj0zh09aimNRYB/scNK7fsWryskFY3s
0HTueDeX6nd1MrgIGaCQRY0HBS+fbDLu7VnjIQV+GslXt+zLG1OzcvGRNYBcAG1EnGYsvn80Q2GK
QJi70YHwEWJZ8az4jCdR01tKBND/EbvbG0fQ2qDkEDQV6R9YYBsvJ2Ro8REcbSSDA/QAlUqeREvd
F+mW6A5/b+d+bG6s8rWrlgSQNTinZMSGi0MnxgcYDh4jYnIHkxXw+sEEpk43QVUPoROKub2IwQJ0
gSMmg7OtuTd8Sjz1LZ3R2RpmhjcmfuWkEdRLoRDOIh+Wvpj4FDdOrAUQrUBeDnVz7DSOWld+rkuF
2HOGaN31Rbhy3THhLtA8UmFqi4srPcFNyhc4FuwiA8HPuJQkQy0xl+217o2vu3aqCRvVBIqHJNz2
cr1L9lsaeKnY0T5u7iNJfNKFTbztBwNVMoxzNwNaz1DdYx+LCDhvvtLDfz+mANtJn5z4dsbkLJZY
nOOnFmOMjUhaXx2aSU67IUucjW5kUBI0E+6q9+X6FK+tapsKAqQzwmoS5MtVHRtRMaAmyCE3hc1T
bvRI+voKYAla4zuALWO4afAtvrGOVk8XUMdA9maVDOqll8MWyopUYvgspET4p4pmyh6Cln1f+eME
JQZbMRzBECqzrTTEmDp2DxPINGRTc+QnsVrmcevilOh9stccPtD1SVlb5gSSlJLnS19fQgiadCIl
gzezg9ua7G0l/o5cVMw9GWn3Vjx4tzb6PMmLUGsO4HWXU4Xe3W81QOlgpjjLZfMRXLQVyf/t2EgO
yE2VR1+UP1ANH85JgExomRT1Cf8Zb1t2bo5cluw3M/eUuLA/XZ+Ftd1HR1Q3TLoxaJ0sKlCy7Nuc
/NfaTZb6PvlmfgSUhrfx7ER8faS1Rcg9B+zDocbLXXe5GgKvxiIkRQSr0gLnwbHw2uiCabYVwFKt
oshxj57prV7T2qAuwHG+8dy1XBa8GjXWVWK11k5T4Wc0GeIdjSmxw23hE8vzU5Ea040zZm1C34+4
WPQWSqqhXzUWpoIeirBY5W2QILF2mWHX++szujrUDDsjM2QlLw/qAY/HOFcxgIPASbd9ZRnwYvAb
TGoMWq8P9eu2Xa5esgSL1sC8X5aIpkiEgTRUj5hnoouvdoD+gNS9+zYOsI4qW45Q+iL7kETwiGiE
ucXSccDqadQPrmwbNlQKx4eu7qkket7nk5Hu8o7C91iENz7APMG/Pyl3F7ErF/lvaO+gDpKkbhBL
0DCvNqvgW94a6hwqvML8LknOrZy6jVGEBsBX6lrXJ2q+HH8bHUFKIPU05IhbL1c5Eoh5GxSIagTu
iGlRU4DFqPUOblJdHoHIw/jK4k+2O4z/wUamIWUDWyNkQqzocuCwl+gy+CkDh9LYK90NIOQiH0F2
0twYylw7yvB/I0qgO0XNdbGVQzeFOzCwqAsR109G2bagvutp76GbHLp59YhhTnyGefwNfRtJACOR
z0A/8JhOJqjCFhlnTT/6rsSP0hUYuFLqNFKlb2wSeTBCaX8fcFscAxsBrCL0+62mVdaN3bN2NOBr
96vuzi0s5t31LvQesSWcgrizKMphXx2iN7MXuVWdK6dS2zaosVgeELi5vjzWIhALIBc3IimN5S47
/EIb2wQDBqYOA5n7xIZEnvkAOAaniHaq0cedSK23NsMQqyhQH+0KJDSvP8PKscEGRvqMLzh3qpcr
hf6WnzicUHiE1YCEsvJD6TpfogFm+fWR1prGF0MtFgoi0F2L+giHYRcnJxApYuugroq3VQ9nqPam
Z2uYxQLcJkEKV0e0O/P8cxZhBnT9SVYOBfIbEjwQSUSAy1CktgRG7L7JPZDE43E0xIjvW6Qd7KRo
jkhAtVs9wwVazLbLA6vmxo5ZKzMSZEDAotEIdkqfF+O7xWbnAq0bSj07U0NyJnEhAqe039BcH1GG
jll6vZUfHXfmjzqpfy/CCc8LP87vur4CVuyIJwGo8t6dsmkbiVp7vD4/a4WgueEL1sWmePzbuiyy
MdSixLCo+LX6nW1AcejNRu5yIpON7DoEvggh9z3F0lMqBDRTggkUq2FKWtlo3fhcK7EZeQc/Yb5v
0NFfTJcXYm2kAp4GZZ38bjI4zKax0B6ZKg3nEXjJ119/bUsYlHyoNsA4cJfLo4oGXXXI7+9SGiAY
CmnJKQ5xcumVSG4MtXJ2WijJzcmObdIXW7xa3qcjTSN2XzxrzEIu0fdmjVjHf/JC/zfKIoeLExPj
aktxuLUYyRQy5DaQ6B1HcD1uBbaCtbu48mhgzrXzmeVluItN7mDkUqPzAlUmH/HloDS1lQbuYTVA
4VPdJZzeqL+f9ABJNBftkI2nUS2OWpCg6IGH6NiipHD99VcPHhJqlDLpuxPZzs/8br/hGV5Xw3wb
8g1s8MigDENRUskwVXUw8WD7O/JHa9NM+fTYF2UxCyWHx7hvzBu3zNpKhsBJFUsHKk/8f/kgsUDN
B/FIVnIOTR1bJ/TYhY9FYKBHJ+zH0huH+1o9wTLmVhPFO77J8oIphfRlNcAiKvVnC/s7/JWHr4HW
4x0Cc3gbqyl/LGcNfqR77QNnjXbqVegdoqFO3kLVhzfwqqsTAH2BLjDfg+D/cgLkCClQFWzlMC4h
k2dV/EilI93YeWxztyfyxnJcHW/ugfH6LjH/IgBDeEemU1GzvyY0ND0fG506rapdVTvFQYZOm95Y
a/MLLJc/YEWuUsArFE0W12mJE0PaYECwI3nF2qJHJKnGGXurFcWXMm/jXRN21Y0xfwHzfhuULrcF
tBoi1297zkLgXsPuDfm8Se51qEbbEPn2fZhKtSHVQ/zHg1vuJY23Q6TF3KZtZmxzJJTvQd/ljxL9
tBP6b9mDa8EsxPh7PMwe1rueAvymw87mrg+RUTWDHqkHKy2OlczCbT4I9xBqTvUhRdPwEEa5CWjG
uVX6WzuOORtJlKn9UqVZnF7a2BVljQ7lTkdh+JyleY81BDIfyE/eCshW4nWLDo/pzuh+cLyLwyuJ
rNbGMZevZ+fBLncSvDYMWLF+kmDV29v35tTh56QIRK8fUWvrlCKAPudU7qzhebkvks52ItPC9jes
nXFrRgN6aQUoSFkiw1xEwr67Pt7ai74fb/GiotQnGYK5hhLVounTKazAtPABPFBzqq0+eWqVQPMc
P5sbmNa10AtkNN8RsDK11fn/vz+KZUzHTgcDguNI8tOVuXtG5EZt3Wns8TP3kseMdbSNKic49LF3
C1a2GnpBQwNdQxUZCOPiQNCU0rKE2Gw3xS0+xH4RffEJPM4F+fkpRG1929QmGr4DRje91Zh3OFVU
39BmKs9Orh68NjBoPNTOtu9V+tRFSX7jy6w+IZVrMKOOpAgzk/3fz1CM/VZrjdgZTZYZ3+Ek+l0M
1bh3HVkfqxklXzpuv/FH1D1RPTMPbkMvBO60/lCbNuaxSHY99lUpnvSAGkMnHePj9bWzBqeyZj1q
/kL9AJbd5RNKK+rctqNPMGYJMu/0vzfAhhGjz9A9nsR46FU5oTVbuX+kQWIfhEZp2nbs9IPuh6T7
kRG8wu8/F/lU3qV6SLGVQPhGDLu20Cg3UnB0dN5xCQDCjtpohlmyyzJI/NEuS/CMh3/nTn5wxhPa
Prad9WVqdP2AtS1NzuuTtHZovR9+cdNnoVQj7jN0zIba+uxT59hj9IXCFEyOz9eHWsMTUmDgcueQ
nGl0izUddbHuybAAN5Zg8tqbY7ZvMd7bKUsWpxa6zWvgmvUD0mw5wQ8ZT6Dn4Qn3twQBIl++kvV8
z8z4o0fuewZKKqFzDNa91YfqgU7V+E1LbSD2se2j1SNwPuqT5iFsJ+NLO1rubtK7BptfZ3aZSYrj
4HXlEXHPnHPSlwckEtxDlWfiQRLlnGVrVoc2Nds9/NT+Rrizhnlh/jiSoRIC5lkirpkGKzdaUJzc
Xu1LGFK99yLMbes+8LfStcRDV7bO2czG6pGIpzwgY9TfT1Fjk0ZZ04fCwcaJLhhmOmi47FpEW95w
CTc/YEaaH4Ud5+z+ePyBV6i5l51zq/+ztmoAphMeeg6vsARF0n7tDRPD8R1OzxHbK8QgRreTI+Ut
dSMSWx3Ko5cKAXtWuDAvN/Ggu5lhtfR1pJO2B9HJ7K3vnW8GILIbef/6SOS6nGkS6MTiQDMyR/fx
VDJR6kQ7EvXqM2Bp8zlxRPMf5DlAhUnrKUrO+f3lO8FHq2D3cnTihlmezCxHIaoz/L3p9NqNpbb2
UiRU8wE4Y+2X9eupouwGvI4z0CpA5tlVenDqLNpFoVvdiGFXQsq5Wk1CSrcG9M1ie2dYzCqFDdtO
1UFzagIRHKWBuR04VoGXOy3YUbvZHFt5P8i40LXpSYF9mGVt3t9CnlUHbl565s7uXW9fBtaMc5KY
CKberRLt2q7lrXQMcmbTAoq0l2PVqHxgG0zvBc/u/DjaIC8jgCZ7PdTtRy0Saj/AIj9omuq/xmGO
Oyhe3xxKBSVcLwDaiCrGbn6Lw1Rp7kOLovSLAvwMaloUP0qzoV6Ar94x6TAJiury6/Xzd+0+BPGg
01GjZUuitUhqDJwf/wFj9AVEmQgOwqbU6uBBpciXd37p7cw2zjdOjeYktjGIGg968oBsDgYcPfQ4
vY/hn2S9eBSElnuCArUPUuSerz/nvE4WWYJNDRwWFUpFGCzPMeG70IvamzGzcoGdj0CsLWfA0DTE
A+r6KCsL52KUxcJBijju9YKN0Rahdg5DhL8sCjXY5CLZd32olSt+Rs8TrM8YR0gKly+U9lkkG4DU
4CPQywqcpDvWVVuCFUJaLrJN/4VgM371clGeQOlmN/bl2puS6vHVYaWZv9Vu9Hb0PHsMxG5QKuJ1
caefrOZvrVf18fqLro809+Ogs1JoX3w5oxEATma0T1gExUf0CfujakPK7EL0/8zpvyXV9f+dz8rc
uf9/qjW/GTs8/kjqMXmvtQUikv/8Vjf//V+aa/9r7kqTVgLog6Q1qzn8r8EKX/ZfwgF9RoUeIruc
1VH+19ZBmP9yDNti2QHFhJMzo1Lrom3C//4vw/oXhTz62/OJAGGR42Bh43DN1uEyUZtFtVhZMKrJ
l7g6qRxdrnElOiPK87B6DHsvcnZVYY7Gh8SqEvNvDbkWYDqUjaz7hoRHO+CWGU9v7+bq+Z/z4b30
zaJ4xhPw3vRMyda4BYAM8Kbvj42oj9IwaUrUpKFCYO/cKdsD3Q0j5DQihlTOHo2mfPYV0uVY7cYD
F3yaiQZdjQBc80ToX2eIjt7Y/IvSFs9FedoEBysdnT3x23NBnZQN2AXjweS2x6aoQPUDLBoWbtsk
hpe/CeNJ2U/1QG5ySBCaDncoIYwRNtacUc9U4KlFWhb1i7Ms6tbY35i3y01LxWnmG5smcQDRAcHs
4suBSbJM6m/lQ2RHU7vTC9wF7kWpuc/aoGflzwEEXXNvJELWWHEoQP2D5eQIMCdhq3YBQqavSHG7
HSL8DWbGqey86LnPu0g+X3/SxYNSep6VeOA+sdCI0JYPmuVW3tV5X93rQ2xq50p0dnuysnjAWb0s
ouLGBbFoelHsBctNMU6QrBgM6i0WlFGMhqUNpnE/IQs5nDpKoTMeBE+rTVAN1FxDO8t/FEXYviTw
X3AX7SssjitrwNTu+qvPQ/3flcijzCArVPJInlnn/Mvl2s6Rax1A+vX3pu+QxFQGIiePMX4o/qan
cSv/REm7CYMbS+Py3vo1KspnwCzITOdYdXFv4XKuUe8cm/tCN2S3ayeF/JnEJV5HoHyS1adJqljH
4cSKhmOB6xddUA1L+tfrL38ZD8yPwXcgTeIONaEuLkM8MZYpHkdldm+qIknGbVsWFmSnysvD4cYF
NkdA7+eZbH7eA2QZzPR8NF7Oc+UHthuAIj8nMS3PXfnPOxmhLe4zp9ayzyrPrOk04oNo3V1/y9+G
npnx5AMsbIqI/HI5tAacSHjgPs62ZsTD0bUzwKpJadofMGnjRbV49NW+ClpN3fjMy30FThzaPW9O
dACLe1kK1vQxqNEJLs91UOGPXTUZO/2f4wh8MJ/2+otCKZ4D5ffTzB0GA5YIGl6+Rzg6z8W7CK+O
ysGHo0kYVGhjsQ+0evzZiGns7kRAc23PRkO6N/boGiovtvdx2ln3Wer4cu+X1fhBOLAI8Ej1TmM5
pjunsmxkfAv33seUZ9+bCIuqhtJkqZrunFqZ+KPy8NWukHx47T0bI0yVG3vRNk+D9MOPne/0pbVJ
Pb/ytANttSixzro2DQ1eAmlab2tVtT+9xld/lW3dHQLNSE+hmOQTy+GvrC21o9ST5tEYoBeXUldb
z/SNO6BamQTKYbr3AMqaozt57icMStwPUeHlONMjIj6UhXPQwzJ7UAPGIRFmAeEmzkEZBZqZb7lU
P4OcUK/woZLNiLHmoWhlfMaeOTjmfva5L5PppevNYW+j97LrKCocG6+274K6CL+VbfPTabC53PRW
UmH6mkwI/aJXmNlobHjeYG0pUHfekWkQmxz/pafGZSYMLcYkoCyNu0bE1aaXevnmG322N+0hcdGG
yNU3GFHm0R+lc8hRsf0UVLW7n3Q/33E9G3+5VHfw06igw45FMD5aMnmugbC/SLdpqXI1xoubh8lr
V+jdT4QLh60760CfKTe4+LRIfDIE2NONw5MAewnw+NzK3EZWtqUU+VX6RlBsYZhXaGKP8jwgxruV
od8c6dx4x9YuP8a4yp6L0B72nBY9dLEKofyQ34avVFMhlewJ7d4M6ukhjrP2k+8m4Ze4y1NM5l0v
/pDgG/HRcH3xAaPA7i2zDMwJww4p6DbR7ivbwmkqwi4GcyXLUJuKYsixq6oQL1f45jgkg1veed0Y
/50M8t4ErV3bO9QFgtg7OFoVy+xjFWgsricgjrI9F/74tzTQxhns2tikOBKctBxxuc6znD+7Xotg
+aksvsNaFGIc7qrNXaGrNzPQ0+8k+AZlsro/xgI9fcw3uqfKgamL/8FBd5Jo2+rVY4v+PZ6jpcw/
j9YU7SaPL9RZk3NIzQiAiyyTQ9zilmqaoEgU5juPlo/kDWdytzdM0882pQw/OjhPx+bsH+sU3+2q
4AYqg5NRjtlHQ4Z/gEqskdaIm4OjCPpHY9C/GJF7pG4jsGhpy4cxaHV8JdsP5J89xrjTsBdpEt8N
wdDtI9R9YRX6I6vOcvtDZ2j1FlnJ6alvHO9oYq6FvWRZPOdirD/ak589RfBN8IsMxoc4ENVeVUN7
r5W21m5rp5OzAIWiV9TQ1KD9b2JxB+U/8xUWKymOVX4YDj9EGZkoXreJB/RtSB8N0LXJvRv2afpn
mPip9gW56Mznh7g9jabRc+LwsfTKPP5u+LHxs+LLmW9TLtRrPua0bvu8aponNwY+/IfnqMh/UzDa
YPVHUxRH5440naZC0XXtVjPH2v5oc/F/V26aKcLBVk3PeEEEECUiF/6dCGojPfwTmOWaDfRxY7tN
Z50GxC78DYZRYg/FJdGx1MZwJdq6daeiA7DrFpGyOCSqq1sMww5eXJjhqa9T393OjqSovGFYAo97
jJLH0AgsZwuqu3UfglxH6KvGoSU5g7NNEIsvEjRHHwYjtbonh5PYsvZVAfcXIXL8xqe3NkwGVM19
5K3gbLfetBVpFtR7i3MU3pdT4AQjy1Qmj5VXVEBo9IobFmvgyf8xjeyPx6xMrG+mInA8l2M9fc49
lliAM6siPLbtgFvJqSJf/jlUBnNTu5wd21pLm/NkIuCF266PMLfclJPoaixKh3FKJ/8gjMbpXrOs
CgDRYeYwPUN4ce1Pme0WSPILr/faLauzk5uqRyAC4erSxxK14qbPf+RTGgL0BKhZ3Jt1pMKTTt04
wKJFc6PePkw6XyjcO3nkKQXk3s4f7QYhiUNeV+JVkAzF0UOl5yMq2Rod3Th7NFKUfgJczoHKOtuq
HzrOLk55feuOosfsjC9c5VCodITxI73oavZ+h8fmPncxN9p1FVYz9mYCbAPRw0h057uXxchwzn0w
VGA2Q9fg0eHEdeccZUDFr4jCwMEjoLMSLBVs0aPFLUK3eIC2lARnb6B0+OYNbq9+ZHnPZ9Fcvezq
HXFXzG3Z84/hSPoZu7M3CRLfDybqXe3Xpu9zkKJVoWOWxvXkF9YP5Fca/FPEhHk9Xt5kRcFPog9V
vkwEi9OJQ9KqXwOfAxMJMOLouyIsg+hz2Zi1/QTFemKmQqMS/pdcjTlHlt9mkf9amYYO9qGmgmk5
m56kysKxb8Sp6yf9VZSENmFKC0zbZr5VFc2uqEeTKHHMhzb+pFVe+Acen8Zei/xhk7pe1R2BDlSn
QKV+vW0r33pqhBy+yrz2Pxtj553LPLR/Wf3s3NSw34iT/8DOKzrxevmhz8mBNp7oQQOkyb1t+X16
qFp99DdlhsGQ1w7fqq4J8RS0IjCDsYvWVeZve2tknZllfbIHX8MhmHLfRMNjQyNDbVExKhhy0F8g
xMY7jwLRh8jBFsGLPHtntKHchRXNZAUeSm4wNGr3FTzvA60Q7zz3pvalFyD3b+OUvXWLAd+SDjPw
VziPKcDSqTWRbOjTYVdhjnEOsTYWuOdUxaMjQS6evMnST3SO/btZGepOGB2ycFmPh3DYvxlYgOJh
6AX11svtaqNnlrzvBjWerVhW92bW01dpLLB/OataNsx1WBa2u8nzUv5lBmV6FNS/NumA3H2NGMip
yd3qpZioorqiGE8KX4p9Xsc/rClTr1Ug801tOO2umBAPMYYifC1ifhxwPOezTFsDBTnLLR+Unudi
M4al8yHuMSeUuZAYsOiTsfVUY3TYrLUdosMlFcuoKQbuvE6E41Y4UYfZUtMbPz2faixu2eLNBHxj
btK8SLd1qVX6xtORY2ujuuk2JDuqwtDAl28JfhLygG965n6xlBfET10/oq3kcviSBso6JgTEB2GX
Szc3NyWe5QRDZouK6ER4gFBD2pYfIy7rcxBE5l8iKPz7RPTmyQRg1207L+hmZyIDtWlpjndJE4za
DntwvLrjTrXnIWj6P4pGFc/w1QmoeHv3FT8YgzvfdpJPeRZj/ToGnflHBAbkM0YdA1jiunhtoK2c
MEnOShgEQ33Sq4FSg1J1tJ+Sbki22EdaB90uS3s/dj1+8a2V+N8biohv0ogqzA/astE3LRocOOpZ
ZGEYewxVvqlc3GHTNsZOBQFZ3JAQeMYWp7Ha7TBADD20qgUWgSAqRFzBvdXFIzV6E23VdkuHp30Y
I6W+dm6UfPwfys6sN24s29J/pXHfWeA8AN0vHCJCEZoHS/YLIcsSycOZPDwcfn1/4SpUp+Xb6VuA
kUZmWmYEh8N99l5rfUa1pCnE9ml7tiyyuhq9oyftEdxuXftS08fQ0Ot+hvkAJQCQUK8dfX8dnyQ7
8DsWdJwZhl6JmwE11UFOuLyWRa/W3TiruUgy0cMd0SrFrGDVYd0FRN5eZbDax4MI8nnm/K50gYOl
dLTzBLs6mWtGMl2+La+18rxkGQrjQU1wFZRFOAJ6oGw3DouzHwDv7ca0Lh7Lpno12tI+8AUdhbdy
sJ45tb0Tr1s3EkJ/nvfpW+DuNDNn1JmPBHawb2J6N2V0TD2rx9ZT5eo6oD687Qt9fnILb25YjtP5
abEaecRXSn9+KuurrqmvMLjKt7mXKYLD3r8x8Qjt9GV1DjZc8Dq0Zm/Yr0V2xOIj6DGVthkFpRgu
N11wi43myJ5Kl9qhQ2h247Sb9gpBOwCsAV77jYfVrFG2uM3Xqli7VwaY896eoBWiPin4OpM/Jdpm
2SQsZDObqwI2n12wHasHX+tjo8jee1+4R23muRiYre/FWG37VRmAcIZmvDJlNSSG032HMTH7u4UI
11hzlPHgsguOVV3nB/bkXdKszruzaHlsjPUp86Zs189pcKenpv4o2QMcIdZ4kQkG51rOmR1tPmAm
BFUyYQDtvTjwxyGukYJENEROrnBphh6poxeOzjy4tkcnMepCB/8pyTu2+0v6+ibVD/StfpnHiDAp
frR0q2M7pzwjfWN8tWeh74DAQdlrbD2SRQUo1h8PaepaVGOqC6yd5VBRbXygnV/U+LT08m2wvByT
pBYkSmk1hY5cD42bVvHqTmxHtTJL6iCT/X4hdfJtne2nDorBsRzd7OgIsPFUWfduZXkf7LHaB8U+
8lqw8xiT1V3LJpmBA96nNgVy7I8A9MwRcfvVWvN0hRqS0VNek8VUhJDknQlPnnSsUGtX97ZoHO2R
QM/A3/sqLcRBgONiWOTL9Bu1D5ETMgDNubr1PS5V84V8zHHfFp0LQTMr2ZQZRvnFX3CLoTIbMKYx
vNdL7EBbGVQXRWt+nWbV3c/5Qh3Vp+q26fr5uG5BxprtGScw9mSQUCc8pLqPXbetSZRbDEo6Qmuf
e3eAX2bh1Yc18kVIwzy4+UpXTq9yN26C6moi0mjnD9I79bnNh1Bd/cZSBleSyI7nluSEMrJnr7rY
GtbrFYxPGTWuqyWVr5brZfDWS55tMiaUHVwufe4eiSz4ztZY4KX2gmjRevOusSX3Om+ow9KY7i7T
M4oy7pOcBkRfXsDCE8lqVsWDCDp1bVP+dwelr2aEl6f+ZuMqeemInL1GUmxFsH77Q1X02iuNUxbx
rWp23NFeeUDWu+1oWW9rRCC18TGg9ongnlZJZ9sZ7n7HTsZgKNzQKEEyseR4I7s8VsbEbhvFzZjX
0Vi2z7kcyluzrIZ714Wjl1tAiHJthXvcaOUVsdrbhd7M46Hr1I/CLuELqH502/3YFCBevbL7tnmA
MnWnYIPa8N7m/lumPqEafnX4a2vIcPB9hG7cGmPbHtPzu1bvzfFk2b1/tSjTvqa/a92NymTKuNWe
eVB5eqqbzO6jdqu8iF1NDmpYGNZeFtq8gI1p5EMu/OZmsoziNagkD2Cx6R85DQ0q+5Tt6rx0WUyj
Ln2wdalft64yMfJQE142til3Q9EpPULK6x4BxnnJuAXzPrO1C6XjgM8qTYc3Ozp1OEpjI27Y0+X7
RK/8vJskM3dR7b5qbZhQtnC/jaVuvm70YsbQm1jHqPc5Yf7o7QZK1oQT8F7ZwTOcRS0qazu4tzej
S4yZyIU1rcFGzD0wwB668twP4iKzcffATl7WcBiN9VKrmOJRRzvOs272Eoy1p2iJOA4fwTuxpXWe
tGFdXt1xbHa0ZGs7WawBGIbmdV/rbF5v/X51VKhpNSPwYNxgq9FuhBUky+pbtVXz+BVmjxVSHQVq
ZzQlX6wZWvstqDPAlGkFDYELezkqTcRWi84jdObVfiAu1wJK6uvtZaV5oNs8cyKz1/KzOS5aVRYn
WkZpdpm6PqBWwqGM7zqkJe9gsdhNhKG5zjM5UvMTEaeIdeGH5oHWBLBIXdlfTtzYk3xeXAPbgBsW
tjItaJbS8GVXM7YsxnxZKA2X+Wo1cuNZKNK/9c5+HnjTXulDWb/TK6Hk6DJN2belNPqlTWPTb8k4
ilyLz3ZUP/cwQ05n4Lope/aSOTgWe08HRrqhuy0BrwaPMunUE/s77syu65qrvvSHPtzWlP+yEvTT
aNSNztbzhOkeiKhwaPXgeps8sDJNr2z1mAXSvqrITHKvunnQ3W9TY5nl1TbPa5qkLiG0sVfostk3
la/xBG69z0+tfUUTMS8g5l4GPRf8fjUt6JNRg++Ka8IHY49QdFZu77uf22cW7nR503K0sjJMEU+n
T0SdjNbOoDM/7vw58+v3Ihjldu9tekVTr9sYUEel263DfpvqIceWkW0C3vimvFuLnCSkGlZe0GEn
UCDnN9voV7ZQeub3LIZLTRDXhb8Wkzgw+veuK8diH78JJy2+bW1t0dJMNzaP02qNYABbc/T8oxSa
udyY1sjGH8GSZZ76zlhK1taKQfuZAdjSnoCibbL9DVKrvp2B4Oq71rNHuiAltfRFP1VrffK1jNa3
HsyefSBakO/ChjNbnp1MNL4dGaoZ24QxQWrvfUOack9pSrMgKxfduFgLtEXwRwYZYP2AG4/Pi3i1
2MbdUl7NzdKKD9DsHZsgRYV+0RkganfbpLuaCOkxy/UDP8ewtaGXbb77QWS3aEV09se518Sjn0dm
bcuJt7SBfyIcctU9wcYm+1Lpbkz23NQei8sq13txqnHyTMh2KW1fWIyFeUstJAYqZKO/M7F3vpY5
kWF9WLNbG9jDW8OSFBlbY56cjglJeq5ldIhvfSHhiwfz4ExpaAWa+9GPmqEe5zLAeUMehK/zG+Hc
55vFWW3HDSWiHIqn2iO2auvI5wnzlBLzcYRGR3t4Wc9EjW0WR3PMPXs3pIJFyhjkZt1NGQC4XZ92
ZrOjTF5Fgj27cUItczd4xPAqeazGtqSxuJkoYI5VkRkvqfAk/okxm52cOm4medPl1jjwCpyDy41S
V0tANln2VbONdh/y4t/Mu9weSVKZC+hMeVq7bAZXPwDsN9Vy1+sb35pmR3AyhmnxUfuoc+eszLiY
rm8ahFJAWll2hYXGnGmVaNJ4Ho0yj1CcUlux8C39sVE2P2UTVeFT8zEEO5JXuPlHJ53QHVLxYCBC
n3Geito/L+tg4a17MKspqAlm9gjlSwdH76EKamq71MbKVWFbd1IBZK99Mwk2NTfX89gDuhTLpJ24
uchtmwa7vdg44nBv46XuXoPR0DQSI1DQ0cgW3ZGtprmeGIZO3k4Q/twcUCLW+n1etmsTsxBivw80
XYnrfkPFTFvBGJurxW6C2BnrLt1tFPvUsE3gBvCXxx6esV4uINbpH4sjctOC5q4dDM8qqJs0xPzM
XUubRgZRuWBEeLNFCTfesFX/fZ0cBUqaS3RYTWMYfwTwbkqK0pbLPWXQ8eKzPOvZq2qet7br2EyR
sNz9sLjUr/SISgt80tKuO3cJsO6bRZsCfGVhSJPzE8YS7bOpPyCY59aQolq///PhlIPBPerrQ9Af
dLl5eRkOuI62Q6MM3N65a9IYrKd2G4+mqJ15V1Eoujs50ElkKNQ1ZkLisTgZ5HBOYWFZsgF1kS3r
0V3NIbuxkFX3J6E1pNFRik6QZca8FewrZWH4JKQ3M1EdJEd5RSK4cYlukkE5RVmriZNagz67wMnT
fXijPucfVusYG51nM3UFJ86ms9NrJAcdGYrU9Ys9TDzzhdkzxQNqCbgvZH7LaA5APF/u1jQVl6A7
O8z35lZn+9kczAwCh5JE7NVZ2Vd7R3rtemTHzrw2NFlxxYegt1PCeC7d8sohaKhdYwhBy7BjHktn
XXM6t9l1Ili/9BidLs21ZErNIGJg/cSlweq1lA11txhmkg3KwHPro7MJnYwHnIbrDLcW4+WXwsud
fh9oAPkMGuVU2qzTdTrfVAjwiptggSu48wVyvB15boW1XyrFPCt3lmkaSfUuNb5Dh7AZdGPRVtVx
rH3Ni2fdF4fNDArnYOSVFBdsN4In227BhfIEd+s5RkfyvIp2yON6G/vvugL7HsmxMJydQUvsZej9
dI5t9IXntL/zO+Kfo9KlRtOVoHYyHhxo0NkVJ8lp71p7TWlZMEyVXzqAru71P1dMD9y48aQGvRW7
xSAqLVrZWVhbqNmWyvfaOHHh8Gwx+LVzG7Em7aMmP5iE34gLk0t50ancFtE6WXL84Q5mKmPFG4/V
x60GF7mgOT2V9uCfrbvV+LUzPF2RLOhvkOrBIMymjHJyJqiUucg6NVvWC+1ApBa3hbGm1MRwgNru
drYZX9D5lIu215tiCW40Op9pWLTZ5H+DqOVUV/ZSum+0Gfr1ctSkja2I16J6pCJy1H1G5bvdpuRI
q0cA2j2P79KqCxtMrLqsmkzf7gci/NWji7Roog3CnVRcpGQR2G+CkEXd2BVnbO7J2gBOv/M+qUpe
KHpRF1VI/3rTrkfm+d1+FpWuHxx7PDeEtckkji9mC50uc5SrrHff0po8wdC3s7y99AcQy/l5mcLH
osGJ3fK4XUyNYEAjYKAwn5q+XQGqO347r3TnrVolruJN/22olTPH6eyeRTwMBwJGBEWADiU0aJtT
Dw9e3qiHcahUd8dmYi32zGMd/xJF8WxHQpg1oexpLb6Ww2rAyS0nfzj3sBemHIem7n0YmpWo+4Sd
ngQgzdCUZvsgGHv8q0Zy9Mmi6loz1z6MmC14dSGT8CRPMcT060wv1Q/olawAmmvkmjz7SNLu2+CY
eCo3fVbVVSa0bnnwu64gejubuM8aHw7JI8xi5PG0LrruoGlaNkSVsxDjtenUNAe9YtdzUJunfWHQ
NB7mWV+7yJaiEZepctTaRpmr1gXpjpa9k4oo+1f2rFrzkmHr/+5ppujf9JXcyYadVO6C5577fKEG
YGaZ44eUtZl9D9Q45y9zsECectaUeyOlvRl8MGBZ+sMq81RdDKsoYmvTyo0eNip/KqIG+PoVYmDD
B27ujvrDSj+rI6WXE3uwxkKTlw0S9+Ya/mJACmctzfLZYc7PQl9WymlDI8/hIuzOeVs240OKrh95
XrjKD1sc2W7UrAgpLysxsqMajTzjvNa3Vo/kifnkFiig3306F+FEIuB216WMpU8tMvrxe91Mw4qw
KpsLJ9yYQk2noTO79jCgsSOBty+L7XIbpGled3TKm1AjdGtdw3ZmewbTW2vl+oJrrweaQWLpfFX3
srHvFUkU9qEeDNbmnh16eSVA3GxHpaoGgQ5ucd9bIq1cx+KiGNM2uBWpZ3vX/ibhrdP8RwFIUwRs
G0+9xHh/Ys8wkT1g0BN59hytCCAATvU0JpVo9dGMptkZ6BWCw077eJK0XgY6p62bVUmNpkLrbixN
SQKatdYqchGCcyqGKdk4LL7tv9d2fFIBnrfv53xe76yfJy7ls43ToaYeXDUse9XWrvUgbUDYz42w
u/J1yR2GdoHBxP12q7hCL0EV8Pr5+QH+I1noVfE2tGP7If/3+cfeWjY0RZbLn+LG//dv+/f2+rV+
H//2Dz22Nb8+/5Ff/lpEkv/6dGdB5y//kjSykOvd9D6s9+/jVP3zI2Tv7flP/k//5/96//m3PK7d
+//5r7d2akh/uX/Pirb5q1L0jCP4/ytLTy1Gye/F6+ef+Je01HX/wWsLhRXaMsz0P5X7/5KW+sY/
zuk/50g9kwEfj+G/paWG8w/iDgNWUw+u6xnU9m9pqWb/A/sEwDwKN1LQyNxz/xNt6SeBEvJE3qv4
THjdkI5CGO2vciHDsjpPy0ntL6pgv1pQv0ng4A35l1Py3whIP2nszkfxCbeweKsReW76n3SQhb/M
PGljvdMDfdf45eW8eHsjX67J2rv/+0N9UuJzKFRmLp8bx54FtFX/9I38SUDsHAbC8lqR99B4lWvu
ZNPO7bNfEpV4jRWmdXaOtqX9R935CwoBjOndRYmOZPnSVfRJPHZp7TqeqKokBJdl8jzGGdJGrIKS
3EpsNaTTfybBPH9u7hAH865+JtX89AT+RbhF29HvtaUWuy54qqobTZBpVz7+4eScZYV/UYedD8Jd
SOAZZA9Oz+cYhZmpMAym9CxgKH6AAD80G0hqeiXrsuwwgpPuwCt9Npie/Om6/HYP/Dw0JOKzYpeI
3U8iPIe+GhKJoNhZ4bc+7C7plEVzpOI2CpJtnz0G+yFq/uDQMXhOfv++7C657wg1RIv36+2tD4bb
1gHzLVxAuy6ekzQuj37cnZyjGTdPf392f2YBfj67gUNyH752G9HAp6/odngpiBItdn3ivC0xnrvD
Ft9TuMXFhRuO8Rzjxw4/hrALH+7+/tg/GYq/Hxt7APpd2n32JwMNm91Jn4RZ7AB/h0ZsHAqEOSFN
h9i7z5LiqY+zPgzamGFrJK/SRIsDKxRRETJdO/iRd9tczSdxNx6ynZ/8/Wf7FPv285F0oab++7N9
evytgNR3OXJevCxmTD1+8Q5Foo7dl/6ivnDuxh0D1ORPV+NnrNNvZ8TDnMH7kmybz1xar2FKgK2o
2NVhdrB2Qazt/KMZzQc/Ka+1F+2lOMmblAiGLrRv0xt7Z560C/DOl+1jezsc7cMa/mkdPN8Av34k
NjHnB/z8JmfZ/aQ1hsZNsVdN+c5HPNBeQgIe7mXGCPw00UqN//60n8/qrwfDK0KKKRpQnnUi93+9
9wEVp7nplmIHWmdh8EWbo8SCaxX/GUXxfHkDvhHjIZZ3vKfeJyP5PJo9naeeA2X2m1vjQ1M8I9EE
NvYPz/NvawhdzHNSu0d2oOOzIv76lXjLaI3fIcDJeo38XTcxgyM6qshq/vQaMX+7VOdDUU8Sss2F
+g33uxH7m1UjzLTs1T4uF6CeExF3u5FTGGWnIvGiMfb266657q6N1+0pT9aT2Pcnbff3V/Fz2UcF
YJ/tHza2OM8kBvrXr6wBsoEbUGnJsmvieu+GQ1jGf8oI+XyruHiY+IV8lFqXPsSnW8WgD8eeiUcF
yVEyFIBEtD/cjJ+vHEegUXUud0w0y/pnWXKOBbmZ8pUXT9RG/m11aA9/f55++wpnvhKvboCePOve
5wyrjCif3ls1xL1LBQ6FcLHQlnOX/GdHAYsOtIWELC6JhRnz09UImPIoubZ10ggmdQhf5qj3h/QP
J+vzdzkfxcQ7hPyTIO7fgo47hEfLIJs6WVJPa+Nh5ImITGzqf3qePt/k5wNBDcTeROiNQQ/y15tL
zkGQpSbqnUa1XmiYfRNtdj1HwFL+xCL9774TwU2YZc+IcNIXfj0UWm/ZDhpnLjed/kmb9O6afsif
shZ/Pwr3FusrCdUBr/vPtooe6aYRTLJKNjTJL6wX3rXtaX96Jn8/CvzmczkTnNdyVu1fv4u+1ZSd
tSsS9MnM/wuvDsmC+VMQyedHhpWUozgE2zuUzvxVvx6FzUGRI8gQeGHUFLuUp4eqLXpgQQ3Nbaf5
0739p+Oda6m/FKCT6C0WeVuwu9K1pDS17mCjNTvY2mgduhGK698/S+cr/tf3EzceTgXXZyPDjcGN
/uvxVgbxgEcsP64lYJXFtq/1GZKAKzt00q520+RVFv79ITl3nytg3htcsHMKAIwHEl7O1/Yv3xKD
aAHsqCjjNM2qaytrPDO/ccdGrnDHSb6j+8QY0mOu39ksJE6ZbWO8OFqthZoU8yMRgVCDEBMTGlE6
+ubRHcjPou7AylZyOWb3g+aqdcN+y7hwmkrq+0yNxncrb708wQ+i3wrX6loS3JC4kaudk0CgexuI
BNtRDNB6EwILY3HkudDs/Tws4GDJMGd0/Qin3UCmNtCcyuptrk79pgUyDuTkLIlLnBP9NTmNaegK
NAcnr0ZBEje5yJhjV8jRvnCNUzeqS8LvHtBkMaoOcyMngE5YObotv5I5AsO6hlaDv1DdET9skEIi
enFble607JnjBzfkKM2PwIP5oIS+Ib3OF5uPuKiheu2ZWujh6FcsjWWajvdIrpyrPtUlXRWvPsug
Ow8ijTvBo9xzMtHWFm6V3kxIUSs6kEbTxZUFKSKWmiJ33UEu+8PKOstDMTh71243qSZRsw2GAmmw
e6c6cZb/iE2viXMiAhXIj2qvcTARlHLefD+nvQW3BKGuxTy31ZnYFIPsZhKuhpr0/g3wYkTTsuDF
5xVzA9pxLi9bJvxwJn1UYfkqN0bVgWWRk2ObWkXCXY+p56xyp7rfskyGNSsa6lBGAgZKzrn71luo
Os0DkzR9CLESeB+mk49d5DEBaMPJm6QeKTG2MswCsc0RUQzaiqR80DJew1p6W9K2kknuDSmst8pD
uCj2w9z1r4J0jzpsjFpShmjBypDMtDo6shvToWBsfXYafSBH/BxKZPEknBZthi0Cav5BLV/zcmtw
aaLaG2JIvfWDx2yjpHU4texPutJfQlPXGFF1zSzXSBQN0lt6rcNT1imAL6Y9WdulWm1kmfOUgrb1
UNz6iYORvUryhjsw7Puy2zENNfcrsmc/9EfckWFFFioxgkHDXkRj6vnsGU3zxbDr6oeJoefVA2XW
xa1Evh1JpzW4wrwAD7OFJJBnenMOAyNdIxH86dfardGCQv3w36Yi8Noww5Twwb219fHWQKwLtzZA
SFmXclYhGjykjQxjIZvRTPSrXWZZxJyIpQrqkF61QK3koYCNyU3pv9IXRn8LzS9APZb7o//Umw6P
Vy+hb0Z9V+rNwey7QkbzxCs2RJ3c+nFuquDUVelKMrOr9Clam27YrizVdDcCCYQfAtiqln2mLajd
l4yGQNiwoXwbBRGXCcQNdMsWSjuGZYWuIf3zEJu4m0irMCAk+hz93iMkkWiMq30Bc6WL0nZFZkdC
lsEkTfj615IMW5PzsnhP5lwoEFECFU+m2XqCeKVUuKOsat9o1XTte4y7eFhr59KpHTFFrSPl02SZ
6h7iOlO6rSF0nYGAvhA8ZAt5GrWO3F66qvo7ea+M82Zv9K5FR0sjtrRgZIIHvWp5YNzC5Dpm7u3k
F31u+kUk1kJ8lOwgyDcs7TmNud8onXoTK09sKIMUYGdyAEy0S1YjxC7SsQtXFDSotfWp7+K0ro94
Q5cHpzG0O5w0cx2rQmpmolrNec8wSwakCdv5cDhDxsANZ2PBpIh6sUkqaSLOdptitEMSFkwdpOlm
XOM76HJU11CnwoUYVmYLVt/kYS6X7qyE9RonnrBUj6GW+umwy9qh3xICupkirrDpYYgKIm7wSqic
0VeesmOw805MF16epvsx6+AAMxKuUEXnQfENJXZQUjdoW31NWkH9UPFEIRab+3WLMAlMcyRUj+4E
hUpBJJbqDFalbVwYI2bt+JpNEya+pcbReJrWvDUZ9RtLTtZb7r/P58jB0BcjLC4heprd/jpMyLSt
fsh2qnC352DsAiPSGLDmQNI7+vt05kmJrv2KI/sVYf5oHNL5akacWCb9YnT59ZT5iL3telJajH6r
S8O1DIqRr27aL8x/MfhY81R8MFTL3YQnPfVDuuVZeYGt2M9i4Q/n8dU2aVibMh+a1qr08b1biSUM
YZS2GiCyxbqtcuY04czwvA4NGB9uKNiW/Jj8unAjtqBqiHJ7dvwY5pJvhibZwEPYQLbitWeTrMTD
7E2sT6vOjKgdUeZE9FD7NhrroP3qekJaYW4ZC6CINBMFczPH7EJVmd6JBUVxY3Q1o9lQ80uEZBlv
iUB9zSZGeGj1/ZUXAYwZFDVp75bRCBz3pZUlC086Z+2PdNoyMGUT84VjvrhgE81e6N6BHbMJC3yu
7Lt2UtMjkxO5IHlzjB8iaKZTQNRtCTGKO4qyB8IOb4J6vlF+R7xeZ87Wjw0jIhM/Ggt9JNI1UCh+
hzRHNTQVj0jBewTXA3EEeNvHuUSMnNmvNbT399UL0oVD54h2xy5brDBQAwWEly/rvu3P/3menPZ7
4G0+jk79XJagldOh10isKtGKoIlbqx4NI6laHl3kmBvXOLJcpX2VnrFhyUD6Ye1yDFvfNOhYfWgW
tYl8DQ3ei7QHVl7d7ak57GUQ39TSsv70PYJESFW05RVieE7GzJT+gGQMgFCv+s1OHN3RP1xljghs
ZnswoxGEaxbZ+ia/DownmfVpY22Ftm1OXypzK5ao9i0yLh0sTQ+CF62RuLpQD+kyBXqS2vaCMoa6
/dKjRn21C4QEke+NBQnpGqLrH0JfdDCYmt65hCT6VdNdD4VayC5PixYpRmEWr8NSEw4P3my6mAZB
jDULq/NclRjuYG7L/Ap7L65Fb0A6vHpZU0XebLg/GpnPb4WD5iAikWxokGE46X2LDJ/7O529x8J1
1pgwVB+oDYRyuUPN1JiHLR2Iww9zRGHYnIJ8+qZQfPZ3zaR7HxubhzwZLbcG1TzLetqPSiFwbNPZ
Ao7GWmEl7WzZSN566kFz0J2acF6n2BKdbtBTgOJ221ta5ryUk1wQ+LZMHXft4NKgm9wKdYKFGmsN
7dFbbvEI+81Zddm/ZdjHJEHRS1fFzmKZH32+ZtyLOCiaxCUscgh1IdTlZDgCN8JaO0dnxpoGSBGW
2gnOqH/iZldFbLiiRxaP6MrazRm5lIDiLfGR+t3g7vKpSREYyG7dVTbFkI4ByktWnDJfCPWfjNsC
kUuZHdJ1HvoP2aOneKJXb60iojDSj40utLetNmTLBNKSao43yv553xFNrLj5ikK5122dl/OVAoPa
XVt1lpZ3Sk6uPIy5NOd96c7KCkdmnC95wbQhGX0t10K2sc267wef6CpR8tidWTw6RcIssHiUBQyw
O18bKBjXqtGxuVTGihqzTkv8nqAA3kBu+u/LsvE6yrDeGHsN4rX9RXpN2kU1nY2vBCzN2UVjNJt+
ZfXjZhyZTBT2iCEWUW1UmqPJZS+zRo4nIrO7Nohq3tSXG3G8VOOM0zHTeqrQ8MkKwykx0WK3JcOp
dIv1uzKxesAwn7ZvcsjsL4CArG5fsrvBDVyUvXYlBIvsAXBlOkSs2g5y5NbgFb/Eni9NB5mJNhV7
HVikfJaOwvFjFnY6onbPB6CC/uSL0EUSm+2xX0GvQOxlzQeNiFLW9abz6mSYHHfbOUuh5qMb4LYN
jdV356M99sQ/eUjnWHfsNKhYUNPgUfrTVrw0WbO+aExJg306N952XBpNfwuYjaPmEzoB4kA1bTCH
FcbrMXTynIxbsZ1zdXt4F/luAtzWJqNcVuOODqXyrk30qlgETDzAkS4HnMeerzB0eU1l2Pei1rs2
VChh2eEH+Bfezaxslj1mpWU5NimWpqMwNnoADcxA+8ZGBmbu53K07lwgE/m1565Cf1bbQMpmMGpO
CRIMXqeDFkef3K+FzrWJt5k2AOJAHo2rUSehKZQIHoZXs6A2J3ZUK42wdJvexUzc2NntgDOPdCwX
HA1zah3TuGOmWpbM9gYnc5UuBVOBBspGZMrSe6tbI54rt6qsNlkA3nzXg2nq40GsKyoPmtTF12lK
KwSxsl2n+2XR5hpJeYqNOKgNje1MrbXkJluN99Dow3av4PDcIs+02n3t6sObU3vbdHSUVVZ3LfnG
z/paoe6b8kAGh3WspYFroMUR1nvLxqsO9vD81UT7nB1KZbZz0tQTkIrMTg3jXpZF861uTUwspp8G
H0axddURTooYkL5woWKPi6kfvdKsXVImCQW/Ud5Q4n6sB4LkeZhH2DlFoFUQJYi46ykPtaCq2Qcs
tYp94q6WSHil/cOySo10/y7NbfT22NjmE86cQotlYXeUgLri/ZqROy6vXWuQ6Gq18TxVafMsQ3ju
585NWxFkeRrxAeN8LEx0sPZUIHALU6YP1DZ6atQKZ3I9pUfLrHz7S2ujSAmrLlXf7dSl+igs/0uK
SxjcUe+qJ8shEOHB6UiLjCrcdO9dylZ5twX9+AbbDesUTaHtWPmFVu6tbNoe2k51fWSLPHuXuj0P
CCrryvpRk5eLN3oW9cvaI+yIgQd3eBE2M4scnAwiLIeZLYpN3+CHj+RJXNRonj7MkQS1CPqn076Y
BNZM/5e6M1lyHLm27b+8OZ6hdQCDOwFIgmT0XWZGTmAZ2aDve3z9XYi6eopAUEEryd7gmkkyWWVV
OQE4HO7n7L32BhmcmV8UWS09S2yi7MNYFTkM+LnMeg4hUScuIMgGvM9KlzzpOVZuNxnUob6l7hg+
pUYaFEclMbFB5hmiZSeTe6wm+Vx97UsfRSdn0woHOHJPfwNCMEqc3pBUiVOzTsCk6Ad2nEIgZN4v
61N20/aCj6tal4PiZnXP8WEa1fEyzVg88HgjnnZTPitcW5OQlWbnhfIUZqwHmI5wwCVQUQMUrUbT
XunKKPIHcnnz6FYGPace43lum8seRHdQO5qo7OCylPTiBemfSRkFCpLYZjlnhU2QlYiWW9WccySB
IrwjCitunRyNmbbTI9TbLs2KLHZ7o5akbVUNZIZacj/xVSkqXb0iWH1SLqKAU+pPNmYJbws2NQhG
fdm3l5Ni5LddGuLSwfQgOMLNeJcSp5vq/GdTB+JWCDXzvbgdLVIoa1X5Q8Flgt5iNW2NpzgO4V0A
4JU3c2cb6lbj+9qyoGqY3Nnkc7DmQ0zcgNTnPXlqml9Je4pvUDJSwUbFCSDTxegZfeCugiPn7aQW
9XxJ/0quDQdblQifzTAoH6cQvOu+B6shO/APEsPBCSE3RzNofTgFUhmQVqxOgpwDDgS9Y5VBOrqj
CnBkg6l6oOhHB/5701p0omEQc3xGhaV9GcA3PYtUVb8h4kIRapkx3AoDSRUmazRdwz4O4Hu6BJrP
6e005jpvAAEjmx5DGIZJPRSzg3oxwEs4adBMfEmos5NSqJAPAccnDDFtZf0sbLJpAA9lwZUaIWdy
Gj9XiHurVMqfE0J5yFaS+d0nQvpexL7vX+ihlIzI4qrYm0NpoIPYJbx5aLIsy+EQ0+RezaH9aOvq
2B6bpA1vo75CZGv0+XwMA7uU0NjmPCBOF5yTSRgcdKJUG+p4mHjrx6hHjkwNLgfLEapD/13pcv2B
rcv8QBDgzA9XRqtxVeTNWObiof9R6uX4oiWZUW9CipPEwmVRc1CwdKcknfMSbRUkuU/IPeRnDdU3
u0fVoJ1V9mPF32xKC3Jx6luBBoQbhGgwbZD8lVVcO6o1KbeamVfWRooBQiEYr8qHAUjBXR2E2c0I
TgPDRisn3wBSygjSizHnE9OETePIoW/ekg9LFOaomcF9XWG52EAGnH7lKQo0COmBuEo6mW0+BhBq
ecRNCxK4/dbwepGFJN7HS2hBk8214dqirm8Ho+dLPlZy7DTzKP2JiLFG7RhqWEkLayJTiyThxama
yBaVVYveE3pyiFRbI2xzDvYhlQG2KwElmaZUytHlAGUPR16feeIhKawsDT70CIVpBlyha2hdJ3g9
Mkeup7J2LPyiqlPndsgBogpiy1PZM7DtEbjh4Z0M35VMU0K3giaz1+dChG5Tq/oDdlHze9cLs9iM
sc7DZddT/TEDojZg08x5u8lUn2oDSt/gN1k0zU+7rupym3Vh9Efg5aY8DS3mqS3t8bkK5ezGrtKx
3IHzb28wDPQEtxVh8zuvNem574YqIYw8nlKq1MK4KzDBPhk0EDgxopHvnFrt5tJpbRSkW/T8hozc
fwgRxvlT8a2l1CoTwpfKxyjxcQ31qc9OTfV962c16D1l1CiaL0RVQSiwo9I+pnhRJKdiQ5A5bT5P
+pYPdt1sZq2zv1Gio2RrkaL+XTR6tBxac2V0FSyHtgs9IVHcNKiLn4D88sll5wWdxhr9anIigxqX
Q2hZhQfOmpA5mmOfv6RDYR9QyvUxKneWa6gYY4rufcrzuymS8R+MEOhgpnLEjjZ9MLCDRksKuGNQ
WFePdtFnD6pJ4aKLBR98wLHmYxzow2PXgQd26iA2th07S2UzIiQPOBVnNqblIu1RSuLGkipzYOtX
BD/CSKUIyBYvflDgdGxTrdKPog4w0Gp5iEC+lyC2BAUuHCf1xYCgn1xJzrZxfJNZlv3cUnr4g4ay
2auqpHVbSspt66qyKbnLoXKrhrtAiE64ml0ONwVHscc57NMbCmz+ZYuXD8IGwaHfVZ1i0c7kK3mc
g9H8RVJ8am7lSNcKIrdKFpm5iOfH2mpJV8st5Uoa5LIlTSmdf0mhxUtEbbb5Fsxj91x0g0VVDMn3
DzsZMZ6otUkbJNKN+JJzfIqeg9Jy4BiESpAjYc/NDziZOi+tqY1/bOoV/Nvibnwa+0TTF9GuRqrO
LNsveosvxOG9q8k5YomcNwiqi++6FKWzqwyIYB3KE3jZwAuZD1rH6ZWvWtldZVI458xRNhOOjEsk
ZSdt6TXVpqI6pGOTs5Hu6+wX1hzziwxtCA0HeJnHSG7yJ7WlkIF9YMxo3U+jObH5itXeHX1S/zZ4
TmX6IEnkX7dT3RiOXkZasZAv7O92GOYmZSFMx642K9U97uLyJWD/VDoUOpb6hBTnv2e8RE/mZNff
jGHMeTP18DcFSpY4n8Y42htbry8BdeQ/MzruuWMUGcQMcNXaARRTXG3tKo+e4rCB4iMXqnmvBzEH
4Gj2wR5prcbbGMgQM3aGKfWAkMRgmg68eq3clpVisPmN2CO4HdrYX1OgAmQySzv7NVPn4F0dTLK2
kjIO+JpbYR67dR1qvEp+0vykl0oYZG/38CpSsHEONls+UXMyBx1+I+Iid5UfoaOSgDfV21i3gahE
Cd9yScSL10So/e1QKeyKsAjiJsYoYt+ZhZ09zXJZ6Yt11X8ZO7raEClw+dDPMm3OaKou30xabjzr
6rIp43PWoZSKlcFA7m4rDYbwIUSWV4yShbKbIxpyXCwMMBAgUYVA5ynibTErkKAyqEWcbcZuiJaM
sC7nmv3IyDYpN7F1IpI3Jlz5jYr6PEMzvRnF1EzMlzKMtnS8/W7fknfYuJbOceSK1V+oZ/qPHxrH
KCCRklDiNgBHo4p833zszDJEcl6muPnTaYsfRN2PIvryeZPzwyB02dH2qTQYIc6pa1a0lIg67XCi
s7Ua1D0K5vQmsaL2b+otFgi1Avx/iYiCoGitusUx6xnymSTdqritr2JT8e+DjFSQz69lLVCgR4w+
FhEOumehU75+f8PiSE3DjqbNpigif19IGcXLtjE2GmSSzd8dCuEA0lGZFcoSzLv3Q0m4wIUYO2Mj
qRDk9AqAVR3QFhvJXP6b08Ba1B2vD0cFN2uu6ZfMWwTnpAVuJD+k6BLiQtvUFX7dM3Kp9UxYxtER
CKMk4ByPEOz9JbU4CNsK5yDsO9EeDJMvCtUy+cwz+tjH19BAYJjjxaWlvtbZlRM+zRz1z4aqsnbP
G23y3ZbUbJeEYfK9S3NK4Vo3notL+XhxSzYXeiLEpEiW1pz/OLUUf5goTOSiKHccz5VDZZTh7vNZ
cWoUWJXEgMu8VPzv+1sYxawy5pwQymLV/dGIACPJQz2cYZCeGgX1zaLrXt5deZFmvBEl4DkJVcKb
9U2PLJyjHPAtPKvn6JAnRrFfZwRTQWZerFYfY6iMgYoTD4r2y04q4voR7Mv4+/M7tpaRIJhDd8jz
QPYONflVqPrmWqKWvXnXltpG1PNIzd3H0mRPuUPt09hkclTdfj7ex+mnI3zSuHUIEU2hLUvIm/Ew
VGbsMbgqTg3qTQTQ3uuMqnn0c9LR54T2wmIxEWde4Y8Lk76IK5eM+Fek6Ope2t0MRyiFV091ayY2
mYqcr7eRk/fl9NdQ/x98F//boN2L+OZfOyuc32k0M/n+Mmkcfv3X/1n+/n8gu83/S0sZyakt1AW9
veg3/+GrsHFIGOYiSlVxSZj8yf8Qu2F56zAdLRtzIVpE9Pb/z1bx6rgwOeMtrgvTtq3/xFSBvg2s
LsYNFKSLq2IlU+1UrNmEOTReK4UHK7Q2UV7jbJvPrE3rmf86DH4Bm9QSwMVr9d40V+RSzlPjdZJ0
UbTyDnevr/3SxvA21ZMzS9TCQH8n13odDWE5el8CiXAjvX/PSGUXJHfPjWfV5nVA7BkBTcO3SDJJ
4coy2631cjsmcuWQnr2prfA27qXvip895GZ0Vc7IHVCtiZB466ChBE1Rv5G+vJkft39px95xytdi
2dffaOkAnfkUIYpcVsA3a4EyaD7NDbQKuO7Bgij0pUugpyWq1w0woAdAIo8VTBsjkO7LREXTI5Uo
UeLxFnXMpayOh0QKAVAYKZz9qgDcM54LllTXArTlNzLHyKKQCUmwjOWpvvmNIbRDomOA+mim3mHI
nxylq3d9jH0M/f6RUuM3KNfUyPAMzzHsrFBvHbSt3qhl+zqk7ShL3XNYV99xczzQc94XcD4dAlbO
JRWeeuIsq8zgJXSA2Ij3v1RiKTVTk7sZqHq2dM6abQQM1NGgpCaFbe51oQAkrZFO0MHdfP4sl0f1
Vh34epvYjMkUaoSJ4+394HJnlSLxy8ZL68iD3MR7JD1/PsR6DSd4HJ3tMp8hxwNpXg0BSTnSUb01
XiZbF93U7CMj8ZRC/E3YufE6Dhs9DCGWxlZ2NSsB8mZTnIeNV9v1bw7d5VWTRNG20NJ8Q6kk9WC6
4kud0mAzR5h2qbjdf36lYv1RXn4CKTVszrih7KSXP38z6YwsN9M0kWov0W2wZuRzbHHy97CEp2nX
ZkUtHQNa/l+jMpKo7PrKc5AYECFTgKVsGZDIiCyNfvclIcw4tQsLkaA2HtgyD3sFx265E4bUfB9r
/wrQ83VZmdkVCgTbU5L+gDSv3ODrduSopuuApMXjlHfTlVJHByPAchGYN9Q7d2M8+0+EHNMBi4NL
9jLanp9xKcl1v4UDYex8ZQweOafr7kh12x10shsB6d5YpWpuKSnJ6DVjksdr2EWgQy+HREq3g1kc
2kXUMFCeFgIZQdgm0ldpkBL8aEFO7u/4omdl4KCD31jkFOF93mvqQEmsb+1LAg62nz+OV9H+28m9
PA6DtBuDDDVFYO18/zgKPBJQNZraSys/3ILzSNwuHkL6MiBlWLXyIbpvkQt51WiN+aYsw84jek4/
0ESXfxPr/aXrtOFm6AD+FcxsF66j6TXZEiAcWBL0luCq6Q0nqAMWZC5Z+kqDHrVmjfCOk0bwHbAL
dbW42/MRIesL2gzdFuvP59d56gUzTON1n4TU9tWh82bWoXUdDdruNQtIIz2lQdReBXPzCHPm9+cD
rdf91/vJpxs5K/9ln/7+fg4Ueuqio+lRymmyz1HFwujENEH1R2bVworebvsmfY6ZB39zI7gMLVRO
QLzYgAPXBwRZK2qlbMvaa6Ii+V011lUoRuXZB392ZqT1556ROAEvxH7WVc7cq6OIPzdGm8p+6c25
eWt0FRTxVH8I2GbQ+IXSXP762zd1cW3gnSNzhHyA5em+eXqK1Pv5kMi1J9MP3TbQNhRampEh2o1f
Klc69dqWturng56YMgwKusGkpLA8zfeDSkUTp2M01B4ixWRji/iSCDpSR0kFPzPSOoNiWZaFisWC
ZRH5OW/J+6GMQQJVm1TEq5nl72BKfpCpM3u20cEIrYMNJbzDAOS9onSIgCz5+W9cKFkE7KRMjCTr
KSsqi661zbypSdPLDONKgJRsqvHMVZ6YNNQyKKCwS8ZHtHaN210qWt/Pa6+Y1X6nzvmXqE43wB5A
IafKIywm+0zRQVl/uV/vKxJ5FfOChZdoPW+UioNfLVWe2trGV7zyrgqTFwkNq++U3k/TGG4kTZQH
MQTq1lLr+Nlqyu3QCuJ4xTAfwukf3nU86Fi+T+0M17uu1x9lYzIQhgp3aj2vRCeVVh4sWXq+vGtN
cj8ra/pR2j/rkW6oSQ9pq8vdrWGraJpbq9l9/rRPPgb7L2smdjyhvp9rpq/FRj3YlWcM8X2LDsnP
AMaI/HqCAAGVJ9h8Pt6pZ0C1gmyPxWVINs778SYhBXyBwMqks31Uq+JrBers8yFOXRKBvHy8OGpR
zVp9wwIRd6k/D5UXAC/ZUdHPXRWC3m5Qpm8AGy+6c3F7H04gyzN8M6K5WgADO8wJl5gYsSj9bexL
/Q0NhHiT5f2PxigJaqjNPPb0wjI2Jp0Ug61cJ5JnYkqvU1HubbIQPKLJf/SZeoWDEBkSjYp9bEZn
PkenFjEsSHzZ8aJzCFxtnKdGyeW87ypEVfEXMx2vBq26NuLw7vMncG6Y1aRKOth/ousrTzSVvJHa
xKWtjrFFRsX8+Ugnto8YEP95QavpVKQ1uhHk3h4+wZ/gCrdZL92knfjSZuOZaXVyWX79zoHi46D0
+udvPjsDjt5QT5uKwIWC3rAOhNfG9Zgo141lXNH+OEhJuqejVXigte8/v9BT743g+wqtgSRV/vP+
vRnGKKKnwxTL1BwmvLD6lyYby2//2SjLr3hziVDeRzVkZ+ZNaDuoFWynID1z6DixI6IQB3aC+ihm
O3k1N0byVnwo+aUHw+2qL4Zne5zvlSa+RZb+IFcZ4k2bRtDn13Xy2Vk6FnidUSkyrtaEXHT08kqz
9Px5RNeYjwHd2Pucbe1hNFn84N26smgUsC6pdvAV/fHMD1jerNXGmooPSxuxa9Tl1hCFeJz8UR0z
nl+pfC+q9KsEuM4VpHwpQfY0VskzXb0/WAHybZvQpsoI4fj8J7zaqlc/gbMy8AkcghzxxWqVKiKm
V1LmpVcYte/Ndfo7mpX7Ph9NpzYk00EuObkErt5VQ60dsywZvLYn8CrSYV9zTt1QTEnumskPPaXK
j0GDUrlo+nQH4G2jlQLC/JgkB/LZ3RqVllsX8zVApmDX9tJDU4fNhRIMXyYJuF9OPMo42onXtk2x
qYh+9EzNj1xF6+VNO0iHFBHWNwRrnOmCyHdzqcmdjCcmpHnaEJaUO5EKJs4sk9GZtORhCFMUmYV+
W9bmIQ6LEDoaeCjDREYdohrMg7K91GUQlEiyt10bPNI9Qb6UaMexHi8DC3pZAmbf1QILEs8M0w9u
mbzRqS1AIpubbRxG6a6XqgeUqiqUikAc/Fm7CUcNn0oR5VsUu/mzMtuqA+D/osrqwWtmVHGNZV32
MIN2iP8FPiyYjVAw8NM1rXJMaktaChV/MsN8iZrkWsunQyTF6SZobFI2itq46BRFOhQwpD+fDyc+
k7BdwBqZKl5b/u/7d92Pc83O4EZ57UDLFRgSyrMgvJOb6Bbf1z3/1JmX8NSAFKbxpurqgl1Z1vI3
iwu0Fzr2YVV6eWdjSEzRkyHY2voK4Iu5B4PU5mcu8UNJiw+zRRtmMXiztzJeqw9vhtTrMJ0gZxds
MkkHrIwp2VL4ih8KCGtOn0c/uoo/FH1ib0vbuMuy7HdZtJf8tPwqUOGn+mWYHhQ7Jok4Gqcbo83z
Fx3A365TRIPkI43+J+PyX28IT6wU9KtYJlilFF7V1QI5WVky4X4uvYaAKMssj90okXaShTcYXBq3
tkyUHvGM96hS//SS9YCXoTuzVpz4gFvksLL55whCgWZ5lG/v2wCfs+1MZLRq5hppSzBPa7jhjDbi
80m4TLLVmmQJeVkPcZVTcVitSVpTlt1QjIWnJtl3ERs7Dhx/0aH+5Q1dlvYPQ1BRB2WErJi+8/tr
oVpRdXEN0Rnl55dmqBs3xNqXFiGkeqw2y+5HBNqd2RjNmYs79akTyydHNmBQaB8+OtAJbW2UC6D3
0TGxjN+Iax9Bdd5OYX5rFMbk5nF/Jln+xIbIYncHzIPjBDWj1ZNLrNqa5VbhahOjdid/fkD0tDWj
xN4RV3JmsFO3lkYC9eCl2/GhutFNKbxvyy691BC3UtwBWO8yN9HERWkWF5KOQqYSD7BnzoQan7qx
dC+AusIGYEO0mjXGIMJC0oEN9mjAlWYLfjNGfBEtTGEFfriK5C9Jvp6ZqifmKkVKckYJY6VEtobo
JH2TNQYfNq+fbQxkUgPxnuOa3hioG0dMWcEk0IXB5MKpQXlpkyfJhTKJ3qWFz20x7WpLUTXbBQOW
ugAxo+W0dMe3UsFyX8c/db2kFig1xMCROZDTUXSVpn4wE+MF4vOzScbRppyVJy3psMIoMKjNRPIa
yUastwS/aSoavLhB95RYF9RpegdVboiTNgm3dVNZeFZrdZcl2G37qHr4/Paoy3u0es+WgzxNJU51
II1W75mR6gLpn18QsYOyGH2YjiyLA1jZyA4MZeOoT4BtwbEfp2V3EEpq9T2d8h34gPlBDvVN24XN
1iwA76AE2yomSXmDVOFiifRnYSGgQSBk7xAsnquUnfgwkTAK+AZPDPoUfVkN36x2bQDPIKlLvhIC
rd7I73G6fFY2A+bGS4TSwulQP595d04cGhX6LPSEbIH2kq3h+1HTdDTUejYKrwbuv+uIS3ExgoZ4
m6mdihQcNur8zLUNyd+VqPkxTXCyiOMcOZ+vPYH8fBmH9kuHJxJF0nwXl2TbjlVabeWCRMPPn+46
aJea1LJJAPdC/QQtwPqVK5s2qMxOzz1si+hp40ct95EuFUS9V9B1l7/MzyT7SMF6TiOmyvYI7ZUz
36WPC46i6OxVoF0LWlXrFXVE4qv4GN89aUou0km+lmXCzpppCxRnk0/25RCxhbWac8fMj+cHjZ0E
QguKnDqiC3VZkd5MEaMeI8PvI2IBuhIbpmJ7ZYhjZGotVw5e8Dw+MEtJqujAwJ+55g/f4tXQq6NL
BfQ2zGQETCpJIYk/HqaC/kHZn3nCZ4ZZl8StHkGTWSW8BHZ/lacdxdWGoL5z9aYPi+hyNYCvTNbR
JRl5+fM3NzKQM2T+MTdyGPX64JMleIGhKduema7LF+DdYrQMg7J1aZmDKVSXz+SbYdTZ6qB7xAV9
igQ4sf4QCv1aROFLb9u32HJJZkqDi6qu9mp3lip2cnA++KqJdMaEjvl+8BJ6M4eBgMFL6Zh32l3n
x78m+BcOGTpVS/5YHKauVT/mU3E4c+Efdo/Lhb8Ze3XhsSRFIS6gwguibmfY6bYWS6eWQ99ETErf
P2KW/zZa0uPYlJe2ck5A9mEpXYZHfkffkgorXY/3lw60ZJzB0Odeb72EEzr0LLgYqhs1JT5At8/s
r5Zr+fCQ3wy2qonMcJ85QJu5l+W12+O7FuBoBkOlap3+h0Otpq0v0zzkaJh7pOlAgyU9nNVP6e9V
ivKfP8HTF2WAgmHvr5P8/v4OkqVUVgJZq9e1pr4tBRB8WkUjR9l5ulYFYON/YzxazRSWLNBE65Jg
RkcSjjFXhjq42xHFGThkXJS7BUWw6UYtPTNDT17fm/FWM8Qckh4NOw8tCspbUxmumro6gEdyZfWc
EvT0ULQXwAPxtq/7KCSNqUoag2QnpX4JMtKvYZC4dZoNbA/PNdM/7EmXmb8wfLiVHHLXz60huddH
Mcp1TXpDN5fgOUD1nd1um2o+xCl6BEl7+vzZffwq07mnHiheW+iqvK6m67Usya2/PLwuWgI8pE3j
hy9tlW2VoDxIenZZhUBlAjS9eWuCdKjPHK5OfDXe/YDVe9HppT7II+97BQghSsVep0ORWsP95xd6
4qvBlOEER8ma5sHrOf/Ncp5WYiaNkpuLTj48sjevnCDpzk1NBFcfVxSKhIgDIanpyqsM6+1ng+AU
lu2EPaxQpe9RJPtkNWDmZEcAzj7fNoMc3k3lOGwnbfo5lTHNW0p+m0TFJFmN8gO2TRJey8qJLLX3
oNfUh7ajvpZiSiJFSOzMud5PanNRFdpVPKp3YFgKPN+CpHkl7HdgqSViP4ku7vpRdtnjS66vlk/U
p5rLqQhsIpJIuAjqXL/wsyUnU6PW7hLsTHR25zPPaZbbYDy1JMJ3n1l/cLcGexLljMuij/Z9Lt32
nZZdJIy0KcRsEyMiH5UO2NXcaxf+kLS7vrG7W0A826G3kz32P9XLTa4+yeZfGNr0a3IzvwXUtzYj
Pd/KqAPHzNres3TpSQP/cslD+m6kYnxoOR27BemUDhigmbBf3HlwM8y9KAt0l3C0D0MvLciEtlig
FBfdPO6LMoUpk0kcV9Kuugtj3fK63ISDqWeKh0ouxXSMxkI3ODUJpd0EwAMQ1MvPZdM9DpIvOVqu
3pi+ckiUcirp7anGrkYLjN5ANZ/BvKVuZKjNZWZqLQU/abqaEnnYQB/y70h67N08iusjzXLLrXjD
yFCUBeY+iodDmCS/CbwjsF2dymu5Zuu5JEhMsKUgdLfGVgRqfGkZBFWTlXmo5dDY6qKVD0MeXCqS
Ru8nS4cDdId+m2vKgzYFP/xsiJ14eIgUbTgSEJg5fVkXbmslP3M9La9xab9wzJ65bHujUT93bH1u
PU0j6WCQgRChLSBxd8z4BiaTswh99vCZYZXFyr4nndxWNdsV+N8IQYyNDW1jbS8JbCDjzLMbfJIO
orE1nbkrjG9TqdPVGIO4u0CcM2Io0/xdGrckHsaLJZoMoeNQR82TgsjFQerXO7aJuVzJcAuauBuP
eteM+4xaImSYCktGUHyD/LRgjeLEHaxhuAOG53M61LqD1PhXpZjkrwPAh2OAi/229ksNr1wXm05j
k1k36f6lsCR9AytjIKq1jj3M3k2zJWJj0HY9AeHVvh8V6UpABqspH9ekiCo+jCQVZ5AZhDvyGpu7
DhyMZ84YOTmPJViYyR+nnovZZS7Li4xWxUGSx63RNLEXF4XgHy++mHD2gZ4UP4xOFAc/Nu45Rydf
6G3KqkOis32oetH+wK6SwX6ihu3kUzP8xtGrLlCpoa+Otoq9diNNUgxDq3uMJmVvUrCAWxW6rT9u
SwnEFgSKXUouxXFUDayro3JRyUCmuhIeCV6a+QZRIMiDQCIuiGeCbY0TctV09UbpOLE5xeSnbg7B
xUuVSmJJkYbhUg2CH608CHJx+L5mmhFrGyJQ5pu2RF7mBdaEvJBjz7WZQeIotRoMa6lMDX61bFZ3
8lxQ9rSCeob20iBRCoJK9SSzG2K3rEdoSWZclDeSlPdXZmb3x0bhndkpcZdvMyE1D9EkKQcdUwx5
bZke/SSf68YEWeXOfSO2RU9odS/78p3U0151hoKVbCL059KPh0M/NNdaGAwkAua/jE4aDSAhkKjK
yp5ha0UGNUkfw9pBaYyg8YqkHq6N3LhPNAB5LSdomyrMRYLfkQgSX99AsHblRL9JuvgWqeLdoOi7
0C+/lnX8C98keAVbujDS9NoK5D2sNYz96KVNMkQ2pok/u6uVr0RiUpaRkWDAkaCSTKLJhMzGm5vi
whLp3SxjRbOiOt/OjUT2rhJ/Q43ewHYS7S6Rla8mlB7Sm4IS2JB2a2HuwsTRKd4YtrfU7H4RH+Q7
YzMNmx7MhgJSyOWT80VN+ct2C1ulKQC6IGVrq/4CvNlT3umbQfvat1D6eHxfG5F9DWXO5D08Wg9m
zP1gtw+JpV1JWZ6A4CNyIzK3g6Qjeqru+1Z/0UHVOYMAQD0TgCiifcCdAQxyJ7U+r9gXu6tBTAkZ
zk6+s6zuKieI0rSw9Sn2oOBjxZgyVRRSQQBe+rnh+m2GP5QbaH8J4X9UUMPzPNpR6z5gj/rjx4EX
Z81VkIYXodFtR6v7Laf5E9y8TTgow3FO1KVYyi5eIBqLtQdTkS74+rsKh9IpMjyK5+ARn5UR8IHi
h1/7UlxpibmEIsSVOyT5LQkue1uwFoxBmt9LCm96MmdftH5yhsnyFKO4oVfsir41aEVJP8MeuDhG
9mtdyTZ6pDxLenMHM6M4sM44nWV95536nvSTa5rJth2V/MWm4IfB+EKua8sL7Hvhk+mK8/lHViRX
bSau6lZJIWYxHYda2k+pfmx9g3xl/sKo+cUtBvF0U+kG6BK5dhOj30ZsSEiybMnsXhzpujV7etXc
w/X4PQCLP1b07luAK5iSRy8U4CK/wdvoozsj08nzu4NDM4YgJfglAZiNIxXMP59vw06VQRZhOwh7
C140pMr3hxMf7GsnTVTKYrW+NPsQPSA6P+tZHW4mVb5BjfsFl+q+s6JzB/oTB0t67pR7Magh+F0f
UyoyGSWmEcmUDTHLobUnbs9NpIciHa5tX9xqpXTwZTqqTcU8F78VAuWn2rxrFfMC+6ecAs84pwj4
uPlFpSuYbhSFluPF6qg26IUUBFaXe4Hfu4OKHzHLMawau8/v+sdNqbK48pAG4SpCRLjaYyeJ6ts+
SSJMfAJSI5B6EqsEtJNhsZoSmFOdK4h+vDDIu9S6wTrTMKGV8P4x63JYoQ2mejIY4rAQ1thsX80w
CT+/sBPnMw5LMkZoOpCatq6AhqBAie/jmfZNdwxsw8NRjxqy3snVOX/jqZm7HMzY/OD0BXG6qqLp
hRji1mQsMwPqIPydmH6o+Re9KfGA5Q1NITBlE6Xl0jrX91z+1asyxduh1/JI8CR+HrXczSmdLoKI
/gFR1Xz6y8OAPX2e+SB2oXmEZPX3j9rvBl69rY00SnVGKo+nQSpS6mYHmnfXkbyzoB8+f5SnZgwl
hAUmzPEJUf77GTPORjKWOWUnKeeoqSl3HFHcwupuPh/mxCpg4BZUDVSRPMd1CyZQCwXmJFfUDR0w
068qbEC90/Zhk2wTyTwjVTk1abC1YctBmg4Wf03Fl0VnqiV4aI/19yjk/pgVvbSvreRlrrH4ImXI
SArXnoIqPArznA70xD1lUDrXQPLJW1kbWZMwTfoiK3h8c0ZHoJ2SXWyKyK07RT/zJn5cYjDdLc4f
fJKLdXH1dkxl00djXRVe2M/GRWlk8y7LMKCjoYj2iYGIa4ZmsSWvSJxpG5042b8ZGaPr+4lTSjlr
g8lFmo11WLqHvqV7n0+aE8vMUgPiMcJCW6j574fAeF6lc8T7Z0ztRS72lnatcZwwhHZmoBOzc8l1
oW5HI0w31yafTNhgNgfWGCupv6nVfT0lvwrJ2lZNcGE24szbfWp6gPmmio5LhJ7k6u2eJWusiWvk
zhEZWy90FCLPg/Hc3TvxgJbzoYqGXMdYbq2+BfAxZ4JheeWQJHyvF2miod99/oBODkFLgGI97iwq
Wu8f0JiCkytlhhij6UpkGajG1nr8z8ZYJsmbClKgjrkIbRYoMiNd2o5Om5xrOpx4IOQlLe55xAx8
01aVTVQvQ0k5I/daW/5iFdGvvtT3oTz9G19n/v2LH5CDKprh1e2C/UiCu2AcSHNf+ix+6SF5OKjG
t5/fstPX889xVrfM1IMe3zK1PaQ6Einu/WawrEdYRGcMfKcf/z/HWV6rN49GGiYNDR7Xg8XvDkPt
nZSF51oFJ8cwsBctfiqQUqt71k2iFra/fJ9Mf9v56r6qz20xTg9BZ5ICoslis+pGlNZkjcgSKAC3
0jFu88u+1/efP5ETKxmlRkQd2AgNrmW1WMq9jTrRptxLcPof3e+upix8qZrsEgjb31+XbeoVQLgo
uiof+nRK7aeCx597I/uT/6buPJrjxtZs+196jgp4E9F9B0B6w0ySSVcTBEVJ8DgwB/bX90rVNUVK
V7rVb/QmFVUqMQ+BBI75vr33IomcS+r/slYFSQzqGCzZfPmu8zHxXvNE5vUECK7RId14iqj93u1X
Jnk+aur+olD9o2/nuvnDUudg43A+vpykW1vEOTKWVG/n9i4KfzXD/Oh1uRq+4eBd1a3fbfO0Bvwe
KVp02orD9VQpwowSY/IL7cuPhkGCAinA0TW+nQ/PQI6AxI2Ifl0bBOV9y6VtOPUYzS/aUPoPdq0s
lw67c7onMIo+vJUztXA3zHkAKEKfrilHBP3omuNX12i0ylopKQo0z1nIxtpalHNInF4P7QtBnn5p
a34CsSN7K+brHoKos7ogrMVbZ4IQ9aLZlYN5X4p5qTjZpjE6XzNuACz+YoH8wXL87go+rPtEfKEE
8IxynUuD6vInaeprEu6PutksTb1Z//zd/OFopP8Sz4nEmE7Q+1ks8jo1ccibWCdNAqTspICNVOKa
uOyvCYF/Px/sRw8BO41/DvZhai5G7HtuwmBqTK3WJXqxgwxnP/18lB9fkkEjko0hKsoPO4wyzmTr
jtzA0Zp8XphgVON1hO69Ym8Piu7no/34mv412oc3tO+pOVeC0WYBc9mY1pbyGOu/mNZ+PAg6Dv2q
jsPm/P5bCnunzosKGYurTEulvL2GH2VN/YtL+dE8zY79n6Ncb+yfVjQyRtWWYBDacimYbW8/k6vt
UurVzP/Hy/nwiFeIo8kPZKDeEAu3eMv1F6vWf/Gw/fAxQKlEcg8naPab76+Gtc7ti0677gPatTJ8
Nex6LeA4U+4iYc77xaHrh/fuX6N99NKgXUi6dmC0yGyXY+SR9D/5E839uPvL4lPWH++6miITuUYf
fXgY7FqtSDyZeBhUPcCKsCrcv8ox4g19N8SHJ6EloF7tlZEnwdEXVJVd0ZFn+X963jDssvlkcUPj
//4bop+ThHQ3Ss6pRytWcW6IZaVyKv6VCfKHXw4LHMk2/OM7wWdkTmSZOKyikpbb6NjkXstA6gSf
FZefzwbfj0RtTeP0e9Xl6d+VoEq98tQ0YatTWvbKMOpt29IhqbtTysH750N9v9IxFHYxBEPA6Jjq
3t+9Xq9g12B5W4eKs3Lr6RH5wxr4zI2SxevCONCuLUlP/fmg309EDEqNjURghLpoZd4Pms1ebhfE
KtK5IPjcefJEflO0w19+dRkFpB/nRPaNHErej+KBSp8dwnOhcs9LLCU0AItlpj4lvU5Vwf7Fd/bD
a+LYTEUUR/B3yvUaU5kVQZwnXSRbEKe9zhX6hcNfpvoZeK9MQjQYxUOU+OGi6EKCHk+ngo2WHrDj
PnDlft2Vv5iIrh/zvmxHvZ3eGYDyq3vg45FBnVH4JplbrKNWzeyFW6ny4qZ2+iuV+A/umoafDIge
YnsbneX77ygqySuUHjkWhSBH1aoWRMydMbf85Q3wVV5v4IXgHI8+5cMcoc1ZbuSOUaAgzcB3WGgk
E8X6xXr0/VKhAcomwAZZK3rwjzJJ6aZ9Ncq5WOvetLR0cShUDx5PvdTJYCnN8tPPX6JfDffhmjha
k8joqMW6HqYVLYmTq+v+tQvg1ckCXPTL/2E4EkfI76FYjUjk/TdVxkLVe7tnuKoJSNhZh9a8jkuC
MxOydekN/ny4H8xLSF6YAW2cEZz3PzwYULTjoVGLYg1nkVTd6NWa6yXyPrJob6DKb7rJ2VzJ8D8f
9QcT77tRP8yGnU3O8iTKYo0aIaiSGZXbuARcvs6gWn4b6i/lR/1HRO7/DO79/w+3m6nm36dL7UUr
XykNvv45YMriR/4RMKX/RiEDXzOVDAzOeGf+FTDl/Iat0rY4r7P//3O+lPYbP4AoASsPEw3d03/m
S1kkT7G1w+t/tRuRaPhX8qW+mZP+PGlyuKY0YWG4IiqBc/CH/Y5SzJ2aT162GgTrg8/mRy4HXLo7
BUMuQOViwu4X5/pNg2p3qSh2vEAfgGKnSMWnDJHOL17Z7xRylEpIWyISktmI2vbH8uUc0VjLehdC
x+hql7h1jW1jt94i1qrhXHZ9QpBz4h3EVRRUT2r4VOqOegttdL786Us8/3EP/hwBhXjzw4Ji0zW9
ro6Uh+CBsjF8P33YuD7buJb6UhLl4M8uibXW2IttOUXanijBz3FzDR9vGkwIrj0hCxhFu3fj3lki
8lcPM3Sps4UeIphmw3gGrWBB+yAHak40FEhlvupiKfNFgk/zKJ1oXLUoa/BeqHe1Jd8IEI2WJAR3
B4LH3SP6zvhGtJO64yQjg5bGtOtDDmrOLYazOycW9IkKx9p7XQWcDiUVFhtcQF+N0bTXRdaFe+Ap
5RF1ohOILt+LAcE4RgQRJKRhrkG8vBUSVUovst/5RZAcWfH0GalCicVCQVPSmkYQEbtt5vl+9CLz
MZd2vUqMYnzNNDNejfFNniNcqVXjzVGyFztVb4a4ehh66axqGrKBXibHTMT5s5syI+eVFt+iy40J
YeYGk9hqHRroNb6q1dNyaJv2ONewmIwhHImAtNqHciizwPXKdttm4FjanLxbbyKzKhlNsvDZhGYI
HIyTNwjzDdFSsrSq0Ub1lL4VtTsCAXMV9RR2yoCeJEWxJowwRuymTl9K2HuoXtQ490Wf6YFMLBBk
Tmw35isg9yTfEW9yULSY9NAG8FU2zOxjxKbtFZXc+8fKUp9tIGh+FdWeX8StjQij+KRMzc5o46+0
bXERx3LJqh77KM/UTUQGC8ox0exTtbU3E5pegmTzN88NqdRo1hWyPWyraZx8t7ckMbKGXHcW2Lwe
YJ5vWcOeCNj4QU9caDGmVBbpjJmhn3HQCuNT6oWrdtTULfq5YkGNE08gebkXB6GNj3X2EOdxtVEq
iEUowZZUwvFDDAQ76QQ5B40df9HSaiOm8jmDG4M2LZQbWBKD32ap3ISZdQ9zBrhjXm8Igkcn6Lhw
JgbnZCBDAgvguvVWhTS7pNF4F3aNPvg0ywNSbtRzlZPdseqgciAys81zFEbTZoIt8KBZOl9prbiH
uVKVxAc5lOzCRNVOws7Gc2IAs4VF5lR7+qP2uczL/lCiILs+yfhylhXqaCvo9Ao9T6fYcxZ4oNj2
gtlkkejuNWQbZICvd9NroqrZrVLba8W6PoNEcyrOsQV3pBH0lNnh3vYI9D2Jnk40HFtboVLWVqUO
CX2YELqNmE9cP64gm92qwhrnTSOaSawca+TXMYeKEPfOzU5DuBqtKHsuZ7EF/HdRk8payB7agAy7
MJhkHvpAVlBZWbPKX42rnWEO1t2UzjKIZlQ8eq3jS1ZqMq5Nob/mjqe9MuEhvbPiHGhYgRSuxwwT
0/efrN8LM1S+kEDe3Xpup16UHnMsOf3YGcLQqT8rIpwDoWf1SiGyzc+bqfcbtYqPUhsaHx6NviHz
glgMV0VBFybxwsklhKchL7rAGuNk44KZfEL51fnDqLYPU2J7a9frN7rWDhtIgc7XTLJ8LFSNAqMo
+/o+LltJI7Qv7P3QVCS2z5WGDiRFydiz0yax3qz6RWJROihVQQGrRu5jTTxojd4MKtn2Y3ZX8oQx
p/G4novRko9xhmrLn/s4KVedpaRb1SKC+nH2Btu9pIZWuGskoY2cifO3murL7NbjVe+XauFNYprp
yvNIiPdTmdpLqoQq8TJlZR2rUoWChFjXfoQiqV1CpzzoU4gUjUP72bUgxfgEurvwIEztedLnZVIL
lF9N2XRvQ64BCwFevE2NclgMqUqumIbYVlQeVM96SgfYctawTLtWCyDTmVujctiskSkNE7IdiccG
tbbrQoNYbyR22gXPZhH6dd9O6LqciNKe2ozjObKi340xJGG4mdyZeaIMDzVp5g9Uf3Dmd0mnG0FJ
UP7b5Fj3AOgoAM6DO55LzFFnHpnx7OC1PZSiiskeL2OlWbYQDC7X1uWFsP3xDL3M2g4hAp66Z8JQ
I07VJtKS+9hthg019eI+mor8XreVM+/7sI25/8fO7GjXzQT8HyPLiZZJq2jLiDk3GBAbb5Kiu4Kl
SrbHAvbT2PQ84P1c3Nk27BCjNgjGTXPHPXipsa0GA2SIQdLbpZlr42VCZ9AFxehp8j65eg2lNkWg
FPsUmkktkYnGwm1UtHVmdXRi036qmIcAX3YiPfbc4kCJ8iiFrGKRHiaLqF/UXRLe8W/1emjiIkjK
DFeaqLJbo5SoDEtV79BcN/Yt/UiId8iYGs0f69IFHV/Np9KugYT3prHWbMXIl3Zm5HdKGS11t8oe
yGW3oo01CaaBfpSXYnIOo9kbKx5CdTslruDV74slaK+Q96UfBObToesuU5Nm5yht5luA2tD2oAaA
SMrnQ6FVyiNO8zyAkbJWiIrlDQ6tnTbMA/lzWf2Sz8A1gIgaL7oUA5yC1NuIUKmZHOLy0jZp/RLV
qn3EpFadJ+LjblKl8VZ2ZCLXm0aPe8p7F7muvZpYNhIkuUavA22cHIIw0ROGqcGslaTPtOiyO6Jj
kDQRZbyM5ibcz5kr71U9y0EpdKp6jRZTjG0sOgPldQqU0oudtoYiZlYvXju6B9AnF7VMq9fEhLhY
j47n8zK4r9mks9QpqYjPfcYmFTlxW69GKASbaYijB1sreyTWpW7fGk3dDT5B6MVTSlwI+vr8CouL
FXyzoREiX3UEa78t3WZhY+0NWVDjZmcBx5MLozXaz3KMoHJIG7BUk61MJQ3PzWy6q6Gy2kDTjPLW
A9lxVMnf+hzjx1UX395Bfc55WOLSJiQQjjb2wnjepCxX+zTsAN5Ek7rR8zoPDNCaqJX6fDcmXvXy
bYKIkqQ7pJ4XvsxQDxa59MKbSqsLgx2cypsWZmWynTQlNgOeLLEMAQvC+etNNdrNg9GZR1Xk+qWR
wJ+Rg+iXvAOGkfjc2dFbeKlryPuwzuXnpO+ZCmx7YJpx5Xgmf6dNHmJ8smBs09gxN71i864Z2OwW
hdvwwI8InUkBDNnV2aU+nr8ty7XektLWt7X3tQQ8c/BQiX8uW9XrYApEpnbJUpV7qw1CRWPeNJpY
GA4IUN+rZQgPvs3TcVVE0XRuAPQsEG4Nz5RxcGT2UXiOCxvVDIJWchINWb0YYm6Poaf1KCtrczx/
+0N2GjyQqWXwTxvducHbMlQvZIc0/UJ0FnBYalpcgDDRSmPgZrcQj5X9FltF9tU2MnOLeoEfM4Gx
bN0iIldmGLXxTNRH9YIav3puMXSz9XJSDMWatPlfdl+9THOvnnt2/utqrBk8ySElya72NBgDrEP3
RV8M+0b0JI+YKhNTNHX8KQCA6OylZBh8u/2R13sn06r/OKr8pXP5jw/ThC68iWpqkiiWf/u3p/Lr
QP/8a+3f/vvvAy9e5eu7/8BzlMjptvvSTHdf2i6Xf/vvP1Idrn/zP/2ff09hvsDk/J//ehNdKa+f
FiWi/PP5mcrun45r18//+8/dvBb83KVr3tJ3B+5vP/DHids0f6M7YFMJdDjUGqjP/nHg1q3fOFTT
I71a3l3UMRRT/p7obOq/UaTkfxEATd1Vu0plUWfL+H/+y7D4vGtl0aGvirCMquw/Lvzv50ju2b+N
t3hfr6FpTn2IQyWjU/e/pqe/P1U6XtfaFX3iK0DjpYuHQ597+6Ku/GIcuOJ/1iF+dIT9VuH61/H+
j8Eo+1+vx+FGEEb9rrGVda0uyxqHjIR4MN8XaaVVu7bUEnBRUuCl0KtR146x5aVfm7kpXSSdxtAv
tbZzN2pbXCFxBbGjvgsXo7pV3LqztlkUpe1Zry233KDwlfHKmrNS2SJssMe9Xoey3tjO4ByNJK/F
KYulfmCulREk9TSZFoPXjDVa8imqV7OJjXmB8SmaFmBGrHalKVfejsbSt8xqYgYXYwNW9WoTJYjZ
DC2DEKJOynMiqangFMlKY9dVRY1DpKyLYmMOJofYSu9PU9TxSXIsr1ifqmC9yVy79ingG0pQtw4w
kYbNI2izrjXOqbgmCXHAgZlN4LzHWsQHIBPOSUTyxAy7p1dTZjbpqrFyHMZR3RKzQX+okcOQFMGs
svoSMCy04tBX7GXNRd4hwaTSaIdyCwsiDYNi6izPH6qE7A231bxmHc/ASZk08bIEbcSXSBEmZV/O
8TN6hJ07l9sZ68VTqqSmb4JG+3TtCRAxdFv1lr2wdH5TyIgA39sKC1gSclZrZ9gmlMMh+F4/KQtJ
flUYkbrKOhk6zEcliCStlYsuRhdvS+vGq5y7yI6pZofy0VNwI8kRspcS68/0qi/gJ+8qPTmidIfX
p2efLcWbKWJcQ3n1b5TIdMUTv60n19p6hRWSrlFwQifcHtU3PhXQmrvE7nbepOIiGfUV4g8O6xxp
RVGzLbPAejvKqR+HTd/PA703c4OFDxJaNtyOWM1mtUgWYJ1XhNPWfkuYbZeM4QJRjLsgvImzO0Ea
sKC1Qb/arLAOQOPZFDMJffpo3Zmljv1fB7DU6juYusfKzasFWUPsAOeQ6mnZomSxzm6fs0HvKnCn
yk2vdavZbe4mLbrJZmwBuabvZqByoUtyteq0nQ9NEh9TujHUOF2M8FydYdoAjjppM6NXBAcKuz9b
OsdpTw/IjWwuTdffG5265LRzMxmwxWA6PkCW3atmCNuUzg8uVM7Zc7idjTTdujnbKN2Bu6hzXFHB
nfI7YR+VQxKQMcBhZH4oPPOUZ6rnR84IvUfiudFcxeaMgsS94fVY5GX8ZDaR4iteBxN6EoHDVtb3
VHUBlMgvFe+zpnjCj7zxxknA0VFw+dKOHOVVuvD4MOJ7KnaLJp9X4ayN4EfbY6UVF5uCjm/V3n7Q
50M5J2ehR5jaNCegq34zhmXkF5M1MFBmrooyLYOwEuMqNETh07Z8pHFICYx9CZtcIuEB+li2fOYX
Pegul+JJwKwK/HD0huc5ib/CEbrvBgJ5NcxTTQ0xMu+ebdIXpQFS0ywBdlO6+RRD3A7iKexWRlea
wcQOeDE1+Go8fU+ZBoFsBVSiIGGEILA0PUog7ovJTjEmCHPtVdV5Vlo8LXH9uSP82W/SPvUhSm86
BTaoETtfKOquCuGK/ZRFd5WGWwFY97AkJvyqnxGgpLCaBKKcD2aE3KfQBcp1I/uKAKDkk7xPczYF
vVS41vAIFcvahl4fLq+WnCavvoiEvUWkk/Pm4VCwzG5pjRAv+yIZ/cb1FnkSU49w9FM/G/yJTPZt
rFZrAC0ro6DpMDluzEvRrwjNDty42MWTsYVMTNGoKP0MnzMk5Ns26wB51byqulPcpmHK2TaxhqC3
chiLhvUIsB0p0dU6IgeTrdpsTotitO8xr5x1cmvOIR7NpaQuskyFczG1xtvErrFylPGxrYcxIIdk
k8bN0h3qLSUek7OZDeYX1nWgxNp8l7FM+3PUHjt39tZJRnp2NBb5mnSxr3CPHxGufC6HaV1qaryY
1digKNcZAYU7ZcGs8TbnGhEs6A2gCldBCYOag5m+Ii93PKhtbQVXrNu27JXdSN2I4BGJeSCqM/Ux
LsJ40zkdHIFqaRptAvo0vM2d6MYumjcqj6tQ9JQDEzyhnksWUEsT3SHWO1Cn5EKnbKG3g+Pbg4yD
xsJ1RcH2BrvhcsLIsgQ3CIFxVMsbHnqx1DghaceRFNWAqohyUg3YYV4HfgpbaO0bVc1322crOIY7
rG0kkIbws1Ov31OG3tWVQZKY53w1MPwSM5dlrIuRni8TV2MrPav11i2VXU3YzN5yYXxBUc42nRjj
DTXX2yhvXtD1HUWhXaRR8FgLZ92gpRiCeXaeSq82vrRpodwg7vaoEuSwu8QR3FxFhXRGf2tNK7et
P3lVfNGprX7h1K8iyK5Pjt1Nt1k95UAFkhWL36fZES+yYor2inrapoq6CYnJWVhhtYm7UodNWLnL
ZqCMbiuqHzrhp2mMNkNtfe0FX66OAXaTmnF1Rik77DW7MpYZLUyWyLK4RCErZkfDNOigEHOj+JJK
dXwo4XliwY6XVPvg59oVQQ+TcbWGHWeRf6Vx366oi1c+YKGbBOeBX5iUd62krANlLq5ML4tltulO
nddGyLIho0JlLZ9K9mpBVbXuDQdy9gte94i5pyQIEm5cGeP+Lotw2jlNte8ir9mqTZbQNUn2Kc8G
BDyw3bGTvpSy7LaVaj27U+WR9zP/HlXFrcI8FZKW6g/k+R/1wtIXRpKZB9XI5kAfu8TvzVpZFCwv
c0zonsA6Jpqj65T3nHSMJbUP+7oADrAodfNu9qaQxgx1rGhW83vXnl+ssdP9qTfXoAYLvks1oQOp
1AsNgdBt3Vbp3tSVY9VW3gKh90vEG+EnmtodbC/FG0mrYOkNhfJ5MPI3Eo/EjTYmd1YiM744tjye
q2iPtE9W5WAla7MSSiBm+2UuifFHHOysZKwLXyv42mtlMk5GI8lYhElRztmAFT/cZtJYukW8NfXu
RMTG62COR55w80Dbtl/YIT2SPKL2aXk3XQGR1phcEWSSVaLINLbMjoMwHKCtOe+h3hL1UfafBfZq
z9D2eWLB3fWyV2oyp7nxTqlMLlVvLjQ1Pzbw0/yoyt8y8pGUkJpwJGwYlbO6mRPrTFD77bUvPunm
M4B1LpctBhs5pkGXYK4xV1+lmwifM+cjVyt8qkyf+kF/UB3Z+Ikz7IuGUhoPYqGrDRZrUsXcfFAW
XRMlJ3ILeRS9pg9EW79UqTJCjQ71G/S19bhNG46lvllN+CfdZqzi24Q0LZYXV3GwQNtD+SUZdCfb
xnFNYSab8uIuouQyHpmYwY0mmcVBnqgqnCHQ6Chwa2Gp+AC1nStpAznQa0b1+GlIO9EDl8et0Adm
5BnHtjNVtoS0JQPOrHwIZtOyPakNhqRf6GneSwGuJxP8ajpMDvXKyOG/359MolLn9uVon0RBbDxl
DV0sBA/dAfBoGAVTMo1NkFph+wtH0jcZyPsj0RVDgq+EB1Cn6WS8H7hqZN85ht1RpRXX4hZIZvy0
qayrIHfdzKDOzuE/SCf6oUGKu6EhOrjUVe6z1y6IU8vuiRDs10qdG89ZiMp2MDUyvohUgLqRSRcj
8aQIlZ0h1pxYZbkucLsCKZ1Kg6zRxlI53Qo8xZHSj+efn/i+v6vf7J4gBCxUD9/axn8WMtalEzt5
73SBLJr8ERRy/tir+UYpdFZhLO3OMzh5V/1DF/Bvj7Qfmrbfvkx0oNgo8HmhJDE+iqOUWRqRStvI
ThHHLMyyMh4oeZntiko1JaFG7+lGCivhTSqKkVPGSCfOus4vecAzDwv15/fheq59/yXj6Lke2HUU
xaStfPiFesyJvaI3JHLwNO9Jr3H3I1WaI2yc5KxUlXKshYMJFHRH+ouhvzvffys6wPPSaBx/31HX
YsXtPAMSau4M0ac+ciumi5LghsDQU771xpltd/Hzy6Wg8e5yAc8ghEPtScuasvvHEMlBHxvHCU18
7vm8K5xNGXbLTjz/fBCd+OOP41wVuEBkUR8wASIbeP/uZGmRhE4kwkDG9d7LxCWmc8aZuaNw74jw
fkQAs8gVazfG2akqrG0lmfcKwlAwVFezzx7ruijGpV9L5hgBuHM3OnRHlW4bRl2eBVDd2b0II7sl
ay9eaNQM2TDGT5LGHnOsWa1NO184Xkw50V61nNgprmMqtnZY/88V3RVbo8iriBvZ6BuZV0T7KM1W
1ABYiX8JwhIcr+xdFkvDoJLI/uzg2pm+vGLXSZjtzjIeHi2ZYFfU5Vuc2Luwd+MF54cbwykSWvlV
74djtaiT8YW40Be9HV9Izv+9o4dem/jIY3rlYU/vOGliv9WnzQDq3PTYwdoY3BXvks36flDZrw9y
5VqwAE11J5vyuuEqL3YXrmaHX1tO6aKs2AMQmPUlbOwnI4sfKoJvm9C8EFMKfrc7u2b4RCn+fmjL
T0ZCVzgsujOTfmA27MDcVH9Nk2itD+mXumsf9BnbfKHRVBu1+9bOCsrw8lhLefIqOuyZDCbNFgDR
56frHpu9LjbJLmIvPX7Sc5deN90GkWtsDNrkDrXd00BtpG/bgzJ6q4Y0DURc3pLcyJVABxW0nrVr
Yv1pdvuTkmYrK4sD+mAP6jhtlZQlEK4vDfMRzDDVVA6CkIf5UXpt7IfjTTQb+3HOjj1t1kZLjkpr
HXjnN2HareJrUHMWnVISdMgIaRalBqadXZhMPZYUY9mWzsNUyLXb6YdIWpdwSh/aNr/oubKz5xa9
I1Wh2eyJmzBcIVYRLN2ZttSLnZA8QZpKxZPUF4Gjxvfs5x4QS9QLCmJ1kFOcD666wFsazAdUFCdp
lBcg8MOqrseWZJsmfyuF4awaVSMbg7wJvdzbRbekS0IqtqEW4OOTgzk7u9GbeZoKcH9kKM7LmprB
HLtr6AfCLzO5ruj4TFZiBJ3R3iqdIW8wqrDxlOmN4bZ7zqMnpW556KfCXdEp2IGf3nM63HkzbxqC
s3RVeSJFEzY7667JjaUS6ckmJrL4hLfjQN9sHYbdTKEg7aWvDukm7+OV06FEVox52pqN8mBSnNqa
dafcUiT5mqKWvx5bn2QufxemdIJZIR6V71tuO963ZSKSF+nJi12ERCdMxIy33AvVmQF/WTxiE8qN
mGmjLMRBKW264NmJ+7oohcC4hFcT1OPY+/oker8WIzFViBECVUdbUUMMNvPk6LThJodD8jiNc8on
dhfvKnepp3BRWL14civWopoq16EZvDAQ7NJ8q0Jqk8vBNXxNdvt2rL+GukXcHyCjUhHxskZy6TuN
efRi725ouyelHe6GuAmiNoZ/DHgjcAxKVWSrjD4sn9pPQ41fvwb7odTxZnbLgcKAFejIeap0WmqG
e8F6vcyx4SwcMRMNxTXYvXWipXBjjdFLm+nkwtbrRh9JrbHWVch2trUqUMLm0yymm6TTTqFnrYCf
HxqRvIqKQIlGWeqEMPUUCpR6XNFHCcopO3VT8qkotSWqx02Sm+fRRsbhzvt2isj+yPOV6pFw6Gov
3fyqxdpTN1fpDiWK2azNIlfipxZa6FoOTus7Bnv0oRGLtuyI9qFlX3HZEb9cUi87BxhXYX+xlcGj
ue0RfJpr9AYJZ563oVUa7dKGyPXqlDrzUUMkjN2k5X3uJNYdiR8NdVluvecmi0hHxqH05W0tE8KZ
lGQk1A7JRt1mjyYHNF6BKXv0HDJhqnYcg1LX04vmZfWZSu5nSVjNTHoGtQwNxo7yVelsi8pcD+TX
NqCHbucsDJdDI89OJdxAGw31K1CBUt/Fkvi1NMypho2uehQZ23U3IxkjsQjjjXrXt+J5PlaJ+mDp
vXanqimBO0XiPHSJ0i3TFv57ng/6uUy13At0LnLvNmS9mMRwf4oys96laTUdlVB1Ej+PMhLxnUlf
RK48DRQ11ijLtraX7MseAhnBLUyr7jwHc8gRZxrsIy27ejnkysEd3LMcdDMIOaMsSHAk+CDkZBZ1
6a4k+cUvHEGm8sD+kkjcR9kazyg4cqjZANgtp9VR8tTKznDrm3YcbqdeHsypVIAfO1K86ZP8bBRy
WGuhrQV9rVCSLeqQMpOWhPLFU3sRkOKWK5/y2MS1NEkqkf2MomIS9Ys6VNUOmQQBDDTk+BnszSZ0
79ZIEAzIgbjKomxvmsjxfsdmXd0lSqJECzVqTmSruXRkQ2+uglS1JSK/UNEr2AVxMyxnVuRliPm4
XIZR1q5rlqojDv6auhSaezQ9BLrmfmvVRFRCO+++kEFCRpZLm9xBnVPON2ljkDcyKbIiyUYkw5as
Z+PUDA2LXl0oCUt0LWZtOfe1s/BKl1ChIQ0fyMjK78U0lLtJMyN32XUl1ilLy5bU5PPnjrTuZV2Z
GWmcs35ogSpWLs+O3bCf5FFEjObY8Yqk60vpRu5B59p2hoKEiGLrqN1AMIax2NDN4GC0CA1in+2a
nSHpTCsyk05srh2cTuKxp6o8uobiu7MeLnS1TJYQKaygJ/4ffGEWiEQZnlC13Gl0XyEmMPsl/WDf
1gA5grZ3vGdFxgbFpSQ0v9LwNC+ySS3CjCZzPdjKTYEYCTXOzVjG6rof48bnFu4bqtEU50uxBiet
bFt2ES4tWdHeKYq5UerZ3ZbWVD5koXVrG73gsKZ78rFzMkE5XLpEX1ZKs2GHSoXGatJzjyzAtPsj
0sF0ofc1kVrROEKTa/etyXOAmKZaDc7AuoYFlLietijcpUDD9zLQ2tvojaWdkoQEXSQbRrurUDls
Lals1Kjoz5hEvkg1EovUUsyD0VO8cKkT+45IJXMondxtkcc8mPRVVuOkPtZ51ZhU8u1pHfaqnxvq
3rDk7+ZU/C5r66Zz5VszV+uoH7BOpjimSgNQvW1G/F0n7reaWZqfeysm8iqaCXcoK8raljpumw5C
R+RdpS2K0c/m6n+ZO48dyZFsTb/L7AlQi8X0gsJlCA+ZkbkhQiWVURppFE9/P8/q23O7Bz2DwWwu
CihUZrmk08zO+c8vLFNBkjTZNxsNh86NSdSZ2Uwf5hLr86JUbWzPajviJ/GQVgziyXF3o95zukvr
rXs/LeQDRJ0EKjn2YypI2kJ0R2YSesgt2p6nebtVTUoMPZmfidbPYyiH6p1jvz5MOn6Hee/vyJF7
H7OMkVUgnLg354usyU/0CbO4kjmyefrOXOcR70RJyzCczKa8mc15jkCbL5UffPZlsMX4xGMbh/2g
cvAvZAxC3F9G8EpfxoMF5KpV3HxaNt/qzSDwxQtOpQaIq+WUlr5/ySotKii4DrYK+mhRy36xC4VS
jFEawwQOwGI4ZM2V6zFt2wtZ3C89RhoRoVA8oJnhPzV9Yjmt/WZD98PBKqB4wNHBD6WczF8z1Reu
LEF7shDNHND0MpgrC2PGeszeuNaBU1ymmVmn3CxBGYALT+X4l0Gk1i3uSPZeU3A3gQnHUypFZDc1
olkTJ96x92HSMhekde1FA0NVW/oIR0jHO3IVGmz9+jWi0DzMuP1FYtr0z2HIc5WFDHC+ilKKvQZM
cD821oMQ9nJXNb71pBMXCc/Fv3TQKXZXL6hf7ixv1VKrcA1yiLja9tA3PW6JTvXSB+Ur4q01dCh7
wSptjBLxn2oMPCcraz1lA7hrNg+/fHeUSa2PAUIv35P37bSq303Vd/Gqlp9lqbxT6WOrKnX11lRp
Bt+yKm7qbHLJeerXg0MfvuuHtYtSSa1KkmYRS7PA3Cpt/V1tTVtYq+xy3bMjgKi7Vm/FF0Sk5cE0
Ky82vI6Qy2uXn7bHzSGxqqgfKK8Z/9bjrim1V8IGH1o1cLm7HerbyM1WZMeN9KNyNjgc5BY1o0ik
voy4tKT5uF+0yf8YYQ6AHqaU9e21DmEjP+ZClUXscNAVkWB5PlmWEk+r7cyveIQhZMrAv6eLctsW
h7yx0WK8x9KEJMWXeVrB6Fyb81uPjSxlUMn5aM7pnTGX8LaDPYV1d9is4oH5YZi38t7d+vtlKDGs
6R4nmxkxcMpeb62JlodRxiCD30Pld1M4NuMPe9bwlsIbHviMDXVJtd1qFJxybadFE/FMO1k2aWS2
XYNK30y6bEaxBM3q4DKnYWt5V4QrhRyQt61pn42pPYHofDJCsMklLZIiw2XYdzmiZ0BBHDJpR7WZ
0M18GS6oic6T5A6AEPckmvbGYtyISR254u1ckRpEslrHHMvLhjuI7cNlsYNzAOXpkZwsWLEN5ULq
iaPq54twM+IEy/4O61PGyVO1QLzrkKKt43YcMuu4KPK1wrQho9k033thvuB87zwy8aaGssf5p2dg
KE0XvHBhyE4q5/pHWpsOo8TxZ6vlfshgwD4WxfasrUH7QPQ5FT6OUMnswIsbITTuWD5HRwZQ1M2s
22FWWkL7QaStuwtZP6BRd15Lu1bm+ZtOAH0UkBET4tp3Y61pnUwOZfWM64LFNsM9yWC/Sd2z6ULA
MxlG4zloPmQyeEw1Lnvv/R5gsEZeGTx4iwtxsXcof9opi2AGn4mSuAua1dxDca8Soc/R2oyXfAvO
jksGQmGPlGCQ0aPSyraT6Io1KVVWnli7DYSCMfi2Cu1SU3xPG0kfjtG8W9I993U5XCqMG2vlvY7k
SdBFUA0xCj4KaZ2MhrGOgZM1i3d47VezC0dmJo+2X14q5ju3Kqt9wNu5jax5usGc1dlnFQzVGfgS
h71g887EQ4EzQyte3bQK7bXbdiYxSZEcGnHIJhCKVGVPTBW00B7BvylAdmnnjtlOL7WHAr+ASVP1
W+BQHKsShuIKo6+wG7r9nAliNxfhqKunsR/gNGQSEYD0n5VTMp2utiyGD1EkndANzoat5ReWrwuS
BUznJvdE1MUSompoDoOjSKxp0oPZFh/21ixfLYZt4dw4wWmptg99MP1T0K6RyMuffW+DAHndz9oa
LpjREMKVudrRq2eRVHMu47rqnmG7fKdFBbWbPTZpauvdKaom6vzRiBZm08i1vMQvYRIsso+2rjjl
sjdDc8kuoiBiCVegiFpD27m2e+eti4qqa2Fgqyd/me65QkWs3PqAI+RBTsxZcsc9W2ZOoEHaV/ue
7RjA975UaUtR3QX3AKS/9HXDDdT2X9bJ+M2cj2Dwtj3qpn3JDexHzKp4E4Hj7ml8taSYhp4plIsA
wzHd/TyLy5oR8JyJzT8Edc45VTCAtPT+o5Og1SNpxCHV/Z207QsIcR81XXUv+66GX831dzTnw/FK
3gKu+HFztwy3x+6xAmDBC5oDx5j0c1OrfSXyKcyHpTzh8Nh8CdGY+5GnKLd8m0wWZzZ7Ny1L9VZ0
y1OVg3H3Pu36JDu8ymw+yVYscW52L32vv6yBd8lqCPMFTNbSNpc4dTQEebb5bDgF6c0saE0XD4yb
fznjlZTolOfOWtZotnroDVNxxjtysUK3EgMLxiTeeDHuna76yuDDQxvX8AK2iChpGF/XvQ7pp4A/
rilY+utw7Wx8h2YAhUPEhpyscOr5+2DEt3FWoUjXG7l2L3kvnjYPfkJfas/EpP3A/fLAVXRC3eE/
VnHBMe1tdgT6BJpaT7siiQMxiSs8Cu6RgDw1C0MseKvMFkYtcfruiQL4RYDQhZAKH8pCMKHqEHz0
2a2l47tYquGQirINc326pKlxxtfp1g/kY1OKLhyk82rD7YkGDWYy5Mofje4Asor7cstfPCyEuQEw
YGnX45KKd9tfXspS37uE0UbIct7cQZSvCH/dcFb6LufC3IDSAy12V089Tu0wG8ubZYJ1j003VK/B
vpLo7c9+6UqyrcsdcotLMXm8r3rDITqC60h7UROPnVVXB2i3hYZsA54BJS3OnnH1vZvBPZgkHBYE
NRQ972poD6umqDzKrt3NAqHAqgFwtp3+hMDitc+3bxa3fbZbUcZMf0SSpX1SyTYFGvMfKqGePO7c
wGDGO0Mo3fkKk9+pvHcXKkqNcLzQWbRdpoHlU38xR6eX3+VDcWGCXNANbRYVi39Z7boHWxLtjkll
UsMWfyMobA57S7TxzBZkr4z2xB85gFv3yar53E5N+S4yeQNpTu1JLt91JjyEupnzGIvLS+/ilCKk
cwdq8Dj7zlsfwKETOOiyuuKxwQ7BrXdiAdhrC54I3xeDYd+idHahZYuK4tEehl9oRj4FNNY9PRZO
oNWikcSdgcIIy0zNOG+c8TSzFcemtUA2HvSLXxsA6qljML1M71dH3Ky6umHURCCp3p9wl63pyRb/
0XPWl3mhEbPE9LOu9Ir5lLXX3fQEl64M9Y2DsDUo6FM8SfTaz+/yTQWQ4tx3fzJWjg7etk4JSvWn
+QE3LTMk9pYzXvRjBE/gVAXzq95mz62kYQ36+gZZcxEXevVs4wXNDdEcBC1yPJWpEzH1BA+dbzO9
v+tm/65LrbPealaci0JAhlOfo2QLyCeBaETfC5v526Z8CqZeHWd7O/XkD+1kzuxVpUT9iVY28dbq
r+OVVp/7JhW7WYzRvPanGr1TrNCjhJpfaXHW0clA74P9y3x1AZTRA3lYNDgesC8ezK1dEsHk5la3
mqe1nx0Oy8zHX5eGwCqajUtlOknqL6wp4kA8+x1J5/im92BlNp5ulm2RxJfb4Sob/VHCWiZDwCy0
07qkX2qAdGD2W/2x1Fhfe2MnokkPEmNOz1DhLJDPZn000g2pRzCdW/QakITaDu0dhiR5K6x902ld
hJX3vSx1ELEUoRPfVEtWb3qWqca9IiYN/l5n7LRBi5irdvcpd2toF64br9JTlJw+lDqZa90rDFX5
7KatvKxkgV9mzcCDYmim5SZ1oS4YGAVbeBv7C+oGb8nOPmbppfUWML/bYfYNCENd73tWjG/KfVlf
qeN6791oOSc77WLY2tTeuoFYAmP0oiOM0qHbHstHcnm2qK+R1ZX+elC4Fh0o/WIijN6aJf2UWuse
e8d52XoInzCirmIB8VXVCKbyYTMwi51/bhXMiy1n4uM7a7xm2uskhTr2E7PcHIP3xKncn+CTc9IH
41l1UoY6GZZJs7oA76gmYn010tDOm09mRBAjR/9xnsnv4oTjZNfFiQxpQgNzcwdVqIlJePwdpJi8
m1qvRZjYG/ugVV1IHtwHU6GjV2VcW7f40Y7qEGzQbgiKuoxjxmp3jY2CHZKTI42fm8tn8oL2e67T
71nLvcTe2vPsLepGYHzubtaNrdT7loqfnSJ9t8h9WK96a5DOWauIPHpwyNQlnWzJXXCPK7vOXt9n
Sz72GiRQmAWYSbdGG9lC93dloxw8rVYIYrI6dct2ntbxwtJ+2Jo2fzRnK9hn1orHuu4pZrGaUB+N
ndZ4xZj3Tl6Ut0Q/g3ZjtOLHwBmPdiu/VjpqEMCqJwp06llx+3LB9zJyyetBLTEaZr13VFE3CW/K
IaCUGGh0rbw4aygCY5wzywRByrLLDUnfWnWH3uzumg11l5O6bbKR+x2C81vR6FqXvpswnMJtSjXE
keWU4SA92w7QDqGlKpx6h4IqJGcKfh6aEMSky1X7tyZmPfMzqh+oGz7qbmKQ6LV91LXBi9lLbqrg
iVSqe5G9gELcB1Mt7lZorvG0Bv2Bnb6CKWkfFnhnMKI0itncbke29QqwzMQnq0JHFi+bZoYobo5j
0IFp1D+dNNiDgedMu8Vt49gI7ArPCT1tPNYbHDHEXdCt5z2DsufBolthGsidql6DubnFmh6bcpol
YIv1qg2USH0hI2U/0ly9qXmjmQP4XGpf35Fc+gIk9jQbqJS6aY2B3oBtg2RpMPTIKSoz+avOlc6U
q7GTlDFiPMLgK21/jfq0fYUqkoyqOeJ5dDsp/XOxzEcGgzedlZoADRJu7TpmkbDUXQO7J/C2eLat
ZCLrIHTa6lHUckiqEY4jn/g3vNU7vczlXqTqoZpnkzw88li3esFV2xasQ4uBnn9mEfVkOFKjVZV6
x7eedaOM2FqaY9rjte0twE+dulj5r9rq8U6YtJPWBImPoJNP9oOB83MqMdim7aVzYg7IrPMTZRpn
VwCCiN/CofXst5nbu/V6Zm4ZW1RfnzPgU2lKwuzSw7QMv4xtS1q5Jd02ASSNu40tYOpL0MNxvK1c
HW5lfr+AD3DXHGlc9k5X/PI22YUmTI6jWLzD6KADtpZjbtjHGtP5Pdqmp22BdSTN9jymhOX1QOD0
kBukiKL8Fmn2G7PW3yCpl9Sx76nKf1SFOBtd1sSeZr1muoDZ6aUTHC6b2n3ToIx4lTETLOrCoXUo
+bCtfCnr9YEqbMTkzdjRcpwDcpjtvstZx0Qh7EokkFwYcN+owtvMtIvp1hhXQLZaqZ+96dIWTFP/
6GRd+mT7LMaQhJEqWm0ibruB0TwisLCwOuzVS80AXEA61WjeJBKhje5vKczsJciGbFdt/QS/Yxyj
ZtLrGU9vlD5OayUmOLFJyjeMVQOSWv26DROshFn3uhj3ABU3vgGDEk0aiv5Oj689fOHnaYRI9TPN
5p7QV2DSEH1ZGlnCmYGdDG9KMLxNYO3zdUsElW6+HccB3Rx6aK9oIrgpS+RlwDJi7tTesvVfwKUD
qzE/+Jyw9xtiNtaLbhBCVX5KtLTXmNa3zWaMo2PiMuYkF3OYSohhfrnTxynJclt/LDLTia3Vvdng
GUCDSFbGPaPtQXXuhu6p6AlXxl+elWfPoV7BQsbh/MvsCj9u3HSOAwlJbHG69i7vDLThuJHAUN7r
y6YSz9xyCK3OJ8Ny4kMy+9lL84fUo5QbSEnHXyYx2l5LNjv3+MZYiDTXJsjysq8JRnmsSS87rrl5
75bZq7faRxF0T7JzTnM34VTfXrdJvX5vCLDYKnk2F13sBftTCKW9CDt72OJABJ9UKMgvZAFkpPtf
mdDSjxKH9CRozH7X9Rbm1z3aJ4hsbi1JcW5A/Hz5YIuVj5CNzXmu8oPQ8RJiQnWD9IDQHxjJWgu/
tUzd6pCP6DtaWsJoKv03TdNeNre711dvjsja5ktNC1NH14mcdkFj6XiJtzF/tctAht1MPIBj0mds
wQM1Qjxq2cTxaD3VImAutKg405ofWSM/+6qmaGuZCXo39UYmcOaUkVGxZu3xMrWTmXjCQ0cgpkRs
BiMJFx5/VrpEpzjMOKlGz2WHxsLKViIe/bpNdHs4bXgj5VuzM64ZIFhoUYFtwbaT/XRcfatO+N1P
5dr3x6EFJi9T7W5Q5UmzrR91A02T1E8CImV22axJ3Wpr+XMoxpd29tbjKP0UVKLMIoIu1rBzxkev
anaYjrekGOVLNKFJZQhk74au8hIHzIRhn41DYwrdYFL9WTemN2je3Gq8DIJwvh5pFoIAErveQgSb
3rkctV03NW4IaTR9wowEgsuwvcGmIaGiEJdSGLv5qnoPKnv50iftxyonPvHkQOA0JpdhHbM1mqoc
29dhKEPfJ5fO1r9zJm1PtmrQEzSSTbkyNybyBcPChQq/4frqXX12SojFVq0F0VptlyLPrEcTKv4Y
VtLhtGFuHQ0w56M8X4kCcbQXxLg3zuZF8A+pvlv/VdbDFHYDTWsVVIzPe07GHhwDLec6xYCeRyKC
TahWZP1om4u4VkOQodfP9L4PeOHggRAIcy/J8kXV62hGBLloKnHnbgQtvszTAfi30yGxaeQh7uFC
mipEuK6yM7/9FuwKhNrGbQp3ktxw0cFrm3tjXc/K9jLQVcI4nbPIr2iXPlVTbME0R5VT1YN5bwrd
qW5Xt+VNmm2hmNIymzjzHhPK58UEoEyWCgnIiQF/4CWG04xRoXBjZblYjMUrZEgkjU7YFnimt7bJ
2BodHp4uXVPizAqTKyxzJyanxGHdq0qrv9VEVaP1HRs3DJ/Auykcb5WJR8l4VbpULEUZUGDQRpXl
N3kdZfPa/NE24uYbkOpuFNP0XQvJcW9ABjswEd2GHwNwKw7r4hVwlOueTeP139kI4bGx1moFf3ao
mJre0KzDUuMSS3K4/oXpu8kUp+wKDt2pjVOc0uubJffVcGIwhL2zka3BT1zo+VyLqzZeFI75R2+M
5fo5m0r5nwusk9d8TvUisVkDfCxbdw9b1s/No5qN1o7Nra5uLUN5a2SUOG0vSBzWW30KhB37EKqb
vTtnVp/AxEWDgeYbloZPv1RFxoB65skx1Lg3ycwYdmrK/ZLE6ema8LrhW7WrBnf10MTbQXCuNt2f
flLvFW0k4VW2USrYNMM58GftjfjoTg8Xd6N3xZOTLJZ6zAHhNLnRVAyb4NsVMNsTO7XMCpJGl1KX
Dda2z4gcEHsml8az7aVBkSCsMLY9YRIa+TlKTgXpS56WH4NplpCGkN/VX2AyOQEjYDPQi0p3orjN
56mzQGOrRqV4G6NwiRZcTBi4Ilyqn6TmupRVzIqXhxZrmPXENLZuYtHjk37KbEIrbmcPfRrYCAOP
tCsBRqrBulqdrDp91GLM6hMUq5kptnBau6VHpJ7HUaMEt9YrU3803NV5G7NhXhOrnyApWJJg4wdz
0ERzJ9xy3vmZOzAQzTFCMIfeIL3wytk86ZPMB8a3Yk1XEMkOkxHfVia0FJP+wrw3YJKrR7Twrn2Q
WcEvU6qVxTh1fuvdeCKDFgILFn+ZVZi0/ku3qliDEugz4xKldl80VO03FYajvNbgrWdshjfz6Ghu
691truD4YEOHlBwYrZoP1SahbepKAq5quVoQV7SouyMYhPmTXW3AMPjNdS/NkOUOIzOxtbc4Vfrn
EkrPF+krEycmAWMHBgvzDUz529JkAEkqiAbRRGlqfKi7WkKNW5qOeSKu9y+b1toUChVENqA+bA7H
TG5IIMCuT6qrFcq0NCt3tWwEY9Dr2NJfoCwWAuQ5JJ2I2axPajqlkJOVheJeNOoPSCLGR0GyIbWJ
+sPEpKrSYtsaHRv/GqUPO8yBgu7WrErie/SVvg2KPFfnUrOVXWHI7jfZG5ggNoXPRjnrCxy1EiKt
dfSla/7QHBQEYbF5aCvyeaFXzaQ/lUcIpTTupVkLM1blqJxD5xcoCiZXWx4dN3+uigVS7GKi65pD
M51NiCVuPf/OeN/qrgE2AW7LBR3LYLcqPeKvc/Xpse1nCd6BtYGsIDeY3Qr3EmbRgIeQY+ef3tL7
Lk16gbC8Mcj6qUR3WVQgL46tgerkZslUDgwLjGnJ1hevXFjKgaxG834h7g9Tj4xATaecfZrt0h4/
W9OE6z0skzBvFRy/gy1qBDIbJuAo0Jx6PFEwVExkpM7mqS9ZdZryoZop1iw4W5TNmozgpzN/tQuT
62vpC1unAZUKfcEftrlbQIJfa6Pc+7JJmX0MVzL5mi4TuU1zf4emmC2S0crLOErUJpaJm7Ns+6o/
kFXGzwKZE/Jf44/as4NYJ4tLy7IOqVXnNyOg7wVupoxtGgQvMiAh9LvRq41ncw0mxYfVC+QhmjjK
dF6fprw1LhjWAph3PWhlNOhNHfui6LJja1gsTQUKaINUAbPtXVK4J8SYGXRPWCNv8GzZQkCWZIW4
z5YrKsktH2NCG9kf6aDSDsBitb5RfVh5bA0Fhh5FZai4TFeN7LwMGvVUMM4D72mGXae77c1QbP4Y
BgFRvLXhqjdX+dDHcRXjHBoWwOW2bTlwW5/faSFF5tfgtvh+uHbtt/QhjjOTAG/I23x19Q+oTdT9
ndaCW9h5dg+3hqfZ7BKoTBa9hYVJZZyHPXSR3zWU4ygokHRH6XzN6/MxPLXDbAPTJBPeX4Zd0SDb
CnG/pXsSU6DwVWqoQ066j3mYZbAasF6S2rvYSvUT+pAfu/68XJAY+35MjS9eGRkS/jkbV2sbnWxE
+L9+BmdlctnDDX2x07iTrf9bl914pwKkWpS+3d0YSA5Oy1hHXGPK2v+p2qV73hx3ui08NMNkhdhZ
hDKAe6k2BarRIpPuk2xcmJ5w/pDP2av/nm6F/Qapjsc2JhXExafTymOMPSsmL6mWPwbkrkNGkJ54
TnN5Y49CjgldOHW6HJfnZlzzt0D2A2RSr7ZhmiwYKfzyKtN4WDRd/3AErANMzeqPwjXIIiwd5NJa
ZdBIjVsH7iOm+pHpCQQ7XeusGFaTjklKZ6ujnAb3d4EH1e266lQlYz0Temcu4hVOao7+xyHBMJ03
qDm1rnQrno3FeZpEL7WDzajlDvxFJebc9XwjK58f6XSfsZnHLoLiHfOJEcchnFfS5ntS4n3COi9x
bVVvsMQeKfizi8lp9EBa+VydS2+oz2y6AfLpPEAJO7jY5DAZhWGSlonl9fmlx/bkxmrbIK6ERzzi
MGrj3VaICWEmfrWfRRZgxSRs2b4UoqC13OD2RIz6KhS4igBJ3diGB2gS/hdfO3uwrRSC0Zhhoep0
Un8ZJq/4bGGcaICAU+DviCRiRoKVwUj6IqvziMEM1zgHvtrlGdguDEKdW7sUNkeaaV1Fsfg/ASdK
FAp3JQ3FkGwQoJe9ANhgQf0RK2z+pKa9ZVGaE7hmXEx3476k2uO+N5a1ceGE1iUOm4KRwyqDzMQ+
sHF+M6CH05aJElBfR0P81/NUETC8RYjRx7AptrMKuuDXVIzGp74hBYsB5rrHPJ+IRYUYSCwR09/h
WGk6e0axYFiIlNniNoYgmJOUZEG3kR5cfln2HD4tJzScI4eH6df1JLKmhYJpIq81dab7s0R6G0Jx
hHfV08Zk6ULBncts4tVBCZDGtoYDFQXb1Y8BUk3sGKVz1nuXXVfZIljDHEjs1PQadLcRxtbnsipL
7sbJEU1Ub1b9TWOR3rYof2OvWNadnnlVXGKdEFE2MAr0NsDGcNErHzUMmU+04NTMPWPhptzXgalk
KBHFNgl6SPExN/TtMXMF9DxrKr2d0UJrTIIicH/DUDZdvFcM93VmIbOVGaKfkcp6dhfRKOTLk8Sy
hhGeReI2KI/Rx8GsK/Nr/HOxxnHLt1dwFPHKAnZGeE8rpEH8vhZg1xQxVLMZE2cn9bM7+KSWEBk8
0hoAa10tUNJbSOJarM/4rjRBsFwGvVhL3L38hiRBPhs6/6pu0XPVZdYEL66fZXtk3vaT2TI4XabF
ec1di+KypurSw5Je7s02lgZBoe3DXHLH/CGXy3YHw8p8mDc3G2J9bK5UdVSbxYMLNRYY39F7OwnQ
LYzhsOb5gzeRp3qyRmKRpn7o3gQzo9ec8AN8GYYXcncYFPp99WVsPd6zqHk/wHbd280g6yAscONr
UGsNJs92kcj2CNrFrsHUAJSMTA+PMYJg/WwpvV3YtkwEwxY1xqNR4/YHw7C4Y8r5aVzNNSM9w8s8
yRRuF6+Yrq1uMqc9P6ioK86RahhNG77k1Xzrr9N/Libo1UghWVqYxk5xd3Wy2aY87yIfD8g0VCAs
6mxn3KVhsDh0lN4fvVlwPWpuG6lJa1dzpwwhkn8A5j8vAAbOisA1c4VyULZyubh9RslFjilLyZ2w
TzvNZsvf2MvCwq8wOWLwgB+FHi1um2vkfS+j/lFd7xXo9dfQKV1fdyPxXuat6wV2dTsSqIJ4BSfy
szONgXtyhOICVWnPiyC35ICax3WpDtYg+iDBucOBlrFNdMbmOKvq0OULj/9rF8gMchFPfuGQbkqA
V49Wf7ArdJZ/NjD0Bd7qgEGpwifAcoYxN+V2CjgiCpM3gx4LIaZteUvXc3DXu4pETKzZ/GZqbf0A
hxMKPXwFZiZUKGBq1YlINHoJBb1ORwno1qsdoboF14/8PwWhZPPRX+pxq7oz4IBVX+CnBSUuQDAS
I3SpZrXLMKUJDkHujgN+YFc+5MxC3W9pw+a1Eh3XHPVSVK9aXfQyAvW9OkfB7uGuhqf5HQycpwzd
DBNnDjVi1DmNFFLh2qebHpHvwHcr3IJfctU70dxgDmmUh0nw3uGgVU0ea1o7/OAecoE0W2wHk0Us
E5hUOsBCsVxApMi0g+xplENKMcOE6tQVTYEmwpU6+uaiQsbRm+Z6pVf7iHe3DawEd/UCDXgIMdAc
Xxw6ED+hLGJgNPUuTCnE/tw5pafE61+/4QAET664xCyODOsKe8ieR7cENbfBJ1NKZe3BgJgJ65aU
F7NwxMSu4o8YDOS6DollWlAGCcKdmWGRDwRhGt34A/1C6u3dpdDRI8x1/Wm5wJvs+etaR+a2ArY6
86g/Z81g908L7Jz0RGfP7WcPCxMYSFHVq7QCbvkC5KWJa69Kj5xds3kPzyIV9Ik5zhjAikLGVNcM
8oJpaYIDTprWL6p8/63qr9aI2rZTBhaY+AxFWsd9N2fNa1aYC8eHuCMbFV2HRcsDDBEGa509Ztig
48BZjzCVxt/mEPxEssdu6Dgc1LtRX378Uev93Zrp8pfY8S/foc//dHj6lz/+7f/HEwrx5z9e92//
zvT5+mn+8aj/HsZRhoNo8R8mSf+bcdTt+wBxsPhns+Y/z/m7W7OrY/ake/wT4Gjs/ImUn7/l+D//
h+ZiymzihwITHQGxZ/4X9ygDyykP6e01jQCHKQs189/No/g/17RRQt90+FCmhdD5X8yi/k/mUVdV
9P/StTrXCDEs9Plk+FTxsv8aJdaANthNFjR4L+CJDKKnH3VoKv8XOan/z/LZP29j/AmQMw2E2phQ
/7POU4D8thjvNfBO+gW7WsSlh3JtFjDjdWUIqXJsK6fK2y2ztcV5Ns0/0NTZ37Wbp++d5h0me1VN
bHZlUIf2YvY/DEvbN7QOl2412kf8FWMgku7NKTnQPHwh95M5B/FCUs2vfpL6c8se9s0I4yHLvB7w
2dIV7jpA3QjFc9aqk55y/Ikjtx08KzRXad8hwOG16oAOaFG+8YXiznnDeHu4UJ/lkg5fPmWIt9hg
xxqTp60AuC7JM1wo2cVvMhUZWPQEZDiwkm391TB762sra0+xiTvlw7DUjAngh0CUXWwbLoCAdsxk
CWGMANNod6AqPii0sSYpHNA3UkuLUPdx0iDxVf1Ka5wig2FeQJvZO3eo8zDKqUaZH9ugMr9Eq7J9
D3OpnHDIpcN8cRvZfVnFNr6iIUG4gsaarGuzCaAvdoMZi87DSWYp+yNpaXDbPXaaN6wNhYjWZZqB
1qri8/99W/m3PnL/dTf423333TyNw/f3ePve/bGU+8dO8Zep3D/++N9j47hmaP77fWM/v4/f9bv4
J8+561P+0+Tdx7AdY3Y00wDALFJW7t+3jcBk23Bc/U8sik9iCf/r76Zzhvcf7J3JcuRImqRfpY8z
B6RgX66+O+l07kvwAiGDQcCwGmBYDHj6/sCqlI6I6s6UmtuIdF3yUBKkEw4YzH5V/ZTFhgLFyAJS
R2Pp0r/w57rh/EFqmFo6st00fPqu9++sG95XX9pPK4flL5Ft1iY+G1WHxEp+faTzscTmOVc5FdVa
bCtAk9y5XY6TrbsxRVhuO8vDVZIlnxwhqwczaI1dNxiY4INDlqHw2alEN9AYTmiumQj65cmRaRL+
01AF25jqlbFqODxMyViumQ292zPO2skFukI09rXOMFQkC2e58npKzTHqeEYAncdBnQmJJJS4P6J4
fIPzvrgLh+QTktWwbaYpXdtj8+lZM8bAjJR25/iL9zffD7K4r7AGElBmFrtS/QQ2J1SLZky5Dhur
LqYOYcFcV8DUdt3IzmAxEToC21KRhuFzFzVmtykStxL7oqUUHWBl/n3qZHearMnZ8X/7V/agp1uZ
yWQJsGfFIRaO2oR56frrMa5nAiziHEjrrLmWVyFR7J0r5AV+ckGWoLEZZrVoSs2C+hmlumSvjSOt
Spf2Vqf1Xpu4xw6IMeYqs9qzzKxHM2Z8VOa5v58rI/lEDmuHlYyic50w4egnyUwP5yK8SnYpVr3E
BfA7w/ypjMNI4mOVJ+ML2sSVq9p5R5LSIwo9PXoQyA7NaCYL2ac8KqBJbzUe8GTTTAwMhPbS12Ls
2KVZs81eJR/UhacLcn7+9OEFjToJt/CPisn+C3K0emdH82bCOnOX+UzarYjHeubKbjUO4pktHFcz
Gmc2PWOwznQrjiPUuGt0TWeFetRcgAwwVn5ZNQ8dAde19JVBXKdaK2kXKPJxeQxzi6BrBiM9VKP/
kbRhv6paP/8QuIIzjt9Db9/inHOMq25ssu7QaTTFsct1CVi2M7Kt50HOmXGj4+3S8dDC6y+KDRSF
eN3rpKkOQ23E8jkOi5yd9GRXd2lSEDOwNZwlcwxAZePBOc2J55z6ijMeHMKtNyxV6hVvBiAF7Fnb
8Nkfi3OEWY4JEC4sWTxzpKk35SSfVLxwQ9rpHl6xew//Pb8MeLfKlYVQDW6FUz3HxDSYpmdpOm7z
Mhi8Mjz09gPOhg5MXK+etTGKnbBE8D3UREs3HM/me1/l8UUp+AITHA/PZjwyGGaLeZ8BzzphuIsf
zLqM9pmBNIv12QsvCdTxeHDO3gUUj93ldVtcayXKF2fikS0YD54Cc84cvOdTVl/b08hBCus8bKcx
NJ5rCI83UJwMwpt2g+eGAhlcan5pZPvBMOsDvNzbttWfMONMHNf41gK0x5Uf9sVmtixrw1u3v0A9
wKeXltdFHL/kpt4YQ2AejPEaKke/0Z6bL280cWja8kevgYixzcZLg4m5zIh8liDfNg7BOiRH4uLY
m/SDVYAOj7O1Clobr3+y67PEuItFcrYz9RGbTvejQ1ba9WDVYPy7bh4bnKIthmePUACZc55gzhFd
OBPvFN60TUY1Iw+qwPUEdGQvtqmeUzgqnmheu5xj3/nuELL94NTgv3h15d/EigB+02B4bLubeTbg
0CfdQrDzNX6PuTiQWigPcm5h6jlsTPCDe9+7blJgKCJ/bcdyX6VE/QoXSSlO0uEJUdo5V8ad36jJ
X8eEfTZkS8ervkGFKhhRnaIwT79lURdfO808XMWiTK4IrRY0+DjkZ9LW8M9lr7pmqwxn59XzSY/i
RITkMgRCs9K6emfkc2TPSbBXVUuAs8dVqgXk9/ZeJ8DVVGTeerO+jGUVbEbZQbHzMJgzvdY7I2/y
C6LA7BJxnHvDQlSisxkf9ZKvE9s+lcN1lJV46Uone4I6joZf0CIPVJA4jrQyDnsdlZQ7M4czV5s6
0LCWAniMVl2LbVyOmxkPTEGHsZYgK+gQGIejLKW9qTilfQ6BtzUK7AlGP2CJYs1E8mKS4wbDwZut
S74vmGI+JHtOuWz0GtxKMbWvYAubHcgQ6zosDDCm2tQf4OyK3aioFYiYuV5ouBoKbsc6aKf6wYFF
ta77sVtLEp+gBKFuSYLfh3Iwki33r1xbwl6U7868J6Jf3w1K+wwsmxfTCItLJDnsLEnywTq10w2k
rMbkiasJlq0YV5VwnNJmvu+s6AmtEKJWBYYhjPLNTBIhIeeBodZLNo6PyVObU3uT2Jr7UWtAM+S7
2jY+eSKZXoFWCcDTCYzCuDAxlI77MiiqTa27fWwRj0nLaLzuLCqo7fzRRXnYN9UgVi3sil3o5uGO
VGXyEHTJY+w2DPUzFW7qPCDJMKMMjPn9wKAVGPeIY3Xw4K0OX9Jln+56E84oexACMOgHTpvtLVHV
50T3Z4UBbGs1dngZZWA+XMaiRzw002WKVHIoehJKsct7zIxD/tBx6fIAwrQV04I4ZB7DR+TIjkk7
NPuWJWWq1k4WX+exdc4Dth91r4ZdDr5vFQZDS8IrZl7EyQWLCytVl8cPvSaw2yNuzBi1xWA0zV2q
4WDzAlK2l7kXDoeaAWU09cKQA4Ul0y04ezN4Msjv7w0nHOzFrRZ2b4oWiGsSa9eVZe9sthg5mEKW
bm/l+mQ/uqGztloYZJLaFCoq5cVMLN1nq7O9/ajSg46iKztobvG3jWtrmK6c2iUOQ25C+j4wAlYb
gLfIyRsiH6vUEEdsEQwaadfDAldh7qtWCeyVcnwbhmSb2dAyoijnlMRtEeKfbKcG4Raa+WR2ZzCi
+JTjlDqL6VilYosotlJD+72XSXqVDJG+N8b0hq3onRisdJcGln8w8tqEbgjxTjm87fxNoQdsfgHZ
WSeM8+9NnVr3sst3yO3s01KM9UQovUdvlCmov2baJHUf3Y82HTUc7H54UV9d9RbK86Dd74Tny12t
g/bWaHt0gTDu5LXMM6hzIYa7Ve9CUkuxn06CSCb4DHo9+tBjPl3XqZiv2jaxmReFus7PrnIc7yoH
WIL/1/F0FhwN6KkcfgQa4tGd0mx4JqEgou/TpCY7/gfu6X/nLA9/DejmSPJX56VDXX307Zv6men9
9U/+PC85f1iOG1mmF/KfX85LYfSHw+zY9C0eGeYvNkeV/zovuWgXrulayyEmWAYTf56X7D/oaOI9
BaEKdNNyyvo35ixfgLCfjkuEWCje8umFXz6fz8f59bgE46wv0tz3d3paDCyTRGSovMvOzG4dY4md
gLXpY1zCgBgxOz3TYuBfzElpHwfNLB93Bj2oJYN4S9z9dB3/Odf7uZfqq5Pvl4/mwJcDbRa6JLcC
Klp+/WgiQPQh7JLs59GKv5GOB0hqlAQQ1hK87F6OKtHYvFR5hDljFifaAAjI+55Ij2ZsTPezmOSW
pJp6wM2C/0vVyt24xD8OkhKJG6y81mlkbRAgsecOuDTAqWE916WNZIvneNPXcfzD/pIoALsywIlZ
h0+G67bHv/5TrV9xdh6AMc/3mUc7fANMon4/tOIDwrSQICqk8PkfdNV34y7m9Q28wwoOvujFvbAM
KApGbuxboxffSk8aJM2mlINCWQVAozo7uxbEpGAqROEHyDyLbZn8OwLerwS2r08KHd7i7vz6j/Pb
xCzlnIddD3MkGVd9w9CofATZtm1TbgvPd8broZ3CR01Ieze3g3sNXzw8ZnNAmzF20UUZtPWxi2tx
6c+ApP7mOv7KbePT0b7pmiEV5MwabNP87fDvQ1EqODd4O0im3X3dNRrfgRmuR6soD6XIhyeTJARV
TvGFskILWvto/U07Z2j/Csb7+hBOZLumg3swYLbx2yNVqRpUH36aXaB8g2wElRvOBelluc3c/CWh
AWgDDRsDVJG1G+DTLvU4RIiC5HHuqejO28q6zBsi8yoYzZPh9XuzgVUBbqNeqWRgqqio71nVxnTw
sars/MqzbxxB1kK7FqfL7HVSONtx02RPtbcIHLJCDaA8gajUsAfnQzzUGB/oM5FXDfMSotLkPFa+
1YsHqPio7H5i0xc/1MFb5iUWIl5uFzvANeTE/YGBpx/36SMxqGJvtuZJ4NHBEji4S1gFRiSKeTIc
SXZhJEtA6awzJJbnPmYPQgaDznPa2xiLFIOMdtFgbgk8PgRBDj+LFAC5J8P9Pvpl8QqRGatPw3BR
WZ3PlpAsHQdRTcxENcUIN8hjBiLTsfxhGIW1bnBGkO/l+o4dWckA3qhYDVRuPkEymzhp+ONh1mXz
GvmtezbKYrpMZDjtO7uPtzLm3J56uoZM3qi3OFTrrBRA88K52zXTUF70OTJRxmRkiby0x1LVUGXy
kr1p49HNNWT72i98Ds5ZuZGDIbeTT+1TOlnVKXDhokddkW/tkHifZch7eCzFpmwZCNlOS74sHvcm
ebIX1CNJI64fXaMdtuDhB8EsSUXRazfG3ygfupnJPzbrofccpsfwBsJweBCjlgXEkyl6yEYj/EwK
maWXQPj8s+OU8AKUZa2YqCbbAQwwqeCca095pj4nNhaztdHa5b0/0U01VZa/92Bw7dly308gX3d5
0MQLW4Y8i+8W5HSi/iFNs4h8NmYkFMEBFHFZG2j1fInarlPiINo6ckwXeATIo0AtKsBrhdSLAGkr
6vEbGVDjh5FSLFxqld54Tv2qUwvecL1ocTlkFz/z4z0Dr+/GBM4H9wKNJmN7HU/dOxtsm4Cl9Agn
UnFQA4ets2TYegYEa4T7ZjtnlSLMRtMfZPfLYTZu0ya7LWJP3eTs893W748F/QhEdmS8c/u4+8gL
78Yjl7gfm/RcgqvY4TkOfxhz8B3rIix/lK+VFYfeLhNlDnFA8I3ZoiWxidchTmNwgbayLzV4nk/G
IOrMWgOo3iBc922c8cqD+/F3FqztA3xQopv13Fqb1E2mI7wmjncy+sGrGlOEl3Rr7snxWmIi32FS
7B6mooV5XzfuTeMs8T6QThFuoI1sPTLOghneyYNLUK68Sphb3hr6tax09O6UjXvMhtR/MXzHfZWV
Q2wzcsUpLpUJbg87wohFKkoPnprvajuaz3SJlfuC+tfrsKm+T3J6TpSijAt58qSklRzswINYAT7+
CSuvuk/T+IIc33yB0zm+zXUwn3AsOes68g/WPCwAsskvVq1lZ4c8yphmeFmIU1HWaf+Z84y+gs+l
ozAubAYlIIEPkWsGOxB2HK6m7DjVI4n9ZM72XetEMf4XLZ/7KnOOWTnyuBXuRV9M/afpzeOZE0a7
9Wj4IPQUF2BaEvxkN5FS2B99+wVY2aklInZMFctY6OB0oEytuUj9ctiWOSOrSRn5OZwT/1kAfCYk
P+rqso5Dl0Oj+KbQwXNS6neGhDTmJklx4NyKz6kEpWUFjUvob4weIHMRquVi3Sm6qTamrdDn/SXi
aNJkFq2sBQ3rAUhOwE/u6oA8petbAj/ioEiQYki7zQjEY4HCKQzr32r32UyDXw10+QIpWWwYZVdr
7gmCZJENlIq6LzqTuuK2EarcNAGo6dJqspcxs8SjmVfmJ2Pd8Yrj6TsV3+Iy8CJ5pD/Pe9CUlW3Q
2uwjYJjPyG9wkkXkYiOiFl87qjSR1S4ty+YqmbLqmFd+ALhUBldNgGemaof4GkvHbYl8k7lwtBzL
v+c1lV44jqZisO01OZ0IA1stL/x2PGW+usbU4Gw5/p7lQv83VO2tc9G2x0CWzMXcxjrkuGsxf8xg
Sak97QFhi3AE0w6FnpAnDrPbASo/IdmJ1JSGwmAS2djFWfxeTXGwAT/F667xAX9MCbPkQT63TVK/
WU0jH4WdQZR3qXOKHJCaVAN4exGQgpgLN7usfFevHTd1Dn4eJTygrr3Fbwm7O22CW7eDkprOTbEr
C3gC9lfLW9i61z0MGapaXe5v3nzDwaiG/LJmxwcXorrP0jL40DDIKTB47DNLr60pvmmGQW5bzNqf
ZPZpHHP98iqDOH4INQiboItHUqVaeD8qJYrPAP3x3AxNsmklEBYIr3pFEtS80VkEjzI3jLLe2I3J
/D4wJAdENcSE6LOkY/myEG0xmCdIhqeBQ2u7M3qYRJetGCpjC8UNL1AzTKa7zePBsPYdBnBO5b3S
hXM/iaBlrC/ioor3c4OvEKcdsHPsLy3wAwbuCJvSKb9XvJyKq2bIxuDSJ9dor60QJv1H6QQMc4XX
MOMwuYHqQxVhINpLXXb5PQO38mTFRc/6FDEwHnyv685d4NT+IcHVOK1wqZvJ0TR14+8I87bjbc/w
DZSWYHq1loFiUon4dIXPN/ns2ykCTp+mI/Yr9ldnbnPaNsJW7pWGaeZFiuqPUnM9bIrgqEuhhRDn
TJINJ8Rvu1wKSNSzaxXWY08UaU9SuSDiE7LoTjA4IMJHbyZE90MbEACsMjBUhDtnAjxdItN8i/ID
N2AwE6SC3Me5jGdn28/Y9Jk9JpCnWifQTKnKhSpmDhpZhNKMeptOKsGhXQcoS13XZY9B7hawdNye
7oreT276VOS7YRpLWibA2M296Vw5vmOdirGOv4Egwk3V2UEuN0Mw1NM2TQVrU9Rm6irR0gXv3sn4
wijN+IJYQGNuMPtVR1n5470Dgv/C7vuWhozFw5gKyz60bj+9cwXYp/UVJmZnyPy7uqkRpcXA3mwu
R3ZP2qIppRpgs9jiop8Nq4WuJMSNbcfOM/QL55W9tgOVapjfDSeYt7CVKyCURh38oHyQrF8gsMoF
5XjfLhpCX1dPZQOVk2DIs+C6rWERwPHIzrnhPatFiZhdFGm2ovBSF53CztXd0AzOqa4mNIxFzehF
M8JjIqiBHbOp7ujxENkhs+cQEYQQTXWQ8RCvrSahB4c4OFlDLxYeBVJedlGmHd5WN+iH8gSatiOu
DafrACoApAEsaGXfijlKMQCKNv8YI7dnopf4H0zWCamFQ79hZFYe20XfSRF66kXx0XMg1sLz5QPJ
fwSgImku5BCxvuPRuDYgfR3Zt6IgTRIxKfsSlqxFY8I4iNyUfUlP85cMhTn/bRxH9Q5CZXpJF7XK
DdCtVN5OH0WWfdOLplV/yVtpLTH6qDZ99QXRIXdu6REw5w5kMlmeI/JGctX5fNkiHh6TpvUenUVN
G/vkSlVavlgDm4MKOgPxYtnXb/AW/ZhzdGE+gpOE16L8lGmxaOF6rSo/1Yyn7CL7IOtxYxZGdub5
La+o38qyNeA7SoUkc42NYTEopw/FY2/jh59lHvmbclxSH+BH8ty8oAUwzbZRq52rnC3yNvWa7ho/
ZrnlSnjEYhlWUFBUFXO64Bvkh0AaXsnS3cDngETk1AYNi1CmXiMiSxsz7G4dClCQdZFhN9is4mcw
nnW2NkgQ7JFi5CbQfXk91cioTJoJF/JKTQNGjHVGdW04DMY6EVF5ChkX6yg0wOAkpOvaCJ6UNH5g
9tbXucqOvHdZ5eKq+xRU7mE2DbDuH3rf7YJNS6oYWnDV1YfOVUm2Ba9Ky3IAZWCfWN2sjtKV6opr
/lnhMa3W0eQdnFrhinOMbWtAigohX47KSY+GF3X0NZa3Y0dMOM/D56RpZiIZDZtJp31LVDISHuf5
wskWP8Qa9FCWW1e6DKpHYGkNnhUvn14SwVNJhzYO076Jyp1fFPqdFYU8FvxoRG2CIIxOj5yx4Lvh
iVxFPmdU1YfpMWEB3sQp+y9SDCGDIzq8ufmZESckkRjXpsyQ2O2sRRZkT8WYAjJv2HKy+R5OdV2m
B7Z0+SWFTTDROj0++B6xXt2dWgtM0USZ+couSowm0ucwl7V19Sgx/G1SHUDaIYfv+cB3DOe+0/ky
Ku7tcoWpBXulplH3MoXRDY2E1TyaLO+sM5hNSaGdrbKd5BtvHKavOG32rdTdriaJuMEfG7wxfH+S
hR+c/TzO3su8VJflAtlAD0rZsqojXu97F9jKN3gFjbc3iyw5Rq2TfSe/pJ5JkY87QQTviY2tcVlH
PbSBchghoqn2ep4ahR9Q8MLlk+Up8HhBO5OqHLYPc21/N8eEAb01SXCErR8Ma5OXwdEtAuvk48uC
Cm/VlyKzsx9f45P/HfH+zYiXjq6/HvLevwk6cBdLnaj+4//s2reKUsb/+/PI958/4k9vHTPawEG1
si3PXLwtTMn+9NYxD/aIIVHL6NHO6CxTzz+HvuEfzP5ogTYt7G8e56n/GvqGf5hMZ8OQQgJGW6AF
/52h7+8zvJDKSDw4vocZx3ddfth//FyekdMQ0WmT9ZxTpH2oQdSsU2c2t1A69N+URNi/T+SW30Vj
BhNDH5fh13X++Xc5HtsytqfOJlPzeAggd8JKWfQlF9sy/Hly4auKLBD4Ztx+YEjTSRe7sOWTwMV1
96yhZuIdOg4tm9AFmGnS0+22jFQw2/7N+ND9fXLHh2UjYjJ1pyHGZTb+64Wxwy5QA1/eRtXBU5KD
SWe3XDACSq9qjkRaIs4RNH70i2UX2BwwhlcwYcDxlipkRA4Sdy37fEmThu+5aB6CVgRrCaC5ZLNF
0B8DjB2iKmaECfI6d3ZaEMTVTYpXByXPCqrFYVthMT7bnarWFQNcTNPNepz5QZz0xY5T9EVoZpe8
bilREh/U5jxEE6zvSLSrgJ4Z8hL0iDPh9OLa2/77K8T/b343K+Rr/J8Nb7RgvfEq7H8xvH39mz8V
HBuDmhNw71qR6dqRz2P5z4c5DP7ww4BRr8+omefZ+elh9v4wbQeyR2TD3mAR+OlhNv/AdusxLvl/
crxxT/6ikng+825MstHSjOL/XokSFKYdMdCmgaaaqYsEKHUfuIwsnbjK/2a0/S8qhedDeUaSggMZ
2igVvz4ete9IYJdRuxshxTRld5txNkLYfnDpw+4C4/DT9/DfCED/+uu45KyItu+aVCdhDPx1mZJm
OI1UW+383nlw43Dr4Ixj1IXTnFzK1ZwVyd8sAL8vjKBTkF8WZc3mHer/LsMMrfJaekvbXcoGkz1W
s9Xg6Tn0/l0p1L8si8tvQtfz0f6wafjWbwUz4FGoCgindtcksSInkudbYXW4CgeZTGzc0/zSC1T3
QFBPYpEYjuk03vOTXgdXvpSTv684UkDMGZdyUr+9BqMqt74dgy1v8juvL5vLv/4yrN8Xcj4lqQmA
5ss9tmiPv34bmW2SuYrA+mZGd+XXzWkq1U2QRBPYLcYQKb7lAT1vVTKR2M6jGv+x9PzP3Uu/L85f
H2BxhGPs5CE0f1ucNaMyuy7CfId7ECpbhSh+WWM62EXsQEVgwFeK2IRZxjrsjfVcBic7ji504r2Z
5nhZJ5AGO3P+btfW+DcvueVP/+URRJ6MQpsXM6oYj/XvQmWYZqkXlOUuJu8OmwK0F92OjqeOXV+B
2ajlvC0diSQx2t7obkrpOjd//fX44e+Xh4WIWlLWFIRczPf2b5dnkdjAJkdiV3Jy+zSyyXudpwnn
eIQZ6WjQ4A58kza0m0oU5Tcjbh9IkM4UtFSMtSubLuRB0twx8xa/45/JC8ap5s4NIxjvwfDQx2C6
+gE2XcgTsolk/cDE4jh5Sf6CbmkPTvjgKroqt6gsLuaL0h7GPce/gL7MKRNyW+Pk609YKXE5ILSa
777sguGO3Ln1HlZFdq5icoxsew0iI43onhX/ezbq2HxHNRglBo92DjYVAwT8XFOD+liJ0uY0GU87
Gv6i/dC3nBQSXy1mUbO69MqyOgfjxGEAvPXwQ4CkIZFK8xB084UiTyoqfmrzajqyDOXOttF63sPm
nnY5sce9KYJaP+O2JaI+xea0KJxws7Wb5cfAb5eRkfSrc0hR7xYUifxR8sseHPihZPFDNg5pYwH0
yU1yMBPu9VVuhfGZHHH9PCWqPUliTlQdy6nxVgWHAnslhnmo97gTC4jWQfeZ2pTsco6KqK6M0cEC
bZQvVeDHQOSi8coKOtyeVmEfC+LkwGVJD4PGcfCAdjn05nXr0UyUwmehzh566qEqYqw8itYNY+UR
GwBxEjUxmxpoffsUf02/V2PIvDNM5EDIMvBPpBhzaPeFrd6lSI3rpPfkdEwlCIdtlgR8mdiimRq2
YEAom3CytNtxLRdPqIvsdrFgao9RIiR/pBfmWGzwllGYyaDByo+Mf9tNLDraZHC8BLvU84AUNiSX
eZXlZXhtU4qA4jDZZryhA5sxX+/TL4s31mpXrtM9ukCPTELASr/ZboM/x8rk0FzkrRX5MLS6KbmC
awEix4RrAAwzz+ghcGWEvbg0HhLS7MxrOXluqoZj65aiZ0O8e0TvBXnAgg7iMpA2nOg28Ah2T3F6
DJcxbL0MZGFquD/CrymtahCv8mV0OzNtv2q8sLviwtE2vox4vYn+2Al/pwOFD0jEFbD44GNmLiyX
AXFQlfmlUUT9QSzwKbj3QDPLZagcMyBd0QZAjH0ZOY8EPDY1fozbaRlIW/NkQ4BkSO0u4+pZUq09
LSPsdBlmF8tYO1wG3Oky6ua8iCmO/oBHtQzC46x6NpCmSUdPxaEA8rwmTBkQxwvezSRMdtSQ602x
jNeJiwLfWEbuCbKoJr3KIF4zWuRhdUHd6wvIYsHluIztDQLNVPYyys9q4PO119qIBda5NhI6mSi/
nKz+ZC1SQIkmkFD3eISRRz9J2s2H2QrvjYCpPnoJ2FMD8xTggmuzphXVs5J0q1VnHcc+KI9dHcqr
Qotq5yCH09yLXAHv3MKjYt/QA/aZWSaKhmC65y0qh2Fa1Eosyocm79wsWghNKvOnXvSRknXzpV00
k3ZRTyDr3yYpwx8nKFnJy0VlsRa9RXFNNnLRYAC7wanO+naPIo9EIxa1plp0Gx1PrSTMusg5Y1k8
k9l1dj5Sj71oPsDRkH8ggSxSEGOFHUS5mnG+dTcKgWSEvhs9MJl1NxWCUpVbBAm8L5WJkcYZu2V6
l5NAD5Ci3Bwgsc+s9NL3coQqkxrG5wZ36ZkChfxSLIqWtWhbAy1Am1owGDHGOjg603iSY6J3VV2I
c1WK21FwRAP4uIhmctHPKAYYz8OiqaVG6CwGUYXUOYar7kt6+1Lh7EWQ86VVbNqkOJaLWMc4Ktgl
Un0gqgbr0G6baytvZcVMxTQgfSP3dbj1I0ZNiwo4T21xCEa2FSuJaX6NnkhLS7I1Q02PnPaj26qM
pgvL7+jMitzsArSA85SyWOyTpLYpD5P2yeo042N0ynwRLMdFuqzrecYuN98RlE6AvOPn62vYvxCF
EXznRfxsFhk0CRBEy1lOLwX454tikUvh1+vXogjnbRSg46+I1zqnrqPCi4E475VQFtNelo5309Ts
CrNFmq0XkdZa5NqwoEy6CZxsO2CP3iaLtDsCO4bqb3LYtRfpl5Igb9dpRVNyNjur2Em/Ia04+1z1
M4bRRTfmlYx3UNBR7uVtczJhU21DYYuVr2N+fprOe7FI0K7TvA/VfDHU81sucUXgCy/Wkj+BIWH8
rlie6Jyt7iIFccksnBunt6HKp+1bST/VPmlI2YKqZuTYJltrEBDmU/8aP8V9tajmjbS/Jw6R3YFR
4RbmuLcx41zvEstaM9PF2DvAI/WI+a5Lo3mfFnW+XXT62MQDHw0XLi5+lOl4T1k1er7gvV34Y7Xm
cr6WxNdxMlTjWnI+/mEH2V1SMTSMZozHYVpsJfk0aitxEPiNtGAfou4JGstuaXeDDSlCahogj4QY
MDvXofchJ1EtWagK1+93GWM/P46sd8bb/Vv65XGYPGQfQs0gszX3Op3jrfvCbsM/z7MJMnCweWQO
us+KRwGFivAExgpwfEsuWzkPQxH2zTqM4Jd39H7Rpu7SAbkYNWi6JRzDh74vGCG+RsAGscy2eQ+g
thbikpkeTrMpjcD5AnPCRACzdtUZtvnEkwDPjXgMIXajan7AS+IWilJwy/NkpbeWMeq9kHESbGo6
pnC7MF6gZMtx6WYWgwMd2Jo7mrEnHTbsJYTDnk5IEwCmneIrhI4XQfe382QpdCPqD+wWYK8x6x4H
d9nWTzFoInMjPcKLmGOiil6uRoiHWmRYgiw1ZoC/pJ89OWUF5jkNW/UJUVNLcDe69lZOvrQDt56S
D8XiWcIoV7zWTdVvvLlgFZKGBau7cc+C0aZ7kTtJEGMUyLTa+2XrXYWhyD4wbRXJFhOCc1SgME5l
m4YHmbjdHUE/UoeC9/NzxhqwVm5X3eu+3jqlqy8l2izwDEAJLFlm/G3KtbvHhDBeEl8aD5j75BU1
Hu47dmZ2mNBcqugVdSX8LMpG77nL59sxSOJDlTgZ7eqqcfY2CKkVduna2g3xMEUr5FkYgkVFMxB2
iTnZhlM+3WR24g93IgqndNMDneQV6HubJOjAVyuVDWvdByTq/ahMtjO7HLkmUV5d1F2Wn/IgzPSe
Mgf9YoFjuTKb3kujTdx14LFbJBUqFpwqLR9RIPR3ZjrDD9mH072FqBNt4Di3x9BqCIt7YJfkxm7B
zQgc8hlZFbO+h1ZWpDdDuywGjJ4nb826wVt4qukXUfFU39Fhkif7CXP+GYscIkMDvRZ/9VhtbStV
L0ZqRy9k2rGG43UtN35XDLcWZ4QLUafdXSVmYw90rDsFY6OeVcjclA313OBrR818ktME06Vtelo4
YVVojwhARPuD69SJy75zduZ1GZNaf6K5mo1YO3tXtunQ5y0WJv2iaeUrvlq4XxPs4TNeAgq/g9Rr
5Q9W+JZaNuFYZbh3JFnDB1MVMEM6yA7HCWAqQEkdARUqtNc90eSa3JRBSOYu8HV+19gtaoY7kaAa
G6Z1pVlXXAiqnoxkGDZzRknjSgs73Q+2wTuwlaSvHJoqLpNK8VdyFG/uZ2tU37KuK/XGArr+aUc5
9LSpPzTmxClEm+pRl7xwgiibnzshxeE/2TuT3jaaLF3/lcZd3/yQ87C4i+YoSpYo2ZIte5PwmPM8
56+/T/Arl8kkiwlV7Rrd6Co04LYPIyPiRMQ576B2cYIRUFyPWxV1kRW+vdkOMyRgZ32v3uCkWi64
PPj39O/wyQQLu4DaX2zcDN0cx7WKHyrmmTA6Wi9lyzTyM8pvzdPhDfm/5f+Z8j/CMEeP7TMmPVbq
X4Py53G1//A3ftf6qdo7IIFESY//Q1P4x37X+u2/dEomBm52VOYUS6Fw8LvWr/7F/yd9B6pAvOUN
lQLQH4A3NiiW5WgKVFaNv/yWWv9ZWcDU6DRoAGOhuJumNqlNlLE3KlC6YDe16Dn4WRS/q0uz3mae
h1oGVekPR9/mQtFONClOiiHE0FUdY24qhBBxtUkdIhvwAhxspJBFitoH5hC8hzQOmtIJHemdQ1t2
745RsnbQHnLQR/noUFj5UOr4AFWBad8ZDrAOXR5f3U5vliUu3pAGlcr9Tg8UhF3jj6Afuhhdng6l
9U3VSojiohQCvECuv+tqZL4AvsgRJEEk7TOMFfveg8H6UwoQHFu4hV3s2HIhJYTINu+7Aeg7AMYB
DEjib5gMQQjNQFpalTL+/W3etMH+Z3LKqQT/6wr7f5fNt9Pq+j/Z5KbzF4ufTgsFV53CsmjD/WPz
WPJfVLUpnOusYFpo4o/+bB5TFdQHsNsKhXmb8H82j1h78GdQjQCizvJ8AzviUDQ7ruxRmaXYSaGW
uh4iFNakBC3Z4IYtCde3tFOSJ0NGOBihGO+GpWf4uwA9wdtSzgMFs/dUXvllJ0y90hzFG2mMnoMq
b2/lAMVyrwSTqQu6LTw5Zc+hkjdcL4v6JonKECc6FfApm8TONqpJnfDtif1/5rq7mrj/O60D+jr/
FfzX4mv5rflxsgb5m78TuPIX7BKL65kFZ4+VyCT/TuDKXzQ8NIM/hOtKC+JE0cBSMYi3TZ0VKh9a
P7/XoPkX7QpNpYOgGqRww3zTGpwW3m0bISnRdxFNJjgN4s+/f30fIF/8//6P8n8bFeBZHuKlisiU
9SGAy3eLABXiPYL18k3LHWBsRhu5m05WgBAiLYfCYDfwGoha39q1gZe/D6Kuu+E9UPyg6eE5S7+w
UZ0LqId/i1QXId4RMCDVxdR+ONrpl46D6flDn1mB2wTBSJbpHeiT80eSRwqnmdGthOT31w7vhQ+R
aWAPjSM4b2rkvz4qLXLWGSxagHiJuoLtshnkDukyvoq+Q40Enz+JJJAtO1KIsWikSHvxfGWN9pp9
L8W28VIqffCcNChtoWfXIFNK5ZWzI8GSGYFchMASKX3FpyiV916cYlcv03x5MsPQf+eqaYSdbYnD
YsebIljUAopTBYjH/b0N/2UHQySL42Ry+BQmDSaaBQoLZtJ2VxokFmMoKlCbDXTQwb0tml6WkDGV
zeX1zz5tnYlQKusWd1CIMCzu0zWDWDLGXAlgfNMaynWMKNdthcbmUnVQ4sVU3Np6Tfr0v1mmHnY/
2GTM5JXjLfWaID4VTBF/43d6AQuC2KrhOFSMRJP4j2CKqf2lkiI4+sAd8MARV8ffRxwyK45JXgE9
YtA/PsWCKPxrkP9UsozISm9JL4JJeLoqTY00plN1UgikHfRUjtLLmLTILpgeqDkeYCtDDj55jhav
hzz7njn1NzuwnxrEgm58NcpvqxZc66CDxDr6YhfSxFl3kVuAOOgBiehQDrVpdxF6Nsc8nYdVAzzj
rrHbWztNflZh+NxLFVgnCUZwaCGFjNcnpNpuOxP/bMMQHzwJtFtOfCEcc7ph2P+5UjWUXRPdlvAw
4WK7RB+h2OcoKMHUBy+JLJGkAAkZTEsGymwXkgEvJ+pwesNQMqHhC9CXu4yDGnnor8yiQT+pzMqb
OM7zbPW/m+3vzSbocv96s90HqECnP8fw5DAXf+fv7aawp2RN9EAPZFtgG78PcyA9vMa4SYLHOOCu
2Ai/NxtXTbYfEIo/+/D3Wc6fsEU5dREitRHFedNZfrrKuKya7GlIvbKqgqA43DSOj/JAC1EpgYx3
L1cA8u16jWc0MPEU9pRK6fP56Mtc2FQklqOd/Y9oFr8b4U0emOICfRwN+quC/UYb3WdSe1M22lqX
ZwAhZxEsDnfdsDD1MlCCEu/b4wiAI4q8SRP9XnNldeknwNYdpNnfdJiJKz7XKOYUaWvkNXnOnkbB
kgvjasqi97mBV2TUGPoavZRm22GouaaqiG4lPeWZi8skLx6iclZbDvmXyJoq5vIoL4IEDKgmO9V9
ZTUS5IT0V24NoGy5c+xw6x5WpaJ7O8PXQ2B0VFbhIdpYu7TUfa5P44QH/Y9fQiFBkzXTFlCY018C
wKiD6a+V9zVq9Bu67goVolJ55V3i3SD+462dmFYQtV+Xsjvue5mVuuuqrbBRk1uF5y7okuEgx2O4
FhY5KpwFyBM3cEFes1TH3CzrKvqfjb1FyR+NjAA16DsarC6GwWAbsI/LUN9IeuUpDh13ZhEdVsmf
e9Hv8XG/FZUD8v/kS48N/ihprVb3dlavNLfEF4vn4irzMOal36Q9IS9fbbHiA3/LYljCfnT3bqgZ
K0XFfNhSh2e3sbPXstCHRzeJ6pXZm/6yyNp6FyNov70+H6c3WvFzdTIFPmyW6fDUNCbTkaSI1Sa8
JOi+41/bWQ3qgFz34HR0ztootWJm/s/jWdzlRI1JRXeRY+p0+kFpWwn2WDC8wy9FiIApZUif/iBU
/esDU8S/dDoRp5EmG63DoKjvTSLpt5K2lNeoDi6zpb9x1hg7LPA4QE34Nlvlyx/XA18aoaOaVL24
iHDjEWnmaKvlcN69fjSC+6DeYIT0LkhpK9nD3UBx/3qkQ/VpOkRY9iBkKCgYsjkZoopDSBlhXHtf
b8xt8D58dvbpO/OWNa+8hu9Al27Td/1e3WLAt6levJ/OvfP0kD9kO3UPg5iClPGro0C7D1bXf9hp
1UwsKu7qR79rsqiiAmG2IhqDe627G5QINX1zLZUo2XSouQSwcRKMU/z760HP0jc6fKbAIZJZZK6o
k5elPkqF6jZBf18X6S89GrYgRv2ZL342t4cYsODRE2XfaOL6eTS3SlPl9Nnj/t6kO0Dtfmlgvtrq
j3308/pgzhP2JJJ6Gom3HN5b9AbvtcW4ym6Nm3D13Vgi7LPPZw6ks8kiEvA9WSDSdGrBk9eVNyRy
jEpSfx/qBXZm3AALfHiGr+34KUB4P2aTFtb++vDEwjxZuIeYhs4+AVVKUfl0dHo8am6b5v29g7Uy
viqIR9lry7/H3LGC+m4UM1l5Lp6Y16N5G6Vac1qFeD4+DzI6bS2WYJ7yy6zdXR6392Xy4foAxQDO
BqiZusIFCcSneEEdB+xyVfX8moCxjwhHlG8drblzjE/Xo1xa8lRz/hllMixZbbFK4Q1+r3R+v6OZ
pOKKQrPqepSzBeIIPK6Mgq2Bfgu0o9OxeHHWxJ1RFQ9We/D9WRWBvXLIqRnm014DZT/zd31bzazL
szk7hOWOye0SBa6zpxx2ATows+JBcoInxNM3NRxYPGrWhZpBghKylHM1jQsj5XUqHk46NTJws6cj
LSxJ0SHVFw+Ap9ZZ4u6AgG4qw9qMMkpXavLUGOlt5eyuf9+zpOIIDKpKVdgCfk3w06gJPMe6y83h
IcAlZNBhB5VbPH8AM6Tfr0ea6OPY7HLVAClE90RUms9OXzuLS6BVo3av30t7/bZ7iG7x7VOfXbQA
/KWyzdcpPMFFIy8x1b0ee3oc/x1aBEVwlbqB+PZHW7DPtEHF7US7H3tzaXLjNEJnMQRIVSUImBPx
3wjHNUNWeP865LXTcA7GNlrvSdq9ZwML6R7p76AVMtwF2jpSC95j/3y1Pf69r4/Ffab78DC2o2CT
GTQDBGbBBohgd7b0RXHfv/Xf17lIiv9hr+vU708Ho1p5rQWQr+4tNRrWUuQJ0TA0Bq5HmeYs4Jm6
eBrwH6C34PBPo+hKiRQeEDGMm5x2kxbVF/RYYhSkA21zPdL599JFM4NXnEYBxLEmR3WGVFSChQW2
nVUY3Ps6FJEWqZaZJTDdV5wtpgr58qD5DZ578tU8BT9rA9PXvS9p5hbhWO15bHPlW+D3zraQ4y/X
BzXNV4TjQe1Q1GZ1UxYVgz5a4Dq+kf4YO+U+7J0VApX7LsHPalCw8FY/dLmyaNqZ7XxhgDyID9NF
WZ771mlEYKWAFIq22msacOha6XaGN2IU5Fl3RWvNrMGz1cHwuM2qVBxMCxLGZI1XGKMg6VRW+5p0
rGvdsAh1C9ijMQPNP1sbHDYajEo4GfwvF4TTQbloiWMhXVX7JoYW2NwlsrO9PlFzESbrAl3BMOpd
IhQW1Gt5b6fRzMq78K2oZ7KdWHX0TNTJTsqzFsSqVyMMwRVRkm/VaifhpX59GAdWxfEdgwV3HEWb
7KJEQSPQiYiiv+R7C7vrT1G2lPCqfgq+h9Ei/tm5KwjB16OKj3Mt6OQGbPXxgGk4QeFnIRQjKYim
0ypcYAJ6PdCF7cTepcsCh43/mp6KlSMVFc4p1T7rc57A2SPyHt0ixES1S/Htwsxm0bU/rscU8zId
nOA8kK65dSBQeLr2fE+J3coZyz1e23TOrQctvKm0BSzrxl9WzUwWnNBmOI2ZQBv6B8RFHsPGtExr
ji5eTIZRMoFY6z0idOFsgITfYSC8HbfRTrt1brtdeiv9AKya/8w+XR/tpX1wHH6SPvQy6cqxJbyM
jKmWPUZWObNEL80h0umAxWgfogc3yRmJm3VtmxCBEwVtsHSN+jbEagPqsz4+YLT9JUuDmTR8YVsY
IknhKk3TnFLbZIVSPLThb6BK3KNbHI/tI928d5UiWBQ6qMhuXVP4CktlYWYyDj/1soMC7qa76x/3
cMM/XUsEokxpO6IORIzTtYShSosqEj+juaU16HmLet+9IPu56h7dD5jN/9Tvqr3zeSaq+FevRZ3M
qZRji2YbgHdb5xvvx3s1+Fk596P305B3qYk9YIPMdfDT1eFm2f7Mgj5Pe4YmaKwgc7g+cPE6HbJU
pu0AR3TcK7AHrNJd1f3OcH7MDFEMYTJEDlp4gDSraa+cXdJL7NtYb8NeUVE1WCA3AGBW/W6/9g/d
Agjxx/KFDsb1oOcnLSM7ijn5rBXSbSnqNYwsBT+bbpIkQaewJes9Xg8kmmRno4N8JdBUPI810aM/
vkUUCG1rdq6Me2g+NaIgxSKxV+oP60sLTxB1tnfay2itrwcV/+b0ix7HFPN6dHNxER/0InkY976m
rLC0QSF25vsdigjXQkxOdU0J8LcAB7XXNtVSuyvu0damDsdj/E7aSatg1y+C7YB2F+pfu3Kb/PK3
zrOdrv6zgU5O/qrKPd5G/bh3/OBW7W8sM58pNBzeFWcDFfUn7GYEjG6SfUbkahoNpdz9cCvHCzSu
Pvo/2nLng2EvF1DIPtgfHpS19CR/d5uF9CQ9hQ/lx+gZg7e1uXDvmpnb1FkdCQwI1SpIvYZKz1ET
cJDjuR1d27QKI5H30UdKOspSy9cwFJoPmrSwPs+9ZC/l3pNok2mO8kStLVlE+9X+MLSdUWwxgQfo
Tb7hSgK+e7iB9e3OvL8uJduTuJOJ1Xxbb7SOuMmv4L2x8Tf6Ci36R+vO/xC88++gEsuf+pmten64
iS8Lng9fIaqN08q5nFj+4CE+tJd/6dY7JLKSHdpS3FHm2JBnlWwxh4AsLCYREBgHyukcNrgucFSb
w75/rTfBV+t5/O7cZe8jJKzu5BdMPipkwVls+KS9Njdv3zI03ODG0TjSaWmfxjYkBN4CLJ33I5aF
kE7Vce6yfNYx+Xt4f0JMJs/SMcSRRxK6fGus8AvaDL/yd+k7vNxv012407fRDT6BKOqHO4gAzfI/
G+DkjjJ0ANRB6I/7eIwlqDvShlb3HILlUoYFRQVsiAIaczgZoh0Di0rLZtxLsA6qDhn+4tP1YVw6
e48jTIYhJW0h5TF5pyo/jkF0Fw/WTZHIM6vhwjlIgUxYbNG8U3G4OV0NAfJV9SDSeOM8OMOm6T6V
6VqZa92I3zrJoTrdZYVKHM8nw5zkLGQ/Ta2Ss3GPDaLr0Y69jxFI32TSbazdXv9s4sNPQpnsK04/
HpzAiidba7SLMAsHd3zwcOsdhP3ES+rXT8P4zpH09fVY568LcRu1bJm+L0o/05etjS+FEjqpgbWF
g4C8/wK5SA7uoMLSbEYFsE5XI4Cm60EvpGQT7j/XJJYfwOlpjwhJnroMi6Z5KBoFF4txNzjWxrWl
X420G6waj3sTSFW6actvrYqWqK3ylmw313/F+boRYG2D3wDhnerIZEZNX8vtEseQh8ClE6YO1oYe
TrHETfG5EgiV69HOL1GWIggqMv/NCqLieLpMEa2rYBqpnpBXhQBR62sIm7s6Tnd27KLxgMeJG36R
VcF+fd+WzTrHD/j6bzjbj3TAsLwFC8/JK3Aapz/Bxf1mhB/iwBSy2e56TgfMKDzIxF4w09y/GMoB
XCxelBQcJltfw+wN3obmPLjGiGBsHOKAU7m28AuN3rqEqWVQs7NAFVEBopF7OiqUrOSg8eRhD9l+
IdPR6/2fQf8y4vUtJ+2yVPZ+PdMqOts1IqSopDCdotM5SZ16oakloJBhXxX1gvo7PgzKKtC1R2pU
y0Gtd0M1bseumVlDZzlI9FV0lH54zLBhp6+MLMhhKzlwAFsV2cdBats7RN/kta7mwriueQiqRruR
ykzbXl84FxYvkSnsgLfl/XoAkR/f2OhcFp6NBAqRo20WWDco2FNnofDhGf43GnTYacmbFtU7Q922
rs1DtjVnVu+F0fNNOakQfuLlLk/nuSr7QWjF7aMRRUcAPXq0jitoX2ADqh9Yo3mkq1x5bJVyru6j
is15kpKBLwOIR2UJUJF4xZ+uMQPxjSaKG9iXhoRYtIPqOEqxkbM3rCy9Vxp1uLMcf7wbStxDOwyc
oMKaeNZgprQqYKEtXc/9hG47Ch5h5OKKM3ZLoUG5DVBVXo4lAq5RibcP4qzFzNydHfPip4sUJyQr
ROPh9KcjGzlCGHTLfdA5zbpLwmDVS1AqZ1aIKOxNvxClUV7YtHGIMvlCepHj0eZQgwshoSzVWkEs
xWheEQNQ7lq7A/A3jk/Q5splFwLhD5FcemOvXRV6YAb6QbAW6IRPj7IxwJkkceVqb7Z5sxvLOMXB
yo5nPuf51qfkLDYB7AhRCp6OEwm6wkYLYY+5jw6Reky+di42irhZdjhywUi1/AZ12TZGwQBCwvvr
3/nSJmAfolJG2hFtl9PZLPWuqJsEed8u1PWtiU3eKsxabYvS807Ju3BjIq6wkHRpWF4PLP7hyfyS
zjXYOYSWzzoJtoRXght15kNU0yNrHK3YqlWH2wDrfimFMkqtkfP9esyzpWsTkG2HeQMp7wz8hnu6
xiMj0vbobSAEu++keuYpenZMnUY4VEOPqgxJx5EtI7+7d0xa1cgb3NjO0/VBHAq0J1/uEMNA7ggs
iOiYnU6Zmmao5vSFtoeLiPQExlPh5+Ypz27rX9YXJBDk127Xfetmwp7Nl4jKArXgBoCimK7ThJ6r
4lueRsb6Jkn3QYcQqyyvlPhjh2Tl9SFe/IpHsSYppu/SRGpyV907Ab6Ptn6HosldZs0BXS4PSfTB
sXMBwTx59mWjZytNpKt7GArmT7TyEbZT7ptP/85g/kSZTJfptJCEQ26cbdHfZJkFB/zW98aZhXe2
j5ke8OCILJGXIZtOovCEjUA8R+q+Q3xrvBmQgIBDXq+V7LHu37p1KajTcqZUqIgegjaZHlJzgXRM
re61dG+8K6rbBAXqz4q2uv7hzu7ThzAaBQieSVBpJkPC/jyWY6vnw70m5tKI1/1HT9tdj3GWfUUM
5BRBJYD2B4F8upeUqHMqlDrlvY+b2sKtopcIqrINfGvUq6WLJhGGLepOGF5dD3x+AzqNPEVyUSps
lNEpZF7LAPSbLLjhKruUxu9lErzPZGtbjdVKNaV1PX5xGlzdwjc/C8UvsBGI05AKls8unVzA7AiJ
aWXvWPHGwinOdz4NHa5WyVPtaTNb+vyJJqKJgxRkLk+0aXWg5P1g+QFMurhXVp1lbnO0bSpfxfgj
/Kj3r1gJvPrZB1y6ECpHaaQpcRGI3/pE40dwx0YVjd4rQn+THZ8mSgbQX1X2BmqOVfVFSxBoqn7I
WA1cn95L64oThksueRH7XPV0XY2RY4dlWSp77UPYbprySxHcZT9i932B6rw1923P7kpiWCaPblDq
bBdzslO8DvHL0CGa/1rWC1VaROpGl7YmYgLZbYZX4hzq4EK2OQko/vzomOtDs3W5myl718BRcdWC
cS6+2OVW6W5x6bv+KUU2mRx34EK459MqF/0CcVgcxZLCUGvz3NT2XZ3sE7fZBIU3M1sXzhtCkD/B
VkL7OcC5j0I4qJK19ehqe5vShOz8aP1u0ajazH1yLsok10h9nMSorWl7M/8qGU+J9smNou2/87H+
OZJpu3y0pU71HEaC1N+ajqcb/oPG8i8pcZeysg5VnK4fOYOn/+l0KA36sINFBL9ZdFb4SfXfUdh9
L+2uD+S8ps+ahoZv0j9mA50B8kpFsaU2I864t7dG/YBMXhavNbw8oo0U3mn6Sp1r+18aGgwPhdIN
Dw5BHDlZaYGsDFUUKdo+be331ijfdX10X5fJaxlZM8O7tBaOQ012bB9iY+r0qkbjX33vmeqmqfu7
vu9mThnxz0z3jqjPwK3h0UYuOh1RkZSNHiojFyl8rJZe6Ly6bQNfUm8+aghgFAj8zOWi88x3eNDK
fL4DS3ySGvIkbYJIQfcdFrX9Gg9KvWjLZLzVVH9YeklS7ri9/IzlCMvRSM/gXjfr1m/fGTnuv67M
zRKj2NWYBcX9gE78fR5V3zMlDraBUbWfZhbZ+TSIepIGZ4/pBrE/mXEjQsrKreOaS22rLXU7/Vw4
NbqHdWssvZIblF5j1NqqyMX7ci2vYytv10MxNguvTf1l43faAjcRCS6so26u/7jzubOB1nOrkx0E
jsHan85dyW2uy9GR2ldI0a/VOnwXlpAIWqMf15op3dluOGcVd+BtnK4X2iAAQyBJgG2nInQa0/Fx
hsYlwt137mB98ezG/9FFNaLuXSN5C/qb3Zc+0dCkwao0+Zw1gWYiMCahNojFrfWhL+zgwZZ0PHTx
24KuPPhu+IKknvQlL2T0HyTFgs4iDU7wRQsU/E87FgkmSa6qPqFCiHmJ7KvjbRfWxpOeqxLO0F5c
4VOsxqjQyw5mqfjASvzDvTqmkE6MCg/inCaRogTRZ3qS2AdFtmR90ZHGeYqUIYoWdd5034bKBCbU
JmHyLNMshGsSm+1H3ojJt65r8DBPi8Tb92TPubaw+GYn39ThkiWobdAUVd65kzot5ESlTpWw3cdJ
+OD5CfRuBzv5MjSXSURZ/PqqOTstsUyBbyRYqIYjHP9OZzBMQfcC9m73gU9JdpARNsBowV9fj3K2
yWnyUBmlMAIJ1YYsfhqlNc2+VaQA/JrfrssKm+22tt7XRYcxkrYYWkR/HcT3hmDufDvbsIfA4uSB
ygPsXDsNbHdmX6N+TlVINxcYxC+sAr84e2Z4F6Nw8FCX5HNyGJxGoRADvldLqU5K7QoBRFsJFhng
xusf8Xyq+IhHUcSvOLp1hIFbD4qZUV8K43SdOO4n+pOz/ooXo4jaDpF4v0+bPw0OW7JvhxR4ancV
h9a+yMZFXf8E67GMRgwOTf0mRym9CzDlgPi/0LS+50+6m1yauzucLxtuxDwbadEDbaGlfDriIUEm
tddd/7GX4mXqmLdRlq/GCPSoWi9dQ98U9VOlOjNb4iyRwkBExx7FCChZiBFPbiw63mkD7eXgkUqJ
4WyC/hYdG0/fJTOnyfmXJlFTMxS0HNGZmcynjky+oqZS8BgrtbSRRxP4DEil1fVVM+Fd88znnNIM
ZBl4wBzg2Kcf0TNjCx8alXNBc1DVixAKysJu2LSKvpA7S16ShXXqstXXCg8owCb53O1/OlB+waE5
ylVJpnQ9vZGnXVA0aarU+xbuyzIbkm4B1zqbuSLNRZnkGEWKoH5kcr3vHW9vJDCsoLrN9eUvBUEe
/fBNafZMJZh75D6xFlHLveaZHAKRnOYv0qjIm+uTNj0DxBcTSgI0/GSuR9MliEWBbSPPJzahlW6K
LihXiS+VK7W3g01RFcVMAjsbFhcGXoIc4Jirinbs6RrRcj00Uk0p9p7Zkpp/FcbL9QGJtXx8qAFa
JQBEDhYC5ZnpTuamCbCwNYp9bHkLJ+BUprfrf/zPgkxOzr5MWQEKQQI0J8PiUzd+KKxyJjtc/lR/
RjLJDmlk4GMTmOieZl86EObBOMzk+WnWm36ryZmVFL6Z975W7LNi2eNButDZqIi3og1Xr7u5LvTc
zIjxHp0qmdvbMejTYp9oz0qE+153R1lr5qNNU+p0SOJHHAVRcm1IQzH9OW6di3FXINNsUbeZCTM3
N5MUYOOqWMMJLfZD+00Di40k+X+2wsQ4j8ahBY6jS3gX7m2acFLyaBnPiv3rP4sx2YtxLCVBGBPD
G6BK2F+15KPRvLG0MJ0PsQSPxhFk5miNLUssTORFowDfjD/h/DSzkGemY1pc6MYqrHKHkbR2sES+
elHowcyMnyXK07wyxTXHeLlQXVaLvaWEN4WFpyUUEzVfa/m367NycQXDnFIpmkHSn6Lg5RoXKKNk
29dSizxosjS6L9agrS3nvWvM9DIvbsmjWJPdYgeJa2H+UOybEulM653SvpiJv7o+oLkgk71SSnKA
TbTIY22+iLUb2ZaWypsfM4eFdjSUyYapu8gpq0MU1V/mRoGqsLog9LJJ376kAVnTl6Q8DcpFm4zH
lNTSqSSZ5G/mSz3Hrc+JFmk/E+VCbqY0AuJQ4aDkuTS5kRZNFbp5WRV7zQHqwVMRN7qFqizwwkUt
GQvDN08S4XjDgJvliX3WOy80FyBNx/IuPo8UYnCvXSBGcD3IWamdSTqJMl1vvRHHlDaKfZGsxcvl
IX+MnkLsgPNF1S6K7+O9/6TOPTwvrD9ugmCfuJ3STptKQkR1oEqq3zBfTrxy3e6n2bQrPU5nsGwX
w4A4JgZgXzrmp5nOsumb0Abj4hF+7cGDxtJD1Py4/gEvJCF+/58YkwNb1ZUIaVpi4La4kfWnUnlB
SHY7JvHMcpgLJBLuUdqWc6+CWkEguiMrr18PqrfQ/HqpzIklzX21yYroJLmrtIJAjS2vyHhLO947
7tzqvnA+nHy3yZZNNRkBj5QohowiROGvs2ruBXl5bR/NzSQBYeXetXXFAYHM+FIFubAY7f6+7NTX
LPZWWmYDWGi2dC3fG1aOVUZ421ratlXnWgZzUzc51a0soqzaiS8a1qvCVlcasv8AvLZ2ns6ciWcN
/8N+Phrz5HRXbIAL8B2LfeUvjXKVuov6uXpv3UQvbrzUkhVt6yxZYniRzKzPmQl1JtkxUqQ46kRg
DJwQsXYX7TCDKjh/zYpc9WdswnbveAv0TUqRSWwBNHqc12ZcKN9wRYlqCMwrx9skxsyQZuZtylhC
CD8bHFBfe603VtEAdwj4RJRuamluN8zsuSmgHWsIzpuASIFarPXgtojajRJ9vJ6q5oJMMkiSNF5Z
HWYo7W+M5k7zq50cbq4HuXBXOpmjSfZwpUrVccUu4NB1W6XF7tj01mqDUWn0UCre9nq0i0fy0YoQ
M3iUFJW8DCRDfLdW4b0UYR6fbfEPXTn6i4WOjoq4RWPMvQLnlsUkrbTj76Cwg0gre797sftPYzXD
2xNZYfJs5kvSe0aLRIiCTMaGs2qaNjUPmjrNNhEOwZSiFybUEYTnN1Q2H5rx0/WveTkiotVUHvjP
dL1n9LuLJB65ceTI1YfhuzwdkEQfAVba7yPHWRb1HK7yrHX3d776E3NyftY47namT/Uh1aVlp732
pbWyUW4fO3p4GVpBuLw4a6261d6siKAhHQAIG/1foO4U4ybXgzDMMifXJOOhs/RFVzULjU7XoK9s
+YfsK6vr3/ZspU6CTcbZeh5O6bFnPsj1N0t1b1D8WcQVsmJS9uC58NhKe2XV5e561POUOQk73fOB
LinYIpsPzS97wDtjadrLaFh15ar3Xp2f/lv3owjHRQseoqLANp0cAjJ2Mt2IdcKD422jbm1lqyFb
qBkIjZVbLa10JkFf/KhH4SYHwqgaCWVUwsW4mDzT7/WdTf817dGRXPQ/Zz6l+MdO9qMYm6AOgG3j
4j1FlUdaotmV45sPPcHaheOvhhq/53VQr138i1bqvbm+HlIkkmsRxfCPspscD4MWZUQsBudJTZ+V
EeM1r12V7sfRn2s9nZ0Op8ObthBlJ/ULv+JblpCE7XJtiv5hmd5cH9JclMmMxdKYumXEkLIKd6iS
U8FbZMr360HO8thkKJONbXZjbfemWIW4P2DAtGxl90bNu3WZIB5XlItSy2ee7WdnwiEkWoI0TaB2
Tw9wuxhLLrSu8RDb7iKJ+6URraT41p+jw17+fn/iTPYzQrVqO4628RB4EES1h1zeqsXMs2luLOI3
HC27LotHpcoc46HOnvG1WGmWtMCqc5HOGfKeX1YnX21yxKEdjfU5XcMHYe7z5HyvP6TyIniH3923
5nv3iroS7jDN3E117htOzu/O6Hu5pLf9kFZrNN0XWJUvVenl+hqcCyLW6NFH1ArFC3ODw0WXHNyd
gk0o9G7V9fUo58fn5AtOUoQkA1FzVNZdla5bfS/lS+er/YPXjPlJknGu2Zj5TIq/vjqQ/T4dWFZB
QOF6bzwU2VZz7mLruYIvFc1hQ+bCTBLFOOS6H+M4/2B4+VK1vGU3vKb9SnXKmU948QyB6vb3zj3r
+MkQVkNtYKLyYBV4C/KRUA7ZImqFdrefzbzP5oY1uQbUsiRnkc3Xq/Xvrqnf5sU3aiDLrpwDxF4Y
lmFzhYMtCMHyTLkjsTDOyKqehNQssStK3vcoZi6CHw4uOG/u8QGCQrlURY4cehAArNMloQ/wX8Bg
GQ+OhrC0ROH639iyRBB9Us5e1Pgny9yB5KJJEhFkv3CpWMbVZshQhrUiY+7QvbBxj0NNrzBSYra6
DzvyITHDZVpgm1QuteDX9X07F2SyujEPlYMCRMqDzOUoqsqVWeWYiM+t7bkwk4NQDUEpaS1jsaxu
qdN4kYOvWTvH7DuvsxzmHwYcvWYIGtNynumMSVoXsvGgfEge3I9Fj4gQb3N9ZeBrmeMUtVDrBSpq
/843/BN1kmGzcZAzrSdqJoBGz7Xxata76yHEaTq5gLEW/oSYLDusIXI/z0YIqsnHJPiaz53mM//+
FNfdpVjl5fnAMgiTlQPmAs7PTMK5vAT+OQRjstLGos8Q5WUIpvo5dp5N80Ye5uTdp8PAehHUIIBt
kCOgfKb05KiQXaw6iuaxCsd4BV36J55zc0xrVaTG48kQWx82CVV+gATyGdDGBtynxJXSPkZSKvcr
u3elL7Zdtq/RMDaf4yrEIbHt/Awdrjih2huFBhh1F1uwRaWn6qfSbVW6HG1LGuwUGBxDrHZfFBNv
vCVgEw+bSrj9n7Q8KMIlzEYqZQkqi+kikapaQnukqL9fX17T+70YkUBjw87h0oiY2GnedBotrz09
rh99NR6f27RoF2FZJFQgLX+ZKslOqEbP7Jrp3fgQU9g6g8aCEjQ9vrW4SbLC0epHsnb7U+nCbgly
NVikHRrHRq6NnyO5fek1Y2YrTdchcS3RoFGoxAtkzeTiSkhDKWS5e8wcJbrzE/z4uobOCRqWc4/Q
C59VfFFWImJDvNYmS36IwUB2o4GskI24te+2P6XGWema/Fxr473bxO3MHpse6mJsxwEnaTY00Hsv
NKt7pEPkY14lPTuJ2UGKhSlaVe4bnxpEY1BCQgl2BK5kYp8c3SwVG7tGT+67x0p3nbuq1vNdpLa2
YOMqt25m+28fHQgl3M9gQTB5U80qzhDVjL20ezQsdOG0oalXHjKgyySL3JWUFfbMBfPsTgvFF7Qg
0FKAe/Smpog6zzCqXBjTPsbWr0Dz3hvoREe5fhPJXMxcddUb9p3aJfdhkb/Tw7kK+tkGES4Z5Eth
ImDg0CEW8tHndUobp0FYwI/aEH7p9crbDbKHJlZaf6RaVCxQpbcWYT6nwXfG8WHUJ3Enl6jOhbg7
9BqjDpVP/aDjla3ddZIKXz5fjFm9qMDPlpW7CzsF3GqvQXabq6ecJXIhH4UYB6A7odM9hQKVsS1L
wWiZj0Yk2ziGGCl1MRyir6e9i1FYNNQYdS6nhy9x9IUVZrcUHJXHWHKLbZpoMfc4yEvXoxzqoyfn
BahP2qcw1VV01eUpy82yM63JGil4QvS8eVET+/9zd2Y7ciPZlv2V/gEWOA9Aox+cTnp4DBpCUkqZ
L4RGzrORNPLrezGy+qacHjd4ox4bKCBLmaEw2nTsDPvs7WZ+NEXqWzTjhu5gCCv5MBiFk4MYdgd5
QNzX1fzGqZqPMUzM79UuladsFue4r/NwidX2dsmU7PvTZ75KNO5t87P6ILqfP8XD1+Z/r3/1e42k
QAoh8v+5/GP/95/jn/WqY3jxhwA5LDG/H3528+PPfij4q3/3aaw/+T/9j//r59Nv2VFU1Lgz/8UG
ey2o+LX79vVH3aPZ8fTLniR2+Bv/FsyxvFU1kSYyOg9XBqZ1+/+tx8V/onpPLyddHBqP/epI/j8N
D+NfdILRssirRWMPP/KPJhySIDwpLsSAaHm5INJfI5hzpQnHR5G/AXiHrOL6hGx8virz+kpvSEZn
lnaPeYjFMTPjNFhyKxqCeZDFGNALbo4H0at54fegGggUTYtuqtLWu9tEzP0vaxkRYyZLX/yK2wJf
A4h5E7RNV2oHYWjTDy1yLa5zY3+qrSp76GwYwP82pK86Wv+f6sKtWO7//gQ+1v2lgAxu0n+dP87Q
v2CyBuiord1v2qrT9ff50zh+/CsyPw6uCkB8tv7fx8/V/oWrBi8vfTHqqqeETfu3hIyp/YuzSvsy
x48ucVyb1xy/J+DvP1Zr1UiijwPmy1UqY8WTb5yXyKgTdc68JTs0qgn9TgXe0I+HrBu+SFOgezku
WZMLeuiKpXunqmKxHyNMW3bjZZ03v0MqrQEoksCU6pbHycjRvM7KTqDNPQsXdYeoU9+jcgINW5y6
EE2XBWiPaspTKyDVHNnvzcSKolCpSyVpDlpVuZ3pV5ZSyz7soeJISqTo7akL2lYfHjnnqo4BVdR3
btX13z1VKPO7RqGWrjdSW/yxV2vYZWo0R05e3E6qH5mD9YXWMNEf4P2Jy6M6wfrBi9YUD9YUTSBd
0tSG1dQUnXGohiqj9JU6SY9SgpU/KrGp93zC2IC3APJpn1WU1gsztIEw236heHCVH4TXxWiE/3aK
3v29C7+zWl/6sH/vDYGOAfSXjXafiDp+e7hapRp11szJDkq9Jq/nqet6NqTx7spc63ZZe9a9vjwL
Fl3TlFKe/oe60aUrEqVxz5ETZnbg3VnMAxS6en/MUPOavql6qVNcFUAn7lDNmovvi9drH8dm6r/M
ADgQskIzeq/ZfjV+F1+EoaX3ce3NfVKv3XxRHytLFscVQKE+ox/iaCq1jrzMoui+lVH6gaZ9SlCz
L7zePuptJeugKp3dnv8nyPDv30G2yVtZzCkyrRxK21qMbVfDohTRvLr3orCPdRrV+tu8ylPvkCdi
UkPIcSPyDlCG5Hcyto2fqla0R00qsLbleaMvX4147L0/OPKuGZ8KOSZtRTvQ0Cw/NGFEzqMpjCn5
MEXLHH23Rtk3lq/S8mTtOZyX7hD8U0wExxqzssqz0ZFzucu0+ydzKqwmOaSpW/+10DVQUn0xiuz4
8vG9DFPWgXhcWTMI+hxaAp787t+OLyDviNMRlSyaI4Xtt7Q8OW/QrEJ0pyplOvuTRSDsvzzq9tIw
KlfGgJlFWzlvt6oFpTvBQWMnUXxwdUhfk7yZQ8Ouo2NHF/LNy2NdzRAPgXeb66JDOoMve7mUMTkK
pM+LgeYUu4AlWTOQv7wRMz2at3MrLP1ODJOU3o5duAw4WVjCBJKS1AQ1FEOuOpxENLpGSekshtVx
saEE6vN3ZQTH2KHyov4Pbe76UJR08r4826uVZVhYxGgWW1t18NkvZ7vo5TTXugn1EAR0S+tr1iQf
BtcF/5hC7fv95dF4Fi+u/kofQrsr7DNrUIQu/OVojiDIXBYniw+Lkg83Xdc4p2gwjJMSFd67ngae
oLSN5TZhgXeOEJRdV4OTnkcPFBQMtTW8s8vBoyhvdUJszk8fyQbK2dwz++qx76ol/1qQw+u9gx3z
3SfXWhzBKYtzUkDaqBSVIHiEaCA6mL2wEXWoITua3zkyG6uHeTR621erodDftjATTTyTOe2T8uAN
S728X1Po9Slig8v39VJ1yApN2pygUx1N7fzYgDhfDnpkK/b7JUKm+pdBtGZNN2pv57NGOgoex09t
SmvYT+KHJf40mRPZiUM2u1n+YE6pbr5JK1Vr31ekDKQf63FN2nkCle/c5aSgZt2ftMmN/Jl+g/lN
H9dmGUhXtt0cxkuqL4M/aFWqf86UWtjj2TNRw4YTMnO84hPs+0Z6SCQa4fLYOAlxdGYscvkyuHqK
avG4EmmZeRPbpq86AzE32i/FlN2JWDWSN93oVtnJht7cvOF3xN4SJoqso5GOr1TPvhUQA0b3emx2
6KbRgITp6NFkcOs3iZO5WXnm5Dq0KTfSQgBALBBf86onipLXAFkpWgVFq5fSeFdqsp3NX5VhV1N3
09LICgNebVTerAeVYraJ4w9GNJuI6M3jXJ3jtFTcn55SesR13ZTPv9CcbWgukXXiNN8Uq2l0P02q
FkI92jwTEXjapPQ/8WwcAQJuSbKfnleAN1XARrRUNsus1e8VWTXQC6fxktRHyI/lFOSmyOgKNUGH
1L6egeD4bOqLNh06W6unW32wS+8GTptS9alTifGcVKOivLHVOeb1USov6T8kVTpX7/Bdml9l1rje
Y9wpU2L7Q2Np+ZfedOKEN71Q4TO2czmrD3iFqf44V6Cd70Y593VowPHlcnDt1Lp1hYV7dEwrK5af
5qaTN7HnRHnY1CY12k7LC1hjmjKbrNvEqbqPqVoCoKnFVAHyLpR4sJdvbgWjEh4mW1aTLXVrMz9N
Wm9U4r5v9USDcKNKtaI5elOeLPPBjS0tKBSnBrvdUnO5lX2ZF+ep4UmRfgHUanDjWzdWLKcNYJcw
s4+wypcDMIVqmQe/7TIVRRyjVxJOrauVMsx1o2jQOlFVEg4HYU1G+1kXg6neUqAYaYcbvciGJ3yR
hVXDsEAGl27RYRK2fYxNpZyOHVid7GzIsVF8AemDHfty7QN759ozi0oTZruY3/Qu1tIz+5o0gRlp
Qj2WcZfrt3pu4Yuq0yTJ8qBp74ZWW7fDm0avm+p+mV1tfrDLYULIMTWUsfVzfWqdG/IHo7yfa0dL
Tu7kaPEDpbE4/cMp0jgfHsasbNw+mEhDCzrYV8Xhc5PSQOB+K7o46j9FqchT/bB0WSFn3uFJQJpN
KttLPvWjmaY3ttk303BbIqdqn8fcyY04dGUlOv1tN5MwoVBeCqd+X7uu7JVj0RsYCdJimln8OU+T
Lj4PSumi8bcomvpH6QzqcAcBcS3PSmeI6EGJEvFoysk0v8/Ccoq9t/DyCSZ4AgqNnSV0oZUZSdxt
/FJZSa64kRO2s9L6dZX3556M81E6rQqZrPO63Os6HiByEID0oa+N+VcgLnJMGv3kXphHU3JTJXV/
Uzsq5NIG9nlZdlV7Lp/Bp/FWb3wVaeHArdHeRXpQiexxFJPrhU1euz6nUYYyGRea/6P+3h0gH0Qm
yT0qtrELZ74MB56GXvtSqQFhN3V4NS6HHmpcikJfiM2GpE9uc6yE9GdZRHcqZdHPqj3O50Jnc/ym
g4UwzhDsDLM26/OjXVfaDkrkym3Fn6R4AacnfJAkadcn+zdvUosNJXWnLPoF6bNxmw2afracdK9c
ceVaOfxuSIBISpLqJit8OYo1LP0iKOf8StS8o+eiLxu4nYC03U7TSkPUUtCoQtAq7R7h1zbUQdnF
XrOhNOI7JnHY+mW/zc+OZtnUjoh+tVy10S9AY+anTlczGRKjT+M5T3MR+aITFDv5aXGGZEGdv7zs
dV1eJ1xLRqeUsaIToCGiZfjyK6Rlt5FrJKvjk0SODdeejBFH9avCRTG0JT6MES5uDaPd8bm25xxy
MFTUYHADXseV3m6vbsSzrremeWOMqZ0dokTO4uTqg/ZYYSKTU91DwbHoy2j7IrVS4+bleV86fOtZ
V1deaPSdaILlC9bP+231FUB9gwmyN5w9Tb0pDEBOsT4lb6IKR2nHfX9mLBI7UJOteRzQC5uxCl0s
RkaYGuJje/cxntZBWlb+jjqLDF47LaiX1uPEgYYQZ8uZUQzqOM1Wq4RTEjsJNcysuItrBV4C1RB7
1PuXd+fJXvDK2mDiKTHS076JD5DBpCmmiuNTn3XuOYMikTRl1R30Zoh8w61UWBEy5XVMYU+jkool
LIH2QKUba7Ubv+1c7PY4v4aphIVViPcUn6ezbc8D7cuq/qFQIJrQ0PvdU/7cAF0ZFhgvQGnkBVeK
TKCnl8O6lYMvonspzKhLrp7KbJxw7HVowWjRKu3QU2Mlin1tqYcFSuCmrP1+Vmka9NQui8VrjxTE
vFQw+CYY4/iuzZGKhzGKGxuvasg0ZfKboeiKP8aBAq81t6nYMcVXG42hIgSEMASGWjJCGyMB1Ysm
9KFvT2s5vAvTvGx9OrGBfMx5eXSdsv8xIMlW7JiIS9vEkjMvAlCsEg8SSdHNsObY1hI4Tn+acql+
yAx9elSrfqr9YRiUA7kbOMVevj6XNvlpRNL/5J94BWkd23IQqzSZGAM+4CmetEDvIGGplMw5Vbpo
PnOov+iUAx9LEcv7GJ/u/cuDr3v2T85pHRwGA/iRePHYVIL+yxMmG1MtWjsSp7km6MwLjXRRWvcf
C1MfkWDqtXBSGuco0dLa2d8NTnIdmgZ6nlkPbAUB+NYYR3GlxMkox9M4xMspdaEd9GTpfe+WUZ6R
DCyBy4vc97QmDYpxmG7s3LZPORINRyd1lYM+jONxiHQIXl5ekyvTyTGi+M1WGmsqbtthVzc2j4Po
5pPSytH3rKE5Kf3ydSzHPct5tfqMRIsn4CLPQ6F5S7BrpW051P0yn4q0o7BS6ertkvTiDMpD+VMo
SX/P3bAPioPK2GuNNkOjRrmm5hmc8tDlxtdmXHUmcgwnnDIcPWuEQt0o4q8ea/vj5fVcK2mXh4zy
FSVvWskh+SY7uTEcptLLNNMm7WS6Rh8MhSYPquhqqqRufoaGqPdrnUYu3W3jN9KbtROCgbbvqp36
oVlmO1yK9rNZ6o0fq33le7lWPpR5nvysFHvP6lx+Ki43HjCFFToo+F7SiRuLK8qyZSA3O1opFLq3
Bb3xy1+KUigYgDjKaSJx+sdyVO3a8r15Und2ZTs8pnVVswI3w3NKA8rGG84nFz0px1rCqXbGM8RO
1XurHb/mWjKeyCBQmEsm7xaKFRG+vEeX1pY3Zh2YOcMEsvIA2pt503Igc1smagh9U/WjUPKpPCZO
p4IiMpxGpdEdsqiUctGnl8e9NLfruGtURcEUxiYq9NuHVdPzOna6WQ2H1NVPJN31YwUjHDqONTvd
T8X5PxgPNB8XmwiLW3557JsZbp86IpWOqnx/5yzuhEQ5VZxuyb4lmlR3zOtz0+M8rRAhSl/Iq1wO
pxhNVwxuq4a2WaPabXWEboL+XcgV64a0mx2ZO4/0syOSrkWIDTdF2x7gGgnkVMN7DydThTzea/XT
TNowQIk5O5TSrHdody+N5d8bCOQK0WHY/IjiNv5YYSpjLxudBTUBGsfJPD5O/JvjaM/ufzDUqv/D
YMBKSMFfLialbdxnPVrCJaqSoEcb1TrUtXSDPAI296pH4O95YR2RdEAnEH99s3NCm+LZdFMtzCZp
3fdW4t7TZNEcKrJ1jy+fyesl5AFcrx5+7cqDvjGP5WTbywTeKtRHzwm8hDZ/1YraT3nfOjvCVdfX
fBUZAshkIrXMVd9cc+FZZZNpthrmYHMDyxzMYxdnrp9AKxaqVlIH2Jc8fP38CKvXnWOLyF1c7ttg
J5M6ukINYQByvIOIzPqjNCejOOMXwdL58mjXJhSWVLrjeW3AY/C4XY6me0MOm2Kqh6mj0Iyv1U4L
YLcSbiYOsqMJ/FgkOp3fi1FZ0Yd26kSR7kz4mVXGnJLRZL4mEb5++QlWriszUAkt1BcFQUJZSr9q
iiZs+Vm/yRw7MJeseP3WrpEexsYATH6FgXSWAobyiUFb20mDNQVwjik73EGBpZFRmK1jOczdq68k
wTwXnywVvxFP7nKmLO6AgIg0wjSzv4xqMYXaXJm+Vbr9DkDwuTVdHSWOL/USIoLLkZQ+lYOh1Eao
GjjjelUMZ+ImfES6NE6jgv6YgSzi8eWz9MzNBLCHwwIQB40id3NyU/ADmbX0Bq/TnByFTZP50C75
TV+01s6xXVfqH0d8tTcw7akUFFaSrPWuXM4vNcjmKvashWkJa22SKgYdnOl0H0kleSz0ck/j5Zmp
cULhsEX9g1bR7aUs7Zpeiozx9Do2jtoi5DszKX/krRQ3Ly/iukjbmRHIUgPGo0L/dLNz1I6mPB/m
JWy8VHxRh6oUB7VA5uu1wzgrkzn1A8/Go7A2LzsE+SV8WbEW9mpizlRNSDH5eq0bn18e5/oggtPm
AD5ZMyBfmyOfTPkgErhUQ7e3KpLmVv5ZadvqPk1lEjbC/NTKKt9j0Lo2aiRzgPHAOr/mjbbNKK6n
SKXPTC1UC5eDiPULFxLQtPSWjT9GYxeQVBvDzGv3hFquz+WKD0IVDv5ESPW30Gr4lEVRwwEbjuak
IBdu/AKqa98ro/7nErX2zoV7bjRyolRFAd8z082Fq1ZS4pgyVCjROyLMc4YY+veSZpWicG7bdHb6
V4645vVXuCYpd9KCBOGX9y5S2qgu40VQk0N2Y/S0n4Pu3Eq7iQ7Uvveaira3jtFsFZgCIRdYLNRj
LkcD/j56teqJYFBG9dziiJ6UskbftCzcbA/4ul3Mp8Fwr6ETXokSt5x7FvFxnQgGawY9OemNpx7z
cgDwOcbSV5va3rno68v6+0V/Go/HAJE1BE0IZy8n56YqNeXRFKSyhXWu4gZgp0dT3XEeyuyO8fqH
aOmis97b1hf+3x7n33OLC/EOymtky9QrkGOf469NmSICEdOrShI3C2eKynBpdMvOqbkaCtwHu7cC
TgCB4JFeTlV6YwToApXNqbfnP8esaJJ3zcqldGunTf7uZYvz3GAe+GVOpwmAVN1YNgOYHMqqMEUn
TZXdRW5eBR4EzWfh9Xtq488MRY5zzX9YwPX4x2ZeRjSYrW02waIltBQXXjyqByWqeyqPU1v99eqJ
4R1w+QiQ1tE2rlo+2BHoM+5eTB0/JDRz/8hbLzuKpDI/vDzU1mqTySG5AGJHXVMe9nZimQO4uI1W
IbxIiFu7t8/EM2Zg00N5GGaa7BsYNoKXx9y0kFHkIYVE4oPHHVeEV2OzmrGrZxG4gD7Q+nZ+p1gc
k0Nid+JmmagsR7mm3Tn6EK0942rkkx+cg1LRCkSbhaw+FJXZn9vM0/Yek2fWAqFqsvXE27zL7mbZ
JWryleYAINBNuworudCr2Zr1HMTkB2/sskvDrjFpHXp5Oa6G5dex8KQ1SHRR6ds8nALAsQE8BWGz
kRa6kRL6wewswwcotpxV0ZHp0PZ63a7O8zrmim1kJ0hybR24KJaKTPJ6Csy5yOm7GLywRxTjXDfq
HrPJs0NRHADnzVio0FxeHSMb6sSa0ymYTARwUTowaFEt2nM1O/mOL7y+gheGllmRUOCS0jGGANnq
LfxWjUiXpV1a256C3lTMN5nTNb6qRtNrr8w6Cq1pPIyk7kC5bUaBe552TmcKot6ITlLP21CmCKXA
VkQYzM/fdUJfwtcfElruuDY2ThZqFJeDGpYYjLaBCUxvYQTzrKU9tECF3idNGh0Qq7HDYhj2BKOf
2bo1DY47DEM5QdQm65ZGOSLy2SADW02y0E2L9hSbmjxVMipfPz+SipTl6HICcLZN9uvNLKrBJZE8
6bPxg/5DWfqZARO1bFLxsTZVeYoIir+9vKrPTXB1wEG7kdxztkQOk5XDI6xqU9AI2QKIRLFuADrj
2009//GfDAUoU3Ww7Ve1bbOsyKpbBjcuVeObBVk/v/V671hSw98xKFunGPk9oKX/DLW5cQ5SIpFZ
zVOAjE9znzl51RzGBkoWOzcEaDRotpUxznylq6cdV2fTh4NpX8dGkYVMKaeV4O3ynHYZCknNsEyB
EFCHqzjHZy+OE7q7pATTXLLghyrtrUe4XOLlYM5p914dI/m2Bxl3Lxenuhmkyw5oJsSrUUMBnkha
VXaW6BlLQa2dFw/pW2LmLTo2Inb1TJKcgSbEL60q5o+0Ybo7hmKd68YckTkm+CLAg6py2ym92EVO
1ogt70cnv20InEK3i4x7mAqNQJOztpPpuPIzWXsqwNAbrWECojiXaw+iq8G8jozXmnoIMSFF7sFM
Q6yJdnTdoQ8xILHfT/QbFI2sTi+f8GfeMYYneMYnA76wbR0czCUfohQcXWvL4kFrtVE9wWIoH5y6
W9yDWxfDW2EJy9xh6nx2mREVBrmxVuu2pnHRikmOKkcOpoDhSEDt0ifp6Ee7XImCcnevFvHMGYea
YIXk8GA/tc5drvPYA6hcbG0MmraF+i7p7ewniVbrI80YElGTojPDGQjwjzGbxiOsZXF7VFSz/VnP
Wt4jZNEIOjuiQgSjKtMahV67PsaudL++vCHX1o3DQLi4SvKsFnzjZvX1WJIKH8dAHwlPmyVvtMDq
tFrz6ZMxoh1v/HobVo+C0iV5KGgojM0LxWUz7AaIXWDQU3wANbP8SXsIViaC/3CMFG2nhPDM7LhS
FIZJ2RokADbjaQ2K5ePijgFtjrA2xJ1nzd/aXpOZ77JD9euHQ4p3zbBRfAdSvzFswqSWP6jZEPQN
2hUL7u1nNQblHelxtic3dD01GuVAXBkO1FqrLb08YEalITfiFHMAyNu9q+D7P+qjaRxio7Y/vnxG
NlCK1WBTaiX0JkXEkHTCXY7Vm1M3IfYzByNv1rF3RPJF69SsJcbR9V+t0TvKA+KYWnSAg1T9GS+F
fJ95NYX4lz/kas44VYg4rytMCh6Mw+V3FPgERo13EGpRnxxLkFY3dRKph5lAM3h5qKuTCskD4u3E
qaTCV0zD5VCAgY3awhCF2ZyNZ+lWw2Nqds6NoXXZMVvUdOfoXNllomGNBltCLYoZrPTleIRRhajo
CQxlpNZv9TS2H1UjN37FJn0ohxJ4KGk5lQLKbTx4annTp8oewc66ehdP0To6qkHYrbU9dgtkNJGh
MYp81MMY4q8/K8qYb6BxGL6ovahnP5dZfOwH1aZNQ28/v7za1xtL0o8z/NRrR5ZzE1U5yTSYkT2j
OzeYa1eT5fUBrZ3DOS5n09vZ2ucGY45reEryAe3GzVJ7o4IPzTwta8of8lnpp2Nb9A49aIs+ZzvS
41cvHqtqkVdFXY8p0olyOVpjOIVlLo0ejlKpjimI50f271c5x+nRoo3vppi0PZWPZw4TI+moKxB6
cHo3M5SGp1jmJIyQhBNSx/os75bWbY4o2DYfjAaRTzXOi4eR1rVDAeHMz9fuJvMlL7ECBYG1bTWL
EmrhcaYVwF/KdrqZ1VaeFEDZIfmefsdHu76mK/6GK0N4+kSCcLm6lTkYtEnoRujpiXpI0ib7aneO
cp/LNnpIyn6PnfL67NABTCqZShwUCCTML8dL2nnASZ3oLawpRLedXQVm0iuHkqLD8dWrSDEOFxPd
Ql7KbaahrBvhVW2PrA2tmLc5icczAUJ/M87JHL481NUqrpEwiAmc8RVX6q6z/i0mFlVH4EETX4gu
rz0e4hjcjF251TtY395HWT6+dmqMh3S8B16a7mzesM14jp4KZxFaSIIh+qQCGjsCjK/6o9l1RrRz
RK7MGoNxCCEbIRFPxWZjWRWnNOkOzrRw1qv5Q9GOM14flcxKl80hVXLxiQCCUnW9LP7Ly3p19TGi
PCColZqgVqkMX06zHJQOwD/TBP7Y3Dejp97ZtWOdMAh2YHv9fBQWTaMvD3r9WK86MSaOFLghxLy2
LAdCaTxnqZivlnfxO01X0KFLje6I4l56yBJFDepykYdRM+twUGvrtqvcvafk6pqslPsUVPEoSdpf
1XnUaooVxW7Y4DKxglYdR1AAyHoViHYHL893tZ8XrxZDob9CTAE3h+ZuuV2aQdGjjpaOUI+8/GGS
c3y3ZDQ5vTzKM1uJQ8fdWLOSK73w5VYq0qtcu8ektXUCEUcaoSQJyjJEvMC8i+3SvIsqa68U/twq
PpVWgM/Cv7E1NvbgLKnjspOSnfaHoipuQXCkIEZpdnl5fs9YAK49/Bh4Tx4123WVf7MAblSqXk+m
HM8qU4+tYiD/4GT9MW3a9F6J9b3i8HPrCfAFvwywKCqd6/f8Np4R0YhBC6UWdjWq0zByki+vtCgA
OOr5RlTLw2Dne0zUz64n9TjCbO4GfZmXg5b6bGcQp/IuuSjotAKOyUSHjFGlv+v1FpWQHi5EHnw4
97YVdyC9Uh+7BB+jUCC8bQrcjAP4Fe9PmhFN6HKcbiev+cyKMiLDoUTBk7GljoKbbpnaCD9jimN5
jLtsAfyrOyda7Lp7fU7+mnGHbl4+Nc8sKGEBCWlKgDxU26JV4rSLPbDL2PEi9u3RzMLJcZODnZX9
6eWhnrHizIv0F/kYXIstuK9RpannXqSGBp2OYW409bGScX00mqJbu9uWsHfRo0M64tVlHYjFaCbi
BQFngHu+LsJvR9Xs3LlKhxLYTworM3A7iHfM2gxiz91L4D5zC9G+glQCrAZR1hYR4g2usA2IvcOs
iUH8tHLxs2Es3+pJT+e6IvYycc/tH3TXuMG4F8xsM7Uc7HI8zBiYeD049gy4IDKj8gYMwI+Xt+/Z
kaghAZfgYcKhuVzEEs45e4L3IWw0c+y+TnM52O/R20yWo5cbymuzPWtbMs8PDxCvj7oFKi4Lihg5
dOlhQ5QXKqaXBykh1Qk+iOJWLSiavXZ2KyEDaTzIoMlqbBW0BRVvCA8qMxwS1boxC2rwCJG2f9lu
lDy+PNT1NdfW+Iw+nKfazDZ32lDxa2slJ0sYR5HVwt9o5vE3aZtLebTmMS6hlnUAEzojOrrnl8d+
xrXgkQWLCbaf9B21jctdHGBZoPgw4P1Kp7GEb09OUfSHOHW69gQhQhaHlqCv9I3d6Xle+nLQy/Fj
49LIfAMwMYp3Puj6vtDdTwIZohXqoAQCl99jaU6jyWi0wjgH488L4uq3VaK7IS2yre8Qh+x4dNdW
6MnAUonDpwOPs7kwRbpMZLYqLxxWBqhhHtMvkTtWZ9JXapC1Sv9QGigMTNFY75j366kCa8KPpRBH
yx/x+eVUQXdh4UFwhgpJ2g+tTlO6n7ljDiGLMy5BW5hesWNyr0uwWAXLoEpPGLLep3U1frN8iSMM
9Jgl2MqkUaODFbPlYwsgLyuH5iuKYfKurOgXTa3KvlfhUH7fjk19qhc5fTSdVqJKuug75/+5dVhb
/9aQj9B9K0g60oltpHaNI2bWyZ2l90OQz111l9T18qax3J20zLXdInBfA0yY7hx8+Y3fx2a6jUY7
Y2jkCbrEZV/Tgdwndh2OmhfvISOeiM4unVlANNhjlQQi7B/biAHpSOL6mAe17xF5NN1Gou8w6I9S
LBWMsKM4WktON3dZlN+URP0CmYTjl5KSn1Xb9c7+rzZ5+zEYNErnpMyxN5vbVeaAEwet06kIlOJU
CG/OfRqjXsmAvJYBmClHjFeBgjo+yeUxU3t9HIuE5E9azcnHUnXSO7vQyrsSlN3BKtxvL1uxZ6ZF
DZ1MNw49OPaV7en3U93ndhUnJrDLXLLGUBxYb9ykVncy3c8cHGbDi7BG1Gu/6OUojSviZkGBEtn5
zPwoZFKUBy+fpruhagf91dEJlY011wJkFwjPlqFsbvOZIDgifdYnyddE8ayvtOjEyzkdB6UPMNVS
OaUdxA479vCZWVKLxRyS6Vm9wM31EJojKE3qa0S0DHdWYnbpQekHhN1mRf308r5d33yMEXVfYh2m
yB25XFFXI00gzdEMrTkpbxN++JghVXrAF06CxMmTHXjus+PhR4N/gAyEUv7leL1rS3cgCR3a+RLd
FJlb3Dqkt89um5tHfZ7M4D+YH2E7DiDPO8HP5Xh4tJ3dCWgejTKzA08HXgqfpuPnaxwGa63YeVGu
jQ3VFi43fgs9HdDjbI6okc+J4bYuCaZucbqwqYTzQUllC2og6vpAdXtHOwCQMOOD0vRDcnSK3jst
M8VKtdKAFTa7JufqPPFJQL8xuJwqkgcbN3EBItlZQJHDiujvjq+eg0qWbVg4c3585XIz1DrrFYwK
Lmybg0qybkG/UzVDaoPNm7gZ5ClZZBIIVCqDkcbgneN0ZXbW2hYNO3gp8IjSune5vVYaRTCoGWYo
9I4GvL6kEntYZk3spSivBgKahDVg+aiy4QJtolzpKr0dA1E+QSoYf2ArrVtA9clOB+L1KPgD1FLX
a4+Y+9bFhqJDB4vcWyetVowySPNMR34ukoXs3R3rdnUoHIwVoTGXAmwQb/7lyi1GYQpZC/cU0Yzz
naKIfRNVM1xOuTq9GvbJWICsVn14AiJv211fOFpn1QYMtmluUvNQO3GEy8e4jwxxV6hKtFMcuF5F
Aku8Cqrr1F1Iwl5ObcyHPLe7xj2Z9iwDw1iWu6g1lZuXj/pTLfD3l5wi4QrDf2oSA7u23azRdkCR
1qJGY3fS7AM1rKLqzjTmDvbRyxo9RuZ5AK30wG1hSXX6EKITpbbEuAVLbxeQ5+W6h2XvneIwdVUh
/CKnun+ICeG6UAM5/lc7WOXPpIm7D1OzuG8hjTLeWVFuFriMxfwJ9OVwF+W2/mGSyPIe4qGCW5U+
dT09TFlsfc+kaAafLlX1Qbqq/JpMOnSFLTnbO5GRYDs6+pxTCet0b7klsYRVys1G6IfKmSPjYDud
+j6edLoMPJ2OwzdqPYrxPmocQwZ1kds/PKOnLVZPzORj1BXT11JfEkrsDhmL+xjm5Baq7aUVN5El
YsRoxkmEQ+koY2hbbbocQUCVdejArtAe4lzNnMCe9Fh753ZN/2Ma6rI6DSRmggjmFXieLLlMP4yY
BkCkGbmNINuMdBr8ubPy0kRhN8mLY2Fmsmxuh2qiCT6zpdXnN5qVwaF1EG7cRRX07/lQvq36Ik6C
uIut6KdhyiELcAQgYUzV1CjPopGL67tJ2Wq9j7xT17J45kAwj3uYtmFpTF6JQKlLrVQJvT7J5Lmu
hJQ/y+b/UnZmS3Ia2xp+IiKYh1tq7KqeW0NLN4TUkoGEZIYkefrzoXPjrt6hCl9sb4fsMBQkmWv9
6x9arwUNc6JpZ3Wj1l+nJHBI7gjCqIsOvTGhcbqyFlnR75YicAPfGLwIj5kykOP7Fc+oYbGabEp3
eSrqg2jcYSthG5RxlrrLfmReEKf1kiPfrOpdN4TJletfnurUmhRkfBBsJqDyl/2z5deI/m1L7BSN
7E2TZlXc4qGz80Oj3Ue1Xb1c+b2XF6QhZtPilFlF24zFLn6wZycZZMBAnFJHNsleRbbs9svc2bhr
Vkigtksmc3Xj2o3t3QR9Gw47rKXs87yYY3QIZs/2DoEr8mU/JdjqY7LZmWEsWxeTn7TPw+J73WdB
FqNXm827ejSL5AXaADofB6fM9l7PqXliFui0MbZP/NXgM3iSkG6nr0MaWPXObpVNClJQ0Mp7TjEH
uND6A/5VUlnJg5zqut/iM1kVsQpSShPGClX3rYfCEuAsYGTMEFGNfWpsFOcPBSToW8toiBbhFAx+
mlM+ubuuFaK6j7AlcA5qIEvtaAu7+MdyRYGjtNnS88RsGCJ6VIHdPPdiSr9NiFL8jYXF3J2w+ny6
Czxj2SnVDvmLwm3KPHOvc/6z8JinfEmFkS63w6J755A4bVDjCCADaHpVgU4W+Tus5dnqe/WYzziY
HrQR1SVy6Nm5i2pL57+cJaoONNnJuC2YikTuzmNKZcQCpy1wBN9D9Rf7lug6vS3yTtqv7ZC2c3NU
eZY1xxD31RyzS5FaUHww4BrIFPAX72TTLBrbqYvadDUQN+cXPPGsX3AJW+tM000CYjM3Ucr3aZdy
l0SY2m3czg+n17+vRHqpi2+PyQVzoZWkiaMsyPtFwddnubLZ7eoTRkBW229aPo9gj+qVLz4z6hrT
C4/vvttjEOF/Kudk/idK2RcemyrhVC9q+KVx39nQkQbwlvEIEy//aYZVdp/WnOE7Obl4wTmW3bi7
nA8ideLONpGX4p+n7VjmmV09sMYVOSrSxK200Ys18L7Mun6cjFQ1T7BzDbn3QpnUO9NUXk7iSuV0
JtZZGIPdTl1gFfGgTVw7NmZWQf2rkUMWd4YUeb6rWhlOWJFi+xZ+dXXvLt98g3CsV7sr659hnzkY
x2EP1d+EeQpXfBSmg48asnm7vI80rn6/c51EDTuR3wt9P/hlbZ30WIw7WS222EdZGeE6xMDfyTfB
GjvznVlbsNFlQ37qlDXRcBJL5pEDnaWehhCTtC0xQstUE06aiTTZC7Cxe9euox6jv6pKvvm+nPy4
ck3d3uRjUOu9SPm675IyJaGMZwPskuSOOCV9Z4wcndLr9RN+XdEY2yZ0yL2XozQoPOChp06p6khG
6VxsIGCN5o2uMN86G9TcT4Yns7CIw25WPaek3RFSnXXBID4XdmC/Lp1MRiw/O74+vFCMNuu2shyk
uTWd3NDbpGwKbxvU2OFvmDRktb/pbY65uIKUE64GW1oukAymZlKxn9W5+WBWeBS9BYtjLEehnVru
hqwbFVkwViTKJ2oW78vcVn3xKTOtZWtUlghPngjTt64sredmTCfrhsdv6m2LP+PrwPeTHh0Ia4wy
4eu2xjbxFvvgmEIEsfIxqN/gh+S8QrvOPaxgx3zL2em0h7zHd+5HlSNSeuixCNE/mqh3eE2WPZf3
c5GVeYzIYf6UjmEgNrY5qC0cVAalw1RWx7TG4mirVZOyjgmo8JAZ4+5kxyX2r+XnytDJd9doBuch
Hwjl2+ZCmdne7xt59JSh7U/BInR+2+MTBpDTTHX+KXF6KeyDKlFq3UQdq3+Mu3xwunYLIFPI3eKq
Sn/CqdH77fIPjTJ2F2iSsYOXZ6njSBRDf6hSzrlj2lpZ4u+02/XuRohmET+ChXnKV5UkrkFd7uNR
cM5CQ7inbMnCYF9ZhXPbGUEPQaOBMHmXRW3gnJfEkKT9DaKZGBNjmhlnJCRHO7se7fIXA60pOvPf
8qhTE2dsdmbQBofR1ynWgGmezc5uSgkM2NTIf6LYKfq++T5ZeHLt+t6338wEZP5tapq832ZyGdIn
Y3S6L67Vomqo/NnRB62Ii91ETZafx3EmY7dDcTODCHG67MrBMm4AGQzqvmmifI7HNopGEWscO/fm
Sn6fQaVl9orwqKzvhJLj57bCjfofyi+nih0Ua80JozJlxbMwrV8prPVr8vc/0SX/LnJAs4AL4aqt
+wDilYsWzKWNKGZGtafQ6lP0ak49ljc4ZUXEL3d9Qa1X9/mPsqrDz27lkbPeyqAJHkNXO5SvM8j+
rVGlubnW45bbxjWclOSZzkBkC+wM28FSjpSEHd4atfW1LwZxcuvG8l4qt3C/ht5gDbFFith44zej
DK9MV/64B73/eWtUA/jrylNfZ0fva7hogJ6XpM50UhGWaPuyMs270af9a4auehDaLKLd4I4ij6N0
TjJ4rf23Tle1s9UYhJ6MUH9zmVv8hnm0GuFLPX12x+lXmCj7mqzuw5FHgw/9yl5Vwatu56LBcpnd
dUGv1Un5Wjcqnpte1DFBfIw1Y1JuRL8Jc2HeB6aa6z3MNO+/mmZgxYtB9jojZaBHG7vWh/8C0d0x
Y6KW+OZpYGb1mQHNsCPnXOJcKdgs51RSdf39oP9QcULl5ZyHDuFQen5AA4U72pPR9ubJKOayPFhL
ope4CBjVzrHwesvaDGNnGFcK3T/yy/erAmomRYfN0A2V2CV9MNVwTrK58U4F7Ur1FHYL7vMbgLLu
zbEzAj69bloSHJLgoOyMsZPzockkh6k7G97yGM24xsVhoZZ/PK0Xb9PX1TSMceJhmXpYjKT/qVQ/
FSoelDIDXAms8NaNgtbeymkcp+IK8v/nfv/9e1baK+8bKJ4BANx8+/2Ls0WBESx5TOeKatO5w6sz
wVZzEoyfqdvz5LEpMOeJGVZIuUnKxX9rlBrVLQh5dh8ZCzUlDsntF+zpiGaNxinbj6jYzJM5R6Vx
INiK5OY6k1qdG6ecvhMrJ8pdrg1jn+jCqa5ADX8Egf/+PSCY0N+ZIgXrQPujjsXXQxMalX+CSCJM
6B1NXW/DiW7pHDSOCO8hKeNaO6V5eDJsUB0dd9oOlo01BkVik4XcRcFTMfWLJKCuLKdPQvihgC3q
YSE3qzG3N1Tk5b3P3zX3XckQ7MrKXnuldz9hlSxAU/h/TB1A4/0rGcsUq1lnDk9pH6qbhgLvAaA/
uu3aOfg9dsrY8C9U1zChj1cF5QV0Jv0HTjB2pu+vGjljm9gj+HJTBsI7dKQqqGOtgil8TEtdZp+K
yBnC29DCfPlazb7+ove/mDfGRfkZ9MrEfr+/dsVsHJirkee+MKPbUIV4/w4odNKnnEHwI+J51cSi
ddw+tvCjtx+yAgvIvZvqBDOyDm/aIy8vv9dCEN0b67bzysMs7fJ1Tm2UEI5ooN/Tr1X/9PxGBxPT
pImuSFXXQdH7HwGdGDwNFSe4hHXpRpf2fTbaZmWcAn/c6yhPfyhv0L/ZnLxHzvZ0p61sfMA/0vut
vSW5glT+0ZRcXH51SFu7HzYo7BreP0N7ypsKj+viPC2EsG6zKFW35dD6AE+UUnI75wX+07OTue1L
AB7bUsl4/SPm5uTAJU0hg29O6tWE1gcU7MlmWmQif4ZyzO90kIREsS+00Jt6roN+jjPIb8au5OTu
dOyOoT08qijzbjFfdOd4dokhQNLREEMQV1nj/nI9w6WznjUmMulg+cMOW/MsPTMSi+zzqG0Vxrov
GuNbM9D6ixvXUUR2g75FZhZ71oAu1syS3jz8/RT5MOwHAV0NJxwmO0y6+b/3j61SC8wMzxRn5afz
EjuRHk5Wv6h7IPr6AK4hzhHD99i00l/NHFonlDXDj7/fxOXKWZl2gBI4fqKrgB51cQ9R3eRp4o/T
ueoYNd2UCYdbzDduESYyTcC0jiN8c+tanXL2hleb+dnNa7Pc/+fbYP6NaA3SGNrbyxU0L4uywjIb
zkWgO2en/GDGrNu0CHW2M/J7spDIby8tjLtplmWsp7K+soj/wET/XsQ8CVikJjASsyhIlRdPoosy
0MU8a8/ET6ThYbUmWOJ+CvHxXIaR+I08maf2lpax++m2Q2jjve/W98Uwj90SY1eNA0SZ4snQTIPR
78cun7ptZ7V+McSDaevhGE7mKPbIbvvbejGr+UfCO45Ok6qRl7gJrj9GUDanPko7TPHDrm38PW68
xgGZ9ljt/v7ELzF/fi6+d+sP5QhmEHQBVShGjUuKvfjZCP232QyNaSuy4mvWDo27+fulPszB1muB
h0An4P3CoLu4lhBDWBIvU58nZbzNqK/cOCkl6TdTq/NDMwLzxnnnBPW+qwb5WSVZtl1yOX4DYpxu
IN1d/fYuKzg2epMAB5b+H3n/pUOCBqFVnRbd2bAplDfDQEIrZsPtsDE9MNmN3efLNUHoH6Ls+xXG
4IOHgApx3Twu6ze2E9+c22E8YyYX0uV5ZeMcp9rup6MqBhwt3bqVU37uTSM1XjTKueahJWdiW+hy
KF+XDMDtNQK4ecizCCPmKiq7M52qHYD1dtb4C8N2Ne8DfymTg2AQMcSLnwb5tioK4X+bSBrhzHKq
XHn3SEwK9YRZBocuffrwarh1boh9i78P4e0TWzVAlDuH99jNtOmVxfcBKOP5Q+SC3gMpCW+mSz58
oxLDrdKpPuN1ONzrzDNTWCZ9Ux7JG41CXLgKK912Xt8uxBENzRvqijncW0IojbCMRXrCStrc5oiZ
c0yr/OxL2aS1Ps6LZYhto23nZiI87Cr3ey1FLt4hog+az2gdYbFlvt+zhwqGQabq7hwErOCHvuZk
v8sz4G7Lwvj2TMAL0bJL5yUHwy697MGY3KLfjI5f4FpOWE7w9T9/XLizgX5j/E4JDQD+/o7sztRh
Ad2CrdNpzrM/wdEcZ+fRsuqHsQ2zR6Wi5JHOz77pPK8VsdnMTrNSZeevaQcp80oJ+T8+LUwGiMuE
r7qyAy8+9jmTCVV66Zx7gHHwq8VXcWBVy8FtIRQsJnPuK1f8cJDSSKy8XMxG2V1W68T3j6Aep9JK
DHM4O2pKu40iUHDeOIPMzS0vUzZV3LnK7p8twb+0C2tg460BBgappygd78ob+fgA+PnchM9LoVG7
vBsVuElqNn539vrAz2/KhXne1kzdyf8ZpCpvtj3pHsbN35fB+lT/tS5Xr4U/HBHKaPTH1DbvH0ET
eXOQQD7f5bJe1N1k9X72VY1Ml48YBSbJlV70EqFYJy7UzWicV3hiTQ98fz1tTtmYeMInRMX1LLGp
icIqaHDGJKRV4btVB2WkKGqkRRnRbSpbj9M2GpPyp7EyQnbMXWjaEsVzmXbSxXO+3WKQtTDNdElH
2fqCrFERhxNxV9a1yuviK+bumaxj98GcCs829t2Lu59AlAN38Z/6yJePNJuRANpzsTkHALpbal9+
N8aF2J1E4DnSVHX5TGi0em1cW/RXCo/g/Ztb74Vb4I1hGwnSY19gPaM2vaqu3Oy5SoPeilM39TdZ
OVvfVZcFL9k8BzuKlvIKWeJikXJVFA/oWqna11mFe7GPVWLgmFPT9BSqKvmVjJn8lBjhsvw0UETV
2xLLAH1FGH8RMrtO6daE2dVplJRZBsiX15SQTwDMzSfNu4lumjnT1blx64rs+iopbYwAHFn4h6RP
JbY00eyXzTeDc2rZ6kil3Q6sHJeCK7vHRQW83hX0qtWYDbkZwrOLu2oWNyGJrCd8tFh2A3pff8Pi
uFEkuXv4XrjVKZndwVsx6co5ZvCEumv10dof/evjxY0Cu0tOFeRhqwfdB6chwlyGQifWU9VaaY5Z
PP7/h64xFuPVIf3kcRkqVe3ybuomLHZ1n31OYGbIUwVh3yxODh4yVgz12pMI2C1axCsj3T8z4/c3
yEYB2sVAly4zvKS/dXWXBIU5+Mz/W2vBRmpEXJUyI80aTbyQKY1bt9MYY4N8Rwx8rXEJrI3ocON/
MkMVTfuOqTxjILhGLht05ZTVi105aX9O1FzdLJjeqn866BluzrQYMB5+m5L9XopUJXE34ukOjlkl
WGNuLLcbXuQss4HJum7ycFs2jREOWzs1rKMltaf2s6Uj+ZBEVVPsjSgVBRnC4aSfwrbz6eeNAX+h
juRytRNl6hmnOsm9bjOOi/rkTUPuYOk9JKSJAh6J4Z6hue0+NYWdMhIuDaH8x6qf8aysdAt8Q9Ja
Mx7tOccuDSN845m7Kl+BTRi1K15oufFKlVPkmYWWp7Gd7+Gyu/IxqasVofr7QXD5lbGYVoUznRy+
OCtCeXH+NkYNd8wdrCfVqumWNDRJy6x1talEY8lN5YrS3hZlkat9yh5OSIDCgjTN1iGXGelPf7+d
C3iYu0E5xhyEumQ1srvsL4dauelYu+3zsCQPqp+zYwSkTtpWT69eJcU/oVslR2tK6iu7zf+8MNAa
sA6fOJqk91u8odzGxnKle54jNzsyvZJxUEE844/lowi18YrAmz/s/EIe//6bL+uR9Uezuf6x4YCK
wUf9/tpZU7IWZp09NyrIom3fTiICGIdFukF/Umz8ISmdT/lkBZvFbPJnhd/31zIS8srG8vEZQMDj
ZmwIf+BDl0JFg9llJ2pjfB4DVjpRTHZslVLfykl3B9Nt8x8kSmabcvCNL1cewR+ax/stY33dwcqn
xscLocj7Z2Dm8NS6qC+f1Qohg3o6bblWwJpQSPr7lZtXk1kp4yWaTYzHIrdaXubZo2QfdOSIbJsb
s1C3Ci9H/0hBrZInm01n/meG2qPFb42gTpEml+AhrcjdyQ5Dakf1Zo5UUt7OzZi1cZgVto79Zp4J
YFw6y37qiqo71yqtJTlOfAu7YWIKJENh6400zRlVHpNvGFq5lTZbO8C8ElvAzC32wH71tKc3NwTZ
LG0x9p8oj+pH39HL94R9KHny6rb1DzMsiGoHL3iJ4NCboj/0Qe62m2XwcbHP/NEM3pYBucGGkLgm
OfH0Sj7RAQeIAxiZ8B+TMJW3lWAiedAy8lYDesMeeVQ8sOHUDW0fbBtQt3EbTHDRNrK3fUbmTMXa
F+jWon+sknCQZzWTELrBeilkzFh7U2JVm6ySOWNSXH+LfdDN4TOygqCOgyzpvhZM+2lkerHM3zxf
et/XnjCEhjX2j3BRKv8w5pMUzP86ImkJ5EHnDj1ZHUNZGeqLcnV3LPJZwDDync64VYpCKw4bpbOd
L5iHclhUE/wGYhN6V/zqFONGzGFqG2ZIqlu3/R4qpNGPq7hleYSWa1g3kOS8PtvoKEh3PXWJs6GW
cpb22KrKvBPsg6LdL2rpMIuWI4fMEmg+rLlunOFb51uqvkWqWNIoQ477jS4qfKyUVF/sWs9hjHx/
qrZpVTfR1pawAciEs8vtUqbREaIOGMLGlMxHNlGWMcxH2hSesjZP9MFTJIcS6sugVIWL+EprUkZb
baz8Fr/EIHRjLykMgAMsNlO81k4vokOzNI3eMDyCbdbVYR8hMfGyZNORI4aried2UXmjnbk0b0Kr
mn62pUyLLcbMhJezdU3h557mxbkdUzkGSKAyo2XCMUyBPLalsMUGfG06WwFZZi8Dph0M0TXgDxYF
MvL1AwuhlD96m2LjPpntWt0YXrR4sWcYojkEozFIaHiqkGc61cH7hFQinW6X1vTI3J0z+21ZdMHH
pRqU1op8d69gikQeLmFFkyQlqnabgwyUa30yoJks6d7Ps/4GJlA12Pu1tKCukYH5eTYanGINCyNT
1B6JV+9FCNVB3staqsbYeRkw4GYRRf80ubUoH0ld1HghFtJIrrC0P26Snge7liqYsQ0sjItORoZm
7yyZ4z3xaheIhWOIlbOMfZYrWr0c9/0s0XK6h1yGIGbbY7uc/fcDAwNNa3WagSwOJeOie/N7uUBO
zPPnajY5rrsyLR564H78CNrkxZlM9+g5mqS6YQme5gjFgTHkxpWu6KKF5NRiieLEutKaOS8uMZlZ
dHMZWbV8Lj1pFemmwis0PS1dp5PPntX5wZXT6aIF+XM9LMg5n2lZfVQM70+IUgKGueXSPAdkqT3V
eD7+HpJqOcK7Lh/MHuD6v5dG/jpsXEnbqyXTJVNwahD5tE5VP/dBWlVHo5qLeQcfiEjutq6DrTVm
YXivW/WlSg1xYFDXQ5ukV7nrUF48/v2I/LjufBOkG44my25dee9/fpPBh2ssq3lWXV1+74emvZU6
8TaKqfW5ABEn3CLl61CzMV4pyi5azj9PnhYL2wQWHGL7yycfcFqVc1s/O3jC3k+jY25n5Y0/ZoC6
WJcenZYYxPPff+//uKiFdBOWJKI3XGEuCgL45dCQ/Hx4hnVlb2FghjvRZOatNuvscz2Oqzeb6175
pR8eMofbisGQ/LDC3e7Fx800AfoQ0rrnomQyJmWZfwpFWL9FQc9UoebctM6MHpKHivTya0zY/3Fx
3ClACU2Xx+xdOuOiEqiZ307iRQaiRIbbe+3RgLp2sJrJPAYRSUZxAK4A/asKroXJXbS1LKgVCGJb
4QBkrnE5XCrEoBxJvvuL62Vq3xsmb5aDHRVh2W6qbiqO+A85Dw7MspNB/s3Lf33bnDQAK2t3vWJg
7vvVXZL23UlZG0+hRewpwWRTpm9z0Ql3i9mWxitjmHgBTR1d66Y/biues+qJcD1gM8VE5uLKVouj
om7E8zRCCG1yQdVhqFoW8Zw3e2Y8UB3//lsviQx8T9CI8cdAKMsy+3CEKL+jOutr96nIF3i2FUEA
YDh+mE3HlErGOvTaK/cLvkDOfmjdyuC8TLJo+Mp5Y+BbErZr/TOkdXsa3dIR9yAzFEFJYi8v3DkE
fo4vuWSxUWsn+qUDOcIVLjS2dRsrkdrp4zHvqJ23f/9hl4ObdRGtIBl/Za7LPn2xR+GEbkEd7sxn
diblbAxRRjAqoDT8xmM6fwKxcuN2MYP+IFq/+jQ2WVnG5JUEn5mOS8Ze0rvSWHzYReC/4DK44hB/
5EWXWxez4tYoEb2KIi+fHeQDR4z3lgSOtesdMdJJbqelu+ZQ8GFNYVJG8pIVrX5Pq3Tl/ZpaYHUn
ILjuc0vEfXgmwlreJq2E2V23UXFUsEbf/v7oPxzGANNMidY55DqfvTSbyAz2x3FO9fM4G/JT3xr1
c5Bb4pCVVPR/v9THR8r3yQLG/IHxAa/5/Y/DFxRGr4rSlyZruq+1sr+pPPTPFY29jMdkLHa+0Yj/
2p5TOSPfpD31kOawS7y/aMdwCuJemzznvZOe6RPDDZHcNaVl4t37bRCc24pSM2Z1T1egz4+Pliv7
oPNsEnDsLhXHiz3X8xpY/1KDyhyRPEFMtaYufUg6tLhXag4GEfySd43wmoyIGMJdZ5/oMi72o5rF
TN+WB88UeW33xNRftZw8SyEVGkTp9r/NADn7pwXdaYYMwJIAjpT9IsYBC0vNeC1osrgfBqvCbqwx
foVtW+T7Ps/lowojmewdSAwdGfEih20LvpSd2rDoHcLYzWAI455IiJ4xc5a02yHwphy/IjQSN0pZ
9Yjxd2SNb1YeRuV94ZEGRWdX4C/8MKxj23ggJco9jqqvchgKQfulkbn83IoyKyH25f4Kkk/psktH
s32z2BCKLXHqXbrRonem2Genuu+7EZkJxbwJEyarut9h72oZ67Fvhjtv6I1vAsLxeA+ns/+SdbXx
ihtg/1YuliN2KKCWR9+TibtJp8wbbk1n9J7dWS5vsHdpeGVXWXEx6YhYVOKzyji37WSMS51md8qx
cWZWZqnFaZCifh4TaxxuqqpfvG3NTGJD7Ad0rFTXUxWPg1zMjRuFSu5Mf17SI0HP5sYI0Wx+aWfL
iA5j2jf/KBEWfBUlIs5DGZoqe6lAC4zfHRaf9SNsarGleK/nvReJ2jzjMerfpsIpjRhId/iH/8Ej
p5RXb5E/KWfnDmNexcA102dD6db+WndNdep6DvcTYikn3GEbNoqtzqzxm8O5Vu9QUqGWB7rrJ7jH
EK3jBvoz7Ql/7m/tsfPg7BJfVvv3ukyxmjVNbUePIR3avA/NWne3LnhJ/tnrhWy3CR3mvOlJGC6P
80xdHGfEqgcbz629Y1dX0oLsjoYgHutRuAePGJjxrtXgNRsfm7HpS+C1RXLCSmmyp91iJ/lSbOjx
oua7tCGSxF6bVl9GhGTFVqfTeJh0mDkvc71yARy77OBFUPZnMb2AduLMjmiK8Z1a5m1e1+GrD7zl
v7UdpN8t9hfD5zZ1I7EZbBGIM6ZkVb3Vg6XdWxmiw7uBFJ//GIlL9vd1mhvAB5MzTvV2apR4Szmm
vqZwzr7LspJdbJhNtYdBFHn3Ik/DO/IYgmpH+kUSvAJ8180W0E4HJO826MUC1n8W5zrSOVqu0fvF
5j/0T6On5vvRgHu5hXPJuGBkcxtj6Q/Mw/LasV5LgeTnsRgWgovjIPf95zAB7ocoJUG5OrzLjhTG
7CLgEIVqx1gMmOHt+iJv8we3IxluHw1E2H6up9mNhhhJfKZiblWbAr81hkcbLzMqZz9PqqzjpIfV
c2zIJB/4bgo574Kg544gNjjenci64bWr1Pi2MrZ+kXloGRvFq51v+ynqv1cYROW3Fals9c2sqwZX
BO37sZuLObgpeunJGxOz3YmKpMpfvbHq5a+kCwcXGGK0/Y09CvutRVWaHItmjCoc5+lytqrR0BGI
C2y7GzippQeggi/dE9T4xt8UTqeGt6TXU3GahjZdXsToldaxajWOTkyyjOLQFrP0YntokDWwHhEj
hJwWR8yfZgaLdYezr8ymAn+fPMd3Hrr6tIX348zsDUGabc0pTNwbIxtFegqCpHJ5gjbOn6GQdgJq
WObWdkg69z5Y5kBjRFp7eb6nZPMBJ92yeUWxm6t49BK0nTHkfGfBcMolG8EQdravKCC8zwNBFQTT
J0B4G2mFVQch0B/r2E1t/4tKWhRZidt1dyNPdfS2WB7OxdlpMmshZA1gJHYNS8j97HnNTvQ2A4TC
RQu8gfEr/OfIZ6xfok7IXH8ztwV+TFZdQJStao2OYGrs9uCjRf1d4Pf/exFN9dmxrH48ThEv6D4Z
dDCjZzAXTJDz2gCGD7z+RzPBzrxHhxJM1FJdaW+00zjZSQ+mgdtNNpRzsEWNVdsHAzXX6nk/d//U
KhJGHJS18dtAxj6hKIi8lkCvJLjmDPMRVadvhybnUev+fwf7vmQIamIb0MckL15ddS1Apj9w7xFT
xHg0jLQmlTL3P6slDD65gKxZbDuqfjDgRlxTmn+si9dbwTeS2gz0zLycagQeOpRWTMmLW40KOwG3
ug/DtkEuWkE2t8oq39tWZWxVaibfyjU9NLc653umR+u5CReUvv+1hEPGuz6VdZBJ1X5RwrmOcvMy
1c4zU+/0ts880WxNF3vJ2dP9M7bPBZLaelRXLvuxLOaykBx8mmzstC6LuKXrpd2nynlWWUShsmTZ
ng00vC/KRd77fv3y338llT+gK35EH9ssmIi6cuzeeYay1n+ftfBiU6TjZobioTejh3Vn25rlf8Vp
mFXj4I1SncZ0tbx6v+zqBnKJmLLyxRspvuM0ajGQqOWEV344INnWjREPTJGQrPVhfaU2/9jFwzVa
0xdXbk8IT/P9xXPJgvLkFD6PqkHAA+EQNi2R25vO8bJ+OxZufuwXAMtNgwrhq1KJfQ01+x+3AGEN
HwJaIJwVLk0sGI138zQW1cswF0asVYHbnrIqJ4jTNmoYBS9VnJoqeK0iI5qQrXvTFWL9x2UWriDV
qq43+eSiyy5Ul+ZUtEH/QlHvHBieqQHTHss9uSnZ073dVZ//vtAu6Wl8QVwRXQm95molcQkbBU0z
wCmb2pcwzbL5pieN4iZr8fnYel5qdD/SIsofQPENA9ExR75VmV24UVDa8i0+O121KXOOq53XuvK3
FXQkc2YqaYaNFw1wGUXeqdtA5zK6slw+tnJItdYedTVDXS0D3y+X1A+g0FlZ9yJx+WsoisdoN5dW
GBu+ORk718+mLRtFdy085+MaoStGhQPkw7gT6tf760adafDIBqyP0RHTP0RdLQ/DGCI+WmbUGnEw
DMre5JNWryTUtSpWS5HO/3k7oj+3V5Yp3+kq0Hl/Fy0TplLVVv2yIMH52XLd/6PsPJbjRrIo+kWI
gDdboCyrSKokkTIbhCgD7zIT9uvnQLNpFjtY0b2Y6OhZoAiTme+9e89FGpiOGFLTRoswUurH99+T
Ny8mqWU0blkcbLZ1lKRXF9RlrqHQNj8ZBDzcdyMmyjGznTtmbN0dho9bVN9/2Xegw/FceTdX+c61
tm62GDr5rPWfDUgFZ53By7e+BMMXZQ7GL9hRMtt0qJdoDpkLIPPEoBQpAlYGx2z1FzW0txBmb548
uCBnRbauW/K6P7++BUUcBJ0w0pJ5jy6mEE69/0PJcvxup4tzZuH8OjvSOuCa149Etzvtf3zmEL+R
eDJj/v/lrau1IZjN2Cn7Uly0LmvTO5wYovzgtbUvD5jWQLmC0cMZ9f5zv/7MuChPHv8hFjC6y9fb
bZ3UWZWXvv+hAHHxSynq5b3kv5p7U2c/3LpTJfqdBZxbfHr/ytctZfYCBiXoxECPMwe5FnfovUCm
pjEuQboSvMTEW9y3zWLY29wMxmDrLLn2rYS0YEeQwOf0xvv+RltiECrjA8HCe4boD1nc66eNSk8I
jM7Jpam76cdkajhi64WQR0uWxTfMQ2of2Il2IUUwx4lR9E9tPyyhz9H7VtfqzXGQ38IIg9kR8GMU
ZddqMpIRbYm+obwYVTbfrRC5LfVTfoiBLZ2sNacx7IMgiQGCyGof+0vxPIgltg7vP5F/+R2cO6k+
V+4mp6HrsVmeGVY/0uu/zINeH8U8Vw+2mDwqQGRJPwWMtx+ePclPVu1rv2lNJth+nRsb1tvXwl2B
R3yIBLMzv7taiIICs31eDs6lJ2Goidy6zxvk/Lb+JHRlz5vU7us+snHXuKFner25ff8mvP0g6Mbi
VIVmgIrdvoaP9gA/86nTp4uyrOpSkCm8W7w+iMy4bvalNWpHbtGtzW5dWv7ZWCPxE84pm66Bqp7D
53pT/uH7JOrFGtoq6S9SLX0QunFN8tdYOtqRnk6+f/8vvF7q18twbzkIMtNYP4HXF8vQKIiuMoyL
r5d9EsJ1oEtRyfhPNulE5BFxFL1/weuF9e8FEZCgErOYHl2bBYiLlaRuI+OylyU4TMNS37vplM0P
iDyGI+9x8czc3NnSvfX4wpYy9W881H/7k1nVOfStBEHeq9d/MpF7RiP0Tr8sgKfiHd2uYX5IekDg
cZ0ZxrFkUFr+x2H8+lcjOefugdHAwXV1zQw1SyWLWb8Q3JABSFGLPNBU6e1I9wfPOtM/qr7SC4yr
yG7i9Nd/vufrXsKSTpuFCPerqzeU6pUXt9ZlWCizQlxi4ku7Am4LBeznwO6V7+uU/hQidy8CkaXd
uOVvXmlrlcsxQwqoKxmTXr1ljBlafdZM87IwvlMbO2s1+1gY0MxEECfZjVfs2pBC65slgxQJ8oKs
dbhxVdrItAb+hK/wUufQ8DZdNzgo41Vjj2cGsqrZ97IAulHFqbIw8blIMQkUnrQXpCuWRa96GKxD
X6MtS7IgA9caDGVphQOBDc0QdXYrq5OSs9560DMd8odbPXeiJneoGFuv98PWlOkWezpQmXBxUbGW
EedHFLiDTGmGZ207gMCY/MzZTM5aAKnAVo/ZMOXqxlDgb9f/1WrCvaC+WKNFOdDY14nTcshUwxzJ
vZTzRLNpaC45ICgbJwpkrKaPKW3SrPROfdY2WzmpcW+3bv2j99P5KwyXYY9eVL/1o9bnffWjVm0y
JwzmmOvE5PUnmNrm4KTAYy5GTZt7n2mJCM7w+KveiEq/1vbc8Jb+IgCIYNsqs9KIBoSq8zE32voW
dOHNIo/NBNQjGmAOvSvS7/WPQWmXimVqlotp1mkJpiSNN9k8zUPkGa2zxZ07hnkRW5v3P8p/uywG
3YCTPWeeN/p4bD0e2JXGuHjwTpyj5gpyusompV/dde2gnSUirB2WIHVjRPUvHyP7GWIcdjQYyNes
8ElgPURFqF+QvhV/XOEvm1RoJjnWfLjdjb/y2n64fovQ+LkgtT7a0TdBWkjggmUZ9EusFvEtQSnR
Rz21R02Lr0w36DGW/IRkf9ykfeuZ2y4ZGVUYdS6OBrrisy+8efgApsb9OpiFZYadtrheOCVC3whX
5fN2bJlDfOoRZacRkJjM24AU6g4ZJtwhbIq2Djb2mJUYRsSw6t2NWWUhBEvc9TcO7W+OK/yt6+rG
AJDB4xujvJFbWN2Hybq0eZBsywIKlWt1QLeEZbUHmstlHS7Mdv9odWrfOq/9y2NFCfv/m7weIdf3
7R/HBhuVXiFlbF7AC2eSfmlQxOBU/WUQxxlxtPVJkhi3h79tAd3QnPo+oKwsYeE5+ilJF58kWkeN
zjbVwP3c53DsHosCMPaNN+L6sI1+m9YDXnxS4HA3UWG9/qFFXjaLia4d12RZyM8q6IzHvHQ7xj6M
rPKwiPMlu6MrPTyKWvb1xaLG7kODfnb6jJu6vmFUuTqRcBDg4I/RiOYC1Q/a3te/h3N9kHaMTs8F
0AZR4IddiiXSC0NaG9djsKiHfKvNs5m59bgZZ6xxYa4tlXXjjPC3rP7Hqrj+ECpNNNH0Hv8uSa9/
iHREsBAon5/z2J66PqqbUY5fGwcZacTQqoBHOHuCWUQmGXmHtRxcb7PUhjrPiNHVafSFclJEmiB9
DLaphjNdqPWBIYyosSrd/21nyQR7C/nV2WvFXEL1SJo6cmOE07/eX96u6wdS1kh3h025hh7RXbxW
CRXO2OlWU1pnrfGY8heyHx91Kw7SU1C1lt9GbewZDwE7QQnuPfM1+FpLVR1l6UzW/v0f8ze36tWt
5cesYm02QPrJ/KLXt1YfArCRvbRPYOfsCc8AGlmyn4l9Won3fjVWn3PSsFNjk4MDc0JLFuWQRWU8
CinDrjAV2e1GHgNeVW7yFfszxk45JL6zy5A2c2ZwVHGqeh3hsQmjD3Et4nOdhmJZaSfkf9030++b
jwhRAQkUVaDEWYszfR1omXMVh7YoGBtmqpJh2k/ExRpBbT2qyYe/XPb5nJzhDYk7PwXztoX+mKjI
GtDBMv3ivfxayX6ud8TZT/eQLClOVDF0yS4xjHZ6wj+SPasBmfBGger7qXlIW86NtFO8LLLxf/oZ
+bF3VSWGX1XMeCTkaEUAFoHvVrVvAsq8vetp7alsHACdqjJpCxS4ig/w0zBdeHGO+DqEvZf555Ze
HSZfSTt/55bOHJwYYWjdfuw841i0QZPxB9rDvH3/CZtvvmJMq8ixYESumBJIda+fcKXPDvBaLT2b
olX5cVR53RogBoAjh4Fs82NqjnF21wO/WCc7up+abSiEN+1GcPWYk4ciPrO0K3Pb+KrJGTvh4Pg9
LIUc7rOJEe+TrpW+eEHK3qvdgm6/PQIdLT4VS2bUe56zji/ZccVSbCZZTKTuaTlYwcjIYhOZvrTL
v5uP5yu6WEEOEPX9W3C1+/DB0SygZcc5mx4pK8DrO9CT+dolKghOHjLw363vOXt3yaCzGXb8Qdco
N8OBgQoNjLQObqyhf3uQrz8wJGmgq1jTAWRxsnt98cCbkwV2sH8aKWIw/6h8RN9Pdmn94qVNnjxx
NCg9oFmB8YN2ipM9SZzh7ovjjxk5AOCWhsjVTOMHRA+lREhU+vxoIZofjDsjL+b8iS4dIo6w9Muh
nyJAedozb9YClMmJq+Qh7lI928BK9AnlW/BA7fAmFMEzwjX394T42o5Ux5cpKKhB1nDeCZoHwKhN
cZCT6F4mY0JUcKMS+XvPr24LQyTsiPjfmHhc35bFyam9W905TX1bNTjWgfcFD4bT9VuEHp3cWVS9
e6fK62KfOlr11db4wJmo+k63tHCmENf/7kTqZnc6bd8srAk91b4FokOen9Mgqnek87hMUhOKSZtW
yBAz0RV+p7RtAyOTjbTGk4V1rSrZMxw/t7s9avyk2uBQC9zvTkXR+8noJr+594sskRtP5pIn6Pgz
PMkpz+yjsHBPfqI7X1sfCrDEw1lhQkX8kE5LG41GNjtbG30CB+WqNYkT7f2l3ot6TUeH68ht5Xd5
F1GBA3gIvCL/WCMMZWg/uTMp6r5su/hLkzP0YpWl+p630Abt/KsbW/ALJF+O9oS+kPaXqqcc5HCH
iyG20azABQtmwHq11oo/WVb4sPdayonn9z+tt1szomLacUzpOK6/3cyQU6y51Hl67prM7n8Fw2h+
J+bAH/YEmSYtkV6Lwemzi2vTC5lVehFsKiitmNJzBzWDW0P8S0F5L4h2DD25K4rMmPdL0jjTxs7J
uAG4F2TPs9aO2YOT+I136FEoWre+06vKa10kOHFhb+bIQyjI9SQlK3UHsEdvnMp2nWi4hfB/QKNK
yp+LNOvyp+HndRoqI162IJjnbDunq3918PiSN71npIkIRTxL857TdGE8ir8i91wo6ykBRL9ityoQ
Yd+bzBm8T0lasNE5+thZ7KlLOnxtZemlP7t0ENsa81McbINO2kEUqJy910+W6VNAPyrDfoFSoE05
Ct44f/7LMslvImvHRdDq465/vVJhTfJLvwrmk4vkUeJSCvoPlmZb/T2Lh6mfbDGgmw6GPpP3udKX
7FZi2lXhtz4CD5Mkoyy6Pg415+sfwCB/Ytg0GKfepat+Xyg9uRd2r4bIKGOdvkFegW0CYLyI3fuv
8dsrc/xBLr4ehkAMXo9ZrHGkPpIiP6uqQuRTChGJYp6f0GJIMyoDb9poUNc+vH/Va089fzDtbA97
7eoJWElKr/9g5ejCUhjoT0ZSDQLkmZ9YySEuC+DD7Eh187XviASIRmtsiwjakeawtGuasat0Zfpy
U/azHE/dnE97n6grO9SXJB8udVuX5pH3dqxKyLq1Sv77/SKxiLYAcgCiDq4zx3Wj8PM0G7QTvkff
2ANj1HFbLsQSfWxwjrC9OcOz0bMD3Ljw+g6+3jYoukhsR3TzFwO5/v//qOWqkbm52S/pGfRhO24Y
6/YHW0cXsyeYZDmoYjK+vP+QrqrH9Rl5Nk59Xgy6/rRmX1+RKVQzaSrPzn6a9xOiTXoTT3qfwOJG
lTQ5w63x+9vPEMUDnB6WVJycbI2vL4h+qe/SPONdJO/Z3vHXjfZm4Owcf+AY7WePvh4bLfJQmb70
JBjJy/t/8L/cYpQu9EMJaV6nT1fnRYotL4fnEJy6vs7vpnhtKrA16ZeeAc29WcbLEL5/xb/egNdP
FZrFSmeAFLQ29q/+ZGatZVvpiUfha3hwlyZGGxeMh0KeNL0R3dcyUZmMikmgd00htjFXr53U/zC2
rZfsOLbPoqASBKD9CasrJFdTnyv3lujmDe8P0Dq0dDQCTIGJZ7meuuja6LWBK5JzF8QcuMNZG4rl
5zCq/kGbgYOEosqWQ98GbRdm3mSdSGpFulF3KjYe07pVdbLDDKaps6toP4WuWaXaAzBwkX7UJst5
0WJDE9mm5/bXu8SrhuS/DTJ5m8kOZqczeW8ZnV9rO+q+axeJQurcTIZxlyc5yoBBz1LtkKWloWSo
WRwqtthO6/aWUf1vLvPVY3bYXSl9V1kH1qDXb3ZlOXlB5rV3Gsux/UBc5fDV8RESwot3a/TMXjsm
rFeL0n1id1Qcu3zgDL/5X6PJN45HFTUgCZo/zeCrBQegvq5+LDZSw6ec4e3yTGBCj4JSy4LmW9fN
1sFxiyGJ4Vuma1GvEqBT28CHBRlNS1WjXPa8Tm7lGGjTuTNwWfwUndZm4jEdUykFLZ8hr5NwbouG
cdY4uLV3nixGzJ8Hgg2OMNRaeycruHKhWVqrJpvoLBlCca1/8JX2nGrwW7pRQhP9+2jpyVTu7LZc
sUzvf0Nvd7BVIbWOxxjgIJdaV5V/LIwFPOe1AE/OPqtUtdECSVXjp4uOUlra436Rrr8phANl+T9f
GDk/L9M6HaaxcbUiA26kjEqIlEA30BeUH8QjiCFt+AmaoJ6sqvxMd+5WTfcvddXKUGFaxse4Zjlf
XddLK07gQ7ycVq2250UiH1yxm0FwlmFT+sNvfWrzOBzgsgd3se0v90LVtdrGcrQ1VOo2zOIxy/1T
ns/+duBg561dNSPeLQHcc3z6QQVVWwcV+SUuCrBUUlazvOfQbfiHmNp/PqXBnLunYXYG9aOcofo/
aF4/WR+Xzi5+DFNHi0LrRvAuTgywetwyO4Bgv5F2EdfDBk7SLTbv383h9Se24oM5w7J34Iq+Zsus
AwHPqvUAiXSTY6VmQi82lirq+WMHdOaZT4XDAJCN4DM1TfMNlvjgT2S154tE8Mzwod7Xda79QhgL
Vvf9V+Vffh3fvkU7z2W4gTniSk0gB7QEaezjJy77BacjgIoxPdpGRn0ULIXv7ROjkfdj2rvxk9lO
FWdqAjmyDsIQVs3PAU5iawNuKbN/DHMrMvs/v8y0XznU4KDDwsd39PorUh7N1Qnf73lwxvxO93MM
FEJQ5CRHW/Gi7MklJofVRjhdixsVyNt9dy2FwdH8H2FxrfQYZ7UUA5h4oh6k/4eUFzRTnsgOCAp6
JKZum9m7G89j3cpfvy00xhlCMHJecwmuR86ml7dmHpvV2Zlw65/6Ms7cQxCP/l5k9QWvyPKngOQV
wrKdP7tiRKjcjUFz0eHYtcf3f8zbNhVgZWahq9UL28z1rfdyr0X43NGydRd9jArfJChImFr1JUlg
7EaouyC97YwW2etd1nj1j7wxbK2/8TPe7vE8efp3nMoxzK7jr9evACI1vzVLqc75MmhzFiGv1ocN
h1J/AkjjTIb9wQH29dhDjNUiaPROeemXbiA8h0Emdo9wtCY/JaBBRy/6qWvGwXYBOcRKe5KlZscX
FkMtPcoFJ/Rh5WWnHxbkze6tM7r75oViL0CIDl13HSRygH39l5REFhDKnslzUvtF/p0ZTFp/RBDo
Q5Rn/HtnI0hsIEOzbAMahd2HW6LMxmcS1otd5mqEc7B1GTBMNBrjNXhj+mcRS7v3LQY4UH9Cyl9/
1JkIgtYol/h7XAxeEnYgAcpN01b+U+b1DanQxsyuw3A19vZGXWKLwAbaZXa5gZ1vj3dOU2RYDdN4
WtkLuW9oaqNIeKoOcR9XPqgH00m+u8QmDRtbK3Rny9y4ga4TpxTViymJ5XGcuq8eEqe0AsbZgf09
HnNDu1OT6cqPWjm5xJUgHw9NzEY++mHDzA7KERkj1gIFyLHn8+hCY7SVClud4fbWWBiuHF0wn/Eh
nQwwek5pFmUK7dMjC10xu/vhFsz0/wb8tkkbkpmOEaJ0Cx85HrEEpfbFBcEN9SC1BATh97+XNxs+
AKm1ZuTQjGbDuR7OYHZ3HVJjkrPm1kb/kjoDhrpYjeRLjb0GeC3l1MHs27q1iL+pT7gwOwzDAo8i
zLy2iKq0ZSriozqfl1Vq2ThaepDuaHZ/SFzI5F3WGa13EBCrm2hmRXtxxtr9tpRdIVSoT0Uwf0sc
CiiGjzmDS1a5rKl7OsbkFtwltkEibKiAQL+k7GS3EgivBZUs7Gi7GbD9la+CIb8SXJhTwZzRrPNz
oNF22Rv57G2s2cH+YYn4zNjGNEPCdYmljpkB7itaN2lk54YVekXhkXwBd/5G3+Xt3I/fxOJnI+Fd
gfbXobCQPXQlyqo6886rmWQX286RdzfCO8sEN1NEAgvHBVJCrJ1MOvFSe3HwDdcZAZia1Yz98/uv
1pulGNIfaXyMbDlb8XPWkvgfZ0mayS7mw9g86/B/+arTcrv0UIUws3ny6+DgJBQSHicm4kOeqfjj
+5f/Swp6tS39JQ2udGm0V1T7V0vwBAOWg4EWnM0BrP/veZ2HXXgpx27HfAznl+2JdmU4F6k7eqFZ
V0lpRXMN1g/uoIMiuFstco2V05GzMvOpygctOKYk3RYqak03M4pb/ezrnZQ7BkwOKYlFkjTts9e3
rLG81FI5D4zoHu0JBoBzx34xch5mFL+3fUvdSIx48xX6+FGYiuIFxW3Krvn6ghBAMYb2o3P2JoB1
fdF4n/xSzSI0MZF+wpuOo6/CJfNYD6l3Yx77tpBjZIhaa6V+4ldmp7y6OElFRLIE1pmX1q+LoyaN
9lnZekNsz+gnZKEoz0pRMtQtmndz62Qyd+JwmgW5OR6WQSyq1MFYNpn06WFK4MhLqvy5uW/LsRCX
laE073FrltBZiNwyIwGv+DJ2w8SkAJi3lUa+FvRLAbuoyOZPuq7Z/s/CEMVvu6gz4qTMbCgio7Lm
NDKJCPicYUSbwhlknreNbQ9vJXlGKjjV+tSYZIgNMsAehb8gQ69km52Tb1jlNGMz63qdfDP7RpzH
PEWEEZZIL60+SkjmuEyWgZH5/ff/emWn2cQ/a1mDIA2x89Xn5zpT4ddeJXCCFs5Bwwv8q6H1f8hM
5GetqTcEiKU3ulz/ck0kLw5tNZ+XkZrq9ROlI9CMsdTGu7KDVJFN7RDFullHAAHGg8E5I8wsb7jx
Hq1/yD+/c+YviO9wZXPcouV8rTds8xa7tt/1h5r59mfHAzkIfKW2VCh15hs3buv1cejv1VhS1u8T
Qtr1humpQGOeqfeHlkRFOlp1poc9YK12MxtTylMPQGv9x3piveba8EC04Fk6KMzXtzUxh7HrCN04
INp3voCOEsum9ZOifrBRtBFWpYnyc6U4PN24MK2c65u7mtChCzFzxBzBs3196b4m/cgV9XIncOw9
uBM5lRttrE03hG7lm2GmauvO4XsAIdXBr/tAzlryR0I+zKnLitp7ElRKn2uzk7/dJhifrIl8rwOm
R1djkcEdfg68Ks2+wW+C8xYzv47PlZXQfhnMuDhbEMOS57Sz09+w8YivgSY2PltKDQNhHKY4zIvn
9yEPQ/uTtvFk3HfSirH2ESXVdo8cPPozAmrczaFcSCXbSNlDYJszgpx2JL21DuE45aKbe4phGwZH
ojvVj6rpjC3RTFr6vVu6WT4gESE7Wah5MCNOTNaHfqqH5qlRTkKzazZ6woQqSzr6wYYT9DvVPePR
SJf+ez1hMg4ZfAxPiAVwAGtLNv1Ro9FqHytHFB0nFqszt0Hb4Ha2bSblKNQde9uX3rhrYifxdotv
pDvTSv34LiDjjNYR2GISNwdUfJ8bJhH5ozAUODWrd8TDiMy72XZenzqH0VlUuidecoqhak6eBgy0
K6p7URbx0XaGZsIO6nb9ZXaxqUcGijhMN+UE/TJZpEw2ZHu1OZRwwzI2mV6NTyO6xvrRhnLXRE29
JLQ2/ME9zbbTxZHT987RCQjAQIkgGxXOzTScFIcPhGLz4n+vKRK8jWl2U7HJjaDpNwmnqG8cp209
zEc0n6HjpdNLr3EcCWFojb/9ERn3w4DHF7tcaZofg34WyQNc4HK+bwWm7rAZSGmKimXSRVjNyjq5
OX58+Ac+YckZCRHfXfI2sT4sIPVZtWdSa5IMo2nfEKSKgscKdh6hpvbeiG1ekbFkbHqYfAkDVAyD
HSa8aSaZs2yjO4y7ojpg0UCgMpUjmm6DxuyvYU66n7reOvmWuDyj/GAjCC7OFGy2sdcGpzPug7iz
uqjrXf95wcHbHoPBzc6oSseezJDSMs4FUdY/vSnt8UQuTEOhsQ+t5F2jdYWljOX0N5SGpD21hAzo
hAVZ1fdsmfzkT+3GaXFxCFacKMVcKAM1+368IfbNjQ9W0rUUN5jxvnRA2eP9SN8Eg8NkzR96izH3
1raQNhxnEq6qbZ4sADyA8HTtprA7KTdEDDTkCwJwsY/IxoheS4xeNz7y4WrWJ6gTuNy9gfF5hGbf
/pm6xVhukmFVoTA2ss1w6Uulnqa8Nr+Q6F5PH9Cok6bZlLrxOUv7PolixMruZvZYWb7mQGOkESK6
coM7M1nsXxzGeR/8ytZF5BVLdVkWLLsV2avFBqWl86SPuAyfzKHUiXyzvUmGZYIe6YiL35p3JJ+V
Qot8uxkNgzdgyIcNdOCg/sEsV/4IlLt8J+BO/6VjrcuoTfug+65kIZpQF9LfB2s43aawYrQEsQFS
AY8zpwa0xSIoQhcFIIqCQCWCGI4EEm1cSf1jWUzKDdWknPOoVwZn7ql3OkALVVyfOjFZS2RDHd/4
i7TQCXkkxkasxP3jJLt6eex0sVTfNCkwWhe2zoeWOwM5A3wPoj0vZED2W73zAH/pk+sepYlt7S7Q
8IuHFnKMH3RqWrIJtIByFRVGcMJrNontQjyOgxC/deibQewjgjdfYpimzCWjzlwQJhgqaL4O9tx2
EXwX8XUOWj7aOHD8L1aWBN/yfrDte8+k9GJk5vR3GsShPUMmbc0okn11wGTXYHktaZDdtYuZFXs8
3tAvq1ZrzSnKseRHg4FV8iNUj9m+a9jD06MJAfHYOdQIlzbTVWuGtMxQjHmJn90HmIJmKEeGeQcr
l1l2TQivu3Vqd3gOyrJNN72sOMzH0hjBZcyN9Y38j44IzyDHxsOcKvc2/uykeoQbQtrEE0nyZsNZ
GKVOCNRQN5+Ciu3tC45os/7Q9tKTd8IXxhzR3mqrx451Rzs0BCn/jqVjLGQqdSYJqqoy7GljjYoJ
ABopIkURUHU+4m4z+ILTk8w9pkiVR2FPlbSZedtodCQk1RyJGPVHRiZgBjZrvwKDbN4TwP44Uzc1
DxIr6XhCikRGZVQxmTTysMlqqb6NetpmRxJr5bn0g6KAzCqmu0pPS/3jEEw2U3cbuEnWmVq/mV2F
UmvRh+5oQXlJN51Bs+7YDoPKV6TyGGwcslw+IfkNnmxmozbkjtlLv8S4scYPiRT6NxaQ5kVZqXa/
ZJlV3qWzYYqvNGmDcUuKLouR9jef0G/pWX92rdgASeXH6R5cQJJtke8nxg8w3BoNERNcT1LH+lHr
gbwTZOk2JJ6QyGg6DH8zisMw9bKl3aPpWVq+ZAxh6ryYc+I9rERr8bt3U+93WjZNs/MhbauDvij1
a5ZJWdATapmH8ZHnmgiNQoPeoeyFfyepF0EIVad46VUG/MD1S/t3gN41JmZ0Sg38+OgbN5ObOMbP
NnWN+hwsATyP0JjxJ3yJO97To72YRvqHlpJph8UU11+m0qn9Q5ItsGv8shoOBs/QP5Jk6DyX5BeA
56yA186n2pDpyXPmydmKWmjWYda8zo5wfprliSbM+CPzskFtckfTtVPauWVysnuvTCIEx7Z3ppDQ
9+B2CNEBrJLpT/qkB8TlUqWFpd7o1Y7DY1O/JKwTUBgbPMSh5xGEFE21stw9USq2sVsfJ/gHiRpm
ZQNpe8AujhfWBKJVD6xQOJH1JGm26aDq4Vhp81JA3E2lcjetoektRgG/etasvIl/UTra8a6qLTb8
jub/zkhQAW7MrDbTPSCMOd9xRiRYIiF7Mw8HYDfzfT03WRBpcNn7rUHUK9RTpZwv4HfnJKJz6DYh
8k+PHOgmKF+6ucuMXRkMytwrfBQ7305xJGd+E3NCC7pgP1lagARz9uSLl8OdJV410fs/XuOlxrFR
uaYOjCYTdTegtMlRgiyGiQ8ccuY9nOfSOc6en23KeM2V0ZbJAuxi1e5MF8+TDqVna8VbjsBzReey
cJH39ZqXfV99c5x103F6LFBNwlCBRNJvstof/AcEGDJ9JOQ47z/Ng1bvK6Z3HOkCUl72UF+8ut4Q
6jsDHekQkDtT2AaQSFQIxcn7ECtRtPe0zr3xY4l+/7ktkHsdpkCQzs4Jw+w2o9XOX7VmoNsdtm5Z
mdHAoLk9aFIfvI3IMLNtGaF0UdM5VrsZaqT6lNToyULwsIpgi7JLtfEngcFUogy7LHvLy116e9+s
5uPSm7WkaLMq93tR2IXYxl0+FqxUDA03k+lJ99Ch1j4lJBYlUTda8j6zXOk+eG2fxSSaT53TnhoK
QBsIWBOQZsu5jGJXy2GVLKVtLaEOg6q+bx3RiiECNdERBsHhuDqPHuRW3tlSc49e70BTN91Zqy9d
yuvJ4dHuNIgiftaxMjNHgdKnCfl5ErVTADTxaxLMIbE5W2uq+0cXZ+v8c1w0KDJFlY/HTi+EhVpP
nwKSAwnZkJhQtdj80AajvCx60hdnjVBohOpSBrRGw4zcKv28VEb63WXwJI5xH8ysW3gUTZASioxm
pOOcPQOWLlTLaKLSIUxo3KJ4aDrTPQJSSq0dO2pfbfw8KKsNVuc62dTJWB7cGMntfaoPzovJsJE8
ZRV46V5DIH3IrGAiRU4UBdHK9FH187iMmhWhXczEZrWDVbsq47wWTWkcf+bSWCJUNy8N/VOI9Xte
os7ZpW0+6VEsA6t4nEtJMhRhkxVRVW0KbXiYhgCYZ8ZxyYbeZDxXS6nzhuAML+7AO8/p0wS1mvm2
7rQHF+yZvoW4RYGHWUjZUVM4c7VxmgagVdh4JrprsE2oLFnJABRGA6G+FUcRVYwvvsaBJCyV70zb
JAhKglaMxGlD8o/lfOQ8YqrD4nfGh6VDIRG6rubFoVlVChgXFT3OUEpGcyuzzomcAv3QfR0QT7/l
LpegFnRBpaHaxf1cuSanz6YZu4RAmUrCMVEuxvJeTVZYldWUsViRHDeW/pJ+tgcZ7wJO+QkivDEQ
z15sDvkdEn8s89nsYRGeoUQRyJXDzgzNFp/sdsrqcooG0YvyIIeO/84pw/OZmRpkXoeViOHMyK53
0iieCuVGVeY63+JljsHTmQuA7K6HqRNiwWdGGQ5qUQ5FpJYZgNRYIxqaJU5ZnDHQefJec00EpKCO
zUMifR8K/v8oO6/ltpFuCz8RqpDDLZhEKlLBtuYGZck2cmo04tOfD/rPhQmqxHLVlG9mxg2AHXav
vYJrT9S5UE0l4Hc0qPxu+Ziuuk4EP2y3HTLfhoiKJTW3Qh+UFKvQitAE5xBG4EabdOi6/8YWryVM
rvShQYilBHx9ADH7W9SElfB7u8dSiSPd3SjGMBVrjabIb8EOkhKuoNpSvMu0TF7rXDWHb3lWtnd4
ppJzUfSx8W6kXj3eOg1Y0Q7jj/A/nGu78aDmrktcp1Km8tgEQh5yU2jlOupzo79Kpa7TnHM9MPIR
v+xDXjphqYLREua96yby+takd5ccZEbcZjbdlIpcAD+jQf/bM4oh2ONNG2wHDq6cJBCLFKyiNZTO
pvsY1xhOQ1wZSp96HFhXb6o2JbV7oEsJpK9uadpl06FwukFunamshjWXGKtfmVldvox53ZpkN4LC
j5u8Ttk5VWsyvxMtn6EcwSW92mgx8VnrGrR41aqw2b6XKQ+9zSMk70+6jt77pVZIOCR3PEcfGE74
A8M2iF0HjyzI/yt9GDVs4Rt7GO44dBFzslPn1r6D6cVN11JnmkuqEKY8kEUDRxkFb3qAVT+kGoCA
wH8Z6p7d7pAW0XlLEpOo88nx9AjHzTzNi7u+CLWeohD/tQ0XG5WAxVCY/W2biuYYKl2T7Gx4NNbO
4TQ69GSpEAqO+z+LFBJuvZs0IK9tlBdqdZuyWH6KmI2BZGxo39uEyIIx8WWN2/UmMGBX3Hl2LZ1v
HKya8xLGGuW9H2a1+KkFWMg91IM3aDduI9jy4brW0+3QZpq37dHDqxvY294bOynnVlEOUeXXYAdc
yupRwXu5IVNkk7U4OGyHJFS/N7TF1ZVoo1jhCoYgwzfHPvxth4lUubfZigx9WAKBUlxovXyGQNIJ
gicxc3+xGT0FyfA09YLA0tqrUjZi7fRWOW3dtIlZndJ0LnF0zhBI+I7oL3A9d2am9DJ5VHDOxlTt
8T43h2g9pHay8XJs0oPGeRMVffavceQPzs8Jvsp4GJUwIDpDjKAWMH2bez1ObJN9JYhRo0Ro6zFs
cQWYzSweME8x+5XTTvZ0b8djdRCpUtk3GUm21UOdCwgv9aSF/9GB0eO1yBWFjARpIJxKPPoKa91O
rFeXO9hPknZHdIPZZBV7uy+T5yLBmGXDxuV5V7Fb6EfiAAiPSQuMOG8K4dn9lRdnefTiAS2hEi5k
MIKkAQWawXscUsz/jISHhAauXymnflWrrczeuXk7Yw4kB/y1zjmiInJgSghsRREHEnwmb991wiHi
a5UkhmxLSrQTfk/hm7T7Brnjui64ju8lE6xeGeZo0UsA4ddvejrAm2Iu51aiNhAg673TlTUyH4Nr
jlVEuDIWI7AEiig26Wcn8dLy99c/1rKf4+JkBFLsuR60S9xZF3CtZeR1PJimsy/QKKwJgRzfK/ws
d3ZT57cVyOLoV7DRrzB/Sy8MfbYIGBp8eCbAAxXD6z1dBBMYfBNbmb1XeLGDxPhrE0d5/OSUdff+
9VsuVsCH5tWD6UnjGEEfZLXToagYpoDSQzuK0VG/6UWQJKsUeGXF9MqKNbf2+OnrERfflREhxEHW
5EKrf1g2n44Ic0dF4CH0o25zob1vi7F5YU/PxvXggGTgH6Nqr0QIReHecBrz3zqpH6NrUHjx0po5
eapxOvooO6OC9aIfW3oDm2bQrHeAn26lFKp5pdS5u8bKy9s2GZT+RrGnq69f/vxzQwGDjkbTezYk
d5ddnQwkTniTcQwr0lS7skoRsOX6i0cYkLaqXFNOm69HXMyljxfmDxyM6bRTM83//q/WMYkUrRco
GGMHpMwOq9QxcTgtE3gCJpjGBf78omn1v8E4PjFh4SN7SysgIs1VCoHCOsoRVtnd4EjlD0aRJBzZ
hjrcjmoa0VyR3f7f3xFiEP84RBzBBz59Rz5pouTMtSMMx/RNUdBMrOBdOAeTgIxLPMfP3hH56+zT
rLE5LFeMjg9lL7mnHmFH0bZKBkU52l2g3hPpgbwmUjHKLJt2uMAT1uap8dfZ8fFtZ2stuPbwoKAK
n76kHsW20MvAPFbh5E2r0SS7T7StU62sGNCrKPLmV4PDLIZ8SoxixQo3+L/or19/6s8fg5Dp2ftb
NcylE5xSgnQMimMeO0PRsLI30q1N0hNO42GhXGsysg92MlbvYxS7d4izAoyn4kuGBEuCxvwxEGjg
DqexTJGnLNaRbdWyrF1b40do2nqvjVj97vDPDBHphDG5Ah1CtIcpHewC34sUl1av76d5Q4myK+wo
6/H49Xf5ZGFzI9FcFjcSEpi/p7+OKcwiS0VqHqkMEcCJONoSvKVvEsdLb2RQiX+rk/gANFFUjEHQ
yHxYFpyOFyVqRUx8G3C7w3vABwqvvqvZ3Cmkoy8u7CFzWXI69eAVzHQK4uegtCzZBR4dMtDmKj1q
QwUQIEUyGbuh6bu1YStRvgFBACsporp+pRbOfnjcwLv4QvF0vu6gklI/sXlDysHy8/SNJZwgpeS+
ciyBp994nnaV9D38krTM3WkXBKF+nQZk0/7jD8s+zWz3EGRDsMAc5nRYjUOpC/vGeETrMBRbWNw+
3mp7MsmrZlvBT7/wmmcTaZ48wNqz9nv2wFmMB/YIThjrwbFMASL2FX21H3jpDRH+yGEjN6k5TP/G
cwWJZUhSgGdyAzuovtg+C6L/MGV2vWNjyardl54V7+rM8Yp1ZRVDv1Mn27xEz1nSvj4GnV3UqL6Z
WYR+n37XyIbfmJV5+Jhpekg+LWnc4gfWzO70PDSDmaxFo3nNQa+97BZmANZioxcSoUdCWD7sa1mL
etP1dqRcWFhnc52OCTmQoG/06VGDLL6/F41Whb+Md8wd2b6kgrxnXJ7pi0MepdfR1an6s4YPnR2L
Li+4LjjxBcuZT2YAlnao/VQMxQjOW/wcnZbXpTGO4WOXQP/Qw1h/DUpiJlwpwnSVall4iWR9VpLx
zjiLYnMDoMZMX166AgIBNT7HkSS3SbkujSzfZ5XrspoHr/XBTCtzHcV5lK642MAJ/XqJnZUoJlYS
lGJk5BlQA5ZJ4JnWoRLDYvsxQpaTbPvUyXYNwUfRDvj9Ig9juZfxXaEGm2yeGKmeXfk6Q8ZF0Nfp
Y6Iocl9xtDxPVm38h2nPDw+zeADyEh0+3UucM79+z/Ozc/5NySSkDuP8Zl85nfNG2TihQ+bLY4I/
8DeClmiTj6W6l70iXu3IKjGxp/MrAwUpTV/Efwbsqi8s9k8W3pzABA3GdPW5mFgUhHT5YATg0XE0
miFEH1MZUj7FQ6hY9y6SiQm0ntCDu9hoe0j+RB8FV6ZSpIOv1X1SrEY90m9Er0/ThWn/Ydl4csqQ
Vji7cKBfnrlsyypOIeStiobEO8pEHcOHJHR66IJ9OG2JYS+LLTl4Y7CrIloS164NbrkiQLfZRMi/
wiuXqFY8vpM+SFa0VxNc58sh/y4rOk3XoWXjr2OGI/EwCfy5bet4wx+iE7oHSZzd9Ei+fdWvIJLW
1SaDzPZ44Yefl+zy1bDP9bR5e6VqWvzwSZJOmiM7FpgNgQYSiOGsbIJquPo6Ese8OCR3UDMxcVRN
9M6jTnvNEemNo3aXAinPjlG+Mg+Cts822V6Wa73l1HHsYAiOSK4sCN2ZEX4LbU04YNJ92PlAisir
QlskF+59nwzMmTbL9LSPPKR52/vrImLTki4DdqCjZwmNmFY9C3/EZBR0OzhTZIWnU/cchZEyXVh1
57sLBRkkIQt2tuGRMXc6LvuAkcCmCh9pjWk5YXxaTYcVYNy3tCG5QKA7L0znzCWC27Fy4453RvF3
odEUnZaGj22Whb8R8zTpTnaJIe+he9FJGXFNnnNgQdBucgSj5RO9e6VaG1paG+tGrZULy+qzTYdt
bj7N/ic6WBwnShhKs+7s6DHuoZBVHOZ3balimaIZZJ2kMq4B8dNhD4ga4AqidAMKuUjuvl4C9nyx
XiyBD4PM2WQLvt+SQ0mzHBtrGXrHXmmLam/GyuT65EHq5AJjMjRt8rjssNSPwU5XCPKtH6HVkHpQ
mVnSXg2lUgQvgTHSvVDMbPw99EYPHcurnXud5OwHPA2iHOya1vwqGIfiaaT/b8FTGS15h1k5eFhr
5uHtFEbZb6el7gCdK4wb4RHwsg1TI4mfXDVuoxUqC5e8BgtXcZiBKQFhrOfAPmiayDZWi2CRJpAS
jysaeSitrZLGb5u5xNRZAdclrLvUwFvjgVvG74kW1WB90EX8NBmNZNV0zHuSTZvG3TJjm8iftY8I
fbw+UcGkx+IB7Xg33gD6GP0ajndUH1RtUo2fNDDM8dBIUx83IL02qZ2RC55P9266N0uOsMorNAxK
0iR++frHOzPj5jo7F//z8p2JCEumZteWGb1SOzhKsxh/9XZsf4vJsInWEVQje41kPqZ5Be8Qn4wR
Px8/b9y8fdM5zkK/Tbw826aNFJ0vulrewacIQ79zy/bdQMsZg6NZ2S4Nyqa6UFl8mJYsZh1IhKtx
+efiQBra6eKPiwHnh9BTjtFU5N0aZyWDKFdIaCoPYEXRdQfRqb4PZaO6OwVVliCjt+dK0+QBbDUA
v47bleiNrvaVoVXpwep2C3m0SUJ/6g3tbQpUZoSRqdVPrU/SJydXE3ND6Ic6rDWJNfsGC7H83qp6
m4AK5CkM3ORJA9Vu0GvmewcxzPfwa91nNR/Nr6JurDcS4cGFneC8rkTTQCg1mCVbobW8WdiSZrA9
GsVjCr1b3EMHnV4TU3TxHUpc6wqPjebt63lzPiJAPiA+dTREZiSGp18/GgxZlamXP+LVoqsk9sJf
HnOnE37YjGDQ5SXp62cDYsJrzw6eNkruxaUC8iPWa0FTPeZ279IObklfHdss/lUhBdJ2ahNUzQVE
7/xYw4AJtSvnpjp72S2OtSxUcm/S2uoRgldD3zJ3XpvMmLRVmxfJymhzch8E6PeFYc+vKdQTXBH5
A46s+REX/9dpmmOB4FqxUzz20Gqcu1igzFgl3lD/IoMYey6o7JNHZlEHg3qyaNqhltJb0V44XD/5
4KwrLkswuLFfdxZv3zldrAsqhkdcuMmhpXu1Yf+JXm0T/7GS2utC9frJeDhnQYjH6x5DyqVxlBzC
XsFIWTyWcKZ3eRn85xUIn0h2aXZxVESXCrcz0A3lIfASwCLADhDqsljG85f2mVE/BqQ5attkjDCZ
cIkBC/xMQIcUnO/RhppC06874FsOga7M4kdt6GV64Wb62bvjeMEm9CEGOovzxoWUmMJOPIZB0O9C
fapujFSD/mEHCBBQ5V7KFvlof53unrPtDps+q5hW+/LtG1qeHnA4GsXYbMp1AD30DTxq8K6mygG6
TmjYI/ppQoZWiQ1GhAc/8l4ljKWgzwyRb6UntUtAlVooBmFqmoNHG+EZPvFbKTfa2jCrdRMWarFS
2wmZQcs2Qo/fbQ1Ctmj4biOhYvLTu4Q9IU4sG+vBGxzzwjHxyRqeFQh05NCtY+y+mMUeBDdjsGX2
WIs2e4b6Z2/xSEOznxj9oaqmdM/psv96b/zkHuag1cCre5aGk9uwqMtUcHKC573giB7HUH9yASF/
2sdEJQrpdY6V+cNSqvqXOeiN+oCXonfwYlUpD5hxqb21CjpZHUqw+EvI4icPhnaBe9hcM9ouerPT
XTvXMxtG6OQ8mkSfPDLP6MPqg/Ff3Qt9ZytN8l2PErmNvJYpEIZ2daihaeirALpD7oeRNv7zoqdb
pHtzB4Om3Fn8CTTP2GnQCD/S804LX4w25A4CwAcYkK5+U6UY3F+YEedrbYaVscagkYEie3lTx2yx
T5MudR5hQxQKkWtk3PARxpc4wW0TCygxXKixzq8pjAiezgrHqAY15OlX7wkSRS7GiGkwTa9RDBso
m6nZvqiLbvP13Dub7/y2NP3mFhjtaE6Q07EMqusqVfvxUQ116xhgXT+TPQO8hDv0qgdzorW/C7Ig
vdT+AuPgrz7ZUgh2IaVirgjYyNXlbQwBVc2DRR7nljO1PyNTYg1K9Bci5DdwoGZokEtEiCvrUsb6
dih6GBpMqjY0X9jrMu8H/vZw83z2mHq8hvGpEOgYNEl2ZZV2pv5mB2psTHiTzl2XKdq3n1IPEqKB
ggkhWTKVNnqEqAgPg0oULupASZ1HstuwV+F6m8+hNELzbg5rSf3KwuaGXwAaqvEThAwLh8OgVyM3
jQ78MFsj3VLGA0Gh+q0e5o3VrrCQVgkChMsNO9sYPf1FAXDgaATaeOaW3U0E8ZpavrJyI9gSUit6
H9MpuDNKEjjfnc7o7uYrRXolaOdvrX6I5LpGcFKse3Yo/EcxlHP9UFGHaFz1nlmoL21tQGeEhJQG
0JLEdHSV2nM2meV1b5GpJDDlrFK9z2WvPmmDpY1wfQqzC/ZJwq9+Y0ch6iM31qxj7gZNQTxBpn23
ihQJSV1qwUNSDhge5ZMBI6M0pP6bOtgyvhWs//K6DC1o+rju1G8T4aU/RQt+t0PS0FyzkSj4z2I6
B60vLcf4WZR0fI2+zX6QTFwf9S5MUQbm/YBUX0rEs/PETFd5B1K4LuusuSbMCzpLXA/Oo02a4Lcg
7Lvn1EmD9y71tMynAVDk+04Pwx+Vl3u/QUe1YONIsuuecDCcjFWecg3xM2wyjRUZ0DK7K4wu6O8S
tS/f8MzlJjdqCQh0bXgRjNWMIFR8P+FI70Ygy2ode40qd3VaNG8TFhfudaRFSe1biksqMJHxXrTl
ohqat+4USO8IyWLWJqm5fe3qY/8C4lom28b0imtKV9dbCduta07KCNfWMR7roz0VUm4wVgklLCO7
qrggznuP4ylYgKjY4v5nOU75s630Pr3jpaL1NHZuu5kQ3B9QRee6b/Zq2z+NLu4662lqxmEjgrT+
zaI2G0pgtZ9WZeC02Qt8VEUnu7Ekjw+unuY8B64I3nqTK/YTNCtURq6aKvUK/imkcyRjcQYoNMIr
h7U9TqsKYyjoe95kSSY6Db+fQtKRWTX03FG8KFSZLDDoybA9pTasWzr+5TaBFc5V0KsIKYtBAdVV
otYIpGy90350BQGMrxrsOP0+hOrcPhl8/h80tMvuzYwcD9d7IhH1ch+FWX+jdpoo/0NMV7ZHnKom
sL0e+fFGCbvGeW+bMOn/NFFs2ncNsRzTNsdUErKG7cpDqcbe4M9GD4iVVAJUrLTx7iszENZ1Ggp1
wHIDljGBJRGExH5EARauAwJM70hgsPID/2G2kWR+DvYKuhgIaUb9OGdyUT9duQEX3m+5lUariQad
3GdTjZACRv04wSsnzM63wnxy1uNk1s4j1v4hDCwlbdy1kqtNt5Ki7u/FNE3anrNe2SG7huaMTxVm
SzK0iZON2zHutoUn0/xar7OR6DtsRMO9PUHdee7MyhN3vG9QviRJMnCPzQR2/RqkzgdTylDbmLnM
f8tZw3rhlD47wGhZIVRVLY+bAKZhi0OFrT5E1MQpbWeF8istw2cJehHDSkXD86/XDgsFJa0j+oDz
1fIjVeGv249qksuMs4SLOWdXbstqyt8ibl2IzEfLetSlGC/U3ucoGrgHlPL5zTDXgytzemROgEz4
fuvEzJL/tNH4Ke/ioSx+Yeqg3WmiGQ5I9I2dNlnduGrcNqj9oTN/fH1uLy99tLtVbhLzfY9/ME04
fYiYfmeO2Uf+pI9GqftGRT9Ma8v4DUp2shVqwi1vyiwxEKDak+0g8vZSc2pZOsyPQDMYXpKHDR8i
4dNHsBMXqY8blk8wYfVw7c1EYgdxUHrvOYm8iVohHmhW5b+/fvP5zf4uGxjW5P5B65fGN5XgAsSN
+grbb6FXTy4eIMF9UBR0SPipmu+TEaFMCrsyXOcFl4Vbw23z71+PflYN4ryABBvs3kZjz8l++tJ5
CVuPSPXsCf+wOtiqiT78VrKWR0gFx/4hoidy4X5/DiRbRC1QhzPpABhwiDsdk1B6PMDZoR4bI4aU
a5F7myA4RJNbU5l4lVZBP0XOsB6brHmrSvzLwPDGiMIIsPtfy2EKxjlhjbsnNThf4vRhMHkHMdWL
4dHtSQ8ZE02usGCUuFta0jl6UrnkivfJZkILFLQeqhSkiqWlCbRYB7K1MT5asIj9vkaAmxtp/22U
JZqIr3/d5Vjz3JojO1nY7FrsJqcvR5kVdBXBDE/gU8SE5kXpHPEK7/Z2A5//wkaynEpYcIC+kWM/
t/8cBGingzkI7gw0pc6T3kt1WAGbRT72V4O7oaOmv5lhFUUXhvyA1k8XD60IAAyDrRkHraUVBhG0
fQl9s34mTyJRfDJ2tOx1diGHvo99XkKJVOfhVSswe/xWqgOVM9X1BN89HYy3MtTphAo3RL6HWbiD
2y6kd1QZQ+Im24AvdWMZgc1hZ4RKs4pyjN1BADpvi/k3gawlXq7dL1UJh+8j1NjXDM94++nrn/B8
V8KgBAdDZBt8XriMp1/Vs/grdbeQz21eVX9m6uKNoFp/TuUwrpShsa/jqU++fT3o0hUFVzAuMR+W
d6BRxJQstuO8Dd1qwv3kOVc9vKFRKeThqnXikIZj61j7yMoQI0Knx99tFJZzcLWKPOhGEcbO6JWu
8jW7Hasdt9rhyhupOK4wlJDD49fPafLypz8/0SkuC5dKE1matTiYYwt+TFo3+tMoioogJbAcuTMy
qV/YJM7XEeN4fFau4kChyw4PgoYQ+xhDf+rqJhm3xeT8siCgxSutU2l6/PtLsTnM7wNbk4b+6S9O
vmJlNhjLPymFQpx1GhbR3pmMerywD3/2Un+Pszh4WldLsl4lX5K6vHaxpICW4ONrOgZrukDwyr5+
rc+GI/pKNWAYcrgue+DVIJxqcCfjKS51NApVFV9bVpy9q1FaXMJuz+cFwLwO2MAuOw+5ONXipJBO
FOtU/UHav/ZKFdh+B+r68q+vRNdhNttgudC0Wmao1LWqi4Se8nM41FpJvSInjhF6b6s4Efrb14PN
P/vJXAerpC6B4YHV0blrik24iObWafxslGkr1kgrvDcuYQSWua053kAai5+tOKn+TFi99BcWwNku
NA8OY8jk/oKX6tLeDfKAgcJzjJ65wcSFj6Q4NzDHcT0/CcIs2MkqLfZaYE8XoMTPXtqB0cLuCaID
S+50LUDox87HEclzJEUAhEg88gZ7iPB5SqbquUxD5H19q9qxj7WE/c8nGoQGQA0IZLgtYak7T+m/
anFngtFiVDWuKQlgrtGneNQMhfLTbOpq30bNJWjubInM41FfM2nh+p7ZrEH1DKIcluEzyUuucoh6
La+2QxtkkGlw1fQunJ5nqwSi5czEmi2nCd5cwrS6jZ0+pUj3jChZ5uAYufnLm6pLwbn62eQxABP4
ehRa6px0vdhoEDpmnLP5+OzGQBX/Iao0SMyp3TBZJ6Jrb5EwIxXVW9sLkGPScc3RlNV1vSssbzxk
DnoBP7P7ZroKYguFsbQqXFTTDnfViBvoKKZDbdeZeHbdqLpChik0H3p2m6+QVWWxj7EjN2xfFtyu
5Q5fPTwUyK23X8pWJD+juMFb8eu1evZD4hfOieFQ4c6kieWXFRTrjsQx8HlCmgg7Y3B+aKOLzt1u
Lzl5ng/FPAFVJRwXYz7K6dM52k96iJIoEs8Eb8nnKEo9HbF489gOcGi3X7/WGY+JXolFrstM1YHs
hSvY6WDQb2Po+Lp4bmctzS4YmuzK6U3PWGGTKsUfT5UJStl0mqxdZLTVEwIALBCCaQB40IImx6Gx
mHDYWauNoxxHNa/1lVM3AySCLjSrTWKG03sSunRKGrvV/1hUa1fAvGO1VSTewkQ+RU2NywI2Mxf4
LWdbzZyGiZPurJ+gVl6WryxxkcZ23j5rTtORAkCWKir2qn0YdFF+H3Wn2phGPuwSMOAL0+Wscp5/
PQ3Y2jEByulfn35WzcuxW6nH9rmKwNUIIKhon5tDbrYrEat1s8ujcLqUz3i+KlmNNDctd2bP0IE4
HbStKSqdSpfPWq21w06h4wpHpUoIY6Rc6+8Ksme3WZP+81HCLsA9izYA1QCm7/rpuEJgHhAbonvW
jSbBfTFt1AOaz72LXOe1Y4LH1I76JVjlbJmYGkOyp858XCq4xcztokEkEmfk56IFX/QLD0YHfh5K
lm+D3smqzdcr5eyOS0/VsWmu4DyMZoTY0dO3hHsEy61AFD1CXb+Oa1rlWtQnN6But7EodzbmSPdz
xMsdoJl11fLKd7VAZn7hOZZdXljWvDCP4VEFzS2v0+cohjxnuqfJSxM208bMYlwvCNBEJRoEAu5O
NUXNDSYuVeAnFZoCHyNsts/ObrwLn+RsvvEkBFvDVgNkMmm7nj7JbKYBeD8kLwbndbqOONZ2fTzb
YlaT+OF1o7GhfP/H7ZGzeyYc0/VzKJ5Q4iy2R90Qqpl6oY3hVOZ9Q8eKdyoukpi1txwAX3/sxTL+
31ggdwxjELJ4toMgJqAgQ9tWFWa17du4xICgcH2lb/udPUI3/nq8xRf933ho+DBHtbgcLhkKOEYL
Kx01a1+gOjeAEpLm2i1x09MaVazFSG9ohYxPXBj2/DVn2z5ceeyZb6Mu0VAoCrgUBoO5d+Io+gFg
nWNu1A7bwWjUFRb72oUyRTsbkIULQAZAyTfFPmuxPRKLZsmhVovDILrS8tmzJsTGk6PuIJW1j5Bd
p9vEEngiOFVzPVptvu0Dp7xSK2x2QD3lbkQ8fuhVa7hJWq03fNopl25tZw9J2hf7GijEB3dl2f1T
NBNj5SSL9mMZatMzfWSN2Mtc/d0PYmrvsjH9x0vpXJZyPWT7dsizgJ+zmNrQq/COtbJ4n+JOdOdw
nxNblRX4nxLLuLywehen4/8PRvoKc5sryNncLkuJKfoY73WFNBT6HIQQeLoOCABMsmaSVZuicVVc
nJW8ujDh5r3yr5vPPDZ3YZQqiO8Aez6qkr/KcCvu3SCH8ohwegh8mDPqIdQq4xaTnUua0UVJPA/F
AFCemOEzODc/yl9DZYE14fws7Cv6u7TN9DIZfAhHXnJhX/5kHGo2pLBAji4l1WJKI/9IEkKscAQK
K8X8Dreztw45/nbtJVHA+SYBW3fGG0nZnnviiwMgjvWhFcCwV5RMwT1ZUj2tcawC/byoJjb6jMgf
r++y49d70/lyIJ6BaxM8CxJYGff0Q+KsHVlWBTfMybnPbp0RAHzr6XX3kDVBWa1sKUV59fWY5/ME
bgesBt0Du+LDLioaImzy0ksC5YozLJFIMlFYQBAW0d2Yt//961hMElK0bQRN7PjO4jTDL6XOSqoq
Ig7V5r0f8mDTTmIitt0Z1Yd/HYudlg85S+LmiPjFWBgOKy6KgejgBhZBe91gETtJqqFYy8qFWPz1
aOe/HPsKd248CijQDGPxy82ROzZhmuizMs+8yryxeVCTsV5PreeudT1vLgQhfzIetyUoaMBrMCqX
eLimY1AwtROnWG19i11cXbi/NQfWer8SVt/tvn69+fFPNxPUnbwd9xeaKHzQ04mZyrAlH4Oo5xTq
4hrPedNXZitMo8UaI1AVrG9zOUGn9bJd4Bn59uvhl4UhOwxFN0PT5kKhwBZzOn5uk/2hSGxoerIS
XyO3zq7DYlBfwZXzV7fDh8oqPT1dGfiF3WBlOO4CVAeHfDLVC49yvjPgD8EdFX0Ut1TIvadP4k20
kfFtNfZdZg6IimN97ZmRfAyCIiCeHlznQWl1Wrdff4HzVcqwgHM0+qggrA+04K8tdvZ0m6exyfzq
4p0W1tbebbjZhZg6XtiEPnvD2UwHiJjtgNr/9A2BqoKmk7m5H2uh/mlgA3wPEiBev0ps7CnB26fb
AknasP76FcGG+ZtPZxnZHn+NPD/ZXy9JW00v+wbfcuZCj4Ur0qR9JWx8hpHA9Z4/YAnp+agShEUk
U16pb7hkNmj/DEfu1aIbAlIWYyy/hk7vMceAboNhjj6RUUNYJaiN3xRJjsGMJcUjdpjlT7eyzNcw
man1hjqqzyzeoVnhmzQq6PDDnrZ7aJXtg2rgKbiZuiCvv+tY6Y83fa4I96EryUPaOJFXWVfmWBdi
PZpBoP9AXxJ3K9PlMx4mvXSyrdG1arnuRDV132DF6sYTy0nDpCwngRUrzBFf0CLNgpcSrqS+0wsi
ozclLobfilJTwrWexzgAGUUBJMAL33WxrVUP6BCcvZIMGBLFsZ05m7gz66eMzfeno+fOkzSDSV2x
opWrXoTGH53M3DfV6hplhaYUGyTFVOIEl16SU3xpVExruDxw+TDvqTfEd8TtIWyb6KGfct2+c+2c
01dgxnDvxGr4qGJy/lpwWGAzwufzHUyRDklgyWhl1Nh2r8LCdfMXTSuQAPRpb/4g7kaAl2vaVG/C
MZDGzm0LSBb5oLyL2sz0Ta/UlraeDAvrJf6/9rpyc5fAmVx4PhTQrLqOndHD5ylKje7W6Ty4M9hQ
SvvWDaBFrKjolOChsiPdvo2Sns86kbD51NYCc9a8S6Nb0ZMA5atu1b+noYVxFdynFneRUHlPHI2Q
X9iH2WuY4RgLn0iIWj0qWUUil5XlWfYAHmEqb6lRT4cmD13vrfdwP9sOES5/667DFXHV19XgHZSq
UW+ApSGrNONYQ4WUw4ChjIXi6L5wSCH2c73KzK2Ge/NBClUrd1ZEs/seMwhIsl3d1aQcRZCidj1h
V8MqdsNYfa80zPdvVYf0yU1NV9H+03hxGK2sqUva+zKXxrQJMVz8Q3QPAQlOjjG605CkRHtPNpp1
H1i4EM8eV2W6dbBzX1OFB+03NRM4JK1MaZg3kitM0/ow0+qelM9xUH7ntTcdTVfI6SfNrHIsNnnQ
5m+VoSbyVR8D5WfVS1ZPjZwLRn8VjGVGRrOc8H+p44r2RViKtpQ0ACM1fKojwynWqYL/47UzFmUI
mmWrI56vTpxiwAtpqfFpc6TKE6sRlnOml92hR2NFxF/UCOc9lbri0FbqHLHFJU6Ons8dLvqeJgo9
mRSa6NxKlda72nNsXGWyxyC+pAXgY5mqP0m7mwysiNvmAd6y5hzsBn7tqozH7Leo49qkVVfVysYo
IFnzbE0mv5ON0ctDiDTiykllxJVptEr3OpzN0K6KScOHATljj3MgGWnjdUYOavMLKDZufnWKWVUP
UVrRBcShlRbzlSut0lqZeSv2BfGjQLdj14/0Y02yGhWvV3G4l4pV3QBJmdl92g+YcDaGMf4ifckb
1uAShk2OyYgpE95SYG18Wb15oDtvumsttrTvQvTFQ2wptrsNhYs716iXVrxq9TRhYTRT+1TY6nAk
Q6X0hB9VTRveNnNyN0Y6kgwODVWIDrcBjA0+1P+Rdh5LcuNAGn4iRtCbK8u3UbfU3dUjXRgyLXoL
0D79ftReVKyKqtDunBSjiUEBBBKJzN+oziNQD5D8dofQ5CFB8OKtiCbN9nuUZO9Tz+iF3zp2CCCx
ZKtsMX7L7hqzrjC+5Tl2nyuZgVlGAbQPcoDSpJssaIdkPcpaPXo5WqLrHi9upO2xraZ+7cT5wTUa
w1jLJEPvx5wmjMQqMdt4I9Tnmg91Hdrfinxwn3gG0J0XZtsCv8oQIt44Hevwo+kT4IRl1YbdakCW
G8MgPE7w/LOHwPAbCqnhtrIahJLLpIn7VQi2Tfdr6k4fCmiE330Wej8GMKqvdmOgjTfntyVAN2/4
1bUJ0QcxtvE+kWH0ZbJL2wKZ1hM4sijyjorSGdlBj9Sk3qGHNB0Stilt3qAM3gekuqAHuG38bUgd
9dGpoUGtlalqHyM9dcNVNI1tt3FbZTh4nij/yxRw+X4/6pUD5UCR0DQ943ej6AKPF1SI6k2QV1Q/
28GJf2GMW1DEL53SM/wOqyregMg+RohimMhEgtND3rPJUNmRTado2NirfKRJyPQpigY3XtlA7j7r
OBpHwAWtNnvyonQ4AobNPidxEE9b1Abr8slMasX8bJgK/WqfukkgDmhRh7/lOEtUN0Zap5+zYbLu
R9k7E3qSY/GtCuTwVY1qK91C8vf0La5GzUM095H9PpPmJzGmtub3rQ0ps5trnzvkyOwHpwBW7jvA
rF4z2g8flCu0+jBMTo8AVS34KqZQUhJvzc1WLcoj+crApjjb1iXia36AOCcYvgAHur3Rsbh+Gsf9
I4JUpsmFY+aPndXbb5ijqxCda8u7A5gRWmtbmEl+aIK6FweDXFNuUA5t1U2D+Ca26EkLQjVLRP1g
xF2G/IQdR2IdlxmyhJagQe7bsbT6RwtX4KeePLteJ2ohVKr5+YybNFAqz7zQG7ZuWdjGgwkt9lfS
BIBZI9zo8KDsc4k0amyIL8h0O0Ch3ThLNoPStR+tm1dfpYFu1oamgdyTQ6Mv6eUgW/wgstLPeRxU
LdwLNet8TUlbaD8eH2sHE6j9AhgSY3dKF9rTWOLTid87SbWX6s70VGSmCxQ56bB80ChdFf4gSGG4
cYoS2yAssxXfTDXpEIY87adjxkWPZWMvH6XiNt+VUO2xGFB78aHlvCf9qcRH8kXNM4hyXVMgeG2J
Wqy0Pu8+EkUb0gPK4Fqx17UqCO/5LwxvVSkicnyhR+2TO8Ajuncj0f+axfPqVWTXljxqpUzRwBWN
StU/yw1tD416dkqfRrxKYlND2zaeXPnFitokZoIo+KxxMXBdP6aWGxxS8NufxraCtRA1KUq6Egtk
4wNdExnv3AmfhDXqs93GKwWIqxI47UfHfSK3pTvgj9eHA0BfK+1tTFJCJ/zPMwUgUDprerJmP3ce
krnY0vg61YroMJT5mOwU1UWbsmnVOr5vtbEwqd0bQbHP0j7aQJqwgl3mCOMYR/VUbiRG1/hzt2hk
bj1vGl8wDBvqXTyQRm50HXn6Q0WehhSbMljOPve89IuCVqKxDQHEuqsKFwfI8xpwnQJixmPlGWV4
J7QaHL0xama6b9PQ/Yi8ArYmjpCdvUW1MUEWO4qCmvvV1Zt1WiHov8LCoJB3UAqhTlqQniI07zW3
gbbbQqZDj1ld2yMJHvwQfZ4PwiVk7ZWt5Y8BTmLBjoq5At63DOLkkCLQwkHsoUb5VB0w/SrGGMCi
jjVE+cU2La2/i9j0INmLOnh1pgilaR0DgBbrMq/8hU13Cq/KIhW0HG6bu17HRKztZ4HVNA3QmMsg
QvlpQLEFlrfaZhvhhdCOBODxCcT7REqX1dgEomUINrrZOi2bfm3HQ6fOmzpBljgLw01hupGKIkLp
aM9Q+1Lhu30OS1r1ZJ9hOBel9+mAVcB6mET6ZJd62dznuS6R2SRwgGEvJedXVNMgXy3ZemJNx5Vf
4KCY/VbkaW+8qpUW9CjfF5IDoEOQ3faNUga5bwiUlnmItlrqD2UlhyeELs30oKML62EbgAYHATyq
tqHskEbwIVuAPJoFE8myHR0XRISOAvFeus2A6GjtduFa67Kk3GLw6ngbUbfK55S+jvHNjfg/+xX8
vWAFh9hW1hUlUuVZVqZGakDkqtZuUzFs3ep5+YiBkSBNyTPlS11O/avbeBnolLqVKdY/iBkqjSR+
uySnyIwpsigfaGvq6cE0OygRWFTw5UqtH9tPaCM63gr8SdU/miInnaGskSjPZNakXlZYF84L3sTK
17lPEnyb+rr5JLE9lDtF1Kp7ixd7XmdE3RePQ/TvQKhwx5++Q3uQtrUCWeZAp8pJHgyYucY6J5tG
qj8aYUHokZsVtKaaWr8LsGTo/Krv9H1qKY2+xQ0dYyObBOENbFAYbULiqeNTyol/UfRjSWy0vB/U
JgKQgpqL/Wp6iJ8+IJCq/aThUWz1MRqjR8dKWUlJB1yhXkxCtHLhD+dfKieJ9Xt96PMB3Q0M7jaj
mXVbNRdpskKsvHhy+44I5Svo1w7f0gryiV9OrvmbinFgHrQ8ct9U6prjQ1kP1rstUXDxC+L5bxiT
vMg8O1Di7azsnvEUcoEccWBqSRLfuBgwpb3EIbfMYPpJ5LTcXd2yMe9ix6qnAypfqtxC1JzuR7vX
i602apG2ifDNeBs9t43eKiVA0pj3GVVps4VnT6iWwY3i31yjWFQSZu1CqN5IC4Jomgvzf1USDMOp
ulB3qGFMndhVfeHVa2VQ1Duke6uY53Yy3OJQndf62TToqCCiQoGKGtHpkMLDDS4te0xa2lxfIxwQ
7noLFU54B9Gdro3DTjQYFBuTmX+5Xji5ULABtwUUF7gRPcKlAJ3QBozvEC48eFK62ywIk+8Iy3b+
GHnKoa2p2WDBOOU3yjWX5gsYGWMzCmHzMp/O19DzIJwf2dhkQvr/nmWeEW07HWpTrzt9uebNFa5M
yD/IfI6Td6tFeXF4JDH5BwQj6IPT4UdlmKTTKkw6hSJWAIK6d4exf6576RQrETXBzzAuxb7gqs93
1xf8vE6FqhHAA0AbYMrO7L8KyGEZryD7kLY8R/yk1jXaaBk+Ur4n+iJBORgYzUCDG93Wzn5EsDX7
53ogWlmAwenTzhDeZeOsbDvDE5FrHVDU00GT1uEBOMtD6mBvcn2y57XXWZsIWUPTAlBLK2lxloTT
I2w4qfahpfDTbY2CZhYn1+V1nUeoNz90eQZfsMHu29l6dZrUn4EzyWgLtNl96Dutu9XCPXOjd+mJ
a3RKaM/zagQwdPrxkf8ptClMUCWvamunN9z0CIQr4c7OvOl+AHGT3EUUyJ+drJbZfatiQXdvFsDh
73PEF9YIxfKsSbW42WDxAMb7+pJdOJAWuBgQyHQg+KmL1oOFOZxoZWgewk7cTR1Ich3CzSpoFZMw
Pf6eRT9ubMkLAQ+bYOrzcAQAwS6PA670gwpDzz4MMVCQUXIpopI8rqomh9AVZDfi6/mmwC5tPvj0
q2YFo6VoFPCtipZAYB3syov3ejwlz8rUu9M6a+zxqDdY/ThcGvd63AaT3wUOj7O2q8w7FZ2Xj+vL
fSEUsBdIKQHJ0fNcgr15r+meLMBXy3rq9k3V6rDLXEic+izZlZOOfROt/gPPp8D59yDIakMMBmE6
ow8XQV+rwpJOHmcDJyweXNQVtuTwzdajXcIbMija/xyW6d7BLGV7fdaXPgGNLf1PkV7TNW9RpzdM
sIC5M2LkoEgEVYvacPyuzYNZpUZpVxQskxaYZw0wRZPAAfwUMm0IoM90P+F1lw030qazXc9O5wZy
QXJ5tLqXLQps0+ugxLDxYKO78Fjr1IZXeCRZDzIftQcFiZpV49rx/voynG38eVTK5bP0hU0cXIQC
ipu5yNvORaXQdJ5DRw6mr6Ne+N00sWP189R0b4x41opBVJqDbTIuwpNnrb4hdN3AHXTrkDijvrID
jJT28agGfsSte6s7e7a3EX6E6w6Mlxv+vM9HU0n0TmVEd4pXmF96YUwPaT7DkXpsqmi1hc5PKDDN
Lhra1+sLez5NCNkA6vmkAM+5YU9jbEi/QBVhmdxhqnTnOnnwgaH0zOHo41uqPOc7h6Goi9KHAZhz
hlf2XDFD39vkLqs6itx2gswDD6y1Fjr6x2SWmw4VwuZGkL6wsjMcB3zMDAsHaXs6v0mYgqZOmt5Z
uaZEfmOH+qfGSev7KAyz6SCyWGspTI1JtA9VWLj/GjnoFLN9kBNEFhku6Pzz/spQLRVDsN41sbDv
ZyuzAiqIL2i8UbPLtHqfwFemDw8TCRar3b1c/7bnc0fO4c8FhQaP5xqLC4qbstcnJMUPQdhgB61X
6KDpyByuQhH2dxCMywOmuD2Oemqr/r4+9p/W9Elu7oC8In2alSG1WSPndOYGb82xygHFqGMxvmVh
2hQ7VZMDz9kEGBjwZK96GIqapr2IcCc59rpF07lqu9ygOtNW+dqUZVeEq6lo6+y7hk+Vfo+Te6ju
0rwx9nabDv9d/9HnUYbsekZBcu6BVemLw1AVvUJB1ay47uDHU/n5b6wiudWt5lc3eGZ5A01wfvYY
zmJ9bJMYQ2vydIm0bqA9W9sV7jao7ptUq39L9HS2Ep+r5MZY54ePsWjPzao20AqXmi5qqQHXwY/w
EJoAoNMWDCYUZMPOfMjacbzp3U59jeOxu3FdnN9frCjwDAI3sG9SiPmH/XUCZmUXMslOOzRe3g13
lKr1jTSK7jHm2vxaR9QCGhwAkB/A1QegZamIj6bsqOLnXhDewFOcrTiHANgN2km0UmAsLU5EhQnS
xJkzDhqSWO8wy/sn0wgN75B7ZlfcYEafLTlQTvBLlFXBlvIWXpwADHV7qyhBU1AxBLncp7LR9jEb
zz0ouENpWOw2SDeM0LmzG6rhZxvZJcqC64STzepjH3666LNKdlxQrDhM9pDpvs7ZeTQKGn6l3j3Z
lXPDA/t8WRkOyIKGZwG7a+neESoyGShUdocGQYV1JcfkGVZysht6jJquH9HzRUVpG5QI3vGgSYmq
pzOzTBQk4qnoDnqsJrvc1INNgpjgKkdqLMKjWv+UaziV/fugDjmAOq8nlLpFXAAK4kgIBt3Ba4ve
XUeFnWG4lUFu9OkGm9k+nOr6I6nzITtcH/kshAPaInoiXTojws+AwRUlMMdNvQlDsSl4N6dQ/0wN
XMeaK+hUcTfGjlMjBJWjw4OmEMop14c/X+0/UByyA1Sw2ZiLibd53ihkluahC6EX+VJ18LY1s/JO
9qm+SUX+gROivBGqzncT4DFnFlaDRTGTYk4/cTykSgIkzjqUcZXeZZrVGauJakOzUnhzBfvrUzw7
Kh40H3L3GSVKIWnJ5uy9iC6L5jT3VV31OXooFW3BMIxoytpF/0G5nBX+5yFh888gK5DwfN9FUSMu
MDx3s17eg7LC1TDrMxqa+NTRA/KiIbyrwlremKXJmp3cxvBsZhnHGSOKBtDyKY1PShGwkdp7FWc9
Dd8yVK4PlaQL+3F9bn+eYYuRAEzByYUd9kdC7PTrNeAp7CRBUSOpwVsfYkXYxSqmHh7/CgUMYNcS
w+itpqGPkceBJvdVZf/mjzSpkmda3338s8S3z/ZVu3Ru8SvOP7Yzx36qWRQ4eNEuQjK6Kt2gh616
X+U82H0dgr+vA8747LZjv8/F+Hx9Nc6OL5wZXklERJafquFivDSL0L8ePDri2TA4d8KZzE+ytn4P
mhbtcAzV2s9Jbaj7pOuT3fWhz04R2mI8WWfGDHTzM+4+hApL5tIx7hNP7+zWz7Hrko/WgCf3Q5X1
0er6cOcbbJ4qKFqKE3TXlnTPSRqpW+Hnd2+4ZWMeFafEZBO7Uvzurg90vqQUJHC6muljCDMsDw+k
R5rdtlLdZ2Q08bhBarKbZeTb9D23Rnc4KDzcGmTclbz7aQdm+fX6+H8qvH9tcM4sFwG0KnVO7Zno
IjwJrOO7eHCyt7SIqycAcinIKjU3Dk1fTokfzFgrP4q6uvJNWdu7xuW+ddGexS27onsP8QXFvBs/
arGx5x+FKTlCJQ7XBUYhi5CSBJ7Wq2FVvVV5EUkfEEi7prfY0lYVuAr5Ud06eO/RrwnXVTE2NYiY
RAeXkZXKqzvUya/aVNyfOf2bwjciJAxWeha1O9Fn/Y3cZBkhZuwfz5J5ARH9xtlk/sJ/ZYTYvlli
qqPxBdnsusB4D6Q0gqh01X307kTvdzEPUp5JmYZoa+9aCoJXVvbb7JT8P76NGO9H/BGObaLp/6o5
N/82HsHz8xQAOh2R5W+j+Ga03vCCraC4p6DufdGFFat+XVT5wWJFbyXm51+OESF7cbtS2qDUfTpi
YXqiK5R2eMnigKZb2kbBg4eHJKgxnIoRyR2M7Bbr9PKYLqAxwPyInCySqDbFSqxzhuElBozxxbHd
EQuGqn/XxjRZk82av69vz8WZ/fPFecrwvTm2tMEXX3zW9JR8x+HFnCxgVYUoef5n4xsQF6VGTEbB
Zi/wxDOGm9WNuvaloYmxEHjZaDZdjNPltQegjEhLjy+Ipoh96yrWjGu2fpaVKrZpa5kHtQvdt7ww
5dv1SS8C8J9Jw87G4wDkPZnFHDH/2uZ2rtGTEIys5VP6GbRY3aBhiH+1EurGjQT1wlgImNCwRKYF
Uu2SmhFWtTfm5ji9pK0m/tMGV97PSOoWyB8qIzdC/YXdw2C86+ckbWZkLybmGV1KYj6+oEuK2pDE
elBDRrxtKW2oLcDLtAYcf30xL45JA8gjT3Nse1lH6WWneEMnmWBo/cSYra9WrjA9ZVumjQk2W4pK
rq8Puch95+9nWcDHKTqjAWVbi5BKn3suEgDEIGrOOCkc0ryGUmDT5s5bgMLgnua19fP6oJc+5N+D
6qdrq2EJbKCPwNpCGX6p9PKpEKlxzMbxx/WBzhaU5xoXKO81OmvzH08HgqExuVnsDK9WE1sY70Y9
eIog9ax6G5fkB1Q86cHf+IrmvGZ/350wh0jp59CvzYnYMksQNbSazHGqN2oRRuXLCdmUzeBlUC7j
KsmfyxpdmUOoJ/q+jjShbN2p1tRDAVjC24WRIeq7SXt37Kp5D6PJeTbrQmyBEk0Pda+vammtMqcD
rQFeOsLLbrBHdTfWRqogcG8hGAK9FrpSiwhi9ILH4bCXQVg3KzsShe2HVQK8lkqa8WyEEbbyCIY3
xw6DxAwXmLH/L/EiI/jVk6JP34tkqH6V3eg+DDpNuhUirpEA+KK76Y1FW1ZQ6DfgX0DjgSSSCIrQ
w+mnMqvOwZbRrt4aC0vjbRQmtAB0OQ7BTmtoBfhVZWFSnxhT92MAOnBUMqt3AE5butw3Y4EY9r/t
HSQRqBbbPFx06uPG8gepVRUJxw3km1b0nglltETVPigUdNjyaUrXuWj6G4fxLOuax6ThwEONWiK5
zmK/hpib131Zdm99obW9H2NuihEUiMdiVeHobG4cLe1+eVg+uKvaFepjiPPXAAKyM7ER0KayWY0O
+uv5jbVYHtj5d6HIBgaBghKkvsWBHQBDA+rqqzdHdvljOLXBHk2CcJovNGxc/3nhEVKhnENhlVL5
sqLUoDqHlDkOuKYVGT+CoHV/mqHRh2sheZBDrwKxdGP3LaMg8+MBQcUFQWhNIwCfbj5hSGpbTt2+
4bQ3rRqvqI88BNStwA3rZ0NwKu8zYML9jbKhuwwUpPZUVLhfSBE5AIs8LMcH0y47U3k1IK6JnS5t
58loXfFVcxJaP7ABAZoHhVPeJ1NS3vqo5tlXJbbD85p9/ij4wCE9nXUTgF3Dodx5BSwPEMwa3Gz4
OiXhaK2txnbkmzDQ9XTz3mLLlcEbmaRi7ccxAtKumzL9nodG7O16kyi7AzomXtwxAYSb6kITm8ns
UMSXY28Wa97qeoKoVlPYq0m0brM3g3pQet4OgAyGHfYWMeUeBOzBO2up1rfroUKTChSb6r2541wF
m4KioaEQaslGMbso3aUlO4HyYlu3mz4MdOxzsliRj8MQef2Thm7VB9x3t/rok3E0X0bkvarPFjg2
xu2aua3sq+jHNI92gATTr3/cxOxf3qU8UmZlBQoFp2sbq61Tu1PovQIsBGbogCZ+Rec2v6/0uLI3
SGqVt2h7Z5sYUw86EWwn6Kh0jhdJID2YEiwiBtRDAeINC/LIfJJjkbWbPLQhvWsB7vNftFArg+31
yV4cmbNK9wkJwzOMGRjPCZ5KV7xx6/WclEr1Vam3T06hqahIjAgjZQHt2uujLpEToH8puCORRd4J
Yfcs93SQFjVcbr/Zdh6GaSM06x1Mo+Pd1WhYOVsABn2HDvuE1HKiqPcIminlqgXVGt1Z5GDxneeW
INjVLpbfc7gu/5pcWYz1h7hMJmnMv/Z0EwQYGZYG0rNvbWo3pg9Lq/oOJa0pN8FoDt8HawxeapBk
t2zelgf7z7h0O+eaKvCwpZFA1HSInAxFeFSsoHpDChjEX9O5n+MuusUKP9MO/d+x0F7j0uJZvnR9
HnvNrWpNUd6aAeq9FLL6jl9ovlFiHc9XrY6NTY5lqbUS+NckB94G9kFajvBu5OvLWDr/Dh1FQUOn
GcGdvbiiUnOc/YSH4G3sBtfYT6gh/5cJTOzKqgfEbApaQqsibCf9IY+5Km9txjk/+Tvp47ICe0up
U6WATQto/n1/PYSGqazrDs+lY0sgXA35/CyxomnbJsBo4Q9s9Lwd6MxK6zeP4QKfceRtrx+I8yWY
fwKhnJokervLkkNr1Fj0eHl6NFOrWvd533/KM+ATfmNwVaedEvS+bqdiDUaz218f+yx1mefvAFjB
V3DuQy+xC3GeO2ApZXqsw0zdqaJXH8qsDbbRkDXPWAHAsMHobDsQN1edJeNNq9XORsVXdMWuKm7s
hvMTMLcwuNN5KoJnWb6k0mgMXDl26THsxv5e0UpnZw6Wto2CvHm7PvNLq87e5/GEMwsxcBHpBQyv
ONDi7DhMVbHtIiv/KhykAxT6XjtagtNX5HBwx5HZTf2HZdyd1xxKBdfLDKmgunK659q6V6D/eOnR
nWzqkI2XvKhRW29qCHN3k/Dq90DRvBu7bP6fLjY66CAsLh1k/GjoLpKWYcizVhFWdnToqfK6KRv8
6wtwr6tYA8az6vT5gdHJLMYxwxPZq2YO2q1C7IXvOxcCQKmCGpobGqczVzQoBg1KvEcZQTHM8jp9
csYwXctJCW9spQuLDP4Nba258os87mK+sBpD/Bu14tikXbVrDRUoaAokKgePgyeLHU1kbu6An/j1
fXVpnblNXYKKQVRZ5qTpZENKwj/7WAZB9y0PBg9lZuDTeDdUB1jj+n1FIesrMp3aI1iTW5/50rSR
wqA9NQNL2F+nK8zqh0ot7eyIHHU+3CMh4fJ85V8dpoE6wjriWbuuUfuyb0TSS/PGLYKklLI3wWQZ
yLvaLlojKo5aZEEg0hrP3jhNX+3K2haPOqnaVy3KShSSI6zIVK14vb7uy5oBhwoMKlpBZBago/5o
0fwVyHllJrjV5cXRGTVFXfVlMYTrQgwfAej/DMMrqNE3ttiF3cybY1bgo99LW3BRhOmTuXqOU+3R
08MfYVEp1QrW3fRc04UeN9end3ksyiFzkCZeLWKG8HpniHqnPCpDU75NJB+NH3iyXFlmWB6uj3X2
qKe8hGoLFiNs1NlnZ5EARdigRU5sJO+Voo8tZe6Gfnncy2gjLSCdfhln/XMYasqnoSNr2ZHMW3cO
yLpkxc5MshvvrfNkZf49tHhBuwGlB/V8uql1K0LqX0bx+xhAKsZ/uO+CHeRzqjSeia0ZAr8iHjZe
WsXcTYNMqnWDZn+7iqnMuTe+xNlGBxUzqzYh4aP/EcQ6/TGjGgdupxshOWsif4556TwgBR4EuzYZ
QNhLoaL7VjRVY61aW0+SQ+Eo/6ffQGUa+XdSB0Ckp7/BGLGA0bI8fm+ENa17zsReqeLse5p233t1
ct5iI4dcWwTRtArrNLpxl5wFGZYAY3s+BOedl/di45d91ZcWJLr3Qg2dDeG+TnywYs26k9L7qrVK
/QA7J74RWc9zFYZFcYdkBfYxBmeLkF4iMj6JpFGO0LvSdYnljrqKK56Ume7Fb6iRODDo6/EujFT5
YDZlspdjij54qPZPPRvzRl370kYANzS3DfhFZ5DBgcdRg6Bw+G4MAMz9qDC09TCWkwo+HeNEIx+d
hzBIm305uuWaeDTd2IlnKQzrMfdJ5pYV7sFLiTjNmsEI9gTb3I7D10KmkH2BaD5kjpm92QpKxOs4
rrOfw5T2x+sh4izaMjTy85S6aKkCFliU/SZ9xGjCYgdogyj34HkFX6KmsFXH453VVe7u+ngXdhwN
txn0CrNlfjIsNvwUa51mK/E72Vz/0qqZ5FmoqxjWWup6wuTyOQrZDdcHvTBJ2BVoV80vVUj9c0z+
60pJ3RSxhF5P3j345E9wIQgrtWajmiEwxFD+UfCJozx7CczAKNaWGtq8Bn8NN/JKsQUlyne0A1xo
q8q00qmA0B2PoHDaoZpvDT3zbgTXs4uFURFank/xLPS6rLUrVQ82Z3DT98JAsxZjM/C17aTuNDTx
bpUIL31FD6oIYD/6CHSoT2dotoKQmlfKsXMwcBkonL9U2ojKxJQ4e9FZKQ9sNfp8/SteOCVUPl2N
hgiYrLNy2RTZioFlsXJUWsWr/NBL0ncD29l1mFndmkqm0a2KotTvncR2bpzQCzfpDKXBIMxT6UpB
5TudMTA3VU8sOziGJSLEYN06s/Fl1ugRCgJa8M3muYFqJ6oekLCDQq4qhNEpCYNC8VOZ9TeO0dnH
nquV7GgS4j/PrMXPichJx0oa0RGdCfVgj5hS+7FAu3OdSZQjb6SEZ+dnHo19xWNn3tfmIkgEej1I
DHajYxum8cfkBFjLOnXX51C37R8xPlb6/3PExcXU6HqYwhCPjq4Se5ugy9VdHaR3bQFKF2WJ0Xu5
vrcuzRDGBY9WigeU2ue//+vIqnlSgV42o2NcV99DpR23nXTSV4xYoWJXRfzfvw839xktjFJpNSwR
OzSoccdKw+SoShF/Qegmv8udsNkqAR18HAqFm9xIBc83DE9VvBe44OZGjzH//V8TjO2wpyRYJUcb
L0S/9jpN9xO8f/0Ox6VbX+8sPMwu1eCyoHAAxueGPx3MBduvUf9Njm5CrFMSOCV3mMLLaj00+Tit
XScAHBtJkW3/dV0ZeO6p8jAnVCyRV9qop5awrfgYDRBnV2PlZcpaMeNU23SJI956tIKqGyt7Fpbm
yaJbjJUKBwQYw+lkVWAkkxu06VFKWb4FcVvBBx8975OjDO5rMGXjr8BocrRwsgg/8usTPs+oqbjR
PTY4lRQbQT+cjo6PXWwqqZEeSW6Cb3njotKQR0a4U/LA+gGLNAZiWA/6s+FEyISKUQwbYMH1jd9x
YXvxUqMiPCf2QGcX5ydAaTtvhZMcaZJN3aZJrDTcqGk/0jBUnBsvxLN8bZ4z+eqcQWIGscQhNFym
wquU9Mh9AK3dKwbxw2AlkPsZ9XplGrFu4nUpq29FEQb0LNIqPV5f93k+J0WYudDJ2wHGzsxqWdY/
8jia3HSivpXobat/rqYq2qUhfaoVqjvhVp2yTPvXLHUekjsIOAAHiz+dfmmNDsugGFZ6nOq2EWuc
+iim225VviiKLPduI7yf4Qjicpe0Rii5DoLoBqjq0qy58MG3MHVgl4tbJ0OxSLGQ3TnWAe9Wv9Kc
7LEs1PJVwq03t3bal9vr6zw/UJfrjMg5CnkIOBMvF/dA2pTkbk2QHXMzScQmKTp93NeYrf8fvqdL
JAZyh2ol9Z7TxQVcYpXCHfJjY4r2Vebocopccx/wT0v3k26MN+63+WMt5kWnmUfQ7DICBWQRNOCX
dVaju/mxwFlm8C3p5ofZcWCF8a/zqTdb5Z1tfAt3dnnU2fYIKQLY5fPB+usSaFWjcwcc047CxuTO
R4pGfELdIukZ1kpQcdOSJzq9t9pT5+89gIwcVV64iNHxMRdJf60NyN8FSX7EWWEIv6eBWWU7OPWt
seoVI3whW27MtUrm0v5QW7Of6EE2RbMKtK49oE8ip41S42F/40RdCFogowHg0H7m+bd8diGuoYXQ
P/KjZuAWuKkG3fHpQrndPeIZzbC6vpUvjPbH1Ax6DJ1TPsLp4pcmyJK2YueWkWjrz1C8oXtTQnbS
X1agm/GNa+nScNQ3KOThp8aqL4ajBdmUagOA0ZayS7eKwTNyFaiW+K0gSPn1+twuHFOgS5xRYFMY
eS2bUL1IrcFqu5JaqZ17QDO0FG2IeDCsG+fm4qyMWTITuptO7nS6iEqCHjDRrzyOVVp91TzF8VF1
AZVQat2NW2ZeoMURxYMA3hAOHVBclixouPegte2mONru1KK/qNXd/RTn2j6b0EYsOEKvaFIk22wy
2hsEogtxlruUziGP89mOZF6Fv85poee1ERljcVTrHC0g0244AGng7MQUxi+tTG7ZnlwIDAR0gNVz
vxLY7PyD/hpwGAHjGhlFSQfT3i+ItWdrwUsTxkmWPkZBVYcb+n9AZ69vm0vzRH+VWEQJg1C4eFdo
spbxaNQVUXCsVwgMxZvKSMu1MQrMT+GA7/5xvD/0TLJSw4XnwmxPp5mNoaCslGlHk1b8Pdo6AjCR
CdLBzwbVXgksRW/1Z882LEMSXcgVZpcicHCnQyqmC5cQAadjiMbANspG8ZRGEiGffBAo/l+f33k2
SAOWJhgoVNRkXHLS09EyQ5YOqDj9mGijeHGKun92e3hF2zwH8gU5rLLqfadpyRYxngw9ydo5gM64
RYA4205zH5hYQJWPFIkeyunPMGjzopurGUe0QdW9N5nDO6qBhk9oLZCatXZofSa3RPHPEN/kg1Sy
wCvRfoYWYi5umSLrS1pQpn5EhjF7T6IOahhs4Od2FDpe4sNQ/8D3BkFXVU7vRdUk6yF0UPpEDBd/
lNqWPsasw8f1T3K2xflRFJ5ogUJjh9k1R86/TlaZpkJVW8s4KkUW/+hEnAWIQvWeviGhC/N9EzeA
ba6Peb7nGJM2Blwj0Hxkp6djSgoSuCrbxrEqXOd7grrtp7pPh3VnRvrm+lBngX+e3mxuQREI7toy
UuldMs03qHnsht6UKxmGRbZueuUWz+TSjqI4i3UZbVbO02Jjh26rmvUYWuiKZtUDMArzW9ghtiVC
TfyyUM3K/NYwbl0Blz4epFKwZwBISBEW+ZKtjEOZ8ouOslVT228tTLDJq5uu803h/De03lTcOMKX
vh0NfLyLgMwbZ7glVK5o1YQNBthxZT4ooWPWuwwDg1VddlgM/+vXoyvExEgTCE7EjdONUiKCreR4
Rh6b2NCVTw5SpsZGNkK1f14f6Owu5WUIGIYvSDsKgOni80FaAqA0WaiLGypUdFPONQcvDdQvEbFs
W7ho/6x7AysSyMpOdmOTnm8eRp8FFnBQ445b6ttQGa2KqLWtYxVrKCcpVbb/H87Oq7dtpG3Dv4gA
ezklJVnFjuPEtpycENlslr0NO3/9d9HviUUZIvIBi8UiAXY0hTNPuYvoq2pf5JPYQBcrJCwNxmp3
e87Xh+diVGP52CRVlKaqxKjy2H0PJyc/FK2uw4NRjf/iapzubo/32RpzRqkGAJm9FhISjRL3iP+a
NBandJvaarilXBq5lRnUDwpKyF7sQ81HQW3NlOqzmTJXCiBwc2cjs8tjFHd4sA/tZL4GsoGAdarL
kRfmUy22hdPW38IxQEzu9mQ/H5IvhM4mHfol4QJOOyrFIjVfqzTR946j+1u9RQl6A4TTBI+cmNU/
t0f87BDRSAUgTRQPpn3xrUgjkNAEhcvXpjTtcycGNduBS2hVLw7UxtgqWYHac1PDKV/jXX0+NMOS
OcEoXFaYBmZUGaNuvMJ+CNEa9AXSv4IOqUCm/4DAISsPJ2JNm2S+3S4CYAglc0mJ7AE2+5V2ezKO
dh6jS3zuqkDeG/JgDsAKiz82bcPGTdPMIGXtrY2p5IGbOebfnud31geFHq5fZAuWOIS2a2RzGKTy
3EaB6o563ZwVZDS2/Jnvleg3vChi1E5WJsKVka/Wm5HpUVExg4g9QzAuz7NWDAbeaH11joM497Ra
0bdV3xV3Wh9FB30qg2OUpWLl0f5ktcGNAbXCSBloszaf+A+BQlWWNlIstTiHAo6UKILq3vBjcRd1
NL4RQ1S2eEKUW1S1q29630i728f7OnQEITB3QGfRHYxelstd5oHh5IkmzubUqq3bWJLzxwQFPT3K
Go7ydxbBEqrjpiHVhC5Rnu8lpUEjKkGse+W+vnoD+SmzMOrcddCUq2J8OSQ6G5DUZxhq6IYHk4ZW
8xj9ihUsWm5P+3qriVFVut/k/9THl+3IKUVru0Eq5axCIt1MxazxaTpiE6EPemja8guxT7miY/Be
hb78sGj3vsOS5zIAfYDLrQ5E7NBC0cU5jcPS8QJC6e9jb7XKFp3a+j7VK33CY0k4iTslOFkA86nn
gl4YYRemDxIGf4mZ0n3hqoXEg7RigM58LFlftdCQ/F1Sd/0xb2r8mJK2NRS3LEI/8WQ9RikWDnDb
eDaILcsLi2T6ntYifrq9qle3MxuINwutOlh8NAkXEwSICvzVCpozkt2W57SzNdVA12yaRL2V7fLv
q+DzgDM/YmaKUP6ft/nDxwNAyxG+0TVno1X1c1nTZuUJkHaBJUtHKqNN5XVtFW+VeMozL7S1NndT
PAduT/uTw8SMwUzNbQ+Sr0WU03X46gxy2Z4Bh4WP/NIfbRoFdx0+glu5Fereb9Q1dNzVq49ABd3e
+ZZGygBq3uXMhyAmWB709pxWKDN4BRc6aBlDaG47yjoS95l9p6nI47qUnt5uz/cd07s4yBR9yLj4
B9nRZYiD2nFNNbVLz9Thw5c+kbO9PYjW8qocRxW3rOpxhxY/QvNNFvb3g+KIn2GjhP9Jouy6Q1sr
LWzFTir+7VH2eIzRltu1RlHsoawHrlZ+DYudLKnOPoZNeRe1AOxX4ojrW3eGm83CF7M7IU3ly+VL
RrkTKA6mZ2zc4h8N1Lv7Bn161dWLBLWkVEk3SksLBSZ26FaTph5uL+EnXwp8I7pH6EYB3zcX6aHT
+HURyEV2Lm0t/Fr1cvgllNAhR/HXcaFaWyuVpfdYbLFlQPTIy6kM4jK0jIXbNMFu1lbyM3ABcV+r
VrJH/qhzI3OaOlRe9eLRcYLwuVKtrHX9bpQlL8dp9CmBLPwlVa36+ziJoXV7jEI3yEFXr/Qkpg2M
B2eTGmazAQEqPdEdTlq3qNM28QZsJfcCjc/vGrw8zxonM0cogFcuyir9PklC8qnby/p+wyynSaOT
FQVlh+ru4lMcJAevgVLNzo5VF+g5otOOZIwpitxtjLr/CSrMQWclQTOdjqQWbHGiSMrDYEa5tkOm
y268rCujf+qplN6cKdTFDjog2rdDSeVjhgSNkZvymR0BJlWg5dTQfCjVNF/zsV0cULYK9hsdgndZ
VAwtF2GBjMBNg+WyfwRxUe3o+isbZDyLbaRpcM3qytp0tpMDiyUoijtg3bcXcnE+34eniEBFUAGQ
SUJ6+X3EflrDXnCco6ol+V2RoyaWKBmlBIx+CYLDNYvKxXU2jzejZ+YeNdULVMUux4OTLwsqDeFp
CKTsh5aoujfCMNzSZqszzwcK9qtX/elOl7o0WInAFtf3/8YG/0kSRU8Gx+TLsdlHqfZVxi5YdDcS
YXVET5uOnlVOb00PInUIxXD+6wWmRQ7j8F13B8DQ5aBw4mJ7TEV0inzkTtwIgxzCu6rClnXIEjfG
rGEtd1qGevNEQXFQrKesQdFmWe1Fq0FVnGCKT37Shdu6DP1DXyUNLeKo2ZiDSXqM/Y3XJn6ueKKh
HWO1fN23J/7JTs+as7iqAcIkKV8c7LhFlqFG+vykhYF2dhB9f5SKITsBrMHtiNB3ODoE4RvDwU7z
9tDvrZYPt8P7AsxVCJpv1KyuZETAZtXKpDXxKUSaPt0n2AkMSOvrCJjk2AG+iBRzIFcfxYDVQDlN
B3zX+b6SQMKFoem73+Se6rhrR6x6sH/TNkPWm/uSzsgJKez4F1CZtdLu9eEE9E8nZ5Zw4D+W50Qo
U8I3LouTgpN39xgj+x27WFOgdI/LUHknLMevv2XIa9T726t1PTKAK/qiQFXgF8GquzyhUNJBoyRF
etIKOd+JKs9inDda1DSsKG7u6qJKuyPWzdR3bw+8xFyxTbNRG80y/s3VYy0exybBbiNQGRlZPyRf
i56iNfDUUkXULAhkfEqs7J9gSLA1oGNCx0CoptdS8/1X6YJsJWr/9Neg4kSoAw13Bg5frkNtDUav
w40+ZTb6eS56C9MRkElauEaLJAot8aA5jYlAdahWqp+xFcbdBv1BzGUUvAlur83V14NoCP8QXVHo
Jfadn40PAa80jGnoqE1wH3UwQdR0ig+kqVTYdVwG3C4ph73aWNgNAIP42yeBV5WCCjgAqgOKtQyZ
qkmh/46M4NFKiuxNbYW/k2gebYn5uxOWRGtGnVdT5eCDjp3rALQ0rvgASlgFU66NybEPq8IL+954
NKpCeZj4jRwB099rfXP2syZc2/Grk8/IsyeiAk6VC2pJ6JyDgVroTnqsB6Tlt8lokylpRjsO+BKh
QzcphUx6k+QOLMdwyMNNN455uLNynAtHWeCaYY7t6GxhruQOaNBBnu6SqS30Ha93OgP/sdxYu94/
+9XgkMB5QaKYU6LLo1FOPrbX0pQeR6caTTDUvWp+w1fHludrzKp/Z9xbKBCk8aoMymdDw/niIyEl
ASKyyPvKaUz8oglStMUy+Qt7k0WeBgTyRaJlHHtYo/0XyOEao+L6y2SfwNpSop/Zr8Zy2MzHSk7Y
Ixg6WR41V+uT4s4e8/hbWPR5j1GFWd6ZwopQZmhU+0uSdXDmMX01f5uCt+/2l/npr5lN1Qle5pLz
EoNmqMiBz3ywY1NLIYKMszFp16basy7xLLuoV6vRTgmc6RV8VEym0Zd17GEcNMWPtGGblYj/s88H
gJo+U/oRtLoCOZR928mZnB2brP8TmXW3nV2Skf3xNToa4B9cS8WkWQ7Vpl+5wOcg++KZhbcFqJJw
iu4QqLxFEJ6iEC0LSy+OUkjb0QyVYnTBO/yjk/O83F71z4aijkOflUQYSt4idkurqemiBLfHflTG
57oKXuNRtA+ab/orwcOnI1HboEw2Rw9LBXtjNCtbyoPyGEiyupvMwDqgCYn5clYGfbK7Pa13ktly
CSGSEhDDxMJFeN7dD/d85fMXKuf5KOFveNC0FGWhPK2jJ0QAiuK5hkP0Y+wNyf7edmbzokla0bsy
sqN3Dt50sCDLRgnepIYe7EmnJ6Bikhfj4B05ovrTm531AtUrUXaxUmvy99s//pOTxxXEltAVmJH+
2uVvdxBvwBRNKY/4jUHwia2sHw7oDwZfekkoiqd0WvYdqSIdCbMps/uVg//JRkFeownNO4Wp9FIB
APrSRNMnKY9NlcWPbZiZX+up7n8ocq/t/3amDKRQhUEabd6QRWggFaLT6zHvjtSblE3SoFUv5ZJx
IOlNHyTJDB9oOb+0arDWFp3v8ovjAXqJi4b4jASNvGVx11d5J1t+EDVH/EOj+6y1EJ+ey8srS3l1
r9OLhOVPj4fnl+kt5tfYkRmpsmiPk5Uq26HBOC0PxHSHV6/kNULU+yGozrfX9CrxnRVBABoS9sF1
BNJweXpMCsBWaRrlUagQtTy7SattEZn6szzg1+HiG2Z9LUphRK7vB8TCiUibf2//hE+mTczBfKll
zhzfRW5WF9IUqvB7D8AErEMR9BhdKuo0nWK7R1ayoG3ipm2+RuW+3lSUp4Do8X5CRwRIfTlzOU9i
oyfAPRYYmYWu0knJk9bUa+nu9UM1g26IIWepG3rqy2dTikqgyng4HUMHKc0X3CzxTZrAkhavYnKU
wR2jONIjRPMU6ZDYat7sekLywLUxLCqafdniD/Ht9pJf7zp0hhk3go4GYsbvv/nDfSdA9neYUnXH
tKXbRF+twkVKT4YDt0yuQZQckj9+7Pdb9DXLg9ZQGrj9A64Xnx8w4025saDu6POZ+PADpDbK1dZI
+6MiB9q/2ihprSul+vTXXxRtS2KDuc0B+WoJC0nNXox1aXXHbrYvTLX0lSaAvVWrobyHON/ve97N
1chkPjmX18Us0QB4lzjA4GJefFNR2eD2Z6rDceTUfkV0vCw9NkNuXaUqcASG99A/R1ZDy0HDjomA
UZlN25BIHjcIdQWqO5CWRF+MSAoB9FNVox6WDthYGn1MqJfUtbXJlMGXvTxMbGzpcGNqXTzzdJ0w
rMblxbIEJHlcVYtZo0E5NbMdIEYqg91lbjj56SNKGWH5PbGB0NO7HiFPWV3TPgcOtGQ3IrQuv0dB
LHTYrGDfn3WzkNpHPih7n0djovxUBLnwn6lTakqPkoZoUxt1vXk/88sVVwymMN1OoW9MzTNEKCMt
2oZDJhXNGZ2u8hWLQ6c8Vkah/aKIUo+Fm+XVqLqQlZV8g46QaXhlhYA6GKQ2vSuHssnPxKDSn1zJ
J2c/OwCEuCAPRuEigiCf6y4b/guLwbnHjbm3Xc5eY29w7Zucuw64q+0FhtLdO0OkCpf6gXihUZM8
Jx0dZxyyIAe7RldDcfIdkQx3BQZNz7j+4dsQ9hRQ3akeWso4KOCG50kdfBUAuB4Pf5IYzz/apRTo
PfxtMOHWUb/9ldZGL3m2sDTpwbTT7nvc51r1A0xS99XHtMvfUOcsVbezpmB6LGHn4UqqCqv/qkLR
lFz6ENF3n3wr8QLTT5OtXpWVfcBIGtX9Ks7Q5q6jPqSUYkSZ+I9Fygj7QGDkXhvbs81hZtk//TRt
C+/2t3vlBkB1BPwB7DDiDQoWy9tjUrvBJNYUR1vr5VcML4MQZ8bSdtw4q7U3VUnl0ZNinDIfQDsO
qu8hhDcfsLKVH1PDCSpP+M0sE5Iic7zLGmZ/iMMJsTzXJKWpNr2jldNm5WfPwenis+TXIgxN4EpK
vzQESOwooM4e1UcLsdGNiYlQ52ZqXOyLsG1hlFjDN3LPAv1ekX2pEfOHI6wqxyYR9k/g+NMaOP0q
cmIZMXJAeVFBaAKRqss7EDP6PGtUUxxbdKpBjejUVkapR9MyUMaV0Om6GMnUuQGpuzIcvIZFbEFL
JiYMzesjnzcbxfuDhWOhQ2YADdZ9zZTcx+qFurOVFtm3cKjCnZ8C3F05O5/MGbkogINc/HT/lxgL
h8Sx7fwasfN6NNEqEd1DJupom2qFsjLUPKOL7Z7rndQUKN2QRFxpZ6gUjQg5ev2YCbV6SpM8oysb
jNwMaRFWiteVYfl2+4hdRTJQQynazOIG1NSI4y53NC1zq+krtTrqiDo84R1bHKBnSQ9qkU1/JCkI
qGKUydq5nv+vFxM19Vl5nBicIANxwcXWxl2u5g7evacQy8HAjbF9/AnFt6vuJhPGPS5DuCUbkVEL
D5j++A86DG24GadGit7i0ZdX3tyrdTcRLaUXRBeFrxfC++UiTGlTE1VZxqkGUXCYwODtmlSXNora
Sp46dGssuKv8Z9agpXw0A5uhriw5hVNnAqgToX4SnWFseQ/633GqCmU3oTVfbGW7jp+CEEXKB3w7
EXf8yy2fR6eLApKExw962OVs9bEOB8X29ZNv8BG3iKxiDCP6kzCMOuDRs7OvulNI8u72sJ8sMrhj
khIqdpzyJQjXqAbN7lpbPRUj0SQUmki8pgSKv9MwyOXX2ETr+PaIVyGjSfoDiFwhjH2Hz1xOdAyx
+ZAcXzlZ0ai+2qWBT+SkqHcokGm/Edd3ML/A1/YuARp8p9MtK1dYUZ/sM1xolQuMewPpksXHFcB+
oDmnKScBFfAtG1rtu0R1b4NmuLRPskE+pGZQPeDnBAzh9tyvbi1CR/aX3hG1Uaw45p/2IVpV2yaj
/OIop2RsxtrFuGF6VoVTyG5AmXIFK3M9T+JUncrHPBx6S4vQWO9glE29rJwq4QdnozC5q7Ce1QJ3
9IfpB0Vu3SuzIBBQs/Ngzbzq+qGYw+QPwy/misJbXyCCo5y4KuZqt1RsE/RvVDckwt7k3Kp7aOH5
n2pK5e9YDqj9YVCHeGWzP1txeKVIBCNrS0Nm/vsPKz5mWFLkAys+tD44h2Sw8TZWQbnTbLeile39
ZMXpNFD+Nt+T4KWmWpCZmWxWWN2H+F9rp1a2C96ILDjQjDSjzaDqzW9fSqboIfWLds1Z5vpTBvhH
2Q7DSVKVa1POOBwL3BHMkzT5QvICdUjGzdhG46NVWtGG9rqxIqP96YgzxhK6H1zHZWPSNvrWKaid
nrQ8K7cptky1K8u58lQ6wtxidKju//r7Ib+nxMSLPGPlF7upt4ovoz1vnSoFPQZt6rVsm8G0kbdG
3lQrg32ym9BF6TlCXZ2rw4vvx5RkAw8uSz0lqAw8Dlpifo9tmkhqN1VuIuc9Yl5GEmFI7Vsrqd/V
qZ3lhuCgoLeCNxqYystT23d6o4psQse0CPR6JyeDTKEIXEzjWtqUy9vby3q1j1S+ObF8krPX2xXf
T9aTltBGrphpUm4wb4kOiAYmpwha0yFFGfFvVxYMPtcgUCQUXPB/WkzPFDFauHUiTgZGz7uy4svE
SbLxQqAEW6VIlHMihdGLknba0+2ZXi/sTDZntnOXEszAIqZwOsnoDHUUpyZu1CfZnLTHBEi9F1eW
Ubq3x7oK4pglSFgDOho7CP/tchPDjJvdiXRxov1mH4ygSY6C19wzqg5onUIu6KpxtVaC/mQv4YRx
fhgRTOyyiouldJblwYApWtYYgVf3kfQsKsP53oWZsUX0sV259K4vepCfQCLoncyILHX5UU5hZJsS
4NKT5Ovpt0qLfPHblGNLIZkzc8p8rhnp8atvzEp/GRjZA4+VHzrUpaJiVQ35eoc1qrpUoshSIHAt
S6y6mvJphfZ4Emph4bg64xSC8Tdh29p9e12QQ2AECUdqydy7ZEOLY1w0WRsKS5lOATWE7KBOJsl5
J/vVndrnVHbzgSr5ZtCQaqpQpxPP8kQ4E7lGoY8jMNm4jF9uH7l5xIsInl8EIRrVCOhaXJTz4nx4
7Uq8wPUwiKZTOTSBjZ2CUqeeH5EinSYjQ14YDw878oIwj5q7nMzbfr79A67PPDaO3FrAsMF2XvGL
xsweA5pnw0kXSQCxC+CmRwsmNfdTBct/F+F90/+EPq2tFhMWWTmPHkq+wMDI1N67edrl3LmwGoN8
IXhskaufTqnFFlinpK0BGLhSrqvI0GV9ESS/hjZP2m0QTEWMvG+aON8VFOVaZ1MaRgNKg6lZysqN
vjwsbMmsFzVLV4MeRDN7cfMM8xAozPePQTOiqIvJoUTiCEi4qa29XUgoMMsansqU5ofAVLaTT4E3
dafKqoqD1IQNGG/ujGnt810cGVaLI0OAxI1B0HDFGvCn3EHu01GwFhXd6PaUsOt9COhQbISJOnE3
GuODoWSG2JXdiH/y7QNzvS5cUkjLzVn8nMYvmSE13VWFdVHvK1sr7zK2weQxgBPzu8ut4E7FFTTd
OWOaJJmbKn1eYhkYyyPmDv7gIUS3auA8J1ofvqF5QZBtB6wxQ8ronSzOUZ4mkh9KsXaf5lm0x1C8
Gt3QGLq152He8MtxoNHSKYF+zS3CK395XtPGGc06BTFqpdKgH/XWGhIXKSbL8tIchNm2y/LC9PJo
ajIXDCZo4WqowfTf3oDFfcl0+Rlz74KKwzuu7fJntDS2K62Q7PvEMEZorhI/2hUV4kQIdSADsDLc
9XFjOLRmwNPDmuOGvhzOSQ3kIQbTvm91ddjZyagUB13yy4NThIlXpdGwsSTF3Mg1YogrL9VnYyN/
RX+TYg495/nvP9yOUVtl5dCl9r1Epo88IKUr+lB+rx6g5wTSPibvc9wwGvPvM7ZrDRizuBvnlQZn
AOR7RkrSSJgvsA/Dw1uOu5GE9F6qkZvV4UNuuLGM3SThaCTGUdrXYbQWDnwyZwif2KPQ5+RpWKrt
Klz4RiI3zj3peFxtUi1uCpdG0rgx9Sg+BXVfPwVwlZ400Svqysf92YzJdoFfAYDjdl4seBDR7oSj
haZa6Zdbq3PS/Rj72gMOjuc6D7stFXR7d/s8L1vwcOnewZKEI3PXH2bM5TIDdQuGaRrHBzkJtHgz
xnpt/wPgXXkuDB3TjsDonMxF1q4zn3M5GYO3QZR0KOnDRF8zOzW+m36bpt/AV+uDlxrBaFjuOFh5
cG7M1helO8mT0nqOXI53AIKmNZb91cVA4Y94AnHJd074FRsjnNJSl8Ant1as4CVZKrX1TGdTaWXP
ipFxQ+9EkxtaNv5AKwjXtmaQvXrm064gqpaHZ04iqbzRKudGhIi3eLMKZ5jQmXS0h7GxnHaDgs2E
F2+h9J25k6Sxvysrq6/3Y97K2U90+p1h9Xaab8GPt+RMIaatR0xDHE1Et9hN5Lhyv68r+d7JTVqq
rRyVAWLlgNfcuK0saeMHU3KKR1kODlQ1lRfRQ9ymF6rVgfHaFz2EWg8Dmz7+Inw+EDzh88KaPMRC
Hd/H4SYa2n3uV2r+mFX0MD0GNOvnMghDc5sq4Eo9yiuh9pT5/WTcDUM3vBml0g4Hy29l2Ytr0XZ3
gZEV3TbQQy30GlUOHmsC4HAH+6XhD1IHJSdbm2DuoAzaqXJF+yqzN51o8zmhw1x4p6F2jjRSWA/P
JflYU7q025JkI8GsKnO3gzRSb/W+T5UniDDDQQROMDwqWq2KrYr4hL7p26i1fsT9ND3LIbguVwkx
QN/f/rqWXzSqjLCdeRwJF6hVLsvuRQlMEu2S8B5bCVnZGWpXPQaVJn2p/VHdGFlWFXtCrbWa4SKp
AXM8F97naBtCMNfZ4hRoU9BntVE697ZWTV4hJfWhzmfyVz4O5lOiGelf9hcYkXBodgaba+EE+Iuj
nzvoYKHD6Ny3uWFvfJwZntrG6DfEY+WaXN9VDMRg4HSBvDA5pJyXPZVkoHlUizJ8ABU2KfvEiMB6
QbyRNXei8TdSsZILe1PFYyNcook0dq1mlJNNZIThaf6K05Uv/3rB+UXggGiyzmuw/PJr36Y5DA34
IbeF8c8YKOkLCSyN6HoGdSqNtVZ8X4Yh70vAtYfqBi01PHMub21ioSECkhQ8FIbWnFSG3dHwi45m
Pxgrr9LVULRwoAXDLJ9l6OnnXw7Vhp1PFmKq9wLE35dWjYYv2NlGXlNBXrz9uVwPRTl3bm2ytagg
vAstfXjyRWdLhd0oyHLjTbgdnViJPc0RzgP32CitDHZ1WyPcQecA7A07znM+7+mHwWQ1m9Sc7sYp
kPDPwiwcHLxS9Ecz7qa7qiuNO0XqB6/tjLWy9vLFItGkHqfQpwLGOhOuL0fuRhG0oJrMU+pElbRt
6srZdo1vmO5ocou5Utk4B7T3cVbQw+GHk4/W19sL/d5zvXgnqLXQSAYCgl4AWlmLTa0CGORJrwhS
FfhRXj1p1v3Q48y1KTNf+zoW6Ly51aiUIQkWOlJe0KuZtGMhKZO7yHyY0rPSwhl6wARRIe5P2172
oFepBlRNg/65mzem89qQS+OFCdjk1Q8crbNWYtRl9kEVFaAJdojUjYC1LEuqQy/ashJp+yCHllls
0lpz0vugGrPx1+0Vu/rCGQj1Q2RWqfzNcNPLPQN10VKfRWqAEklzbGtLeUR8UDn6gI/+a4W0BtT5
ZDze8BmKzoU6I8UW43W1IhQs1R7abiq8VPezXzzI6ugmWvY1Kwtz5aW6+vSAEQKXmnFJcGag4V+O
V0ux0RGTNg/2hDJ1HZk+T6qZTL9I/9rn22t59SrOY/EqAuvjCuMCvxwLMIwTowHaPMiVUB+UeJB2
jh37JyWo1F3dGsN/ajiMKyflalB60jDmwPuoiAhZ7+CKD597bwV27xSz9LM1TZB2EfE1gZ7eKW0J
yA6cD74hSZH8vD3Vq/M5j0pwSjmT5j91tsup+mOhZobTyA+lMgErlIxo/AHUMDzcHuZq97grCf1m
4gLQBmonl8OUNMp0zLOUB0vYQ+GquZ6duPnMJ7W3lO3tsa5OJmPR2sfYC5Uy2jeLk6nLhNGRFCkP
Q6TnR74BdYdh3HQ0ItQTMQ3My9fbA342ublwiJcYOt5QxhaTkyOKYXGnPoToYsrU9ZF1lSfQVgf0
wvq1c/IeqlxcjeT1PHhEMiwQbrLzz/lwUFCFgDs+GsmXyQ90exMLasSbwYlber4KAhVTVWmO68SG
eC1KM3kDBYTVAOb1puEWDk5iSPk7OJgFQ/NNA65UepkJ+1dGL6V3KbZZ0k+ciqwa1iYekb/rIeMo
jsJKu5/Ep36W79K2tGB0p2322ie9/U0MGqGwnI2QANx0jMozyFgJ26nb67wk7nNsYCdyLGY+Jqu9
jGJ85KEANQTKg5mYcu2QKgl7wsSSnG3cBlpoRycDr8JHCm4BrI8g0L/GWqlWm1gnxaFRWWftEeWQ
Uj0k0WBTb4oNa3CzLKnRTUGv08EtS1WT16JHxDXfClrp/X2WIq5UeyP6/wL5j0gt2m9FzfL9IOBX
oo1fN4O0ctstoVR4u8wznWdJoAH0cPFdVk7TiiLtEzQ3IiG2uhprwKTAlHtq1Vt7mvvFCDfPMb4A
N4xDt0UM9JBpgf8cGMX4VPd6/4ukEs6F6TtpsomzydypspR6VZj9d3tfFjfX+2+dwfHo+6BeR4vk
8kB2GGyhcS7Ks5kq0ttYZN0XhNdrTwM6tQ39OtmXhp+tHIZlm+J/o1IBoQYLm5qS4+Wog5ooqL4a
xZkmU3oYSFr2nRa1p1mF517W8uk1oXSLfatsHIcgzbxoLOIffz3z+QWEcANOimx28SlCEZULGWmB
swAD6CJsjcJyb6c/tLYcvmja2Gx4O/2VLu0iLpwnPuOxeSGot5FhLEpuip5SaKi0+twVptj2NP/Z
42I8hKH6Eo7tdDCw+3bzbFzjbc732IeLh4EZEJkBCNHQfXBIvVxxpzDkVqmL/szi9oem1oIDV620
HUr5V1ba9cqbcT3PmQc89314l+DnL+YJWp8rNB+6s9MDyLVMuDoV1u+bwgq1TaCl8VMN7/Cpd9q1
wuIygZtnSuOLa8agAQGIajFTqAtKOkTNeC59pzu2U5ZRxdQd2oqp8iL7crIr0ySDO1QRE8eSPW5q
aF77QVLXcsnF2/K/X0JEh9ASSQcEq8s1D4epyoq+Gc7+MKp/GqKjvaGJ+FxXleHdPszLmPt9LGho
RB8yjBcqq5djJV0kmalRj2enGxzqJNE0oSHQIavsJZNlh25agsukzZdHjtulUX42zLbAcL6jJXMI
Cyd8ISR0Mq/14+oxznwr2WbQV7NjkvXZT8NAlNmNVSXXXba0Cby+9Y2X25P4bL3QxANTMJfiaUFc
zsG2x4oijTGcWVN6kWMJTgWT+bG8Q3NSrARP8xVz+UGQH3FHE9u8YxgWJ9QI4B6bWqucM3yKPVWT
ug2pdDC68ijbp1CEyl1eIYDdJOoUUDdKhpU06fqLnBk21L/n2c7N/svZpkhFm7CD1XNP+gNJ3yzu
s2yU3b6Uzf+iqOi+3V7d65ue8Ugw0DdjceGEXo6n+qKaQvAGZ6mx/a1pJZlXM+gWOWNnJwVlsLFD
zFtuD/rpJN+xBTNskLDnclByDEwIAFCcS17COzjx6SFrs+aLMTXlNmdrV76D6yNEl31ueHKKsAZa
mms0jSOlE6IU54Au1RucpaZ2taBVnsahQ8zn9uQ+O0J0V0FpUk+nDbk4Qqh+aCJPau1s5UIJ4XQ4
lAp75HSEyx1Mlb1oSHQDvY+rLUZF1tcskqw1N7mrbXUoWBFWEVLNuIalyjedzhJ9PM08gxpRIlfH
k+VuBMwJJ7+QRxfpB4SYjFUhpqsLnmGx3cXbDeUczPTmjf8QyGaSYfcGDJNzPsFSMMnc6Z9SStrE
sWScLWQeT1atjnc2js7728t+daaAw9IUxCiSVBIl3XlbPgzNFy1JoTYZZ7wl4p/Y5sZHZ/StJ71U
820fYWT4/xgP7A9KtBR1eFwux7PHwR7nEtZZj/WcK9SieQRaJI6+2F0R3gmM2ldmeL2nNMZMGrAQ
xywFptHliAjHQR7hWz0PktS/5GUBuxXnn52kCNpGYd69CEBsa3Ipn4yKks9MAZ1peFQ9LkdNsqlP
ARFL5zGyXpww8L1CUdpNNlcGcG7X/mRyU68Bna8+WK5gEj563iiW0Paef9SHzaSNkWKIrEpn2BTZ
r7IxldLVqvKl6yzr5fY+Xh/ZeShqyMR8FCKWiEA7kXXSrV46+2Ykn8o+LO+0IdTfhIb3ZK/rZEVN
R/aHqO0aK+CTIwvWicbyLPjK4IsjVHRlqwxRGLxpqOyO3yAoSL9aR8qqP2o/5eoGq11f3N2e7idj
0jenqAp+fQbYLrZzrOKZsyrCNz0ui//sfGyPw2BVT5B8ZYPox16zJvt0QHAm8A7f+wKLrdQHR+qd
Ug3fhjDIQrdTkbWC4PMDrebcleTUWPlKPjk6CBVTEZ8Blia9+8ujkzZCy6ZAc85jGQU1gQtiRp7U
4h/rZjr3zspt/9lwOIwhj/yOQ1yWJjoTF+hRs3y6pVqyNSpanq6s+vJeFX1arbybnwwGBpA0gUjO
wJZ3cWDKxCwJ56LgrTRaOPBa2EnfRVoMAwii6t+/PijwRakbUIHEGdWYy0wfPkE0bFuhxGn4lqpF
0ngiyKLuWMe5pW7ElMcJ1mIJVm7/j0ENQmOIt9zjy48xdvIUN1ZLOgtGz5+asNZhqNm1LLw0HcN0
V2a42q1EB/OJuIj5HIVvcIbW8BLN6eflTME11mHmZOEb7vE0A2lzSKiyOK10N8VDVT4gfveQYIO1
Qp643kwVMsG7rDb6duglXg6rZCIi4cqiN1uoGNwA5DS8Qgw8KMr49weHsbhiAKtS1mJXL8dSCyX5
P87ObMdtHWvbVyRA83Aq2+UaUuWqVCV2ckLs7J1oFjVPV/89yn/wx7JhIY1GFxq9G02TIhcX13oH
jO7K6BTkof4AEte4A3PdPqPYIFf26OV5n4cCV6YyGFTb+Z//sW+qxjVHo6jgm1R99sp2Hb+h2lA+
anpdP+sjg97eMleX8Y/xFl9P7QtXKVU3PBVx35e+dLqx8QPdjpV7N87XataXe4XZ0QecPXm4hpdZ
RqVoBGiD2RVeZ46bNnCRX8vMNPdhZ8qXCdGMpxxtpo+/nuQMF+TdOjccAB+cL6pWBuHcfI1OFCWj
ey1tvRPIPRgvoSKTlTN4ZUF5JvMmcCgIzCoT52MVNkS1PtSjU8u0vniFAcRCOLPcgEzNlaN3dSw2
JNi2WRl3adpSsh+yqp/C05gZ5icMDJXntOn1TT/Wa2+Oa0OBcqFTSgOAZ8ciP0S5JaWgpoSnKRwy
jhuaXTU6Q30dbAigTriyileOwUyZ5KYlOwTpsgifMfuyxZk8PlXoDLzavfzSh7YCp6HVPqK+bT/f
3iCXWcwst/j/h5tn/8epG20ZWnD2w1PeTyBlQM5ld5ne9953t7bLgxfAlfmo+wLOUsIP2t0efW2y
izOvRC0FnzqIT3YXdbxc9c4XXPmvSl9NWM6Y2cq2uTYekXM+f3ThsBI5n20uBGS/dopPXuX2T4kX
K++B63S43I7WPxXV7bWazdUBoadAPKN+SxJ+PqBsdJlzg0SnbvTEuzro+bO0g2LTuFP6AKi4XeHE
XPucNBVg53AmEFxcnHfPbI2yA3p2MilDGn4N31p9bsew7Hd5q+fTvdeWqvPUR8MUb2hBrcnYX5sv
GjOzaD7IePCH5/PtFKcJBB33k1uYPf25gjxjdMpjhjXVf6zGWnH82uGEZTBjb+cO8ZLYl6ZKZIS1
iE5pUXWf036W2DVAvz3YKFWtiX9fHQxfQg+Kw4ygWBxNWoEdJCM1PElF1O2harryQZfFWLwMgO9W
SruXhUegu7NNBfkFeTcNrPOlxHdG64FwxqeM1ougrYo66mYYIgtYkTc1Pjof6XcXWM5GD/ua/zbr
I7/VteTTQF3v4fZBvXJ9zfQjaFbgiQlKi6nneZ6ir1ZwcDRpWwcj8Ab6SLiO3/WCnY0yRhtG9xSB
ADTdHvnSsYp1mNnAlHvwDb3wZRZNFhlp2ySnONdFvC1FM34xbVFt7DrxTN8k7vNXGylK1pEsjnlf
5nI7NJb3Mk5t99zoxRogfZ7teeKHdsNcHvmdHCG0f/5pjCJzYAaJ+JRnVjZuupiCjW9ysPe3537l
NOFgi0MYqmvA9Za152BACcACM3jSzWLgKali5jFNNbJydNemn21ZO2+3R7wSP2je0CdHfZya3rLg
pSdc73h4ZKc0yMTTONINxAh8QuBA6NN/Uekpn2uh1X6EpMSKae6Vyc5wwN8PW/rQF+8GO8yTYUIZ
2ejyU1mrzbjR7KjEUlbJ0ViyV2Pzla9IR42CKYq/5CvLr9ipHT1AgKsnPc7afidLKIs+YhO4z9xe
1GtHGVVjShNkRWDslu/1NjasCl2s7FRFQr+rHBqQYz3pP3nIBI+NmUf3tmE0G1qXprWZeyvAGqcY
JShl/LLyU+Yb7s+tC+ITn4aZP0JGwztpcQP2GrhSNR41rInJjTm3QtvDjo4oEbuWb6Uh0sNdj5r8
HQIXwX2STubH2K0+7pf7bP4ZmJ1DKAHWxAN4DrV/pB3IOQRAo3PtCJ0x2Rtgpr4VahbuZEdyNQgI
RvjZSvdfNfdoY//9Gsw8Tiq6HnwNro/zwQsbssOAuM0xU90+8/W2cJHAQtbrzpNd1W2MdGruVbyb
xUOZxvK9aRFP9iP6F+729k+56LPMNMC5l0NdBVkxsNznP2UwR7VN4kQ9ygjMx5OZQVLeiFJms7NA
XgacO6W1gX3ZevZRGRAkH1tDG7U3mdQKJmRAQlHj9JS22jZBVQkkNaL2h2J2NkXF1DaGfgM4VfQb
bZiMzO8zOyy3dGVznh+3p7I8vvNMeLbNr2HcXrmxzmfSyVHvyzHWjjK2xn1VISO2b7TITR97Mwab
m09N5K7dyMtr6fegnA2A97Y9K36dDxqJrg3CONOOnDov/GwhEzvsOq7nDFF5T2LJEUd0ufxyyEnd
b094mQ0wNkAZAFazF8gMzjsfW6ZORGlD14/YxWvBvdsrw68SeG2GYX22Jv580eKeR6NOTReH+o3F
rXA+mjFhFmC0vXGM60m+hqqZbVXkcXJ6+GXPfwxBEJvxZ60bzXBXDT0sKb2yV3KSK6cW7DpsB24G
aHjL3Yp52FBSXDKOiRgn71HVlHKLVeMTnqMVYmSWV8d+bTjyU+k5a+ySK/uLD81rj/UGULusRCCb
3zvpNJjHNou1Z6se4mqDsY7yMXqRbWzQcixWDufVEXnwgfPk1XdRqM9TvSRhNUxQBVblYTQSh3vs
toV56scp/kbxvvTub++pqwvM7CjrUqtTtcUhqhKFRl0kzGPX98G4r4MCbFkDzNT0hWEon5rJS7Vt
N5jilPbTWq/72ujm3PAFMUVdeylIb4dVKU16y0cv67vwzk3B7z9og9OhLi878dMupZNtw6px5KYC
XF+unKhlA2ze42TWAMNm/jdMkcUeF6ihIOCoHVtIGsOHUxnpq6lLc2MWTRrciaGNvitNl7UvjRP2
7zX0pjWKyZWAwsgWN/WMNEW49fwnAB6WRVh5XA1V1ewjrTQPTl06L+ogtBDkk0InDNmhdC2YXB2X
Vyn+A7RuQXKcj9tmfT/aRmoc5TiJzy7gHT9AquTF0TsRbYFnl/8EfYU6y+39dm2Lg23gKpxxVAi2
ng9bpH1HCcM0juNYxErum22b3GuaAoJFoXGvvya6Iv5StZhoibPOzJeEK0aZY6mfrWZR1FSg2o5T
aXpvepzmO5ya6r0WMeFer9fcv65t63lAuJBkHBeXRIzUjFuh+nqshOp8aZvcC19yvdIbPzGzpqOn
afX9QztQr+rLTq7EzGtLDO4KoP4MIb24F/nmilp0jXmMjQSrEy8du26LFsrQ7Rxd0aPNKCLtfwmW
oFZwCpi5l8iFn39Xp6rbTo9z46jQg6vQWBsH1bfqqI03jVabB1fGqz7K1+5DtspM/ZtB+JZxPqbq
1TPTh72ko+5Sbaoe/5U7DVnUdKMFY1Pf/f3WnXUBeR/T7SNinQ9X9hAVBqsyj6UVTO96qrScWSX+
XvdB3e5SxwrXag3XwhPPcEruPBfYS4vwFAgM5TW7to8g8cWTXrQy28pBPpdVdVKKON1rWpe41Ksn
3c+EKFYmfCVEOBSPf8dGSldLSxu60xhBOdI+1uMw2HulE3aARpfZH6t8mKp7WOjQRswsGtOVka9s
YUiV1AkxlAMDsSR2QvTnpkod+9gr0tghC2Zss0za3r2nZ/Yvfoet/OVbkBDBiDRV4HLy8l0qJVuQ
6we11Owj8gPIXoZaWO3w+5nuByj4p6n5W5ux3+ORP86yHNArltCLGNlnaWaqc5SQu/ZdpmEmqQyU
O0PPmlBKHFDqoLnyP+TMFK8pqwBln9vkix2ludT+EbZzjmVvqNGutIykQ//R+6XEQav7hY1s+e1T
c2UPgxecoTO876F1zP/8j3fXaEwquyhyjq3SB227SYc4/FG0cRZu1a4Vyp2Rj7Wy98xJ4ohdOTqP
jnxc40dfCRXEPegc1JKoVC5L6sBtUdWITPvYjLrR3at1g9t7RmL70mRotqykFde2LxQSQEpUkCh9
LeYc9tiWyDRxjlMav05Nb/tKiX2Ib8Xic9uCk14Z79rsACfPasszMXZZQ6n0ehjSvHSOLhEXOpdW
NU9Z2fXRxgyatS7WtahAoEchAaVFjujiBqc+OLYBpe5jnSjTlzDrosYH9hZBXIyn4R58aL0rAniW
K5NcFk/mE4P594x4+38EifONZOgDsrCmsI4YQpjCV6gUmX7udsPKONc+HkhimOU8O2alp/NxsAT1
ejMzrWOSZoH5IJo+GRG/CDzxpkRp/DDGRbNyRi7KNb/nhlTX3BzkzbFkkdmFKftEca1jF5QC25Mx
yBrer9D3d3aouMVmlBM4e6NM00cvi8dviZdpqHRWYVN+KhLFG1dyiCsZDPk4j0yOLfWKZWIcJIOG
n3RgHWGDau+ZVnUIsuRqe18U3uTsWnWKEUsKUoyx0CKN19Cg1za0AZYbbR2QHwAcz79BHSlaUlfS
PGpGOyOMxzZ1fEvkhbWNDWTrV5LSa8OBs51xp4CV+Hs+HM2ommPZGkeU8czm3jDKodwXEMu8ZzMr
V4Wnri0u4AgQbzCKwLcthotlaTmp0VrH3pEBdFw53HfVpP7Is8z5YnnIkZZCid+c0pt+3Q7G1/Y2
0BaXTgKahOaS+tq4Ms+EUjlHpY2pvU01tSjHi78DqY4AD2X1imrcZaygRkMcRHSR4jUgv8XCyjKH
NRCysIZIPvIg7pInbZy6ZDO1Qf1DCKduyccnSs1/O1E2DRuIcEH1+EJGqJTGyNdOrWPmmcU2Tux4
2vYBcLvPes+j8h7gjbRXUojLXcTDnVuG+DRLJCztstCRHe0iBxVRT1G/l1EZ2X6SuNbe0eNmjZ95
GQ0BbaL7h+iHjjTUEjVZZoFV10luH1O9qKBO03fjr9atqS5cmxT1FW5ulFUYaXESjSGbXSVT+4ia
jG1t9ZwL5kvlNdOuaDEjur/92a4UnTjvc+mMSE9Lf5mfuL3bQCkFZ4awc5PDKeK62QgpLW+DlDGC
oVLR9EevTC354DrUIv14zJqvIm7a4+2fcnlUeBYDSEfqR+XZuKT7lHqNEm4QRKfcUpNDUDcRJjAF
Pr9bt0W82BynRqyclsu4ML/E588JVxx06OK0RCNIMZn1wUkXlvYxhlYjNiQY9kfVmMAAhjx+JQOX
KGBnxvb2bK98ZgIf1x49n5nktAhJRlnbaWraynEAAfhkKrAcs8RR3hsgCvvbQ11bWN7jtKaJCShq
zKvwR0KYQnea8iEJTkg/VD6iCsGrF4tx207pO0Vy6+P2cFdCEBx4ghCcf5hry9I7jwwVy5dEOaZ5
iKEvYhvDCDHAsqOdWcOuDPxqBB4TOMNaPLhyRGmMkyShiDqLe80L8cdE6zZAIM0W4akVxWjfJV0f
OPvGiaz/YUF5IiE/ilYJcPzFgnZGwY0SWtFJwxh5b0aI908anIPUnahxRJZCffb2ml77hGRI9Gto
MfGIWDy8K3I+Lx6M6NTAvunvIlBW+d4bKyu8B4LrVA+81cq322Ne+44z4QgkBZI3lKXPVzNLBGLQ
5hie9AY2dj+pwyZT0Jq3ZOO92a1V7WozW7OhvnYsQGjCc+QuoQy8OJHKBDZbL93gFELnGvyYSPSg
R0b2VoOVWbmyro7Fi4G+HYBCbCfOJxgjp6VQ6AB9mvblq5qoxUYgVOFtJeTxfGXPXNubnAnuSLYn
6NPFF8wdpMoc9EpOid5k/6haIoN9k0Zlvr391a5NChkwMDU0WkHxLpLpOpyq2kgy75hGTneHa40j
NkbTBMaDNU4o0fz9aLxMUA6gx4qR9WJWbtK0Y9Bo7tGzB+u9n6LyV16M1rTRcjKPlaldW0KQwugj
MDOHzvz59yp09PeaPvKObqxmd2OCnexdKhBG2t2e1LVbYW74zBAQtscyOZ2pD27SpuJIUd7K7r3A
iZ6Jqu7zpA0uHbbIzTuwGYh8/RMMnlqtDD9/ofP2LW93AJlsEooVF0dAVZklGqXKMZk8N/MVAxMp
WK3ySdYdBMvBK+/MRo32GA0k9S7L6/zL7flfO/hUZOggg08jLs9b7I8wqgXYyomYAB62hXgWcEKe
EzOIP+XWlG6tALejusqMlcN4LRGh7jb3JaBxIWo3/6o/RjVzDWdewdelklglz1JWwq8xejX2WCiY
OHnlIgtcHzUMXX+inZO9CEvU5imHe/3z9gL8DqfLT0DVcQY48iAloT3/LQHVqq7wpDhmKcYFfsVy
30P+LAQsaK15VDsv2Ada0mDBO1p7BZRithmMUdsJmjrjJnXKZFta+Rp8/QInM1836AXQekXCh/7R
orNPlyjVo6m3j9KJcvVdGQB80UFCw2hnpYHzzW7bON2oSN0ICsJ1OOCpDIbMjxNj/DD0KMeaosZV
aOXbXTkwswStTocbDCp51PlyRY70hGEF4ijVIi59b8xabzOaCQVxgMTQM0pniL+pNUIij3pZJenD
7e915XZE6AZZR0i5gKWXGceAEZ5bY8t+Gofaeo4ixK7sys03ZkwWq9nWuAZYunJEKbpTF8GXkTr4
EvLn1Fqj6tQpjy3InuyHmRfdSZe9uC/HUvWeEfqJMU8IMst+1VDG9jblFKwF+iunlNhAtWRGkGKY
uFj0nO5WJ6ZJOUbxJMJtmXsqKWsJvvK/PgGVt+GtUgqfygZuabfX++rQvzUHiRBUqRdRv6uRnetq
eA2jIev+PjVoEONbZEzVmx1Fw89+whBlk8WVudY+vBYlCM3cNnOZmqHnO+KPKMHdEOsdVqWneOi6
ndsG8aZQhXUnQ6F494jlOb9KeAsvtZlXezVvwng32ZWysgDz2i7iAx1qbJwor1K/WJYbU5GBf04M
5aiPMy+4GE3jrS60OPCpzCf726t97XQxDo9c14BvsbQRwrFBLaugD08dhEj1s6rnuuJj7j6KbWcm
wZNZN27yE3psv8+LvNZXhr92uEjF6IigdgFKb5FQOJNVpLIqg5OomvjOK3B3m/K8pCCWV+8xwC17
5Zq/trggL1nbGTADz+T8E08lzCc5FcEJ7U5x3xue2BpjbW1LO683t5f2+lCgk1hVTuoyo1Cs1EOy
ywpO2tAnXyt9Ttx1b7B9remcNUbX4jv+lrOgIk9WOfNMiRvn80Lupe6TAvWoMQnLdzO2S9VPFFW7
L3GHRmWjVIPqXjizzi/sD3u6+6u5zsPTtCOlobVFL3hJ7sJayQ14F4lntJIkTmp6C2Som40pEFzE
L+T2aJeTRdBpRlXMQ/K2nkPIH+e01JzZSkbqz4WMcnBeabhzzDC78wAv3VtuIh88rtZtlSbVypt+
GSKYKKU2OkUoFjA03M7zoe12rIM2nPRnuwniJ0ylowc9De1NE/OxfaA02bYoGv25KVXj3h7dxse+
oF67ExfHhl8B6Gj+F2VO+EoXaNpQjc027sxPAn+IQ92iXyAi3kwikeNGx/NqjVq8CMo0Buh9zBBS
wEOzlsgyKHuwW+TYkKpmyfSzrOJv/WxCmwzUNLK0MTfxFLv3t7/y4vwwJiV06mHmDF9FUXBxVKPG
VQKg2fFzL5XoKWgH+4fX2t8jz1vzg75YTkaiZ0e9z+Pf7tJecjSEqVa9mjxPiQQVNGqiKLdGDqIC
iZag/Q5BsVm75a/NjprQDBslpyEpP99IbdHVFR3h5DmNm/xhCloFB5teTviMKcHH36/kzPiCGk0n
BwzU+Vhd6NZ1GNvJ8yAQTHIDTfvHUPr8h5FHXbL7+7F4XszmKdZc+lrMS9IEoM+iJZzNAt2cyjK2
wlXbB7Co8UqF9tpn473rAiajJGQsP5sZdiSOIksJOsW87Vv1OerjeG/FWJbs4kBr1uyJL48B9TIi
DmPSyAdQd76QhhHzXKv5aCS78Vcrit2vrnBrgdVb3HD65QS/fiycNZ2my7DDDuUIgv6giwVubt5N
f0S8UU3TFKYrX9Drwn9yKzF3XVqDNsYMrrkrxtH5biueFpEXmdN3eofDV7IHsfJtF5np7xM5q2GR
HkG3p2d4/iva1LK6cYpY8FYdXlVW3grL/5Jg6NSHypWVT/lhMrbYyAQblEzX9IovvjeivSDLZyMz
jUfSknwzOTB63bQfD2aTyu4JCVSz2ZX445UWmq5qGhDxO0usYWyX+klzgeo3mABFBaSyrCVuo2mi
0qwQjDg4SVTy4MlLJXmnq4Razqasik52+GGF2I00zqh9ptMmtScpLNgWtpLZGgAdN/4Pn0TkTbpO
gsj3KXk4/aOTWen4yRGI3/vUHNsft0/i8qE5Y9DmKgMZKSAprubFbu2dApXjrmxfIgwwt3IcWxqf
YQfeN8wN/NZrbP+cWhFPoacp71EivX3s6UUDikkt1Y1qyvCjEU2wsot+h5s/ElyKfbAx5m4siAVs
55ecm8lqPCGVrnvpIizV/SGn77hJG8U+BEXUNLvObKovSHCF9ei7A66VTWGb9XaoKzfeaFFRDG+J
BfVyo0a6Fx+0IVa0lYh5sdOp3M9UFSiXvMVg7Jzv9Ei2plSbOHlRx6FwN6GhowfZWvFLVuODvJVx
X5t3nmhd3MhdUdV7G/WoNRzARbThtcsVyMMXJ8p5pc5/hGvJHtJ81bzYGTrzLczIH1ZcqvXO9XIa
CjLptrnpTMfb2+Zy6mAnwJLTLwemhDbU+aiN1VZVp9jNiwQEdjeUonuwx5i0tUGD3on0jbSyeKuM
hftW2E63EtOvjM5bBFwJIGWSm2UtWgpEXVvVa18CT0VXtunV9o7+Rq/vKUurwT8oXDSvgMgLFH+6
dJhllBC+XSlOXwSauWnPzDn1pNM8E86XQAZzK0nzmhddscWdC4nYZxuP/7m1JjalrlTfbi/5lfFm
cyZQfsgG4LaziKuVQ7PENsz4UFMPC/xhrMxo4+VJ8aplqfxpo0uz9u67DA7c0FTfOINkkDNY+HyO
oxtLxNDb/BCQ5rr+KMUYKD5JpWIg+NUK3KBtI6w4dkVmqrtsUOz2jtS3KqTf4on01dKpBnwCk2hE
eIKaZagOK4Fi/gnncQLEGKkEDSyCBAu++ImyDz0U6qKDXo9Z9jLUI6jWvGrF1wQFqzWU5+XOQzuH
VeZiYf9Rsj8fjeFja+jL4uA5+UjBQelD/oJPgZz1XjbuNxSIDR/lA/txLCN1VYDg4lFDIs9Lkf7L
7LkH9/J8/CrOqhhSaXiQWJQekm4wjA1cchm9DrYoxXMI16P9StsW51oHzkfxEnaJmfolwf1bXSWj
QNfMcr8S0Kpg007CC3D44jl2l6oZL5B6HC2g324R234xxIXuW47Uh72b6JKWnZWThU5Upfwa9Q/z
JWefP6MNGb9lHuRzv40iZBHcSff2pdVDF3GGaBq2dYlAwU5IA3SNXxg1po+wna2jXQvlPZaRHr+F
gdP8ENg3TB+2EYNEDwKPnTNp1kQcKRP9I1Uc8dWevSEe7WkY452TOiL9Cb6sLp4Sml/GlzxS4XN5
RloZWys0A7GF/9SVj1ljpv1dkswPHzBEZXEHsdsaHuPeqcynEoDVNwQli2hjDc5UPygY2RoPXRyP
1YEtJLW7ofvNa5Ee2BdHCWoHEqhahMrd7SN+ZXfxXKUjC04D3PLyQuEyyaswj6OD1TT941jJ4UPH
gO6ToBnA6TPr8qeSlNaIBKcWZWyzdK2bcvkLUNxD1ZYnHL+AyHa+v+hAUb+lynNAYbP9XClp+BGG
WbOtHBV2aJ1S/4gU1Xwxo0LcAU9Tt3+7ApxipB3VueVHl2rxhEwrZ0KdXBdU1sOououlB8zVQ7Up
3ehuMlWD71WTbZ5ity2fW0pG6RZE8JSs3Oy/GyznUYUHFzGW3zGTUJaCvKllj5P09OgQ5dPk+Nhq
Ruq7Wxn1p77vahhtepZ94l52TjCOlEfkN9ITrN3A/Txx+YPQiIsi/tAETdFvVgqI+ClOa8VaQ4Rc
3gkuj7VZo5iskwVbXMN1WU68L5DQh2HHhtFjCKthxtXkK2FHpIabLv+9/YWWuDUSMxhkpI0zRRPI
xnLMCFoXWI4uP3T1pPU7Re3zDzRQ8gpa3UzMTUMLX2w/0WbUyBR6RrbRc6V/7rW4xDpSMYLE+nb7
N/0WXjn7XHOayBqAhqTIBNDpfNtaU442Q59pr5WsUu+lEGHbvI6Av/RPgRrX/barQ8/209z0wrfR
Gizl2UmKEUckVXahr1dxmH6g+Cb7jdp0aKzrpdIku64a8+QrrhR9sW+ysfc+BgA/wU6ipv1SIUk0
fEb+MhvuCmEE6kqS8xtms5gUvTekyrjX+LO88I2yTdw2N41X3L2nB3UMpn/dVubGu6OLYG80pRcf
o7LkXHohPUlAgladPphN2xwN8E7pNsSH75NtpqZ5rNKw/OT0lCv2+Km1yictT7rsi2dFEcpOTqcr
myp3smMqAHWulGiWPaNZTHZm+tAz4uYCO7AIKqHd57GTpe1BrZFXg3VqSPB9qpTB566vncjPJsUL
77PI6nEYT2H8NOko3qfADIxdQh+Q//VgN2vMq4tY9/t9zuGm2YcQzLIIEYVx1+ZZNxzyTDraPfJs
wQvtY/koMMKhd5Fm30phRBh+ON3wMfXuGt3u4vTyAxgb8BMAqMtCQSdiiRq1NxzMFkdBv6El+19m
V5G16TUgP2oT9ivh9bJE4M7MyVlzE6tgTswivhohiA0TP58D/Bjjh9p3j+MUxHezYYgf8yz3/MFN
RLnRHCFfax66z5RO1pD+l2/l+VfQJ5tLhXOHd5FFDYNeGg2PkgMylYistmVpNlslH/RHBepZsOmU
XBse1A4hZWmNXf5kDG4cTX5XZsYwK4TALB6UyYifLbvpzK3S11C4NS+Ne7+3aqen56SteZVeBj5+
NekXftq8mOdi53mQ0WqBVTy+7Ye6LnC5TPXuB/dHNu1kq08vopn+dfiRCRD3ytkptYLuVdznb4q0
EUG+HfAudw6IVR06+dzqBPawSAPNyAzaIpkXsDCduzB2/zORvfhQseF9SdK68P62lk5b/LcONlwq
RAmWxY0pctRBb9zxQDiv0KKvp9eids29G+nBe9hOlj8NHufDaSvrdHuqF+9bsDEEQfojdBq56eaM
+I+iFiX7ijJ2Zx+mumu+diKpITMFgebsYDQpr0ad/oqk1369PeqVBYYDiswQcCdSoWXVEO/JwStq
yzm4aF90vhKFyV3n2NO3rKnj57aMft0e7+IVQweIjH4Ge8wtp2Usqp2uqnsltA7TBKAK/PHw0TZV
u5kt1VdiwGXYOx9qsaCTnVQKzCzrYIMLjjbuzMfcqECqtmEZ9ncI0kV7oObpDqpafEBUYK3ldZlc
QVDj/FC3nxuYF1pHATSJLBaeehgQ9EsezKwo6vtKVFPit15Z3SP3SxfMjt3s37zppUXOgML9Q9qU
5ktH5+iHMXXxW4lZVLvBNzS6y5NwXOueXO47asUIKRCibCTflpBFpdOKgSRUPxRKj6q2OrRb1a76
D5RIEAnTlSndi6DW5Ype2OXGQ44BVbtZC4pI7S1Otu0ZQxWToR8w7FU3wnWKTR2azpsEd3BPoSF4
uL3xfjfpz7IMqCNIooLMtGhnU9E6P19eHQ1mUXTOAf6Kre0T0grDF0lqa36hAhh7DBu1aVkAe3jQ
2t4e75qg9hRuZJhim84oc2UTR5bo9rgcawdeUUP/yZhaBbep0VR/FnrkjnunyZv7VlNHAepSlolf
uoMjs42gm76VupF6O3B3vbVvGw2DLD1KOo06kukmvp7l40x1c6ZgW+uKlbxZrWXuBYab6EmpSv9O
QbDKv49arX81jUkhMtDHcf0uKvqHsOlG8VgB2jxlSLa8RW3dik89z2TpV/hco52c94318/aqXh5n
+Bwzixy83dx+XFyzwLRlKyvNOTT0y8KtyCyh7HJQ+nQ921boK9fBb7jn8iPSa6AMQhUaKuaiCAi2
TlG6WrUOWosp6caQJtlform6X8GM3TulU097bYzazOf538md0RGuHwCRKvdh5OjN915mpCCxnNA0
mHu/2xZHM82PvCGc0BJJNMp6dUbednuhrv1yklsdjBO6cfRpFiuVFdAKgz5pDiIAKeuUmR5u9Qny
qEPF1PoIzFbZ6Ck657+ypE12Ce0r91Urm7z0bUgG2i4CqrWvCooFG0VtZZf4akqZ/B/FkxKtaDdP
31nxYFprL1+G0ZmwD0Qeqhf4zeUVHCRRa5c4Uhw4EqiIRTL01dwxHmspC7/yFG+bD+V3r0O6nTvk
r1utvErZXA4QG6QKKN+fn1rcidw86dvmMHJzvmmeCL9LoOQoCUfmfhrb6mtVd90a4Xe+GhbbbKaE
IhhFbR5s3mKbKU2qTEjcykM94MCwRcVNbJ3CNe6LoRbbwa3q5oHwmN1ngcSA7PZWuRIZyUJAf6Ac
cIWeJE1pIR6TVocMzYR7tRxktFFdQd5KGfKUB2ryz+0Br9wAkKm5pFCCgKa/fLYgGCXtbIy7gywB
QG4HIQdtFgIPtoh89puwKwKeClny5fawVxbZ40QgqIjWJ+CTxf3cJOU0uWHbH1weSumJH4DnpONg
zgebpS7q/yrqLtZzPlm5fHfE2KzErqvjwxbSmeDc4FiAF3BuyqmIyPbgYi6QAATBMbg1RiDso1eJ
lB1nI/iujLUb7aViqWudn2vLPkNUXMA39KKXgklGj0FlqiXdIcZwo/TNBnGVO9PtxJuRo9wHy0Ch
+j0o0b+31/3K/pqTTKoIBCOWfrHuNLq8rhg95j2V/YPeQ//zQ9w2fugiIpr2uJqs7Ogrwc/kKMEE
pgXONbz0k83txCjZvf1hcJ1oeMwHI/9FjE+NbeLYSf2E6HzyXzK3EPda6ol/+8rplG1VDp3Y6Epn
m09GryfKXskrBXe4wE4K6mOOnfkIp7agu003RnW7i+zd7bX6jbw/jwT88rkQRCWcB+xSCbfXY13K
MZ8OsRb1bzqkZWNbIBlGL98QxachSOLXMKA8vZlQNQ53ik2Cu526rqme6jCMJM1QNN58iZ0HQFX8
R0t/9OgJbyK3LDwoh5msfcqzhfGUa1JPTkVrJ/1GpoPzS50a7ThZA+cvog7t7Q3ZozPaTwF2x7cn
erkp0K1AYnA2cmRTLvtcQ+poheEozYGtGt9XXEpfAl6fz1msR1tORbeSjl15ZNLOmB8cNLG5zY1F
iG003KM9teoOmlsii+VPOuVDv5FaI+pN2Eb9E0cm9HYWUrkx1CwLx1ErKtFDkFobvWn2ZP/42yXg
8865xexiSa1kPq9/PMAUdL/joTang+6FmuG3mJRi1ORFjx3P4TtElrG5uz3iZQRgROrQtH85jiTh
5yNWA3zTXumnQ2NWsd+bqf4YDMqHcAvikURZ7N+cwLO/Pej8f3q+o6mLwHmjkEh5k6f1+aDYg+Am
J3r10I3ogLu213xH8vgE8Vb/cnukyz11PtKijiDd7v9IO6/dupGmXV8RAeZwuqKiJctjm/YJ4Znx
MOdmvPr9tH5gQ4siFiF/Ax+NDmp1s0N11RtytxFCfSp1LJWKIjV36YjkuZupN8PoNH9dD/c+UZEQ
csosvGN5xC9z0dQ14fU2lfpU5VN7cvohcE6Umqzs77aV1iGp3o40sQwTdcdyTt10H4/p6G1RrFfm
F88JVjYFBCw6l/CiLs49Z4oC68nRpmbe0ZrXgf2F6rHFFmxjF63MsEy8OclB4iHssDjKzcity2Io
eY302XwGQTGh3WhleOU2rX3LEyfXTtcneS0i9yWIeNm3ecedjoLGxMN41J60WileEieNzt5ojoDd
8y48zEO7lZysTKesREmBO0nKWgLOm7DVWtBZ+lPRw6Q9mrnVu89qZnp4weh6YG48S+WaXOwO3IAk
4hgzKNwd5PjfHAL4kOle33jaUxlzwOQK7gNnSqqNvlH0fp98SPAgzQzSTP65i72hRNUMRijVnwZR
dnutNen7ZNZwyrFt3vOIUm8BliYHTEEpG3/4E7JDeD9Jix3wW4tF04eGMdZUYp/SrE7vIgSybo0A
oAmm792hyPVNlKg8ypdzCqgaFXtyFg03xMs5jWtqiVjr6fgfF+Z+jJLxXHpt91BkYfSgBYm393AQ
RmW+0h+VoPb2cdNNRwTXNl0CVg5clCRQApNYFvyFFpcOb+q6MLAxe+IGzr7MjZb+i7d9dmNy7A67
QsvN+aApuqts7NO1RUwxGji9LLMhP3o5A91QTbFa19oTTV7j7A1uH+8UeQLZRuBsXGOrsSzoTNIY
lQ7nYozUm8wUSrH6ZJV1/7NOlOYLZnzgn3vNCjcusNVYEjbB0xYomiv//ma3lAirRPrIuCojH//t
gxBDWZ6wvfmr7Hi8b+yZta8nDVFhviPCDkj+MpqWmN7cAGV/SgRqOcjbo9KXFO3Ja9X5B719OBnN
HH+9vlvWhgggBPiPXMKgai6DlhUiXl0za08xuu+ftTBV73K9xvQOZAEN0z8IJpsWiHhSH13eHaJ1
qymgWvZUpnNS3avw1o+Gq6ANHCuZtTGdK0e5lEugIEGyQ4tikQiUg9sNQ5pwlNtW4h1SnHtV3tWe
/rOuB+XQoSH+QYsHCn5kljz4SKmRR+MTXk7mHEG0L5XMeHIUtz5AZjKKXem4yQE+h7LTGsM5saS1
DZj6yicENUahSn1FsiyxJJPTdEM3m5w/caX/4NrOtF+UTtobLjnT/Hz9E67MqtSxpOMDLpYbcrHV
XR4D3jzZlFPjJrsdiv531Q7WQWQUxFmfsMM21szKrpBMc5lA4ppDw+ZyTh23qMaYEtaTbVRq90/f
9h6efmVudWfWdEC1W8dT8yDQpZ835NHXQpN7ONKexIAFvtgbcWYlqNYkxpPiKNUzYK08PTvGhFQp
GLX0Jw+iAVJ6PvxJ3mPDBUe/gBqJPFgvx2yHqSgizvCnWbHTQ9M6eXfU4jl4nEO3flI7WDSH6591
bQ2R1PFSgWVvUzu8jBhiHaQaraE/USVWnmOcZpxDXfZJekrtOU83JnbldUQM9okEZwDMWMqxjVoF
1RJy//Pc8PhzIy+3D04uqBIUynxHghafei0tdoPIxZ1iOGH8KaqU8I7yifZyfeTvsXEuOnSgjWQB
UFYdF6mKa2RhiphA9hyHNt+67IVh7uJijF/KZh7vuVXEbZtMFcL49oCogzWiyFeNzb/AJClRw1sq
9zh3bSm6v8+gKClTx5DilmD3llbqWgP2zbFE8xxA/Uh3cVCRVoDNegDwQ/lXH5QvKVAqaGJ4gm/c
eyvtZRYfj1fadCa7bilLAGgtjeLWFCz66jdaxwDuI8t6QBHGOUdamr8UTdEfhR6bO7sLm7vBSvqN
g+b95nN18m8WBzV9iiqLg4ZKOH67hTs+k9Ak3X6MgbyNVEM+C81OvB3KRRgW1FC2N86b9wecS52A
UjDqSZxvS+RSgXhon3jV8DwFRv97dj1xCwWoVb6C1ucKtszQCT98UwEopVhFUi5tGJa1c3PKsT0S
kfuUh9o5alJd37UiKY+Wkbsv+VwHv64v+febXT4jMcrCd5Y7QF2caxESNyLoVAdPAlH+7vveohxq
B98HDLC/XA/1fndReATPQ/4E3Z6bdhHLzEMu2yJtPmElNd925ljcdgjDpkdvyIM7E7Hppz7q1GMk
UqPZ15h6fLUMEZW73NJiPzKm8p841UqxscLfvYMgWAA15eThO4OW1y/PO70JaoFaZPMp7/T6N9T7
EWoTrYvy5vr4360miJ2ShW7qrGYukkUSIry4MLWgmz5B4oBVaRYRO8YUPNGtNix+h7Ntn/63iIvj
LEhsYU4IAX/qIGa0e8U1s5sgFO1DDPzlHMdbpM7lYmJ/ckhgPsHVzCpe3lW13SpwmOL8sSrM9JZr
2XjET+5Ji9Bg3tiayyPxNZSL/KwqNWgRi7j8aFmdT0VY5flj7AS0tEz8bUH0ZaUPZhZ/bVfYv7Sy
LKZ9qoXGxp5ZHkcyNrQxOrnUs+leLKa1a61RHzo3exxHWlBxVtuw/nJ3F9qw0o94ghu/C+QIf3zs
Y75GlccfixQ1mqW9T1qgeVspUfY4iVm910v3u2a2Ebia+WHIq3Rjsy4+pdSpYK1KaXSAm9zLiyQA
BBF6EUklDwJ9MI9UtaPpNChtOB8dK5m3jLgXe+M1HJ6L8JvovkmViMvP2aZ6E5bhEHwPi9pzDmjp
6+O+VOYx2fWe0v9EG6/bWkKrMaVIC/0IPuUShaK3YgxLqShk1TkCRo6eHtKqcp+naAh3YTCV5+sf
UGb8b2oDcowwDDlpeGMRcSn7bjb6pCpYh32n6RrtCT3faeA0bru5ummn3vurMGLnZKTKkO7cEpvY
w/X4K5+U9QokReYSWCgv5riimgz2oA19oU3JTdtN4r6L6GIC4WfLXI+12J6vY+WIB+8ADEECbi6/
p8XzhnStU753etkUn5xQcf61dRGanwPesjFQAYlGKWhi94e6rT5s1yTnGq4aok2y4Mwj+jJ+EI75
iFE037bShjMQZF5feYQyaTWK7k5jxMPGiNdmV0qMyWeffPUtNkyo56aWxQGeIFZi/MzcYX6eo9n8
VcBo//f65K6GAiIMh5QUFYW6y8HZTti1htckfhdHSrBXkWwpdgiEDtVuVLN6IyNZ+5QOlTteIdTS
3hmjmvqYjAIwrZ/NndG8lJWVq892YlfDV0oQjrefvb7P/wk0rT03Fq+HjeRvZZuiOwiyUJ4PLN7F
A6gCoheEmZv4VWhOtO+Q1f2PNMn8yzFaqz/l9hhtQfFWJxjiCcQDqgVUDi8n+FVEQEuVxDcLexr3
iBA52b5imuenIBm1nx//nJLVjdA4wClW0GW0QIyNMcZ1inXNiP3EfqzD2XnKczfX/46HwfxYieB1
a3IC0PAHaUCFYTG4QIeDp4Vx4hsCSvfnqZ6b4B64nfWvK6It3uzaTL4NttgVWZfTVledxC9NzHl2
AydgcRBtOd/UThltNV/XokFwQM2JjqpE3V3OpAVU0+wV/C2LKg3Ey5hkiYtCJe6In3Woh9bGll/b
GSCCKLXwJCYX0C7D8UYtlamZYl9XjD7fWRWKMHpBn32XG7wfz+HgeqUB2Klv/1WzdhB/sDNgCYDx
AomNuJN+Gb+iv1WGlYO9eNs4v1pncs5aMqTHUmmNzyj5KFun+ur8UpUEf0JZGTGCy4DCtLtYB97n
D1qjzgcvheW606OoH/a5Wm9W71fDuWjuIcTEMbcsgvZV1IsKRWTfjgw4WW2jzem+VZ18L9yh2VDK
lct+cTtTNEPrByAKx+oyoZwC0RYiSzLf6wa3vleneDbuB0DI++u7feU4Y4mqQLUBzuMBI//+po4M
7Cfsm9rI/SAf7eykxaaVjLt4aKaTVSvzfFc6mbnFzV8NyusOoD727LDdLoMORuTUvXRC68agQO1q
pN28U7pxaA+iTA37pM1NseV1tvL5OLKhBnB0S02jRdDQhWWq12rqK1YToW+g8XY3G8SEgiqGylWA
Er8+tSv7EVVpCSo2oLJAbrwcpQaIMZkQNvDnvCxezJnmP7WC2e72Vs0x9EjrBTRkFFAKPo5intw/
iQ+Ok9zOo+C7vDZm+Awu6v2ZT6Ukr09WhQyBk7a58ZjNc1rvo1E34m4XVoHq7hsl791v1ydgbcZp
BpNDc1OD3lwcSB7OGyIOGkzQwtp6iLWi+EriHgS7RBW/roda2y6SpEw1lmcCiJHLuVZMwYHUzYVf
BKE2HvJJOOERlP7HBd/BLCGn/Sq/wFNrUUYvG5vnh3AKP4xc62/aE+7ObrsCInaBaeH1Ma1OH7g/
2ZEANLA83pAzsXFQ9XK/pw5IBGf0seB0HDjAxhZfYjUWfSFQd/Tvqb5czl/Y5UMHESjz69RKtds0
HdqzKNhKZw264F/XB7Z4sMorH/NJaGVSyoza+WJjwO6MvNKqcj/tExu7B2zXXXDAT+kAjXzXjePv
xjTG2+tBV0dI5xEUDXkxPfvLEYIvncsus7GuS1vzIRNZ9+9kNf10sAQIs8P1YGsHHG84pEc4w7n/
Fzd/LvvymsrKxxMmc84NFmzTLtYamnTqrIf4tCJ63p2uB10bIag++aqjY8Y78nKEHkq0Smxizueq
TRnvRg/AkhSsvq9CZ6uDtRpLMvSkTCtmE4vZRP/L1oM5yH3PGug02KD9j6U15CdFM6Ktmu/abIJU
kug1Hhjvy+Dg16oqHAo/byF/P8SZ0f/Uo6yp926tdi9DTZHu+lRuRVxMZWw6sWtnduEbVFfyE+IV
WQ6crMG8I28i947n4geLu6+bgkYuUBKAegx0MaNJLfp2yETp22oUAsj3xk+BEmsUHDDevZ20pPjy
B2PkQUF+IWUwlkemNbdzpXl56UdOlJ+x78A0uawUhA3N/IErY0s7fXXJvIm3OGIGK8wzMyxKv3PC
ItgPc9OAvC/s4lemVe5GG2ftPkA5j4YtjU8ptHm5F6aWDxci9e87at7kh8YedVgOpVv/QfrEvU0D
DuKW1AG7jFONndeFFBX8hnbJ93qInhsjDu5KdEcfxOR9DCLzukZeAVZU+0yAOcuDU0jcctGXvkEj
QD9mtOJ+1Vm0mSqtLX+pCCXFkxB+XJa/BpBTwHQSRuVaaX7q88LblYWmlCjy6WF1sJ1262W2FXLx
wYqwSJKYI8tPnCb8nJd18CWZ2+4GqsZLUTfGRhVhbTGSkrxm13DblhhI8ktv7nSzwJyc0ubBSRzj
ZAd5U3+xGj3dUu5ZW4283dHBAccqxS4uV0mkFHUaRgNLP7Cc50TpYiSK6srauOLWEk4WvGxJAZt4
ByvAiSsN2skq/A5h8OAeU0G1O2eVjekEGf6DsPo22DdBVKpAu6stbdu1L/g2+mJxqk4r0xWX1Gg2
1M9hmYbtKc+10tulEFDVg4cf3UaGtDavckJh8SNL885RuWhsJCUSrfBHvBSHs65oQ30qenULHLIe
hxcSbAz058zF0VWLnHIzSbyP3J9S/ePF2lA9e5RJPki2f93gkmsvHRFepe4uFwopnnRk6dh4dZwr
5yhv7swR4YyscD5FZRkUf3DPgawBRAQBHA714vhqqjlQyDxL3xyDvt5lQ1AepjCbb5padPY+sryt
bv5a7oegKzkmIhTorstV9Oa92YhiwPw1rfy5TdyjMg7TTabgF5K2RXSenab87lWBcrh+1a1ujDdB
F+lYURtpVbdK6SvK0Ny55dzuC9qr/80AAM48wNvPFZLCt6POdXs98upwQflIZCP47uU5g0xCFUZZ
W/qo2qAsoTSBu6sGKGcJicVB5Rjv9u5gbl1LqwvWwccDl1Wam0t4c5UOFVK5IQeOS0n/rHSp4x4l
rGHj+lsd3ps4i6/pzSov98QmaRnqI1yl+B884zSpI4Iq7zFus/oxDYV4uD6pa4c3YCScojCAJr9e
rNoY/RlAGvL9MOfKeE5QD1JPtTFWxgP6d9a0cayuhoOBwEueJ8s7JjSvhrYbGy/1YbXryt99C0vs
ERGuyu53Ui42+XF9eGsfD8VjXpfgPiSJ/XKLCHPkIoxEAVq7oaCF3wwJYd149ny+HmjtxOYy4jlG
lULKJlwGsjU8wseER5+TlvHfotTD+aaEFFKcKnDwEC0so7v5g5AQy4Ci0XOmy30ZctbRx5s8kftl
W+XRk2cBX/yvh3rQ3oWid4d9hi5Os3HZLzv9r8cqXw/SK7QnOmzL3NqdakeNHeV70syh9audAWad
ZgFn7rdm9uV8yM0s089dj4DdUzZkmoO+WyMMC1Ujc4i6nVMCmj83dRvFD9iUdV+vz8raCkNqSYp8
SW3FZRGuFXbY1cg5+mYVzl8KWCr9bkqy6RZPKu/L9VhrH13STfgPgj+TcfkF0M/q3W6a0JLpB0Q3
y8wo3M+uWwUPJqgnnV7f7FDs/4NzkK4NjU22EFWaxRfgzS2K2FAyv4PT0xzUKKqGL7owk2CnUiff
e2ny03Xn3N4Y7dpecihGQ68GXYgz7OVooeYKch+Oih7jVO8bZDihxHtNHZstOMnavALPkZKUkrK0
hKkVYyOUpJpyv0VBJTjocTD9p8WZijxkUPy0Wm3a2L1rQ4POyrpxqd6S9F0OzcnwMBZTzFZScjF+
jsTcZOemdIthf33FrK1O2QkCrw7yivr3ZSBubGtOC57fIs2MCMn9Ju5uXHXq2lMbTcPWUlmdSOTH
OCDIy2GuXYbLqx7raBvoRCHG8Rwj+XLvzjamCLGIHWefROMY/MlU4iMmO9EU0Cz5k94mJWmNzqiu
FL6WuJx7cxnQqzDBMv6+PpOrQ8NBQKaR1IaMxcme5hUak4Int62ImOZMF+HEGSOyN+x1MUb2IQGo
sWVwKB8Xy04ChW+Q95QtXdgcl4PLU6NMJ2R5/NHBy8FSk6LbBfbcHpzZndJ9D9XkAZX/4CZP0uqZ
2mD19/VRryUJyCia6MEg1Yp82uUPsLBASlvq+b4ap0W8C4SqVZC6RAhEvkLlXW3tGgG22LG/XQ+8
Nt1Szx05ZbYlKN3LwMmUcDlTcvDdUlGPPBHQN7V74eF42Frt19ZMxnkjNVkdK7BEbPCkwoK7WLxq
VRm9I5TcF4UzJKfUgwZ1pyhV1/xSkjlCOqsRuP3skCpK/yS1xhYapgegHPo5izO2ziprkCAjfza6
+kdoJblz74EsAD3iZsWP0Y1aY9cbAL43elVrBwQIJEgdEArp/clJebN9VHtq7UlpqfMnSJcdyyht
x3vX5uB7AZCdgK+4/l2XGN3X+5yWBl5RSFWin7EIWLXIdrppQrW/GbRv1hjdmoNOrV/txvAhcpr0
Z5P00V2iOs03PS3CB9xu8i9aN1mfr/+S958bwSle2v/Xl4cJdjlyLR5LZ8arwFcC3L4zQ3HuXZEn
EXBzdNJ2FYwQoKDe2D5fj/t+ZRP3tXLHdSNhsJdxe7ARce+4kW84fXXWMzNIjmxcS+yzuJvlp67S
jSz4/TEiQ/KQkYKkkJgWyaLjQCe0Oif28UeF6kYn8r9qiOf4Lq+xJTkGoz2KszLYEW8BJXf3lkhN
53x92Csfnh8BOBTorawHG4sPH1MEKKycFreTkKsigFqKfwqjs3ZV2tpHJ0YSemqiDK9aR5382B74
n1mITCzvkXZTn2H153CsApRg1UsAzOVnUGeSKQ2NNEoeInV2vTNnNzq14uGrXuVhu3NRhp7tXZ+4
E37lJTrIe7iYSv1JsV249lHTW9XWbf0+LZBCbgCk+USQLpbGEvhHCRTqxsifR9eG8WxWWn6idYZu
1fWPsRoI/or0ICAPWXofN3pjW3VSR35tePVNTOkCvUwEFKqNj74RZ2naXU4qMCbsmvw6gjCGs18a
D6fMybBjvz6gtU1FJQn1Bwmm5GS5/Jpuo6r4ao6x36aIBu0otKnq2UTsZTjVNtROZK/U2j1dDyq3
zeXtzFImNWU38ypCk/MyaI2AilKEeuyHEMyje0hq49+eloWfxrIYszMU5oi6/DD352Kq7XTjG66u
YEYMzV7SZuxlz0iPrU4z6hrLvb4rvzlGNDz0EQa9pzEEeLHL2ggJ1rBM7PmYUCw2d9rYD3YBttXV
fheVKurD9fl4f5cwHyDkUEOSmLmlH58w1SQIvCrxk8EqvmXq3NB4wSnsaOds7uux1lYWCnGUEKhx
sWkWcx9hZtNqc5L6AtD5+AjdX0d7tmlGb6sMtB4JWiCEVWAWywcoh3WQiqhlVKFpT4cKiKf4D6Xx
aqupszZ9PCDJmsEc8MBbDCnJ9LZ2lBQMjp59Useo/KH04p9pnpwtuOrakKDrw8eRG+Gdk1kWoGyU
d1bq8zOG7IjsX4dwLW2Jj5v9gtDHVp4GC6xgIPuXO0Q1epXTtE58IVr1pncztJ5ycteDGBrzzsos
/R6YQ9dvnAZr993bsIsrNrex/ynQFvbjKHKmF68csvgXuigYoVdOVMWfUjfqA8guat2de0WET2Kw
gy1xiLUEA7UG+GXgGmABya/wJrVK6CFbXRUlvhMNRXoIQ6zDEWRQ/wIO1bS7uYOw/AA9at7SCV5b
SLxQ6LlKRQYYy5eB426ISqvWEz/WRH8P5pFERndwIpECxrazcQquRpM9NFkBkQn7ZTQvmiBCDmPi
I0STHetp9L54cTVRQRzjL9c3/dp3pWcAc41BcU8uvmvZA1y3qjQBmR+hFFbqYyV2OllxgmtcaOn7
1jHAylZpmsU7TOecvapFpvty/VesDRhWNrV3WFTAcxbT22hdN/dQLnw3QGZjr46xVn0u83hwdkZf
4kR6Pdza1YbIHDSIV7Li8g2oQ0IQQ8ZdXVFn+t1b6rehQ1Y7QYXrK9jnZCPc6ujehFus2rA2J23O
czxHbSNtjpgTOd7nap5Bd/DKjbdusbVNImUDgCJg0PmuYJq3wtUbrQx9G7eE7CHX1aBFSwyt6/jc
JJ7y0wnqwTpGSmNXf7BwkSkG5MTxhO/V4jtyDU4j7nCA2C17eMFVQ0r0K1V2cAtExP7gI8qXLLLw
7JN3dZhpALXaECuqtWGPe451j4uYusuHJDpEzuh8uIcOsoO25SvkEafqxcGrmPGEfJAS+rNpFuMh
yu3QOyg4rH8YAQwkh4UJqJoUgkV6ufmdQVAMxzneb0UdPyVNk8vqi5Lm9V7oeqdvDGttL3CcsvkB
ytKVWXwyL+/zoKt5Q4y0v3D9mE3rlzKVxtF1h+TbPBqbh/jadgDmyBS6XMnoSF8O0EgpF9ggRvwi
D/tT1kdetVfSUqA3h/zD4foqWQ2GlIps6nFhLmtZ6FKHJUpekR/pRpMfEdIqp50OiV2ghIQ8yfVo
a5OJNyRQTlncpYR9ObTGtpWuRErTLzEJORSSIOPAET4ihRz/N/Pq/v2/xVucLBqMlSnpeN2g8Fig
6SD+s5og/VzU3XDUhj7amMz14SHxQimSDb4sqXQjvEp8KJhM1LL+BRX3aE027kZFZ0+7oLL6Pzg4
eQNItB+1I1gxl9NZ20Fca3QZ/N4utGlfYZj+V5uKwDuTdxsbL/q1pwcLEs9F4HAUrBbfTkcJZBgo
JPiZVqtHnVLcTQU2/d6OVE/ZuUZbopuqersZB4ZfH/+M6GRQWuQYk5Z9l+PEeyhTMXdJ/UkYPzJl
VJOdHbbpvamNWNaFavb9ery1G4ISJEQ1GiwkkYu0OE3z1iqUEU6DY9e/+VmiOORlWhx7uzRuyPK8
Gy9o9Pl4PezaXuR1gY2NVFJ8x5GDHE8H3OlAVXajfjsO1If2ja3ET0VSKfnGWl0NJjsPHNqg4ZfH
qHDKuA3VKAMl17d+iD/KcLCcvjs2jtmNpz8YmQ5rFMFVqLpLxadMjQuRWBldpBB+Abp2+WdXyejj
tFb0J9c7fTvwHRBEJOHwcrHkY5jPPYIx/qh09XzjYNLwy66i4hlNCWsnJkSqd3of6ls2rKuLBo1A
kBgQnymgX8ad3dhyB9fmLYU5NDS8Qqrl1OFnevjm3pA+4zvEG6Pz9ZldO3JYLP8/6iI/HUfHSXh2
8ShN6uaHWbruJxbYfJ5jhPhucl6xzsYqXR0nEtjcTbAruTQux4m1TxPZQs38ouBxtZs1r/m3iET8
o59TbzdF2nAqBqzcN66OleOH7g51PBwi6MsuZYj7oqBgWcepb9fjSx4o1aF303rcoeCn5UeMb6Pv
sKutbje1Webtr8+yvCcWZReCw1WDIIch2bJ4NenTECNgk/qZXke3Na8AcVcqTrbV716ZW9n5QHGF
tg/U/cUashseIIRhkIqdHxUlCo74SuX1jkK5+DZ4wBeK1Bp+XB/dylEATEEK53De8V0Xt6TbjQXE
CmhOvAkwWowyEUyPSixtqxFxr6KP11EIB74GhWdaoMvDYCxTC0e8iiXbYADtoXn0PQIwtUWnWtkZ
yHJAjKXYSv6wFAjrtbkd+7zOfFRSKfFqWGQiMzdOOycxp2gX1pEebBxzq59PtjYktRGRJfmYfPP8
VkLFsJoYzkg8mHr8AnBnaHYKkaZjOFRm+dOtQxXt9hpfjI2seC000Gr2pOQh60uEtduns6vFVkaJ
P6z3o6jDL4Dy62NXzelNHsXaIS3D+O/rC2dtW7wNuliuIGZByfewRoNqciUxJ8KANI3DLb+O1Tgm
6FxJS3mfNoL3nYfJQHrW8UrRP6Vprfef7ShpD38wHslq0ilx8shYtMRclEoh3roZAMHJUA8DclUh
2ine7G0slNUBQUkFY4JFPJSby4UC59MWNVYffqxm1jktrDE8Wh4qKRvn1mJVSKy9fLMAbKblD4Ru
mcgkCmvFEvmjrQ5YwYaIJOu7CVOc4FhpYbNvYaXezbVtdBsz+T4wFyAdDvinpEfwqC4HWEdBFqfm
mD8mQTTdhUn5teMybmETBtpNnI483KpsvLn++RY7ntGCLSMNBoLHJczL6TJo3qtVYAENfgxdd8p3
YFW89pTF5shTwwoMDPmGdutaWhsoFBgXqC7J6Tups74OAz0hvXmUGfrJyFrvRjVwwgpxQ3tuJzvb
owe/FXRxYL8OFPNYiBSUpdDkWCyfMOon+JFV8VhPRnvs41kzj2HYzY8JycaWOcJirdK+4xClaYX0
M2Tid020to4D0IiWdww1wJhSyzxIdlmujlvFy+XnIxBdaNmlpZqP1tnigVEbWpD1eesdowBVlWAy
zRfswfud9N16Eq4oN15Py0/3Gk9mMbQpLS7Wxek1JLqmDJXjHc04a3eFkmSHtmB5pmo2HnUxaADX
xVYdfPnpXoNKES6bfc8jSv79zRWhkfu6kaJ7x8yt6p+xIupjJez4TBey3qhcrHw4mSqBoAD6KLvO
y1AW7PPGxMcgL61DGepiX+gi30DLLfIylgftA2TpaAeR94JGvoxi1UMSGMXowUkMk11olvbRjPA6
0LUiP9kKululN8xn5HL04/Xt/n58RIaiBVxLvtOWnFc99IDBdYLvN+baPWAG+xTZiPP/b1EWqwSz
wlwP7N47qolmnWZbL4+0hrfIn+/XvhwLqxC2MNt7+bhOB82oCqPxjmi2ShfEwaTWjGaJa4nuGIvW
28im1+ZO8umoJwNkQgXr8qvxC+rGxMuOsTjJKZ6pQ9KW0TeuubVRSWII6xzdl3eURDVQq0bkoXts
Zte+SWEuR7tGLxwgU8ZE0QcQ40fHxcMEOA3Zl8ZSpKZ1OS7VmYNuFFp6mnu3fBT2VD8iMpEcrq+J
d5sYeyxcKtCY4cCSH+wySphqtjBSXKrqWa/3qs1NOjZFcgQ4WmyEemdVJq24qFVzp8HRQy9jEUux
K0Vpdcx+2rBOvmYIpJzJFJR5n0Mm/mnmnXjmFoiPRutGEbLcVvAk7Nb+HeZtR6qJSKq5sSPenZv8
IloDQI2ZY/QTF7+omjN8AIIhPXlRm9/mRlvcjbyvD7zeEHu3Z+1uQo174zBbm/K3QeWCfnNuklSW
TYU3+And2eYktCY48AYU+z7BTPvjX5feK3qJAE/xQZM/5U0oq2F2lYhQZlTGKCThSIphtpgKuolJ
Uf1BNNQsXs1ZwMosad9dkHaK0WV4crQxkhJUlVybHpLb2idKRPWWYOG7LcnHkyU8qSFv0z1bpLg9
XiCTyIv0hPpD/ElF0wuKKR6aCfoypzxxtvAla98NXCYjoyrKVbSYTGBlQW/q3AKTWesIiQ7jEZ2g
4lCH5GbXv9u7mwi9R6m+9IrJJK1enGl6ZOph4fXB0Syc0P3aI06Q31hpVDa3ZsYrcZ/hCaJ3uJhb
OPL09YBJ2PVfsDJYimmSZ8D6Abcpd86blaNqwgidpFOOejBY/waNnWiHMTeq58CKy3LjZFj5krRA
JHIPVgO9kGWwcB64/VQyibQcwSgWMV44wpG0qQS9WA9ZsWauPnrbk7GAf6C6xuZAXWvxOYssBZfk
ttlpGnJnr+ezOFSD3p1meJXPrNnuIMIm2s9pFW4Md/l16Yb83y4B7wG5YgmGFYFtzB1Qxfsc14X5
LO0efsae0X6CegstG0PK1tvbet7cJ2mEvOHHvqxUhqNuRpeEVxsY4kUW0CRO6AR4eN6rues2e9wh
63+wGzGOPYCYjfNVrtM3xSapbSWRimQ0vBkAGeuXqyiOvZYCdNTfh22vR8emR5sJ0d+pvs2MWBcH
r06T5MW1w+FWJEXoPJAyeOH5+oCXhzw/gvITVWjZhyLrX/wII1KyNPWS4R56XHkTeHr42Usm9yWp
Wu8zQDZxsnLde7kedLmkiQSxhFcci0s+wBdL2k0xrEfdeLgfmmROv2mzk1mHAeS49d20kWfY88wd
/vrfYsp192bPCmZgdioQqFENzP93W6Y0G05ephniqCTaLH4VHF3RRnN2eVLIkaLzQRVVyqjwSr6M
qiql1ettNt0XSju7R7TT+v6AaVmq7dy4HcaN5bsysSAhyfZeHcAAMV2G6yvabcXgTfeYo9nn3hLh
19Tk3u4nPar23ZTEWynS+/VDDV62gwHGSUrZIqKClFvtRvF8r82cFDtLEwBu61Zot2qoKvZNz3Xw
SVDw2aiDLSFq7B4EMQETIOsB+RJs2OVQcTdorCCehnsRaspXtwm6bhfnsaMdmrl41t3agSQMtvs5
aAM7OTVmpH0NFCSybsF+iy2vyPenFpkbJwe8CwBz1Fcvf43Xm6Is+mi8r5Mu/IGqRHiXlurvbiiV
L2wq5wl94uSF62qrG/H+EJEpI1gRNpNkEy6W9Zx0eVsr9XAfUNw96bERHkKoKN8A/WoPRRQlnwew
UY9mMLdPimYjIXh9W60OnMMLZClH2Tvh54CqfGM5fAZUHnsE/G2vQeS2RywIASF73kdhnH2rjTr7
DRy8/HY9+MriA2AB1pkMHYLUUqswQtiyC0YGn0WzcsQqJn1svFFHLGTqxWGwRItDn9p8sJ7AygPc
RmcUtWtJWlrs6RFdXBR8nOE+KqP4OJnOdO9gHXDQ1bRqaJCK4syZuWXO9U7h+DWsKVWoqd1TZFqE
TTU1sgQWh8Da1PnHJLnTAG3jcq/ZkfecB2N87MsxPFmp9aTIzE/DI+78BxOO6i9XFu9YstPLZU4p
jrMalfp7Ohb9Lw8JwShSI7q0gDNegiiuX4QSfbCIKne6hR0qTQmQGQCqF0HRuBKzJtyRC7+xzwqa
9tWuEFHw78fHRlrpwB+QZkNLnXhQRFIiOkM/ux0bTi9ngvSmKmq1H/XYCfdGm2pPE+a/1UYesHJH
yKIiElQ8/ODfLcZnTtkYpHHOKnaq6hTkInge6uav/8fZdS3JqbPbJ6IKkEi3QKfpiR7vcbihHLaF
SJIQAqSnP4v/ak+7y10+t7bLakD69IUVBt0PN3butcOKdaA5hUx9U8R///lQIvom1PN6lvA6+aiV
tf+Eok2PHuvCZZ8k1jyxcMxQe8GS6UbAvvKUuOs3x0B8ShAFLiJk5WA+ic6tPYcQT89xgJZzODdi
vCMuCG4NEq5ExQRt/a0zgLYp8vT3D0rqLnWMa3sOINGKGkSSsqZTeEKJDVQm73+GaM38itfmIyWN
/PHXGwkpLKSMQNzcmo4XBzVGEe/mIHFnOle22iOnBBE551JVrFityer7YebGLxPwJG4JUV15cOBu
AGEMthEqwEXvH9yQBvz5dnXnembmNbDZIAsUK+0MxLrlYKGkaDCMDWyh/cmD81nD5+GWWsFvLrs4
sIiNGN2itIYH6eXbN7Stlm708KmzdMZKQxZ5JSPQmXgYQu6GYvFsJ+pCYaA9FJCRZP5pcEEjS3Rv
47Dom6ZWO7qJxX/1h46rc8s7UZpwSTBV+/PHongh75Nw4Ppx8gCtARDjN7lbB5gj/MjD9eyPi/2c
0ooWia+a4cYyVxIzcGSAwiA4fAjf4fvvMsNKLQrq3p7RX2iSXeD8fkeJyTbOXd8MhzUy/o0S7tpW
AEQXiRkg31u77P2SU8tk04TWnTP0hmCbOM7zo2sS/3GADPUTbJv095Uiop5Gn9SPjVQR/etSDlri
aFQBdILWAJLE97+AQh/Gm6LGP4slCabcwnQresimdkIvrYnkc8MmWhepSLuSzzgXN+LqtRQR8RRx
FSg0/IbLlhpsDnhXQWHynBK2HOqmN58HijYWlNL4uuMxOCR51FhdHdNlNhzC0W7G2LhK/Nxkrb1R
Clz7HpBORY4MwDZq+YsAiF25iqCv/TN0qSEQOWb0TksMqAMZAtcQ15BUBefjxUu5fKqIYvs/b/Qr
uRIYwegtooe+BcaLfLlekhociiA4o4uY/OiNS+4x4KnvOhkEokCKXIsytputxZ/XvbbzkStg46Ob
gHh8sQ1TL6xZO87BOZZkqTgEg1xnHkdctdCBqVJvokUoE179+vOyV646qEgi8qOuAxPpsvG9En/g
oYdDVXstKaE+Rl5T649F4IFPC5xNsxtXDAlJt3Y3aI/XEjVM0CCCtnHpcdFeXD4R6PJVs2h3ntF/
4oXxW8M1CvsxSD52WWuavJlBnPgyQV2vvgdQCljyFiIj0GOtgr/2+toO4CYOjCYO2v9QV7g4hANl
8JGXuBEGCGstLQy/QP6sc+vLpbTLOOWLP48HKPhmJ9NAFKsS1M81qW+BJq8dR2iKYpwJE1fsv0tQ
NGTuWZNG+CWDN6tv1sTy29quXqE140duV1ImXiwAMTQj2uCOW3GXTeiDBAtbb4X9K6dhIz/j3YCa
usHt37+VGn/UpEuIbwRNyGOE1toO9C+3lNDIlY9h60MdZRhqdeMQXtmV0HtCQAJgZePIXKQGXR2L
AUNye7aZp/0iGIWdixatGbYTcTpEIAJqeAem1SrLhgZo+924h65kYahOMaTBTBnybpfCM8RDg9pA
NPZcW5/uZeVUPqbg8Kd9Evx9sgmQ+MbXAm8LL/oi3lGxjjOmarh/YJt7troB+RcnUuYLAt5DqOEa
mmvbtP2LNISow5/P/9VTCKQTjiGyMAzRL76wNwiqPT/AFw5mXszURo9B0AKulsK0/W71hCqh5i2f
op6iRl7RHM8jJcDO/fPvuPbCkVXEKNgg+ogA+H6jdb5QQaS3TU8DGNoNlpdMwlUeuqDejUfenugi
lUEvBt2QzSoAWcbFUgSmLwbqCf4Z1VL4ouJO70IeBC9/fqBrW/i/q1y8V7i8eAB4BP4ZtsDenZOj
GvMp7oJP09pVnwfoUuw7SMieMkBfjn9e+vLQQoUB2xP/A8pv3GSXUFZkcDxaU2fP7VhlD2nSqc9A
BjaffNvzBrdImA250WAm/nnZy4sbPlLw1UHjHTUB3RQv3n/CHgObMYQ28RkSlg50IIBtspxwZQ9t
P0lT2phLdEmlelVTOo9l16J1dQNLd7mNtt+AHiKARChvITR7kUplwaIz2wbJ2abNDI4bBp60DMYG
QI2u1clfYmuRM2IUiY40eirIHDEBff/IXQY5fQUbhjNDpv5P3zeq6HXVn2OXLS8WBqogVafBjXzt
MlP436JoDONd4zP/5nrOUtNICrDpuQWEqMhkagHjnabkVSBNfYROcqJ3f/6yv28otGShiQ6SED4v
5mTvH1NJjU9Xy/RsK0he+GYyL/Xqj+fIeJqXo6fFa5Atg7txC1xdFqNykLExWUHv9P2yrYlERLs6
PbMmjE4BMTCr5jPNXkxtwrIfbFLYKllvhaLL+ID3u+GltpkupjuIze+XFaSL/Zln2EMyNpAaS+os
K/uYwpPmz6/1ymbFQujtg2cCVbxwe/7/tNrpaKqJwQzh3CfonsBawuxVFYWnHrIPn/4fS2EAh6AA
TNZv95kWivJsadJz5Ez9oMcoBC1YyWIJmbixWa491ebmh9AKJF98eXVqcGsT8NqzszSRegj8btkD
yRR9WubklpPalZOALtQ2vN3ADb9lkBjtZs6DbfHZeGx+Gl2C4wdDhPNSsfpZyzU7/fktXtsZUEFC
tYbWMEhrFx9sDQRkNpMxODe8ncC3cu2PKqznGy/w2raHBypI3OgeQZ7i4uYAXRIYEWR05zQRcO62
vdaAiSRTdJIQdqgOJKqGw0x4egtbcSWAg1+NVhDAIuixXeIFk0qDBmBacpbhFLgcPoX2jsJS7Kgj
L6gKYAjDQx/79t7AgNsrqqi/SVa4vDW3s4dRG+4PKCMQnMP3R0IM2DsZi8PzYhQFQZcmohw70e3H
fp2h9Rd3EhlCwzvYrncYDv35+15788kmeovuJrq2lyd/QThQlDJyTmoNO75Vjsd5wAHhXj2+Wu6l
uYbhbvnnRa9tqi2ybg8NNZTLMT2AMx56UXVwJrDwKDkmfd/5JNSXP6/yW56HNwtrra0v/D85+ctM
3h9EWoMfFZ6HIWvuBkxYdvGkYVzmTeEOA/IEuDRPPioGb/Vusk6Umme3JO2vvGBgsTfkMvbY9nve
f94wgm6k67PgvEZ0pmwHm2pNi7GF3XfRr2Rtp92M4RMLCxCNcUZu3JxXdhecuNHUxeQaOrKX4AtO
ZjPH2qdnszD2wPs0+MjElOxriBROhXVr/y9JBq9MU3OrpXwlVKGfsHXmERVxhV4kJrhPhLatomfO
wQw7QqTURIUGtfEz0Wsk652aFj9kN0LJlVgMoD++ORTwN87mRUpWMZX5SzjR8wpxxl0VOf0BhLYU
+hMkvpF0XgkeqGFQx4BhG+PTbD/lP5cZtFuYXKQMzx5pBrGfxnCJy3lkkkbAyEIDuahRTERPC/UG
/qpguHwaFpnJvz9N0G/Cx8Wrxoe+fGLY7IzIjrIQFsRZl+UTp90uTSR1N7bSle8Js1J8SRToaKBc
Zn6pXcJUU07OE8/YL4Fm1Ji7SOkd0+mSm3r+S0LDlmqiBkejEn6SIDhd2jm7FPp0IhzIeV58961b
WszwtHvhs0xhgpEs967J+hutuGsPifMCDww0iHAtXGwfGs4G5rs1OXcavtVo/lGAhQBoDSJDdyiK
b+G4r66H6Sx2EIpvPOT7PQQtTWSvM9SqeUN5mVR0LTgkHArIL3cHJDDm9OegeCUeoLEBTSYshw7w
5SirxU3QwK8tPnfVHEJWbApYtn6pa5uaHcydg5UdK51hUgsbkNpb9wv0km8hNH8/N2jWQy4HFK6N
a3TpFwXhIyHrqYvPqaKplEU/dDR9hv+B9psiapp5DndT1gzNR2AvoNxa6FBYk3fV2t5KfH9/Heh4
gu6BvYZGMLKn969/zeA+ZIWKzwN64t2OCW3u2iaaC0Zo+9JC/+4l1W32lpLh/3HxY22gsuG0gj7I
bxrfq3FggWJbnZfOzWuBWwQqv8yINik8X8j5fkknPhdougUs1wCq//vnrfB7pMQ2hz0Y6B8YVwMC
/P7ZXTiJgHsVPcM8XNDcDf1ymHsXN7nySXcjSF375tDTg7YwnKbAyrx40VMT4g6kQ3ROBm53aVMP
+1bVyZEs+hWpR/WWwXXuaSD1cHBmboYbsevq8sizIHwJIAJk3N8/KzdcRjCdo2esZ+8BJPNyMLCq
D0sdQFzHVvKxNmj/l0vSwdWAatS+NxKtq28boDW8cuw2cEXe/4IMmo1J4hJcxFHff7R+90GHizjx
db11xK+tFGERoPQwq0Sx/n6l0YlGxXVKz56qjx2Lqx+MU39P57X+yz4eYB0b0AHmL+hYbi2Q9yvh
olWDR8YICJNMy2dIZUHDcI9hf78+97VhS13CADj7DBimz84ONMa3v9/Cm3cZrj0KtOVlNOOkbboI
Ulvn1i3kPHZ6/eDXyuS1gt/dn5f6PWfdRnQAYmNSAsugS8B3a1tixJxFZ49BfbKAsAYQ1ywmw6c/
r/P7hQChY/Ry/kdyxye8uIAcjIkklSo5o1Ku90G6vkCDf67ztvJJLip3q4V1bbegc4WWGUp/xMKL
KMAkbkFlsF5FZ7vmWhPUQdMyDMd4HuSNDfN7MoyHg+7DVv7j+rlczFMyUShwkjMGe/Eb1EGW8ZzB
36r/adOVjt/CBT4V+VhNgp7+/rUiwED6dpt//+aVmk5mify2is+jjyF3nkZeWkgRRYXXd00Lamj7
/f+xIBrpINdvFrSXjzoSFaaCpfEZynByOqYd6cacTh17msc+W3bgOt3qkl17u8DDYPsg4UYZvW2t
/+Sjs5pTMlsvRq4v1bOah/lYJyp+iqTpjo4zXxddyodbHcFrdygoJMiEQVreWszvl0XcbCFCix2U
jBSQAoAZUaqObXffgD9cBtFk7W6B+Nfravy/NPrB8UAvBJDGzRMKseiSEh4KOBfymqfnofJMUbvO
23FQXfeL8uErCtPUG9voymkB6wFBNYP63vaSL5419AUa3FgP7dzoBFxdeg8ZvP7rQtLgRl/3SiDA
7tm0Wbc3i0z4/VLJivKVKoueHMajO3h3QpC2ApPDdcEMUlByiw90dT30HJGZQdwRGJX36zVzV8VJ
hdbjMM0K0hNe9ujiXn53vtWPfTvfQnNfe5XoIoNPT0CkwRjm/Xo8mWF87dkYuMhhKPU64TZugNdc
ifVuofJ/GzAivduEZresHt6FwIW+X6wZeqm7jGVnmFZE+6nn3sc+bdxOD8rum2gcC+qRFlE2sXMZ
QHGZYdgfBZ/QjiU30E6/Hxf8lG3Oh5i7XZoXWyjmyK6JQgdv7CAsDs5Q/WmwUTDvHJ+6UxxY8kap
YmIPmZrh25+D0v9uqf8Ogrb3gBMKsBw8FIF7uHgP4ZiyECbY2blzoQ9+7DDofEky/U37fO7ylfbz
iWa92XmV8EweiQSmp1E20a60dE4/DfB2e0q89NY53pCp+AT/+WlQckMyjKJkO1tQCL3EwTAlZStG
D2rAQQhIj4jalhRojE1TUbesJ5DOqPyunK1NXsYIJX4+jXbFzNDALhR6ess4lJGXmX+gFxeRnakx
/S8yYlBRkU5EYxkHUP+rIKAU7RxE+UixrrT6BIlQ9LdAF7HuDVeXfwxk53nFElUNsQX0oCH0UDRN
BqWwoqdhF5hihXYgM/ni+qBxxaxnXj2avgfYs54JnH3zeFiH4GHwsiXz85ElmXekDSWeLWr0Xpgr
QOmy/IVUElO4fJ7mFZlatXoUmuXIRVX9TxBMs3wIl6ZDKeaqjLCP6N+E47/KRR45YkKgAptrhPxg
zjM1V/ogQOGDuWDoWNbfybGbYULQsJidYl9S+IPNaRU8R6kCMLWVZpZFzdkaO8BckHFAKtXHG3Ft
6/413LedyQPqGnmyYwiKVWbTkR80W1R/b1M506eawbDlbAGs5YeQ6i6FIH8IkcUcvOT+qGTmd6cB
xND1HzQd174Ygm6sdmFmYwq11NG2R56iqbsjMDiyOQR8omjvjbpKd7DOCfoCgx6m4MLFQv2ymCB0
P6HQFpIHb4mC9QGc3Q7uiVlk+/HRW8GAy+H2HnfPJo5r9zPyxpbvU/hD1Q+TgS/Ofm09f3qBjVjn
Dm0MJfwS/vMb6SnowTA4A382s/UElKrLirHr1vQznGnF+q/vh2sAR40YleAdxpa9/gEDnEHIcpkW
y6MdBBY4LYSCSbbOA+JU1+VpPbC6zxOiiAmLFdO0TYtegFr1T2igGwqv9sqbxEPWWVmV8IWc+JR3
RDCvgRQcpAPvXTxgkOaJdVqOIbg9+Geu40LyArOfuOYPlZuS8YF7YIrB2Dm2pAtKrobAHVdMrroA
D4Fz/sjINlYvsglU9LpAcsDVJxC+VH8XQMXM26MxblS3yzpvpofENiFMWSSBYD4cD2iWTkseWFiU
LaDyOmDfyn7EoezzQVcyvhuyBJxfB4iNOMHgRGfPgeSkiYvAwEj8ca4Y0z9Z5VpeQK6p0cGujnuj
NYzcNKA9NFNQyom9ykMgypYFr7jABKKGtH0gakzmShO5YNhFjVvdbvAgK5yvxsuSbx7k3jYEYSAe
xtk2Iq+CdsryjRXUv7XaW81uklLLhwx1LVrZ/SjbN3RfUg/2GNUk905hjBcWJKzj8DHBMNOV1axp
eG+iWEUnmyYoncpOACZyCG3Vq69Vj3HA3dDHqXtdulmtdeFZbYJcG88jPxTeumvQKap4hvy1Ub7z
i9DzY30AV34AtslLBMzQnHN+hdiUGiaPja8ScwKDq+keVl+H9llHVusFoFRWZed1ZJHLe7h40p+t
CDVzud8sc5NzknkbanRO/OpnRXvPfiNSyPENkservBuhG9t+YJxBogvsFQYxQ/SXKDrs0FfMVeZo
9lyNvvHvamg3uHPjxToMT7WwSSVzLTAmKEM2QTRp30cxUBGQie/jrzVRHvvBzTxGwAFhSLmrQ9OY
Qyulr/ahmUN2h487yh8SuhDjAzzHPYDoYtr6OAsQmauX74YNrduDwZU2XR6YaJ6PbEGPCtdKOgU/
0Mn3GcuhpuvbD1414h+RlFftcQwtBERb9OXYk9TKzI9Brbz55Evdr2/YIElckGVVpohHquVhjoNV
Hetw9uujnWTQ3TXDuM7frYBUkjuPE8OQKZ67oDlNk1jgHm65nBGkpIfRT8hGHnybofulT02qBrNf
J79avw0SF0iRAnIEUelYpJvGMGHjZgmwyFTrN5cJCkH1SlEQLHxWU/8r2Jsyuhtqa+2071ao+X2G
yB60Gpa0x7Bgj2umN4dMxpnUOXrMIEbX4EVMSSFd04iigdevPOLOU+ojh7GX/gw8nG/FLjbQj/+6
Wmwfs69XDe2ePAVKST6F0ICxpzYF0OwxiWt0McFfh1kDJrwrBKmg1RyLU+8b7p2wdhK/Qlhl4f/U
DKf6BI2gZD1KL+RAgkeRsDzvaMbv5ymuJlSiOu2+RVAmWs4GE49NJn1qbfSGXn/bfbadXOIQrto4
M8c+AihB4JJsdXBoVWTNklt0r+ODAbBn+oBuMhUlMnSBLuQoIxnLHGA0VCeZAhzw2aKDPeyGJgXE
IO+jXqR5sAgOMzyJrPlBNb3rd+2cemTKgSlmvOzBjPaKwUtjbfJpRdqZG6iAiGNtzYjLQgFgW+Db
htDL6DmNjwySmS7fnK6yczb4ot61kHWsv0SxyOwdideRLruV9MlyB3x6mn0xevb4BzZnoYG6tDYj
OY5jUmX5qqcgSfNOxTJUpY9zOjwm8AH6x/jA9N4bRyvvMLuB83oHTC9PJIR4Y+6+tXqR3S89Kh+/
UKCnnT3D9ku5N9HUtG0KiQrZFfDXhLNnsdIJ3xQ+ldn65KaM2D18pjBH+k6ATlW0wD25Vq8VDcge
NldqAohMr/VhAH0wfGTc1uIMxAF4qCWoGRWk14LtjXTASf5EVBrW3ST6roT8ALiTNnTjmA/Odeq5
UR4+lV3gTFsASAPzXU9m0a+ubvlrMo71jJsb6k13xswa+RhbzbldbfVDcY15uwcjVrWzdeLJAip0
0ZeoSVP+KOWQtodOp+NwMEOLhNuHVAXoyCxUe/AvYaJqZBWi/wnra+io4VIZHpcRdohYbfTTgxW6
CnKJ7OknTw0U/dOU8a8jqdjbSKwP8CJL5mDPe9O9EsKq6Gnt3NLsAPcwkMBpJ19kB3BSaLs3NlHm
fm37kR0DzwCfqTiu0bu+G5bXlZBqfVYq9bIv1dAGPAe1N/5A0TD2PngQ611+qB42RIEIZlLEUVU9
WwcNqHwlcxScfb83P1vw1Nqio5K+6kmQZxjBO5pnQ5ipM0Ra29JufJ2TL3wIaMhknZqyD6YYmS+k
h5HawQB4LSyzgTgg2rLoKEO9UhhxE/0q0e/nuBTwmv4dBVVjkQSQ7y7TuDIwgaayfq1mbMgiSLz+
lQslf7ZpOlWHMDPCfnV9Qrqf1kFGubBJG2M31zLw1xL6ynBkqxfMKL8iwTTZi9cqsbxNoY4m4HPZ
2h8dNG6gRdx7TX+PPEmic61bJDMjLnOF/LxSyQuuN+7fLRhD0jJLLTU59NJTf8+xXV2fE9Ykvyqg
tFCMZSgHDwwoFXlQTYd0ebGiajH9n6l5DkcMC+9NIJflM/UwoMqlMMuwg9EPy46twJAASZRj7NCY
mJGoVH0YY/tEZE12QJMnMEa0MbLlAGHwfp6Nzw8BZV7Mkd5lscgNVI4/dG23/tv4Qz+XEX7Jx5Z4
2bTDFUbDPE7n2T65ygYZqiaKNGFAfLMZLx00CGQRdUq1ZWshRHeHQXJfl40KNC+8lCXyKEADz77g
+uyjXYNbyjtgbLa6Kne+P3rlIsDbwlQ67YdDS1JdPdZjS9inNhmTYbdIX5NDs1BfFLaOonEPcRm+
PGg7GsyO5KDFN3RJTLfzkhZXHCMIZ19U40R42pB+HDSCZc2OjCxEfCJ0jg9wsR8B8umJNX3et2tb
77Il5sszQIjJUpKpTRsAMlXgTqEEvxPVITTp2+rsi7RhONakSe4QQQBozaMxHeOiaZXZs8Zmcxkv
WS/xRsMJU+5w7asSfmlLUoARV6uDA59qymnK2v6TAMdg3vc+ka5MDFS3yjYVFdzMYPDln1Y4g8a7
sBshkNzIFqxB0kbMfnTLmPhwLe2ELQYBqwUfRwgpFjuKbLLr9NGhawrIBHDY2QIArw6m3uReE7OO
n6NqTQL1nFaAuyPbjGnd0FM4rP6joBx7dfU7kZUktoiZua5A/yooXbPofgXcL855q1xdmGqcGcJP
O8ywZZrD5YGDp1A9jsACsB9joMRQAhUIJKsxdTI9oRpE4beSKQN3LGPsY5vEgOvhkRKvbIHu+pYC
C4/DN3rks6WEr6dAVR2mM2G9kFPAzDTeyZAwmGymth1y7uvsFaK50T8tfurXCMmsn69qhmzvYKxM
QR8JbLfDMSZj0eJh0m8wBcWEzTMYsqA+7xzcGmRLTsR19KVHwYXOiA4ydbKDBw9IFQwkziHwYdNS
jkJPOV89CDpXabb2pbfaNS2EFPOTaQMggoJ6BYiha6pwOreCWgQEULnyBg3JprQBGetcbM7tx5W3
jKASlvQzWhwZ3wueTqRgvRxUoSCBI3eNk4BrkbROaL5mbT3kQ9rHFn6tPe4514PPqvXgxzkNp/RX
Nmv2ZahD388TWse//DFj3/FeXV8sDYSjSDbKAH8FScPI20AIUFybEyQdWePtZEZZl4eSRZ+X2US/
aigGzkUNQyRbxNncf22TDlQUyREHSmDDBcof2QzVyTW+gZ+4AFA4JB2PAO5EC6WcKEe6n2SMBjmB
JsL3aPUWlbeYJ6+5ghLFx3hEdZLzcI2b3dp2iQcwXNK1xQKyI7ixi2ll6XmT9hBME/MyLP2YFRXa
FvfeDEHTfO5NoHeKWgbvCWSZXk603awUqK1MIcKx53nvzBAUvFmwUxcxZkkOzdz6CXvcjnkMcVl3
gKkfe4rbekOWV9E670G9N5Bwqfh0DztDsGRXatxnEHZR+C2VcmgPqBUWAgxyHh9N2AhRLAltf6A+
E2DzeqMdj+t2+O5nmBkFRaA4h9/lnIHxm1kdPKfEtZAx8LP52aO0NSW3NjbFAGTU/QLVmAewIzpU
q4iQEKJlWv4KdRP7uwpOfBISSJ44TD2CdAlgVKOLBO4quC1X6FfnHUNdnHtrhlGpywaoVut4DH95
fCB9EWjInRTYZd1YzFDR/kDxy4IdYF2s3k2+XV1ZcwsBvBZdiyRvuek/yiFclzxdJa6HWiOjL1nM
gx898de5NCIImrJBpxG/hTUx7mZgpp4NWWFMOMRe/U2E09CCftv6Xo6KFqD2yHRLiZRyYnuH6uQB
qCq0PSEgHqGiW0Fs2DGj4hkxowUzJE2m+NMiUGVPKbhRKHzj6Q2D8SHKSeRIiPDsyAplOx9QyqUB
CrBaNSTFMj3hAzc6RYaTuhpFQUAaU+EdbylcCI+WuhRT/DPxNippH1pehG2i/pXwafgFqNZbW+t0
K22j75I3wde1TZcyG8HPKvxqaB7NjG4LokmVflTMjnw/khg3bg1wj8oVIDZogghHPkOAOujAmIgk
6nI0D444ZgMBA1oFfa4XvZK8IYom5RA6y/B/L/0OIkoSbHwCXbkcGKV6KQPHRIe3g3si12sQVKCq
9RTxc7AxktAE5kEbbj5e8kq1M/iiLJhVnsgmZJD7E31fBkPqP8ZcTz5uZz9UOdDRWViwuMl+UiK4
ymsEvs88rCOex1UChcRknMULEqAJhgAE9s25jQXImCHSgeUFOMUKiACLn6VwclVBJtJBGXqyHrIe
KdVSJLxb6VNcAbyLNxKEe7Dw0eIKej+qyogP/DtShhAEG2W8n4vQbbRbuzF+HXAr94UwtUSB7af1
L7+ZxLRD/8l+7UNhRNkblG35VIOAVjhInupXYJRZ/4TrZdWPwifqLplj/sqbMTW5qIPmweCWHvYu
BaL3rpsUfuRgkkBgnGAquWNDX8HSeJmaolllFyG7Jxg1UiTyxxbdxKSApYVrcxC34yrH3nKi6NGR
qPdArnViT9F4sns0EFG1CDhr5/BMdrjYIQha48r02qlgEbi2O2QXYwNaQG/4zscIJfvoz656kjxe
OlSKELq3i8fTnYI6JYp+OfXtLjR+8xJzj/qnECdmKUBgHcyPzvMBghbdSM19oNDTP1UG/IJjxR0M
mTMkA7KEp/n4Kolr0HeBmhJQFUOo0AZGmTwVyuoERboM6YP1AZHJ1wFaDIBVw7fmwFYNtx07mxr/
ZEooOyEZWf0i7T235j6BkkWBCSmGS8EAn7qjXNHILqD7DDrOVFP8bWeWWcLYbbH9g+e5YSpnJA8M
OULf+Ee/Ad6PjzJuDzCbaBrMPQAvKja+YVagJJ85VAhJrQ89tEFRf2XjEn1OoiaZ94lGQ6joJtP0
Ofqh0/RD8jXCBMFD8Vk0LE36ckgjKF7mLh14ig3gi2DrB/8vazLuo0NR076kLlzeQmR6spAyxlLD
BKOhh7pBO/0wMOO9Tmjxhrka+5Fj5DSLRBSz8wJwrkQV/6KhxAU3QDGlzxXPUAMPJhQ490EfeLsF
ZdFauFCHJ5lNSh0G4CzeGOCVfTEz0K5VGAm3ryIzvo1t1oL7iZ3WlB0Kvh4aIZjg7HDTo2dIhK6T
HU365KmHoxYOcL1M/r6NO0Q7hHu5SzLutQVYL/ZDqLz0s8+8tLlLmTPBc6hUj/wmFDXbgUCsxxy3
iiIPW9tWwWvVOndKgL36wEHP0NB5RUd91/Y4lPvAzTB0wJE2S5HVKH5PgANUz8qf2CamGwUfcOdm
rKx6f/isFxMpKFBDXuXMYfFMd2ivovbJFkI+dGiX8lzCAv57m8AcCA5hCALgOBuJfgRn+Esm65AU
JqbqBGtbZwpGe/ML39771xhQtPMW+cAvIRNUN4NoXJf7I10xfFCMb/pOmMzss+b/ODqP5bhxLQw/
EaqYw5ZkB7WyZEmWNyxZI4M5gCAYnv5+fTdTUzVlj9RNAuf8sZHVQdcmloeqW/oobcKp+e7dfZgO
A8kk3L/7Zh567bt/vevmk0w7+8OJbaCVMMNNf+no83WyLSIROVsGM3+WbR98BRCA/3K77L9kLEju
y3Oh7MTaPWc9cLkwVVVTCxo2tQSn3NUU7R1oY536rAYQ4HdmrUsGv94eGzOpNtXV5j/z3YYbL7PX
vXtj2NckkxTXHNrC+O8t246dRsM+e4yvQTin/Gxtf5RM2QCHU8T1lROm0SW9txfrYeaEvr++lW/k
6+QqjTCVtYccLmM/BiA9r+MaXtMM/OVNRWu5ZmXd7uN5c9b5FeFKV2Se0vvTOHHDHaKun/dbHN9k
NbNn8XWVBC3EaWsE3I9DFankYzdelQYkFqhU56O7pAMYSXdQNEHoJJ6RjiX+2hTsaoTO8zkXXVCm
u/b2h3a+6rtaZt+VL7WKR7CCqQyzUI1RVjWGcJyAoMQjYIIjj541rd82d3pwkFsrb8yyxHXWrbAj
MHET2TVLXgB/VF5fHGev4xPsSJntk34si9e5DwDVeXa73729rsxKS7DUaUsY45Doue+e9rEcx4ye
huoNbt0qU2jt/Sc3bEaZbBrlp0NdRq9rP47hadzH/E/ci+ayCKXnO8nKdFP6xRQw3tvLW+Uv2kkr
pBQr3JLutgxVUrWcdFlUN/U+hvExygndT32oI8Fqp4sLYMuiE1ru4svoIQdPHLWrJTXWVNwiO6pV
2gROPmQ1F82FdXgkFCBUrs7aiW6vVG0oTOg4H4or7Bb38GwhwCYYqunhbmt5rWEad/k2Eag0kqy8
BcxjTGJVVkuhX5mne0O3KdXByVLUjklmd97/uXmEE7h2+v2eX3wv7n1fFMul3Ay7vtP68isiL0kk
yoBCp9fe9fuoR4aazrHTfxKBDYQelWtOEvbYzL93tYk82dpozNMZcGI7ShUu79aKldOClvvMi0C8
edLKv2hmmSLmnhqwettZEhfw1zrBCNxbF+XKnsZfu/BvXWZSk0Izdm+7kvm/lRN4S9ii60cPu6ib
APz3c7JWiB5Tadnis1oFvRV1zAqYopjeq4OgFBOCz+1XJ2lzMvzTdhZXRV7tgD/VQ0wWkQl4ELPF
YBY8eHovGfW2wQ+SYB5I0eljGZYZTvF5yiI3gk0cd3wD/G/VAjUi/K5N8LqPJluUzy5gqWJzL/48
Cjs18wRENHimewrpKcRYS1Z5lBC91f5XrXGHCClv19+hGRZ53PxYmAzAyOQ3QqrOeRALiN5RBqC9
XNdleEeM9eKA4bTlb3sma5DB1+lb4AL2RBpsxs0cba+xcXEFFjflYGzejXDcRubObS0/3IHH7xgW
hR6Tfu+Kn2iMdgoibF3y18qw8DIBX8qfb50lOpdsNNFx9gsgtNUu3VPsFU1xEg3swkkN3WAeNKbR
MHG6BRQQ4sOwJysm2QMmoTFKmWarkv2NM/qI0Ctfzrmt55E5xLF/VWtY7CfAawbZqS2WOgvJmFkf
S3y/vDlNC257fdBfMDUp2kiaRdlcErJoGl54Ci+BAuN9WRIZBMtwKvXkHNrCG/WxH2ZvTLc5GuoE
BCG2zoHX+B+cqTycEUAAT1+zyC1xg9kXXPAMJbjP1XY71EoDUS5Cb4kAsioTDc0HUC+rtSLtT0dx
ulhBOaZOVTA/xizLTZJ3MeF4PdD0h8PbmmercuiB7NeZskQePf45Sru+tNUUv+694HVG4wb8aLr9
6tXy1uprg8NhqunQKRwKuTn2ubLVtjPV+fmX28aEx7prM++ZFYriEpKS86GLAsGyHSn2BOQkcXOo
gkUPjPVoLBC2UX0HbWBKkUIt+O94cCuTklJQ79k8O97vbpQrITSjG90TpMjgbtmLuoPA6OUJ1tBu
L1Ho5/W9aLdJ/sJQNooz6hKufHv3zJQMg719xuU8Qoq1JCvc0lhR6Q+eiMlJlK+b5qFicgCcz6H3
0y4KDIyf27rVoSyGkOM+LE10lEsOyyV89yVWeeEc1pV0agxzQWkR4Sx7BnSyOcL7q6Jue1gAYNp3
XsOirZM8Xpztvunsqn1duPPfc+m02ysxf3zkRFdF7QGKt//rKXdqj/xYtCFTO5O7j5PGvPdZr7Ye
73Mk3PNpcYrpEBmm+3PftVyJw04/RuIpL/iz9q4m7hmIqzr35KO7Z2sZOuvVWyK+kW1rvekwRYHi
UCbaZeMY1PuzVbbtRvergTiiOEQV/qkDuLKTsYPRudsGkIfEY2TVlNut/LMG+t5Zyoln8m8cKPXw
dxOiQMGcFJv1aVg1X+g6Ro4GMK38/rWaCtGmu3HH6pZyydg9DrToxE+7CYw46qA3w4Gw87a/LSLK
QhPXgUM9+3tnGbhmt9Rp33lLf1eUDQbX64e03Hbx7ge/FoLl1webJ0wyy8Dm+a+7P1GIdEDrqMaK
FHEWY4bJvW3v63XYvrut5d4yXDtnFTn5+wLuhMvIrJBhbjNHYTLOSpksr6X6Oxt4vwPkWP1nRxFU
HKiObOLMBFuHtVgXzYPxg629kWKeU+Agk45W8cxCrTjT6kfum/c8iPI0DpT62yyzuuFE83/Tku6x
UVK9/GfHXice7MVj2Z0Q+/PGRF+0Yg/v4YJbcZD4gKYx/5ImKhMekTFx25mDK/PqvjuVSjbvtl69
4GgNjQYqKNY/IcBozF3V5PN/jWvXD4GlAPNqJpA58cZxF5em0tOaRrMbvFSKvo9EGz/+2WcNVSFH
VZ7l6MdUxq7gVnkuw+/R9aR35PKPvZc+3AbnWDCsrVlbyZqERKsOEt+UgXOmfHE/QZq7t8BdwHpe
375Q4eIfgTeiLhFlYb49hxDyCWkEx41X6YOKhsocl67X69EtY2d/rFqSfQqfIJADjH93sPyC5DSM
Yn4WsZRA5ISV/1V1BShANF9PFym3/C809vAVVdsjwvK4y+rQi0G8Vdxxdzo2wqRJdCjKcESHByU1
2OhU5tuc7Ys2J5rkPZXSodNqyri5opKCpmwr48mJ+4TDVTXMkWwWet0NUTSRx66wtMP8bPJluplK
vLzsTHH9h/mgfUDZarGBBco/Kx5Jl2VsdtFiDrLGc9+UxT9CtYIlLVjmPl0Sj2y2s2j77iXuhHTJ
h/InLPhSfH8v9DPO0jBBLlcXkG9z91BR4NkcqSpU7u9xi7qfZVhrsGZLA0yHutg+CLiVbAf7Ff/x
bUvc1W2s4t8bCiD3oXI787vY1dwBNLarOOfN3FQIc1S8cKqgXkkQNS1h1o6Clz/SDnyhwhpxcvM9
zI+jFZbqfhTNEoC3F/5PEfXWf0hg6csGYbesl42hCKOOWy7V69ZYmCTbyEQ/9M3y4uRrVR+6bp2K
k7+EMK+KGeyu7Lv6stP0S6qJRM3h8V0JeIx1Omi/7ocXHkH2v6Fda/toaWta0jKoRnVYmH3HDPtR
r38oxpkNWhyHu0Zw/NtnG8cSiOYIxpa5sCXmblPraPO/G2Pk4tzP8lRWkVuADS+6YETv/OlY2L5c
UgRCXdylDRKQOstDmwKEJl6Z4NUe8FMFOctfE1rE983x5rFqs3IMV/v0NGV7UQ8itSt7+AgaRDTJ
UnozKSLjXkWJmWWOuCF2AUdd4ixiZhuPuyASRTglCm0/YrAlqMuLVHa8Jusw+D9Cm2562IRhtvN2
whyRolDtVpMe+u2KWffp5KlVU+8okc/QekWQ2tbpRiT5Vg3zpdn3zTleFwOwL4unKFgA3BMuXS8/
6I3LK4nXsASbGfbxAOuA8iPWVYzkyJtL5kYBjnKtzUPxUqEuYo/eRpiMgYZpdQn6Yg/OIe4+nWlf
ye2mkbVXHEp+Gf9oVi8ykD5+V6DFq/z7Yq2a56FY1Qf7TM6+LazuRea2f8NVo60s3ueRRXTvrkj9
3Igb1e6yTfBU99UhL1X3skHj/q3WLX7wBndYGGNU+U8zUYI3w8D2qZwh9MG5d+Ocw81l9ELe9lhZ
m/mxRFmbZEU85ybtGLe3VV/pmxGckZwVuK7rYGqrxGob54edvUVo6Drtrz5s6ypTow31Vk+ysZM6
kFaY2pFeP5uiXW+47vdbGpQtuE2vkE3G6fQsd4t/gzlZME8LO8pos9lIS14KPvgwt5CzBXa/+Ans
xxYfdOSpi1M1y7tHmLuf9jllSYdy2Rp4MJplLwSDNh7B2WL2sS+O1ZMjl9rcGvpo/5UdsskE/z0R
sk7Qum6yebZ635w+OE64elATUEwWHTsG6mucVVmxmYiRHrTd1HmT6D1mFnfWcnjzo6r94TxEAFLL
pniyIqs4XG/6PePqiPKfCEngMYpyiFZqGBrUImOu3nPyLiBjmYujkx/nfpPVbcdZwEVOlqBTICDi
pWk87rN1445YPbXMtCvgg0WMIZejQaN/F+8r9wtgdTOlmIf28oDEA9pY9EY3L3Vld59eC0CRLp7d
ujfUg+jmLuxlC6nlzMOwZWXhFHBo6CsPUD+6OU38nkhMte+3CWBT18Hf8xgffFWUQ9YEowe94Fbs
DOtOWPVpZIvoHnQ8W8sN6c76FDhanQq1uc/TGln1QReyal6bvMa/VPHjMjq0/IqDYBzhRsLrddZl
rmu+CEIpLxTH9Dr199oDXhSoFO4myaaUcf9J+7QTDMey7S8CyULbOcB9gWisc40JhtV/I5cm1Q6h
OImumm7OmlDr/9a6ljk/dETjMig/8tyZ3edvEPaFk0ER+0WKktC10sbKwy/fX4ldWCGus1WO2Or7
Oi6OYRuEd423qG8+VfFjDdswHEZ2UOvsdmEIc4aEEnIql8yg9NqpGYVh1U9/kVSzsCMYd+77cN9/
TbxOfVrmwtxujOLrwe4q6y/x48vdRqpWcVqEFb0smEu8xGmaWZ2DeWeY9VtdOykvStVgzyVPMHVb
Q/yVRkUKkDXmPYNCTxgT+0Eevu/+BmqjHePGZ2/Ih/xpajxZ3mwIOoI09MzSkk0VujP9rKXvHEsx
WFwAM3XNGVrdkLpY08TWaQsCKD5lN9PDTijQmNZ2PvU8oajx/SS3wgW2QMUxaYz5uubnxVEonojU
YYEYIgaSuooq94YdCOvazNvup5yVi8CyDvp33JvKfSDeE4GI7QxUfVnTDrYKFjuHifRXa2AU79bi
oyjLSPzZ2Z/kqQcTa1Ke0N7YtGkO3XLDBembDI0qcN6K9CjMaPVGge2RQBUe5xDIM10WP1jOi61Q
gQe1s3Nlo5KTPNMD10kftNZXjKj1p/K10/Aj5JN/stlBwuuf5G6uNl7HV6jUak6VyCP+5Cg5qRHa
WC+lDBYEylieqsQTUCtrOLW/qxxt2T3ptrI4uku3ftS1VmVKI1/gHj1WM1ga2tfn0zyrlSMgDmv7
ZhLc16e6JBj3jlrSQRxZv0Kqu2GzwhMzFiBmBYZnnfGsCJGNi1G3rp7pXuhyzoEoqvl4hRj/M00Q
zKeo1LnHBFLWOweO8NRdsPLlpe1YmmfdouYEFvKVm8TqKqsXsLrd0c/3Sj7uDbx/FsyuNx8D7ojw
nxMO4Tvu13w9rlCY4aWKo+mvy3sN/NE6AHJDQJNVYoHXkobXStQqu+ralOFJ3duDVd1W9uQda2GW
+3gobGIEuBIeegoH3pBITsFhb7AwIAqMJvd+RvqwsDa77vMQertM1UjE6IWWa++Xr8b4sfXGrc6g
+ltqcY3fvWL6c9tbifzDAC0XFvRYlIvzHI+gKnQEOtYhhHFkpfGq922Wen9rqz6ozzu/8QMW0Jq4
tgBBzEnUznCH/wepy2hwRFx1ItXItY0bjUs9kEGGynORibdoj1l399mLQ3fCWC48QjhQJnotRFKc
a0A0wkrTscrlv5muye0U4jHasire1TeqWLTABdC2htnw9uOC6/pgl0V+IbVWDwfjruXbNgU8a1cy
82XbJGs7nOpVPi4LbaXalOXnKkB9k4B7GKFr/qdpp/AOnnp9Roqy/XctbsRXAMoNQIPIlZySom77
O1N66F66xXiHufSr93mwQWEWbsLMQnS7JQPEzgs6mfl7NSgnWQyq8MkNCpMnXUEQ2RXSH25nuUaX
qejjXxRZNg8UuDQ/UzyzTE2Fpy/VWPtPpWPMY6/s+bc1uDFDR2yWx5EfDpx/8JuPamSo37U/r4ke
lPfT7rypyLZIdKul3962424xd2G7y7zYWu/H1oJJ5C5p/ZDabrW3wf5tz+Dug7mK87Xf/tYR289W
Ncw1DYyXIwMrHSNvPVxx40M5B+OxXrvhtNth9zOsjXujcz+4mWare5vsyb6V3iRgUT1WIr8biizu
Yfr8yblHQDkfWKOXZ6Sn/xUdqhrCyeOkq8ggEo3NZEEGE0KWNt8xPsRf+O0I86iu9NMwnqxw0I/o
4IK36wt9qh0YPbHyYy+7V547V+pT1EV3cgD/drzNS0jchV/2x+YTIW/8APV7jOPmuWsiB3aTuzbt
Y+9YmW26laQ6dNb8B4HCTzsvKBG67bZHopjwXymudoP1bhqm/leuiMdMywEhzvJWDoL1ikzPOdXR
YPoMpVzwFl1LpA5+OLlpx6557xdBiEZ80Oq/INid4FjbTXi/T814s0zBJEF+1YgSPurRjpTmAZ86
TzeQAWrvqJunI7WL/XwoqnojtmawwzSIav+3dnbxvGP4fFcRppCil+qxF538b0EvzmhFXsNX0HrW
x8xC8Uco4f3qRGs/Qmb3T9bUtJdRimXKrKJ2j5K74s7uTXuIwaFvIfWZkufNaf/1yCzR2fRrkUTe
EBxmhEPQ7078sGn/KjQy+gDM2vyxa2fbkia2q0sDXXyK0EjDlxGK/h50W/SlufUvDmzpv7hFcBQ+
2NAkI1r+GciaOWc8IpRY78mm7N6krZnio3G8BSnDpt7KfXh1cm19+ThPDowBcLdmBK6Ld+dTKA+p
6F47h3lS3lvEu3KuF1PCZhDlykj+Krm3n8iG5a8SKnT+lvHVdLH6Er2fv104cxvIQ9pYkbrHpX2E
WwvfUXG1d4zIdKRzdoVPdu01H1zOIcxd7lwsQbQnGogt71OsidZpXaLm1upQZqMbEh3sit2uf11P
FM9rgC+nKSvxEHb1+rJXylkTdxqdo8EY9EeY3P0sF0XDbQdBdcOwJgzWES9/JSug/VwJ7kE0bHvl
jypyl79f5iXQyGicPwAC+iVA/IlYZQt45ta+4e+p4MefUICT9c+MLeMbu/UEUGTsjNdjhHiaLZLY
BszC+yZ7/DFD15aHpR/de8SUw61GHnnroN9IdNjtjysJYUWKPM8Wmb90CCGjgqOuYY88gBT2T/FQ
0+rqAiC+5XIqn2s4b6SlllhBm2Uv/8xb3s34q1AQ6V30/xXzJLMpwOudBNqPWRr8kvIIuyo2qmjJ
D7+PGSMfBqGxJQX4vb6hVVAgul60v9FW0s+ZPTrKlFnQkDJwQRY6mS9rX+HBk3l3ivHMJGJ7z662
SufCCgY8tMdCzD99Oy5WAq5mvbvFOAVoxZHyfeYGBfy5HuXSfqti6KrHEKxd3baV7ThseVGuDiwr
uw/EJepfyB/9BkFK3dFJjLZkqbJxaoadDaoLbIKG9kHJIl13Wnx7fqOldi54POrthgVDI9679mZi
9Fn7aOE68Hp09KyYoo1e1Lg1+k3Qepo7Kax9uR/LcMzDJx3lkXMvWxTRB9+X0Q1GmP0/UqvLNi22
di7OBQtA/9S1TApHtEDrah0LZbfR/tCLYAyH48RyUcnTFALQlUk0msHguIuxqb2OI2Jcw2Wn9+iz
g24I2Iug3jE0uMO2YVLwkSlPJ1eh4Sgxye20fPYbTMMBXWyEaEHv+YgpWCCcsO6aHs0ifXAQMCyz
vVU504CkGyqJ0lqEdavM3CUo7IcOXik6O+2kcz5JqJvxmzPNATpd9tE2+sbJKdL4aKfdiBPCs1LP
SWSQ7rrM6/lMmZUVTdE2URDGimwdw6hc5K9ZhNzD0Uye5AMiGDUDYUyuVVPciWPgLbCbubsxGOtC
KBDG7IuHQCBmg12XJfWkkxNI3iDDPJRo/Oq7wgt1nvF7l5MFZ+ZE62++iwLVfbCsXzN+WuvXpjgY
/0yh1VI9vG4VSF8iJ9lanwRUO0TK7Ayq9XMwa1s9DPC3zg1O6d45EZChEMZ7CiqGZ6Ae8EGtTVs+
BAMMHhLIyXIPHkRNeGr6vNP/gqCrJ3gZBMevmBjy7qN3ZxvWeXEcABF3HRlPTTnY5cPaYnIFJqf5
xUlLfEf5aV+DFU6NnYybwrWEZs5t0ZpmMiLH6NZCp5Hv2DsitzwKxy3d34UuQ3EPv7nx9apJTNtD
DqEV/cLIgp/A6oqeENu9j6unBqVwiOqxc/NztVthnhD3vu037YYf73GKyymH2w9d1old8D8tEj6t
SJ5FNG8reidr0trJjDsgQgZp7P3qkZINDuA9slBQXKvBwXwoFlPqURQG6CORYqxlTMg9xfP+id8w
Ds+2FdYok3Eez80NVvUZsjhUMOdJsPRSEtnExuz/tppotr+8KsgxhSwaj8oB5/CQw3BifrqGAuUq
nk+9ZOg5DPyIjp01evL0yd2ovnRvOMsjpuq5VGBDnTO47p/BEjwj4VQLR6RXhTzDrsCrNRpSsXLm
VXw1/nqXG5DahJNN9FnO9xnOiP2u4Efqim5AfgECn9vvldW745OPQKh6zO0IGnwElFD/5tD3uwtz
ZqhwJxVItZEDeZW82Dq2zQluQosvNCa5+qfG3p9uOgeA9oCot8h5aOU2nuZwXto7khREfCK6aJ/P
eQSheyu6PM8zO0T/mcaL53p/cJl61YFg+2V5qpAvieMEAljerx0262QLIyAx3MYQ1kXHEg76J8f9
IKQzBDylDqk6mVUXi5M1Kz6h+WjNTVi8MyPqsYPuFqtrXfx4LOflyHXiQBioMizFLS20JuIYoKEB
HrsmO53rIujQszPkrEvDLtfN6tbzTDzAsU668rIx9MSmQUf0Zr+KFboBUokl/DXY8YWgtbVdc88D
q4sz90GwvC1rS5EaRgb++5UNRkawKnxetwuqIHNVIW9Vysvedf9KjpHqKHvb9TnmcLH2ZM75VXDa
RoLdM5kPQ+ifc5+E2td+7P9PJ9CUfYFq9dw9caUF4n+IQIHHRx1WVfVnsCvJu2rnnYXpObQctXpk
MK67sE6krpgNWhRbUatODR/JNrwHGnz+08Kr4myAsrz3T33kT03w5uQu/uWkoC4hyOxyjko2KDk2
0aUbZPfPcJTEqWhMFR99qY1GeD3s1n7KV7de7ggex/q6s0GZp3DrubdLcmeew8XYLEBu3a7p0hDb
w5sxuc70tydP3cad6EMqBMeyp9rjcY57VbcpCKio7kK/Ft5nuPdUdNI9NHfHbvCpWEgGPsTCwo6O
5e5mDLw4v2vDwAaDaCy5excRKdMcXA5MTlpkjPHtBuDf36BUmOGrR6fr70dnqOtLyBULebNAbvSU
r6sl5mHaF/sYdCCx58ZdKUDED+Mq+eGKWvZnMMlYOGdjb4NrvynDgftdhG5ffHQ1GV0u8tNqDXQC
zbhPiJeolOoSM9UBYqBKIwlabSCMg2/AExzWxmXSl8mNAaYOCyVLw12nbQw2ZCDV4ZROpJ+Wz10E
L90lTbT2aIxhAJtkE6qMvxRxgJMEjBdFWRALSBL20VOVtzgHYvgD1zxG/tztNziqh+4vfggIDn4L
VzwPAyjnnR2hnS6yQUj2s3ZZ5/wFo7amRmABpcgTvMHomXuH4urbBh93DUW0S19iDs3FelJMrP/5
ezDqi6dzwiaECWYYknCMh9fdKmL1uxCoCDzOtToeLhBAWgBBQoj1CreHl7PX1HxORVZEC+wms84Y
pKuM6vrEcj4EyJ38tvluyAgrngJCLdp/iCTH4p+7XKs2k0kTOo6gHe3axohWWiNGrdHHs4ln0M2E
I1sf+LU08h1LQ1PdzKhS+8cA+UHx3Nj4rI575YXdzbJVmhloJ+GpuXFLZqk1CXERYumMdt+CMUZZ
92U6zaVEiJ5m5jHLNLTm2AxaVHjFdbyZU+FbtuyzysANnLFtwsHn1zK1W2uug+4wtsr+2bqmqZ9R
5fuTQZLKu3dpkW9dKgdglNEc++/vfo6j/BtR+ryIpJkRUGcjIrAwyoJ8CIe/1lrn+3bepAznd78j
r6JLCofgpkSSSkKGCxwOwH1kZO0T0utH7FerswZhNrbSmOMQl9H42SrAddyQlr1+oLAwHd4K7h/7
l4uihptJeGWvss5DbfYwOFsEy7XZljxZhH8hfvGGRYAd2XV+5PbnYDWA5bBT0SigFI2G7Tw2TnXV
iUGJuvDnFpnetrOq6pQzMM3nPmS8rxgBq1p87kAbCFnx1cQf3twT0JACR+Z6TebQq5r/GOklOl2C
ZdlSfPjX/G5zdTiSwgG4+gLlM7tphVSbiQvOtHuS6K22d4nki0wKwXWd9ZEIvG/ul5GzEU8ZIap5
CYBtCgIAysQd/Xw8lnHpjA/YLEV5iPQ2eP/loRWaKfWs1luOFelcFTMJcuWVH1AG6guwii5fj2Sr
KrWFBwKU4LTDe7v5jYOsW5aC/IA5gsEQltEEx02dGWigzrvJv47LcngToVnR2PtzWbUEROqw+Kdz
jjMEonJtll/YraPtJB1CCNCm61USJc6AaF89YxgZ0Qaykjj24HZ/t73LFysbGsMsMSvDCxJwD4S/
SLNfqju0Nbi4K3OVA6hwLttz2c8WkhMaNEhn0FPtbr88HWP0h5oIhltsxKxQIqy2amWIxLf1h+wQ
pU6jj+/srOO16TVP8iDWVyIlYOyOwzYBxGy+wVR06ph6ioyyU8fejmJBUHyqI8mCy1e9+KfWnwPE
k+iWHBcf2bTm6OH7TWKsW3Kn8e/43PftYV4Ldzh62pj4Lx5UTqzMirSm8USWzvZroJT2E/GX9zl4
9sotNqAlKu+q2Qf8O6AqJYnBd2a7uLWdTmD44jmvFHIRDeaUUSXU7He6UM70wfg5jR/Ogv2aKl+u
quWusQSGTwaxUGXbjFm8ueF576Yo25iqcNGakAtUsEIZHf2yaqwV0WkU9SwRi+bVTl9U05EGHg3x
Oh3Hetr0q+O2elnQki5F50E2DIg1b7B3zc50nvD5VZpYon3uH+2QN7sD1p92HuFBEbrwiuReFE87
6/L2p0aQIr58GuXWv7WkR/Gm52Atd4Sllh1/8bH222lTAfInzJJrJTOrHfSKum6MWKEt4237N/lk
OJsY1ozn8KaGMZJwyK+iFG7ia83Cz3M4GjEmZF54IoZtRJTN7c2FG4x3O+HEkzoAL4Z9h55hMoGb
ef4KU332GMWrNxoTeoTkqBv89b94l2r7BgKw9DdEXeC8zDhWw3/FXC/Oj7WOk6kTSFCvce4bhNPL
dMitznSn0Son3u9piU0YcUnJRfuZvfYkSKQhGk/MLI2ly+bUgO8Tw+DgYT/3wtAjFQ7N5nz00tjm
lvDSUb/U3RD5D2oUefeioFSr32OPkutYLHs8PFiwb0Hi/o+jM+luFMnC6C/iHAjmrWbJ8pgec8Ox
M7MgmAMIguDX91XvelPVZVuC977hPicouazDai+/Q8T+7BySluY9wlvU283ctpZbtwi4mOhh+QRv
K3p/9OJaZlZoJ357+zfgaV+X2Sb+cEtMWk5oDbxCMDg7fw6auyx31/ojDOswfaHCRl+fPbkS7c7r
eSKf0qyMvJNC0Qr2cccT6G7ic6GOwJ18gj29Cx44Kbg6sbMLHfML5A7X3KACKztIKPW88FCyKvCf
iOGswSnyohS9E7yN1tNxSFJyMtjcZqW4E9pYXmY+YFG0ozMQN2dsKCVWCNMBSo7OV+nsG8yacOKd
S3hM7bjJUZD26sLEGX7gwzS13pocV5ipXjmMor3x2sXZrfhW/1/VFurHxHtLepcbjjtyO2lDONN3
/hmfcaTn5GOULUdSk0Y+hIqmDdenV7845PWYh6cpQKoqwE6wW1zGZaXTRS+907c0akTx+p6/mmvZ
ir2mJwJgciXONK/b4NCuTjMxfDQrpf+OwlpyzwzWek8zJTk77Knfu9QDeLLq+6lUUXso1KLDnuRI
6kbfjOoF3DBav6xkYxO1Wyxt7lmyg2rtfLFAhAufaMJKyzYISLKPO5KWOVxuSW9jLq/pUsiWlqjf
Tva/IZOyulcVD6xzsWBp3LVEf+kE8s6aIZNUnrcb2ygp0A7LvC0vGme0hEm08jDjNppC0wYPo4rD
yj+YPs9FZIfjCNJqfB0IjNyeb50fR++NZX3/Bygh6d901NZ0tzKxxLTtWizTd/ozLuSSiOjs+9yl
/nBQsk27LyIClu2Z4d6Vf0zvzv0zOUeHQY5GIl9j0hZifnYsjGJ8M69Yd6Qr6+Y5afQtsuIpj/F/
SDQFyTmqjRNv0k5lKroWXU2WfsiJcRzWqZz10YJ1kfsAyEUIk2Egb3Gt8pjWbxosS/OrC4I+feyr
FbfRTJqf1SRMb96OM2vafJqCX2/P7BPy7D02JTrTpUYLr/Yhv/s03VZLngbHPE6Gr/FW/qfSmVqi
I7Pvme9ET9AaL8h8GEwhepN7ZJ7mtt817in+/c6SQKLFE/PrmfkFPkP5vkIjMExsZGUrBvuIACc5
tYzeINmI3vmqYZdOr1hRU/uGR4wfuun0WJh7kgdmvf0fI5l2JqVoItoJBVt6aWuHR68Y8ire27SD
1+Rkk88RENKrVFjm1vXpsCsx2Qfemx0mlDNR5yBd2VXjTMM4LQJ2grIKx4a4sE9soETYkg9ZGihn
S/9zGr4XO679iZh2J7e5jAAeJIw7JItkbgB+clFGh2GyWdDiMVZUmizDfVD4dfq29F1KiDfoEzfY
8PgqFPuHgM2zQRtbQqovieI/OaFUupNU3pK3taVZT7NSZjzW9tIruY80hN1EfbxTsUOfLMy9dt11
blYnwUPuCSaPcxUoDjlHqhO2fyJzo4vwhcXK56Q0x1Lj4LVMXd+cl6EGLW34/Y5UgW0aIzSV0j8A
wXPFc920cnoOLYr32wQrwft0E0zPQwaYpL6jOgyvdXbnLsk2URFmESiFuE8ejJ6q5lLJsaMRmssg
GeWxsIHhvOHgw9QvSeTagmBtdzskihcuyobVPmzJLP7uUt3zyyg872KS1JGPFOB6VsGhY5TZtXRA
2qMz9xjCG8KIdPp2UV5g/OPUFXAJGlIXBZ2OaohZW2kRZMO6x/FFPk2I7LOHOTIKhj0Mpzl9RNRt
5ImnDQ4Ugp8jkq+uZ+r9tIMSyIb89oj50ztEEqP06wVv2rGMy5slwkjfgFtEV8YCil3+k1m9yvNM
1zTYlbynVLmVeYugGXNaSbzUGcmkaRu3Zb5+TaAvAL9x+akjn0DGO+Oj5QetnvepIlJKELBA6N4D
ByIl17hzMj6tuFDo/RSaUiJnjoZrGducbDkkilqehJympri/YW6GfT2sluTSyBrWPlaIAq4869tc
Jhkk6AC2Oz1PHZkkspqRTvJLZGZ2v4fepLQTCNiHk/6PTZhy5BaX55a0aqOyXn4NxgMBduBQutfe
sfVb9986qlT5G50OhXAOIlgqzSkg3fEbXVc8hx313Mw+133hNi8AXZLInOPVD/r6QslkKh/o45SH
juW7+oeAjsKETUXobqJ1CjxEePrVM5Fmfe0n82ehD8b7Ml/NC7pEEh/drpN/i5z86WZdQu3HyK7u
6DSblceXf3B0un4EfCn+ZjOIJm4DgRPbsFL6d1WwDOY/xnvvKQ9aiYGpi9TbhZp2En0nJR6XEY3q
UDtZUZ0dJKdDU9vCp5i5jM+zd4txkFOe498emmoHWcSAkCEpRJDS0E8ufw0QBduHgrdw9TNT43Q9
tvK0mBGdxOibN56zceJv3KiL7PswWyaMDauSVx86r2Q1mRah14exp45IQXEd5q03eCOLTzDfNgJc
Co4qU/8hPVsowkpioVJOzJqU/GHkFQ8KI87H+JkXj/tT1wWBbzo+/sWEcdEdCTezmM+gwASf0Y6N
dqsrQeG9oPKVIfZIrHS/savY4dG1/2bRQrePiUW9EtTxCTaAORWfY5NwQKPuyJmdQt2r6lImre/B
NU8bsW/HsdRXSXJRPYccOvM/CNxOwUfeBFo8Zglixp3D1dHhThIygApTR40YPpAwg/AMD6u+9KNa
0NujNk3J2oBxPaZZASiXH9apzmWdZRMh1LyL/B+See3gbocSENyZDE5cHgp/paoVeW7qPIyynlG7
G8vGs8HiTdb3ogobc09wCAaE+T8HHoh08RQQDVWbpJ7S9ZI2TjR9Obwtk4lxEVETVaUt+P/gso2n
ibjB15qJnGDN4SnMKucTyHfluXLRWpEZu0nKFhE2beJlzx9uSRsaEaQksPO6ukmrbRisFXEv8Gso
pMRys3b+8BFMA9JmCfq9V41OcMcYFbl3Odk7fefQfgrIhVZdpT+CMFTOxU0J5SO/h4sg9ZaO83AS
iPjht5Mq8G+cRgjNeaoqSqZ92lWPhEyXlonLj6u9Fw4MDMw1hqdKQnwLpgvQmIqIe5TynJIe/2a2
GgLJZbME/T6p2yU61GUKW0cAPaQzWNJn7XfkQqZvlubF7BK2cPqjpbG/Fqcsp4MWxgeulBONfBDK
rN2tkxE9cSF8nvd1k+eGXENZlE8mM6m/c3mjFw+2trfugSl/S+o5DzlRRAp4HnHnfVSH9kWVZKqv
vgOA627hEYmpVQ3iUlNdYkRm6EAqX2MaUs+IdJQ3ITS5/lEJitIEzVHMnwa/ys41jzyaSJpU/CPv
HjluEh5kyekWdwk20CV6j09CQk8s0FFEnwmGyfRIWLby/xhwEjlF0YAzfw5JVjvQ4ZrVSMgYNFqh
ABEHNWGSASTg1IZoYj1TL6dHxnKwZs89XU4P5C7rPk9GEwCd3ZaDO82AKxwnZb7uvP94ntaEkRSd
uaa95JLwanCkN1bgvKKGrftxsXmArCman2Sxoh+3S6K6L5id9IZlrJvkdsFwclI+pCgYlMPotfYE
GftivnBaseaPnokxhQQftnEEqb0rnO60gmWxzzA7KE+xW4/2zRZEiiHRtGVgH7uu8v9Tvt/9owLq
hsc0TPIHCJvVui+lZqpyW3YUVmVWQuLgIzePKYHJ6TMktjofcoatc5xLCNFT5tTwJlbp898GROGm
WTfRVB0yMisvxOBLulqUhq8gAzvK4mS0vQM/h/9Cs6v99jxRyVPJH6c51MMQoilAZOR4LEOKc+Ff
vhxKJ17lrz5c/t/gYhy7ZC5nXncQDrB8WVr54qIrRZgVpvjj19H8GvOE++OIILFXqaZ4eJg6V73x
E43BV97gnfyEBRIQovZUtSdPzkN3LuoBZ1R1fZ7t8Y/BoeTpSA/Bs3TfcUW6at8DlyByXshGPwsi
7PbkIE1DLvHqKr/y0Wp/OFBcR4d1kNmLRgr0d33AdL2H0klYUREJ1cgFYZHsQKITpc65cUF6ZRhd
t/221RTmWz7cTEWS1VDtBecWqp+qrYFIIWxlY00fug1FKXYurjKh9JQcJQUzVc/RCfRwDm8jKRkL
aQ/0fJHsnhtiXb/FiVHNbpnRyH87MuiXs1AQQp5cN8/sjQrF2VSi230dw2hQHgPmqgiwbkp3xIHb
pNTsyr2upEPiDAxc+JDjMP5Dr3PCvxqS6ecwerL8hQ9M8iPGbn7AHwQMm6yGC4ZFxls+V651Tqic
yV+kp/qSOhC6aGEERU9vPY6fc3bx8hCNBhYLdU8PtjL43wZeAOedt/UAtg4uC91pcrP0Mx59Sq3I
gJmSsAaqFYed92ovtjMuv3qjKjocM0Rvy4hVQdMASti7DxmYnPLcpSGB4szP1/CiUr7++PBe8pi7
c9ttpwV/5YJiONdMVD1YvrnziDX2vGh2tDqnHvaANQ+CNOa87UB+ecSkkviXYR3rDwMfmP8c4Kk3
8EAH3zYji+oe0iprsmMxJu656WsVXJEsqVOO1Y3ywmpVvFZIPjD+2BbEFuhqcrQYjMj7Ye1R+HY4
Tniv2lg9upw9rrcc+mr/Gj44eLIzZ70jVDwOQ2CwO5wjaTBuN55svQhFhPDHrmrjiuvEczrGJyYB
jNHZVC4RM+wjrlaZdXjhaUB4d5XFuOxAF61kK3Ge/fRoJ7U+tDGHpqfMBPUxujniEaZNfIyWfoTQ
mtIFkHcdx7gC/9Dyh6pO2CA5SzK7lrdXzhjGwyXpkV28d693wknt6RIWZAFoljS/jY688lqNtHWP
TG3NxFnVKPtrcdjuMu0l/XEyJXQ7n6LBZ0EOHKOUnfk9AuPB6sf4xA2MiPeEc1rEME3fc0115sik
uba7vAx5FCLL0wDPq0jwFWN2Du5yuIXufkXost+QTzD1fzAgW5rTbtYUNYDBPnM5dkoLN8kJSajk
zuWfjJtXnLeeN02seGQQDeEJLp89bRvsTK+QXk52qCuyxVpyy3nevNdjup660dP5Z+2uGRhFAQ9p
PsjBtgPNCpK5O20i+BOj8Dx/I/w5fYCoq3GTFDGRA7FbPCPHcaAIJR7fN1LXA3eSKJhWdKN5fa3E
6ZdJf8rFqxegQN1S7XwAYeke3x9K72AEtBw+IReX9uVwmrlK+ZBYGS+7uLEzB2OKWUvvhVMjc/V3
UUrhIGRJD7MHtoznfxCa4sTBXrAadWcxxJClprZLvxTOS7pHkkMFl3Uv9KlvJlrhSZbrC8WzMPmT
WCgPnzzjbXGFMTHsoIPZBDdFL2fJrxJhpEna6oN8hvwrqohz0rxFQ4v/oMwjO/zSvtYw5v4bNXU/
ash9DW1AcKlwI8d2rJqdkoYMMY0gm18Dop/IOaWB8CEa8jlnATQezIlsbH00VbqEB9sNtf0lBadA
MVLTpL8oOKYFASGRqWMyNCHF2h5Zd1OuRGjRguG9VkiSOBqn3hQL+asElkROdL48ENhh24zNUj9H
TmX7nZxE1R+WQmj4J3XFuzNPUqPvl77sLz2fdbpl8eocm/52Jk+3yn3OVOkk+9IP9XVVq0fue+Wb
fVeTJKUg3Sl9Ln2a97tc6IrAv5XEQLPMwwLdcMClJ1g4xeN1oXPOBrU6w7XNFZ25dmZgex0w6Iuj
mFlkNrENy/B3M9Gw2lQI/n95xeZPyUjh/khVrHx2jBOAPbiZRejOwzIQZsKDdzZgO/CmjLeEv+Po
1lDhs8LmTqsQuIqiWLqzniqeBngE/PPznH+MnIkzO3oUXv0bnV37G4KA6wMQoynfoh7F5EtR7sBw
1SGR8TQWASHeiUrRwaN/3W8TOzu/o9GZFoqLHiucLiG40bKffhY7U9C60RlIJEVcZ+M2HF3yRrIr
e9z/e1u6eIL54flkraAWm98Ryqp8rEs31zSUwYcz803NMD11wyDouNMzKo+FGzHHamemfsDJrhYf
YeWUyLCM1AaWFHA09bpGHofO7/W9YtLVJ1WZ/GcueQijrLrLa25n4++1XaE3Sdw7RU+UcXgDPdtV
25qLLydA4TNqfVHq1zSXYXRofGP0wZRG/SlSBu3bUjy9tKUT9ltfO5Tr2B98QDrEZg3V4TX4qAn1
1/uqsn61WYqSD3FQ8+LfsMmbzzTv43ZXt61f7mA8zHhdvUiO7dpJCoC9vDa5rd8mCBOEItu2+k2w
MK/veti3754Am3MHrch/xuev3yHqrLh5Ih8vSTJrCuUEcci9rdZQnsyW1a8fyKcl/3BU8/gcQHkz
F/J1nXpIo7A967EnQwofIn2jZw1Efa5pUZO8Knv7EDQ5jXpZYcEV81z6e0wFvSdSaOmDKV0j6XDk
qb9RujLCvHCL0n/RPDfWHAL2+flQ9iHOQybgbx96DhJkW5gT6aXKCLLs6CVW5lTNfnQGiDgd23qe
KBuYIiWpbRhOHuhSNu5edtahxN1zq4LyGyF0Qbz2KOmMI3ORtWPzW23Fs6eK3egAh2x987JSOPdF
h1l1Q54PdBABA/AFzsBjm0l+4b+6fGRtP6fxQx2VmfOCNYV7lCzhMF3cSPnjeVF5PRwkwW9nUzpp
+ntRGeSJmokP2O4iqF9F45K7J9qQbL9piyHyqqokxHR3ljj8pFteJrw9RgITbgWleTfq2Ms6IuOW
HFPk2xjfcI3bttn1GSRtIOP5pL88kbJubLKxmN5mbn6h/XrTsNOTE8uX+hYO3kxt6qjHauBG1HGq
OUN4XlnH7XEq3Rgq2KwI7qyqYp8dR7SL7UrQjsWRi7nDVc9J2/4ZARw8momt+5oNIGK7lsUB5bYI
wIJvprGM2isKPxwxsHazIjXh8vA3lsbjrlvX8rkK4vpPxs/4ayxZdqj084tEtJznV3Cg04DgWK/4
v7EFsg/jHHugD8l/+30bI4XnfdXuZLwm/SmyZLZ4rFWpdxniNL4so/Xfw0Q2DxwmhqPjEWl7L1wB
gCuIBWRSRMzll2V8AvdCn3y8JzWJZ54vJDjpoGuv23mF08bfq+EaxoW7gklxlCM7OVsm2vCuB1dH
adgBgggFhcdNOVHF2IoAlusmhn7zhnfLH7i0bcZzoZiX6ZC0LkF+goCRS8aykR8zcN1izxMwvDdU
7KutMjUGtpF4EEeyqAye8AsDptpNESJjH5cW5XmfMvfbewixVN8CfqH6MsWOl79EOFHivMRYLCfK
A+VXzY2c8N1DXjtrtPiMIx/csb/no+Wvd06v5x+pcBw3TcGMt139RhYXuNNDQ97BVD996FRPzehW
hPAiASyOvx37ThXbxb+K0KUfxNaCOkIlzNgvkMnTf6WwPBljlevoW5eIZVvyjLPalyWYw63TVG21
48LmZHZw3Jtwr5FiXhtqS+FJmr4asY1lXj8jV5v4Q8Woju+1W4jk2Ux8bXYVm+J06cvB+RodUUfH
mOnCv3grOvIW2ygpthw7yKhLyGB9mQ275BZcIm3Z1hA526hELTO6nR3dXd1DbY83hJ9r+0HyyBNX
srdiOYMucf91lUyDiwgT4X5SXdUv3VRn5jLKZo5pP3jeCNqVXO4Ta0mdvfZUEbLtTER92Q+QYF8W
koAdboMez2mJ3P6rg8XLGQ1fh8eqHUF/M9rDVqKJUBKK+CKhFoX3CZBduZkTsp4cDOO+wqlKCV1S
sivT6jC6CXmwFGdmG4CE3sMX586mloHjPw2m8YprZgXZUBiAetligKEoNiZdngubc6+LqX2at9aX
IWSLwevybZd7jdk0fdaQyg4h3BFPUQWlHuYB4IdD5v8LOtSCe5fQ1QdsvdI9ZngSMX9yMb2EhvfT
Lio6sXI3pC+nvyEYNFy+FFEGDC2/7H0D35lczSg9VJV17MKdLHGYr4VC0xNho4PPeFLa/0kYPM8j
txBQADlAU/2B7OOPW2acjkZBHIBXXrIpvaAyeGz0a9Nf5cRl6B0NuAyiasdCtS246YCjWY7DVxt4
BVZ9N4QhpeFY/aRVCw5iWINBYkZN5Pwh965/ncxneYAAHfxdG4oZ97nRFn8rqTLk/45tRo1asKWx
BXcbjncwqQHdJTAwD7XDwtrOcOgAbsYs63VQj4+cUUGrwbPN421YGQuzdOSE40DkfICJVHFShA2r
u+EFyUGdSEJk6GGasIQnIe3hOvXRuOUgbasQbzzxxrAeAd33WxhiVQWDxS9CvRG8kf7zLIFyOLhD
94fbADn3KdgmeApnSHQbd86mJwqemhc378YCRGRiXg0Jkz/Q3QEzpHI2lq3BhQTm+jMp59CGy8lj
Ll5IXIIZ3ioITc8jyVVigjW0lI0iLOTvoD/qr6JaoYdWiFZcVQmaqLyXawwkI6aUQKI3nLvPdcRr
vyWLYjBSpnmpV6uPfGJA74A3cJ4VcZmMWa1UFz9NXRqUoSNa1FUd/OenLoqG4/v1QdrK+SFaT8Ar
HNLyUS89pnwGtKtH+K2Hd0IWoGDjkjNjyKBi3Fb9TS72qDjcmiGQQnepv4j3XhTur7GZu3aPF032
utKN4C8xz8tfNJLmLaTzFwLfwqXZiMbXHNdBNAE/BWOvAfgWhTRSm/Wrq1T9s0aigBuKP8MdvCag
wJZNU4ZoV0UR4jmy6sbzk+alMORWN7Uha8uPNkd/LPTUE3+0iEM4ADsUlTcpnYNbRD1Hv+0tZ9tU
Rf+kml7kdDklWgMpt4nTJTYFucsZ2LXeemxmr7qN1BNvzRoUYZiDRmtsy7X6iMD1e+Ma8vJL0a0f
uonI//HNbIptPEfJo/RmZgSWbE0HUji23mhPkA+FqdlB1sno0x0ySi7JlkPNjcdyUCJ+k/vv3+dR
rN/gAsqYbibB6RyvEI58OBf/3VZj6PSru/yK4yoE3EbOigmO3zfjWo7saVsuegSddqi0WSrJLscz
HpWIF6i6kHmTzS1peeTCTJtSpx3osZcIIXJb8n0+Q7JL1IVXZThuChAWVGOLhGiroeLyZURlyL8D
e32eK4GlVLdZ8qemNwuuJKLje4j7KHn3bINmXjO+viBv8j8Jsd5u1ciRL6Yz6T7er10M1mOEr7fu
RZLVzzL3iu9e3xiDUYWl1iofFPLQj3y64N5kD5HXUB1mcOCNwi+Ct7TNUuboOE+XbrvI2xbStC0D
Ui2iLt93sz+i95VSkaPgLNgbwVKMduovt9a1TYfz7JEK2U1kDP45q5P/4+jPIDDxE3HOomb9mHkO
6m061vHnsjhDgd8k5Rs9YPNZN6FIaHwF+jEBi+RuO99A2Ztd3lobyRb7Kx29DO020lCCcK/Z9/2S
tDoaBAlEKlRVeCnjsftILYLWJeOX94cEIcgQsHFs92tVxJeYBKs81B0gBPz/Se9bncWPUWgdvR/D
priKZuGR7C9ZWYDlCPvHmfnjj5V8XQ6UMVJnw7kk0ezBROItzjgUSNAYv1weiFhB137Bb9LhYvxd
GA7gVPGhvL9eEXuE+YIlHE9Sj9lz1fgQMGafyOVugVLcbbtuMvCnBukG9cb4QvBhcU1woVzmfKco
Tynj91I98LvEsh659njG9eInoPuT60PL4SbWq3Hp7zpmiW6XpD4p89sd619+ho+mNrg7HuMiTH56
7XSm6aag/TTe1S+cDGZCD13royQYFR+SES4/NSDkkuGpHkjFbjiexLe3XRV8CQzmPLnLQ5n8EG0n
7+13g/rPzIQOuAbSmSkK7yYQnn9WDwhKsGm8fkgebiAAgmh8rDrybqjTPiF+whytOBoo3vqzJv4/
0DvmmMICg4jQEqdkMnkiVt0jI5BfmCeOvLpMuZ9xaJHnD5YFMjwBRsXNxEyDNIyJzStHFclywmqm
atXNgz2V3EAoAWtWxWtAa7a8CwtffcshGpJ9Ung1OGUVFT89D6ZvZtEey37q0oLlmjFzt7QT5dQB
afJvmvbRmm2bQsVTd2GE85MzGnBPtTYlUcuvfwgHHVxnXkTNPy7xWBbaaRTt7frTcNtiALY1bBN9
qtPfsUdWbIcem4dUy3BjjqJvi6vfkDje3oY54Pz1QgnNkv+nvFkPY7ldJXKDrguPer+fmW/s6ICh
2uvb5WpBmadA4gUH4/nldo0hMQSddVYvIQULFdHqiTnrIcla0FnOkWfOeh2Gt8ot+ee4PGH7R7mg
hWzi2km+0wx+FVMZ9YJNS9y6ejJ5NXJ8pcqqnxi1NT3peErenCExlqhhRJPGbzr9n7IB/bAGTiR/
GAcILwegWej3EPmS4ZiOqnslsTiEG61NCqGijRvO4uTDEr9NHC98NVC6yRH46WhP3uJDsM65n2OP
KR3qfh92rdvspnjyH7B79MSjAMmV82vEddSd8QY5/eQ4rO4/h6i64C0x1qB16Hgfjb9ET7lBbP3o
pcFxLn23N+euShq630DSunqLjiXrb43VOY27tqBazExhc5q3G4+un3PlkAxfLgLS8d9ZT8D++FGc
+irb1U9hsIwhTnJWqvBuTEhfcj9JZuVmCsKeK1IAnEbxyEF7xsAe1P8KerOICMH5VVWS/jDGbnHc
CjBcpEKaZd+7dTbA5xaVbx55tBTNvxCPezgFaLbc+NAI+huAQXn7iyp7Z1+8MrIvlvQqKtUyJ3zB
uwhOIZ9VaeC/r6X4tSK8F7zG07l4g+KcLh/FWM7d1fUmIe4LDnzzuGP/gZtAVSC708T4uGTUUIXb
xxHNJIrG1f+9p3J4REQogRv1ZTXs+sSPGFVDzJUNMns2PiZ6sPak6m644/XOq4aunZn/ooZxySgk
ekTewGZky3Qrhrfclm18byqOhe5czX/xR63LLvikQOrFzzEUV37bpJFRXIFikRviCJZ+5CHeMVpT
7yQXypUL92C0zo9M4zLe1kbgsfPx092mIcQ7fhMHRwMFaUTcMbMG3Q4+D7jIvF5m9UZRCuZFngyZ
fsAN6MJ9p5HXv/TKd6Tmbwax90CcoZbPoMUwR4JI1+/kJVW0mZQ1j8VogBm167ySDoXcGp/8OuyX
O/xcJd67sV/nnRMOEUdJsLypb5vM9cr/8AkW/zxQt5ieRm7d9e+dH/ExQUZB8QgJY/Oh/2uwdIkS
xQ1JjNUbY7ihmpg9FzANSR2WEipHG7DzAa0ZnKP+bhx81q6GkE/wzB2KIXnz4XLRdyWFkX0lIirc
FyiGM6QvP3Mv8GeG+EETPhmvNU7tEdmjbQngk1s40yqB17N6CJI/YDdDjBwyz8I5y9mJylcGRjLy
IPjrwZ23TUmH5TWJhzZ4pf/lAw5EgqO9RwbS2Y6wKigL0j52oZqDC3iVxCCiI+O+eyIVUSev+H6c
3/KIVMpdH1nxZFj27SmEc3A1Jvdes7SKH0eHosC+0q28hK2L7IZdkUNSkQ3DUjrx0edux1xfF3Ur
k0Qa2+y5cbDRLxPVG7q8NEWoGcwWEA+Jwsk5r8QhCxqMLhTCR3/Mh/nbX0djH3CQSGlyvFv6vysP
w/aL71QZ7sl4kvZgUwl5heua+OZvjsKTuYxRGjjbVsfD3HCP3lIIZciNKURs4oB380Wgb6n7tsO4
7/o+m+5V6qSEAd2gmGPKaCnV1AHnnvIBAOkixQqeyEnd+36qXsk3td/ssHH2nfJjfut4RMyshKgw
UeTa/kfFjcw70EqBfbQsS1Gcly4vnglgr/lugnQwbjVAV0AlOAf3CL0Dnhx/JVlvlShvj6OQItdW
OY3YhWWgmpfM9qN3CNaGPXVaiK1CSjGr5dSXGz+GSRMmhyptEQrCpMCEaOcFckfWqHQX4CfxqZPS
dLuZ97HzHqLmRp/T5LzllG3oUXTOMYh5VQQtv+ENJyBEcl+z2M0oOn7Ha32gWyQYWdPeKTn3sqwU
jKdK4kwOCjMtsfFynQQXqBnTgJZzbiNtdL/SXEi6+652hzerhv5Gbls996lEKHbuB2DowROM/Co4
ar7twzGxfOPeO8F4tZk80HLw5dK5OpZTmH4VRRL/S0gPMxCs6fy3aqKGsw6j7sUtDNj+Gqao4c4m
Z3Zakjjt8s5eS5zDytm7Bi0pKY55mYJhRNHSOmWIl7SuOUxSnL0+hCNEOIIG6Sq5s3CUtC++YzIL
9tcNZ2AfU/KmQE0Vfu6+sTKX24hQYXmsXSW56tmoP3Vaux17ttOTmeSGqX/KGda6fUi+/6pSHP0d
orpr0BN7YYCp0vQm4lzVj7NVIeYRUBT3HfgNADq41KyAc9yI9bqsJVhez097fWqisVcH66K3k8tR
ot5y0NVzThW9bRZ0vwTHBXBgirZcYXSHgxtTcNplOGDPIXMk7FAox+NIblVLPofWae1H8P+7MqVa
JC1bwYW3e9L1y5lJKCjuhej6TzbTZjwKLwrhH4waFHsuinFHQ6unkAMs7eBHrTk4MedANpzJtcuh
GdNBnhuJyAj0xEsRO/nSdJspMvFyzLCWmgePCWG9C8NoDvdTFovbRQ85l91JhEXwlOk56L9CyYVo
zoTYUR8xcuP3jHthgNdqrE4a2Qn8NRDyHCaQwpkM65IQb10bM1EFkYoYt9Mij/rnwHr1OYhq6QC0
9cf14CGO9U/RvI7/UiKvuBfWJl5zN3a53f2Po/NachTZougXEZEk/lXIq1TevxBV3T14l5Ak8PV3
6b5NTExPV0mQeczea2t5o14zXVq3k8Wc/sKgls2G1eJteJwA8RNxg9fisZJhl+9tCo5bZklbuJ89
enmM53Nu/diOwNrGksetdwjxtJPHE5yJ6sjmYX1eZdpH80HiRHIpsLHnS74O47CUd1bLuqBmQhpS
1wmlZupbrGDB5+H4VGWx5zixHhEvdnbcjrisI4L8Sr/ehb4bTHGTsU1AWK0cOlPd6O9lCMuLN6PR
iiPG7tHB147fA0oC4+NTSgZUuPFS+4obHCdAcKKZtmdk/T4XgWkAE7MNWUEOrKwy/SxC9tr4c2l9
ZMgPLwrr8Rz7oHGWfcicyFB8IBmgoqQShmG0jh8rfqB6jwoPGPKooREhHW6fOODEC2Egyfqk+oAC
j7Vm21ArzdjNqu5GW/a82gKCUI2fZNSh57CRECGGbZK3BBHcN3tEWfAdzgww0EVJ59jWYf1g9277
0zY3UMjaQ0fuo2hx7gpr4PIfVzmDUCpacak7e9G/tcij7kngXdxTMHf09IvnN692V3vpOWDHXZ0F
g7KDmzsKNcXcSPHUsTlE7mH78se1b09KHkpDxF/rtSBPnBCH5wLn0Ox8QkgSKhNtMxO37bTbrl0K
z5tMSGKCWB842csyT4m7rVFCBNuZb6Hc3bCpLkc8qZ17Oqil4aYfVfGsFjGJg6vJ2txAv2DIwkoN
fMYkBR4dcre1lRzYI/vsDIc0CbxDMjG0Zg8yOOuzm6n5L5kW/r+ekugOAGSGNkESTH0YVDCtb+jI
qTY8e07+Kt2l41XZVvLIgQMMC83yCEHMgdK6cUaq/NP/00A+hVm4IJG/q0T+IaGZWGfR4yXZwSTn
5Ky7rLF+rAFTr5SqDB/KLPfe8Xm04ou9ahM+m4ZzEhUlV6EgM3ntvNj2xDp+OfMkLBZGN9XDNsv6
MEEIgmt5Y+gAEMfXWadOOQje4BV5jgsFi30oY/7Vxe4NNkrBCixsnFJRqeGNa8+BlC74F5BTPXw6
AKuas7GD1Gwx+Vd3qPyG9MpXVH3h5iyJ1xi6YCLYoR2ueoDeCc62m6bLaGfkx20yp055ofnKm5+U
uZD/6XbDIGkcmpIwLkauyNTpifhaNN8vFR70LJezpyZiOwQlcIfvD0LMiIflG8xBFHIGiGQ6KRXO
zbEKkOruXZic6pxR4XlH4XjJtaKTXB/dbkXvMQTrnBINksn0RBeMEHsj2FEm5/4Ws/2InGBdDyL3
OvGgHXDjNVw09hrE6ZQYmXtNldrw22J9LCPpPTVOqc43f+y6a28LAkAZzqMPs+qfXJilbScEUgiF
iQzfYv6zzziCffZvbZimw2s5mWH6M1r10IxovlSwPLdhVlk7Zebbgy6lT+tAJfWaypIQ6I3hQfph
GWfJr5u4wdkBPkycR9vkOjpFHc3alVxw/7wSYuHdIaxkKhjyio8fDDF1dYgqx5rjbIhGGDCLGrZg
U6pxNzC04DYNbw7YuPJdf/5ZkmQARczjO49rHAWrebNAdjsPHgQvNs9ESTPu33aLhf/91rNdEbSr
/p5Zoj/sW5oKBBhZReOOlrGcf8al0QwWVWf+FKZLlkePEHJ82+MUEZHDeYurzTPe9MQkxbaR3t2k
VVw52T24y6BmAsdAjT0+8Vmx9BbTPJHNOVSHbGKXGBvSQs6iHn2SLczIKVrmRdei+G+Dh5sbl3aJ
KEZ34892bT02pI8tG88ZCFUZezk5e2FwggP7Iut9azwrfSHtQ9pnxL0Bv4ZOp3qvIAi8zj0o/RhW
ekBSyjxlbOXmKUiDfZ3b1pnMJOQqsoDFs2MLSjXVjaHdxwUpnhhwClRNRHEUhV0vAINTobYr8Bx/
7zB1+xVRsSSsI6LhnnHQTZcJeHabYsRe+TRm0Hx4PqhATKYhgTGwqJs9Axi26/DEb5AzSWRkHIxQ
xZ2+mxWZM05ntgx128e0wIod98lAp4C4XZGAcAsDXmzYcnE4WpM424Db/wRdrdu3EdO3fGDbK2Tc
+6mN6hM24RXJYXlRgBXXeC3wlJGHVhfmTKRe8c8GCJTuUyhnFydQeQrywOnnt6boLZTNY2RdCvKT
/LtcOGt0znOvrWBjufO/SHY6/+Aom57qKA/aM9E72GQ3AQuypyKy5xuUWBgmieGEfNQhv5LM8rmj
uTBozxhE2ZQ5th4xz7LqHHdJm7Wf+A/X6oFvs2nO2OeIZFtyyGcndoj4CXjMneVvQcnDnaH9oWZh
is8pDiUj7C0XDat5q0sMidwN4UMU1EnlkTNSImnvsN6HG1tjqwph5Ar0tXl7ruBGg+9hGnYMesIm
wAYyzNpqZFDlbrWhhK+IAoMjW0J/fqvGAP/JALThqFxVpjEq9lvcJJE37fOYIt3xI1NbL+GMq5Lj
jWXfI+MD98lqmQs8pnxCJKNnCSMeF+/qIbAK9KkdG6+ftiZdeNMZpZEVBO58sJY6v7JPlu6h4AQ5
GzGbDFUI3M37yPU0GSkcwIWD7dULmwc8s+Lgk18DnbJt1LBfMrT8L6wr01cyU5vu2JShdTD1SO6I
6EN1LkPmjU8z687iB4e8BmkX+mv+VxUW2acgQHnwWZA6/ceEWuMcWL0gHnPGsD71VlrfmRVD7mZW
pQPSOMBTH4cYnrvzogFhswWLvGofaGsGsrMQ1MC/MUB1bH7PrUWaA1OJiW0aCSpe+jBBu5vPUHxg
r2eAPf+Dc6iRMbHXe+b7z/j9wiAPdqUDhQApwVjpj6pKWqzUATtDSRwxE0j2Lc2O61C5h5FbB1PO
aJDZqqWCOYrLQt/VDbuqR6EwQDG7wDpM+Gne7kxfgBhkAbJS/kLsJb/SDMm6S4yBkusxkgnuXMCl
j9lEWl3cZVn5MdZh4exDEuZzgtRX72FpbBQEWJR6D6Pijbe9ssp5Qj/DgoOZroMSorCjb/xHsG5g
iIz9fctQPNggqem+wc9lTJ6SG9SwoJRjMTZhnrH8qiCar6DF23gLhISnyAhkhFIU3VNLVSaONAry
wxu0zXq4CM0xR9e9Ps4CYRbyM2TYGKlXcUFwRMTYrLowes6QBajdKgvFWHiU/zERNbR3PHl/KanN
GY0o4mPBWQwVZVLiv5vumaxJAhSdc+93+ikEZeTFlmVQ/iBMi9qvhYivGwi7J41Il9Vfe8gRr8dU
duEeWoubvOpwyM42NMvqH9YlB9QczleJiI/0Z9iDhsk82dzOLKaDBj0xv7s0s+JvYjt9fgyROjEU
xLsMHd9uXqfEQzqzunmK9TftSf3csi6bxgssjBCIPE6i3Qp4H5dC4y4vAwwQKq0oW6IvUv8C4DoS
BiBQkya7J05h4ZVeHHRHmRXIHELlnJO5mCMjvSRhXvw3BD7yMh/o2chQJixs/Am3VE186xRFwaTS
l1mt051ZWBbHLWGtSSzGeiEcEY/Zg+SuGV69JkzazdCPTX5oJsuFBhHN6T0rNX5xqTQxeo3dyks0
gv/bqGTFLmAQr3JOTZn6pcLWKX+xy9x9ozRph8egAvRx1IPVH1oXg/6BRIJbZWixaD/1dV8eZ4W4
P16qYMXPl9rqAkN2/kXYU1dERVBp3S+5dpNtNrQhmGKN9H0L99DDierDOUBfT1jDUahwSUkecBNS
+Oy6TP5jXMSRASZER1s6ZusHSTTdY9YKqI2J6+r6vVySlTWTh2v9hb4eSqoV0DLGKCSQjQEGkUfC
8vSy99fW786myrz2jlJv5j+UlvcfZL0RWNUgg0MShSFoL79GepvipO9PJAdimFvgjCWM0vnA3sMx
d14hrIdsiH0sVSBpUglqo0AjuGLAUEemG934mYZdEPgXhzJ5+WrWWVmnmdDN6+DXuJCYNLrvPiIW
P84Hl1At8AUreQvGagfUf37WoQck9RIGgIgUAhtSPtyDiUqIfQUo+9dBEUR2hHaewaJThZa3FAMX
+KsYGOixqKNpl1NJa2hHurTwOcz65hgS4c5V/fIARUi6CGOj4dZ34aTeycJJpj14AxJhEN+D4G4n
EaoNMbLgR7lw9R3BlTeWFcJcepNltuAzOcW6ZY2g1TYyi/qYDOlN1DBo0XZMsDAehIHUb2Bz0Rot
tAFfWrUskzt0xBzrqJIEGn4CqjYJ7UxEmvIwPkOzIoaCntTCsSZkd1aD8dWdoBm+gRXHwBxs0fT3
vKbZelnKyf0urJKunUCOYb0ri0X8DEQQdXGydsHbYMqGrhwbPxmknKRZjHW6Xljw0w7swDX6bzTH
KZEJhWP1ZImI6H4uxRheh8pwQUPMsN8y00f3TKrLnDsvq5iTN8bcNbIlBgpkyrRXK1S0a2ny/GG2
TZjGfatI1bMK3WRnLp7yoaZtJfTRDqLwOjNmxaXtjM5/BeCNgx0sJVL9aKBTRCjpn4FfzhwWMske
ucyE2bDI9u2dWXPkl1kLZ06ihOFx6nvrEye//BNWPUGamJT7A8E/1b9OWu1vMxKThggJvo1DJ1sU
DYDZ1H70SKoELuRKCxUmbD2aYbkwpYgHe0SCntgDa93EGclobZne3k3EtsmYlxoA1NitKPk2AQ/v
sk3XxdNx5wLs2drGKvctgzwnrrvccZ/Yopd6N4uS3KkgnVSyW1eo3ghVrbq7UjSQ74fNMkpfeGAa
Mg6ZXtJFOcn47pctpZgoCJDC7R0hGLUnXopdE6JH3wI+wCQ+YPD958opfCspa8lhBmH2C1MStYic
zaKvnWll/+Gw8dsFqtIeI0OLxQm49vGD9A7YTD4yxgfRZQjWSWVGsQNV66Mm9SmKcV0Ajcg57T02
VdN49upwFtuScOVbP+pNj4vLsPs4oK8bT2bIw2doBswNXKYWET+6Jls45zMnWQmSzoYsCrr8JkpI
S8QMmoXHsPcCpDwSw+WJVHB0yPDHJKF+hEW+O/QQ1i/y4gQkl1HqOnsmTZ+cKUBOzdzuE6EPgh/P
w1G5Y/KUsWRPK7cZPrw2idYT3ZqeoIq2ERT1MFnFEfMV9aIm90/cgEle9UzoxvKw6IA2JcNrdsLe
ltb7jmzM9p5VV3gBuuvx0Pn4daAttCCmVyJqqksNlc0+JOr/KPY5DIGSttNlGUnD2kVr4qpD7kL0
+EagLx/MTFG4tUm/0LFUQLuovhY4GzECkIxcktl0QaU23Ti65QGL4IQH0rNsyeXl2tWh7531aZJO
wPS3NMNTDbqNifHoYd969wQRAD81dAr/EoGUhSMWBam2u8cwc5FTb/nbmsXiui5tRhfMPB2WoVyI
BvxRWBFyvIIY4MHOJ2b7NuKaF2gKpt0bOLlPFJZuuxvXubl0QyWmrWe72NbblYLkk7YoSw9sDSZG
4aUczpEDMG9LseFEu2r0h7dm0bQHXSYMwKEl945twMx5J5X0/+IP1hyOmutj0zWN/CgmGV6GKC8+
w5Y8iw1pLJpkPOX3P60SdNR9S7ICobcoZjYeCzI6HHv0Hic85OTiBe0Q7kY1NC1+x7Y8OYhs9HFp
29k9MJ4hJIgSksXtXCKyPhDO0H6tpHVan0IspKpbAPEq+plkOpJTOj9G+HsRWFh92f5YFgrdOIJ4
QA3rt0gJiduzGH1kqna+Idiu5WkkO+A6wFaZNzJZxv8AWhT+dnUdnLKrj5n7SOSE8XdMz9r6PJn1
5lqAvYSalby3iPUeHna0bt7wJ7BT7zfrelzeoTVWK846gp6zqcEmgUG1yk5ZY1tPGNsVfrQQycUd
UQyJuFCfJ6igF9kb79ASl5WeiOOttrAlkWvEQI+S+hhFsEguxlkg0IAiQMjmMtCO6Wjq7MLmdnlK
ch7SI07OhbvZz8j2VB5XKJI+EDp7KnvkcWtgeu8FRxwBnXWqM2eH8wgHAUJVY7YA+AhdAqpG55IP
zM+Bnzs6y3fBWN3UwiCKlvnWQmAtgVCi1s9o0sY7WaIa8j9lWeJOtGolyVmBvI+Wb0P9iC54w58D
sbdnw1oqe1vg5XB2JEKRtOe3Lg1tTTu3woDAGUhIFP/jLZ4q1PqwIcYd1X70TyMjHY83UcDIDo52
YePR9jPHUVX6kToNI80HnzVM8kIyHBZL+IwRnk1eEoQwl6UaOucfVcha7CcuqH8tsTdf3Uhc9ikK
e0BWhgXNirBBsjXhCWyiM84KdSaAIE3OXT/YL2Pk17yWbCvsfYWVypyJiZj/I39Z/IFZ01S3F6YK
d/hufJagY9itWyWAcaMltIZ7SG3GepMTLqhkyZkyMG8sHRrlNEeyxXSs1K81bBlxTVJm2X+7kmSA
w4Ikkc8UgpX7yQOI7yIekFwnx4wvX/4qfxT2aclR8zHf6marOgaBI0p8q9L9jya6R7s/8xWdk9kn
M3Zr2e6IPtJlCvfX8goK8JB3j1yEZFDiBPwKL7GFlDc52gsP5TnB6IqbQyIe5USSgOcTT7hdQGYr
KR+xnzDK1Vs5A4qFmgLihE2cY3lcY9rhEhJJZvnXDhyzdeHOy9ZdGsFZ30Hc8P1n2+7ZO+N0mfK9
mPiJ71FHI84yg6dOvmX5zmkNvIqZnOvj0pqAdDn0MpbX79M+qO55ThPCzCam9ACPS9gzwVj7uxww
lstHyjJ5PosMER4zYi8M3mrsDTDiKhU4LIhb/SnyTv70aGei1wFjIgx8FoTnyAyaXF2/CJ455y3C
zBbDqBUsQXM3dS6Rm/1aI9MHXhMdB5ZUJNjbo3PRIIPnAyUmzXZnhSHTRSwt9dYLZ9fbIzEIqg+n
YPVxygwl+WuUoTrf6DHN/CupEoigoUn7OeqCovazF0ayHs17yaDAP4w9wG5Gu/WNSRF5oFmhpAfs
brZratGzIpknv/QFgZVb368gqvI9k7Tkt2nhk2JXRI62r0fSMOPaNiykaJFI7JuDbv601mn+zALj
W8fO6wL3ykwNGx9SynKr4JP8bXTnImf0C8d9M4NtW5saW7dBW+gzaFrRKpSbZRLY5QutZ7OrybiJ
iLByu+botmsU7sBzks0ClqvDFD4Rg3ROdRm+ElTb3TNQY2ES3UT6W+DpQ0UOEEpr7p3O+QoKAts3
FNELkNDEQ8BI2Be9H9x98nZCkXjflBScM0NDfXaQC2OMTYLMAcFtRZ7RoY5cYuZxfMI+laNnHlFk
h9VbwDDvFiGs5YVfa3E4LxGRbMskArnpOEB7o6pbqq8I5/oCcqDLJ+vZHxrEL7mGuoLtFxXHOwRf
H7YgVh50+AbRgL9TuhjyS0KmM9Jcy83Ky9IZt/lafUe7P/xQKvnpPNkH9k8zsFE9Yk9Po33rDM79
GNLV4AHPUiueSigXZ26hFRwlhSF/p+031nMBvIqhzdr16/hiWtGWaMI1CIKzBljm77XHYOzMvkIv
P5ksp88b2hT2jFknppFJIrZwGzKXQY5dp9kJW3VggQTuArShYzqJi6WEH8Yz6YPdnV9NWEgiBnOM
lXM3bQzpZ5yocC1A0WWxXarw/raLQctU5DWoSQ3ha4PcN7gUMknJEAdxgxie9HA6ZSRSEF9vPU07
rUFxmMO6cHfE3/BK+QPUF1CKrT+9MH0OgQ0tESc+PBPLxHOKkg0FbORyt7VjmvxJZTVFT53iPr4r
59Xn8/H5s9FD4etleCUMTxVPPqqdm2ZH2wm1BEE52JlZcZ4aQFiw+UD1YbYvltwHcYVLeR/MkaSJ
gFrcIfbLk+TQ+hm0/o098zndxIPrqL0t5+DKIxNMo/tF+zs/Cd9pbMi0Oe4Exmb+WbBesmjtLRe5
fFDKF9K3V8K6TAXJY4eXseZh57DdkKrVtQft933w5kY5vSYrynWPLxvvQw8EaEQMzv6GnZRht58H
Mnjj0EUjjpXY5y1TgSYPEfTW9zAF8m8GXw61EQcoYNKIIRLiCyE+Msaxau+hIySaXHTe95yXpFZT
oJAMT+9J0GTSkcQD7IRL9BFtEFFejt04D/3ie0SqgXOmimyHgNNt0yfrFOJDVwAgZBnlYrcgdrql
nvieOKwQW19ZP7NdaVBalwefQQfisPT/kchQ/PCKaCXF2Z1lVMCj90lnVjX1DWvDkYTSUc3uN9oU
8CXs0TAdLiHTetCrvVddolp5e4fRBbkufeXPWwpKyXlLGB16c7+YWcVpjfyLU6mD1I5ngpE0l3YS
g9lI/+Wj6ElcbKf+i3hf56/OieFLqyT/pTOCc4Ey8W+6KMIdbEzjJzxN+OwJIC+sX05nBP7JwEO4
o3Qk+rOy7AChWQWO8K5tXQB1rqP75pjPaGWRxkEuv89owr9rJljFNlBB8So692HWc1Q9qGKWd0Gg
yzlelOcQErMEcB2jxRLOsfdnF/YHS0Im5XAgco4IFJwvdO+jv2fjuuYQ1jXFT1UtBfVpPVB1gf1b
TYMfs6arBFuELBCmfVM+BZ2c8quWa/nHXlvX3tU1hgfNb2bRDMV09etvuaAsPNSr080xmlWit1NN
p3i2GQgOcRPYRbexSr9FCNHU4kNNpfno7T7o93Vo7GinCttyLm0aJZ88E1N/AGzqpR9T5dCeB9bA
2DwIFv9aL3Qa2xAVIDHRc5eS89QncuHeTeRrFBrS6bpoXKd3hZ+N5NzIE3ctESf1FnIJ0aCMw5x5
29pu9t4sAj+WU8LNwIDE1jHaztHNKSbmYaivOE5a6tymQcuz2Iu4iMUjrLrDigotI0y1QANX1FSE
rwIroHieMGblFxLSuuabYfoIKFplGKgWnsQ5qZ7ph9NPeHyM3DBoMenSQZK6sZcKC3NiWqMBrrcD
wQNI71ofsFysstYa79Ym0F280A3lL5PXKw6xOfCibYTwDGfhxPAPzhlOlRnxseqTyuVQ1wIj3WBp
fsab8gSrCmNX2FA84JM9pIemHbDDdhWpCkDUgTV1LDf6tGCiVnS4evrOMLJscl8j/zVWaCMa71jx
FXfV4NitOGQkmpj1ig05Y03bW/jv1aPs8t7e04917fvSiJXoLsfpxmhf5smAsdzPMC0PPqbn57pz
NR8sqDkoFEiPNfZLVtzRclYr4sb9TF5Ofe3DxvfvinzkfLzYqdsSrYJ+O5zg23HOuYAQOk8fWNZr
/ct2avY+E/amxbvKahTOZKAAT4jtgVTbbaG6tbkTjPDRmNXMdeGGhckIP6oPsMtPDNarg93wx1+y
ChcUzDUWGMh3O+1Z50IzvT6sos7yx75CwblhDNDzH9XGZFDtUgIEUMJP6m6052r+KtJWksBmLS7B
DaJq4qhzhwthNO76IgDPOeduqqBFWfYyBVgkFRK8nMKU/FASKpg8NP5CEez2cJkOhqXCH7oig2Og
DGykZ5SW6Ku4pBuwQCkcIforcKJnxaJVx4l25ErXDGN7a4P8BI3gC9NsxxZl8TaSxC48i2LpOrXp
fdJzr2rh4kIENkJwurKU8PVzIZ2huSI4WIZ3z9ATM/Es03TrWTNeQgd5LjATvx3/JFCL0/shS8a7
xtbqFfG3qI9OLw1OICwigjFCS57N4lAfVo1kQtTajWA/lPfjXTFrwMiVSWYUKP10Q4S1kKO+mgLN
LOagMvwteb/MDtKoXxHPQiG6GTPIYghURQQSnS/GDQ5OH6H1zmHz+sclWgeWcNSKVYyOizRU2M14
lKI8Im+Re5Cija2M6a5zK2nemx66NFm7M4rCkgCW6FSOrg4/bYa5Hy16YJQwSHOuWVXk6701TaL+
hjmi8kciEDgJ2PubFZG4qqLgRdO99VvgC+anHSwK+dajMjmikk8+UQx3J/BlaPFRywleepqsu6nu
0TaOt0KNXEfmUK+sIfrgAmEXt4FAkmnHpp/t+ahRG8hdX9uj/5jx8GITq0B+3FuakIftzLX3GypE
9lBHPZ3hi2TkuFF26Bdbu+mq6MwT3T96IP9ugQ2m+2JfUqmt59MhgBYZlvPM9y1i4zFuvutRG6Dl
AEY7XlTXpURQeHq167+rFy7Wmb8hqF9yu58fiX6dxZ0lhfdBZejWFfHNcwF/E1wDipO4K4bQ/phr
d17KA99FmbKexlToMW8k4/S7yxydEGQTFO85C1Zy1kpePsx8N6L6C2vMKGMpHjXjW1KkqcJzLxXW
Sth4lb33qNCqK0vpJPnm5V0d6Lis+VE09FkqtvSdNyP/WBvyknE9qaCGCyCL4mcsIXjezkr6osKT
8gY/Kb1AbmVYMe7TVTKgrNR57vYvhn+sTqXHKcwZyjzafW3XcT5nUQGToeduIe+maBU8MwIYIUxk
3u1RKwv/h+bMHT5q7KZnnjCDtn4K8WuRvkF7SKK6C/Y3hUr8izvLc49BWJBRn4G67z4q9ikdkVN8
67j7Fxv5WQ9zcC/Rjn94xMXfI3AgKxD41WD2RI3JEelF0s0MSIJ6ZHAVuu8wI30y26rJct5Q7rvt
wSBHsk/lDQlEOUWe0bPv4fLRZpyqYwUNPdsVnt3hBkUydzFZl0bEKuG92Dk2fkBKFys5iW7GeTSs
RfnLS66+Db538LK+cD7ZKhFMt4BJjA6ZL0ltZrfWfTZBYpNhOw3p+9rX+hHuFPPsFg8EojeSpfF9
tO7U/FKVReZfaTncL51HLuY21Sqfz1hO6ucm0uF/GTwSQya7NCES2RBUVpGNTRkjGJ/X92B25Wkg
IM2JLYfOLx6Z03YsdriKDqxZEwTCjQabkjee+9KGainxYIGoUnZ1q5g6u3ZYZ9wi1VGiFzNDRHJG
T+E4Ibapu6mu9/k4+2pLVjtS9AREO5HCyI8J/J07lslZlLYIZ1TORBNeJRJHajNbEVmi5V6TU27t
Ss/zrrK0NEqQ1SkeuF7Yz0+RlMDlVeCxzm9nvw/i3OJ02hOrMoeHZA5usPAZf/34kZQ3/FClwlSh
5hHYM4fUDD+lncNhCyEKYQMmHmHClTAwTZVO/dog1+E9p5BzNwb7ChhZTNNyeDY6QiSwQYG/yuuE
wfi/NYcdHivjWmVcL0x4QCQQjlODeUtfbPDtqPJEtLyz76OCBgpoQYgE1A6wNLdbhL2Bsf4NRZ9f
3LqNynO7pl12tPy0uTYlydlYAftpkps5Xx3Cu11mPdsJm9nXjG8uPec+iL53KofiooVqipuxNmqv
higJ8WfxJFlUuHcTGDyWVJ88NoC6U6wLfcxU2YN35Bfpu2NjuTn0NeT++gTpu56/JhwDiFpnL6oO
mnnaM8jAkGTRgjalnWrb/TLJqOcruT9keaKaheAMnL8lEGzEmr8JM9mxf7SbP3gvwitZucgaHLwf
L4GRBBCjpHDFQ2gxCutP9ipWtp4QWfR9Y3ujA/ZM1fajt865c/C4jSIE4pZbqm6vp7IyPdJ0YhQ0
NDFkhVTwjReK5UIiNAvxTWUH7rQBz1BaNCss9lki9iL8i1cqdPkhCIA+otKZAvKOEexu6nxg/IDL
0cDHEcOCiTq3B8j2zeKDlXLplvDh1XhgqDznu6gjmnvvGhGeQU0kv1MAY3OrK9vpPqkjp4JQe86K
Hwk14x2uiSYnJG3+BWoyh8adnXeMGsG/jBuZ7AubjgDnOFldJJ3fRygOgC70wPGwq8ztf/TX03Kc
RQG/ryMR5B2lNoc+Njtu4z4R7EeCXjKlyYzvJRe4wes3WpX1B7Om8w3nmF9Ghix7mOthtNsHCItu
2TpY8XLSXdbjqikZYlwmGJoiSsFPMqLtlU8+iuYj0Rz65h+kOX9gmlz4j2iqGoH4hYqrv3q59Nc7
8IXWssVDGOAyJ1MFGKB9A3Gphi6JdzuAFKhQW9W/feeb4dRBbIJ4EDhFdUkAXFkQmslJefYEf6rY
JGg1GRGjwOf47JDbXiG6lpgNJxU8r91I7Abi/ZwIa43bjbeBSOScK/TN6YT1F3u87RwDgGXiac7G
hNsbjQEpKrjV2q1y6rq4v2ne33hLCJgZimqJ4eIUkgXtUh6l3ZcwrMuEvK4/OFyQhI6JdI+anBTW
poU73/lRMbinglROIG3U/ODtMSIRt5JHLPPbd6sqahqxnK6ZMFts8jtnqknfcfUkR0Bsmem+ZyVV
sHV6e1wPrHPL5Rwy12IjD4K5+Yu6OOKDKHi/26/ahyx4wG3gmP0tLWh590prGuOivMFAQV4QL8Ky
q0+iZ6fgPadydX2cZJj+oS4RrBarsiOudlOgYNmI1uqjhzSlnDr7UT30kHlRoif723UOHaYiWku6
403z6tjytWGJlrEbXYYmdkhal/FKQuf0UlHJZ3vAWuK5TWFxbsTtW2bcWY/5AdNPGTHiaDlRq3Q0
6ItMLe6ECOsjuZOEV9Airf0Rkg/ygYLS/qtYAiwOESftcUL7yu+LKO0RQo2f/AIjy3HUpH5PyZMo
sgFZOi1XthpEWSSZZwHDnDzQXSFH7puRC1I87dpsUWffUaAbR2vZCen0zmO2TCu3Df5+JEKoql/H
TC74E9e8v06C6zmSnYn2mWszmWJN26zofyuXwFuUIOqZfkJh7cVd9C+se6e/EDpgCC+Yc33He18H
qHVF94pcg+RvVB70L8oqTQKhcNHZTree91CwPVwBamIjzVW//ra87yndlQZ0zLDes/Fysv6zI5jm
mwSWAn5YsguCI04cNuONMwHh62n/EGI5kSwODqdOcxrowqadAr3c6D0rlVzu+F5tLPCZCdk4VdpZ
dz3znWjYqpb9i39A6zFyPoocRqX9LMuCLq9XnmUdxtZZ1MGTA5+CzNkw8CimqEYKaxFv2vVMRbNl
oU/oBDOnrcjzJPg3r1WXEAtFjAfysx6SXgMYG+WVmQdeMSar1TNyxmW5LzpMVzzLcG1bPXVcpkQn
XFmRagaimtPtADbB+2H1wVB6pq8eD30Dg/6EkBLdVV7CWYg9/BuvN3tYxv1s9Zgnmmm4FhYF7qtm
1HxU1ixHZsPpSNU4VhIJ4GZtUvxDqBz+x9mZ7EbOpFn2VQq5LqKNpNFoLHT1wkmfpNAshaTYEJJC
4jwPRvLp+3itKruBBLo3ufgz85fkTpp9w73njlfG4sKIsMZwdBLAVidXigBc6PWDTu6YtQMFMrh3
zN7Xclte5nwkRIWyIYVXl5BQ+aYLUd4ECXQDIpnx02DjRiA+ujJkWMpxHlud/pTITEDkdSh7o4F5
OSOGOp0etmQg8oTJg74iioM8xraIk2u7sHTwuxPTdCoJBSl2Ss8IJogGW9GYBeRG0Q+afpOiPgLx
dMwvdrKp/wgNCaQvU3p9W9mC5KoGx9r3ltF1R8gqjQzFxbxwUlW6ADnyArpwC0GrQW3lylObrmBd
J4/4AQqgWusD9ctk7lpikvYlDbq/T8BzuL8GHfTdvifZRO7mCUjBocgdKq45s/38vMBJ++6SBd0d
JkXImwQF/vRbgok2VT6cbzguRKycWEll27mbDYTCLKdg502WJKvDzeqT48g+h0Wv33FF37aoTHyX
b2No51NRDMOfIV9GD50Tgc+XmG8gD9zb/TRk7S8ctZ2eT4p4vuGqEE5po+7hOn2zuxZPQmUAFCHU
6iq+GuMs7Ds7nIwh8neIjj1tzAcop2JGh7B264xcE+jLeyzK5ghfrBK/JRLx4hGqR9zfLpCxiGeF
2w9yEAijuoSmZjHmO4eFNLPFDf4CKjacxLuOQVv+pCofTYJPsLZmnZ9SEefU7riXimRQtzgpCAZi
A3Aht2ykDa1h4wxsGYpiHi5ulqog5C4rGCh2mwNZY4hr69xlvKzMgkpm50TbjWTfoN3l+GdfXq4s
bOO9LHVNG8VTKeP84KTEXkJtmeAPPxaVsIMLlsUalscA4T7ii85rq3FXEGq5JgcajFJ20bY2wR/P
Kos06mxrG15aotyKCMRze9sAjX/OrDg3O1ywDHoWungdDqCMb2oGko9VT6HMxnIwV6520W562Pkf
EyvJ6GYMKe0HYjTzs4+Uej22oGvlu0W3nhPagiYoD2crT+D9bVkJqHKYh+19kwZ5bsjLXULWFY5B
tCFdFfzZsmqavrZicZfzapPc86Q1qGpQEAZOEcCaoozZpKI2XcddFbdIXYSfQWmTKXPi28lHeXKt
YcuxLKxipJMRF54nDyR1W5qMC0LKm1tOwVii90w8VpN47AXCTrCjkzxKJm3aO8GsghEa0cQ1k7Nz
2EXCc0filpVf2kWgxpHJ4YxEnwQusGoFgY6oFSkGUuuX1S3OejPVidf+ZSK4MMKJbaHwtTdOZh9r
yEgI+Eq87njnL3fl6O0ZQAPA36hA8g83dUz/NM3ZDGRrSZfk2oHIMpF9aS9pvL0t3F9/U0RzC3XV
IMoHKyiwLUQtQpKF6nco7ds8Cy4WK7rh332Fne+R9aQr31p3tGB9OHK2s1+N2HpvvyxQX/aoiovp
W9JUyJjdawpCo5+5jb1b1rteheSxiSHdZvR8+hbhghIIn7K8x5NXrnN/i+lzLvYcjGV9B0dKIjkE
gpf8yjwUHve9Tcf9GS8DeKi9PcglZseM+jPFUs/WRn151BfORSEcl28uVx1WkImx1lUgoDK/rTj4
UMpXQysyFnENyyNj2PW1kYO3O9hT9YPI4d8Iuu0jWKZNJc8SFwRbRnYumX9s2EDPn4PUdo+BN22t
g2l6ZR91N1JEb4ADU4BFPikc0YBwLCAeS8cGVJtbUXOFjkXKCuvw1G9+IRYPEuLXsk2ygUH8Mifn
we49Ad6rU2b9bEgW9o98nexMYfZiYH4vcgpp9JlOmkSzbNqVRLlhLd4HyUY4MsBgTegWvAlIbXuA
eUfDcGpEIMG1EN/1Kp77K8TPriYjtyN5196sLDjgTwC0ykExz+6xzVWmH1Iw/PTlGEjVQSEBdR9W
4bXJKd5G6pTYcxInKoRXYTObRWpbz3ZtCn1wCKlcOX4Rm9+M7FdAnfi+aIfj2qaSqmHIweId7Srz
qGJ6cJSWT5r4QruG62JzMmCDqIYQ7weUPBBzATccAOV1dXGqoEHIBqcG5+MS4dW1xQ8+IA6TdlaV
vnc7I7s7zOeEM1oIOp09j1ZWhLXxiccMm9yk7oDxnE6XvTITsqCN/BwjCv+QLcZnPa1FHeLNG8xu
SWIh3wud9nl63djadzFRF6j4cRTUnLRfPHIVnfdGJM1NIvoYxJli1b7TeacA7fWSXAe2ZAs0KOBG
GBFopFv+oJ77/G1hJOL+Yo1RiG9VI8OnFylKp2t2RNoqd8GPjIwWVTMWdYHGHryjL09um0wuesSV
TcNVpRjAnozU2cUaKVwOeyJFyMbCaYNgb2QVEHroPv6UlHfzX8QQTAOJOnL0RGpKB1JFgnMZuAmN
sR5HwjJotqTh0Zd2pxTcahcdMwPsUah77YLbIZg67uP+WmAVUe0t420wgGuIOTSD0lPjCi6zWx+w
kMlvwXk3Rh8aWGxdt8ce7FRAGGvhCx0C1sdOvZKOYBC563ybD0Wd++U7k/BgvtZbvo1HU/ekV1RJ
kJkD/atPdBJkzPTQCpuMPmuQUI2YY+CHNfa6kr904ZCemf+PM2rhFLlnP1QOFDGjNRnrCVCwfTWp
5VzSbCEa5eOpogpZG8g+5AtM0PIye0RQ2zH49+aC7KOOPgJu4kilUNc0AZFlgpFaiYEG7Vtak1+H
wNrZDe5K3C4THG89+awCRcSOS6CwyNPgJIhd/uTEZ+pY5Ur+atyRmFvUF69dKZxpL8AqGtzjAyYv
iaeEIZMXIyvAlMCgtF3S+UyIVPw9NC6By60X6+EbFYnnfdDr2C0eXoRyoULtQjSv3DrzgMiOYJxp
cYEwNPlQ+QcGfVCSi26wwobwNfZ/7mzNbPc4kYaoxfpn8KMQsPxZaNNcIyHJ4e4VG22VTRlPhVR6
C16QxMHzpoGW4ivviux6GPomuIbNMDeYnkvkbgmx9s6eXRW1m58khJr4ecYj5VtNjsizWbyNQ9EE
JLJYOn2zxibbThVkx4Gn2q7ja84A1FTjrMevlDXksyjFwg4YYxqCeruhQK4lehCGVRQOTMnp4Ha6
0I23W3DVwZ5YFU+/BRSVAKaACsCGJeDdry4Oqj3ljkKRQseSXpE/4893KMrz7DwE3iiu/aVcvT3Z
EenLMEutEQnTFN5AOO9+5xoN5oeqE8Z0tQd1K0IQ4yaHtrCtP4n2yu8R43nNt2EPL5O1rTivSAWs
QoMg7BOmDCQAknrZKbTxJaFzVqJ7xLlcOeeNbLevMlFtA/EJBjmyv3bLyBRMjMPeLzfXnO7ie5yR
isErDYLtgWSt9K4BDLUe46ryupCV7yXephF+s/fJeyaGpvfrE2LkVEZ22wQdQ1G0kA+jw/LpMPYE
V91tI6P+J9ZX5HTw+aRNyKwYmCSiF9LcvSbLT2itQd/j6MqeZTcl3VWuXJgYZO/ASlfaErdrMmMJ
Jm60epyFnJtDpVZbk7oUSOL1JoP4V6pseOrqpWA+zcFzyFE910edNcmdlmy3T7PLwIsonjLArzoT
H7m3hk5BlZJpLHauzwz6Lq0ro8CPTxLXwzBqZjJJboXKzvAmCOas/pkxy3L2LRtF02R8SadQJ7h+
yIXubmH1EsFjKR8rqo1+iOBaPDNEUwTKOtZ9TFJGgVigYAAtETrhNmQVTdiodd/oBVohwJvc3aFW
S5BrYoG6nMy43Q6d4sX9iBMcbpEfW94j0iNA9lNtkoeuEvlfaeXiV82knFncf9G7rMBDz19sG0dg
jCMJ3DLDn9+t69S3SJRHCO1j3t4xZ8V6RVfgx/XNOAgWmnjBAxKSIJ4VF67heA2OwEeRNmzcMaqo
zJdtUxD75BwA4vCb7DwTVHAZOmEQRC04S5K7rK0aI6Habr1G/p60v9Cv4ZpY8vSdim9VRHy1yfOE
HcS7Ml5KHhbmh+K1tsb2Myda/m8OiNO+uuQ8P1s9qsyQlWN91fHHZVGK25zZjU0ax3NjD8HvhDP0
0VuKtkQMxsErkOn34rkCuNueyeqZDywB+bx17BNT6LaeCX306QOFzeofFtDQ8SczLBdtByCz8ii8
3HVOotPZ1ybE9lezaSKPcdryYwD7FuOeVQp9osxb2VkG/PXkV4sENyuvTUDHK4wfVShBCP5KvOHX
CGtQsirnmWGI0njAPWXBAI18pu3KTLMPogst/g26qzE58126IJ1t5NFRLbyCrUcb0N4tVhGD8AZy
a1+P2Byz3eQuWK+4b+vbtc/MjIPB2ICLHLuO3A0Az69t67vfky6mN6yQEHcCSxfF3k+oIcNptC/t
Ypa0fzomQ2BRMiZu77U1D3/7TeDND0ZDVBLKkVzp69Kp1fyJOY9Z7dpY6jMxK6/n5MiO1QtizSMz
Ani2Cl7fgT1jDGCMlBoe5y1GvblTdZx82Wh7KJS2bXBPOiMTfNfA5+FURTzvHJyp1fXN1GmvPgz0
e27o+p3XP8kqZkOuBkLXi4LMrr3PaOGi54XXsme1eoEOIqwgRYnSnZg1SDF0wDWpFsetRwoTmlFi
rUjS1HlXrIi9XwORYctzjc8a/I2bVmT7ImTCFm3NAIDc2LLPegpKMl+KnspYjbFXXyM1W/ILmqL5
yq2NCXVGbf+kG1m84TlLPmOIeWZfr1zfKDwCutVx9vHAZ7K/i9v+om9KZ9Dqzdgn71QZGJUAPCnW
dU3cMSBKWOztfGZtMeqbbYo83yUwizSrsgoLCQ+gkSjU6GilJR8RBLGEVBlpzQsZ3vq+spX7F7TA
DA1d9u5HmaIxOS2eWZ4yt0EAhGxk8PdZCvLqzsVgUnCFZ6K4tQWWvluT9d6FlwopAbuVxocelZ7e
zqDZF2CG1QJcUVRB60bZYuOMaU0xyMgZugmIJprD8dTNzQICDe6GfbQDVIP8VhUJRyPQkijFgCx2
+ED09GB6up6d7jG1XjWDl5/qqbHH67VLOyjiPVOB3UYP5O1Ta8r9A4f5eqapkMiGZ3dW1q2RGDb8
k4jpe/ZYUd35lVFpKu6qlt3CDwYcHN37yW/Bkh5mZNdZclMmKCe8YzZv5TDucx/3KQWHN64XSoKz
vcb8VihRliCeSE+YPPfFamZ0rdmU9wFFWoa/YSY6eAAdrtzRDkFpc0K6jnSrjy4t1fU04jHAg4Ky
oCIkCiFyVKxy6m7Q5a3DYTJrg74QhYzF7N62COIS0MHTHm87k7xHVr7YJjyAut2uWKlCATn4Tv+q
CuQbR6y6bXO7Yh+18FbGQKFDOF11ek8yWOYwCN+Y4SDCWVEYs0flj8r4pUhI0Ikqw8KSm7k2HI3Z
aeOIRvZFrGCCURnN0Rk5yUgrKf35EkSgAo4NfHFluHlieUm3oJdYgoeqP6Aysqu9jUDx0UtwokV+
BWf8ytVW+ZKTIODcxK2idGU0gfqUQX8vXxjSTd+BC2kDKaI3Exm4KK5oDEJKsBwk2DbkgblcAH7T
VUfVerN/am0mzSy54Nyc2PU4yV/iv9BGwjSU6tC0KWpwHxdweiJhZ6WP8WQv6msvncbpL5e9k91A
juDzynH1XUg7jXxyLtX6I8KIJH4CRXVZMK6A04lDW3miDzm28vRgNnhg3HKJdk7SS9BgUsNOr/6a
rtkxSRAy77phwXlGP46unU5eMGJJbZoWRcEIvkaVugpzTcUb1giW7EePlp5VQ0XUen6Xalys3AFw
pooN/DMlEWhICA9aezqUql3vqYAcTk0NOuoGAqT3PUDxWH/NjquH59kWhMIxIu/QE/mWf64KSEoP
JqPwfWuxVaiTmzAmQlFVG/zp6Tbv1sSzptc09XRz1Rj0tSGD1lYwPOr64M5tlkHsmVsKbgfiK5sf
x2ZDeEDN5gFCTeuUiagL7PMJEfxcnufUMEFjGhOghEpQesoHFz3q+4RpzL3pSTUeD3ZMiQFoweGd
WQu+rsNMsvsFKdEvpgtxAKYkbPc9GpQv9vFdE14u8xs25RRoo2JtiErVitv0ua30+kFlsc4PXUDA
Mx24g+NUAUHDV2S1Ulc7BOl1e5PQLufXpDn4+W3bsAuKAiiHbLAxhNSMdtCbu7g68QoC6HdcEKzM
wzWwJuRZbRcQJYClbfjVIIQZ+wcoDRuVB2oAFI2eEVBUVpRWFTdMEFv3mbL9vn+mzzBEkyZ2UrGQ
sraRoIpOxqN6bXGxLJAuLtUV/412g9dRB+vwNw9on0+4pSbvxMzOzl656GzrngG6iR9lknfDiUKG
5EGz+C7GctfmNqm8Qdb3C1LtdH9ZAdkn4WGM25O82z/TS7PdZvUkyCiJJZ70uPIoVCl0BmJowWFY
PRokeWBUbai2HcKO9FWb4MrZKy8bqi+oBcAvltTP3jqoOufeai0GJMp2HMI+4vmlvCjt+DuHcTlD
xIafLhOjvmLy2IewZ05NOlFhcX/6wezcKmyIMWHtPKvR5fJSlyGseg0c+EPMv4FJsQ9sYNegGoLQ
WTOKOm2zmC5Iqw7XlQhQf7LBWYsW8oCGV9rXeruKffxOTLwWwJLdrEUHRdCQ1zOg/UjCYkSvUq1p
0EeM50g+ZU/iId5ElQ3amefldWm5FvFM9smLSIHCMKg31o2FCwIr08DLFKLNo6pHvybnSzxv9hvp
9fhD6ADCJAs1PsvlNvP4v4DQYLZuZTDNKf/+4szGo+whLI5ZJ2MGjLx4wiuJEhyVMnWIfi1UkTdR
h/L+DYk/e75MLYYMWoyI78hrHMKEyFk5K484gv3MjPz3uF3WPYNTrbc9D+gN0ENGmmXR6OkV7mj5
sW3OcGGumdgKU39yH2AJmUfjxOM7eZb1jzPI4jNe/fjKccwE5bFFo79buMPxwaEy+nDcFBFWv3Z9
uyeKKrD2QVXmb8FUw8izkUK/ZxjZnixk8ilKZ5QokcHTeFulhGntgr5BigXlrf8aCooUVu5O8YDX
1v0dCNf5KbLsv5KcpskPN131CLUn1QnQmHZBbCBCZBZ5SW1HPGaciQsq1CJioVxda0SaoJGIQO52
iBmBLht4pjUHXofBcZUdyUb4J9lp5DFnGokp7JAqrXAROTLnrN3yFUdFl6Jj2+lB0A/Q9Vkllj/Z
/PSyHVRI0mb/TXnVZHvH1H5G3VKD9cxrx78e0R8KrFaSpbhuWv7WjuCbjKbCD8or5ZYjziNYjBNB
UmhYtUCugnQxj+cjB0H1beZOflqGs/ZCDK+sq6lV3ZfPti9AzlfVpMIGjOX3iQUaaz9tsrsdXVs/
cd8k6kRKH/kOKxJaaBk1n9Nu4kxlkGVlfn/ux4sny8xJ+dR3A4GVDnc1ab8N+9u9zfblRw6T9WwQ
B5+2rnXugC6D3+n7duxOJJpSrZkgd6pjFicY1Na01Nd9uQUvNYSMKZxgPKBxbBrMI5kDxgEtCNbf
gL3gvYV0pjubSjuP8zymD11scwUiI1zBKKzJcsviowbagaCc62trYH6ImVo8TF3ir3dqoQlnx2rj
tJXzsvw2YoWfSWoLm0+21j36bLeWIXvV6uwhd5rDqffGBxZr3XOerM1NXpOYtUM1w6TMG/zhoYQG
yVwm8Zcfu8hRj7ALU0e3GMvmMAoiyw+WRSh9iPKcTEvdLdsfbFXdk+7nBBmJuHiGx9muqwOlEiHn
vO7NHAqLCmpfe9lmQpNpsFfI6cSOoV5xnxci/cQO5TMUMo2XRXgb80daa+xyvGnVx+Ra/leQj3Me
8QAQm9XShz0GUID4NWycPHu2Bt11cDEqhFtSWYzWtrZ46YMVpUplGe9X0tq1cwgolrqdP+ScmUnP
5IgkIY7SXQC07K1fFh9TsuJrp1CIeSK4w5AIcSTAbJ/azL4nHpHjCVCX/ZGwwOZZatgUDetYvnmT
U74BdKnfx9FFWmmLVf5iw5A/x7WCET3WrVed5yqvjuUCBTBa2Gy/I8ShH4rJbXF3ZkMGRbmQU+n6
TgOR00Fvnp6gP7AeH7C9zmdZ0zPrGMk32KeVJVfPOwi2qW2pAMi6QWZlM7A/zfNMwc8t7X8R796b
cE68/q2ixXxylUUOMxYQjSGoYzGAX2jZW3ix/pRpOt8ZjXmPitrxqNPmSm4XKRZjL1Bz5Ysl0Hrt
sJQKVJFJEpiIYc+Q7wUyIKScA4Pf3TAFFyw76xWGOY1v/9a8tqzUVV2AJDd0uLukT6YxZDY0t2zG
0QLskU7AgSbquHj1yAITu60wJJ0X/aDBzc0piRHdENNwJeDE5KHihLzV/pZcI41plwgufp6850Pq
/mSIndQOFdfAJL0csWFUafNBp1Fei8xcQgGMDbWYRiPRBK6s9Ss8YHu9YzrbQwVBs3WTLotTne18
gXACzKPi3nM6iJ/5trbNqe7zi/QSNgU8qK4Xyd4CyTxfg7Bkkyh7NJ5MKGzvdu4q63tCjn30Lr86
HNfEYJ4j5PRLrZWN/h3DHi6M2buIXoseVmGQt91TsVT+Z9APhsuTow//KoyQ/SocCW2J2ecvOUnw
m7RjIHw0S5SSLTurjMgm4JXUbMepFiIRAMvt4CMYAU7a8ckgRhZLK7Uh1A4n9mlQlwwVO81YWjU7
8ArjwFKU7ndv0/8Q/uYMDhlFpUiuag4hxsSkyPxYM3ddaMF9YbWhgANhhalXidApJ3TOKWCI7gRN
oRWC1G1fRniDoMjYnv9iL2zT7oqZhk7Ypn4tSczN4e438W/E+hg+48SwwBrZVfL14DS3CSu8BGku
+uK8rmnYnLZ678uqTq+pHOQdT0CHMrzN00/Myc0L0Eomzm0sk+oqgb3BLN4STAQy1kbDoZ918xST
nUPNXCTejcTpBJhnUeY9SUauZ9Yaso9S20n8/awIt98Jp2rR9jCkjgyrLU23iksSsf7Q37nKmXHt
e1b3ybtOUoZScfOz4PwhZBaZBWJVOeUfOsBb7U60j4dapBCicOeNDwFBRMwa86Y+I2JvZ8ZOPllk
l0qT4Ya/OK8l+HlWIKyKLy5nAmoAWer6XCbpZeI/FGgGJ+zDJBmwch32oFdQ3LruwnPKF1rfLqC4
vxIIRsTgbF3WhelYJL8HJKULr2493uqmWiz2FryuO6eYcLCUbj+SfRDE3zzijG9gENfM03PxxNlY
PSVb3deRNw7rHxv7xQM7htELmah3QMAhZd2yXbzIFwiye/X91ZyJr5Ui3IZAXEhVMVgNO5mLBGTJ
sr3ZyJ1vqgUHaCQmEBt8fIJpm+/NLVp9EqhN2AUp9Ec+DFr8dbGhegl2qVQrheU1URlY7o3N00iK
S1bpayLBsSvxdTpN5PYua0LysqjCRlInRWiZ3iFTlrIEO5C9BWbfF5bq9wi1+fQ5iPzfpcwY1aYI
fJhzdK17GqzLn9ZWdveqHE3PVi1zPhBmWzYPtFPYpahqdVQD3s8vgx2ssR21LN6hUtKLTRgHThQJ
CCiqbJ5fSDqsn+i2588lzQusRQMBOhbzhTasGVVWu5SccREmW2UfoXgR/zU4idtSItXFb2Tr/e8B
Jl/O9XhxM2QWUxYKrDSF1JDTSbhz5v9wrGg/wn+S4x4uR/ORwst63VpBkadchrd7MuQydeo05rJj
QrF6N+iJfguFeI7+y5TZb1fiYADSSVr9VTpY9SPawhS9Tgr+GvZ+vbynLUVWmNYtim0ojvaZs4su
fkCIUkYWCgFzwk6Q3DLgYZHlMu6A15hx8YRrUXl5iN9QBbjzs4RbgOU2+PSkMZ9VyZLngDtq2NuE
CrAY7BDcMNnseyticT+nj4yVk9AEbWNFC25IcTsutLlRUJdozVbNTvY8Ejv6jKd3OIESFGwENySP
UK/Yp7KzdvJpn09bDJSBR8KNYPS475M1QpTsiaUcz6nG5n64PC4eHy9v0Z71NTQOuk44lmgHe9K6
LF91BwvrM10TGeErlEGiyJemo8AqtYQaoSWxBwiVCINlmToI4IhBY47aNh15bJjm0gircvfok2KW
HDpbLX+GbLmwYHoH0zBbVoloAYUHgV7j1HwwW5UADRysKDsLyfFLDuoGfoxNsN6uqxFgRrIooPQI
kaEH6WFtA7DLGvtjbMFPh/j0nbsNEhEqGc+QKjWj2yKddZQc3jq4AGeHtDDb2V7ybDjUlSpf9bqm
3q6Fv4XmgoqhPI1DGxAtjZsvPpLiRf/BtBCIaU9P85NPOT5IZ0TRda4sf4BjSDHDrFEaGZ8S5iOY
3hdCsSERlTfbOksL31sy18/KJxglwjoRB7c55/OfKTUpy6Km03bU1bGhZyXk95NpABSSaRlaJkms
79wHqDFtH+G5zO+zondNSFffkuRN8hTvBXYSgrg1ZU7kelb6tskK5XeSucl9OdfuuCf3SR5nX5C2
tHjFdEPFt2RHh14y20kuIsHbP8HZGZhafIF+yj9sckwvCURW3T9DcNcPlZhYJpoNX8rRm1CHol3u
6epYHWSQvZEyMNhxuvwD62n9jcHcbsJSxPg2CNazt70lVWrh6sLhwbGeWQxSaFBg8FHepURhzhEX
Zk8tA/PrbS40CD8EGupDqk33+GNcGzFmkl4iq9U0n+LJk4ghCberD5qa95vAMZFHLrUBhNNCd8+J
P1avQ43YKAQFan2xQe86ijx2DgizllSdxzpv3nuA2BqRYowmaEobpnDEytO7kevx3OrmshQTY9Bd
kSnVAMAkE1TtjJM5U7R4CcHh3FMu08DqopLYuJBPY2GLY1k2OH+1AmVFQTcs1kfOqDknmzb2Xbb5
Cswzc8H+mxCl2Y4YeZr7AqXnN6zicdu5npvbSNxm/9nqHP3HdE78ofI5N9tOcKz/jPPKwxL0y/ie
xvGcRZr52t7o0UX17KXum2vV20Nh54jobHcoSBeu7eRcbw7h9EYpnndgLjNzvGpOy8OCkPHWyVsN
R4HdqmkBvpPpPP2lxGI4yovX5uUDSphUoUXVzewwZ+AIjux0nTgohOPNwVOA56w+jOms/J1jr6Zg
t9MLP2YKFothnjC4AqJ5kKgJ+qhp3dl9JwWg5usoWB0zuR4y4Z4TKP0T65hm7RAUMS9mfc7vzSgr
tK2KNW/GM3gJ0Rjd7DgSFrjwF62Ct6Gzk6CQ3GxoXs8XSIdL3HsHPGQsAne5d0hKxTPhcUp197Hj
OyxkYAgo0tdyVU7Jb0fhy9ThNDQLTs8u98D+Q8gCYvmUkwYNIt+0/nRNcF0gD0RS595REWdYf+Fd
dXy4EE47GAiMbaP2ABxAJBI6B5eVKj+xJ5DzaWkr3LpMM5fxJtWTP9QnHZC4pK7x5bNUYMOiMz6Q
xW3h7eyH4jLO3AMiXICopKTW7QSDe3HpEWjf8e4tlGOBtd2XUPqrI9JutnIAPDkIKzlyqXMLsXTI
SQ+0wsWuGzInUDCRtIqh6kICM2Dac2LHN3A5RAKHaYo1HbSCwxGDyyd9zQlcnHZ5j/6U6iGrbbyy
ynPpwqnnIklW6a2HhJ6Qzh4FCOuRjm6Gffufvs7KHyVl/xs9bj+EOUgBiqaKmJZwzGLvlc01+T1T
49g2RzVp51HWYJSJRKJLN5xn1f9cpMEkABiZX6AnvYffHsk6IefofkixyWpJ07WsP1phqCYBu1rY
8iDfp7rBulDs8VuJE0pBx2PI0PY3LebKdbetffDpl2Y9wHln7E6gxqjYJY6MyHzpInYz05i9L0jx
/yTE5GX7pXZrhkq0ZOSNsevyTvweLNi1JcV2whhFJQ8emMKrXTre7GTzJsl/WvpGVphfGAt6Ptqe
bcRZuCgq0pAOJu738I5Ihm88MkWyuQ7eGJmjSsHyWqkrxZ4e1eRQoGsMxsp6FEqKJeRk6H5SpyaQ
tNo8b7rWee88UdchxUoCit/dJsgN3RuJlGXneWCVpBBufib5BN9IW7MpCTE5IirKHE14uystv7sa
L49IlGOPsY7CLFsGyahDLQN3BVKF9ogDA6656RdF38qCFLGEQ3Le7GD4Qt5JkkhXEKNuOJZOy1Sx
/HAdxjpti9Gb44H0M1pdhNxQB2piQ6a01+o09PV4BQxXxxEiIny+XDc1f2fuXGUFpnnOjZyiKa+b
+BOV0PAaoPikGsVR8e3ZnfsXRtjMs6JWHu/WGeHFL6Brd9kIvzTCxyZfA8Fs91Crsn9ADMYoiT+w
OE0I6h+gLC2fXu22N45a8ZNkbGjiPWk1MtijnnO5Gsm0QhPZYweOpIPLOPSQMdtENKi+DAnWYG6G
zCzgF5USQIGe45UtaJ7/rcuadXY91NYtXKcS/Jsv+qu6qEEs+0p3xyojw/EcKLNdi7Ev3vx0IH0m
mGAJRsANUBciZUabZI9K+rsYkfArag4bUx88rs80K1bUff5GK42uZNh5a5JlO0a/NDlJzCZmx8fB
FT8w9XxR6GvfnW1s7mOPb4sJYs3MobZA15Mi5kLMXY34yCuv/qaVyx4L+zJDzSp3neGsax46Sewc
XruFAQ1tHY4BqlTU/36Celc0cFvtIpsxKFhQGzA5bdlrsNq+ilIUgsGhZfPc7rj5QW3AVfZw5Nks
a2CcmxQqBBlb2HzxyhHe5psvuryVkORuGa/5Hmm/czvOLu0Vg7fdxHkEzxJckL4AFPx3L5AXD/JW
gZ6hyaqRujVyuqOXWpoI84A3nRhA9l04Kdu7h9mzfGBW7LmO8+IrqEDq0dlty1uJkfiR7eb4Brm7
f1rAlLc7ZiywdGxX8RfDgeSD+HdsbgjiKen3HYjS9tQJP4Wi0QeAAw9Ty5qHR1dQH+wUpgFn/49/
+x//639+Lf+RfDf3TbkmTf1v9VTdN1k9Dv/5D+8f/8be4PJPz3//8x++6wkhPRmglfSZbQZC8d9/
fTxmdcL/2P73NE6xUg6l3JM1+tmnXXOeWCJQMyXL4f/5J4EMFEJ4EpODsvU//yTjcc14xDLtLZ3J
KST5Ynu21m5EdOcif9r9f/w0ibnNg+bkOsL555/G84C9UPtI2wTV4x6XFfD31QmmK5etws+//mHy
//oQbY8lgvZVgPjOF/4//7ACID6bcgK/UJf1OJMI9OS0sty3f/1jLv+a//ZdeTRUNhJngQ5V2L4W
l+/yv31XZenF9GJp/aZKP3nhoUvtvSvcAFATdzKlgecO9p5THhzov/7Jl6fgX/3k/+MpGf43aee1
G7eypeEnIsBiLN62utWKtiWHpn1D2N5nM+fMp5+PHmCOmiZI2GP4ToKKlVet9QfIFx3Sn5mL5qz6
XtgJklyGrQr1MKIn+aNueARtt7jWV2YNdQfQjKjWONd9RfEkwnqsztyoBejlqWHw3FRD+qKih4ne
V06um/dEvNPqYjf8GmFNAxel6pbFYC9WTVgaU9HXWeaixO+AwFSn4gciVYVrI/f9c7uHa2P6ti39
uocOSEdV76LMTWVS0ZZihdkJ4HfxUdSa8bXMYCD9xTS+bXJex28WEMWGfIBzwQIK9eaLozSz0EuJ
h+YAqe2lgwP5+hd91C1bh+gniEgWGyPAekwrcEhy8z4xzmRWzeZZRvgh3UyJNJHXsSOrfNxuc3Xl
SGHA2dEExL/FyjGzqBSRTBJk5oLvJNBH4KiB/hLK2JSfcPTrw3scGe1oZ2xXl87/NUsAdD22DSTt
oLPrxO0QGRGEw6lHBbkkU3vGYtgIb7d7uThy/nelvmlOXDcHKBIWGMZHLhWRurzB+Jz080AFZ2cG
17qlq5hSOJjUsh0XZ07QwLmewjAFzqF6tzGI+ftuin10SdPw03aX1iYOJq1OfURaqiUXTekqKRp4
UKmLWufwc0amPmQ6lalDIv0zEc4dsVm70721Tahr6DmZ/NNMTbseRislu2MGZuL2pAoxPycpeg/q
3X7E4sXn5ZmV1dN2L8W8EJZn6Xwn2bapao5mLe7BET2rxlKMxB1wx/5uU5aCJnSvdJjGw8FJ53fF
TGpyxoGUsiKL5tbsZz+27c9YnVeLUj6iag7EzcXpMzlNZaa6jFzFhzd9gF/dPiK/AFdPoh5S72yO
1amVglBDkO9lsK+H2YzQ8PfHIHI9wGr3EMYKQJYQ0F7xhVZviqSUl8FRjZ0Tdm2P6EjOmSxgg24u
jjsDTZ35GR+5JpIMAEzHrj7WPEGH45+PpcG5SpgNQt5wFr1LoAFShuxi18BD4rEdvKK9HeKpFBSu
Sm/neFubOEMz2Y1SY/GYixXb5T0q6c4YucjdGd9RD1UeAO5ZaPmp7Wm7X2ubA8KgSmxoGMLRF+PX
6CPld0Vn1oQqsR4mK3gzBOX4AZl4sJUQRsqdGVtbJzyBDJMIEU8cZ7EqyzRXUxsnZ7dtKjQ+g3zo
f4y1RWje6pDL8H2qhupMDC+6u+2+rg0r2wHqJYwx/CIWu1LWXskNLGIXI1Jy62NYiNOUmTrVPyK+
ncbEamumhnMr3qCOEPM4vLmIuRG9bAQY4AJ4qpCEN4JPmrAhgdulflaA2h85BFoYgNbYfzRQ2UQm
LLDkhxrSyCNJZRNJDJx5yHuSJPgSK6V1vz0cYr4/lqcUcaamq85MOfv18zdfiGFfnuCTl7gjPJmn
HnrvXapU039iCIvAG0QMjMvUXzoHmzPk4USDsn0A7fI2QER9+1vWtrFlO47N5rKA3ywGq+l7VSB8
G7lJjvsXilMqzPW8V+tg505dnZU3DS3WQBhpQx0Xeew2qVp/m8DcQY/shBD3bQ4WcWd3zX9tOcK4
p0mbihY3z3LFqbUJckeWMQ/FDgt44FMKpenKsskXIgjEgw43OGB74TuUKuqb7TFd2dpE17aqzsRf
wdq6XoDZoAAYSRJ5wUdVIW0zjv0tdSwxI+ir/qtNcSc4bze50l8NroFtaoIdbslFXGZkQ+tUTSEv
aLsW/tHv8QBE1NkIRopnvk4aKyED/KWvBUR4uI5e8nn7A+YGFgOuqZK9DW3PNIWYx+TNkqb0FQA/
Sp0LAIn+K5gfMtZWJqP7sa6GSw6Nkio+xeSDmgVTedtEAwjQnYtw7RvmRzCzDmiInML1N1S2BNeJ
TvnFB20WIPyq+U+ZLZt/zSjMm/eOhc3NT0DnIr6xiJPEewuiS/jnpyxTr0vCHh5WkK2vP0IboLjE
peFcBChQeQw9bGVykk9h+Q0oqVPcFg48kRNiCuTjt+dg7eTTbEncw+EnNSEXd4pOJhmekeZdHIQ3
8GmOsAu+UZGw+ACjW4XlTt0D51BmEErQMLX3Chgt9GYUsKVkJWxdOfsllxIOp05sn7lE5FkkarQT
pa0cBZoEOs4dq7FHf5unuIUEhkvBhdpB8kDmkHy0MXXGv21kFe+3x2Tea8t1SQsm24KTVrMXGyNG
GM1XsVm96B1TcDSNiZRyUfbiUekyv0Rgru4D46ZohRPuNL22HKX1ayJ0Cp7GIphAyXvQGAPnApYR
Fm3bIEbeJ4J3vZFRBn1fV2b+LxzP5FtdiOR1QH42utvu/dqxQIxmSActRmZrceXjV2xCC/ScCwAH
UvioBsxguUDBX1VLINgHydmjyIKLIr7w99ttr52ChDVCJUlkq6y8xUbwsxZmh/Au4KJ7So7crtms
JoQMqj/hLI1uZJj9TX8NDl0OfWnyPr1uczJieP6F511iFDbDh6IjAxuhvO9gCQUZCjILC70BKO0j
xhN0X7d7vLauCfdhHjvwQM3lWkMmJxPwA5RLlCraeIRdkYCs0mSpR3ed0VTjziW39tqhKdTTOPDZ
Str8QW8OXc+A1jzqvXPBkNf5oDdJhD9AnZXPuEvPljl1guKggzlSO1shTFSkFaVVj13LLbJzAYl5
KS02GsISvDAtna9x5OIC6DtWM87A3gVCvKgpfEn7PigQsXNLpNofujIfP0bNOKtIhyVAj0GL7qSS
ocqV4nzJNGW5SvbSU5+3J2Ut2CLO0uDlC103Ga/rQUJWH4eUQlcuJszvL341dc8x80QRAFWx6NjV
XYpyVGOhk5Ul8Jyo0jgfkgBZkXOYzFO3/T0r22IO+8hocl2ShFpsSerJloUYvnJJvL5reIri/v6f
KQmBb5ALq448FwZtZyuuBHlzc9xGUJQcuYw3Q+hncTt69qVLwTfcWIqHequPPsy0cwOvdW7eeqiX
UELRly9+AZqjBDDrXJIQf1cKFUJ9kq3qxTge5NPnNEAe4uP2eK5sOiq1jjYHelLDEO96ej2vQdXF
Cwg8FBw6lEkpxtvMCSrtPogTRCz+ojWdiB17B2oV1mLH4U8YYq0paQ1m078+jqj9B9/RKAiWuPX8
RR5B10l8m7rk6cRj5rpvZBY8sriTcwlgRH0D8BPemkVRIqvshw/bHVudOd6GTB6pWdtabN+OKsoI
idq7oLfpPCiYc32FqzVjilQsXsZs6Izb7RbXJs5QDcntYPLWVhdJtqHCxt1UObwSO+4vGnhyAJhh
Wt0lhG/mzXZj80gtTyeDeNyiGMMDblkfmXx/0P2W0wkSVe0cY5H5FPkA2xvnCt+2D6FhlM0RC2Vc
EzEPp8YYFepej9fOay5EUxjCsg0BYex6Pq1BtCHgUghCXWn7J4EhOYqeGiXCE3aKEfhgTH9KUBjk
8O7iuk8uYEa74NR7QSP/Zvh5GHFNcleBCr3+Fpl1AFhZdJd2HJFpwQe8+xTDZcqQQ8AabGf8Vyeb
UpFBusgm2bSYbGW2he/NXl5IVimwpsdRHpMehXEVp6m/acwURJekVtEgthddQ81OJeXgOxdJNfYm
01E0O9gI6b1O9oih6fbKWts4bxvTr8exM0JhNZknLzKj0FvYo3nwwrE8G1rokNXJZbnT4MpQUv0h
AW/SO2Eac8z35tJHLQkCOBmey2gUKNN6o/cFUNbnvPO7nWzY2noFp0fmjSoDJIRlxSYOMTKMhopX
ZaVp57Sp1Gf8SnwbJcoqO8Pgx7bQdOCCIUwZgnBGVQIT3aj4uT3EKzG8wX6Zj1zbJFW26PFoeZrl
V4NzIQWKNGSS2DC/Yw5O7yihmyUvYxCW5eehBIu286RamV2aJkh3SF8TzC9O4AZgAc4oAxnUhlBK
jyzxuccR7QY9ufSdwEPwZburK5PLDhEGQTuBM1HL9eTmAUIdrecoF/SneadM0n+JvUCg/EB1dWch
rUQFhObz24hTmOldbBMnLr0UeJ13USZgdwfMckZcJ8M5fbzdqZVBpCxtceJRnkaZadEQCldY9URC
uRgSbN2NhmEufIDUVOo7rKmy+jO4t0nbeX3Ni2Jx4lN1cDhlef4Q9y3iAmDxnl81k091DDuXj0Hm
y5PQBpT9UXOa9CMi/1rwXAR+iMfrUCb/2e7zWtjJyUqpRaD4QbZ1nuk32xTXOqsqB893gYaL7lZj
ITmgaLtZuBtjohdh+to9WaQQ0E6GdUY8JNlXeIKIsMKaRBB9+3vW5gA8HI9uh1FR7cXCsjKsOTNb
8V0A2rBrBGqLVJgzzv0YlGlkTuLTdoO/Hh/LCSDbS7GXFxG7d/6iNwMAfqQAeWAzAXLWzUQUznRT
fru8G3sRkAkarMzxPwCE0r1jC6e1cU10o9A+iVqZP1Vhbtr4AfapeICc0ea3su1SdAW6fgzOGJoo
3mnWx4fb3U9W21zSFhxLEzQiee7LTvms1EX8Ds1R8sRwL/LBf0Imp6l+bHdzbZlRzEbYkBPSIfl0
3UsfiZi6R/bygqevZ8dgmUpneJ+KMfs0dJn9gndSej8klv3U4Sdy2m587bSwdAO0Am9O21rWmcoa
sGboRL6LWnL9xQvRs8D5KKsPMbnenbZWIihzjkTZwLYka6BfdzRsBQxXc/QukKt5PsNAhijt4X9X
HPy0f7YbHwooOS1Ro6Hbq/0B1WQj2lnFax0mwUVRALAQWb7FKvbtFBy53XgXDwmik1VD9sKaENaE
GpjTX7xoTUA1tEISl7tn/pg3CzjDYE/g5cJz3pLhUzsYxgetcKyzHAXeVZ6SfbSR8EZ03YLsjwP7
FyvByq6ulAlMF4IrByyrc2fnLF25C02Q+g7JBA4V8irXH9U65BHaTnqXQkuRULVAyal3OXa/6gHh
7UIcVISxkFmw7Z2hX22YY5yMJu9IYS1vwsEyoNrZzgWdr+l2KnOYG46nH31NST6g+BmcwOuF/2wv
8LXdJS2DKgnxDvJZiymgmouOPCIHl6xzzCOUPJV6CAz+J0DHSLsDdM8/TB6RMp4SbVTebbe+dmZK
8jlEwQTtLP7rsa60mvpm1DiXCVtZ9J2wBrAOMMnMu8Tqg/4mQJahOG23ubbNCFrZ01R0ubUWp2bd
13VsFK13sdGiLA54ZzQ3XN6W+lj3pnhx0ML7BkPChAuB9hS2RFo7ftz+hLlby4ObDA7oNduUGpCy
627nQPfJ2VvOJUQg/K4jSGjA2tv/tFHQ5cfttlavSVh9pIEJMVE9XezosMCiKdI4P8tBBk/5aAaX
HjLNHRGmtC8mBvHOc4WgI9x1I0PbOLfPDvq4ujbY6c7WWkufczX+91sWcYqOuJKHaR7ZQ0Tt73VU
aD5PsvafdKsTj1meliFSjCAUtQCc5nFMo8RmNdred1WvWyovhTimA2iYqenj92jHmc7OHlxbkA6c
Jc3SdbIBy80/+k4CFT3wLuh3x5+QXTKRmSxhF92kAg/HI1KSWBVsz9DKFrRYA9Ii3WGDndSvV4MB
VrNDV9Z3HaNG4sfAuMs4WXHPAdOMnjvqEk4F8NJb5ClrdWcHrhw6lgp+BEiHCuLNWC5FlnwaA+e8
2NkMSu99ob9Te0wQsKcE4F/qc56V3Db4zu1er4w0DetzGleqkq5f99rybVLUaRK43QxgL9B+u2Ul
5GACSujZE5QM2/3/tbjoKgYBKJuHqe8C9C2yW+ETlR9VyG3iJDCx6g+FaJzP223OvVjsdFJZqMkI
JlYFYHndy0rYNQRIhhelseYzNgHe7KeFpPNfjKaAaqeCk1AtdF2v2wn1FlNPb/RdBtt5AB9X/WhL
ww5PaPNk2lFOjrdTYlp7uiLMQq6BlA9vqWUOoMNFQ+opbw7Hi7zjSDCOxr6amWhIoQEbKk71TYM7
8DFzUBojdOmzG9sIUnvnO+ZZ+22E33zGoucKpcIkxmP1omL6G3GIDUTC0kR6HOfz8H57OtcWLSU1
0qHoCkueWtfD3HbqgOVIGLpdKaOXGf15GL00ee4y7F01Jd+DsKzcVWCiCUQM7imT9Ot1e4UsInhy
Zei2eqxDQI3CAeXiqqmSJ8sff6majdYPFXHeB0DbQfA4qC1mo9udXhthirUWn6GT6V0CGCQPgRh/
BCA7yoxqIVTPP/VN6btGreo7synWNszbxhY9bjroHO2ghS7qZs7PULaDek4j0Z6r0YS8iPgejAKC
NqQdCicX9w1Obhh3DxByAMbDpaAcpJvWd6nkk3YDdXLcq4GvDgfZd4s8P6/65X2qx4aOwTZfOKrG
gO5NFUjjnOpNiFJVqiBrsz36q0vOtknqSarBPKWulwDeZSagWofmKlANt4mGNdDtgC5we5OAsQue
DKv9sd3k+iQg9jk/Kx2SQos95QWB7wMA46TUHECNBxg+1iuGJSN8b5SC87tORVflvkH35SlLHQvb
EseOiZVaVDXvVWi20w3meeAA8RQq/pGt0YudbPraLAB1kphnk+nVl1CrjP5ji2lHbgAhPkIfyUBp
HzH4O6VCMmVnDlYbm6FVvENnEOBiPFDftdPaUkJX4J3ov68npWluJ6wom/NUBtm/28O/tgUA1FBL
I1yj8LLYAmVnjjaa75GLd3uQIM5C5P6KdBcK3NsN/couLs/OuRoBiovoG0zD9dqK+8pE8CKNXbNU
0EKMdQ2TZauH7qNhSlveADaEja+BVz83aETee3pUnICS55jlmeUdyt7d7c4nrcBLiYMABs7vfagC
i2i1Nmpfh9AfujiSi+5+jMY2vW31AXqsagWPJc9m7wM+AD6kpwYzFd7BUHYpe+XBzrG3tvHefski
Vk2aog30Xo1c+S0Kq+7BzJTynfCC0ANnY9TlX6wxC9i3rvP0o+C8mPX5LuG9gmKUlqXlLyP46Dhl
nf6PCarhZnuU17rG3W1wpBMu8Py6nneiZ2eC3Be5GQov6qEm0keOHeM76kPUTYwbAIrqzmKbv3+5
1izyhGRweOPC/7huc8AgSRN5GropCZXs2fGGuDmDH+vemQ5vktuw7PGabwsUCOH5DhlVmu1Or22r
Ga+mqo5tkXRYzKc+1YNZWkXgamYDhVSTirzHla6p77bbWTssqB4JSVnRmkGu1x1VFKv1VHawq+dK
96UvRkxyE4e7KO1Sd7up1RiMq4FsEQwFgqDFRKqNTdSTBL6r1a3/VQ4ogt4UVXKrY71+LP1ywHk2
EMYDcsjxl6Idi3t+x3F2pna+gpZTS3qMWhCh7oy1ve4xxWcqmKDc3UnKVj8NXRDRaTGI+kZD3mXW
ZcNXVxrQ60/bA7C2qN62vJhTLDK9Fp1u3wXlaGk38ZChAY/Esq598BJfOStTOj7gZOYFN4iSY4i8
3fzaPpIq1QSsBEgPLmFWAvQq+dcmAKEtmlsHMb3nKW7jF6iA+HqhNVLu8d3WhlpS2zQhowBH0RbJ
UMQvzXbwSTLnCIF/9DC0+FjjwPXgeeGAe5ZM9fDkt4kS72ye1ZVGqkI487HB/p1X/ZtUnaOQZy4I
fC6OjXrqewxbAa35Wak+DTia33caeiRHjnU/QFwkM3/6HZpLt0E8YkL5F4OOgPhMwmPdL7GfY9EH
JEoNhmA0ehSaUssA+9SgiWF3oj1Sa1J3VtnqoFPRnLM1sCeNxSOOxCPkMTUJ3dmR4nWYMImUYTH8
q6UUtg8T2ZyjqiBR9Rf9NLBso3ZMJmOJ9BhIiSIlGwRuNIWTSx2pVT/0TqlPrx6os+po1AIV7u02
184uqlVCsGCB0Cx7iiQIup5mF7oIBNRfq6ieFeEmydDqKQpT242tDqtp0BRjSsp5/vmbJZVraRZW
UoQuDikwXlM8DV6IH5FizwedQwzUAuR9qhSIzWy3vJYT49FKBI+iLMgPqV03XZh+jqUKKq8adY3h
kOkYAyO0NbWnLqlQdjNFgSqz3yuN/5CD8LsRqHe8A9uD8ZHhGcrL9vesnSMzPpx8JJ9FGfb6c4i9
8qabHM6R0oteujiQT4WC0+1tA5vyR9xO+c7FsTbPFFy5NGb0NBXK6wY9JdFgZeskX8xCajeo2wXN
HbVhJT1nMS/3HYTYyjHNtYvCNhkK3TLM5aklMbabFYZcPShr+dAC0ELb0/ZHBJLSqR7ftW2s1Xd4
zKOOEmKiWNxuD/Da8cWj0HJm6ikpJ7HYwk6PsomGQx8xteIdY93GjgLiO/orXuz86/SVctInYT2a
Bj7fk8wxUwBq1+2s+JVh55I2gGgw1cC4F/NsG+ijYCTvXLSsDuXJ1kbDP+KsppW3UgvsvwBO2DM4
FKoW7zhyNdezbAQadgZjAkrD7/MnC57GbRcVDdLVhnZshDLudG8lW2EjTkFy3bZ0IvhFey0Uyqwt
Ook8sqO+q/tZJG7smj49x6LDLcoJPqjtKHQUOjzsIcTUoEu9PdHrnzBnSrggZpTkdZf11sR9JwZP
AUSyfe1LmRTnElc6/06zm779BKzVU9DjcJyXQIEEeI7KMK/utj9iZTsDUDVIEbC1eD8vxsHuOhOd
J3C5eTJUdxWojgdkaPCS92BzauiE7BxnKwfpHAQKyOkQEKldXXcae91Ax8LGu9Qc6T/qqo8xczJt
FcuDRClM7AeRCewfB7Ruwp2TayWohoTPfJPanEOsxRnuoU7KEZuCtdSTCIkEXSazAhKEy+0hXds5
PIcZU30GUyxDTA9rjBTpOedSc1Kc0KtDfJp0iHkA9UrV/88bo3RKyoXH9xxmXI9njpCkyE0FEFmN
HCICLekjwFzsEds8/Pw3TZFm0ZHXMakHXTdlJyreNSVNjWbsn5GOxlaozpXPraV3f54x+QUSmEMJ
MI3LCA5uWulEnU9l14OlhYaBPFZFpz6NEYaCf96ruZxHCokJAzR63SuNGirBbysvTqW/SpX84RHB
C+RsVc8vvm23tbb4ucnAw/L4oKIwb8Y3UURW4w4uu0i5iBZ9VGRyjEJHLg0XmhuF5MH9VEpteCDH
RWFzu+W1swYMOu8llQoqC/26ZVTAE7XwwQag1NH/cERXvE9s9UeKA+LnaWo+Zg0ybNg51K9NgFbT
duMrZ4xUVTDXZL/o+vJsVzx4tlTSeHOJurqPJgdgc4amVUxWMGo+plEeaX/RJJnoGfGnkvNf8inV
Bse4LogDt9Gm4p+0xTVBHSksHCSC2K9NWps7YcPK1HJHEuLMaBo0nBf7sDCHvjXhVLtFb1RPXt3l
7xH7T485lh13XoBG7iHXjfvtgf39RIO9SQpmBrPT7BIKV85yjjkqLZdRZtGrJwzkerJh0L9vN/Nb
35C3Zuo0QlBwYaA9rhePHqlppmCN6NYo53x0MiGbQzfYRXCwR71BAkmX4aFOzT2Y7l67izHVICIO
AulyF+K4Eh4823xBWAsTbyXrMfIIVQSGR29nTH9brHNnSQ4g/0E+k+LqdWeTYeycAAV9t0Px+Ngk
inlsAN0ds7oZ3ztFm//pUUd7PJmopkLEBcOxaE9AroQp6xeuBTm+gwpR6Cr2S1ahvA/B8CS3fz6X
3ICkAeCG8TxcHHdos+fo7MYlgr2yRJK4z4+YSmR3cWVW57wwrBucIu2XP22U/T/TETlkWUdL3OQ4
5EVqmEPuSjPEs1dzHmMvRO/S6snlpWWkHLC0rnYgf79dwzqN8jK0eDpw2i7hUL2XV0Gq2bkr8Aux
jwFpj1fOG3U8ls2Yf9zu4W87cW4MJDlTSWYLcsX1qulCWfXamBVuMqLkf0LFFkFGwHQo2m03tNqr
/za0BI0jXTwiHpIUbkl09aXN8+LFLqi+o2qLouZ2W79vBTo1V/qJ1sDJq4tOcXJGJN17JFmKQr70
MfqA4YRPgmf7GrJ0st1BGP++38H9c46RLYJ+7CxB6INmdhXwv8wlVUjFhsVxD0d0pNidROajndfK
Sxk2p+1O/vbeY+beNqpfz5xAK4lERZS7aZVPT6wMBWdBElTxSeIu8KUtE/9HgDsbMZzp7Rysa5PJ
E5oYEZoUD8nFZsSFQA4IQeSUTLManFgiu+PQodt6pHA3XLY7urZEqX1TOfklwbFkWHgysXX06XMX
MejyJR5w/DyWeZb5x+12Vgd0rj+pgCCBXS9XjaLbylS3mTuNFF+cFBcT35n+U6nejyG31RHVQBMi
slpkyc7RPf/lq9zuPJX/bVku7qly6jQfE6fMRdNYfikkCSFrStVbKBVIuLed82nSiwG3JNxfvBl4
rHza7vrahmH1oqlA7hG08TwFb+I7o0X0t8Bzy6Xk+6hphfFOq2SN0DbmC92gZX8aTvI016kQ80wn
xgEldt1c4XBoc84goZQbzaFQhxROuSTRxvkRf0KzTj71SIHv3CArnaTcxwuAtn8xdq9bjZFJyZxW
Zi7Qd/sxVHPvDH8ue4BjibFWjNbIH3Mc5n4a5JHpI7fl8hzKEWUZUP/LXORKPWwa9LY6d22n2ZiK
kh3YnsN5jhaL6G1jv7Izb+awLPqqxmc5c7OiiU8D1LHyrkL6sdm591cWKy9uEpdMBjWeZZ6pTWGK
kEtL3VovSnHTtU57L9qq/jmDk90yjpS0Q6yax9ihmh0GXiNlUPeqIatzadqg7ch3EO0sVlDVliIk
oclcIucLfSKezn7jyTsCkuk8NWDQtwd35cADWwTbGzo8yeKlSFUrFAjWnZ65RYwAvdJwymEB7mh3
0+Rk2Z++AeZlAysOjCogIwb7eqFqZol5n+fnHEQh8rVBPr1SMVTvK8pM7zBa83e242rneGDNaBt2
yFJtSNg+ZoYTncvjrnoaWkOpDziUBtlRCQdH39mGK5clN4dG7Zl0NJTfRe+sQrOrpA5zHhzYsUYR
uv+TZ6svQuLYwqU+nTy9tv/98/lDWJ1aP9odBAXzon6zOXxLzWLsgNmJ0DuenQL2ut5H5rfMTvek
SFauEZLLMxKUeqH6W2lS5Eilgu1P3aaJsuEp1aNQechRKBifiZEH71tYa1X5WAGmKB6lUTp7oL/V
AYbwNANZfiE3rvtq5lXvZJBi3KhQ1U9AZqR+btQh/iGox34qvfgZxjz0te0RXu02KQIyr3OaZXnW
2Y0xpZVep67q1eFnBw+8Q9NqhTzKPhT44GXUEQ/BKLX8LsA4NdgJ+VY7je6JgBwMb3fJAqKUkXtC
QRgMDewE/1h8MTqn9ORBaSpxaoMJEdakQ3V1u9drWwdCGQNNEotSznxOvVlXtmo2AXaOnAt9ld63
TZCcxlb1P/tgAv6ihzNjYWaa/gIvXDcFP03PMMRCmE9oyVck08tjpfTxh4mcwb1J3gDzXM0v/hQ3
y1nESp5lJ1ABA2Z53SoOH54OGg8lMs1DanVEdohgyL8IFScvUgfKqdWN5mfcBPHOy2RtRgmmgctr
wOIga1y3jC8B5mQ1Gmhl19jPoPJxFUIcOz0URTEeNUinR8cs9qTXVm43zpi50EyrsxLNdatVp6Ic
Evr0l5DvDsJp/9pjC3nMRh0PmLAuMAGIs5bLLXA88zWoOvvH9pJauccJqIVNvMBapnZ0/QVT3AnV
K/mCTJtk9BB2afAepqD8Q61VoHXMq8YlTlTN42+Z+NGiwKhKGyWj0rclVjzJ2Lb31VTFOX5B6GXf
bXdrZafQHPhrijIqlPNFiEkmRhss04pcCmWspDzHIP7J8gxvgr2VJ+gF/vmBdNXgYiYn6FS8mi10
wlrFwGzCVvDWU5z6UlQ8BTESwmwI++kfcdlPH7b7uhKdsGXAalCQgwKxJJzaVa7FsY1sk+430jhY
LX7Gt6jJt19Kp3f+iRE93lk0K5uFFpEnJBEDLGYJ/OmlNTQG7nluVVbBe1UPbOMUDlju4RFS/YtB
soOJjIW3wnZH13bL22YX12rb4S4lDCV2Hb/6nhe5/ZgZTUwtJO/K74VXPYJVeY+nTfuAQV9enrZb
Xx9mmID85+2yTJTU2ah5WsMMT4hFueCrHsvUH7838LLPRmP3O4Hv6gomBfWLBDrr615vTA1rASXq
48SlnE0BKMeXRPeFq3TCTHbO+pXLFFgTbPZZy4zrdDGuom29zEHWxnUS9cEri/RBr2CzH2rFb89h
EzY4UQbebIn555jP+Vj4b9PLt6hTyjjs6zJxRRUhU2+Xjn1yFMO8NASDOyO6tmqpGCN6AUBhfihd
jyiYW/RgYiNy87TtEOuftKZ70Mqkw05KsdE3UDTMc7oSv5G/OI1IQJPxAvOt/gY2zVrfIUMKspW9
ND4OJmQ3Cfj5p9HW7Z+HCHMOmlL0L0jRMlfiBZrXikCJXLCN1b0sp/q+QzPiJamH7nV7Q6ytUJKV
ZBJI5ME0WSwbBd5RPOIM5+LEGJ0lxlTYlLfGu9DmIvmbpmB2A82ie8tCl42XCD9j71VTiVFXh2/0
rRVgK4IxoZ0PO+fM2n5AqOT/WluEWc0YD6hLoryoYY6EW1ABaOlZeL1xEyaxcyhx4/AOSCLb5wLh
oJ0Q6HdcA1uCOhsVBI4a3iyLZUr1RVH9jtbTllgQ992e+mutaT02regb2FTcBu2JZJz5McU2FtV4
kMwPCfayezj1tQlGEY341kQpGb7c9YbRSir7URmlbtrXiPEFsf3I/V5hiosV6c4ZtNqWSQ4ajAEA
sCVuGRfTwi6FknCl+BG6/C3eMEVYAxwtm3JPa3BlgoFhQwglacsDdJnjswBBx00rQ1dmtbyx4sp5
lkOYPCVmdIrbzvgHXUDjS4NU8x68cOUM4lFIAdW2uDuJu66H1NRynmm4cbl9aJXvsOOt4qOHs7Tp
/UTbDwQyEtF7b6W1NrmjqadK8P+/Kfw1dohecqMGroddzHNkGsFwxtwyxydJjyvlGcdmrbzJ+gBj
we1tu3JlUuVDUg/o+xz+zfPw5r0yIcMDx24MXa+I5Z3aCTwGEIIY7qKmKt5hISj2EMFrLc5P0fk9
zGt/WdBMUq1oceqOXViX9smPDOd9jYgzZHhUSZMsG+63e7iybJlFZpMX+CxbvLilkU7GWbJDtBhz
aMR11aE4FqCO4tMI8V7fGc7VxtA/BTdOoMdNdj2cEoWUwZ6XLazdXr2PW5QhZr8NWVzGOtLHH9t9
+23dsEEoRwHls0gN/SbbFIYgJDQBaSHrHV7QnQla/yb3dbzlExn76HlgG1vdmE5m//OnLbNguMR4
kGkU/ZYkcr8fVXSLndbFOXwEqSgitC8sxUJ6KwytQb8R2dTcjh1o5O2GfxthVuqcKQLOBbSNWPN6
hKNMyjAf0h51/aZ6zvPuwW8RNcZtOO3/NA3GXuSo455GFx67i8VJgM0ItqZOYLuxUY/oMBjDa4ir
yY3Tjfafnq1zU5SBOXAAqrFKr3tVVr05dCKy3ZZyZ3/KFbQ3TnpgDo9phhnR9hD+tgPnbrERiJHB
2sACv26siICpTJGRfJUyCE5+7U//Gr01XoJazT+zznaj19+XKZ3TSKSRJoa8tSQtToWe1BicZV/7
wExPRlUjzDSlTvqYOMX0rdf74R5FT+cvusmrHVAaeAJAYYu9iIKalQ1OlX6FWG8ds2w20QajnhwQ
O0jvOOEb8VctmjY4H1JAjPJiYNmJEQXw5GtaTP1hgLX4nNqt/xxgtXVb5HLv8P7tkqQJomS4/Dze
yaAuVs2oW0WvDDL9OsB+IM8UKqdGNYfPjma2t5gEBsDy4yHimeB4e5xtg768qS4gRU+SnZuKxDSl
MQCP131NsyjApHOMPhYCt/Jsumnau+1lusQLE9Agdks9iFsRqhRyCddNoMqhtFati+9iKMfbvCqa
r+T0vmnjpEK51IOvxVArt7GM4fiaon6K2vplSq3m0/Z3aPO0ve0q5wwSa3MtZYY3Uoq//o4sb0CH
qFP5zdQSSykwaUmG7hE3zxbh9tbJQXTkk2WEJ3Q1VOy84sjX64ONJXL/fkqMybjzUX5pfzYNGJ5j
2jjyi4110w87BssVzwCUAS3/MAe8wDg73buqt+r/dIppXlqlUWvs/tLunY64956o7y/s63XXTAfG
20wPmo+6pYRRYzV9EXoi/Db0cojegW5ovmGhiCEpQS4Y8dHGcDlGctq8C/XS0E+lNaiJfsrCLJke
R7UQ4oMdKkFywL6mDxDUw+Yc7lo4FWdlzGPvnZgMkd+jt5Wa2KYhVXNfpFoqXuKYH9pWp5s7aInF
6cYtzwyx4SE9ce0TQ17P1lTXqmfb5fgdCa38FVRc2B4cgU9Dozn+rZV1O+RZ0jjL9TFzFOY66bxg
WaaLbViEfaYk8I6+magommelHnl2HQBUl9aDwHLeeLIBwYjnimjg6KAONJ5MLxcZVq22kd5WkS+/
qUGgiKPnoL5wcLKxkzdlCG0KN+Sgyl5T7NfiQ59P/nss3WzrycRiEYviBoj1OZClyC614Xn4cxu+
npfvy7we1eYZW8L0bOhUVF6nyIFBGuctvmSofyi40FdG9T+cnddu5EYbpq+IAHM4JTtKGkkjT5Dm
hJA0GqZiKmZe/T7UvwtMswU1ZmHDNmDY1az4hTeM/Z7ei7xS8aVvfClGLbmftWj4gom67voO4iMv
dhPjt1Wacv5mFqhgbRql5zQKR9S7dJrG/oArXBbuy7TXmwAj5vIGkfA6TXdd5Y3d1ejOkkrbYEyh
fVv2uXjNKH/1vgNDv96izVwkz5M5oUvfZMJJA4GUIWbOmlDMdGeLIUz+g8kgnryJKbsuaIs7QW3h
x/SlqitkQigKmDTi/daqLeXaqEPnl0NgFG+N2hN3tZw7fOdDrG73FuJj0bbxJmEeR5wHq02rN/m0
nXs5VFscD0Xrt2L0HtBL1StfHZBU3EPPyTDJtKDdBmPUGHKTVcbU7mCldMlRKtRjYGnPykPDMxYe
SljUuQ93ZIy/efVQudtCs2N303RgWW8KVa1E4YcIivfbSMtwwQZ+OzrXvVlqThDp6LIFNXQECC7T
6P5AqyO0rx0sqOpvpElmd2uVVmHS8Z+zK72DE/1fFXNab2Qhx1vVkl3nCytOPMRnZxkd614fPZ4+
WVtb0yi1fK90npN+UTM9s2+rpLUFDpZyng8g41PPb90YLel8LiAbo/F+nXS034JeTYfiV4SmWBeM
PPAvrt04U4AXfXXPxbnMWmpGWGOX6OVcG/Dkxa1TDvPvaG7j7hi2pVNhbokAC0R2ocoQD90KppIb
8FrZ0z7C6ya/nQdV0YRvZFyr1UbJoUN/MQlJwm8482jdsa4jT/tiqlIpjmFeSrzlja4u8m/4JSvR
buzrMX7Wersu7hrVEegEN60IdUQmSTgqhBITNf0RKnEXL3b0KK7oQQ5k2vpPBWhoX+clgKqjU5cR
6NFedfqAo9e131RX0Ytop8+GUeGFnCBE7w+wn8KrYbDHilOTAH2HGNsLN0X+oHYT76cM9Sze4OcX
UkHHLOmxmuJI/R6jX/ww0wqMfNmDCTwmXMraDucA/S10PXltarCeNxBtsbzTe6ka38g1p+FZMyoD
8Emvdun3oeqtW1OB1HFjYbhc+4CeUAtx3QhrvzocvDGILL2Vm95DB94f9DJXH/DNTN86av7WraqG
6eNEBc/2RyXN5wCjQLTS0ZDWfFU69os9F8bPGmo/RtNKrMmNPc04X4aVMQjfw2m48UvhYsek1xG+
eLXTlI3Pfw9NHpvJEXjRnGhBg1DCq4sxax40mZLfN8AUXT+2S3c8FDRVJr9vInyhLdLc/KrGZqrZ
qXEbH2dDGNpGtu2k+N7UTi0ackraqVvCKZL9aBjcux493NpvTLvQYAZZZbw3zBQL5y2uPIq9k7Na
Z8cerksD8kAIz3pCZCF/DXuTcy060cCawyvPvINR1nZXQuqheVM1WNvmu1SdTfsqkWH80xLp1GzE
bMCUtaRuoqVRR9Y3KLXpgCTv5OBPiGJiX0Z+7c5sSB1R7rvIzML2UXjglALaQRjKR7W6fF1Z9cqG
Tr5e7Xj/9XlbdVxRX8te7w/qUOikazLUMFUe43xGF0mE3d3cxJC/BWTPR4nxxh8eNpNuYjFNO5ie
hfraOnakA1+fAXYh0S+avVXNxb3qZZ4VlLZMra0xml21m3i6+qCya3PcKfQvE9/JChsb2Ay/n4Og
GwI0NDSdnxgDJtP10Lq92LjCMjvamN50D+wAYPUwt21xg9u4cLeVnYz2sdAG9rOWl7rtg5gu5YOZ
FEm1B7nU29tQLUCgN5WjaDd9T4Fb2yD4FGkvU94JXCqUekYyzxpTod9ES8GU3n/EfHq8GV0QksdU
P7t0qMpkj5AVHqEbUcWYB38e4i2R5EkYhKvBgljVqG1RdlrXCOiPh503ZfNziodBfyijVnyr8fHt
7kIj5Iy7PCO4qvKJ465sW6Py86Jz/1HygzYjvTAb7z1Q18hOrLWKjbZH7Du2tefQENhocuk/oo2D
zsZgX5JxPAuSGIqSKJVuJN3BIq2id5gKaRy1lf7MrVg8NlMbXTsYXfxqK4S095XmZJd8Ula5Ch9H
pw9JHrSHlgx+jfDOENnKCGnjF0+YseWjKjXcan2u3bQKDOGowrLAwYyZl7/VqgvL+16aPFnfRemU
fhhdXORDzhC0jYxci95Q+hzFrfKQQk1qv3CflyWu1CJ3N1ZEEXVfWL3l3eU51N5trbZ1v5XRTKCU
Gan4ZVt9WB/Duq++meBxe0qsrdf/CYfYLc0NTOwu+TEosaruYPXl6jHxZPO7LmxbcJe5eXk9AzPs
D8RfhXEBbXq2mFhSImFAosQBWTL704i3T0e7QbLGep6RkpDLC6tF95key+tB6SUbqe5Kuf38xCwb
5HRGHRzXUFGD3ucsHPTTMWVXuJMOefR5eUk6P6OPmVx1CoUMv/Si7pKm69lw3iJLTqGJCBsblDUq
ubAGenhSSV/aFm/jAPPM5ClXMeWyRyEu5Hvv0JC/v42FgEUGhh3JIb5u3XCPhrnI5zhRn8cUQ7Vd
VWlFdz8qDSa5FinMsLWkNqs3aHgIa1Powv0FCqPXA5owjggmRSSj8NM8tcR/cW2Qpe+LiXDsVq+K
Tjvgs2p7DzPGshVWuQoRX+FXhhFXb8lUhRbheQ8XYcQJGgPL7xUvWbQNs7nJbz1X5HmgA1TMtnqn
a0+oQw6ab5t1DVKyoltGelOlzVWZx3P8zZSVJe+jQi87bHyNsSs3QK3VKFBQHlPcQBpDmB5zEwip
Xyah3hHlhrqydfTMSvugRR3O2aGji/ltMJqNQ+mby0I06TbvrX7xtS1bRJuvw7Tqmwdz5glDlSrK
ixcnllbzj1Ur7ioaLtwb/B0wEfKVpzsO/d40GeQwPVUKbp7JXGB8FCfurTMbLzhFKhf6WesnAVFZ
k9R4wTPC+D+DL7UyHrUhbtUnpSRX2NlTFu0mJdPvVWGJaK+6c7/RsQhP/Sw26shv7DIzLxyy9cHm
N6CGxxVNc2dpq60O2RCpSiS8Qn+K7MgIHDfLvuHnHPt6qZqEHIts7Oen+qzk8j7icolQXF1qLquS
S1ZpnVWnjf4Ea1YPkhb6uYhlshvKMEQN2573qMVpQZG0P5RESa+1zowCtxba7vMf8sGXM/NcMAgf
UGJay8/mVpxzmQjjKWyT5Kg2OdlFL6evYKvU667thku1pqUYeHLmcaOjusMDtQBZEY8+3V1ycjp0
3G3zaUq95rfTCvvWI++xryHPOKqfdKnrbdoWAcU9LmIKKa5UME7Xe8wZwgEIGrqVsGs/n4VV3ZT+
CD8K2iWsBSq1xAWnPwpXE25SqChPwH3iQEc3ZuuWdaf6c18Mv/JynJ3dLI1Q/fn5uOsG5/vAdCoh
13Dn8l6vtkGTTUDYuJKf4tgNf4AlkflGmg0+03FreNu4jKd5k4Vp/JR5pfxJlzTdelWoav/4si0T
AMuPWxi8P8ikVS3H9JIytYbReuqa3r1Ppe4EoRfbLUEgRgO+5pZZt//82z+YcyyFqPmj543b1XrO
m0pRlRnt26cqSf6kg1leq2Y5Z0EOw2pDoa79gdWR/m/4oGW+kbiARGxiCbl86OlC9xolCTXvbAzG
BvVgqrFOtWeexwdK2ya291l0iRHzwfUGOnGZVOQBGH85gH/1/TxibNFXhfVUyGaW22KS8zUGLs7s
I2gd3oLDarPASK1+CCDllIEqjelCG30dES4fjQzFgjsDaHzW4u2MulVFw0eryDTuW0AeV8ToZTCS
ZG3ULNP8PDGKzTRal+yU3udzddqBRQGpQ7+buGJdOO+wlEesPHKfkjHMhi9pwY54iIVpgfrILB3b
imLM5C3sbiOY7M41tj0Z/BCkKHzflsh3xcc8HZRDb4fd/EfyxnaJr9JvSHZN42jj62gOLS4QRRtr
DzNkCgSCoG7dQARqLinrnl+VkH5oUiFhTFsVa/bTlaxl2SlOKZjGiiccHdc29WM0iUBFeFl2q4Ec
uhBOn+8dRnSohlM0XtBsq1NpR2aotVSnn/oBitFsKu3jqLRYcMV5foWUq3ZoDHXaVzxte8FDeuFS
WMeCYE7peqL9Q5DGeXl/w/7auhgbtia5sf3k9XG3192y3USxNyLXOs4XnqEP3kMG40iiIgq3Cs79
6eTGlTlP4VjZT/YgReJ36AAdW0/r4MDWttluercTVLE67YvjlYV3aDluW52OFvC6pCqjf76c+Dk8
U0gOID+F2MPpz8lwPuzFpNlP9aT3X2M7rLdxNYmdE6OQPcMj3TvC/EfpRS6H/004JxSNdCDVp4OO
8OMTyiT2EyGis7dLdXhJHQfwRwNb599arv93LKQzKN0vTkurh4cSsdHINLOftFJPfwwI0fmFPqXH
piyLC2t7fv0s34VwxvLikxeuz40H/Eph5Z+E3eNXxQvs95Eugykrj4kVKUE0I4KnW1FyYf9+PDAy
iqCJYbEZq6s3NqgJmb1lPykDlj1j0hcHXB1wlSq80YeWu+0H+RyiEHzhvn0/l6e3HoRVBuVBJ6aE
knC6kFbfJSBLavHLHC2n+gaO2NN8w400mr6dKvzSos+zm3JjMHd1btbOhr2VaRvcC4f82oy1lg0/
VFSRG2w/twY+KcaFq+WDA0c3kQgfuguAZ5opp78RSZ4yK/PR+BVX7a8wFNnO6tM4MITQN1mExyGY
SzMwm7ny62gUQTNG3j6ldLf5PAw4v2RMesELqBN5A/662vRtojZdHPfuE3JT8ZXW9iM+ur3yPA2W
cqn6dB5ywCVGgJAsHsIAbfnTbwZIXuU2GdhTRgfiOtQMeQxjKwVcryo/Zq3N0AqUl071stinm4E+
EZiGBSZroX+4+sB0jhwx233yS+oGzQva708dRg8NSZXZbSrZjb8/n9GPBkQOZzE4WMpOa38fSiBD
HJlq+qtvrOknQN1m60ld3UNcmLBuVl8+H+4dhLf6QG4skGo8Mwv0YHW+Ydo6Vec40a86cSv7vzLP
ECujntao1yJWE1+pKI0iyfS7GePwWhr4NvqT02r7iph329tNBmJySDqBlTqG9o8VxNYLU/LBwiNn
DGqPPi9Q93VjefLGyUjCxn0KpVltSovAKx1bQTUsG17NvHN9Gac8MJ/PzAdbG9s12GRLIWUheJ1u
N6UR9YxLN6Mac3LMy0y/mb3RelSVtEn9z8c6v+vYW+8KhUSb4FvWYwHXE7Exp79UJ0mDuin7fS4b
4ReE79d2rHYPk9ZVQZRBHvl85POvhMYAYQLmEWZAMGROv7Jq4xAtpFj8mufSMXzwSUUwNEWs+llu
XlIt/WCzMRoAOshk6MlwnE9HU4rU6aahyX7hyanqQdHWYxVUJqKi90qKUyPiOTli1e1oqmGglH0X
/YGYPd5V9GBD39JD9Y/aSde5nqq+nraxwDb9W9Y27NN/nBZyKTDUzuLpAodHXb0BiQd4tw3b+CWZ
eHSCEi/TDVHyFG4R2b2EnDhb/SVSQWeeFJYMlkN/OitzlksMkrwYdZYwu+ntTOzdPKdDzvT4WE8Y
36Wd3BhNLy88sWd3zVImooBAfKotHnDLwfsrRIyLkUoZPfvnlPfhmRLdfN331fi1EvX4DAXkkonI
x+MB3yIOpzq1FhSiDGbgiZ3pz2GTFwddYHTVj4XYFkis1X6EwuyF6tRHA5LBeLjkvBM8Vre3E4oh
ScLRfAaC4T7P/WjfF4LumIrX4cbosZT4fNu8M1ROblOY4BgegRx6z9rWQeCsqbHsLF15dXPZ2Zty
qFsyHj2mBR56SXFtyFj0L0KbHEs5xjCOyweQzy16PMZUR7vEmPtaHnJtnJoLa008zmqe/LaF8YsS
K4+oo53HNYBJU9mOef8KKiBW7I3uNTGRVAOp1AmGsXCt8MaldrOPFFfMd6akG0RbsCG5U1Ir9m6r
SM83pnQLZzNqVj7cthUYTr9wTLU5yMIZiuOoRDGldejb6hUZsmYd5iYxk4PECrTfDWqfK49t2AF8
pFBpiK0L9e/VIFaIfWJnovOh15LiIRNIWseBYirFlG7typB17Rd0jr/Tv1WmRy9unSfDIjH+opmJ
+URsnorX2eyxUkw9RGcDAAviJW6BDPsVJuA/lcqLm70X1SiGD/04xfe1LilVtJXBfxpYKskIfnJ0
QYdjGdlW8uCkafcQtvBHDkoR5v8BGUHFQFkQTJspdWgDKtlYXWNcpX+bvabVfk357Em/zLI8vetp
N1zbqAgm/kxHUSyeGXb+vTFHVUXntgHl5s+NowybxjbSGw+Cq3uFWJTR+U6kSCxXhMyEryeV1x7p
ysT1W5NTOQqaWpPU82e9fEhhH5s06ZNM3OBKZGC22nrhd8vpmmLXaOWEo6SdmYgFDbGySUooAHts
GJSbMM9HL0gGTGa+2fUUq8O2M+sqK7Y4YDpOjKNQFLu7Eej646ykqvmaxX067JKcKu/OqxXjj5mE
c5lDWHI9Cub2ABhquPAAn12LSzlrQXrTEqPN9159++t20rwIP9BKnV65Itp9jF/kLjHbaLdk1b6k
i7VRajy91WTILqQAZyM7kMGAz9JHpeTCM3B6L5Y2ggP5BHreHtRc7vQO/tAG7Jz2lV5W+V2CzkFK
n+pn6e1b/N5pHHx+j5yVDgg8YFsjLoUZK7zV1b015WNi5XkR/Wmn0Y6+Gm7rPiqDNhOI5fIOhnma
Xs91KLdp3OXfeZ2mCxfZWcgF+pTaAa1IEJr2WVmf1p5WkLhkL4T32j7B9CXaVMVUGD5qJbdKMVcu
zXSvugSXXF/YVBOpZBJwE3K/X1SnMy/cuh0ria7ohFT1rp6n+ljpbrUXZjE+eFaNmv/nM71EHH9f
irSx6etCUqHzCltj3THrRIRirjN6L1GFLCIYol74ykJAuAB/W8dZFIFolNFfRQmB4H6tFaAq2BPz
ynovVIoS3xyxW7XKKH8DdGP9o7QmYk9Eq0s8SfSi88/Lb/nr4CDcGU6JPoQvalnOh7SZ26smqfHm
RPo7qJGWvXBQz+rg7wMCS6LqwWExjVUQKdxEiMQrPZrWVvzV6b3+LnQhG/fq0B4nLNsiP6yoGeSy
Mo9GXT3rbaUcPl/Is5T4/UfAPiaOYucS2Jx+tey1irao8F7yutPlJrRnJB+J8L7HbT9dDZNrbmM7
zV6HMQrf9Hge7oRVqLlv5eolc931/fG/n0LuRikMRdl13VQUnTrObe+9VJ7b2Uev7wvp9x12nr43
oFmzMbR6pv1Ypl+1boq+fj4T51ua5YdU//9GX10eyG6ZVofC50s9FMnGbtwpCowY4bgLy35+VhkH
mDo35FKDWOu7T4Y+Dl7bMOFCz/4zPant7Lm19jyNw7WdePOFNs9H44Fdgef8boB1ZjbSu/bkeZP7
Mg6W8U3PR3fjTdMQ4PZh/mprmVz4vo+OLLQNImMOLZiXZZ7/Okb9guEd88h7EZG07vVRRk9F7I7H
2UzFJdLYR99GJ51Sw8Ivgth5OlYmiQgllsEvOM87477sbHFdGok7+4pQPMx2hWV8/+dtQgiukd0s
9zvkptMhTa0YcNArwxcl1LooaOheRTs14ym/cMV+cBoYaFk0OpVwjlcDVWgvTmY1hy+NWpVBWYQe
CIxK2dpY3R50OQnM00P5LU1ls//8Ez9YQV3VXGj6OE8tHoKnn6i3w5yYtfReNGOIPbyt5hQHHtOc
t+oI/O5C1LB+Mzn1KFCSwEN4RN9r3Q20E71VBMZdLwIJyGYpyE7Cb3Q7fg0rRRBFtLkfGV74+PlH
frB1uOQ9TvsiK3RGBh7xCKPCbDG9oYwQlCj7A6nieFRGeA5W1v0jMW15XWj0L5QYUjjjzJQNSV0p
NHVSXhZ8xJUCH2fTl/CntoqbpDcms3Cp3f7RMi6qV4u2z1KhWh1E2k6pF6JS8hLVcxxtYM9SHNDt
tAiKOA0v7NYPbk/GIlPi6C991dUzIqwhbqq4D18Ks+p0Gskm8DJtnNULt8tHu4W4g3yf7j2eBatT
4fWyNrLZCV+cPEIIVh+mbSay5Iq+dXjj1DgQymkOD5/vlY8GXXzDeaKh3SFNcnogxjIsvQw3jleF
TCEwhRy2ODDbhzjW6kNXdeaXSk/SC6fwfFDU0ShmUsInnmXznA46hL2ahKodvXZJDA02t+qeDhF0
tJ07RvVNoUsPW0+gpZvPP/Z8JRl3iYCoa70TgE7HpWItxyh2OBNZa0i/ZiEISSgZ/fl8nPPtyQWK
IhMQGI+dY622Jw5Pdt6UXfw6Do53Y0z55KeDYz+YuuJt/30owD0L3ZbcAEbj6SflUZKlmKglDDXk
N5Oip98wXwTbjGTFP18r4HmWYpTBm7ugXE6HiuomblzV5Ks8o/iSK41yHCeNo9DHN27clLvPv+yD
TYIGByxN7lDusrU6mhlWTt4lMHcatbE2iTO2j55iiGPupQn4PHRjmrzsL5zBdZrFJNJBQRp8aV3Q
UFlerr9eeMvyZGEWZfKqqsOwN3SsAg0Tn6FkyoxbKswtDMNR/wHIY9x6mWpfuGo+2jiEFksp7J2X
vlrNMKknBw/L5JXqXH/kmUwD0ynEgzP3/+gNyKXNn1SyUUPnLADcW31p6fbWbNf5azMKo96qeVJm
925bKPp3KlTt16hCovOSttT5y0QXlI4hNSedpGfdOsyrLAPCXpav2iCBguGG/JW6kHEzjUV8QExj
vHC7fTAedQIS58WgjMx99ZGFZ88S+FP5akjH8oEyJyiJDk27GabB/JNSJr7w4p8v4PIK0pBCUY+b
Zq2tCzAoLaJuFK/qpM87t4yc731iWEGj9fM/up+wfNDrCCroRoDxJOg+XUHCiDIe8MZ9VUI6Bd+m
TJL+h16YK8cSusC3z4/j2ZcteRwx4SJgxSO4/jI0JaNqMJL2dZFz+tWiceRrBKg8vorR/3+MRWbm
kEYsV9u7k/xfpxD0WGWrc9K9GmppgRJAvmrLmwjBo1GSSy2Is3uGJJza7JIb8WVnaJrehK1ch/r4
6o1Nc2OECTay1WDdjX167L10m+hFdvx8Ls/eIQBSAI/Bp4GPXNSpTleurBYx9ijVX9VMJXxpHYyJ
tjq1wq+fj3O+Zgudz9UoliGeQSZxOo6X9U1Pnqa/tvQo4NXqdnQVj4vZk1C9S1Hg8j87qZuwXpCw
gR+QrFDyXoVJWmPBeek88VtYOOSKuLC+U+9Pg3kUDgDQpAggsnnbKNOL359/5lm1gQYZ0fWiaY3a
rHqG4zZG28g72cs/lEzt5wRBs2syq+mhTmEbCRkNvysVpdfU1MYrjPrcH3o+DRfm+r379/f3c287
BurWSyEdRtnaES8plDEsZ6t9w/YWobzZTkPpW0kX1dTFpg4Zk0RF48gzZvO7YuYxoLjJ0A75YMmM
mnGuP7cZSPujULVSvfCWniEYFooGcTiytPTZlt7O6U4wEhQ5W2Hpb4gSGQ+9GRrPCkirRyreMg+E
Bp1tpHq0rW3duq7ToncCz1K0hdNYLsGE2f+Qczb+hIXRjdsLy7eEe6czhzYQzy78AnYqj/3pj9Ok
K9pem/U3Vbbel4TO06NmKaL29cY17gY4goPvtbXn+APl+tynO4F7Vy+r4dCaMeTZ2Kxj68J6rp+O
ZcZIhIkEyGpAViz//q87yOmJE/vM1t7mSYxvVq2VfyxBVdVk1R4QJbMvzcLyFp3OAqoM1KiXeBGY
1prrP0IsyrEKc97SUqqLm1PRWkHk5K1fx010VzZVod448aT6pkhxwyh5qh/CwuxxFdDy38VE23IX
622ebj5fn/OZoPS7JOskQDRr1wVRV5QoSnRa+DvrrGcls0Pa/UU/3IROUR3yVL59Ptz6PqbSi8UA
rHy22gKjXW3V0OsaaBd69BbxCPizmtEQUWrlWlZNexyMor8yBze+MPvry+t9UNyeqPCD2yUzOV1t
6HIxHDMGLWcgq9jfmHtaXh6EwFK771A53Y9Wox2bCEbv55/7wexyRyNdQaEbTsi66DLMcW1ZnRK9
oUc0PFWtW27iNDGuzW7MNqMbHz4f7mx2ESRDVpRbmteONu/qQ4mU1CRJ0/SNg9PkvoGA1utodFOD
OEc++NS10OO1zP5Snrms2snuZtxFNHZhInBProWqNTxqOjwisjcpODrQe8pN5MnQwiaVd+9fdyyD
0dpUAaexnHReT1ezko7eu0WXvQGtSCa/htOqACSg+gH+Xtki2SEvuat88H3U8cm/4Fcger4OjyBJ
pjTK+/zNiqLiIEPXvYYNHB7nBAjr50v48VAAcHlokK9ZA5BmSN1Vplb5Wyz0ZJt7mrIbY10voCVS
ILiQkZxtT4AgFnKlS4YJd2TdcqMKmWqKIos30ItxkGSjcehoRu2nqVfu83K+VGz5cLx3xzFU8TkN
y8f/de2qLaimVEvKtyS1IrQgqrJuj6o+WteRLEoFyVLTuACdPDv7yydyGpbrhhbbmsGQxfTklczJ
3+w0Hb+GaV1t8dqzfdllAG7URm9vatPKsHythktB0wdryV5B9oi9QwCxDhombK/SCKrnW9yNJXQm
/KEOTT2kCZ3u3L7/fON8MLcMBtaCe5xY/sx7qDCSXBhN+TYXmbEtceLe8vCN+x71xWCA5nfhrvlw
PJJpWi8mSnprTkyu611c5WP51snUPlCQyDbzLPN7Hq7i0PDMX2gHnE8mukqg1hbg2tIqXRb6r71T
YzMeDbmWvc3OoD7UUYedrFpN95ppXsKOn4ecCH8hoof8xyJ4Bl7qdCytAt9JsCTeIreusNyZdYHm
gmv/9Bo9/Yr7NZyxVK1BTvXGnQ2/cdf0c32hhXg+wfwIwnpeDxRIiIJPfwRVyUlNp5LD6czp3srK
FLmJwvjtjFV2aLzyX9E6jERdEqwxRQMok95qPPSL+6pV5uKtmcznpqvbQ2TwcFWzs0lIlXafb9fz
5STaoBNLWZJEmjbI6ddBEeoyI1S6Nzzsw9tEnZGsSb3kaBr927+PBJKQsIPmPky+VRE08SZtahXZ
v4WDXt3Muhdvhz5Kdvh0y/3nQ60KTMC6kD0FHQuEQQM8vdZWmuYGqQ4l1/9ERWnCF270baO5A3bL
CgIvUWMfc1xpN/GQpN9VF9Tf58Ov4Uj/G38Bl3HjGTRAlkn/64wMQDZRqWu1P1AfTHPburX+ozXb
bl9Eg7Vppkq9UaPwSQ119wCCGxCOPc8702nmO7XNL11/q6t3+TVUS+gBke0Tl6w7tLRugUxrrf5H
V3png6wBFAy7CI2HLDTcfROaCB/kTaj5aSb7C0HCsln/ikj+NzYSfnSpl+tiDau1R4xl9Kgw/sQj
DaeoK+cfeuooFwpC67Twf8MsH0g8AhNxzb7MW4qYRaEZf1owP0fEWQwfEzhEY3Qp4506WbpfpHh7
Iwgzf0kb5dZAaPSYOO1RlEP1H/hpecmeZd0Y5zdxpjhc3JSLu6exKou5Yzd6Sm4af2y9fG7KPDzE
INx3vJFPnZO60teQ+J832F4mD/WUQBNJOoBY+GVfgKCtjvj/fggvBPwIKpGUPE93Y1UXqA/qwvwD
zDHZNl5qH5MY5VOlN5XthZ2/1B9O15uMjtYtvTj+OMsyu8FLFk23OPIVw0VFg2rhdT+00S+Ud5rj
3MzJBi/DcJOjdr8ZlZCCNqifl89/xSr8Xj4YLTcSccMEMnImG6VFbjlYIHYi30wb76pzva+VHBD1
qbWu/i+VJizjJu8uUYA/2IVInTHDBBmEG9jKn070FKalkpkIh/ijkdwiKhGKLx1UGKRIlOlPI0Z3
i79a9DxiSASfARmiozUqQ9Chv1oHSa9WV0NDs+1CdPnBdcTvWdQQUULjol8j+L3Mim1PSORdSVbU
L9HYxUfUy1y/y5wxiItwvBoROEE+RNi7Xh/xe3Ea83qaC31r0K7+8fnynO9HFyAq8RjnFWXYNU2o
1b3ebtUyjfzMMgHKeGZ4x6JANzfLS2yWs/uH6Ba0BJ0NasXkueu9X5SDojROH9EbQusFdDmKQ32V
R9WFi+5szzEQmnrsOXj5YOdWa+8M9TjJXh0j1HXzOdt6eAHoG9EiNfa14Ha2fdB/OEd3OmohF66/
D8ZebJvp4tA7JQRcj+3qtSFGQ4t8mzvvWDRh/sUw6zyI46r4RWI2PjauKy8h9d9vsJPDzpuy1APp
5iB1CWjwdL+HtR0P1Wyw30MYXtNuptCqX8eiiu6T3EClTbhOqwKfB4+5mZRa9a40TOkfIWrNZVCn
kV34dVFOra9nQ06iPGqEc6mPTkVi3pc5onMByhet6QMmtsvtIoSSPFtpVypfbVnFxZWVKr2KFkEC
INOw1YnUQRvRk6r8EMJyMgamEbkviDkVj3EeI1Vpz440um04S9coN9SpZyhVEkGTx8/3+NmbS6QD
k2QBQTA13tpzuLcQxTGbXI/8GLpTcxzqcpIB6lSGd2PV0k2O8LqGa3Tnqnxb07C59Ogvc3+yNtB1
wDC6SxcRHu1aetmGkgYVacAOswUdN/mAdFtq7vAO1KD0iu7FNiPrwu1/9tGMCRkeLROiPIA7q1gS
VDuiPz3aT75plb9LTObuCjTTaTIP3pU+jniow0TY2eNsXzgBH3wtGQJ+1rSvoI6sO4qkcpnlZSg+
+pNMDk4b1dkh0vU5emgTozFvSiL2/EJecHbq6Oej/7jIlNLDhCBzuvu1yOzSjqJmClrYNP0WvcQ2
0KSl5X4+RFWgVIr3RQK2CS9cNe+4vpO1JfsCr7mwEEG9QE8+HRlhp9LLDQM6TKv2bXE1kvo2Mqg6
QxM/W3QJQEObndYeXHwRkzZwXKBGN6OdFN0XpxgIBXZk/+hxSNQp77puVmJfkzqQ+VzJu2rjeq25
jwms4RxWzbxguxPE6Xxox5HzO86E3W1MQnn16Bgk1ghD0V8Mr72WY6X7SuFoCY5hSjNvzTxXk1s7
oyC0EVYjqw3m02B4Pz9s6wcF6BZAAHYdfwGwvMYNZ8T6Kjma/nPwuo2lf/dE7P8f9s5sN25kS9ev
Uqh7ujkPB733BckcNUvWYN8Qsixznmc+/fko272VlFvZwr45B2gUUCiXnIpkcEXEirX+IR1v3h9k
+bqXgywmPW77Bl3mQL5XbpD2EOxhtMML60hMLeN4OcjijtQEOmpggi/fc820FcnxhX0V7sxjKsVH
nmVJPtMN6OOF8PIs/ta4Fm/G3bEnWV7BFk+yxKbmvqYVcsI7QRQhOJUaWxhd/cn/3NzK1++/mOWu
sxxJPlwNJXR3Q6wYSbqI9yiGaSvtLNhjEfP+MMfmbJHOy/AScjiC8r13lrmRK970O+lI6ejYEHMy
8+raGPZq4wleKN+zUTuq69nBSli//xQv+vCv947lbM1r6fUY2CIpRcljlI/leblZhzAk7Pa2g1Pw
PRTs8MHa+a6wQ9ZOO1a9XeoacA08WKfLfCENhTJuep4v8jeVuq09Z0wvxbqxK0HbS7KNds25Zq58
ZScpgi1oJeChnSCeTPWa7+z26IvonxGSqyFDvz8tR3aQpT+fCNEgSgZiKDC+pf1VnX1pqyP7xx8X
BMcFtXKSX8o7hxMvB2R+6IUQP7H9Od1LX62vvuuv8+37T/LHGHo1zGI15GMUWkHMMPmPeJs/jQ/C
btz8e0MsVoKgF42S0lq9b1f+ag7T0f5oNv0SKa+eYrESGgXq+5TMQ+yLU38v78pdfGwlzBP+ZiW8
GmOxEqpALYxKZQzpIrPs7hT8GCZw1beislvFib+L3/69aVvkC7VviUKTEv35j+lEuFP22ebYy192
oH+usFfPNEfHq9VtxFJQCEhf33tfi1N5k3/VL3vO7X1XrZu74Fad7OYhOGIYcyziFgdjE+dDFYSM
OY6OcK+XrlA41mf99t+bvcXJmBV+ghols9evhu3PoFN27w/xx8OXyj35MuVJlunh5OH6MwEojOV7
o9rnwo2p3mj9ZCv9l39vmEVsi7nvJdHEMEWwsrRNFO+LwgnVI4v0TfmJCz/UKK6F8Eup/CyRfY0B
R75KxOmLVZtBZkvh0F55QDE7KO2Q6Nd5lqOiiGpXuBWGOsncGF3JH2FcqaQdGDY8fuypAY/QKwBB
MqssIvCwiP6xHyolajzpixknWNKJQ3ZRkSGTrpWKzX1wOJJJzbP4enXPYBVMhcCKgG+irL0AyqAK
x9eJreCrr6WWantRmOA37RnH0sLlyUH2j0oQNFewvS+iEIdB0w4e4uGq7H3patksAwcgUivuuaFO
puTQWKs/6CIG+AeMETkuqH7umChlHA6YAK0N/Sopviplqjmsu0x0TAGHLUObMCeOmuKYmOJygVNT
4MiaK9kIdCjWEmjbUNUCJ6aEj7UshCdTEIcXOj6LZ4gvmxdTPuWnCeSCI0XLN+9vLmRIsBYonqI8
tezZpUoiDgIi0aiNyiBmuP5vsC+Qnfej8s3bQ7t/RgUAOqdiR0frcDKFwkQWPpWyx0oorcJBLjy/
sWaz5w1wmPTIifP2kWDtUIUCiUDscTM/HMwsqB6aqMs/FnrWnlZYSV5lpXZs4ub3fxD4TNYMeZMQ
P4J+sSRBCR6ySmqs67dhkHfrQtC1s84IpW3kp3fUQPWtgLlGYQuC1DlT2/VHbuLLnh0gFsBZJvdS
YA/UQJasek1M4lIIfPO2DDgWoOUOZvVoDCIg9ywPWlR4zSoMwYVPMI4/o9SZyZat+34sPMcJf+3I
pL8JXjxluRLqJtAsulxLwFyZWBgX9LF6O3a6cA7jFfHgji7svTp40rCmTix9F3tBLI954r0dmA4e
tR1imD4QhaDDt10RAYGpp+ZtIbWRQ9XQs9G9MPYIyis7D1DwmZob5ZEj7GVZHL59RKcQBYX/Nsut
LmFEHP4ekvmqj/cUqtSItMS1kW20tun8qxRRFeOkajJVcoHuV7XjI1Ft2aLKWrup0MEonvFSbkfP
qdE1jBtbhyqvl7aV1Hq9T+VaK1wu902XOqNPTW07qnWkHjNPexvAHFlU0AGHoz1CRfNw4uQB7bMY
gtRtIXeTvsJ4uIbGPUReuRUwovPWSqpKySZMOzFb66jh+Rvkz81jKPHltRLUB2WsuZQLWAEtq8UB
0s13MRVO+K0++fV0jgSMX7l4luvKLgAmV7pTRVFvlYsIba/ystC8qw/uTbMMCmVrkIxIdnCSHc6D
GBWqFopyfjfFY9jTQ4iGYa2V3hjYWav7x3anN1shhyUAQei/QJYk1CYPhzP9ysAYxIjvkilJKPzU
GZR9IYIHb8dT+0HtDfDbMHDoEoGu5oAGlXg4Wh/TcNOCVrjFE2u8SlqldYpEyTZF7Pe2OVFgGpNo
cKnamUeuem83qJcqoUXZjH9AHi4uYpSqNARtkupOCSrhvEot61TtIus8H1vN4aHVEyVO5SvJU4Nz
VQp+yFKTHknO3uwNHGszwXFmOM42IItLmqWlsSr4JSk5Jw717iLpVl47q7X2vZbt1dL/EqK0tno/
oJYRjSibNBNlYB0iXQYa9HDOAVQZUMmH4Q6+l7LycY7Q7yL00UXoD6Y4XOQggNLNqDb9BlUc4+6j
owOJMWcNfyj+s7TY4eih6WllM3XanaxN1mlNK/iqT3u1u0JqffrRy0ajuwCP6+Z8rD3r2G785q1T
A4cRAZAD2gBtySUpwut86p96ON713JAkJ4hkE+czs433Sodfjp0Dtj/Parm4icpa32fdGH5Tcm/Q
juzQ8+71eoOevwdcAtggM/SSwvzhNAia1FtjW4p3Zd14o02mUFSbXm6SCuU+3wcK1abFEcjO2zHR
VAN0xbBz1225k7RDii0F3gJ3Fl4ubqN21sVUWmilxIILLOmYGvYyugGyYY6EEAs3DxGVvEWcxVoz
yXVdVHfRhMJJ0DX9GWok01qwLF+2y0Im/wdw8P39+FpmVwq0CbDE6MESZyANFvu1H2sKnoSldqe0
+F3PupzRvaaOSnpk//jTONTckTmcKRos5MMXmLa9GVYIFbFPdkK4nzwhMZwUnIF6ZKDlhswDASFl
LwbKwj655CbXWLqgK9dKd3481HYsefmqR9XcDkQv/ujOMA9Fag+DAfThG4SI1cL1xA9KukP9PT9V
pso4aXvVoz9LiEKfiNwmyKdvSYcm0/tv7W1oQhGcLfNA7LAcljuhVFsGIquyeIfPm7HOksoQ9yVZ
k2mX5LCflRbHpw+PiFYB/WBCFH7dsgjZx5kY153o3xlBXK893WjWlpRZKxM9FtuAAXpEC+nNagAh
C5GHG/gsbcXmdxgvfob4zpi1012Uy8mmGqktZeCRHZE1svNTUV8Vefvw/jO+iVFAzgAfuDlxnFNz
XYwpdTGM+Sqb7uLcEi7iRFHXSj3mR6Lmj6OQXtNcBAfI7nL4ZJ6PDUOLu+GdJQ2NO5aJikdScMwg
E94ov+dgy4R2QoACbiQdxChvsbK1LptatD3CW0+oBBQIq1EoXB0jqfjboJdhLdpBDJ1Ds0HOlVZk
K1EYZA9T1WnpLGEP5Ps70Ix63Op9YuIL0yQB9rtRhj2Ok4ASs77RDzHG2LZQj/AeFCvyutIRAr2v
LBuEeCtEdjro+uQoU++lF7WSt/Cfs6Fu9A1t6JZqVwRlRnL6sQo0/FhxnB0HlIKNIj3xCw9TBZs+
OeXfTV0TJIETNZOiU3I38TjaYUUD+cCGTJ6YYEWqtKM7riRq0WnbFndiXEXGXC4l3Q6AdMcG5UmA
RHbXwyo5tSIsdc4hnShV76KANJTxSitrMz5BSC3IH8JIzvMbBO2CMNrhRadC3+510cMGilxg9AO7
kGR8h+wA7Z1SsGW5SHDTkZS8I/0XGp2mYK+V5Y7yhhTdT5FcAaENvILrqz31RaC3XCAoWmxTURun
i6ZGu2nD1c6Mf4A7s3DLUH2kKS88bWypfVYIqK4rnLzCJ0hgWbYKsbfhdorVosFvAiXf7XtOEG/N
DVyPfuRDE4vrEhmi3tHKqdPvFNSeSlvRYjldD2E+iZemrwbNqewnWojtjlK0sW8nSoCuHU4aErov
hhq3yXkjeQkYmKHFdHoL59sQtr6vNN21CjQmRWyZ/X5lDYipXMYVpjJfRJFqy+BIUYpuiAPNSqWz
ag1Z7u8kWcifkfkuZqldeQhXXqL0gLt8LGk2lpUJojvK9VDfFL1QZ5uRVDfYFBTnx12gk+65xaB4
kdtlgV+7hin4qtN7fdKftL5SqRt8ZazeqUoFnyjV64pqjyumbt7EptCaD6M3WtXkRB2Yl9UgJLnv
hFUbaBvUZtIAOoVudmvyMEgWmlnLg5NMZtXZI787dDsJkErsWCEWKyjigMs2RlvWezOuCHY8v1Yo
cJT4CGLK2IyXQiAI0562lN9c9F0rh186uVa1Te+B7bidOpQDT0o/GXo7TdDFevQj7ABXmLe0aWbn
Yj17zVGBq8XP8IfAexu6EujmSjUKhEORU1WVta4PRnoGMlSdmbh6h9KM7ddaLWaQcEb47bbZontl
K4lXV5/5Cma/G7h5J9uo7Cxx1arKkF7nYGaL55Lbb4wjEFosl6MplZrohMh4gauTezTJZMIPl6By
UsfcKWJDGzNHTKSqRli/yLPU5dUpIdZ1E24v54UaGM2IVLLXeV9LvhJOQgJecJ7mJrWKakhfgp16
VLth8OASKT4q02nGRnAWxV7q7+Cjhqbu5EUTNYPTjZk1PYuCIeWSHWZ+NGl20tSljpMdDpo9BkSg
779nYCfCZhvLETPhyiV3oe/QOsxwlUGWsr69f1IskwyQv4hlo0iAFClpsbnYw0HGFwXLIbkvcD+7
twIl+I51eX0lqyWueB8e60UgZ6bGgY1dQlKUGj/AsTGi+xbx021eIFTuUjJtOuCnpVkeySyW5y5P
RumFGhR8PGp8S9FDWR0FDNDa+F7qc0zHwGNZ10IdWldibxAJJF6x7BZGkt+//5RvMhr0Vn76unKz
pfy8yH4JjAh/v0T4LCV1ZtqKCATUSapqONOTkM1bzIrwSIrx5iXOV0m8qSC2UfehGH14EINfAvhU
CemXKDDKxvV82arWrRAqwxNaOprx4/0nnLOH1+exOufYMHC4wAB8gQxwOFwW4YphVXHFcL1lOa1X
VMEznJXMPImrjv1bjiOjy1hEU1NvAlkbpC/vf4M3zQ1eLuUDUgXuk6BMl15UoaoJuDunzT2y997n
Qo8oWqxhLwYqwF8Bne514iex5WDyKT/l1egPsLCgSbSGI0/qIF11hicMR0rWL7Dug4lBUBSgJZVy
qqAz9/5wYuo0hMjpV+Id0nidEm4ChK6Qt89M8pFLdqphSNbNSGFh3XlRS2El67BPufMzIwUOV3dJ
naNaLmLQ41hlZvpboE6Z7rs4xbGzKEV/VKjzTeRQq8XDHgWxWYQWH+nDb2wJ+egrXiY/DOgW6pvU
KGN52xcW+Q95UXDsnvHmFj4bSJAvkgtTi6X4sUhMw5KVHo6a+JBGk6qcU3mXB9czlbpYh0OZAp3q
fQJ5I8tCE0m2wWLxL/1C65V1pRmYZL4fR28iGYQwKbLINYDjk690+PhDKcp+oxrhQ117xkpK4gG0
HHQALZJqV56Cbu1NWukMQpwdaU+9nXgqMYBfIQmRqzP5hyNPRimEhZkGDwj+kGUqU4DKsyTFQWwX
o9GW1+8/6HJT4hZO8sy/eNHQoJa65WnT11NKwvtgTEa8gzMf7vTaEq7DoIl2eisnl++PN0/cwUrg
1g/JA/oT2zzFjsXEZoJUNV4y1A9Sk3s4MuldeteEqVe5TZnLlV1PGuRAJfXUI+2Ht/PKxQcEOgVM
5pWleDivPR3ceVMaHjTg1NG+jCwhOwvCbIpcI0NV/Ehl5Q8BzTOyBSLYCMcf6OPheBm9sbTv+upB
mKXxPodwC6BYlGaGMcvoq9GeugDqfzkuIakLALgZ3AAxy9Ax8zA+Vpp4+5Y55+aiAWUXasfLlkMa
p2YQd33wMCNT3VHTvV2tnFeG4vhUsrbvv+K3M82dArYi9WIAl/R7Dp988GSEyOvRejBRdrjNi166
jAodOXARkc4j4fsGtcSbpL+K69kswwEdc37yV7gGT88aS28r4SFtMp/bFDK+Rh06qORaNEHzIknH
q5yMPj1FeUsUMKlFI+GuKOnknRaK4PsNnZDZi4NGMFrI0rrg8iGexmMRJPsUpBoa7/iXabfBYPY3
H5wo6o0kWYhOUfWmKb347o2P2a2RidI9vScj2BMP5ReT61+AfEKsC+5HR0NlA0lUVLTpWlB1OJwp
Ja1EJHxT/V4VYu0er11QZLqgrUoML48E/xzbB4t8FvRAcg3a+izmuSypjsjL4ZarazPkVJrvXb4b
llO9TVFwd2maqHZEK3THURut/EnNP5r1zFrPs0Y8tWRgv/piC201QEJxWJr3HjePcDu1VhZz7GPz
cuL7oiUcySffLC6UZmYFZwS759LmEnTbIstKx1NEYlprG0ftJsWJWt/fMwU1CO4sOgKrWY5H1IBn
pjVNz53u4NICKQ5x27Z6Uf7WyfqlaXb+vor19nOfp/fcfY7ZhL8ZDfICNRaIzlCouAYsJrOo+yaG
lTg8Adin1T5VIha9Rm6FG9kowmI1Ipx8rPa3rB8Bm9DnHHJmy7CLLll6SddUfRtP4pNledklrIrs
pI2M8siC+MOTUZuCi8tGBQnLWOzQOMGGmWrm4pPQet2d1mnDCpeFxM1H9CRtWSifP7YAqemL4LIp
taNNZpDuHC7AFivzoSi8+Al/ddEurSBZdd2Y2l1UTkeSiLePRqNupvzPxw+drEXeT8mJua2S5ikb
9GojFlO/4aJ3VpA0niH21NkffDIZsDvwnZnWQO9u2UoncY3KUZ9GhED72fTDbNa+6ieOnuvHLLCW
hwvtVt43MznX8tn0F+E4RDOEwUAuqDbaHAv5dNqFCEecBjg4373/VG8mkReFMwKqaxycTNkiVUEg
Vx+VSWufxsZKHkwkZEzfCAssKZtgW/n6kaNsmRkR5hzM1DEBSHB4LtvKmjjRoIeZ8uQbhfGgRaJG
tWwQezy3W2PIVkiAgHCltWL5H9wvuSOKtLN1PksOKC9TTrUvxHEys/TJyjnlbDI3z564ozlDh2H1
kVh5O6vsJ+hDkN4Smbi+Hq6CSi87HFG1kf1Et7Z+Hnc/DIgG92biabetnx/bv95gi2G70FqchS8A
oAAaWAxIMStIIBcJ39DeMYdvOoi2aScYUehJjplUXga9bRrjQl5NOHz0u2II8cDIyjAPdqOnIZZo
dyHBiMWR2aRu04VR1uBX1mdRcxJxLsi2JIai0GKEpHipZLdoHBlOEqHALGCKWrW0SlDIKY7JdC1n
EnYuBOaZuUuz2mRrP5xJsZbSdNTRJB89abzOqVVuE2ssV+hMxV80aeyPvLnl0oMwxP5PEk3HELWG
ZVVfbAvBk8tK+YrOUuSAYhlsAVWiTUyf69iF+c2zcV/m6J5hZfOOsmQm5yFrQOX6+w0Vyk5/LkQr
QvHMH/1WSNwWC6B87U8lBWM50jgNnS4E8zjYPlWNAo25BPfyR6sbAIvrgRlVyCWGkRK5NWguFdcY
tWptdmJcFY7M0Zv6g47vJWQT7vkzy/eNoQqHaNAlXpE8tarV9M9yiR2um41d3OMmTgFXWClBLcbP
nS8oDZ7R6Odf+WJTUm2MyWD9TcbJnx5LURZ7C7Uu2pIzdga8J+JxS3EjzVMFzyuk5joXhMGVlc5a
j0mT7BC9aJ0YQSeKMcExbczlFejnqHOIkhTRdl06/KV+FXl6ojXXSJdlazPqg22SWeU+l6l9VFrf
nZBLdGuVDdyBu6hcYNZ6DJK+CKT5O4CyIgcFNEgu+tJCenU/kLWY6dCN8lrTa1F3UGKTTCdtR3Nj
VLV5nnVaoh/JB/8w2RRNZ60GWJ8AKxalDKFAHKNupfK6H3GPqSolW0fmZNwImhCvi6oU3XymPb5/
WP1xUPCQtNvA95EWHm4GQggqqEn76jrFMGgX0KDYiFIZniH85jlQPDtbyKN+9f6gix3hZXJpRlMg
RpwMHOhiByo1s6D40tTXeZzBMosq9jsF8DIM02Nq8ouCzMtQc1WRbW5uei+ZykkkVHQ25Oo6yAU9
28Fhy0UMSHLVO5myGiHnWu4qb0XCYQ4rCSPx8mOHJMgUNj3qFWgVUKZ6Awid4LMN9D3y676NFOht
ZrJtLJF2iTfERwJokf7+HGpOAhhx9l2YY/pVzKL008i9mOFEk4T+mWBJ3arNg2NJ9uKS9jIKZuFs
spz7swjj4SiNFLLTlEV2PeRjcNbm9dOUCsMNaLYAbSitWikojGAqFoGui7yvH4uceTapwaNjy74M
JnGRxkWCb0Sdr4bXwmRFV5zOgmPlU7dHsC/fvD/UH2aTQ5h0g0o4a32p00mLaUgELc2vhQ5hRL8e
mgtMCeLH90f5w2zOuA/qEAizkHIs3lmSxh4eRkJxHUuQ8jBqq5zI83RXsQJj1bVque1GVaOJWteJ
ExjdMYbtcp9T5lYqOepcR+WKvwQTABtLE6xdm+tUmrxL0SvoQ4tKKCYutgDFV08pxCPX0KV4AAHE
YgSFwl1iVqWRF+8Q3EYRB6XcXmOnij5cjQGSK2cTzkEgezLfTeiOnmde0z5ZZZPuwak0T60VpE8S
GoPfEp7jl0nYfzwN/wfpt8ufJYb6n//Jn5/yAsKuHzSLP/7zonjObprq+bk5eyz+c/7of/3Vww/+
8yx8qvI6/9Es/9bBh/j9v8Z3H5vHgz+sMpR4x6v2uRqvn+s2aV4G4JvOf/N/+sO/nl9+y+exeP7H
309Y2jfzb/PDPPv714923//x98yK+I/Xv/7Xz84fUz626R+/PydtQcz+/G2/P/L8WDf/+FvQpU/z
7sUxjAQcgNH5VfbPv380nxmkB2DgyGJnUaEsr5rgH39L+ieKhvC2iStuyXzs77+QzX75kfaJaiIa
u0iNcsRRgvv795c7eEv/emt/ZW16mYdZU//j78PYfdH++lmARnd5lsdcXIz1gqvJqHStO6TSvVfJ
EyTlJnT7oR5giAtHUrQXsvm/qlM/h6OAAmyE43JWCD/c+Co182ZTxcatPJW2M9+oWUGn7r/66dju
px4BMDs0IwkhPt8IvuftWGTbolKknRhPjWgrRjmeov5b3GhmcieYZnqXgNYJZ8Wp1SRpORe2pv9e
RgAqcqtSnUjPEh1yDQI02qhUG8PXxLUQldytENjdTOZQnhWNZ10HWgrjZ0AJPrQ6mfQwFRGmmYba
0TXWEYVbo1z7+oiISjqNhWWPXhdf9Zidx7ZiddHVqyD69Z5ev5eXiV/OFHkXWilzqYnj73CmyBkH
CWktZspKyq8Zwq63ek/RYQXLQwF3bGaFrQ+dkYMYEb7yX6q/ltUEhUqBsizQtCgQY3uKFMDhA017
iPBR5lp17t9GRWo6Fga9tdMkYYUMQTZJtq6VcWmHUddSFpk6aUXvSfpe490VrdvW0vd9GY27pIxg
gDbI5A9io9G/I+97BkqS2E2t91s18JLVZEzzb5rl1sSp+txxT2qcTqjsyQvF6kjytQDXv4QUPH+q
BYBIZxYHK+X1iY2sWlJIulW72MyYqJUUuh3rYrYr6k46EXyKdDZgowKBh1rYSL1uN1Krkf0jA2cm
seg0PZbTwjj6oKvxaAZYdyfEqb9JUQdfvf9SDxOpl69K/j832VXkCTjiD79q4htoVstJ42aZBwEQ
s6Vtb2aDqwxi4NI8NTemUVXrhIbtxw6MX0MzTRyPM41uqQIRRWXJ00YNhrjAWWsN2zRzqCQ38dXa
6aW22hppF635RXTHJ9/bxzW8Hi3XfUdKADm+PxGHecGvb/Micc0FgH7poi6AHO+ENoTfuFPDe9AE
XPUyqTaOhcZhYj4PwwYKVB//WPCaJFuH862lXmYAtKrdRB3LUzlPip2v5HLvBFrfI4/Sp1ei4mny
Ckcq87GVo96uGlW8QQHMWxW1UDxPcdxdS6rZnkSqqQe45WXeWd9W5TH1/bf7MCtlLoly4SaVWd4h
4rRFDntucBp+Uax9/ywpDQRKqmlLBfgXiPVDZ/V/ewIfnNrvnuj/D57VFJteReKcCxwc1mc5h+Bz
VT02r0/rlw/9Pq7lTxTdwYrM7V/A2Qqh+/u4lj+RMAPHIeOCWMh/vj6uccYDL0vPERblnAH+Pq31
T5QxURvjfwJsnY0oP3BaL1pu7HKUEfQ53eQfNJqWqW5n9lgTyfHgtpie30ZdMX0J4mHTQhbKHLOS
4kvLGC30rSLp3GvV7DmEirPPlEjYF37fftHRID+Jw7g9QW/E3+GMllyj1kdx82Va/zfC/qaD916E
fa7GLPz++P2v8K/P+bdHP38daC+f/R1o4ieEEDFyhjJCWLxIkv4ONOkT90+UigAN0RzhqvavQJM+
kRIQf3PWDyh1Brr/jjTxE6Aq6gFsepDciMaPRBpDvGojsnWiKT+LSJFfgkUhgg+3TuBp/lD6muXg
s9Buuq5WVv0AoPjV3Pwhy3lxoXiV5VBGnQm6NEnmOjgty/lrvLpuV30oAQibLYy8yPscKm0wrJK6
0yrb7KvgSxyogmCPSFTorjhGA9ryXRiLttQMw8WoZSHyVh58LFsvxK5e6VOu1+sxbKPAVvSGVnQA
e4Zes9pe4AyDLRM6fsM3NfWaPTYqAu6uQ9rcTTWQwrWcwdJwu1IeC1rYUv1l0orqshpV3z+pdRoE
NmBZ5SoJW7m026StGgdk9IjQvSSkqTM7ymo7L2nMdke/rLuMFPxT7aorhvPOLC19ZZWxJWwGfSwr
p/TU7BRPS/KkKMtadOcmL9BtS+XxHLG34N4gXgYsOvLzi1gIwjsU9NXIkWu9vStZu+BQ1QzC5mwK
ewoembrIWFfqTo7iaT/22DfaegpVb1WAlQEGWiZdbJshrWMHhnk3OGjZjCq121a2O0nNPqeTOQn4
iav6eaC0Xm2XPfaFhSrQVYqnBIJflpVoig2qZzpqk+DGFpZx2jm0tOVzoYvlbzGOrbGT6oP5/f0w
WQQjGx79z7lxx9EIvGzek19HSZwODZ4GlQDUu7a29YCfiKUEx0ipi5ophe55GGrnM6KBvsVS2HbM
PBP8Wi04Y531O4AL16SQsps3an1iKuDSQ88DDxTlrcOyjU5hmYfr9590kQa8fAUUXyGvg1JE35q9
5vWT+lHhDVZaCA617PosgZ6/DesQTLcaFKs21GX3/fHm33ew/nhkNhn+zVJEkG9RumwA6caqGAkO
YsVgwvFwQB2vjp0MRumRWtDLWl6MRZMSBulLrw08zOGzgcr2wtqM0JdpslDYlHJYPwgQgGV7BNLe
2EpR9Sdwfnt1rWv1Ze6L4jON9TBeK0mknA5THJgOOO/uouz42htvshqoAAq4naZvNMAkil9yExwz
KPeVGZT3tAqK64oyymmQWcZZpOfVT2TT/55zf6Ps/CqU3mRSN5QT/lq1dfPYhG19cMjNH/x9yMmf
LOBegNtmrg1IDRKj34ecQl2EKisUKhKZmZj2r0PO+MRynxWJsfCjbz/Xtn8fcsYnFRobeRbYJjAf
qB9+IJ16YS2/Csn50sjlgy2F0uGsjrrYWKSASmnQy5IbytArBDXhAjvYmJh9QSjwNqFX42RW2zm4
UbnhnvpBeJ/0YJsSQb+R0SqW1VR0kU5PHaL2QerNCGyi8c2HubCpkvoSGqfdIDsBUytJ8R2tSrdQ
rOuXif9QDP7/lqfPb+K/r6mhshr24UFFbf7Ar6DSiAGCA/VkggD66OsU3foE1BpXd/ZwsviXYtuv
iprAj2bUDsBa0iSw7nPu/CuqBFn+NKPSSavIQwgHinQfCaufLZ9/BRbEToqzZOczd4+6H73Uw73O
7LtK7gEmU37Gd2+F/26e6g40nbY7y3z8iD8DkxrFvZGQh9hikOuTW+WSOn7Txkb95sNPMr42UhP5
SAMLQuPQ1R8jO0EfciZlj1Os2Tg7ZNdNbgXheuYLULtoIkuDSjMNAwSYacykizLhSMOHqOgnW6sU
rTwVxVw1CydVjKD/nEmFdtZHMCa2XldpubLqYm0aVGdqyrJeNeRMUM/zsox3aplX6VqtjP5HnxbN
18ivZGONa1qCQ5yhr5BziFzPCs8HURlQkEgzB6aTsQqj/EJo1XrFFZfa3hje6W2bPwm9jOY2/mRc
eMdvYogi8TQIex8F7rlED3usiSMKUyRIIJ1gaqUS8h+RcMKKLU7iWAM54MfNWtILbzd21olWa8mF
Eme+7gZgK9mMruoRYWM09Uo3HHt/1WG1cz7FCmxe7vI0AoMrL6UeRI/6XGuHYNcEY3WDzru+Athl
7mabFkcatWatYG2UpdLgSqVx4etatYM7tS/M/IckjFeQniYqJb4Agyq8Tdqu3SChPq2NMcqvpET+
ZkWR6lDGU2ENFeVtkYbVCp5UtorE+BsVqq/ZkCtU0sR8g/fXEyBE4UJU2mKF/SQORNU0uLEJI13O
w+4mttqHkUVwXRQ8agX1yE4y37uN5TH+GhIB27DQi5XAPdFpqlle3Qf6ZyOp0g6fQ2kIxO/9VMZ3
MkaUEUme0eo3JYn0DpVaT9lT72uU716HSCwBScvaqZVU6+VzjFlUa12EWtNsIgGYZgFm31xZiV8G
+6A16bEOTSYlOOQIXRK5klqGUu8qnWSO7ZmJW5F+aYDmMfOVWUuZZv4oRL8Zx1PfaGtLvgxUX+h9
3+4bUQr3daUVmatORlduSi1V6Gv6U3vti0U+noAbkyrXFyrppi80+RH4tOkIzTRsSfzLK3q01lXX
19WWXd1wpAF0lN3Bu3N0iH0PhK3iTDC2MA/Std5uxLTZBnFVnlVeVPxQIJ/ZGRL1pYO2L1XPzB/P
W9Ry63qVF14i1Hd16OG0bEAncuIukx3f78NzaVAufSNX3FJXUnrdQhfaVqoHqht7EVFs9m3RnaSc
auZelpKxMDY1bJ5pW4/GzMYbhJNeSsQtMp+DrXqaQmItjCsrkPEDDb2yPq2L0q+2ULgj0a2zwYMz
lccjPuNB6W0TrStapw88EiluLN629QQf6bT6Nqhy7avQ54Ftpl2Q23Df+vXYFsGlmuvjxkBzZmUJ
krXOzUxcq2XV2HhNFY6JoZgtp2piB3n4MBUaAptNVu6kXhPcCtwcfPHKs60sjK/CaJr2tZqaamz7
qhL9X+7OY8lSJFvXT8QxtJgitt47ZEZE5gSLFIVwNDgOPP35dt3TZtV5+nZZ253dQfckopIAHPe1
/vUL/4GitTgPaQcOmw18sACOyOoHtUMWOHy09aqd20kRa9dO/tXfVPmZZUUTioVln60bD8PKKO7Q
GMTochssGOxq7wuFNf5ogMGLwSvOjNb9vd4O4KamNh4rTPWhfzobMVldcBFb4N/axrbiNij1g24X
5VnlSjszd7G/FI4+RWOGxHMchypZt/I45kv/ovOd4PfOJcW09i/2mvqhHvz5VwVv2cCOBQgYFG7M
6+C6xTR8/PkGCanSD+2yWbFv3v8FzVW/hmVoDk6df4oWj6ZF2RiHElx4zPJmeYWhza+VKn0AAx0j
w7sPJ4euODbzNO1G2+X+eqV2Sm8DvGLEFnpdYB2RuaPHWFbzofdmlfgVq6fonDzqFvern67l55/X
bwM3f1eeW+3FyG/ofRbc/nyGbdYur0R5T0cfn73lij4zf9f59H4ipfOvjZVbP5dy0p/uaQ2fo4cH
2Ths5aeQ1vABbr19X+oZ1ryX0Tn688rWt4zuV2Foy3HKtODVG5f5Zdga7a3o8j5E8IPe10CX2leN
f1GGS4to+uqPQmnZVYy+dw6MLYiMoQk6/x2BRqB5xy4tF13cnzFQKZ/61lbzyVrcrswjQcmYtSHj
MRNhRtXJ6QQoMg5h5zniqOGg9joWjnVavHXZT8p9SFv9ZerFM4Stw9JYWwxtNgEC3psVvtye3Jly
PUjL+t75fhuRSmPHfjY2Jx3r9TCHoa2snoXuG2hat/e5CBACC5r4zrXFbquNEV8qrHTtWbKY1m3d
FcOEJDUbxc6WTpekrW/hYsV0wsdoPsmKQA8RBdhnNMvjXs/hAblEZUYuTVfIgCo7DC5LfFRubdCL
Tp9eb5jRIiGSpGp9YxZe8PzbVzLzvskh/eH0QRsbjfZiYH5z4yxB/qXW5sAkoE5KqVjdHlux3KAZ
zRvkiWAS7peldaAj5dv4seZTl3izxyC5mLX92OZ50gzGsnfH/GgE/crGbft/LPq421bvoBszRr6V
4sgqtmcMM+RZGxYiK6x4Vq4Vd6shHkyheVfEhHnsEzQQjV7hn9cKVzTyh5O6dgPijPIvKYLLUFOQ
9FQ/nvqpfMeNZN+5JkV4Nbv7ybc28gHEj4KoSlSqRhNVKFX+mJidIvocdQZa6RwOheGFlbFCN9f6
RDpenegogmPwBMKElA8jtj3a62zGa+lWl6zqmGGpeiFITvlJU+Vsg46nnWZ9W0J9kEe+13KvLasL
87PDAuS+V7d5NGVr81muKMFGa7KeFG53+0zNaeSkffBYO1P/bDAFiyyv0uPGr/yXljyufdas1kHU
6dISYF8scVaPBfE8hrfFlWc3h5mu+SnFYJVq0KfRCJR5FEA8isWXF7dtrKuHoDLqHXv1jCn0qulP
g58O74BTGEENgDhHVAxBDHLil2HWcoy4qzmdvCD9Wcz+ektNQ131ZqoAf/CZ8ruufir0vo22vkc2
zSGdpPWQwhoOXKSKtrT2gydYr/ac38ho6neDXg6vhNjaA1tb24I/99u3Bkn13pPOEC8OxlXblqnj
PNcunVI537Vj2rmofXF0mtE4Wy76UsV+9XORLdx1/KEfyPubWaaZuBgwjHbsi8Zxdm3MlNxFLVGX
a0EdIwveIrISrDU2pxXwLS885tR46q2kc2hqQSidB5di87IY6iLswrrtrm3RDnEpRLVrV+bYzaIP
L40CXVstKkbXX7O71Hj9NiNqC0vixLIIs6Xsme5AxZ4DctYsKv9VOq2TqEaW+x65O2J/5jeJXI0h
nOrOCXUq9Tjd1PrYKZNAixScdBbLbnSFdlOtSn/wDwPKq6lKpp79f9an7cu8rHs3tbHyKrTyuOHD
bqnVjl2xrr8ys3Z/4kqn7zXXi/ouE3EhLPtQlGByTpqq/UJaHgei6xVx3jLv7QrOJHCVP4K6xji4
8ryQM/ljEmq8GkPRPtmiCSLVtG99MYiky3UmAoPIXwNKxhhOMrKz1lkji/iH/bRKNylX/iHfa/7g
RH+G+NWEKUdZCNnvNgfyOSUJG+l2iTGrUqY8DAOnSQq75Mle0fVT1bCr9Yv3XgXTa0lpf8qc8acX
yB965VJ7ORpDadHZUaUMDrPM3NyJ7bIZdlBHv7uqDKCZlp9etXH6bXUbGrJ/GPjGQgHzL1wdyUmL
DBynNA7ODCOM0BU6GqdU35J58q419nUXepF63yzQZRe9yt/QpcF56YLKP2f4ACFPyiZKZTMKqL5D
ieJ+tzTsowO9XZhpDdpH3fz0y4r7K/Xmc7qvCIr4E+qknDCENjikdtER4uyRFWJU/bnORcNrMtN4
qIL5JJlHR4W+vqyN7x7svtcZiXugraOq4rSyb43jfvoVU5zGNne6J7ZknTC7IoBG24196hJaUQk+
+q171jxqSj/z7y/1l1X4HtirKx+zVqGbEP0vhcAtMvqhDoeuQQVgzc0LBtzyaYYM0GKF75qnTTO7
yOn9ksUm07ex7zDsoMByd4pqKSTKCjvfApuDwMuHaKmCH7M0RYS8pYlsm/c0DmZ6nDnqDpWlvYrW
Olqa359SW+mHiZjVh1n0V802tr2W19kJD0l4SC1Wdr6dByFOuy7Gh4MZVXLc9orHGN5nGU1Ck54d
M8dmOVOBx4Rz6M/EOmvvamrKcE6XJ5xaPo2tq740CsR7srvnUbPK1ww+1n62B+srfdW4W3z9Zw+1
+RTgcBHDFHnArPJh09tbjdue8qm0mgwb3K4rm6Nw6/VotNYQsnC/i6W4wNhCtWS4DolLPe/RUOEI
jfwk3HkMkRMZ0eRAHXUqjO9msxJ7Z0Jngg1fZ1/wCG+elY32oodbEkEKr0NhYpExBxuuAdWWJnaT
Bec5zSjPtG9ek2P6D0k6tmqN7K3Sx/isMOrYr4tgB+buHNi/Mg7LLn2DxNfcSNBV+w0qylUZGkdY
6uuQdPwqtgpqnpSH6SJXeFSe1cTbOjoPUOhFhwqkBbZuMHtyJoFFHVZkV8QQhJDUcrqVbM5RrhF7
ua11fyvMFdiqu7NFED9YUa5vGB8EW1wu+fxEVBTTi3sfSrHihjiSOTTevfxu57gNGoO5xoTpriNd
T96gzp2+5zNRIQhXimhlXrV3C0deWj5sJTrjq7MhXXKg+pwKp7dZ/yu1zmR/rKrKSCFZxN0JRX9v
NA8nrj71XqvR05+yebIv2JIALiwKxmsQbNEMNf1cNOJp7jctzCbX2jVm9Y6+20Wr3TlxN/toAqZ+
PqrZH0OQYcW24Rb9zl2X9JG7K5J+bG84DYsOHxflvODG+XVwcWZeXOx0QtnZwWPTNFtSBOb4vXVr
O2pKn4deGziHOzqViJTEhaQK55VNZdXBmfBIb0hCjvHJqO7VRvBkW9X8MvpmRs+ObWrctdYKqTYz
EnphjMEbJ6f+K+WFFnVKYCp7xzmHEyAHJV5Jl2ifrWblGLDZZ6+9VW2o+qbhbLWOuMnUn3+ui2Af
r3vz4Ikqe6kZcYfYjDTJ0trax2S5y6ENYGJWQ9M91Jrov+q93Z2Q89jfCmTxu9yr1W6iiaRkgkRU
mrClcumR1by1Mmbw1F+CUTU5hmFedalWp7ygCt8N5twlZQWDXA7OdrGd5pceQL/JVL5dSJZToWHL
5WCJZaJKkF6Y+3xKGJ+NB7sxMhggdo0oIPvRLtaYMAr8Pvej3FdDfR1oq8ZtbB8GhDhPnru6f6Su
X4VWlsnLRCX3pA1psfcKuRUoPrLuW9M41YVHUsRe5dt7bzWDWNfz8cmjyH6UNFEHv031cweYEMEJ
RCbp9NKNNZePIJxsJw3vKacGf9DWeCz0wIj13HVi8mrXIlwJv3lW+bgc5qLx9gqUjsDoWu2DxoNJ
O/TaR9CldqQ7Wx63fVq/bKpaoizPOh5M3jOIz5vdeCfe8XzVRD/jmCwua3EIH+vnPKlXc963Vpkn
ckr7myhlelsCcae2rnXcLI39rV35o8Y5K0fwi949mF1fP2+Uy/iRGLhjTrQd+cC8Vpqe2Df37l/P
5J35xim6Cv0Y9Pp04O/KjwHi2ggMobraczXsM+h/f1RbUX02XmfslJiqg9fW437u6/Xr2LGp6MTX
ViEbmv3DNXsr6trN//SdViRl18gDQyT/4I5Nu1uBYz4qXa5JWdiYGhVyMn4GUm/eJr8jYNQoZPBs
dL7+0OMM/aMhqyRxZkIipsmzf0lgojgTaxa3JXoXOA3NLpAgL2ZaOQAjS/cGtJR+l+i9b2k5TVEz
ee0l66Y+IkJa/SgC+W5ltriprOgPchopWJxgab+tpN48m+i7Qnspl69+0RGvPNv3TKItP3eaPh8E
B3IdLWp1n0l3L1/mMWVzxVE0UvW9gW5W7dQuxoasPC8iu+NwaXO64TCrG90K7dbwr0L4xbkrJZ6F
QlXo66GUu+Fs1uXjNBAcWc1WCYlvLHyKgsG7Wa4m1rPagqLb5/A7wqJ2E82cRGx33miFRn63oCmN
+Sy1oD8yiDXowbI+eGiWkmFlYIqrgVfnZ2X2XRHiolWEgyJLac79+b02Mj1OV871ASzt1c5cwmFc
SQTMqpk7lG3q1BZFF0nr/nlrmvZLdm0dmnrxOPbZ/GjW3nJq0xpcTLTFPjUQU4BKXBHVZfsZHPFS
eiJ90nhtFJtr8IhvpQFw6frRKqvu2qV6emLPrG+5MKykdnrMLXvqV2/Npp8BBU7XZt9xxPuuOfqL
DWh60ZrmHX+ol8LaqHNmfY51Z1liPLQSPzd/1rWUEUrWbwxskqpKuVurzs6AhtXrBLeC6saMdeFB
nOzQ9sPPifQ12xnGZIUKuUps8DUk1mrGDgUqhp95FhEsbIbZUu6aMlv3zp3YqDpF4bh2pxkv9pdB
81k2o7jOeWay3VXbbi4bKGWGaZ56y5wZoK64h8iPFj9amGYyGZsZY3fib4xUn68G/kNhmtYHPnBm
6IaWQkCdzHgDvD7jreEdFqPqePCKMszyiaOAxg4R4O4J4brTYV3Gdb8OaxXrgTi1QzpdaX/IbTMW
+/tMIEqcZ5zoDPafcGNThz7QdjbGJ5FZWNm+Gzb7l6t3w4srRi3ZhA3katEgkfWOIfJguAd1FyLi
9CEiN4cbR88EC8ST4qqaAEy1nrCK7x1cdPyy/JC6qGMvt/XHspy0a9FrRhmWm7QTXw7BAwxX/PSL
+bUuKiOG4pcSOaPqsJ8mI+odq9r1bpo/zROogK48LR6t8bplVOpjBSwr5ZAdg9Ftrw0Y0c4bFP0R
dln4RfHsfd2JBtfQTtafd8ZyeF2a9TloKIGLWdgh9STVXN8P5Mw1IdYpc4L3lBcVznJKJSYn2DB3
N1W2R7Mt37sxu86d9rObSy3WCnNO9NUrbno2PumrDj3Um9Yo01PvsAUOfJQMkqDt+N99l5inzG8+
gG76aNZdVhehV8eVlLOoS+/1eG3usEyjzJJ1guen9TR3FgtAkXAP6yQaaROictN6BouzForAav1w
Uf5Dzscd2WaH/Vcp6qNfe5dpGnej2X6oVXfCtfJob3s/IlHqfSyLNqEtSEOXsc+ut0locQTRD/ik
6TFDh6tdtq84cHK+DWCtjeVemgCDMcaaZdjkuUp6y1uSrcY5rfQ7Qn1tULu8G0OMKkxsuoT16mnj
VxkAv6FI9klC8jBnsfVz2goZlauv4jr3x7Ptqy+4UBSAVq2+qzv9o/QJWpaWmA8uznxIhbakn6zl
auYFdAN6zH1gddapc+Sz53ZMPZZqvmHllll091qXBO1S7Jxm3QXm/G3OgxcnBeoo23LPTi9jMZkp
e2/nH+Ui9FfKwnJfBD82LKTB5RrAXD14pT58z4rlgQaixRiszV8K2fxcmdPcBO4dO1gvYq9n8HOJ
JABB6mK92EJjmLp90G/NQUFPOln+sufIrNjUWBOEaqn9eq/vg6rZ4Q74c57qY96aX1IoPnEr9Oct
xWQBn/fyMtxt4AKjjM2g+XT9HOAK1Rin4MzMimC6o7Ac6ouU80Nr/OayleWJ9ic7KU/v9qZm/KiM
7jUTxedcFMYpwzL3IFRZHeqgYkREJXrOpszZW9RpF90VQ07DrA5jG8wJEvHgATnKT6ueqxcBLerY
av0aOXnXPREKOod+kxNMn8scOnAxPGWbue6hJuHAxzlyUZmKi/yVPV0dq1phE1PJdW/WTGxmt82+
dUtnxLJtWOP6WEYUXsdJlSV3oyH9dOa91dTHSm1fa2ncfYZ3m7UsYb/IUyXkA1mBZVg4qdgZVfl1
be0nnvdxsezEae7rU3DOrb2eAKfuR1G8LGMaLyUzvV426SNGTkMIbf089OMaa2P3zAjt2Vqw2zLz
Y+f4cW2a+Nr1aWLUM39h301nO4WGLfNHGRhvWsa33i1HIUjJ23r5E897DCM14/uICsDhc5ilTqkn
y2un+0fN9F+QV1fRbNenZcxOjiUSCKXhRtrd41LiJMfgTMLmUn7s6vqpaseARrF33/KhQV4+Uf82
3dd+0R4dkUe2Mb4gUl6jcTPIJPQectrAhAFu96Fv5S1PEfvWJNE6Y7xU3RedxFo6kmDXuNbNMrox
MdbVPMogXW9Z2h7aqUgjwgztpKix1CxWhlhkRMQqW75vmGmctMEXp1lTkjor/XDupYWjUUK5lYxd
2aLhldmYVOvytc51kl229GrSjzizridDn7I58CFVgcdotg0eMiYDO7/3TpmfB+d+NApaN6vx3kG6
nJB+rwgRIqkH8tbP/UYhhw/i3XxoKnZgCN2HPazT4+LhyqPh0XYNMAwEIvBKYFJ3wDHS3QOgFMd8
1NzdZFYzn64nuzd8C9V3xI54Sy4AKizypvosXIc2nMLaTtn0O2vVEp18u2ShltM68dN1ZzuqkTYx
adHRvARbhqHmyLC21kcGdWBK+Wx7icWbwSqrTJrA4vimNrFTI/bGIXEkEHEGTFHM3kvh6+Iwe8uc
2KP8YQsBpMD0CTAilLI48gYjysEWtFw2ca9aUi2l45xMVT8buC8xq9DortY3O21OvYe1v9T1R1cS
VIq/RxXVaf9W5fJRzeaXu0UULEcG+5prl3FvZMOx2YY1Rgj6Y8h6g45bh6gJx+lVtrN38u3yedrc
o58G1k72VhpZi7EikN+ezG7rknqY29Mwb7FbrRWDduPrPKGeU31XRg6o+2jr4snhjXooR8K6cKhc
M2+/MvEMfZBXKw/GqK5SES9+ekMw8ew1oBGjh3EgKdshx89hzis9TLN010rn2+gb3+S8VNHAsDCZ
u8IIh3J6y1o0avoU92nAjMR1EoQsBevYesyl6nZtNTLjqfQfxBXWB83169D2GLzhcutRO5jJ7G99
LKvqPExznEnlHluv/Kq1TBlEZVIrTrdBU9bezntjt439MypkemnneXK94SFbvAUt0uJeBsIZY0K4
592MI1TI9mmd/MaLPJW1McPl/IT7gL3bjL49BIK6nbk4KHlKF+q5bR0Nmf9mBOV4azpB1N1UnMdm
lInXZAcjXR5Km2UIhfVGzM+ZEa5I6nZMGEkW4SzQJW2ImoCMygel44PYjroZlh4+mIrIh51kEp/k
qMUi4Zt4w7YrSaU+aDRcOy/W6AvCtJovTmW/oNxxk8VRT70FFQRB2ts4ljpqqs7m/7BVKGbz01rA
J9r6OmVNnaxmU131zK6oQIMqMjDhpyS3aG9qzWuAZ+nsCvDeEkDTeputjkRRyHmdYf3azC7tMdZl
LB+6W9XOR6uVnjgvZIkSP9aPlXVl2GoMkeHMYjiOvmYYlx5nQpxMq6FnxDRkRGLsnDFQdxcye/gs
MX8CgJ/G7T0Hg1ueoAwaXViAMqo9P1TOFZls0CaVjxjrkQM+HQgtatc/tnuoCX5xegcQXyPGP9S1
M4hdkTYzFucLM5A2qrO+hbLlDJpxgdZBReiuXv6171Rm3SbHhjBoMu2inGbdi+KyOEWLynJIsWwi
ArIvYwn5qDk1WR7IXcAcG1TeCaQbdVY/6/vW1QeGyGIj6PWcAaquN7Wk3FyatmBVjmWPU1z6Je1C
GMwzAVBITtRifzS92vRTsBqoncNysQ2EcS7r/aGAFcE6VrVGSovmr7EyymIOjdoPHqFJ+DfEL9+X
3nn0Bzy47Hl2o8ptiv0kRvXsWzYkj7LryfVL05LlJLNvaFW7R03A2Q2HBlv4yNQ5SyO9MfwjDI7n
bfac1zoTH9lALmyZg2wbaWTWpJNnwnrEc+inlcpYg1pTh+U62E9MxNtTpvmdH7Ebyu3NLqTv/zEP
g3m//uyeg2b8ojrCblWf77Qs/ZHb0tjXlbcPymHfzRTBQ3VZncKI09KYwrpsC2YcRLGnWwGc6Jk7
phLVcZz5Ie4f29Go2yoeeuzYQ29a3vrNQSi4tOd0MuneqHvPCovvEAmyea6dPI+9+0NqMFMH0x72
g2a1x3EJ1r2yuu+N5t9yEyN1s+hPqqPGoz1C+1dv/cJn6ZD5mLGPumZHXnDOF6Imz/iSjh77MZ4f
18rW7RhYcoWjUKZHbR7s93WRONOq7R1T3Z8tRUc8LcO+HLf04HV9GWVT0ETFhiN+0wU/zdUvj7KV
t9YbxL6d1WuOGcp5Bvp6umu3Ekd5w64s9G/N1ORETI2cMpYG0DxsXbbDZFTiAD2X7aeHH30cbNvO
XhiAL/l4TCdo9Q2kNLqqnglDv56YxlmHeyxWHKxml9iGWve4c7pUCd6HzDFR0ZtxecqM1EUZWGeR
awYluHCaFVAVgitCtWe78btXL7BEWMrNfYKsFxwgrXsxU5P+B8bJIlRFkEF8dxaGLqNxGGfIW8Mw
0kzcZYT5QBSzxd2HnLNaiKyqOfK1A6j6/rmAJfOzZyIAar/dE8/V9uCbqx41InDg4mtmqFLxVbg0
oGPB0daa5YsoobbXPpnuzFdftqWur4FImdcGPdWgJ6cgdrDjfsPhuKaYgfx0YpItVygUPHtc/NvV
wfg32D7hfZnfK2yn26cpoDs0gesNvPCNBRrA2pbjbtJznazruvu+zQGAYDhzoxe7AiqNtMp+F4VR
MDpsuy9Q1hx8JG0ZaRaTS7kNp+2+ZaGZTMXV9ruGOVdzqeABRr0O6NIF3Rire3FjjNp2oOYo30rR
5ZCZcnUyR7Lh2cAorP20EtGAmZ6RNOmg8miQBlUX/PVOJ7xT5+uzJgkhn64Ps51ZOnjqL2lD0JWI
W7tXpyVr7WcNh46TL2szXnLNfQzqBWGF65S3ac2b57xrfphDZl75iJtI1JWGrV/9hEa5Ow5kWLww
78CRrPrlDKUfa0N5cWeHrXCz7adOGnKOCyPV4s3NyhRyT75NZ9/NvllV+4WRItLaYksI39COZUqP
bBbF8yKY0Nkr4BTn8MHvLe1X00MeaAMvwjJ/X5pNGy39po7sEIgWYev4fCRJrd2tasZK2LHhpAYn
syuumae/zAFDOzyl94y0utC01bmzJ/NoWtoYpdjHIoRQu80XPHulxuIRe5mZcr5h0DjlXtivdRY7
TP6/mN3k3TK39kYaw3GK2nLQIwig09HIxRqOuTl82UrxRtweh7fsMbnXpme4ddAXWvWSs+1uEKqW
5RduNq8gRMVOMkhhBP9M7EAepUPgUX+rV0pQDO519oleCrUTsnvfgjoAn63UKR11Xo0xMexWbnPv
LtSgdDg26xJM5SVzHCdkMu59sYRrXyvytHYwFIr9EphJCcFnDeotoVsOuTYAl19uAOGSMHdCnPTp
4mFpb+9MQ/sudd9NAIr8I3bq+s2Xq81XxwpLDQgoavDhnFmZHo6l4x4sxv4qdKeVxO1NGLetnb4J
p1dXKQyxrzD7TyqZ2ejPhvFmLb0dEhb1E9OQNO5kIc79AB81RBXzy80LKEB9oqZlB6R/WU2+tKB/
UWRs79os52jv54uHq6cRzPmhtmBqWNNmUIw3RdRaesFSN0fqnwDOhdvu8Ak/jFB6mKmfAmkcJLM2
c52quB5lNJO4zR0YL0E23by6u9SIo4DG7kltdQZz1h7ID6hsj2jVLeguZYkUZR0RGTlQkOKh6RmT
ZsqI3Txtw55QncM42N1BgrxxvzC6imB9q7FNiSovB8/nKWH8k8HXLetQLiUW2NqbNomVwVWAx7uz
pOGk1o2j3nls61mcq8ZhWMUovEjr8awJ1exgeR6YwWFdalCSty1IpSX0GVaD/xUPjBIIRfthGevL
1kkzmsDfEzHMF6VKbafNzoZwfKM9xBPg1x19PqrN+2WUk+1HhjtPiaBUCJWxbceGh3VNG9nQgfzn
zPX/P3Wo9r/lt0d5Uf36q2bi/uv/kEy4/2Vjz2LfyevoHv5HLYE84r8IPYPegDU8CaIO/8E/iO0G
fPjAB27zUERgQXRXUjAzv3tFsG//F78c8EP9HlmDruk/IbZzkb+ohVCxohBiPSBb5APAw/03qT20
JoSkxrKdjdwZwVz81q2eIBlX6RezqVvjCxLm9vtfmP//QiL4m74faSDGx95d7uGh0ICgz0P5qyQK
R1tDL9vKP4lUMTHdezVub1t+r8VCbJpR/RAQ4B8C78Vo0c7VuC0tiDlgU05wJi37JOoAuET+jXLq
N7ex//V3/e6mXCxOVqcYWZ688CELn98vt5en//lAkFj/a3cO3tw/PfDf7v13/xx77bCpDYR/2nYP
D0G0v0HC+Zv7+LtL3H/+FwVmsM44JuDUdRLhx7fXLLyk4d+4N/0Z0fsXMcTvb/B/WdK6/7iLMXn6
uL4+lvHjFn3Vw//HpxX8tjx7EPGZMBH/VIff8uh1Cm9m2ER/sxzvwtd/dzO/KeZoUZl6rzyvcxAa
8Wse88AYyv7NZe7Co79chRVvYvLCIkMb7FIZ/qaV67KU2jXwpn3r2SohP8Y/9oDtj//+Zu6fzu9X
QWKFChnnDIgYv18FT0F4PjhNWcS8fF3WYnpTUNVCKEX6/9nq/68r+betAyYOsuS7yBDpPNG13m92
JoKWehM0EgcAQmikOroLB23MHZltCLH0ir9RG/7pJPPXe7tf0OB/fEK247h/Oij9ZV0DO/fmYJpc
sEYZYw62CwVnIPfDEV4sO9XHQvTpfiohxRId6Z0dZ+gOo6EYpgQZVi9iUp9dpw9dNBmGjKCy+3FV
FAvYa7FsMZ1hdtQqYUUayVg4atTB1UuZ78q6aA/Z0Pn7buEcLcbZO0IhqM8avCIGRoEVW7Lvd6US
zg2UCdqLV1dJN9fO7t+/3t8XEYYS+IywY+oYp9115v/8abdT7TETC7IdvnD6LqgquJCtmv/Tq6AO
51Ez8rJ00qDs+1/xlwe9aiAwQt/63YrgOFKYdu4GTQ5/c5Xfl+qfWSgcOi4mvnC4fr8X2iW68LW2
d9MUDG+Y6WonWln1IrFZO/z7x/YvLgUd3SJP464UgT34zzdkkhJDChl5EGvmEcDNlb+s9SQTf7Pl
839+qf/m7Dx340bWdX1DhwBz+NuRLVuy7LGc/hCOzKlYjFd/Hvps4Kgp7iZkzAALGC+4uooVvvAG
HnXUPRGeZcTFUNAgUJxHCoCyYogauIBmaE5FdJoVIV95o+Akx1eyCCD4XPzv4nIkY5qQV4/sE4os
Fjz4qj/IDIep2xOat9TzU4daAYy8+R9OOZpvi2MeNG3cyN5rfSfQ9D9FpeGpJjITRElAN+Q4wUX4
z2s6L9t4xWY+3fNxcVJk6LmFj7syNNP5+nm2CVU9UmtpdsE5DMlnQahl4ktmpX16KtQ4/iwtR3yN
ia7gI2gNeKDbs57/9uvRcRYhOJkVu5CA9BafMc91FGYxxPW1FKLFfgpLzfKHpgQZSjFH/aB3Xqi9
cqXRJ8G3DrweNyryohBhr2bs5gOo20KxweWUsU8uHn6pbCB1hPJQ6dyphGdQyo2jsbxRTPYNSmZo
CHGxmFBmrwdFUGfKDcst/bxALylSrfIeXHy8IVa0PIB/R0HXHdHQ2TB5qafHg0iRIKWTVcsmf2PG
sGaVWHNB8Dgbr8RyuzKSjnoPmTHDOATK1/NJSlDKUH0qXw6lQ8dPdk50grtYOoA6kvyPZk70fYZi
Sp9u75iXC+nwKsGx1mZBbSQSrwcusONurVIOPgnk+I1yudgXUAM+vH4Urn/UAnkBbZj+16PAhpBl
ZNmjrwaBeLAC4F0Ux4eN+G5tLh6EW5capwV3djGKgq1r6OQ4+WlUw0+yj4Wv1MWPV08FZAbMHjY7
b9oslff8gDfAHnJPSXq/KrXpmPT4h+9wFGz/3B7mxUm2GAMzeJSjNF6av4LWz+6R0h0oS2hZ7ysc
v3dOWwdvdQr699XoTlSehvHn7fEW0TehCUkZygsIoMziFkvrHc3KqrAdy8G3CzN8b6dSOWL5BV4l
z+tD7fXpQVZSP4Luty/SiF/n1sBbjQC/RlgGnhEeNRHa9aqm3GZOpHdgBKxYOQZVrFB0hx+wo1fd
vX7LO/D1YWdzYSHQvLiiic7zrOi03g9hJ2RAV6i6eaEaGxsX48vbw3GQHJ6lBWZBj+WZpvlqJInh
jf4wmsV3VtRpfLegQnwuGay83P6AyzRwVhpm9RDjIfFGy0adf86zHdOAaYwdnMX8LuwN9wRHpHYf
VSUsPwE2Vx6mqcibr0nuuR8x53M/FKI03GNNXz3clW3mbRlU/FWAunqLbKR/LMNS+UXo6SwVkMPB
TsykV1U/ZB06qqlD551p5DnZCe8kUxxqOVrNMUYopgZOR9J/SiO7g4Ka6HBSKZZLgCywoYZdrkxJ
dojAdX3Swnh81CHPJYfb6/fiAPBzHdTo5wjddXBmuF6+wXaSNjem0U+QcPtVBIoKlE7Hy4PegPWm
18OEJpvb3LdO7xx1dew37FJevADz+OjxoaM6b83lrnRkW1lmXo/+OHP89MIz91rfxWcjz8WXoDPj
t+CT441N82KLMijS6jZBszrLO84/6tmemdpJDjqOaH4cJ9231Ouydh+mTRkgxVM000bktzbF56Mt
tAiaWlRoCXEgPGsGjpCfcHUikuR7ZdyDMtfBVg5maL32HM6T1JA+JzBDNXqp8VfNbvKdbY1+0cXd
xUmwBkIBuAbKGOmberirK0oYbTsqyhDIQF6vaKQZ0QTxFAZgCfWynqKsPevSCB4hdfSogKqFn42U
cysn/ayGffXOHOxjWCBXZEQCPPzQxfcaSUVG5yaU+kbY9OJVYSmIZ/hZHMtZCPb61ymYmma9Cgd5
Jk3so6IZP1IIV3pQljN8X8228oq1T06UNhfr0Ie15org8w0W4LDgqn2u+iisZ3RsCg+6QFM+VWYd
HlthmOeyt5UN44DVQZHBoy4IeJZQ+HpQFbkUxYr0ya+zHmxCAeQBzJBe/6fHIvoQGSotGPw8Def1
Gw3rDJInPj9DL/WshxooImgi1Y97D1JZCjBFOWZB5/7C1VR8vn1frUySXJdon6IJm3pZ9VMGj46b
44woBqgKu0ii8WXFdvtAA7A48jta4D9ts2Gg9iLEQpeEuxzVP4gyZFeL5M3ujDIzhD1BYqfsvxMa
dDJkwhInPN6e3vpA+DYhWWwRBy2+oRtFhkGLE2JJQmuYb5z62aC2G19sbRSb14lJ6Rqx3OK0qtB5
Brohmi8nUXYHK+gL9UD5Ot/yXluWHnmd0RYikENYi5iOpPR6TxZ25ilBCk5SN+j+Hg2tAOcFBAEo
RoPbsnKA7xI/4ag0uugMyBh5BKE3IT7TwoHv22cq3qAVXBI/dmNU6V6/2uQBxEIGkRYR9PWvA1OC
7WheYbScuZUHzQFZk5NtRtDhbw+0cj0azwda3AdkknBzDAayYI+EoL1qBU+Voc4+aKIG7HV7tPln
L0IQ0kOVq85F45ab4HpadY3k0ezo7lsKtMRwpvLZCd3WZhhyOEmN8y4Wujh4uWH8jwr5/1pmXAkn
APWjggjsf653LHbWGPQpmGjugjH3io+WO0kVw2Zv+MC7ANI9wzbgbagE4B88q9qPXVb9j/Ll//oL
VvY2md0sAkpeZ7PxrieP3myL2F8DAztPsnLHfmv6u7htEKS4vcorAzk6rwmlI1JYtEWvBypAHadF
KuHjw508ZFkFnH2U+eufLjIUG+dGjTvBWVb3GqPtpTeAeQdwARzTy/vBO3R9nP/kIopSIKuB+eX2
xFY2K8ATit+85iZp6+LM6mkZVXCtMSOmg30QodPA0UAriRQw2EhdV3YqilDGHKZwqVNruF7DxKi8
Wgka0zd7A7S0UDOM2tNhiL6IcOgxvbEQ8AApFHKroyCzFfxCHmWAxVHhifb0+XZHyWL5dlGltnIw
vrafq4CEdK9UPsORk+IEq6x+rwDLsx80FRuTs2thWH2GMCUEKim69VOGmP+d9FTaCRsZM5WjHbvp
pySM6vLQcJGXF8jI6FPKTEQuBAJDfiqQjGz3cRzo8SHssFoD5TMF/5VAbT5rSpw/qNHQ1F+MKUV4
0Eu14V1uOz1aMI0B46Gj+mOf4bEF1UlBkg9RC10BShGltXT3kylQpfS60QFA6ubaLyE6+SeTSl2+
jXQLoEXW6+mnGnKwwj6SDtpQeOt+sNrOdHZJo6jTrmrAjx5LXZo/O8/tgeWoAf4idaGxJP2oeF9a
DxrS3jKHVBxSq1Pc08AG7fdKlwxin6dG8I62SVd+SBBXDA6OAQN3p1Cosk5GAiBxZ5KLaehhunpw
nApz+KZJ1AffJXEr7rseJDeuRZb4llQErLTrNeV7g36Ie4ES348H4VnjJ4nUzsdKFrCTDSDbH404
UX6PQN1+RuReOIdlyvTehhis79MhqcCFB7o3HvC6rJjoOFioiGq2CA/dqAfvBf5VI1jx0P4QVFiP
7TTknH5GhRwc7OmC6kGqQef4zKl7KtvWCt7ZbcglbtmJWh8zVLkeWnATYNWGFFd5YfSKOPY4m37r
oVcbZ6Nxs6eht7T0GNR9+8tUuzGEWRNCTEG7JNJQr1Ctn26o9cwHU5LiTZRL5ISdaagxUC9T+ga2
icP7Lmj5QacmD936NLu3Zu/VqQc2lRc1cEa7GwBTuJmhAoDLk7HbS13tdSQTOriLYR7pPojBUj0P
7PNgX+p5YxzCukemfgAD+7OEheXtUk3rnX3qiC6/c5Uq+z7kLY7ZxPeXEUkKiCqajt6BNbthnQTY
kR+hq5Y/TEPm2qkUbQYcJ1CV4liOrvJFCVUbYHeTifcVrzmPeavyM9hn4dFVJfJ8iBH0cL9U5FUO
8CFz8xjyVv35P6g4YIKQ1AavWDP/1aONJXA4xgCzb993K9kB6ogI29B04OVYRkPkSS6yWZpJp0rK
b3kaFo+GFyjdwatzlM8EgMD2cnvIhdQphR/bIuwiAKP0g57i8p20SoFKixaafq5PtXNCtUYfd1Gd
p49Ci+o3U19UH8I6bP+YEpYS4N5Yew/CxC4Pt3/IyiOGO4yKWS2gBpcA7foCzg0lKHq10n1pW/aD
wGb2kGdZtDHKStCOYDI9MKY7h1nznz/Lt4exlUZp5LqvN0oH7I4YgdffVdscFwhe0QxmUub8iJwR
y5LbE1z7uLMXFTBIOqwvSrBmW4aEC47uQ6+rc4Q5rPHcGOr0wapc5zygnHR7vJdTtVViATyFyDgt
wsrrqQbwzcCD95Y/BblMAYQqYKG8uq8Q6Ukny94pDQJ/p2hSwq06w8vHFFsBA5198k40CZahgkqI
C/1vSC7VGCbesZSO8SOMUxUEm9q79Y6qetEeW2Q/+50eRd5W/rlSiqN4S6hiubOcNg/q9dzBKiId
Yyf5xY7RT0JWB6b/voiRcoMlS6x9lLghwTpQ4sbwaQhUyqlDPQIMc6PKJ1OFN7hxtFd/EkfbIFN0
6ast+/i9qQ0plUrQbJ0ohE84ilS0wuJBrBtHL7xvE7iYMJqphO5b2mPlKbfMRj+Zos6+ATdHguD2
BnkZcRDN6UTnlHxpDOuL+DRV4hr4P6IRtWjoW3uN8N6MjWbddSJ2v98e6+XmZyz2IrUPDsCL2Vfw
IYsSEZNL4RrtMUKq4sgd0N5HZu+dLLeLNpb75eangKfRE1NBTtD2XoTEHQQNN0bvwHfjJD0D0HHB
Lk/5vZGM2hmeobYbVaPZuFxWFhQPCwra/EvJdelxaagDEA7L8HxesuyBwKaBS2sDr2xVdWN+L29L
/HKZHdvUVqHOLsJVEUa2I+FK+KVV6SfFbNM7Cf7+9OqvxkWl66wgZxGN3OtjpAUTOUzVAqlCGJon
NVD+w769O8a92nNxaNFGceNvjfc6CEawFTFgevy2AcxrMa0E0bx+IJmkZI1HBxU5lxuZMotRvxn6
2nhf1gW0HryQmxxuIjyGM/SJ6F3TC+cxVky0M10E8cJdEgjlYzA6TQjT2Miz+0Q3C6CqyJS156ay
5PtElV3w4BSj+VUGo/c0hYSGG8u3sh/muruFszj9aGL66+WLEW9IYJYEGOToA6IxWlBHR8PDHXI3
hha8wttfa3U4XJR13lG0y5de90rjetWkpIFf1a07wuIscuVIMVt8BIlebho48eMXn8olVaIFq2sz
omDxvNQIXykObBBf5pCe87Czv7Z2LjZwSSv7HPSTbs2wJNpFzuKO8gQjZNkY+KWtgKtXUiNpn9SB
q39joJUnyyX7owjP04WmxyIwSB2zq22zCvzJQTH/QPqA500ADU40bW6h+mP3R8gg0dsYrOxWrWLt
y/HdKVLYbHu0sK83SsYfKV2jB76qyPgjBQmpf0kTo3jSFdDDH1+/TYBGoH4MPgLu0+KMhY0b9t7Q
Kb4ipLLr6sRLIMTW6qXTvNeJ2M/BJRQoWjoUDhiKavz1xKYB2V4TlTo/zJBvw1FcQpbX0ZUR4w+Y
qlvWOSu3vks0q7KWc2XWWNz66HhKNPM1Be1uPXqnq7U42BMyf02aQXKvOuUiYFtu7Jz5L10eBPYn
DUZczOihLgaVXSQHwgkF5ZXcVlH9UCPUYGutsY6t3SB7aCMt7KGQWPTfFT1wz3rTjOarK+5z64rw
0XUwrOG8XC90isN4biHh4VNPzTUfNTjQZF1ooRqK0tCoHiYvDBuUXNE1vr2d1k4omQOvLcUhnZ9w
PTJHMeraBqfRrJ7sNznaBfuQ9H5jfmujEDrTygShyG5ajNIomFcIt+TLpmPk7HragyjHtV6z5Xk8
38nLr4lYCi0TWuKmvgTw2J1nplYQMR2HIlfiyWqPaMUvM6QULMJ8C6i6dvK5qSk4cTrm6PB69aQX
J1lluB4wmgZRaFRAj4Mj0dRKun84HHNrn4AcLBuYHeN6KNei7663GXrAqQRT1rpJ+16NchP4Yw7f
Z1eYFdNLas/beAZXlpQAE6oUea1Do2DxDE4lW19OzLFFTcqnuQvJWJvsJ2Q9qQ8hvHG8vSNX1pS1
RODSoXVBYru4yq2MWj9sR9fPNMyo9QB21Bi5BjXRptkIoVe2JaI2dKvB1POPupgaCIPCQPDP86vE
ih8yvYjuWrtLzrcntJKjz3kcSfqM3wGbtjjdttL10D6k5zcZjvC7XOrw0FE0MBEKDFQBdRxhhvoy
wNXpLnnYdHCECyOuKa6h1bbxa9aWd15VCtoUDBDmu95HIfiJvqSF74doI7xxm0QeIZ2Hv73QKg4b
E5+DiMVpxEUVfNms8U/etNizelYJrc8Sz0+wK0TmqHNO6B1DtxEqdnRqAFU5k9hYZ2EL0LDpul2F
Ev9ngW/dGYFu99VF4jm6miGTAMWogC92VkbZKRfDHI2gfkU31S2rc4kYL4IH6PPGSpgdY2ETf/K8
1htrsbbsJPFE/fPpJYW8XvYYBJzT5oxNQwpeXW8PaMm5fHDnYivD0G3s7PXh4HfMGSh16eVwBjTI
wrCIXRWvukT2YLgHnvv+sa9G6OQb33leuOV3pupDAATkilhv/jXPyjJJbzZm4pqwpZIeQT2POk19
l4Zt8BkpBXQeaGGn+lGUgspwlCXI7cSGW6kXNODaL+gyl6gMtBk6me6AXCMXtZbnZ1W2zt1If6jf
tQHCgcfbP3pegRe/mWIVplj4FtI2uP7NcN+8Hv0Kj4gRCLs2DMj1GLqxC4DVQDxUvY1FWhvPUR2d
ah3vkrdEURRBHA7qFAU+NGnxG+26+KuapuVXcHzZeCiSDomr2zN8GRODRtN0CIr4X5PTzrffs6/i
cLSsCHa5T6GVEhWUo/hjgPiqituJkcljg95segAsZP43NWiObUz45RYEq8ILrM62MWzBxQK3VpN6
U5C6BFaGQHiqNE3862mKPtaTIbesm+fJXH9ORpthptwzwN+WV3kEaLiVoev4dRi66JZm2JtLc/iX
OQElB01H8k7Mdr2kTRYKNNMaRkmj7KRNnXnIBTBvQJPDxj29OqG5e09wRkazhHxGY9lGQJwdPwuA
2nhQC/xK79qNQsTqRwJeR7WPKiNg7+sJgc9Vp2a0HT9yBPrwnlbvRaciYK2I18dKfKHZXBtPLOCf
5iJW0o3QirEvoQHCm7fHomA8Vmj/7aex1P5lVi5bgX6qy+levDtFTpgNqMbxp2j4rJlBD4a7b2D0
V/3Gk/LyVEOkIyijSDnTbv6WDZ+dsRjnunSyBwfUWSkvsVa4JzVP+/3gFTp8NWNrm6+MB4POxDaJ
tSRKWoQSqOnqBdAnzjT6FHelimZpnU3NsTCabq/Z/etvLYypZ2S1i/UN/y4OcZEWEQ82MpA0A9XH
lj78e7I3PCyCvLN+qkGZ6Bv52MqO1FhRGqnzNyJXuN6RYS9F2iqV60dKO+7iskd1h7U/jAj3HW5f
kGtDcWGQ+xFwagQF10M5spRSAcXpY5vs3kWWbA40xoZDYRbdxlBr3w0AN/QgQg/Sav16KAM+biXH
xvURRACziWA3Pcqx+zjiO+EPuW0fb09t5fagVvn/x1ucgNSrDVvysvpGR21YigZ1H9RzNs7Z6qyg
LNhcHzAYvEV9oCdsGulx863KCcWSovTej/YwIrtYFifTTNTXV1pciiy0RTweUvgti82huJ1Dpa90
fQcB5qPToNxigxak9zdsEVHmk7R4UAAB03/gwSbd+Nvwf3ayWytpiEIKvphQYV3jY3FITXZkmk/I
3PWG6lcYf+BpYGsICgj91+0P+LcA92J8bYZOkD8ifrM4ebLEJc+wWdvewQrbj9HW/414XYsNTew6
aErpdlM+jnUq+rOLFU5N2GU0/+W23txVtA3owfdRkm/s45WYggeWZGaO9IB/L35VIcakFYPhUH2y
RqR/7FK7T0TgfG/buun3NOMRG3aNrv2j1RaN8duLsrarKdJwL1Bow+Fy8flzcNt27RGz2UKZJdQQ
pIZzrFxuj7J2LfDgzkg9Ylp1mbVEoWMOuO2yydJ6fBCo0h6TDliZO1Q/b4+0khlCWIFdRUrPG8zt
cH0tSMO0Jso8rg8QpHvXFzRx9xrdDht7xMz+ahZNglIAiq4XVSXl9rSeHrhUtrpbK+sKu5IwY4by
ARlc3E4tspt5gBKxX3gRAtRp1e26sXg1b8BmsiTZBJvg7F9ENAKTFb0XGnL7RRIHf2skQMRHV2Yb
Udq8DRZHR6erwk1Lr4FwcLGqaNbPaBOsk2BAlMEhQ2O+Rspf4ICWBXZ8h9JifW9oEl+a299z5T6k
BU6zhbzrL839+nOOAjxCUWbszyzV3kpWG++aKLw3Qzxmi9G1z7fHW90/Gs12cIesKg3b6wGdUidG
TGFUZabRfU3doLrH6sWlU0IHIeqD4WjFxKgwZT3kFpP81Gtya/OsTZp6LRUZtARgaywegcGU09TE
9LJQDE+/IprYeGfbyROMYQqMJI/8B3Twbk985YgSglNJRC6Bd25ZT6Tc0Bu5x3PqSqfdiwndNKP0
qlMixi2H+5UbD2wrcA5eU+iIyxtPVfuhsEYSC7uNVHOvEBh/bSf8hgaQHgg1oXH7CCrFdXYliOLB
f/1En4++OJmGheBga0W8sCDcnnAxMH83PA3WLsqtsN44N2vXAPkp8BWo3RrN/+vdpM8KYN6ouL6i
9+VDbKb9W2gM+kbIvPbtuOqoJhLkUQ6e99Ozh1XFptau2pHrdbTE0TTwa8GfxzxGdRX8w4To37Ep
udxmaOD1UGYUTpOaEQUFbYInBgJkB7cwyn8YZVbrUP9fO3eJ35Qy6VUTnTIfa9DoPKV5eZjiutrY
8it8IHwtobjw/IGKJbW/ngxl7KGa7Nz2yzqrIAJqzYfRUDwEkk1qaWaKcF0wRucKfZ9Dg0b3DvVt
VIa9ntalOQswKT2mVE4tHnK8qHfBlFgbX3bt3p2dN+daHyAddRFPBxj+qHYEY9ZL9HaP/BXC8Iej
WkTqcYAxt7Hsq5ff8+EWXxe2Zx5j22P7FfJ73wNpGr84LF1+akvR2/sWsOaZwHX64hh1BgXJpfhw
GEo3qTa6G2s72uHFoTZOq/gF9ak09dGu7M72lT6RX7xIi/eg2sJ3qVVEG7tg7YgSeLk0q4hPAEJd
bwK+fGQXLt5dvaoYe+AuE0q/IEFv3zprVzrvs07dFrywsyzBg/HuY5c7zY+i0UGw1dUPBjhayhxl
8VhjJbWxgCsbx6D/RLGD70GyufiSMPIqWXmBTVg/tW8CVKGPYsqVB17aYT9YFi4LALo2lnLlq6Ep
wVoCWKDysUxe9NQLQldhUENmwS4tKv3Q94rl660VbyC8V9aTLjjwmbmDAsNl/inPrrwomtBFryO+
GgY9e4Q84kOHRv4Zhe10D8NQbsQhq1N7Nt7iisWoYUqgPTs+3ijxXsS6/uCUzUCGUCevf6CoiiIH
Ql+PcsSypl4NTtaCQgb3XCGBFQIEftfXSv9U2sHGpNYWkV1CYIeKEBnnYutjst7UIM7CS4976i6I
+/ooGle+mVA92yfgYDaCq5UE0ODxYGOQaBC6zkfx2UfrIJUYFCrDiyEcJ7vIoCtweNK0co/acf/N
tQcvO871SDwsE0N/I9Mu2chEVk77XFbykI2ZYUmzP/Lzn4DYo8r764aXtmq0o1WR/PEG1RunfV64
RbhMHAZVmutkpvctHhZLz+Ksro2QiEZWb5EY6e5td3LuHWHb+BNhTHxghSRCqtILP9y+adbGJrcF
30gwAGRoMXYLPN2oMIr0Q5Q88MzRFecUtFH0mMWTvPNUUD9u2qhHZ8zdfzj/FpX/uYpGQ2zJ5Quc
MsBTeVB8NVf7g9dO+jnIUWFLy6Hf+I5L6Ss6KyBWyQpIrWDvk/ItPiRVi1wZiugSOSVeEsMI5p5e
Ezarb9umB16OGDFV0KEiZ0ZOp4mCOyvr6Op2Sl6VBz1oIfphNOnuDa3t3uL95eBNrLhuerDcSqBU
oc0gdac36y0Sx9oxAARCg1uFDwhG4PqnO5w5NS8mtO/aKPXONbCPaQ/8O5Pf7MDQv7mdoX0dFGw+
djE/8G2qkQBtcHvX7jNuTsBy6JbRO1ssn4H9nECINrq4GhLunisCXAfDnw0KlBuXzMpLBHSAjEKn
p6+9aHYnaRKq5hiDrvGqFpPAGJ3AfdwqAuPCnCRo19me7I8x+Ptk4xiu3G8z133GZJEi8yhdL7Te
z6ekaxTfoHzd3uedi2c02t6k/CV/9qExo7beeJhWFpaTb1L6Jxxn3vNyPLvjhijWKy9JFR/s9lNW
y+JJzfKnXLrdxhdcW1dAEiBA2EsgXBYvfOZYraLpJfbGmUD6XFVyMid4pnf4Vndo/oMvwNsKe6Kt
lHxthoxoz1Bi06LCcT3DUdVki88JPd9MRu4hrZRC3em2lhg7ZxDTRgS8cp3RcaVuOOelxDKLCBgl
5ojzgmyko+nKk4ZtNE4MToMue8MzP7xt4RCVPt6eJc7jU98pn25fpyuHlTsGYrIBgAIqwvKNdKnH
jSKJLkneOd0vWB4yuivZcN1h0nvoGGDVE5RfndlkvoUUVe00r6m2CutruQpFdW5VGFEs+7L9XGKZ
mk6Ko/iitjEHLnCafhKY2mZ33WiYCLuXFYzBVmkQMwC+Yg/vtbSbfsf2LOOq6iFuKHWXi+SMVRiu
DAMmDG96XLQfhpbGx8ZHW9si7t/2DWpUs+7J9RYBPFePaQUECrvL8E3mtsnOzVroVk6Y/8N5QwYH
2DaVPQAu8/d7dt4wF6tUD6V0cM19ayFmmIbflA6N6X2Qolu/u70b1m4UzIyJqKnNwCxcTCxPAySw
UqCCUWGTnFh1ae1MN5qMS2hU4feYgv54uj3kSsRCY9SAAsdNBnB7/knPJkicgSACWiCY9GJz21TA
4Kcecf/Xj8KTBHwFdU3ursXEcApq1N6w44vmBNUlru0KuyegXrdHWdkXs5YXtXIKehzmxeVY17rb
CduNL7ljJXcqQdJjKqcKhzo8Fm4PtbZsxCIwiOeujbUEB0x5ImIxwS7QwxClb3ryew2q3sZ+WLmE
+ctJzudeDR93sWyZWqcq1aT4Ilswv4oDMwG5YVrMZQW3qjJ1eR9qUXX+h7mxkFTREPGjU3q9JbKp
M4pasiX0UAvznTeaGMmUCKFvrOHKbgdyPgskAUJHwWtx94b1VA1misSHOQqCZU839+huVw+FUAO/
kDLyb89rdTxU2MAazJDN5V2PTEBYUd+KLthFJ6cJyKZvTpVxiMdo/KwOyRbXfuVup9DpziqIhJIv
4oOgd5vSDrPkwrkW+ilCwb/YxcmUyL0zZKCrraRvzKMXuHH1QMW7e0IOJdmCBOtzGLLIFmalSYMC
xIx4NhebKHWnmBqKRSgrZJT/qsNUwyHD0jBUFDrODbvY0EPvbkQTfzi3qjMpl7LtLXi3IBiTC65f
GebgphlhKSQM0b/B1KF9SGzg9YcCQ1N5HKfEGSFY2e14pydOJT7EFKvs3wpJiMR/sxqId6EmbWko
rXxQmLsaUa46n/ZlgQ1UngMCHzHIPG2qYxYlFl4ZcXFGTWnw1brYenfWx+MCo/ABHGIJvU2kg4NY
GYQXx5xEe8SY0BBIlbstymWkfs73QoEZsiXst3Kr0bHF0BZAJ6dkKTfnGHia0icIsXwVgC8w3jyN
3NknGKxbfJD1oai/EmCCu3MXsRcbJemjOmWCBY3ICU+Hd7VaaRds+MTl9mFcHQpcBINRe0S87/qS
QVZfw0+ePLLrIbxOSZO9wc3EvVPytt9guawNRS4CBgMMJeiPxVApBBdAEd3skGBhNQ4hDfsF7KSJ
nJWNF2itxEnmOBOFQM6Aw1g8QYpJN52eoDdjYfUH9PNM4riyP3Z6iANKHUXHPm+GI1ZO8aEWkbqv
Zbylj7wS06IIR9WZ/g7NweW92jRuj2+2mNt2VfenLIfuDv0H8xAgo7kfzbj/4Fo5zsd19/n2N115
FMkWEP6CekYN0lskRFOEXU080C9Mu0D6yF7Yj87QbylqrDXakUmZ8fdAQODdLIYZxqo1BupbQHjw
V4e5rpgBTgaSY6jnhvgKViP5LHF3/mzJjv+DmUQFuUpUluVJmaLUPjty8qLT7cmvEA5hoM0Ff94z
ftkS6eO0SgZqH8CoGCo9PHvSQXUHP0Ad+x9gFxggJq0bYA+i6mJX4oNTnu2uCJIdVPzpoVDCZtzY
jWv31Yx1ByqDIC1Ldn3GMi1rInrRwJiFSO9jJ5z+2F44oUA0YmU0BtWX20uwsvHIF1FORm2JC/nv
S/Qslox6JwSzSPemF3QSPPsPHn3vImHf16H9WWjG97IAgHF7zHkOi9dtTt442gZ9DPAz13NsesDu
Ih1AhWIr+LUJ8nGvuuj2YS9F4XGqfqmpbb7+QoF3Qpg+K5+SNS0CJNvII8lrBonAS75SPJH7Bp0n
9Gsmcbg9u5UQgnIX6E7Ab9yRS5aULSwb1WSTVm1sdvFekToqR42dVBj41VC7d6Utre5QRlr9IxRT
E+y9XCiPt3/Eyv2JThyYcHBXc0NosY1KgTVmXLOxtUrR852TqvZD42Dyse9sWZcbm3Z1NBSeqOhQ
RWXA6w/axUoXDnkX+HGTFOe6Vb4aVdKfRg0rjn+Y17OR5l/ybLtazQAc1KTSgN8C7ltWGX4SVpTs
Y6OrN5Zw5SQ6kISAqGhkWtxc10PlaEDoSdDCBckH5VLpkfqWCCI6YWcj9+7QmOd/mBoIFW5HGHZ8
u+vxKsOgPpTVgW+o2F3sUDtW26PeyPy3oU36FuZw7QzOpZqZlkRgNDskPF9I7MtrtZE2rAHbavDW
GOI8efB4J1KcPsaKkkWia1h2gCfdarKu7RbUFGYsBXfvi+PvGYPdR6iT+JOb4CTJe/FQlLm6N3DY
Ob5+TQGy0WansK8BVbmepTLE9uhG8HnqEtfCls7hvjFD1ddad6uouTYr6ty0uuaiDDWZ66HwRsMT
k2awn5Z99pirGk521ejsuwlb1o0LdO2KmXNLMD6zdtLS6KB3vCKdVFpdldk6jzXiBJc2MNX3mVdi
QVc6o3ZP27HBWKvpv/Y0G7aIrWuvBnD3WbBqRhv9DameHUNcwpWpzy2S2igI1IteY3hymihC/Faz
MPiDC27XHMI+Mz4TwGRbCLW1paYTNpf7KfMQJl4vtUdXit6V5/hOPubvZG4Pp8ptkMgHFf359RuI
15iMHu4eAMHFocTCPMJoNXT9su2Ck0iM6VB3cXqnNvo/oI4db0ZtMRDIrWWFzNBH8nqFoRrPnd5W
toEiDLCtfVQnA66HYmvDrmyiWckJDz0qt7Mg9/UqhlZStPHkuv6Mmm1AM1nTUw0uT5BcluHX0Up5
vUSBdpJtuOXdqDfx79uLO9+gizgA0TyV54lYh8rMopiAkbmYjBIojF5hNi4aDIY6xOSPt0dZ2S1A
S+m82fjE0Ghf3AE4EMtMjwAgY+zlnPoa11K30IdzInDqvD3U3x7Jckbod87wEZo4tDWv1zTK3ba0
WozdOpy+O9/CDZz6gaRq+AONrt77rFVZgDFC22bid6hI6+00mPGDVgVG9WkyEd05ml3l9A89ukTD
qZf1mH1S+s4Rl1SOjoZwUxnm97kW5f+VFa2EHTyX6cHumlbZ18OAe0FpydmTNILls0tk6noHBdXu
9jyNwfjLSypkJOKg0Y2T3o9YgQJ2xHlrlBEGrBmy+mASDQ3lJhi00d3YBzvhZd4XzenH4b0Cwwl/
QhnhdxE1eacdirjJ/tOmBiOHBmZ0d9Abr/zTmG0GhrdqKrlP8kJHX86O5XelrPUAhbKWfeXWTfTB
Tt1x2FV2ahaXTHY1jqSOWeEej3N6tVfbRIKvUWkDYURc4RTrVq75kHhjkn5Gn85QNzbKyoMPnYH0
FsQUV8Wybjxi75q08wGkPKfscX6qLoqRoH5VWNOl0wv79VET40Hco40BKHR5i8fEo4HVw8G0cDF9
X2J6cScrcEWd6m0ctLUjQHEVhTPKBPTcFreY7JAxQeU1vESWmZYnvA/DcK+loduc9DgptiBuK7HF
31xPp9uMlMsy1h5revk8lYrfchxP1EnCj9Y4NLsE6eRDghTOAaBjv3H2VudIxQBUHS8C5d3ro1fb
om5A29Fl6/rmwscLHhDOst/B5pUbG+XvMV4e81muYuYZksIswwrM4R1DIvTsC4Kk8b/K08Mfo2Kg
cGaK9P9ydh49chtpGP5FBJjDlew4ozSSRulCWNKauZjjr9+nZi9qDtGE1gfBWNtbXcUKX3iDNx3o
D+Gx1OuhyB+XRMFirqMBgu9jZn/LaCi9K/LK665GbinigHCYTbPOAr8C4UQx06cksqXX5WThbavE
ffNc5yJzg7HtVBS4ukwpAkEp8B962OkXwjh8kcGJaQ9Y4ORYzyJq8dhEIcbS92+3rRXmhZKlH/Io
Xo7bFYbwXUA8oM6LrWz0DPpUBNTU3C+Forc7R2Ort0UUDNXRYKOAG1h9Tc3Kah130whXaJS3z2wy
RAUn1yt/t3GnP2YTnb5Tv9ShcYAlMONeBePPPjkiFu9coxkq1AAr9dHLyxB3aduozCMGjTglq5YZ
f/nrdQHVIYuaGG+RLqwemIkDrqC3q6AAUzxjiu6dq9lGJVmdjMv9kTYeTBIEyhUsiQYpc/UFuiHV
PcQLOFhZlyNAX3BRl1Wyt/jy3V1tb8jojGAQykqo9e2HLqvK9JrCZHsn5vSmLg0kIiwpt+1pbL1U
mObPCl76cbKzb+MQJ4j3aP+5P9ONu5ifAEQApKyU5pJXzB8BptZTYRSewmmGGX9RzCwf/TKpliNw
Ge2kZSLa6Z1vbG5uR0JpimDcQGv0WLvY2Zi3qHBkgLyxYB/ywPSU5NwrvNf357b5FclHuB0p93Fl
3c6tXnhFrd5QLhaOORfEt+bL6DXWDtxvawUl5ZQrSkLv1ukk3SAxdEBirmMeiY9JMY3vWmtK/tHN
MPtcmMW0px68NS3ZhpYVALR11nFWImp8XcZQubSROWOsIn3ZO6Cz9xdv421B/IfQn2CcasP6Ypi8
scCIJ6Gynk3xZYZVGWCMlR4JXJFh9qb+bBi0vu4PuhEqI2EAVoW3k2rKi27yH7uxdSZzHtuGHi8A
vIGetR5xJ1lNYiOPJl1cjXwuzSDJVfMB+iiSmxgMG/XO6d+aOvUVWwpb88qtUYA19cvCjEb62nGE
HLuqhA+G1oq3OYqi+CmI+qPe193p76fOQhM7A3pjEVYHsWnrxJ4mREWiOKm+aAilHqOuBhq4GMlh
UpricYKUHsQTD7om/h/eA4kuxVlydx0uwuoqUtGHkrpo3AP0Pt+KrhIHzav+E7pUQyXVdedDv97D
vDpSyQsYjdT/Wc021Tqt0jEMvsSLo392jDmWJNN5566Rj9fN/UpdSWLhsIaE1EokfXsBzHrd1d04
YClQte5TMzTVe3DU7aHPe+ddXRgO1LcKKCCwob9OhhiaQaloEb9Q+l6tJ/5mYYrFQ3+ZhrhX/cWO
6x9tuCz47Qor3GOnb0xUps36y34FMLNKh9K0s9UoFQOjCYRlMwDqxTFi/K9p3bvfXLXuzVPUGs7o
z7Hl7UURG8NTZ7bJLUF6ySjidp37JTaGEczChYDNCMqOcpPfLXbriywZ3rQCYF+V586D3hdf75+a
rZF1kOMy36RSsZ6417slpZdm5IoPGzQwqvxRFSbm6GYhxrO2RO5j09T9AQhxeL0/9IuB0Gp3cV5B
KJFVgktZC0uix4URh2eNl3Rxhoes6czsMItQP+hDvJwnLLLfVGlvfPfmfqC9lbSnVDVCv7bbBV0G
BH3Qfot/9aHY07h53WhDd0lqFQD0IC0gx7r9HtHsmgtEZ+yCBpI91ChKJUcjNl2i9wN28/ZBq4D+
B4uo8IauSZV1P9dHQeJnWWm6gxJ6dZtKESgYFPyB3AmiEbc/pjSgI8epPlz6UbG/uAL5KVEtzhnk
//K58WLjucc7+vn+x3n1KAN55KKSzz4Fqlcnv1YoNoOB7y9j2iPdrIReep3VOf08mWI0jg0iv2Ln
wXx1pTEkTDlmyF/S8+F2nvgmsuRRNVw8QTpu6cl8VCmgH+9PbHsUnIqkyhdiGPJA3LyQnZaUbstJ
p1zw0/AIwzt9iXYeo61RZHuBZr6KX946pqnN3BVNQmGlGV3r3A5TiUuPt9fN2BoFNQ2YRnAlNGOd
l7dzhUclgswXUZVKUInUDma3cfaibInhWJ1TWZPilAJmJD8zbpesqhMYuDD8L+bouOdeL6PmIEJb
+5AbDn/rpCPlD6oz1rslKcsPGHOW7iHFjOAXJjS7AKJXO5M6HPEUFu/8ibbH6gOWDkR2R6sXqQiQ
6b4hqAihha6W9EO9UldIvqb5919uGjkmkFEM34EbvxI87aoyHlpgJxeFaPhDb3btu6IKx52tuTkz
tj/0E551Q9pE/7k1sYy0LKROFyIYRHxLE7vFtE/qjzS99bOWxN4ef/7V5Q+KAK0r0HlSqvmVHmM0
IQfOR58vS26mx1zEywVbqfmtOgy/Ji1yzrpW1peoS6K/7XHKgel2AMt6yZ1XqCE7oV0FGES9KEpd
nczCSJ7MmW6H7SndXyNc5Fi8rSDGqVW/Uv8gx3adrlKWC3hi89iE3vyma+z409iY2KTf3yevHw4G
A9zCOMDjCSZWE5voYSL4hlfOmCv1V2PU40eiUTc5FWMzeP5gorfld63V/Rojz3znDt70Pk0nr915
M17dDFTqgPRIaSGErbiFbreSoqRx15qDcRFKFh/MGCyI2bd7HBy5IW8uBjmK1MaVHD8pjHo7ikw1
gNkhpY7bbh3ocz4GozFVn5KeOun9lX19NsAZkPbSjQf8QC3ydqjU1PMwS1TjMsPh9F2caQGGte6x
K4rkMAIA3YmLtsbjEEpJZQmHX6v/8iSgit7H5kW3887yyzJFRjSqouSY5tgI+yAn1Z08eGs1pUgh
qnpS8XJ9zZbwFB3I6uYF3GJ8AME0BLlGf7NUDPVwfzVlPLn6cC7lEokikn3VdVnQQlYzqWIYYSMe
Tv+gGu3UDxBAY+EbVVGilYqgunXOmwJXL8qjVwEy7df9n7AxW5o6JC5cPhJKt7rsQn1s8yoRiPKE
muL3noNTXRZqR9dN/1o7iRycdwKUA21hF6jB7d6Z55jSfgRVFvHC+AzLxz4stAyP9ye0sWOkmB9h
E58OnZDVhKCFWcUA54/LtHbeDJUFvb6y+gOyJdUZBwIsGO8PuDrj9LKkWqHsTKNeJ8PV22k59FEF
Zfn8St7nvrFChGw7M96LhTdGgaDEPgFbTUy25tbnTY/nYpvncAgy8Q7PvOawlO4e8WsV48q56DAh
JaVZMmfXn8gx6yyrqI5eTU30ft5n2hFW/U9n0JbKN2f0KPyIXvLOCq6OwcuoMoSgeMfVQkJ9u4J9
12lAT5v8OlqJ+IyDR/swhLhMokialp5fZrWkFvaJAcjAiowPmUsT4v/5DS9Ksw5lUppxt79BMcx5
Ms0pv6Lr6n4kNZzeY8vj+HUUpoGdLM1bRfFq357T4ltuNtXz/U20tfDIbwA2YvHJMFZno8rpmg1l
U15p1CG1N4/G99Cxa7+rhi7QFV28hbDCJfTXo2IqLpVseKMo264iymVsptab6/K6QIB5ijpVP9f2
1H5p1cl9m1bZfxK62N/uj7mxkWEV0sV1NJnprs0itFLk3dIM4uqVtfG+LpXajxU1v9wfRZ7yP25W
uaUolFBIJ2viz7Ws2di5Xo/7a3kVYdh+C83h1yxmy1eSXv98f6St+TAcGSrOfKTwq1Aj1qoFY7Oi
vNZh2OECH1mnxZiy8/1RNucDquB/l/QrVHLcJnFjNou4tikxKS0i0IVG6BDDKHtQjY3TSIuKt4AW
ONrH66ohwjdgpmpFXOmQuz/cOk2z41iPWXURIPuiQ6FHosQ6J0ptPys91CKqNmySp/sTXsXELx9Q
cmylpBRow7VYXGtZZSpwTLk6zqR/GY0cmlivcHbfIsxptddELwf7GqVxWh0o2lh7xek1APV/PwCb
MUj99CYBrdxeCID5w9aKVHG1uqSr/VbFZOkRc4fiQz5Scz1V4GDftLUEyDfh4g6POgB85YgF5JSd
xkmb4qBoql2g+MZFwaFBa0mGk9Io/PZnoWkBRjLpquvSZ8qh7Yf5irldfxxLszigOExgNHXGTki0
sccl3hkOG+ZvMOhWt9OYlhFuTEN5HSPVOBlhX/reNP6ldYZccTqkPKN08CiwrCGIBlLiSAOE4hpr
uelnSVWdK0NHMUtRhuP93bUKEl6Goo5qSxESjdqX3H1/VB/qJNebyav5uIOXGb6gRmEfSrfKFL+h
wYgKZw4OZucMb63in4OuVnEq4qhftJn5DZP4VetjBznX1vZQApvDyK49UAF2wzrn6Kc2qwm1ymtW
t81TNGbOFbNO5XB/BTdGQc5bpgLQyriP5D//YwU9XLAipV0a9JFt47NileOD5vX6X9Y85IciPgYd
S0SuAspZBVdUZEdcJ4vmGimm+uwpTfi+alTnrDRaG1SZSbkFf7FgGJbuhMmTF+jZVH+2lCLbyeQ2
LmCAx6DE6MFxL67bfcnUN3oXR82VLrZ4h/Gu+EoKW6OqFg1/v0+QqZJJI+U3yZ24Xdq0SpZJS+36
2lNtPw4CfQE+4l6L6tUHhFHDK0zcSqNEFvpuR8kFhZa0hrhEQSP6aHTwK3HG6XdYnGuOPc+vrInR
/oc+TR9h3RoOK9HqTtymV1HNxsQ1pRLFzGZU0ECYANUc1SKcr1VTLo4fu6n3yyAIC306+Wr6GMaJ
rD13WearDQZ6/mQb7XdthvhwwoAp/tw2VSbQ6siSPcj51vKgc45NogxWEIe8XZ7Qazrhall6bW2n
9wV8OV/M9d5ZXfMJ/rc8YELQWOFe4UDdDlPkUUJwGybXaKg5o3MBAty3msKr3g1ZMYbPetwt6sM4
6q1xGtQhAUlcWEI5UtpcMteH4J/q1/tH+9UTwyeTdg9k+pKSuAbGQAIOFdLj7Ko6Ap3PnMiRfT56
Q+snRAaqlAtuP0R6OO7Z4746ZIwsgSLEwKD92TW3q2H2g4hxd8muCCZMj6ktkutU5nj45YW386Rt
DgVA03zxCeBpux1K8WhfFd6SXaGXZJeljXV/KjPnkiz58/3l3BrpJYzgsZa0odUVFhUlLeCoS1nO
wvY7o+mueTgZEL1z5Xh/qLXVz8t2QsoC5BaFRGk/dTurAUXRCFuh7Eq0q/8uTSr4cJEM71mBojPj
z5oXP2q+wY80VbP0wYaJ6Ppa1KvfYS01eVA3vWnQZ8mU/q1VDdZTR9VFOTp54pTBpLvipxqGpuYP
7WR8KV0cK309L4DnjZEx781mc+HoOlLCY90gWN5ORq/BQdP8Sa/OiG0RCEyghGpTBwM1351EaOu0
E+kBDpYQImKr26EwI40FqM/0aiYYBS79nLwBxPKX3YiXrwOBESlHWcQn6bodBQRj5+WOk17t1KMy
H6MQUiazfbi/CbbmwjaTqDYa0nC0bkdpUWtCo6RPrlYxWwda18aJYsxfmjTIuUjjMf5LgBVQTldz
SUD7xyWme1c05KMPk4tKr2X3xc7zsTEXRpGyH4bEOK8lRmbFHoXRR4yizs0Rwkh2Qjfa2IkyXuUa
MnGj7EB9kfgWWaHbFcuKGI20bkmv9A7nSz+4YOK1HJKRh7vp10mL0QZWU+MfNU/3kq2XK+0mUX0Z
G8wN5X8WdV1QhRC2zF46JNchxuTmrBdhVx8KkYdL0I96o3wJR6u2T7grFslF2JZSB6FoyQH1JSQJ
xPXe/aRixKee5nZq3gl00NCZsEJL3cEgbJxGsg6p8/SiEmivFqlRvHJOKQ9d4Y3PztGJsha5usl1
hY9woJue7u/iV1ko64J0FSEDSqwko6uH0Q6tTIjGy66DKMr5RHzoNoDx8t692l6WRZiP1c1TS1+r
P87zYhinGWTTHuR94ymUrgBURtHsJwtcXUE5LT8D64HsGqtDcTamlivbBHz4sdNS8SnO0kR/qM12
ry68sdaI5rPfWWpp8bQaFinlEd1MC6fF0TLmIHRFbfkJnSNwnMDFd57CjUnSKwEiSOFJDre6MDIz
rC2rCUm1+6x4VNw0OiC6rfpt+qyk6rcytMqdj7s5vz9GlMf+j+ShNJzWiS0hriWmfrqv4W38sXbr
6PdkzPZeUCE35uqE8XhQUqP5BCRpXUnok26svcrMrhZas4Of5en4uRXolOLom6iu1IApprf3d+/r
6gHFZ3IFml0vcvfr9nbZIgQ4YOB9Ldx6eUIhOkK1aJov6EdhymuL8TTghX2YUlvDlq8cgjSqm6Om
W83PdhZ7NIOtL/znr1llnuyeZGp1lxDESpmwOvQPk+dWb/ooTg8hGdapxxZ83nlUN65VWu7QGigp
84Cv1YXa2LFl5Ta9ll5jHBojqhXUr0tNPHKylX8FWL9/UU12fteq9fv++m+8G1wZMoEikXI4S7cb
zFLVTNhKmV2xt16euhI0T60q7s/7o2ztLCl6B/iTzAaJkNtREFbAHLsj2lpiVzkJnM5PoIrrT40j
mo8ZjteH++NtHRtKI1Jhl6P6SmbS7kgCWk/hMxoUxIdlKo9W1OOrYRd7iuKbQwG0l2afcG3WWpPq
ZE+o/RfZ1W50y7fq6Wdlakswe9aeK8Tmp0K5XBrw0IxeV77TNlGUHOz5Ne5T8UZ1lPEhpPh3ub90
W3uRYqIEYxIT0X6+/VSe2rS9M5LO4U++DO9F2EaTP3nJUh8TpMQbPG0jQz944VQ7DyIu43/vj7/1
ztOLJqenmAg1bB0vLWbrOO1CvpEJF/k8fqF6iRQY7ldlabLxm6ElTv5V1CUmuS5V/9FPlBnJbL/z
nPJ5TlJUUjFNb9pgsVJTHAUmgPbJqzxtz6Ro44PwS3kGsMQhiVinpMA0hRE3nJ22JfXK8qR4pAKz
c3S2BuF7U+B1eHh4Rm+/hys0RwHtEF1dDF3PYZz1fpcY0U7RZo0DkFEq/TKKVJAPIMysUeEUZBNQ
KIiHqGHjXD1caC5iMsz3g43+heVNy78oYqm2n+DZ9i430CQ7ILpo79SyN+4J2bWTTHKEBgH+307W
ASamxMUQXZWyrA9dgqZhN0XzW1dZvhu0z4/399qLWMjqxZO0AgIo1ePJWI8nCfQUrk0ZBxr2udBB
DgVdUZdPhr3Epq+jDGAdaKKLTwLdH+N96KEacBn7ZaBDYo7zg41fuXUyevzgDwIpfuufNC2MAnxB
Gs8HuysGw1fnLAqDLhWTGfSTrgHM04w4OtpeYmSU5F2DcgE0FsUXRaopQdlEGYqgUubklKtFefKc
VGke6tA1Or+Z8tQ4FKnTZM+jEQ/FToizcZ1RL7fR0XdoQaN7cvsFSl2YLvxF2CGzOR9HFy8Y4J/G
Ieza+XB/9bc+tkOGxyUNfhUuwu1QOYZzI6VZQNeTN19DoYvPXVfmP+CpqUGSKfqerv72gOg/QHqg
NL8ukYbsV7OIcKkctd45RKXxLtJMUmWzHR6WRdlTkds6uSTlMjKX1+m6F7AUmdoPKmSEUFXbQ2JY
0aHCZ2Tnvt4aBQgWuEDiBzbYKiaFkiTVX1GOafHECkwlK85OierP/W+1tS3+HGV1C6kIN0e1ZysX
Te9U2FG19tgWTfsRvYns0/2hNickW5Gyyy1lAm63hW0vUzzImyjKm8bPAF2f6aDtmRpuPHMEusCB
CEZ4QtbaPnkSTzn699E1dAy8DTJNOcIDTk5QKPWHwm7ic+Tm6iHK52QnPdzahQgX0XPFBRM3EBmC
/hHS92qnw+XghPXTnEDmiLJzOeSa72VMdxwKaydn3whpX+RPAZPIHuUapePB7SFjd9D5MmflyWw1
95RRLj7NEWZZiGfkF2uc9whtm4OCVDAl21o+K7eT7Gh05qnlxtdR08NjNi5D0DexdUWLxDkMEGkv
HvVc//7O2dikaNNSAqMcTf69lvZyWrsOFaWFl8Or+a7K7O6tFjv9F2XwjNP/MRS6hCht8vizsrfz
Iw60B1e+yiJJ3FNvh7lfKEX0zq2H3//HSBhXSdAsdlLrXl8qvMIqKvSuXKuu+0BLcrPyk7osvhfY
Cu4hOrfiACgaHAnI8kxrHW5EVe3UJcBKvMBq4xBrdXbGOqg/jXqFq+fgKeSC9cAv0Eo3QDiJeyfs
m+P9OW//CmBJlM3+57dyu7zzFMVVl8Xxte36/o3pKtnJwUUcf3U3sj+1IxJxR6tYliIww9b8gfN6
/aZeimKvt71xVmU4Qm4Ekpbfsqqt0PVH+nNCWrrNekiSqfO7MPQWLZ/MIk2znf9jA1PDoa5PEQUQ
++rU5OVo6mEpvbFlafJQTn0C5auLf3bATvfUFDfuWcnzInx+aaCtE5epXDCsKCvlkhTjiC5z2zzM
mape73/KrTNJa/LFbwnNtrWgxFzUdm/lMDinKmmHgwXM7DJncGX8gTD2+/3BNj8XSHlYTS8ws9XV
Go+qXZY6NK4YFoQViK7ky4UaXbO01A7jQraw88W2RkRuWYaOZPCMe7tRK9OZAGNCXwPfjRi2axY9
6Is0Ct/lij13BysvHHXnQt/6cLR/qNFg+yaTgtsx60rhYcv76JomKQegMD2g1/beKFs3ODVx4grq
MhJlcDtKCGGD+jyheCOUHvyIjaHvuYGTdEIxu3vsaKBgpGzE1vn+N9zYMLYqud+AN5DOWBMCvZHS
WixUtqWVag9xXCbHzBgdPyRF2fl4W0Nx19G1pKhHHqDfTrFR5jTv2gJ5BoAaB3MekAEbO90ndPxL
92uZXiFZQVaDxjbNwrUuV96mfFH61ZRZluGzOi1lUAqahegF1+/LvjIPbdf1O0spI6VVdkMtC145
SolSMGu1UdClbOqy4RF2hJc+daM2+7aixUGPUWzg2rlyoK5hfqeErh6G3iv+PpnjZFBFkNVEqVF/
u7xDGdvdmEbx1daFIQ5Rk9O5dq2u0M/RhGi/P6tOv5dUbMR1xNsQkEB+EuavEd4F0k4AMpFa9xQ9
edT6sj1Z45j5i5Jrp5TE5qBl1QBkMN6jCLxU6dbLLQk0JBakLlBPbudr9VpII7ZOr0ofpz2cMAVz
81wMavxgwHNtjlFaDrTohig+GB2pzpFmGkVdcDTivRK343PUKKA4s0hvxXvYZI0VVJEWPjik29lT
GCbdk9e4zVuULrH0qyq3Wk6Na5Vi58NtnQvqDVLThW+H5vHtRKaoSjMdVOlVqUL7femoFW3MWAv0
tHF2tujG/cldbdpQy2U0vubGOLMNhK6QDaU0lNF+bWjnws70s11RZY3UetmJvrf2h0t5i7yCmw3i
8e3c0r5IDYB76TWOhujr2GYVUK06PTaWNjsPSdt7pc9t6p1I6ZViZ/CNm5tqEYUtVhca4Vq9Y2ri
2kRnMr7WVTq9x4BQi/wee5rT/St0axiOmwxLqa2/wjVBz8iQjcvjqxiU+Y3bo0sjTGdP4XFjl8C+
BGjEh5PGuKvjbbfW0tujXVwryxyWgxFVHurISgUizaT6+uP+nF76AKvTJTE4jEcjVdpI3X64AQOY
KpO9l9Bo3egUthWm4xh46p+Swhz7wI4rEfl83E4/z/pcpT5Khx6s1BYP+h+FbqXLiXkk+WFO5/63
gXrWEpiT3uQXp3T4P5gKpev83nPD9lwu0fQ0wpgY35tqHI2fOtuOssAUiP0HfR1GygNypTVdxaHP
H82oF0/IAi31zofcWGL8ImR5EZVmiMWrGwV5iKJ3eqMg/BTFEoT1MJ6NyIyra5/y505csaa3ykeK
ug9IHjp5FM/XSduSi27A+YslTgbNDRAJyrWgL9Sm8IWFx30Q613xo8NYrXqjQrdVz1WkpKNvRw4V
G/ClresrQ6P1lMENFO7Gpaj+0of+f79RXkvUOlSqHatdJ1StWGB85VeRunx/tepPyjQjHp3nf6ka
+DKU1KyQnEvQTWvMd2eWcYzdQ35FclI7ISvV/QqLUAS9voh/7+/urQ9NwQNUu+yfkuzdbu5INtYr
hDGuale6pzkz7ENHQTawM/H5/kgb95+EsAPcp94JFHs10hhmfba0RX6lvPEjLxL36KHj56tUd59M
bxwCpFizw6hV6U5svnEpQf8gRKa7CP9Kk8HKH2WPsAMiXFisZll21dGYZ+ftDJLr78uXRDu8/iBU
YGmvRc3z1sxF27RsD6ycLkumVMd4wgtI6bU9+Wu5UusLCQlLacEF95e/u51Q0qlhoakpE3Kj+CEu
RhE0NilO0s8aL7sSB3mlls/3P9/GRvEIbGDqMUXKK/Lz3qwizQhrgEKTzA3qO1EbPqYaZk6lk+wA
SjY2Cp8LqX35MkN1XwUBXaJ7jaZp2XWclGG5ejrCpw8xl2kV1MYEy2NJy2l6NwA7tT/hWa+He9eR
XMDVAks9EpoBPDASdnI7125uCjUqVYg8qpn8ChXK3/jMxulnzc5zcOaOXXxG2omipCVoD39U5grC
TUPEa/u9ZSbv9Q5/3/MAAeoRvBcOl9UYRaafhwMq7fe/y8Zm4LcCwKWQjcDFumiZOObQpxlNq4pA
hkbCZPulmi2X0jKWIC+I70OIqjuk1M1PBIRQcu8oDa37T25VjmroDNm1d3Lju+aV+fNcipFE14zP
adtlbwqaSjxvqnW9P92tAg0ce51cRu5E1C5uvw11oVng8phddWeOsfgtoIz6MFaWNMjR2a4PvDR5
jghDWQkwx5lmYA5FNdZHi075eP/HbJ0JOhZIMhB007Nc/ZZOGCSjjpWj42fXro//tv4ticxaP6Gh
1k07X3rjHuOsU5nClJOrbH2BkrYWcVnxAAEDdKAVtKjYoUZ2+Ps5Ua1FIVvS2F6bQRCvUAPrGSXX
nCfgE4Yfq7M4RryLOxPaOmYEGEjBmOAPKGnefko8u7Ja6WyYbFaYnduicJLAmGLn65SNsUEBvhfP
fzs5SfWV9ieIRXO05RL/cYkhrwq52EuLq543GjU9c8ibg2dUkra6YBN9f7S14BnvOJVMne48aYZB
HXVVxBMmdTUl5B5xBxd95r5MUeUVhZV9wXCY+N8sWrcOOoiC1ZNXjnHkh6EHlHxuLGU+2zzEMwXX
aAiPYrTT+GjX5iiOtdC70C8sozb/+oOg/QoOVppZAxdctyb0FvUFgUbi1QLtc0y8yXqwsgrLVFfP
3ndet+yMZ7Hct/csTXY67egEQCEy161foHwV2LgyvYaIsAaEHU2Qumj2C2NwLjvf4nVJgsuK1Eti
LqVEwerRRN8ILyety68swNwe4n5AcNqWAr8+bHf1c0na/j3M27o8L06TENZHTQf+oMwzhPxEXWWI
ZBax/QjEfHrIp8j7DUyp6dHSnFQ4DdE4Rgco2fZ4GNKR13jn98s3Z7VW0H9hIGMhj8DC2tHQWVAT
dWogUomjNR9C+Ik/x5BrEsqnvuDZOgjk6cYhGZ6LLCvmN7bIkZiNYbQkO5HO62MLW4AjJEkDslu7
WkkWscf6Sr7PWll91hLF9o3R844D4qHPVT99vT/zjeG4Y2nkyMAKkpncRH+c2URRxzEfkhzyHklI
jOjzuz5dAAt5NpUcc0m1nV35+nHjvJKNSP7zC53kdsDU5F5XMgtcTdIlH8cYULaWzeEBWp93TCuc
aRe7Tp6RjE53Ip/XNzzIZmJUpLEIVV/xoiFilG0/ZMO1ytT6uLhtLrV6nZ0nFNiTDKFWm0l2H6n0
w/FkmqtY3C6SUB2y3Lu2UWPEJxsuS/ROzI519LRZif1ixPI4GLFS+a51Y9keY2tqnQMaBsPsF64y
/MZbQ+iSAGZ/6yYrel+FOfAMq26xmGm0YqjfwMLu2mAU01zSHG7iCMyMHgEkmUNnhLPbTcOHdhQ5
yI4F9+FgysIcT9JeLRpUwx3vn0bNlW9mbRUfCt7XiAKeHn5zoyhefDsnoDoAKVT+XdCBmg9iGcp3
WhF1/8zzlBdvvGWaflnaMKSwUqxBBEYGPSNgKnHuowiGphmIrPaLPLyxP1EQtU51Z8VzsHjOnH1A
1yn/rIoi++akevlNm5a0Ocd63n6JXUrERy1ZlsXPm3HsCr8Ps+w/iFjE5bWn3Kb4rpfHo19ZWD1+
GkPRYcIAOzIzz+No04XwlH6u/okSg+rgPNfWR0Ut3Z/J6NXWMYG+Pp51nLkydA2yrnmTKXQd3xSQ
pqJDb0159tgXyqw+Ah03jJ9D7iWKD7tnXH5xl2WoAeF0EQWJtjhegDRY9TYubBAlpVFO2gc1netP
mVdO0QBRZ/LU38tUewLf8no03qZGSVkV68xJ1bmUHUXkzRWnXSCgv3U37u0AoJOYiHQN6zdFemE/
krrP52xe6jboSb6cy0Stabjk7pD/jkO9/0bvlRiloGf/3GNho16mnH/BB0E5ikPazfrkowDn4AcD
8r4KqDCOdQAWJ/rXFZVhBjAL08XvRZH/KOdohN5dRCP1/9p1P6IHq+VAror4a22FVR1UXZN/71C4
zAPdbYnGZ545DxAZyLgjBg5F7QOJ0Ra/WHLwLnkjvMy34Mz/DiPkoQINj1AVUH40RweAYF5+IFSa
vuAOrr2jSdp9V204R8e4arPmOOTR2PgNXme9byOZngeuhyRs0FhL+y9dBuswAIp4mltPJH4yd/Yb
RfQuWDaHHl5RapkW0InIgjSs7D4YvDh5UtoGeVgLVcLeh+jfP2apm5eY6pXNl6jO8kfQQuKsiKL6
ORt24Z31bNaqQ4v3QB54Y+g8JV1pp74i9GEK2P5ZinsURCK/WSznP9pghN8WnNIeynRKpiPcGkyM
hJob+aFTeWHexHWtQzHJKvMhplJd+mo1to99gnKSnzlR+KQtavLN4/HMg3lMok9lFqafVatefsRK
2i6BlcTaHKR6GP3C4AaN+kQf8iTIIDtGvoJf0nwIM0e4l0rrpi+GXhsfvApUl5+UUfZlyhbr2YvM
fgyWerbf9QXQzUOcuOOv0lRm3e+Hkspl47plDBGrNyD/t1WK7rGDo/khLoe5971yGRT+957b2u2b
ELX+Mn0PhizSmFni1Omhb0urPhhzm8y/IO9xlFsvseJDSSstvyhdbb4p6D69X8LYOxQQrZEWwYtr
xinMNJcAzdahPJQwYQu/QFssKPJ2/KgYdoMZXO+a79UpS7+jCR+mBy8XeY1vZBcq/oAl1zendrJ/
0Qcm2oskhc5358jp2IUCh/AZr+vAmpP+axzlbYT8d1QsPh4SHJChmToUhC1R/8wsvIz8kMusOLQ1
hcNTF9v2F1tNx39b282/GKLPpmNnD50VeK0df7DQv4rOILehA82i7qNDnDdWD9qJCP1AqO9pxDcR
wrpjpOhns82K6GSUtI/8IWqbt1Omqxk3XTE+h7pO2UuYRMzYEqTGr0RNovg4N/XcnrJsdinq0Hf5
biwijQ8uRTIMKyn2P7dKHPZBkdjWVyp7TXdMlagpfdiZy78KLVPJIJzcxf8vR2e2HamuBNEvYi3m
4RWoKtvtqT212y+sPu02MxJCIMHX3+37egabKotUZkRkxOE5+y+yhCdVZLUzXqmQcbowc+9hN4Fv
ZF/GnJks9xw5PbJe2L2jVUBOtS16s3mWufqjrquZAJpJuH9igNlfA7IFTAwWv/8Yoj2eTzW2Y3Ge
GY1LXtLyu4qubRE/C3bOoryrWvllWtQ4pYribjxtm02SYk7d4cFH6v/TY+PAFto2jS7ozIM3DNRA
H912TeVrpd1YI+7apj/Ht1aD19Fz1OmoJ0Ll/ISku9AbtVtih6xVkSaNfZPs6tCUktcZkZgzkVzb
4y+OIwpO8F5+KB+bQYZQnFDj6TiSU+qYBDlL4qAEQAiKyWMYyv1auFVUXRYhv5ctk7DlS/EtWH8R
9b3vFLjUeeOpM47/BjAg5hw9EFq3VYjgcxmz7I4dJDY9k53FmnwexTqRbTjsPwO7yduob5YkD2uF
Togrsn/YfbW/hqI/XsUwc1Zrgjm+0opm7iQOGmlqR+/f2K7Hk3JQdTqfQ4u3c57JVe9oE5E/5k43
hsNtMG/hdVuvzZ9aUBYIj2uavti7bX5dwqDpz92GBH0D4Bc3mPEcM3RJuFxbsr3/kJLWETEg+Qkr
ntUtZX5169OkEvMltyPAYhiDW3DkcaEMuovI7tiWqOpyX/fk4vnTMhdBFcVTgUOi/hdN1RDlh3Sb
5tztOhl5y+rsi210RbIe1cTJD8FtWZAufTS5E7VEQbIhNH6tbbwd9BaNAIUWQ0jXCEOvC69W9ZB7
ZsoemrrBNsXdI1vsAwFBeRjM3fs2rM0/IX2zlVUypjt4thP/rANX8P5HTjhB4g0RDQYekGh9uFj7
mb9zHq7T8nCk/roUO8juU+WwFHdeqP3Xa2yrrLRjRYcsuYl8UMJ9TdErt3gxsrDHrRvHlfrlh8I/
ENbU/YvaD2LZJ4GKNCf8J32QbPZvZWIrzqTwtV2uenbW/gWTMz32zhSMxGmFoynqlKX8wnTZZsu9
/65a8Bf7T1uLNr7q/K69wzcK27uFFDakEZHaHnuM9/fLLti1P1Ml3MeUoGhLU+DtJ7GOMrvHDa37
SSoAU68K52Qsp2hHNbY738oD7pudinzUgzy5rTvoXNYu1w6pV02CJc7gtreOU0uRayUGWRgWKbgf
Nyt5Ran2/6ZDd4/HsjP3e2FDZijJDod/dejJfmbeWl+WeIoy3hdtX0S8ix/NHugX1x25BrFmh3mY
5mWucuFTYQts+EeTj6HL5e/0PUYpacJWWKxM/HtIO94w91DBTdWNqeYTAHrmlaIoF95gJLFoTrOJ
vPZFfKcqtkDyBLtPWYZdsLqnoxe+X9hmpi6qwEZRia4VRc6Ay4XPK5KlD+hpCDRIqqbqc8fs1cTx
a5zbBfuHMZfzsvEv2y17EAOAHvdMMjp5ZTJjLpuGLYQ5G2i8Otzl/0k/Wlv282liUSaO5DgOi89Z
qfa1/yT/1FaYdzbe8zjK+tWJ1uw9wXTDyeuBmr52ROVcTNNU6qwOPWJOhOJIgU1LRxRqsbHDgZ8c
yJN4Eu9b5m4SzK5fr8gdbaarwbbBy6jWIWD+8Nogl8pHHpitypvO7uyECKIjsjtLgAvNXWGm6iFM
j4QpN4RZRdYTNbgPxe6gcrn7jTk3kDQaUzBn/u52E3fN8ers/1v96VBXiK+dp3F0sSla0Hy/et/r
e0WkcDPLuxj5dY4uwr+aiJ+HucOhkvgma9bnrJWzW/QkfX8srlffNgRx7OS6B8N8hdTY6wp2FrhJ
HIadnvZwDO9VWBEj0KeNd2N2xzOXEe3Ykg+pWV8wSol4ajcaCEvaY/ejl113Y+LK9MWU4KZY6Fna
XzPKM5033hIbgmADa4tmVZvOcUWpJBnIpm9O3kojXmQTk03JUfWmAhJJ/W36cMOvKGuTLueWcdw7
z0EC8qPN9mTI/c6n2Q02f3ya21YsOeY//l82/iNakGzC2jeZ5Xgy3cQhC8m3MLmbTfNjjTpQ5GyZ
V/8Fq6ffDjkqW1qaj4nv6XsSUNiRq3Lb+29rltT2Kq+gK9mNnOf2eemO7AFynvv/iHdlzsuRjmHe
zVn9V89B9QfC0xuLKJ3drYirUPJrsTm9FzBInyqM6LAbN34ace9T+eSo/r6WLtTrPkX2D6EsIV+T
Z/20CIVcTLln6/QfixTq17fHmIOoMAjfncNbv5iRx54lyTX9LtLjrvOe7uXPOGx8PH/ZN3BlxPT3
FYvj5uw7Q/uXEc1+DXIgOZYYbo5oOErVM01ss8m7JqQIVzbigY3xsEcZmDHGBXCpCvQdCoAoLPpJ
Dn8J4FF/wzrj1hhCLN7yuVmOttSdE76HK7NZEdrEvDPQUsgoWGgfU8rzbV+PYVvsXrs1JW2e/P5+
RrxR9DHsH5GNZ5mTesJsGflH8NFQBWZMlTZtyz7KBsWC0Cbe26o1n9E6In3oRkanHFmK80DHHjG+
rvNQXbZ59Ey+rtryZx6iuT0Rfb2wAYBkUXMr2v332GJDl+tEuU7BBd/dVNkkqDaq3/9zTN3+EL5d
up+ThwhIOGP81rAu3p+l2TN0/UJmwQ/soltZpstYX9JK6b6k75QIPshplJdxw2Uht2oPavrsSkzI
NPyVyXkMfV7r0Q6FW8XfUPFYc42T4KH+kSyR9rnZj5YZENRvOH1f2h+HE1qdx4iC+pIaXd3bOWi/
4liHXRktzvC0+W47ld+H+ocgc0PR9sfuXCDR928Dth5iKphGiGboHp/TPV5VsRhj3QKVjcP15/Tr
Z18dLH1lzkFcOEOuvZq6bPZyWiv1Wqd7aoukw0gid5Ry/gxcGv9VNhYffVAfWW6GbKX2RyJiIo7p
urzQeinlTzpZ0Q1y+bUPSURWsGNVcube3587V7R/kJXMP3FgGj9UfHjJxW7erAsYNgalJd4lN8Y4
raJojjGh/I9oWvORCYfhuG/CP+uq9H3Q8nvzloSETyv7cWDqPkyFm0AXcNVwV0eFO1vzOPDvnobW
yZxLTJTm72ocs6dq011WVg6SK96EWXEzh0D3OevidFwNgobrrauOpnCGNUAIlh6RXxozta89ve8l
G9PswxxxSB3Ppi6i3mHqnUtZZcTaIwPOaQaVOmWqCocz7ghpVwRpQ0HdKzP+omv0bg3+zmseyshj
AEu8ZTkLd07/2KrbP0Lj65vI+3apI/5y/6Rcc1ZSHfELs3GdqJLsc9e5BwTwqfcofViTYz6KIO7a
/+iPsjDfU2e6YfNAJ6AUK1oD8IC5um7kAY60zO5hLl1mOsB6t+P2iA+VZAy0wXjpmMztlSKgyWE1
PnK8U7MMyx2KlX0vWp22gotpBoIidpS/Pg7qasgXfxq4zoLdpD8cadzXtVHrg9dYmqEjHJtbmmbG
tb0hBAJ9xLKN+b75AHbt4QT0hWj8hryRuJWfxsivf7qkK1xNvi+ezLEsDmb7xHDklZdaUZqqSWSO
N5aZsIlI07Zomp23Y2U7Abhs8/dTGjbDf8fmZR+uo1VHdlnmQcXOR7bmW7r7dS5T4PFiXWXwErib
+Oh0ZolvVKkxINCLdK+ZG1dDx2pUW5AQ5npFA7pc51GKB2odSuaNeJube9fJmJbp6BrnzOYfPAeL
htFT18TeVA4+4TAcq5kgqtCL8ZrpEis+42HTS15vycFdn6XLW9/Z6snYoKpK6AX/38Knue8zn4W9
xBvSn7bVlmccu+9NYz/5qFC5jXnfMZTlSwWynYcqq/9oDB3rYhSz5Iapm3Q+SekE//zApE2Jz7Hg
WtFbcOSRDNi7FJmf3VfByJ06A9AsZ2+X6XCjj3l7cIZubFAC6uxRxmqlQDvuAbCRqECXDmjrdDoi
4XAY4Lq93B0P/0asIg554Cp+x0aHbbB02MafTug1d8QXQPOmyopfyb4uYeHGrX0xnV/zfdV7fOMo
4SQ37LqlHpTSWlscZ+skviEn237J2LGY5KM3+5LhDixThy6Gu2OUUTiVHtbPaUt7xrdqXO7ozPb1
Mn5vzeVZC8ZT2EnaB0Ub+zFl8YpFEDT8a0bKVsNAvnQCR8g1/SDua3jZcKLnqrAYpaKATJnF+kNs
j1kmuoZJW/jeKRyPMWY7KXGfoQIddT3h1jbnWeXH90NUBTcJL66fp1u9ftg6Gv+jg/O/gnGHEGja
cCPTSwb48cgqgafR+vDUpZpa9wdLmlKhUa6ELVNTyz9tsO4p5FlWLzhHZPFy0ket3jawNp/mve7l
iV4AaDFZj3bJm7GZvwaXJCbYn2r8u6ma8jmA2aalSYXDm3fY8XHpveYLbQ4ztj+v28vhLfZhDxvz
m/MRPLFTG/5HSK3f53ZBF4o5ZjV/jJhU3NW1qP3L0W/1n52OMS1Ut4MJZQnDWH70vvhVm236ffSe
+75NnnxW2DS9O+Oi4otBkvnA4n/yp23rSuLut/ddOYPATeXhePaCIg2hJk2m/+9AUP17wYvofZjs
aAscixhc6VT9z3EH5y9xDYo5cysvyZoGPRZ1rte/xGGFUV3vV8hJQu5/N8/wSc7yfRwyVUSutfaS
KRAW2hah36Cs/Z9dkonnNWrED29uk/5Kj67blD0OIWFhuExsrpvAJTPCJ14u301Yv1TOvNcwcH73
y2SNQ9m0xg1OQqjo3+QkO3AqvM/70a54bjZDK8MC5NSVJ4gfcyNjYxP0Dol+82q/mSlqdZBcJvyc
05xzidiZT4eNwL66txQiyltbiQrOVXrbFyJCqoq7N2TwwTAJ58z39c3zccxfdplY5gXNlHMdSGui
fBcwiLnMepvmtB7bx4wAf8pZtErB4jp62XyAFZjyWbYhMRCaCpOPSK9bKJOVgxXU/vBvAWAAz/Zc
ZJhqCaZziKrQK0JNlna5N6oDTkDDVuezMzASHxJvlTyaJPl9AvS0RkQyDI9rPxP725gxFty5IsuK
upvVjfExeeMRu60rR0Kg74Z5zOKCMBn3rbIq/lqgL56neqPH0D3nc8XGUIETRiKkPC1ORurNMP3y
tcEi17ZJ+7qtwRa8EnsRPs2IyOR0TiV09y/Y6uXfOvsONX5JV9IlLwt3XXTBsVze9X62Ms/Mo7r1
WpQcV7Dj23jaN1F9rNSOazpDO547iXqiGGItPsO26o6TqIZU4eAaAz0TiZYxOottfZ0X04CyUrOb
y5bo9S7TmmVrkrS3r2Y23xMbA+LPaO/l4956yYSVgAoMzX833hnp+Y/9Zt32NLPr1OapWPavboyD
H6JJ9pdIev2vkVMa4XU8m8fdBuqP6Ob4bYJiB0FrY8bNKejW1wF5srhNSBlRTESDYaycWd3Nt9Hr
gIS2LWKWoJC2870EXVXe1SDSYOsBYaI9CoD23V1owubRkY8xYIFa6hOswJTQ5UDNSIpuq/tTo7yK
mcsL2htJThz/eCJWKndS67mlor6+dk4fPKYgp7QbiHD+GayAfq394rwrnsXLJzerdnihxWPTj2n9
M9FBCL3CiBwUaA26Gw2mJctmkd84IFXmHmvZQbBZ5Zv51FU8DqyGjW8wrpnCs9sgdvgcPI9pIIT2
1uc0rjY6mYyGEl8uJnqKAwI0jRVbFbfVfWRD1xbbPmbPk5ntfOVj1rtfthGz0m9wwZVXPnvE7iny
R7udhmCqf00OClngCwWkMxymiQsX99KubPbm0D/cuO6qkw1gtsppilOdtwu5mqX4Nl6nLdHTE6Y6
ewclv8+o2xPDF9FnyjwDRIil6LLBTT8bd4hgBdNGuTfL6h1RnnB7NsUiA9oznVZDz8tEm36BGDqu
/GVlcJhjOY/lPI7zDn7K0sYp8CaXAbCtXTy5sh1px5msTSg2ZPobok3uuF/+XqUpfjARauGTDIPR
PRFCYd+2ZNUZGXeJZhk4hsrKSQoxxwN/vtkvdAzjVuotlT+4tMf3TZngKuuG+W/PDdZcbWhy+3Nq
9rE7x/OcPYzbMvYlLwsQQucnc8OYEffZSXgsXubtGtEgtgDs8vx9PXrXtWlFctcxKPythpD9+nkL
fgvd7KLsBm+acovziiiygS0VDP8O7yuaQjqbHDhMxxcvkb5+3KN2Pd4BPexydwCBx6eQNqbJq8HU
/9jMq/eLB3U3/hiJZGEkWJtkfBNs/fhnb4bmLwEFw/kaUXFXn7dENeI+3GVl89ocyXRtgNMVk2hI
2jLvBU0waHS734xBuHjvlC0mmkyi2m/z1qg1zoeWO/jeukMbPToZziJB7mS71Sf2MIcXuqoqvvaB
8euHeN4Y7Po02v1ydMXxKVqgwD/r9x7kRXPQNK+8C3HXtK53Cih53amt0esWmyZ2mqo7jd55TuuV
2ZTzA5XqGazcWiyMNf+lqMIb7JZi/SP7brpfSTZI7d9ucNaFN5jik/eMj3xfS7vY+yFMV0qbcDuF
Z/AQBHeJtXF7w7Q79oXLxUgnZkyDBWrFjR//FXEkswtQ/lgXQ7rAjzRRnW0nuInsrdkzBxXgfPh/
gz1c7NNQxct6EqbvM1jVSS93JtxY/m+ycHYvQ0MC4h1Wro53cboWUs8h70GcqXPzlw0c5ZKtW+GA
oOFCz8PhmU9Zd+AgfbVbQ/OSeV8bP3y7BYKb+3MAiKlfcRubhrwnvtbeNlG3BYVkLYHmFnedoOBD
z9s71jvrrYfRg/rkIklNAdM0eY9ONadB0aQycx5DGjaJw8GxbvdZZVIoSd5389MTqzJ3YNNJ+O7h
sJGcFoLbYVbE7pubbk+NvuPMe7pgqpS4c2pegDIUaeLn27ZE7l8PXluVaQsUfx2YYZDXwLgs5qO0
59LQUeov1CkuhysVadmUUdya5eKvCIdyAkZ2/2UADlrysTcuYI4LdF7Mu7DT3ZQs1P6BuXUpjZqQ
olvMYMZ8wIF6yBFGuD9cb+sAmdpA7YUvw0wzCmGLepMBtH0ecodTZvtu0ScG1So413OF/19Nfdhu
p2zm3EBpH7bUtDriucMa0uduavGZsatdnVKQvNvzmGvVZaeD7BlbVEJvH35/bGGRofg/cg6Yjq/q
Ien0eemPmKkhI+P75E/bpAsVkmlaLiSm7acq8ny/bHQ477/6dPRdyMlwjV+iRXrJTQaXylCIm2ER
OBMPTi6YflWzrVgSIs1XFBu7BbZYiMA9ynbYNkJR9a61vfm2o95Le4Rtd2IxyedjxQcrSY2jjLjP
zBQ98cO5EAUf7m3RZvHKQ68ZzhDw+J9MTgvJ9n69Xyle9re4xeY6J405dW/dxrrmLDNDJxEZ+ksY
Ooe2ronrUd50teYe7BvniEsUHwdst04CuRfApnNwQ6pK+BwyzqKz6zS2djngZD8xJlTr8SZ2dx5z
tENpBZ0wGf9BZGtVnd3NDeUrxMPCH2brxvoHwAWs/9JqDaYMnxWfBtsgOURhtkBd14O3vQG7N/X5
sBUmod9bgnMpU3Zub5oo1fZ+WhPnLkJOkV4DH8Qyd6Tbej8isI5XbqNqKzW4AvUdDOnZ51sAiQv7
kMiWBIlh4fZruha1v8zmRid1POZdy9h4I48IC2DC0rwnIFhmCX/P2GdZYgerOv4G3UcTeuIohTna
qhjjQxIjPouwLbsJoc5vOY60uAE8VJcnAeT2lRLt4j5kPX5253EbU/fOJe+JUr2BDUBeQojQ3qD+
D6IT5qgdLpXQXMMptRPrVqta2N5pugE010Pc69wHFQrzn9G3i8WvXjdNA+u7QcueZFcx4IaIq6Nn
GbfuVq4bfsKfna7SGVaAgjnQiAPUgMK6nHBMq6r5EiqwyfvD97qW2OyasEMdmUxfTXW4rOcMCWDz
vCqr6BvIp5rO1sGcWw7bLq4M8bwvIwLGH4pESFX6rT6gDxF0lEHjRRM6o4nqwZZnh5jQtmAhrV5g
BFUbbER9B+34DrBVxUU7p1VDGEu0fo2HjluW6oc1vJa1wt5oY9vjU0pveTCwXO8Ye9j/AyQuiL/W
e3AGE3b867r1vemZr01DaS1hMpe+7Jwqj7CC/2nxPIbdQkYQnKcpdcULTi+o0hNC0f5162KPm4nq
Z06OaVPkHtQ6jPcl/IzhPfOfEFoI4RZjD879Twxm6C641/RjoSCsk9Kfkng7zyF8PJtj1llnkSfE
+LZx7pKBJO9qZ5s2PGjBYm6RtbbbOe7E/MEZpZfD1cKy4IGHJ9njXk1Q9eIfPgzIdqhfDAzj9qCi
rLllB1fVl0btW3AW4MAAAVsPNbtkhzehpJmCqpR+3xPRSXwAAp5YgfstM3rPPGLlbMytE5i7Flo+
u7SG+lF4C6xgEY3W36+wI2RgW52lXc9TP8uLRk9VF8EQHM2tDy82ltWKZeNViskUEtt96veSFLZV
FsLfvaPUdSTWAhqBS5mbvA2grkNS2vcoqe8s8T54zk8mBbzL+uZeo89ELNSsER8MQdYpbj0dXPZs
Ur+7SdX3G7aRyF1antvDbnk8H4xKb00zx/c7zz0VWUX2PLBlK34ZO/h/sAzon8JokB915Y2IK7Yj
PB6/xTXpnRds4KrIkxYsX8C1ZQH+JI7cYBX7EfR+0p/VQMza4KIpvBzWmf55Le/yebCVns5ksEXR
hfdPpye/SbbhjLUBAigt9l1efCfu7SVGLbAUS1sn0Rnl5FK9bCuDcKnC8Lv4T9r9xQ/z1K2mGfX+
kHeZRRchHM8vRWOO5izTeMnOe0dUydNabe1r2IW8ra1Q1W9S7RfQCRsGH1A5aLQ6PLee9Q4YeLK1
iT5UzWJIPjO8wQPTkPCWU4veFvC0pqgaNX9h6uOOZQvvcw/a1yOZiXXyyAa9QriQRlt3hjm3O8hA
U7m5G4gWLZFY3QmTvzoG9R7d6bURNnvt9lh+oQUOh7twd1skySP7DP4mhrFIRAN+FrmEVbGRx5M9
62gWzRWyLILV7AYq/bIm34QEXfT6Mzbz/p+HzmbEJDJlHk0dMX9CvnXtLYlsXO5VHC/hj2DXy/Ju
0EIm56r3l/CiGkrKzT6Jub2whkcw6rwEG3oY34xs7FYMLR1wkb1e20Q/Y77L2XScWH6MbKj9Z9BT
/3QyvJqLqcaLBUSYPN2rzrJVX8aJkeY1qKcN7VSwtvtVszubuDjbbJ82a2B7APLxTtGw71nppzu8
UO0M7KinTbvtpZSMrgg1zL5cIVJaTcn/6j7iEg8SJlhQxA+UWbY5j4x6/8SWWoinPYFonpE6zD8O
39eiiAnaehpXfXxW1Wbna0R9fBE0DjJfSLIYz2m/T92SA43t4xssNuqIJe0VL3Eq4Kpzdj0E3sfS
X5rTCrTa3fWia98a0w99OQv0+acpmVPxPgxB886awYRuTcVZhz5wXL1ir7yKWk50qL5yPR0avHhG
9z9dGfQ5qO2jA+WU2f5btHPgPzC3q75CEETCRBJFhEinhtidMvH76MFNGmU+BwIww3wNYOEK42L3
Slac04hiBn1pz03Y4Vub4V2Hy10g5ZvxsbU+K6OIFaUu9cGpJ3YYTdHhZkOxxB5He5lHTZZqFUt9
O0zeGj+D6iMTmKyoPU67T6SmmznxjTfVwt5Rv77bTlwroyJKIlQfNdvWIKS1WyErgkWZrqeBZJdy
m9IacFT7qilnz49HnHmW78BQmQLx7SKbUQIDB6EnxD86ylfJChjcPARuabcGoge1pIuMgQJMlmBt
D7881iFRVy30+J9jaQHAEtDfjc6s7ukg2mZ+2bY2265tY71/8dLE1UmBYP/sjgWZEHdgw1aETOJv
gnFcT+yqx6yD2CYsYQSjlxlBTHxiHaH6h10f6hqCybzHI/bH7rK2VZxcN6Q6ouINlsDnBpAzM210
uKiAmMibc00jmF4i/qZfbjKzy1V3OmkvA1Lj4c+i8NrP6SVglfM2mfwrgP36hl1wZ70O/Sjrv5Us
hyzi0TKh+4CI85OIwcNzf0qB6ZYu9ewPqmNniiiT6Sn93vvKNZyAdxXh4TpeGHUaNvXqvhlu0B73
FllltLCtn4CVnTnNU3/nIREdec/AKU6sqFc3k9rVXaPjim4xXt1n6K/tiaX27EOhoVDfRF4jXBBm
F6GvPYz71arM6XMNNdmUUDlecO4zCz0Bjj6g6bJA2evcqqfEhK4pyd+xrGOuk0xzjfTNID1ejH8C
N++h7bzWRwEOyt7+6Mn/4O1Tnq6h4kGm3pMpEM5tG8i1LbMZIrcI3R7vNr/xneMnqguwMz1XWVya
wY3uBlRczdMueOKO3N5xWQt0Je3doK03PQSHUdB0y95kl8Bp2+8YgsV7ctmhxKPOaX37c85EzeKv
K/U/K3RnflhQXPFAr7F/b/GnFY3u5Ar3AnlKtxHGevYfwZYESACKBKLTfDvfisX0YR5UmLm+HCC4
9El9Dbpb0Sg4v7x5drbbffDg1w4WQ6J7AKxhO2PrH4WvjhiOoESYZQF/4zZIv+cOQ9oLsqOmXOhY
27w3nSanxJPZY8fIBQANteleIUnOfgfot7uzXkPOTZYNFjFiEOx/1y3buen6GfK4RgvDoap0/eVI
lW1PdeDAtrE0NAaPYZPu6ECBe8zjEazbB5LYXiFKRXuXz9sRj5dQI2ci0ztzljI49mUphE22x2Pt
/I0OtRK/NX1Oze6IcH4TjUoXOEQ+G0lZMG7mJWWdQ/+NgXURg4dGs9giDmmfDwJA3EcN5IPowV/D
cL5qzcY1VKNp++knexiCZETZr8kb3D9zppK3AK39+j25zb/HeuiyZ7/qkH/7x9hlt8aV9fBoj+Ab
c0rbdL74dcDmN6gO2jfpQ9f+PFqwoVul5jm79WQCQxDqrX+O2BGN7x29+t2FBqfyT34PFULaULY5
IFVOpZhV47q1t10EonQya7z9zbhQt2JppKQKL8KdCJucGd4rz1tA7zFDe+hQFY553MoVAcXEbPu4
AwGJEuOrqcrpJ0Z9DuUxbDnCVoVVJLFyoO/224mAgWqjN5EH0apKp4jvdHhUukjULgCzhL8GRc33
jo/TOhtBDxGnsmBjTX13qCx4lmKHvQaaRwV5U/EKZsXegkIW/Tymgi5FzlOBSTFPmGbSVV+H7QK/
+VY4r/tJsYvmFx7A9u+2NwPZ7R738WlNmiS8W5Tg7xguWCvfYfaBCFpmvlxeBlDW47yTKPF9GjNg
NXYruqE44mUaziFikx0xJWNLh3cFqqYAMIC6H0fvngQqKmhkvfHSO4tUP8zWty+ekuNSbEu3O+Vq
0dnCqQaojkMQ6IeDKAznTJzyGJwmWdfyxnhz1/wIU7nRjwYbKku+GrrMqTX7/YThAX5X8yDsZbGd
6Jgml2mhs872GzY6uuGdbeXkCs/M9WkOGgRAdpbyj4mS4Qs2MX0hZQZQe/UrBPSHf9wRItU/DGwt
P5pJaHWycA1oNNfdfxpod2GtIayfwo1LCFYSPyA6IKN0UQ0+Amb3f5ydyZKbSteub+gnAkjIhKkk
JKHqy+V2QpTLNn3fc/XnYQ9OuFQVpfA32RNvGwFJ5lrvepu+HfZj0Qr3GqDRULveidoffA31tMtp
6hluGyPpDCW15vfcGQbkDnMDoW0ObedPOLlm6CVxm05bqG1tdXSjWvzJNQiqnsygRdAhkpuHu2yd
VJKJcjr97CHxf51azoh1Ki3bvbXUqX5nzOzzWwYRZuOLuA+WQ2qF4js8J2QM5pw7Twbpqs1dBc2u
A4RSxghy4gTlXe/MbNKtM+DpNkyO/RzFaaIOgBfMu8qwjU9CzS6yBMyhsyOHegd5VIW6p2zV5B6s
VOhvLfrJq6VamDEkEre9U264xkPZteUxKEooSWYdcFNzPAadF5S6dXJUzi4rmrL9PuSaqe9VlLC/
05CzyfIj6YHSOJP1s8GB8nmKZNtsIwxhhKfbkXCIe6eM99AzWRVck8LGez8IS4VypYIblsgxf5ky
p/86z1rdnzSlj6hyw8F6rAy7mq1NkPfmr1Ap5mNWYQLmjxhrfR8WExyvxt5Y2y9sX1jLkmmGrraq
3f3S2zRZYLBTlO8NbTJipAhjfx9pWvELzw7a3VnXmx9lnCXlHsoVvONkGIDoS1KmbWrxQv9KCFob
PaGnGT/TjSCQm5zZ3c0LpyfsB6Gjkmk4jWfK8p+EFo7TTit7tjOieKFZ6cKBxpzTR94mcCc/Y7TI
2Myqo/oFLUHabZzUra6UKMnrdYIerKZd0vgKZINVhP3r1G6dyLR/EFGcfJljJ1ablsFHtGlm6Bqo
p+Nl2FhZFMOnWoeA1w7xPZNnBC0cC9UZML6RTUPJGIVmApC0M4ZYHV4YT9aSh8wf4Du8qB69sq+G
cUEJrS+y2SsTwvc20CdRHwTFWrDO5914OzCQ8GotogbD0r58ifkco1NXID8DJDTNbKeNgm2210oL
NIobSq7znNEEjPwajgjMQIjwhdkPi5e1jtZ6lRtOtzgGjfLnwpPEKYW6Ub+qlJUTup305rCPYrcX
nhzFnB4zNVk1z8tmp8iWrEO5M0RTvKOFwWN+M1FOshx0ZhqA7VX5A/csxFu8ChHvmHGuxKFKd3/q
FQyqDQzwLL5d9DarPU06cLSoSyyLh2sV7NBFPQT9vkH00h4dDfCckewC+7XpDNZcC4e13eG1Xbow
Z2aounElALnccI4mD+trE4pK1N2mdGo3SnVtuFNRF6prKWbjp5gw8mVCOozWAdxomg9t7I7Vc9qq
1tzGA1z308r6qnYGFMrqAILnDDuphai1KDAc59gaY5LcLLVRvtAIz4/saml8QBET32it7KvDOIWx
fQXZ233Clil+UWMHs79lQD3eUKbGEW07LtebXA0czfCiitibIoijW+QCCIoYwIagRyXN4B63M6Lv
6lhwNEOls5fDmAyddY80yoj3gdkl17gRL2S6Ueqmty0dxr7oBZ5ZrlY37JaEKf4hjMdKTlAHh2+u
FcS35sBob9fmdv8Cw9f9EeFdPl1rfTIOp3yC4fyc5V3ewh1waolw04WXrEwkIDtawsHliMom5ROq
Vfxm2zM+TwbmrwzrisDacswv6Yazr8dek2apxZTVKKyDNvaWtkNnUDwCRsd/Sm3QXiooeMWG/gXu
VhP1+bOWF9SG2MQTvc68R8aeHWUphVMyRR65qOu4yhEx5CLq2OsGxKDY1ToUWxTpIrW81FCaDQK/
qJ/FFDF4MwZUPtQtdbrspgKFqJepGC7ggHmaOEoN9sch6Rfzu+phQ+0MSNXZQZcq+CkJm39s+qBH
0Mws7Q7FBzSpfoLSsnrYwMPp8mLufBsce5/KeaphK7B+csRsRfM1SgbNPEJBxIivEfY4HWrgzJqN
IHeeEQGLB6gR5k/280GuPKg03IMf1tEnI9L7Cl4+p3P3EKVjyTQGhmjgJfk0jxw8dpweDTM0qbDl
TFtJc1+UOw2o+1tZR1Z/EDNNFvOosMxvIpNkAnR5Qdnf65FdtbuhnofrdEgLuKIQG2maBFO8G0QT
pQ6lNV4Y3OeCsMCd1cX9dNQMEOsNoKlxNKtM6nC0JpQ5CC7aZIeNT3FlJ0Vt3ZEFETV7qa0wSzu4
8T0/qPgBR5jns1mYcVGpzUYETkBOcvVJBBMDDFy5Oyi6+L2jaBnLuT0lqnRzDzMw9SNFKwePHrdu
58C+pg9HLYJ8CrHBbdkRwb+fIJfPVM52bYY3YdMX3e3oLksPRqFYhehNQxqhpkOv0vYI5A95EwTq
kR9VAMkiuwm2Y6CLz0HJUHZbGTGNrooiN4BIV7ABuxF0v1nvEYsPjP6vA1Oz1b5AsHCVpiz6B6UT
VXSkQ4dcT3cFAU7WhhZ8y9KpB+gsyvGPDYlg8Wm4mumgMaIVJ6julJiySMUemnrGQkri9KYvjRFm
Kfz2J2v9ILZLwV70QNnpvkBXTNH8qrCvt8ixTHpVfDKjJ1lH4TMcITXvKxwtbXoI0vVQW1nK3Nf5
fw0nrnCC7w4Y/cUcq2bcwIVNboYF2PJEDEI+bKc8bf9MZgRwnSpgSfb0lc+g1QVvO6ZkX/a63VfL
qeRTDneZFcf3cZgnqCsUn/IXTuQCHj9T/fAmgunsnCCFx2LXp0hJIToygt0Fc1df5ZlIgi0InfO1
xjAnPaD7o4bp8zSpfNUYaXQyzLgct4D2GeIaxkWYSIbgfZswYGa9bTKrrb6OZcpXZpoJcUGr2eZA
u6F3nQeM7WR3kGwxnZfTjLJkNqvwjsS9kpN2yCYPXN8KvDwZwa4rTTifixBuEnc6j8ENHxn0iLWN
+6SHltEfs8WhWgmUwxYhbURGEqGus2uNluPeFVUpr/tJIRlQAABsu8aobsZULt/ixobr1oK2IyQW
ARM0N9XpZsxkmO9zrsNTQWUQ8wFX9CAgzEW81Rn9254glmL0coGmzysMS9MpLPuSfaeBJYWzgmml
B6g0qbM3Yye3DpPG4BMnraI56E4MNbZuZxEfLRnE1n6II7Fyv+zkruvGoISflsrqbsmbuHjg+y2l
HxjaOPmIIICDM6u/ixQq2G1ZRQNkTx4iVTimU6ZeGf0Nvj6Tc3KrprgNZ8TovjvjFQJ1JV3oHuLZ
gbkSJH8WVKqNz6iSxgkwyo31+1yznWqDMVpqsdqSJdvlXWSXu4aR6M82ZwzvqVYrm22tQI8oq5bw
oYXTPz3XnSAVIqZKS70AYoc8VAMDrGM1kGN/LDGV/CM4HNFnKHKTdro0k+Iw9NYw3ndGmUqEedn8
RY3Y2XMJmTuIDURz5aDj1g96B2d10y8hcwc8G9jYixCtIQhUzcmTp9BYNlMqDX5okDDQAJbLoBrr
mvzlRipsGBJOUbx1mrk2vBxnZ39y2T63MCUxJ7WpkBvOr6lpP7dDuMjN2JJ6VFIoWcirwn7+3KaB
8xAyuzEoF6Dj73SrI5HbgFQEV7mMkCwXuBijyMjsdtzYgaqfmXEwgncLV9C9WhE0QR5ODFpBLZge
IYIbqWcKtQDSyN6KGWwhCPYwvQnV3mgA9/0ZGgxwVQF1lLIr1VtgQKhxu1qNsbZN0pazLcAI0/Kn
BTL40Z5y5xczBYRUWoAQwBNTPQlvKfP5M18xE0KElPPGMebSOIiClC/MEAbrqYY7WF6X7jh3p7C2
hy984GvG3tCHXu6W5S/RifkPVNsY9VetzfC5HApmoG0ToTRi0T3HbB57ult2TK8RxLkHbWqXZjuF
QbB4jRB0Tiz3+xJ+0x8G4u4O/t6qIwJubr4t87Ak/DhJ/TvSYiALGcL6julTTUk4wVfxqdZHh1q8
aZxNGSzseoLBpLlFNlOUHlkWNtyVtcnZTRHu6BsK2fnr4NrdJ1Eb7fcpV/Mxw1woPtVtZl4p3bFW
AeqIcCYjZQQOrsIGHzQrSK5r+GvfzKhxCsrJ0qigULNxs+RVPXk4UQVgmWSRqKMzak66m0WErMcd
LecQORAXDhUkPewYtNqBXeCExT0BXvV3TGqjx3hOte9GXzC4yRWnyTWOVpnwgCgHewtp3blWyYQI
hDgaCxKTTiyfSBVkhzwwx+M612RmB2F+3GDbLW5aa6p+6kRAj14/WZgIuHOG3ls5ZSgPk4vFBPMU
6EKP3SxdmjrOng0NkvulhUcXo3kJeok5UGA/2TCRkwP4wfREXVh/lVZKHJQwyui5Y9ebvCzX1c9a
g621gSAcTgfM2fVnlgRGqrQmOr2QGqc7zCGs1edusS2CNJo09Vq3b9v7ou4aCNFiMV5kzYG5QYQP
k7dUmErvwkVVn2KiU4RXV314H2P89IvDXMmd1mdo4mlM8UlAtpX9LJjETdDHa0Uvs4wWDDmRMrJq
hhIq0CJmSOgVelN4rU5qH5VJQ7aN4MwDG5mk2zGoxVtiaxoRYwoLjxv8JWJMiDrIW/0hDcsh4Jgf
5TcMy0e0KSK370IV0v8YiSu+DYEymeiXanpI4izMriQklD9SDfG3Vqv4lnO+rf/A0aXf4VOXqy2G
RtEXVZbJcKzjBa2FCpV71IgHGW/RdpG/NbhTDxfSjMV8ciSMUYrHARykTEkh3aTdJL/P48Tkf+rd
LjikPV2LgeAu3leEiOiURu0KGCNmtA6LtszXfd2NvW8in3N3MqVRRS04uuqKKWib8xHW/AqtL4Gg
0VgmKTNO/CB2ttEl1W0RBthTsHr1zym7RXGAbkUQkibSuX1MZZ/cp+28vBgoFfzJQBHJ1K0n1L4b
yjokeX62F4RFDlC1G+BttrUqqgC/kLWlQyvRcIqz4igNDza+CszZbasMd5NFfXkAi4+MH1M7jU+l
NWjtHkGivFm6MG8OEjuH73FPZwGwWuWPkDGLcTPaPDiWgVuAMbL/Z4g95PJYZr09bwAPZpi3jYZ7
WmhImCm9NoMx0eHP4TEEnfRMfYpZvnFuWBQuQ/2rMx2ahA62QLfpRjlZdDtL8JD3udD2AvL/i86Y
TfrWaIrf/VLZOXCK1O+DJc2hy5dO/20NgW7hejUVpYJVuPZpgSRJIDqOH3cFjlMWIv2QpbUamtzV
LvR7bybkdNmjGS8gvCKK2WDxqJ5HdPAg547dPrsyjzS/B2P7VCMzSDYom+PbDjJwsjNEZd0b4OEs
uFkwEDDnMg5ukBHGyDXTxr1rjSybDsgriTE217EM/Jj6k2Z0oFN6YbqRZ3dZzZekNV1/547hFHrz
mBG51eKFXh7ZqSi+3NwgEpmVmRGjMzlpxtJSWILERR4co5ARGZtS54hDZVo2esj/AKJ8FXgCbXBi
bWdk2ld2OQ0svhxyEjVUxDgGK5Yehp/B4Opn2kTuXcJJh8kLZ8oPiUqrOcVREJqeNingB/CIUXgK
q5B4h4JWPZrBYsBcF1WUE+DQqPsuqtnw2556T8trRK4421Rs5RgduowG3CwUuyUNKkA2s1J7neEU
1KUiEva2ZwADCKnr5SP1GjXdWOoGirWWHeuw2GK+ywy2080wM0sb7SReq+kG0HkZZAIwVsbRNp6g
824G0oySK1HpWbuqSqgqf9LeKIWxh23e8Zw5VmxbJ1mLWfH8YGGo9TUo6xYPhUhAp19iNpM9tltd
c9JpZh7DUSEvtewqhgCELmrYlAms8huwB3CwsGytL4GTBvdduAQ3OuOa4Moq5aK2WGdoo+e6o5Fv
ltmQ81UVWhigTZ2e/yEgsPquRX3wZYYDuvipspI/TEBigr8K2A4bp1sGbL3rCGjMCNz8GuNs9l9h
DdFPbIkidSAFhjzDec5mSYeLu4Gvqaq+C6LaAIaX9GCe3TDv4zVEBXIkWwbiqDS48Mjq0ZHtnKZu
1l1OmpsOgdHJKnK4q4QC2kcGZAwtoMEkwc5alAMxDdYy2Rhp1heP6Bf6+znphweRly3bNuT0FmZ9
NH1trLVfQQsynPBVgBnmpLkar9jzAv0TSxJRhJxFMUBHs23DCwMHvwbVwE3b0KiuEad6N14FzgQP
0tZsPC8Z4+Vb6YSGHm5Skod+14zRVz4aquEN8P3wvTcc2Nz0Lc1j1FXQ73G2uSohQtleMDOMw4Mp
RFsWiDD+Fda9Me2gf2PjsvpfmJsFikewt8FhOsT/wv1qB2b0BcP18lM6xXw9sVV0x1mWus5AJrKu
ENuE5iZh5ch9Qv2TeHYqcIiYY909lG4irpnPdgWh5gDed0WfQb4BsrafOtcZ2k3Vi4avAZ5PALwQ
coJalJPt7RLEtbsJ1yDkbWsUqyI7pM7xtNBIvsk2qZd9zcilv+enTo8NhxX2+mBToKjSFp23IB2A
K8lZJnlcNrPO3FraL9g3MQfKMqd6ad1BNRsjlA5HR9ajwoC0AUfEajqt24RrDO02EUEeHxp9qpgX
9A2JFqBDor01Fzd+AvSX9i2rMcP505R94Bm1zRnHGIAhetjDnAa4tOvQ09MRdxf+6lB7mBjjQZCo
BUM7tIlY9fNs0U8BJwG+YtNAtn0zjF2yb7G+j2i4ouHWNAd9NQRwoptlEZrzKQys+Slfv0jgioSu
typd+aQ3gJlQpKr0KmycTOCW47bfBsaf0yFHL3+bc0CQL1YQ3xoygCo5KvrxR4fB82/cD6xrS8st
bIqUEzjb0IIQfUKVpuPDXJWTj9OQfWoa8gk3iFTCbrtQabFe6fvtHwag6FcD9iVlFBwjQE0ok+qT
NDNReUMzSFxrOKC3LYIhH1OJoT7wZ1G6aceJQUFmykrfCVRCMFGsfv6RqRF0exkiN9yZdMT5D4BZ
x0Ouu0I8AubBkXZPE0c4g/1pEAO4kubUNl+wst1n5mhmhqDeiNZDAo9ntA/ZKJ5wVdM/Ta2ZvWis
k+9tPpU3kRXOqwQkYBu1g7l4QXSvr2pjA/jMxZXud5RrpLsxiZHTZuYQu3JZ6fNVZuXZvZYmqb1d
4PwmG1tBOviGy0WIco2wT5RmmCyD3S90jhw2jJ133VSNj1OSLN1jyeAODZTbdF9yMErYn7Zlf4Nr
MToH6GKihvVTsF1iVarsTV3TiB5HvdTaH4zI9WJrjnFdXYNzlKeSems5NHBfTC/SQw15ApQtDHfy
KXqgLjF/GGFANVqQWK/Bx+4guy16UndY45DfsKmZMJUAzKJKDsvizqjDioxiupK6y5qLCouymQ1w
2s8u1J5tb0Rzd+8WVnqLMKZJrscqs71U6TkkqzQUBUzgxAo9G1S5oqQc1olojZfiA45myNBtI3YK
H7KMFFt4WMEzblphcl/1dpPsCbQwC68x3RHepWPWtwZwYL0xYp1fjWjGNE+mA7UbBraTHTIjz6IT
gGlJHUdqDyT4op31b51Tab/ozgue7liqh1nmFuzKOWnkBuvHPv5Uh0u7F+E0915mTiAAizm0cFxF
UO5h0SX3Bq5F2D6VZbXcxnUtiIdFNkMEGwTbML/9PyiAUuvibvSlM0QnTDYrdTOYceBuFjVPxu7/
zEA0FrzX3F+CgQApIy+qAvscq8i8EW/faQ/DXC/5pxboCWVSzceqmQvlZT3H1tzz4hBBpOMFj853
7EClVPjB4hO+phCdGT8zBp0Z9lS9j+2zTvhfKWCIQNE16TsvWTyv1qvnDogIOhxHrnanwjizZk1W
z0/UOb3fY3mwCzAw8mJpOrczRi9bECP1QwsW+guXYpDpNpTnkuocUV8iLthpvmf6qARRN4yG1JrB
xC/9y99SY0kDn+m936ql2/cYXGJ2HQ+Hj10039pEGzxagD1TrNkM6vwqIbDuTFvi90HziRcYfhUR
vaMuHM0HT6CpqjPE1R9f9L0Xqqz19BKSSJ3zFAH8ihrVSG5tyHP866A5OY4RXyG4HC6liL77Pv+6
1JlLaIFwcgyAO/1xGIx7qBPOgf9b21oqYzUHGn5HcHq8vJXLrhpRN3dqcbdr1PGFlfXu64RQR7j0
apJ67o6q5CQzZTW9L5khH4Qj7FtZLc4F5+l3XyfgMvcghEWS5etFI7pQwpSaer9CeuyTABF6DnOc
r/hdFaekgcdINTb8Lyv1r4uuxql/rdQBekxvtILemaRUIDLLPpZjY1+wX31n0WBn7mA+begKU+31
Af91FVy2XYBHq/cV3oYes/vutk/HACM2JHwfr8933pXLFYzVgJpIK/fMybbHOAlmSNL7BMmZaGEZ
cO5hTDJA/9frmLrQHYn9sGEwYjozuo4KtnPoLHwHSStuy8WED7pM4YU18dYol6ugUBAEfpqOfX43
GC9CALdZeQHWiXunrM3PgTtp02mJE9MHFwzMCxHqb51ySZXSTQKldWUoFN6vX5VJYInCW6j1KRH6
L5FNm6ElWepNhQwxRl4d+1NZ4uQWmOYFE9v/Mpxeb+DMTYTDA11dtt+ksmADJBB5xYvfDZo0/DQo
kMgwanDpgqvCLP1BwUD0m5567MiUQNa0KYZ96ntkCPtUd2vg57Sy//SB6/62MzXnW0QPgX0sUMbC
I8ix9NzgzirDfVq1yAz4L9ZuGfL63CPUqcNFFP8SOIPZYj2pZhHV5p+XDUbPNBNwZyxd2md7muFm
ZRzH5gynNZVPmD7BZVgi/eHjq7z93nDEZn/Ga9RRLqOF1y+xSbXUYsYxM7rCMiDSxm6rDZHpj9XS
XjiE3n5vXMoFqnQt7BAJcXt9KR3Z6eKEiksNAVNuC6R2JRFe+Krfu6E1VZ5QeWlJcb43YgblNo1r
kb0HrWg7tzY2BgtNHRqFSyF8b7dhjPV0g4Mb+Sdv6mwbBt1M8t6qJx/MQgPSy5mfliOEOdr+q7rW
k50UZXXhrHvnqyMXD5DLIF5Xvgkag1pdIIR0Jj+kKys3WT5iMNWPqycSDohmdI1Pa/Q8uj2sXzPT
5ujCbvbO83UMzECIRGKbeVOwVEEVJ6prZj/RYoI55Jh5qulHT2Bh8++v0sEdnh3G0qHeWGcLJpQJ
VvApazOxpm8Qd3sEXMx+2QLzC1d6903+daWzN9nVGnYwfT77HUXoI/wteVu45YwUxhz8GscSZrSO
3P/zp+eQ2WFa3J/F9OOsKEMkFjJvSUc/RF5yqnN0TZqFwgD0uPkf7o8vfF2jLBxyrF5/eqjr6NUd
tCItvJGffJzhS17RJ0Vx0j10nWN8nRn6/vz3+3NoA2HluegHzmshfKRpUcdq8kcLg+/RqhEbxcPv
fhrdCyfRO6+PJBJCPk02MSXPo4br2SqLwZCjn7RDd48jqNjPRIB8ZtRbXztBCJEx1l8+vrt3r2mZ
xNcrVqZxHloVz8CKxjouHSAI50yB2+wqwzN+F0+YIKH317HymeGVW//cJ/1XGhlYtEje5PljNQD/
rCHoGr8ZcdeCj9IuBwkiNu4ivHT/fHyX6yf2+pylOaI1ITZDl9I9zxKHfFekGCrVnLB2hA6bSX9G
bMavMu/L3wJ3k/DCSn17SHBBgdDHQfOqK+us/mv4yscI2Som+FpLg4oJXZ7G7YUF8+5VSJwwdcYs
itf3+nsw2gJbyKmr/byc4K64qAUe3ESaF27m7V4p1hQjima2SoNP4fVlmHbNqo6jzsc8R7vqSGfc
R1OQ38569e+xSVyKjE8pYRLBFT/bK93RtpkqBK0vwdBmbEH0CS93jAbhTg8MIodTgTXnPRlEGV2u
wTH/bwsFoY0g7ZMPnSJCkbDy+laxVFWBGOuRYGpSTP642O9g1GwjlN/MLb5bN8XQNBdyiM4/Qa5p
UfxRW7sYRzBcPL+mnBxVcv4aNbl/oz5gqgzeulEMG3YVZIrrucSW4OMbFee95npVSW4NPQMIAsli
r6/aCjy44kkM/pAi3LrJzTrt4fhDC74Jy6S55/Gg1sU3pVsZdWEGzU8N+DrbCA9Wvjyb01jhtL6L
8zwxdiEUE/g9NHGfx3gxNGqiLLtRGTkvHvqbynhavcCdDfOO1UAqzafkWSAhS7/jHqA9a11klMeU
Jrzdt8A8aj9mKcy5HKF9+IgRfy43UXm5Oj1f2jwFxdM3QRWY9mLg8PopLBjdxr098oni7ucFAfLm
LA3b42APl5KP1gf69x60XoovCABBkgtOquzrS83unEJOrVofy2Vja4fYVdUNoSt6Enf7SVTBwQj0
bh/PWbaP0Lw+ffzCjfPslf+uTzdPrptFZyrE6+snS8WY1Kw6n/Z6CXb1qIrfWP+1TzHMMzDZobbB
B5WFRRwxjxaKr8QIv+oRNJ7Nxz/lvYdOvw+2ClLEsXO2OU442zG3DRp/wgsGG/TBlfgHT32za4ey
uRShfb73r/cNOU3n6KbGpdV6fd953dHzdS0Ek7EsvaWL+iNGwKvDfkEcCrrZC/kn792dkmBhNpeT
JAK9vl6EdrISbtL5sK6ouICWkQRNxRx+h1TfmhcyUc/r6PXu8JhBJ0f7A5Vw/fO/gAaDxFDmoE3n
x23fbXvNgGFrG2R4JIa2VxN0n4nH81AD5e4+fotvr2zqGFjb1EZUtwgxX19ZJjMnO0C+DxOrsj6t
bYT7B5lWHx1g28Eri/KmxqgdGC/Y1Gi32//pB1BTG+BUa+Dm6x9Qk7WhR0qbfU1aXfK4YBrOxhm3
9U1oW/KAoX9yqxgP3c1VGX77+ObfLioWkslhAfOcV33eb8Y4LGZLKhYYPGWBuIJRtY4gEbpCpvbz
KNN//mRME3HmukdZxFudx3pnqcI8W7d0P7LawovhwzFy1X93AyETH9/Z29Po9ZXOlu9kmkUMB1r3
JxgWu8XqFoQ8Q71H+ZnuYTsUe3ua68PHF13/0dd7IxelCqUlM9ZY0rNvtEtmasGI2yM5JdqOyBFP
w5Q2/sdXMd9uwWsBQxlvCMJC6XVerxjU7yWljAO5Y3YdzFGhyfuCz8PaWrXpPvWxmfyBpITRvlG7
c7Vh5kt8Q9uMhYTsIGs8PAhrrfYgYFp5wDpsNDDtD5N0Pzh0OzuEbY2zC11ZNfdj3pk9el8EVvcF
VHTtbl6WmZlSb61URKotZr0kc4xbtUjHx0MCkyiSo8XLUg+9+fLxrb/zgFFlSvBIh+g9asXXd16X
wzKPkYFSoC6SY4Sq4WrRi3738VXee75kQgPl8hIJiziLnHTdeMDzSCi/BJN+7Ocm/Y5GAR28MDvI
OS0ivlORMxHemESrH2DN1l8//gVvQnjZDtbNwCKhdZ3BqLNiygEMi5MsdkiKj8MaynTk7K3ctJ4x
/5GfcJYRPyrbzm6aSjQ3+E46+zY0JZ6qjR39CIdiCjykolCYYKEZzx//uHc2DQpLErHAp2h7zosN
Tcamg7uR8mWAe2Nlm9V+ct3pqtCb+UofCvvfP2XiWXQd1EG4yrHOnkUXonHqKp7FrDv5pzDLWvKc
LZEdA0wwo03YDM33pbTUw8e3+c5aoxvhvDVs4A513qVDQWdims7Kd/s4JkyhHa4DXZ/3H1/lnbUG
QAxRB48OMJzz6POeL7xzA1a0lgkcFhmTBRjEJqO4LfAX+dLUUXEFl2a4RmY2Pi441Fz4pN6e86bL
7ALoyJTr5rVupH+dvNLUE7NreLpwi7tdi64Ed4Jp+jQhnjh+fK/vLRzaA51Oj4qJff71pfQ6oQ/q
yVAjPgBTAUwaOOQ1g9jh1r01wnm58B2/e2u0BCxR9Pe4Y72+npm0Law2vmPDjJ6tUNanBa9ZbNgW
/cKdvbdWBIHDkNNd1ss5/IA5sJmaVqt8C0ujbZ2Nxq09jPPjx8/v7Zm2Ft7CRsTpAEQ7Z88vmKVZ
D8bk+Har6VdJEmKSupBRBB+AXEhXx2DVZPV8fNG3D1EwPcMaDJhxbWfXBfz3+iAKIE6HwfFNSPXo
6CD6rZUqxhTDpbC/9y/FxAT1KitSnC1FOJ11oI94bJUzZiWMBnAst+z5kOOAeeGze/vCWPOKRUh4
I5iYvv6Uv+4KzUeMBRmrnownyrp+Wm5I16kvVLVvFzxXoaxl0stoC1T69VWWTIQo4Czls5MHuqcL
Ea7Os7ZCLYCNBxLKGPLGx+/rvwzG10WI0F0izZinU1Ab55D7Euataure8UHeuxtnGomamJGBP7Sm
xlPfBi3BLTtd78x6U3YccWTrGKO5b50CBwwtDaIrEZDPhW5fLs+WSit9VcyEHHxlgnOgQ6OXww5c
8FSL6HMwD0uT5lR1+AFsUYXFNzW9MQqStG++y8Ey6cH6yOmJr2H96l6L7fOLY3T1qUX7J27dHP3C
xhQmwSQdnGLhEVYFig4Lxv3nvY5HA0LI+N0GNDjf6/Sk5XmhfmL2R0YoCtOkJfcNt52t7LBm+/hF
/BfXfvYiSNIlHZhTnM1OnH2uehsnTQAu6es44fW7dQRhfxpxwu6vnII+cTtOkZtvs6nqnwakmS1E
eB2pu1apuPseMRUbyX+HZH+sMecIPAIG4vqqTkYlvFkboV0bKOSKfwTjCKBDgsBMSIIwsiLXNf3X
l5EtSqso/Cy/K3HJihOCP6YQCuDHD+edT52KdN0yyRElLfns+xvRMLpN7Np+sarHuzSLIajFVKkL
iYnLhU9irYfPXoRgNqp08kTWJudsX0mgkXahnkk6LDhpvTvN3xCI81k4+KzeW9RV9baPlI5zCvrE
Cxd/Z6fBj50Gmuk2lz6/OB78oUglhqe1onXEED7dEmzwP+xngpaAN2euxBL7bKfB6i9gppE4vtO3
mYfWXBwFPe+Fe3nvrdkmiIcBfLqWK6/XRumS8BFOVH5xhLR46rAS7PhW7xLUbhe+nncvtfaIVDz4
VJ2fdQNk1dqyUm7IjBcvLKt8H07B8JRAzfU/XovvvSGqr/9/qbO1OJiZMiTaN8qEVt8ZGhykiJrt
wlXeObwp5gG3TZd7YiL6+tkFIw7PKckFfo9c45YkN7RhNBoI1KY4u3Zr1P1Y+KkLp/c7J5CA+cJu
x2ge68OzdREsHcoBChbfiuCL2vg473WMnrf2VE5eA/P5/t+f5XraMRFlfbEWX99lrjeQ5sdR+Slv
7HZBDI+qVjkXFsd7z1JCPmEL4VjVnbO7cnH+hzvpKn+MOxe3ZFLhUNsZ21JPsZsF57+D8D1cogC8
syTBLsAv2M7pCs/vzammihQKS/rZBCsvrrTQR5+BzMONHO/jx/jOa1snui44OlCCOB9Gso0RUYdt
uD/NUUE/kNrmiya06ZYpbHbjOjK/MMd+B1aFrKJsSOQUlrY6bzgnGGEhEiJMe7IwvOlRXP7S3FR8
/X+cnceO3MYWhp+IAHPYdu6WNKMZRWtDSJZUJIs5k09/v9LiQs1uDDG2AW9sq7qKFU74Q2X0wccx
Rboqly1PPTLDO4le+lOVFOF4eHnaf4qYi5uayqzjgl9xKWAsI3bX8Iq69go8Ud3SK9BoQFNqTqax
36W43B2E0OpdmgeZAvxSYSEtRhMrMBHR37RGXsYr992dhwMBBJ27DpwQqKFFPcd2ogixzEADhjrH
57Ef3fcFnJNtH0/oqkVK/iLAAbknlz++vBJ3NgAj8xYDK6A0ubwtvCjLcmv0tHNr6PO0CXQtmyAT
aNPvfA651yPkfv59ecg7NQdGI1jhtiDd9bzFqdLbGKSDbmvKcb4jZIRA16FvfZQGVDVdIi0+6bAO
DPE5aDRj57W9hRhCom3DOnyihfgtxJF1JU4I1LW43BEeOTjNNArDlH2uL5SEUrGYg0o7j2nj/Isa
b17BdfTnM45kuoe2F/2Ijec3+i9d8+R71EsxYkNzPn7UoRl+x9zCmT9mkUzQiyKIQozPdObxoYiz
ItsUcSASSPqVa2wDrUdQEWB0bBza1vBCkNmJDlK4E4G3h2JszfseusPbxipaf1d2Kc3Qxk1hAkQu
Oteo68eDfNsj4w33aBp054SmkvERzGAwnAwtKdJ9KnrruRma8EvtFvFzW2PvtpMxYLq9Bz+3PU6p
2TzNhkS7vR0U978lLcOSbKoQjx+k4hb3sT1+cCVOS1tJWxubt6kzHsGWuRATnAzzrByTabRT3Ry2
XOTB7cIkgjZIqIFNRyge2cd6zIDfeFXrNbusD8ps20I4cTetMOCVOFKLn3mlsErwS9yONlE3Vsir
oan9hJsh2GxQV8gG+Hk6mu/zxC3yXYQgTrNJpD9dcmLp35nTmoiEFOa5nFjj/SC67JuUpUSm3UF2
easjlPQDLoT1sc7i7IdwLOd7KDIIRbAL9fmQ4Cv/ySg41TufuaJoGnX+W9k5HipHnoYAeiQpcIbk
/jDiDFmmgG8S3/6UaZ4brbzdd25+wlQlr02XANDu4lXDrbNBAr/TzqiUfplG00XVojb8vW3n8coD
em8o4gTaABYXIRHy9X5HJnOgu0r04Vd195SGQnvw+rnEkdUTK4/MnbiHwpPrkNgT0ZmO+vd/Rfpy
9JIQvoh/bqdKO0lIfQ9TAjb+5Wvl3ig8YaqGAITAXTZop6RB1tGYKQ1PBtgsr+/fId+Vr9wTdyIC
gl5CAZP6y21NsommRK9wNDjHmmN9ZptUb2oC/RHNwQJwoLTt+klCsg5XXoh7n4tr2gFXQKkYu8/r
NfQjJNNisD7noUF7VPbZuMNY619LH+TKHry7jhRA2RskErq+uAhtV0tdN2IdPejoim8Gq7FEUfvl
r3V/Pv8f5U+Y8Nee0KTZ52muU+1BnW4rgyo9IhQTb1tdGqeXh7o3IdVCJsAHv0Zl93rp0LfwJeQd
knEDlYqGnP1no3nJj1ePAjDAJrRRjymx92IU9kSqwdU8iwbPGws0xsEoinzlKN1ZNmI1iqcETqQG
y46B8mvPsqamVlx23UcEJ9EHMK1mRN+xw87u5SndG4yiJsMA5MdxbbETzLCnhtCSGjlIqqOo2mo7
SuLjBsj9GjXjTgAUQO50wYmyhEDBr1dPuDnRj0kNPKWioimaXUMxSPoJKnqFVrZ7bAT8H3kEKcWg
WrRSgb8TBJEy4xxgKkw4ue316JHlhUU2U++EU55tNKyK0PGNSvvci3L62NiWWNmS96bLViTgC2zg
FMuwe05ByiYpN6LppfJfHKUgn/ZNOO9os6QPWgqYAkd1/aHBgeA/5NaUCGxOtqOKyMum3uxqedyp
zMlPhvmCW7xDHOLU3ruYzr+5cl3eOXukTwbFFzVLgHrXK9twrsPZKzz668JF9SLIHjCUSFdGud2o
9DUoiVM4plnHK3M9So9diIfeKaouOZbCZYLSWtdExePorcLw/mQG13EiEALgR8CtPAXGXZxzkCKG
nKooPOfY3KGfo9sT+q9UPNH9nJHlIUeohy38TReZMpTIRlSPECPY2KWdw061bYK3vTc27hpe5nZP
qR/Gcw4iiFjeWJxWHaVdt8ljFTvMQhwo3skfWSbsA0Rgo8QUsWntLY6AdbxJC9iJ+5cvi7vD2w6I
I1gBFAIW32D0C3BvuhGe465zMuxNxITqXQyOQzmlF2/6Qbe+CEiT8b4d4ilYef1vjzCdTCDm6lmm
c7ucfVHDTQP2Fp5nAfYMRgBuUXrZ7/MwsJ4zIddaJHfyWO55NDaAgnE+YVdd77m6rio6WkV41i1k
DXq7zVCkYZMfpw7KYWe0eFzhybU1S394D40Ylpc9lM8vL/q9jQ8eBOYcRxoIrFqVv15RIGt90wS1
dsbw10JueJSHMG1zPF08Z+WM3Z5k9a5R9uPOoLi0XGAUV1xRDIV2NsdUxw2MVBk7M+s/7CIeALYx
7QzKtYtEGDJcV2JkoVY1mQ66kcKmarFiGiWS45gHpOTng4UHHBHXy0t5bwPZRKmYLfDEwFO4Xsqo
ox0WznZ4LmPH3VZEze+QLMu3vq7ljxpl9LXX9d6CAukHXUvNjPd1cV4ztlVkx4KwRK9LnV7EEAan
YFCm6C/P7A/YZXFlwVcg+AG4d6edB9PDNhynDc4zPW+VvWXS/DaXqaieHaUcjSpcl3/x2tZC7Cm3
062HjIW3zUPlVBulRf27LzPnCQEhSkQrv81kWW9+m8XxoQwFrHC5CoiNoaBdl/45SR2ZHXo8qz7o
bmL6UMP99ssw6UZ5KBsn/6ZrgUAYqhX5E87FZr0bOi/BgknDyW9lr6ulX/4oVQyjJOZQrFqSqhrp
aR3lIe+cxPrz1GVvC5q/xzhonMskjHRPHPITTv28QwQn/fryiqj3Yzm2SV3TU7B2oI+Le9TNzchy
8aKG6OG+QxZpJyNkvmsvfUiLyEDtIZhW9sedSwQQLxhHii4QW5bFJyF6qUFqDs4BfhqIE+n9PkoN
/WdpTK9vX1MeVqgsim9UWpZFlq6czIYqSHCOvcxEUaemW2W27crnuzsh14ZQrJ4DYMLXRxmXLaJh
CjHnBj79HiQg3tYSZO2HebBINl7+XvcGA7tjK0AhFfBl61UosEyI5/xZuNSqXE/mOy8PHXjd4Vru
qa6g5dYgvlBhBxIc3EDX89ILHKl9rQvOKNJ38ant+VEY7VoJBZUIkawtjsBgB83eFx90KF5rh/XO
FQl8T2GuST4IuBZbkwKITyzHPaL72gxz3573s9VWSFb1qAoNw7RyJd+5IcHfujRS1XmgKnc9X+DW
JroH5Lxd4wzvFLjkRPSy1iG8NyvXp20OqZHY0V085BPK8ajWAikTU4AFnyPQF8lii/teLz08H8Mx
fj06EadqkBW0zVXTdon4GWBzNabg6vcGrKX1pn5b4vjwjnoctkmv354e8C5q3BBR9WVoPGlZhw5b
Zp7HUh/2vdlgCERlcqtHeC69eiia56DmTDCJALeWwcgMxMGaXOsceWaEaflA+4S6maP9LqNGZvuX
R7tTwlegNfjtsPGA/y2rSn0MKUijdXOWvOq4YedSl5skzUJ5RGgbJRarHubpLEVd2uiJwRPYSWki
NwOvM2/2fgFGfuUuuLNhfQ4nP0dlzSzE9YZNwraSmZidM96K9ZdZF19G3ASeX574nUGozfBcEn06
oPcWp0KPQgtNvtw9G3glbA0qhWdtmuUK3+/2VJCNmzBQGYCxllkiYsxGZytQGp475ZPmYsKHTl7s
gvSck+/xJOyVtbu93BjQpSFAUuz49K+v1w41es9rjMQ7A/oPn1rXzg5jHJQfCrT1UGmKsINuMsyx
EqdZafLdnSp0NVU2JIGyFzFnY4Stlei9d/ZA6h5BBJU0o9DqMS3Z0cm0ksNrP6DDOfQJMQkxqHos
ZjrJAJ/SoQJyif3RscA761T3g/fqV50gljqljjaV4nKp9f4rNejMmYYA4INzLWhXTbol3ub1/AOL
rOL168dcGEPtepctcz2SjT6tRAmFiAUH+wezC4zd2CL5iT6PcZj12Dm/vH63EZIq8xqeSR2U8MxZ
ZOC116PtA0weCALeV4kbY+hQOv2218LxoiX2tIWJtyaDcPvMU3r9Q+fnISJcXZw6mVsBrk0lPdka
VxucSiqEY+wSO3kIhy/P7/aAE/xZoCwoRQVcpIvwBVRMh0DCGJ5whI2e+maoz35pDGs05jszUhTw
wIaUYIGvXVzXk9W6pSus8FT4tlZi+INWrKnjf77DAXCtBXB3MBJI4JGAEiCWXO8R0yhsrkZU8Sbd
TY9NVyKF7VaI5KFTtXKROGq/XYVJdMz5WFxewPsU3eB6LCN3Gj/DfPCCpjKYuwgimrfXUXSWG0R7
23+nrMRwocBcAxvDOi2U5GKbf8/nIMnRacL2eDOPY/Uld4rs15CTvB2wo50Kqhlp8SMiDMJ2tsIi
d2s7uHBvk7kCyzoiquI9WoJvZm6EgJqK/HeCRWGhxV2KUmfhuidkoftyN3dShDugPNMXqwqrXwNK
7oDnQUB1Wwt5b3Wz44idK/4LoHtN41/O+ZDvcQdt+22JF9ejo82U0bJZREijzlb2hf/A56JEUOv3
nIj6BOzOMXaIgBuIMgxonW1SfZbP4+zjzfTKDasW3FRUKSRtQBcvNix0kSzHTEegnY1hAa0evMZw
ely5Zm62kJI8oWTKz6ZrxRVw/Vn1SLMwbBu1cwN46pOtl9YOe4XuAQOItWr0zQn8MxTYAKRIkLJZ
ov/RYIxmBxfZs1c38R5/GvPNnGdrIIS7o/AOANSBAwAw+npCc9p1rnBmCnaYCR1hPmjY1r0emAMx
UUXPXBkcclKv61HKOaiT3nfCM81Fcx96bbo1kFT/GgZdcrHrEXXHl3fDne9kQBujkEINx/WX34nu
G3I7MISRGSy0bd3o3hGxDXx6o34tIbpFPjI5oOQEW/QpgFsunoLCmMwK/KJ2xgak+kRSabU7VbB7
i24rHifUNXp813C5GRA0mweOSuS2lxwhvGckmcdnMx/RYEOkD9XoFH/TTVGYib/n4OY/6D3Xa12v
O5+cWwkSFJkG2PQlM9jAM31sXYuNleXJk1538bfMlPoKQfYmoAEHzIqCZiMSJ6harEpEZcdIEY2/
uNKwnytD+ynHNPiN9UCElEnX1yux4s2sFuMtQo06ClVVoksvLQbHKU4t7fQjmM1k9/LGujMMfQvO
ow0bk47CYifzKGcZqvDygt2D9k5D7vRCBeCflwe52b02YFRgSYphr3QFFncZzLR6GrpOXqoi+2ah
FXua/I5YkDLYa+8zNRIvsE2rn0dq2WfVQ7u2krZNEafJis9t4bd42BUBkoKTO/+HsQz2G/BCTiTF
xutLgEzHtDpqVRdU6OcPpYdzZZSUIUri/VrceVsYZ17q7LPHVTNtGSmxpph1ICp3QU+m7092JByx
m7TE3blYPRk7zaVKge1Bh7ppRCsgwerWycGHQNowV+6i2yRR/RgKySCriBSJqa4nDlsHcXpkgy5O
Y3fl3pxMrJhlWfyodfQKx8QID0bawDcVOEPsqVL2Z2yXOgPimm2t7N97W4voGMUpqHT8rfb3XxH5
1FDm1AxHXkw3El+6eoLVPBT1JU3FtH/9Lv57qMX3LjDH69HVlpcIneVt0XUVPkJV9qBZ2Vrd/CYa
VytMxxZAO4omNy0I9RhrDS6Zl0gaeLt6kXUaMfk6B2Mrj+RRzmmKxKsvHO56sn/67YSTZALXKzni
CNJCqc8uyCpMbxFbdD6mOLgGK7vn9h5VCH7s+OBd/4GoXw+DlbbnEBRmF3rP0z4WMfLyA6TZUMvd
t3HTaP9hPEVYYkZsWtKz6/FMXCBRg58z1J1LY0OhNHxnYkDyYFr47IxIZKxEyjcpN5AI2u2sJHR+
oBGLxI2+AKqvUZldUI5MfiLx3YVbr9Wdox+OHmB8Kc+OM42fY19HOvjlHXp7mTM2ub56C4kSlpd5
7o5B21R9dkEv0PsAD1s+tLrxWlUoNJpgFiBQwePAixssZhjbmdu4Pnes0rX6t8oq7I66aMQxSL6W
zaBGoiZjwpnibVpWZZoJx8YQ5/dL4dDtbsbReBuPeEW/vGr3duTfoyzOtQ3bN5vMnB3ptPp7YU7y
UEbTdEB49h8NZdLj64dD1Ri5TOoUig52vSGTrklmzw0wrZ3KdpsPoGY2hgYXNsbo4tjw/zy9PKB6
Xa9SN1aR+4S7BM8SVA4X17UL+i2kcZ1eagPMq0s98as/a8HJ4qB/0ARO25MxVReRKge01MnqlV35
h4R/8wOomVAItkDxLJlhCIs4HQ5U2WVIprbeltQ2UhC/RWVgQBDlH8tKAkgl5ET9P+wuWCVpb6t5
Nrctps1fGhm53y0zlXhKAOQESmKE/cpGuwUgqDUiRlFJlwK+Lz4KNsgOsrN2eilzBxF0WcjDgJvY
Rxp52NfGYj5VJRrVY5pjIp/5Oo5YOIGIvvFxcIMJ+fIX+6O2slyxP7+Dhplqtyx+jqMnoo/bPr8M
A5ryAHmzsMaIxbIvQzb4NYwsJ8ckGDnt6QDTE1NVf9QCjO8MK/W3BUYiSJGHtetvh14xM3Gy7hpk
94zhY6XP1oNXUFTYZjklmW1hItKKkPCcl7s48jUBNaQ29ZUp3duE6uurpg7yUkuoHcIBmKJgL3AJ
zNDdo/bkHrphirZe59fvzDAtj1iGNuCWh/wEjDxeKdzdOeNA41FZgxlFR8lfRNM2b+2URGZ+8fta
e6Rs3R4MvEiOqPUFW5pe4cp0b+HY1ElAjWCUR+UaVVH1g/6KSzhxWi6EmV1y0u5zpmPfFAobB91o
P6aJfQzo0b7JZ7c6dNM8vMkb3ygR2xkgUemVmbzvSr3+EKEXv/LDbr4D3VcubVWjIhXnwb/+XQVY
EXwpFKEpdb5WtZ29B5bubpBbcE51WWcYR9fzV1+fU6yTy1dXGemwUdWkhAR6iSd5MXpZ9K5fp6N7
DrQi2heN8B9xFu3fKb/BA1ahzracxRrK07h5kmHEWTDQeUsgoPNhruc8gv/3Ex3iYGDnGCzy3OA+
iVK+LSFnj8FnLUn8i0XpAKua2q/e9yy+u8myLol2srPFI/tK10445WqoaiN//QH0Y/Sgu2Nyme1m
fkOQYa5F2Tc7lh9NoZKittL4CIzFBhIRz12KUvK5r6Iv6NRXR9sT8tCA9du2jV3tX75y7gynmoGA
XlwqQjdaYbEwmzDSh+Dszvn4HHqAvLPKsvG1FtoP0MwfXx7uJsAF7gs0gU4dhSBQX4uN4OOC29tI
05wLK7fajZRhh2+l+RXxefs9wiL1CdH8duXlVd/56lZlUMWlIhAkgyIEXeyDrKx6k07wORHpdPbt
yt/ak5z2w+C/usvKULRcqBKpsIWY+nqovsNPDCt4thwI5maHo2kkTvakhz9fXsfbzwZIT7XJYW2x
oEupst7hNIW4W55xevZ3iZ1SBekgx4ZzHB/aEhuyl8e7vT7ItYheaJaBNrCXqkmtOfhVZjagVztR
PwWyaE+Vo+cn4ZTFxRgxPtGwIHrwR6iak5VpK7fX7bahd6b4v8DxWNxlEaay00CfoXecM0sPH+uw
Tv+BndoxqoNHAQ6IPNuBh5vXy7O+3TgMC3YEsM8feUnr+mt26MALSduUJqyGPTTSKNsem6YDW2xN
lurOB0Vdh4ICNSbYQ8tAROAGiE9pr3Hs9U8hBjqw5HQPt1UvR+VlTD+/PLM7w1FQ4MxTWfTJvhdH
ohBGVkBM5Ui4Nca5OoDZfyh5xw9jkWGzOkzDSqR1f0AuNR8+r9L1vl7KqUmKgYJBcPaH3P+AeYAO
76QwvnpG5xK+1L9fnt+dDQP0jEIwiTRea8tnuEsjjZTWCM6hSvzwGooeJgnjxtI8HJoo459n3eoO
Lw96+95QTuM0KgaICvLN6zl2iCR6/lwH5zazA3EUDkHcJsgir9nMRuzJc9GM2jc8Go3vRVa3a70a
dXdeX3MMrwo0MMGQ2lnePRG2VIPrcpVj02EcJt+SJzxNu5Xq171RHAv1NJWdKZ3E60kCIre6sPWD
c1VX9pcK/eZLEYu18uSdk0fOrkNqo9gO11xtp7/CKL+2bTHganoxpqDZV0Hp7IrQ0jeUDdYe3DsT
uhpKbaW/hspEg0sbes0XD0uifaM15r4rISi+vDfujoJoBSdOfZ0lSgW0Z+7bQhMXr52rndFN5tnq
/HD3H0aB94zSiAkCYEn1HqMyGPDdYi51Np+NUQ5AcOY1ctC9j4NyOPg2aOUB0cr1ihnCMLKqbuOL
leSf5zZMsdM14m0FSntl1Xhi+LMWm5oiDreGkuJQSOzrscysGswxzpMLfgTeo4cH3Nfe0txHY9aj
ZNNZOEnu4hx2HV5aWZrsUAcx089573TvJQaT7qWYogh/BnuIT+j+tYhYU7t8jLQ0+S1NgRspR3rM
t7U/5vJd7JrYxaExqv+rF5HbbRojMp+91hvTbU71L9rkSW+/iwDBTRgPUWXdSEJabKe0WN97bTTH
26CNe/OQIpVhfiQoB8nsiGbu93D4POWJmKFpXVTYhG1nnOFy9G0L9707Y5tLFqR56V4bbF42xKf9
n7Yv9XKXTljFbmQ92u/9qSNbaiBXzptoqObpgSAX17OmDujZj77+vRiD5HcEC+PJxAYvxCQwCSI8
2o3yl12n+XOa4ql9zLn9H21MkIvd4HoDPm0dho/bvgiqL4mWY9uOlHOwRRE183dpX4YDsBEv+ij9
cJ53re2Ueyv0h+4UdqP7zqWf2j+5s299KJ1AsT6a0PqatH7cbJD7ct5jfya1/dApIJiLU512kEZc
vc3GAQPnAf30b3GI+zm+WEDSNkBX6uDQ1tjTbH2MZvpNGkPO3+T2WOvbznSqxxz4ZrULx9Yst3aa
YVE6NyL7OUdN8qUoHa/CKTAS/JB47qqN07Q+5jAy6rVdHPseQIeCv/CTc8pHqnqa3FVhGWDsS+ym
86WgbW3allf4YapLJ9oN3mS98TJvrN9pZjahyiIs/VdeAAvZygpc8qavqrl6b4YSW163mDKMplxd
2+hzVf9b8rH77YApXLKtsEhmD/pj8TR7qLxsnAQd/ROq49XvefbT6FwzJN/DzPA8cmI/Cd4jr2Lq
j33vUsYhO2necuG24mQMWTlucK3zvmuYn+G0kvRZ8hyKKC5WmmB3TyEtMOCfyNNSmb4+hW5cGfpk
evEFQdThjWE14d5xMfd9+fa6d6/Q+wZhA7KapvTiaUG5EJ8jqUUXKDW47w3pvAc1hG1WOPQrT/W9
oUDYYF5DwVsHk3U9oSid43bGYPOCDV+J6Hsa7sc2lkdSoWaFpH9nKKUGp5YNFfabmr5uNgVWfnCh
w6S1tklVZ4eycsVbq0WdbqXkpp7FxW0JylnV24CPQsBeTKt13ML0KyEuhmN3e3fS5d4pnPS7lon0
7WCg378y4J2NwXumtJgYEbWWxSdLc166os9hinjNuMsaeN4Vx2wleLwt0xFkK+8PKkhgbICVXX+u
NgKy7U5kcBXhFJaYXbBFJ6ne+kPNxW86A/et8P51J+wDgnnqfuKynJ+G0uxAexf96eV9eie45Cmi
KUx2oEIU9cX/ihhooqQWsuH+uXHLHmWoIPonNdFIajHG/WZPrnMkFitev2OpDmNXAKoWHMAyugu5
h+Y0Ryumo6K6C2OjOvSzKI9up3krp/12F7GBVL+RZgYL/qeu+9f8ptmvi8wpzbMhBHKJERIu8eca
jMgJq9km/l4M4Zojw+0hoR8JYYHiuMLpL+N1AVGiGZveOMfj4O/qGhhaaDbOPsmrfvfy17vdsgRg
UFMIxVAiuZHkDX2/pZk362cyFeefXoTtZ8LkV4+CBB+2WPSdwPIBwVzsETAvGibjjbzkDR4BSTr5
37zYCfavnIsahYQDGBiXGFXO652YQTYIPc2Vl55Ych/bdXchh09fu98ZhVPHzUwshNbtIq+BY+jb
sUc7pqni7RiO6d4Ez7pP4zrczTPupn3hr+z2myOmhnTAnfkEswrjdj0xr6AATrcuu/jZMBzQuMj2
ZVNHO0q99dmbvXjX28m0Em3SFOGPvbo/2X4UVegJcIdiK7GIbMuurCa/osWF7yVS1FU8ugdTF6G7
RXMqSjfTWHq/Zd4ibwy6PPE3up15/sEqwjLZIsnqfTLpbIodBc443I2DyLoNwfpIGFF4xUZaJg5e
UedJuUUP2nyMUeoadxGxZr7Dx9CWB60ZnPdBHeTymOZT+y2t3OYXhu7ZZyeYhHkM6FHAGUBlT76F
mTHb24y+PPFCMJo/3bZ2moPfpMNXrzBGPOccZOX2IdXOf3LbF/HR8tNmPrQWMt8zKEgao3XhQBTu
hrQ8GEEy+Tu3p76NlWlDJCa8obZ3jp3GSIVrgxJ5blo93EfF2I6Y3tnZtywwR5yOowyBWjpBlrOL
sek1N7Ud1B+apu8HIim/xi11SDyD6K13+0NjRW2qqA64D+IhUOB6FLgThM5USAM39cIttiXW4vh1
Siv54cR1HG4JcuS/YCwt+4DPcfBVK/1aPAQiT980RhDWx5pArsBbwW0iqut2+0NmRpgeOmdsn9Ga
6BJsMeMC+RdrRN2/sDrr7TDPw4yPbhCJd4HU/B6bccv/6gyxS6weeSnS84Gc30Q6hsU7P1etOyhm
lraxu7D42YY4JG/Lwk4y3IJDCadbt8q3fpDKfpvr42RvklFYv2bcUb/JtrXeoGZfDHszRbJ+43mJ
qE6JbPQT1pyotHRBBppjyLWfpoumhm/UzjeMtZF5QO7qR1c31dc6b1rgX/1zj01iF8b2KQ2t4EM3
l128H0ZjSvbqecThBb/ufBPNSf+Lj169S+D1Gu/1dHbdvW/2Xfo05/SaDj3gyxrikDZ97GNkl/EW
7fsjdoixtbfDrHUoP8XBo19PWrWDOhJ76P3N7T7zzSQ65x2milsAuOW3NJUMa+OT0B6aYNblyXND
+1cxlkG1o3KhZZs+4jLcpd2cPYlROuGh0kWJ32Vrd/EubzrBFtDxp0E1xRib5xBb4343W4VVvdUF
ydEGf3HH2w16iK9gnMR1guuv1p7cPp2Dk6ISSJSjveyx0iKb0+CivVqEwbsGrcIPU0SbF3WXNo03
We+mn+hEpghd6bao91Xr++LYeHggoL/rF5sSzcz+uzBnVJazoDLIruTkVMcoDoqPGbbBwEPbqojg
5vrlsPPLPjuNsVHWO55n87k1Imd+CLSx+acu3OCHl0eF9mace719E0WCFEoTcfFmQBHI3wsM4fMN
fgi4nUg81B5raWGo3ZSDqx0nDS/kbeOEwSc3ccbhg9cIltJM2OGcT57/x4KYsv2AxGiMDI2ZN2Lb
pShGXfgq5sewndsvYURP52jnc/mxLOpqTbL15kn9c1tzbRK6Yxe1FIBSTtyo+tNFlWMTfu5MaT+R
00UrD/dNjKBGoRZA8YmSEO/39ZvQG1Y811JkFxw1M5wLhLF1K6167uxizevxppL3ZyiE+zE3QSdk
qWFAZMCri/n4heu2R9ymw8g3rWXLimsaTtBexBmeivQg8Xf9+vKbfvfpo0mmxNjQBVymJkVMCQ8z
aNr2UqnElq1Hbd0e96mHYtoG/pS25YLUv7086p3FVfBG0DkU2VnmZSSRRaNRDHN60dBsfptqXbup
PC35Nuc47b5+KIN1/YNNoLizeGQjzW/zUS3uPNsSASbZHA2Q2rsuz7TXFivZLpTVEeMigQBLstgy
FvZ69piGoMRy4xHZPvmmrsx5JTu5t3SEDXjoKedAWPvX+9JpSzqfOvgwo4lC5J1CsXFSEX1su7Fe
kaa9NxS9Mxp2Jt1lYrLroULJMZPpKC9haybvpjF1nsJsHsZNK8dhTUftJg0gGAKCgL8mckzMbZHb
ubGXd3lrweIzPclLrCf93nfoL8UVqP6AysRKMnk7O0SAaDooQiuo0aXo0KADFI8wS7oI5Ic2raZb
byTu3lsBKn1lY9yZm+p4AkslyaFFsJgb7nlaYdW6vGSiyk6VzOW+Ttv2WBV6iUO2XO1Fqxh5EVkS
n6O+CahA9bIWFRQwJY7bolZxsds4nXYQrQcNST4rfcq0ZK5/mYYkFqrynv5E3sr5A57M3cdpSrBv
djgup86r2/nw8km8vbfVHQNo1qZvAL1jEdiHNi6ksHrlRUt9nO1nI3xqwq57/i+jYBIFGonm3dID
JbBqciHUZy5NZ6KTK6rogdik//naUSB6K4kl+srKEWRx1FE0tgIxZAmAUKlvUcuMD5ZRt/uXR7nd
oiQNdJUUQYuh3EV/Fx3YuaB2n1yKVPsmmzzbjRp80KKLhpVVUzvwesOAO1LzUAbLnIrFSKBHCipu
k7jAk+p+CTCH86YYa4NekgmUbKPqkuJjEKElsZsjcx53BGDuGmjtdofAcwANBMqWjja55vWFY/RW
JYcsFxf+7GknjEgcbA1nqNeuKjheFhY+Cjx2Kj3Xo/Rd5aBUEcUkr8X8FvPVn5iJ5rs8ttaEVe58
P1DvFOFAJEGwWz4INio9Tc+aXaw0bDd9Tvl5ziptY0blGhTozgekQ4/pBVGEArwu7uoWXJtuV4IY
otC7k+hq75/AiYxDqpn+lwIC0yem3KOQIbxyo4HHW6ni3CpVsG1sGGnsIv5xQyHue7ZQUfLOTq1X
jccsj90A0lZko+ZidKWz8cxyrp7qMCh/+a0SfmgD+inbPA+9T1kq/XRTtpHrIdSnOc3mtZ+csqt6
NdXDzPosNtYYNIHVOFQubJEYl3J27SMtBw0GJ4noy0PdC6gUtZG2s6I7eYurt8q6iXuDD+GGBU7W
mZE+uLkrN8MAyGUThfQ5cI1YA53c+/wou8DChTZH1W4xapu4TkHHOb3Ymubs6ykEQjRU7tEiGz+2
dDc/GTRxtnKIjkY0r8SQt88bgSvWRHScVURnL0IsDxJUVJVEc5XmFJ9Ah2obkaB5ib2qlJvCiPSV
Ive9NWaqxCUAbBRE4/oE60Okh1oLT2F0nPBzHwltW7l5uJHtkL3rymRWVY/y9YGkYjn/f9DF81W0
grpYgoPqXBfF0enq9M2AEPmurDzj+PIeunMPEhxjlqweGSDeKmH4qyQKuBttfqTvcAYyKYVQ6n/U
Q7kW3t1LOyh30VVX/qI35iVW1KWhGzIhWoDmc5nQKmh6BwEkrbcNbv/MPSbR8FUzmv9QSIQNqPBE
6D+D01vEQ+1cjASD9EOSpG/fBGjcO1svKZFue/U68pDwdPJekeB4i1cNIAaULT3jVZtj4+K7qXhM
g3bNM/LOOhKuEknSB+GqX8KFDMyezSHTkFfqYLnTmg022WDMlFEq88EvE0yaex3IN4Cx1wfoqj1B
CwCAG84si4NnOpHeQ6ykhSXCFGVXLdwjf+bvOjFHK0fuzpZUTX5yDj4ZZJrFoymsfjC50aJL5Bva
+3rwjO8oayUro9w52JTJA2rZELg4TouDPcdV3GldiLaz70b93qiE+cuRbtBssjGt/QPBfDmeC0E6
8Pq0CgaAQpwRppNWLbZKitll4cNIvLQDBaQgkvUunuZyN+baq5Vi1ZfiHYJ1QIROX+D6dA9GE6fA
16IL7P7iUhNo50ATRXzQwnzN8f1OBKJIllA6uZZBwC8ePtnL1LdCT1ycUnThhovaPU29SGgkxznq
DC+ft7ujKagGn568Y5mbDrWDoFncxBdZ8eJ5lU+/vwod9Ga0ta7Yvf1InEHxAL0J9MYWiwiFvPVx
gSBdzEPxjorbdESZ4ffL87klxPGplK8tjDjQVDdKu0VQO4NLKHMhjSjx95P101D+j7PzaK4TCdfw
L6KqybCFk1CwLQc5bChZHpNzavj198F3cS10SpTvZmZqFuoDdPj6/d6QFX7ZTvpRphjo0BHBXipV
rGOYTOYafvjP/Bd+A+zcVdHM5kJV8XK6xIk9pCKkXJ1E0QS53qhnfRLqoYm6eWcRXHuplEnrbqZS
gm9vaJOSuCItC75fHvcXR6bzWWZOsiMBu/pWWd8wD2n8gVZsVjlNGLrESAtuRK1qh7jS7FO1FItn
l1XqD2LID1NeobtPl4gKcigemvCfQ+fRbK/FMj6aHEJQ1DfrPZnnMY/WUF8rq6pTAkYAz7KaPLgu
+c5bvbYqIMrRBVyNlyDMbT6ggnHAQGTsDXzV9qkbZttrpWx/zN1uH/DqUGvZAHF2XRibVdHYemyY
7chQiUiPWkODXJeJ4WGKtMdWfa3PRM7PoQNDA9tcZNybeVmWsUUamVrcDDPup+QC4ZteiNJv9HLC
R0vqIMWm8Gz6MO/CZECyCfpztvBa999epVfKT/AbyIhspuTFOJtP6ZhY/vd6j6RQd2KvC+fqBq8g
5cwh7HwqzGg+vD3elZfMeDStyd0DtN3S3oSCIaomGG+olyL2IE33dzo3mA9wuMKduXPlQMQ2bEUy
VjY5vd2Xc2c06gkhwyqXLCxojyaX8cOo9m6Jo09W8D+MLD2LfrE/vf2MV2oaeMiIg0hbXW05N+MK
s9LrOqekH+s+PcZhjImwLvL3+tiRUa2mHZ2cQbwv82LaqWm2e5DOZo69FnQZlAmoqze1odVWgI5t
1AVmGA93oh8Wv4hE+Pj2822/4TrKasRM6Qv/5zXknixVn2jVEMSFFp/CpXhqU6c42kY9/uPsZCTg
2D/lDKyxV55PUriEUUq7DWCiifMgHdIEwO1GDA2ScTj3rgrk/s8PR0HPJo50Gu7zKzZAFfVSpzEW
iFaRH2ojK0+Gtbi3WmNEp7eHerWX83hME5txuEdQh24mitG48ezk5hAY9M2KG6MiDsMrFBxtPYoB
46Yz2+q/MpunpzrrtSMCOfFZi9q92MAr35MJQ+oQebF00rdpL4WmSw2sneTjYVw+t1E4IE1LOuUC
R8fdKVK3+w2PzDdF90/1wZNvRWa2XeQWcY8DOcTlfKtMtfklbIaiv5gIVjUkP2VT72w5r4ekiFvn
ETdeMpBfdYjyuSzzJO2wMJqqozSto4X2/SDq3EXbme4hZK/X4MrWxzwTEI7CZ4uhLhO7fUwbPYjV
eAh606nOCs+681CvvxmjcLCy1sHFuVi83NvycqiMcCIbm4Ce5V2tK845j9zskqvDHnFsOxRfarV9
pizFRQF63Pp+/7pQKw3yW3dQlkC2I5lyld55dN2qU0Svf2e9Xx0KXwgklfRhuH2+HCp3OBTaNidU
WGAHa5TDt2Sqp2NErt/O+9t+pT8P9X8jbRXS6qy7WdZXIjBjAvqmIbQOhmLsBaO9QpZ4dRChoWPC
KUS7uvlKYzpjvAY9GGcjQ3BRMa1HXjDBrlNuH8deTY8V2Tb3EuumI4SAParWlYdkhamYF3O3dvEr
ePk6M5gUBZkgxCVPYXdTKs5wSZJlz1Bru754lStxiu7Tmi5OlOvLUUp8OA1UrSIoM3M84EdAbpBY
pkO5QEVB9NPsNISuPRWIJNOfUg3Z3Xrs/zUfh0UZpjhUBJbXuRgh1WTpt7a1neTfJyO+jnw5YJ4V
nt0ASaMNORjHAy3I+kEnCSXE8CrAh3dSbwroHuXOcFcei7MU7xo6eS524vrLxzKrxlLmpNaDejTN
IyHS6R0f1w7ePnOurDDAAa5ETEY8JLb2eDLSQrKnci2IhZMGSyprL1XyCtddGNxvD3VlXgDrULO7
kHaJQdnsG2naQqWd5iUQMh6/2snck7bVTocBVv9/ch532uKvqi6QqtWwQvAGBW9m8/6cdhrKRTBc
66Zoo4np/B3ao/Mlqo3KV2OpvdeyrAhqDKgPbz/oa/h+HRo5IeUQfkxcil5+uiKnC9o0w8L7HCLz
ti6N5Fs+lO7HUXHMoHIiZ/AoyKL3y6A03zSyfQALXetzE1ba16kfi/fjsOz54l/50tS84PaYWMJB
3b6PQuJMlmTGErhxZ2Ig23c3s9pVX7Ko+mcJEM/PhNIROJr4u24BdNdY6mkkniIQvdBR27cNeFpS
3q8WcP9YnrHZcIunhOD+xJm+PV2LUSPkuOSEiIlrLmBXyf5AeFr80VWy/sPb3/XKBMamAx4v04qi
eruxNTNFdtoRhTVU1ZI9RoBSX6ST6/dD7pTFs6bNyj9WR3+ezl6T0TXsOyCSvZxIsVIkRC2V6IGm
2v5IDJ15iMJRIHGOxlOMcfnOzH11Q+JtQruAN4AClum7OW+7kSjUJutxi40j7SC1rvWhkJmeOzbF
+86Ontcg3Mvbb/XavFzrIjKROOVxcnj5jG4c28QzmHMQl3b1MRoc4XcrLlNN+Z6lwN5Q65b710nR
VzDeIjxsiN4mVPdY9vP0UGRtk3tKLrQ9QfHVl7mGm6yqydUt+uVoRhFaTix5mW43qbewNPPzYOT5
b7XKrEu01PWj4EDemaNXH3G1s4ELtJrdb474NBNwzwjdCWggineyj/NzX7fJeb3G7Jy71zZYLLCJ
QADWoxjfYBa9Zc6pMpcMFWPw0hS2clTc2TgJWboXQ6rDL0iDQOlEr+1l5u4NvZkzadfSyy9dGYCJ
hZ4aVc2lS13V08NMo4an2Bg6/Czphu5hwK+dCVgiwCIqi41O9CuzoMasx6FPM77q2LbVccn7cPRJ
wExGaJBGin2HmsTyUIKYTb7VKXUwGzl6t9IK3Zs6VRzVo7dsxKS5kV3uqdpc9J42S/JtWrMhwWha
tKl6P0wj+XX/vtLwPSDTnIwfXC42078gQ1adi0xgJOHkJ8ip9oFGIzTZReyF61zbKlcbTIxQEM4w
PV7OfZwCrNyAoRuMbTOfMKzpLu4oqwNc0OUujqv5/PajXVtrxPGuRrgMiJncy/EK5BBRpMciGN3Q
1U7GoA/3xYQj1odRR1cTFKGitr6adf3Htwf+44TzguzBfLDWynM9EqjTNgvOijjnBKyfoFIkHJml
T4yn1hVJGtC6d9ozAiNo5mWaZJB84QUup7nJzBn2qzS/TW4tyvdW22YawTRJnXlhZaCiqOdkiHyy
P7Ep79QiFhe0Auatw+k2HdDs1MNJqRoMH1ZlQeonprZ8SZtRrIwjHEEsr+ri8XPkDsaPEYz0Tpgp
KTQDaa3Py+rUC9E7ISG7dKPm8wy5G6dXpyFKRAyjXd4KEetY2Lz9oq7MCJoYHJyrgxLBVpvdUKZl
R+ISS5b1g12xWau5cptm8fRjUIwmPrnzFPant8e8sk2s90Z889Hucsasm+Vf+30tGirNXpmCPB+7
n2mp2k9FV2W/gLAU6AO6nMJDVKmh6vO6gADeHv3aE+MIt/IKATleRfO2UWppsmX02SBXC8cmq4Cm
MbYnU5Hy0yjcnam4zvHNTFy5hSApnDlwRjbFgl2a+ogqVK7+05gJcZsOXXjbREHtfMori20VWXCp
R/QD83RTJdDP05PZKWRgmF0T34lcqIoXd4VQjrOcsojoyGW5S7s5fXr7jV453IimIfRhbVa5r5wW
lintEAi1c4A+VqR+bJGfdISpro84+pvaTmvl2vdDIY1/xJ8kpS00ZRSynht3mgPS4IebkoJZPRiJ
oskDQnBdO1pIMXZ26GsTlr7w2gmg5wel8uWEdao46vW4WYJpREdy32eVaNEyZDQAm+LJUpR7u7R1
6RMJE+6c5legCYP8ptVQfI0R2ILj82yXolviOWC3aS4cC/mx6JHWt46RBjl5jher0IpDSTNg8eqx
2TNPvfZtwSTghrORaq8s6gBEC8p2Eivrvnxw5FRggK/+XPq82DkqXnubYb/CXWF1Uebi8L9Kor92
hUw1cayKGr4rtGoNA1ATiDFpbRwNBy2dYXG6S1Hf6zaeDNh2qeWPpmvKSzi2zqMgJTg/TgQf/GQV
NNZNsoRaT86BA6ry9mQ3rs0/rGggP0F4g6O8Tpa/fqeCWThnaAJYxEmdn8OxGOrbrnGjm6Ey5ejL
cWpRpSZqemsb1SI9LSqX7+CN1eL3MuueCJ0by7Owk9i82Har/upEqFl+7Gj493SLZve+ETZKec7r
qWtYwWZZHMNijgs/dd3U/mkpHTZbCfizdsudLp8vTtdM0QF2boavfVJgKx7W/czrS9ZA2LRnG70b
ob7+lEZcPxDrFP0e7Ug+GHVeVOg+Wv0JNXLyK5zUSHhVaIvBb1xnUn1yhNsbPRJ2dCgUay6xtpq0
G110Rfl958W+3ic5gGgBoVxZ3ZM2p4IVDb3tFnIhon3JD9rQD0e904ydTfIPlrfZjqE3wYCApUz9
v+UrssLTEC0pYkUT+9xzFxaxg+X0rJt+GnZj5aVja0uU37HbepXhzF/zxVHQowg3lOcSgzPrGKEr
R1MZ1kL3GiecxKGf+i72IP9JwgxIyVIPziJr4oomFKZ+h52OdXaySgqPWJrE9BFdqb8Ll/Bfbwwj
uqV2WNuf1LpDJr90hXwXDqr5O7NVJT6RUd/NgZ6U6ucqCgvDG9tyYJ53wyd3slsBY4Q4dD/sTUX3
m3bunWMDXPYVy4L0V4dyKTlYWhxOv1f/BVKHprK3fWsqzBJZaB+Fvmola2fTRAiv+bAALHNnE/vj
xbF56UAOoGa0bAGMzc2a0XortR0bTwE0q537mFQlO1psVN3nplYwL8WTt0jwuI7iU2l086NerjZg
XbJIy4sMddR8xD1qfOqdwU5OkSvaC0it2mEy4bqh37BB5t5AkyDyq3lsHqq2JA005L18WMKpKbgP
KIjcrClL3O/SFXP3I641crvFzFZ0spYpVm5kKDLUzSYCDV/mnGRe0bnJvFP8vO4pA9OvaM8KV4DD
br0+cnMpkhV/AvAZEu0ZInk9/TfoxHpoCQX5B2GQ6HmfJ6M13TaDXHDaB7WNfWDO+bdNakWxUxBd
2eJppK+hMCt6iv33yw0NuzxYY41qkMwoVlqjqX4BjzI+oCmRn95e41f2TobC6h0PS2ChbdyPcNsS
j0XTIJ6YxswB25vGuMFl2vittjQrv9ADiv/95g3eB7husGEj6d0UuNGSaIkpDT0w3YKIg24Y3OQ0
aUMkv81UqXut0CtFGGotJNeAxEgutilDcTfT+cXEAl+tygp0kr3PrTVzz9S04msW6dOpEPXD22/1
SnmCLJrxcLUmkGNLzlsNzca+jHHsCO2MA8MmPd2f0Pl+aBuXax4+tkEdkcHjLrBkL28Prl/5powg
sBFYoaJXpqgDKUfwbZjP3HAGxavXcLpTVcr6g27nq+oE03CYujmb2Puyi7vqHmZ4Ntyjtyv1u0z0
4/e+r+ZLRC7Z+D3JFUP5YGilkXoz4TYdlPJRbQk1j/HTbKcp+xhak/W7I6HZ8nkrEZuykstHVr9i
Y5QddWYQ12Znw21Tp3Oc9Wpy0AUKSbRtKfe0qsVW+7A4sRl+xEk46e7RrYA1RZa0okPG4bBnjXHl
BoBaanV0oJ+KAm1zsk3Fglwyyq1gBII+iigpzlki573C5PX5yYQDr6ORBfiznXlTomF5MxO8lA0m
HB/Nzg9prKY7W/mVzQL3NlDdP9ETGJq93CzS3nRDCOZWICtcd1y1SeGF9MpRr+h8vz2zXvXdgVnx
fSbggqacitH1OvP+qrRarZzzRNGtoB1t/SCswrwznD45km2+XOzZnjkbiv6bMYz6AQ1cirB11Hfe
6pXZDVHMASqEgrembbz8DWTQiAhhvB2Ys1V9zUmZ/mg32LJXzmR+nTs32iM2XHtqZgrbowndgH9v
QDS05lbduviKcj8tP4vSLM7RUq4ea2Z9oBdKaAUOXtDcZXwqomTyw2axd46Eq08NZ+zPucDFZ/Mb
slnMMs6FHRiFayDJ1BglteQBV5fxUOn2HjP1tckrJEdo4BAAYFpxKm4KhHRMcysNBzvQwwITANm7
2RFP1fLQO1NztGtj8BNYeh/rsMsPiiM637U54Wczbb2R9s1hGjXnnFhO8/j2JLyydpntrCugAmrG
LY8PBScdK6GYrF3H+Aj5lGyAYYz+lQK1cjz/GmUzyyidKApEYgXEy0dHCoMfDhzur3IynsZSk1h1
9frOQnZfbxdcoh10gZxWOsnwLye2LaNEplFnARPj3HsSkXDHU+LoyXRXc6cuDyS+2BfVGmbND7WI
xWbacWjt3PqubCe0HeEK06DAk2J7s3aTQa0wgrCChS7YMbUiatdUawHQCrEzp6+ckgwFgQevOARt
Yv3Sf+0mmZmZERJ7duEoiX/hUi09p6i7YxG1831hqfIyDPl8Q91m7tw5rs0hrorUHpwBIH/bkYum
wQdisYJuGZdjaWqjb+DA5r89U6+9SuxfkRtQX68SqZfPZ+XLnOHEZQbTIvOfC36UrNRU/5rF8Zd/
Hwmpl7Y+CmyJP54ff73Jfu5zNJAFJ40bZtC6k+ppxbfvkx56y9tDXSmn1mQgSHKr2hG2/MuHUsqw
teua+VFIW7+JTKX5bBWFdpcwRe80OZk/bKvdKaeuvcgVRYOJhGuJvWW3RClOIGnCi7T1aLCPiMus
Aix3xKBNZOnOrff6YBhqs8uufenNAxqt20DfHM0gKfW1QqkowBU1vSDfM3YWwOuhAE7Y0zlXaCaS
Yv3yXc5JYmbGyCbjavlyy0VReDWxQ5/qJd7rM7ye8StGgxR2NRagdbmZ8aaBUKukEApIEBF+qHNo
FXm3Z2nzp7B9ea1cO+f6avJKeQCJ/eUTtczCpCPSIwj7KJpPXLgT7cEcqim+LWRR4kgi3OGWeSV+
EVOmXTqHY+I2A77/3LWW+IyLdRz7bZHiRuGpqcbFT5+lrRwGNW2whOp6tT0Qm+k8StsiYwLrwvI3
fsDap5HM5+QUVpah3IZzqC4HCa6qeSowj3NxWg4rLx3wSvLaRVdU3xlD6zkfMlM/J+2cPZPlSBya
Eyvmf2086s/tspTv08Jwfvbu0FQ+MM04e5iU4OrqNnZ3jt16sD/39gLAmi1LM37scD8vb9FUzPiO
mBPR6mO9/MKjtC0uIQ7x82FG/136Ym60z5M1r3ywhuhBH5ZdqZ5AhLv4YOTlpHtYhqTPeRYiR6nm
tJ8PbGXGfVYrliDxrenFjRYqxZOiCrwXB9vpFk9ViQLfOQWvlD6rQ+7aeVmDeQhrfPk9k16Iuc8y
PaCiWzq+Xu5GP0UTp/QMcceE+dxnKTl5MaEPztkEVE/pzDj4SSxO7bY7R/+VomQ1DOdGtUqTsVnf
FCVjP05VCUeKsz/+5DRGd0xhjlxynTZRe+/Mdn8c2tDwlJSmZqWgAo2NOD3kzEtarlggzk1dfn57
Q3xt3LbKFgzaumtRvHqKvXxHS4E3CXbmWmDkMynSmCEp5R12niGM+8WNvtoIP92LxMBTeN2IHRJ2
O2JRbvIqwYWpqAuZnoykGPeW/B85+GYxrnUyRGoqdSSy6/bz16mASz2E37kyAhlX1Ri4Mw5Ox3ye
Gvd+dsXwRFBGNntjlzmVjyRe9H5Dd1XDurFTiket6KW4YC6p6Qe2rrz2Hdx9nuCMzO/rRP1nbTv0
I4QKwPkOf+2VSbtpz02naK0Og6MQn7IyEhKXbQsDmLc/1+sqCzCAgBfIG+jOaR68fCnjYJu9Ews9
EFPpfs/HSGBUMNXvde7KBU6TS1pg4DTlzVF2uR2RshiW6g5b5fUZihyVFsKqOYNbu62xFCRfFvni
bMb8xyc+qeM1otBGryqkEh0bZXYvOfzUndV85QwgLejP9gymRGv+5aMndcG+1ZM27C64t6YmRgKr
0GBnkV57wSt7H9oPIA8tvZejdF0X90TwmsEgCzl6kGCj+IJmNeXCNHEJPkipOw/SknLw5og7/2Fy
Stke3v7MV45WaliIlVi5cXHbci7CXFSKCB0joA3WJMeo6tznwa2jB3SN4t8Derngg6CtrW2ck5zN
iwXcGGXZ5npQ1YUZzGCND0uf/nOIlWAUOk+rtG6tKtcr4l/LueE1pRkB4AFVLdGZ3A48sN1mR1LP
kuPvbLaNF+NszvCymKeeVbJe8tNyekSD6SQ/3KbK9Kfahs91K4xYm86QO23N65O2mMlKDNPq0OYE
ax2NTnObINKh0AWS7ljq1dbcLwdlJrnwXFXFYnq62teNh9zL0P1lqOv0NsXL1gHxyerBGwra+geg
/KEJutrIR3I82IZ87iLjr9rAZeQYE+ilQU4MFwUjGlUtvR6KZE42W4irXKQv8whpb9aHDwpOCOp7
OCSx/Ayuq3yxkrSOCQCJhujWHJ2y9Nxwin6HFlGaB6O2u+XQDAmglmHFGFFMST/gYlwmKF6EVb/j
0p3kx3XfWE5anljvDcpfzIf1vnyuMmGcDDNUH0gSsD+0/OBbbXLV+BDFEbEbYTu1OFksfN4Dep60
uUMzgFqJyLDkUe3R9PqxFmL3aea99m7q1SX91i1WlHgUOz3FU4g/qOdirF7/cFLSZX72ecVxN465
G9+aUVnO7xahpI/9PKOdaZpuqk4mZgjnUSOK4tnVx+RTPhRFdrasTk4XJ5JL9UFUZiuey5QoQ55X
qSPSCy0UN1W/aJ9k2xkTXZMhzY+1rIfqQ9rAhPWFNJ3kSes4+G46BytuTO6SXPfVotUizzXL0b0g
kAyTAIbN0vqL1GKEGnXvnKysVecbQgAcx6fp3ivv8x5sHRFemTkH8jOG8LtVp9ZN32sGbiq0KGAs
cZB/U8y2wynZUjP5OV9qzT04kO3092GSEq0M06nIfHuuEudxiuhK3i0NrclH8jOb6ol0MkX1NCxm
LnqrMf3chvBiz0i1MLpT+pBkCbYkI/IW0FDjtl0SI71ERdXSae0grnj5BDfmAASGbZ5JwdedZqnS
S8qdltJOpKZefx27xJ6+diYO615Ox+QpavS4u62SUjAtuxhFoQRWEJe5UQbpY2zMgG6vV+9N05K2
x7lli1NsV6I6VdYwPsgC5sCBD1G2B4wqXNymayK102PfhnNLIxG1lKiKYvGX2tR+jGSh45uypCkt
+LyfHzIDzzLPAUsgYTMLdf7TkvcEIMx48NBXGfwMNOBnSKBS49mIu+rb0nHlL7fDDPOYTjWf3QwN
qd/WsW2SwNHDjPLyNMF7ZrFcpT7msR1ZnqabeUerRtFyvxudXvVJa9J/omSF7EAxD3gchp0r/CLu
u+IQaa3ADk8qSXEhxRg9n0MTEIO42k0fK1kNt5YZ6+AcTpg/CBMK3dFJocLcgOqO803tqkl3qtuB
V9BpZrd84caa3KfjLKpzPuER6RdzueoA45kLo4znIroTaj/plzwX06c8CuNnBCY9Zn65bDV/Ma0B
C2wSperVoTw1D6HVDpkfdqSGnV1cm+5n4nNueW0MCSrB9aTRVEzqZkeU6nFJ3bY5AJhZw6MUfWv/
glk84ELYDQZ9PDmHrde0mnVOZrPM/LQDtoI2anTlr7IeLfVZamJ8lElfflBzTf1iQgiMzkmcJ8Ek
u0I9zFXf6HSfmrY98yf0YERopHlVa1KKj7SrdwRxV0oUm4IMcSTXYJqEm0NAhqViOLnoAu6+jbxx
jK4B6tPacz9o1S37MRECah5Xe5jJlXFhIXHXoA+HlGzLT7NjGMxG0/dBmurzp1Dpci/hitVAPO21
kwQ9aw5SbaaPb5cL69m5OfNWSRBoInwZmEEb7C0uG51gMdRVqpzcDzkpy75ZObZfl5rzAH2v36lC
X0NfNLshLJDZbgOkbAlX+DoMwAnInBJcKB6mUu2ey8qJ/Sk25TFGnP8MJbbxl7IrT28/6ZUikOAM
ZCA4mq3dsM0VCsvjrg5bOEmD0dme0Wj92YxMeX57lCufkWIIUyd8b6gCt7RGTOJm4ZapDKw2tbE8
suoPc56H3DZ67M49XHXzoLaUND7++7gwCEDb8AKASbypkeqUyG9nCedAqez6kg998mC0lfTHkSKA
ud75cd4mj28PemXy0DpW4T/puBBAlnlZmI2jJCtnqmWgO3g3FKnAat8ZnaMcqsewGp3g7eGu3etW
pRdiSyYP9eDmIRsSv6amtiTxORhl3/RmKLqLlapaYNWTFfmkAmcLNAhHwat1wKaZ7ATW26eBZLrM
G7Ez7X+1ESHsJ+ivo/jAstZgP1fK9EUTeCftzIUrMw6LL24CXDpwZ9i2LtqSqmhskznoOrIsPHt0
tdiD57LHtrvSx1+dUFb7TDqf9D7XSflXgbyYDSQg0kECE27DcpioQZ9KkPbJIwJzxv0+bo1AVZoZ
c94hSz4JHFS182g05p2E1zI/vf2d/tyvX2wq+krTX4W+uMEgE9/8HjXKFKyN3TDgSyS138bR5B4k
xsS9N7eUHXi1SGdBO57QSJ3RKyiXKFSs/qKpvfNUJK4eP+hlpIwQfUbzG+xxzp6Ym4x+wcwPB1lj
mHr7OIm8im7HrJCZb8ZmGz+oIc6zbB6FldLs1XrzrCSE7voh3m5PpTTGmTPaFPkR3LiEzQD+ph9N
e2iaU6wD4hxgjAjbw9dy+Y2WuaGMCENtz8Hm1bzg9eCDBhGZptZrOZpipqoJuwxf/dSIEfo18w1R
cNTmb3+GVzfBdRjMPsHFGYqW0ctZMXbaZGLyGAaNoZTPg6nH91BqpeFZEDrq/8dgOKzwZkyQajDr
l4OpI+emmPIwyNMxo4JbNM/U8uLOzElHefu5Xh0hPBfsPA5LICccojb3bJgFQ6gjkQ/mRBr+ZFXV
scB35TiLZbzrcKA/K2VGVIG0rP/eHvnVDZ+R18AiOGHIGSBCvnzIMQbKVZxpTSqoIbHWc2ZekiKR
mBZzZikOoKVm5VSAhbkQNlRVOxvgtYkDTXj9AbziV0IYXI6YTQMBe7iwxDf4C2MxllnF6e2nvPZ+
XbqMIGersdqWFQSavIxmqLiBYbfgQECb4zk34/x7mifORVGmJ/yIOh8+9V5xcG3GkuaIIBQTRv65
mbFK5WJp7RQhWP2in+tWF2c5jv3Ryery/PZDXh1qJQgzYZlFWzV0Z4zAYOt8DZ02uys1Ud6WzWCf
2no0drphV74aUxWQFPYsdiTbym4OJR2pNY6E/nH32Ogk18CN3ovRuPLVVlvhtaGIcIRGwsu5aZGT
N0vSJG/00cl+R9o4nbEAj5Nj3U7uj0UtdPY1s4zPBSa2OzPm2hPSbwZAgrWlY3D2cmwbb3Vsf7Gz
rKvBPANf6NNBGEm2l7vwGpUHiqcvSoMaHMilVfxyIAs6ftT1PGRVdt1qWGV3OLomnZ4TUDVxB3YL
NTHPqoqPht/NjZl7si6Lj0bWlsXOjveq+Fl/C26htDhXV4utSYDbk+pkktJxs9SRPNLmuCzFeHST
Xl6g2e5ZElz5vKhyOOEB91R0CpvPO+tzYmhxlOC6UjfHPLfdUz3MFgxsK/2iN1oTaE7RfusBGndW
yvqXN4c5EWoUMqvkj9HXlfRXcUHGswts3CY3uTUSlqyOOBziRvrZmHX9Nl/a3+Ae4Q6x/jWzmXBX
RrSY0DR2Icy9HHQurIIWbL7aOlp1eCxwmHe80qkiAo8rV8W/OotsHRAurfRLKNVuvCnaIikPDvaE
X3Ok0NKbucI8g9BopjcaSVkfqZyXj7nmDqaXd1XXe/rImvE6Q4nOqiIt3WtxoHLYU03xvu7mbrxd
dDpMt13cYiha2T1+Ewl49S+nmNvvluImAV5DrebVlZu8a+i9fLMgeX4LIzH9TrBRqbyIUFnHi3tX
e3aBCL6X8GSio9UNIn5nmpA/ezIoP/ZTsryzWT2AMIuwZp+2aPP57R3v6ndcXd4Q3WIhsL3pNS6+
oGtW4k0fp5n2o1jUXvUKzZ1Mryui2jpPM5ofX6ZNq+/sD1fOTTqvDmYQyEHotW7uCUuH01U6F/FN
ag95f87HLGp8p4sM82OVde09E376ici8ez9mtPju6MZoe7j4624VU4qls/ZoaetxBX05pfAbIAhD
T4i5SrM+e8hNaohTHqMs9bqKPdIb6IEsvgJV9yfAg/wgodCLA2uyi312mvHTMurpnl/6n1b3dnmx
rLjPUMCvfJCXP2vRk3q10FAC12nlfJNUeaJ6RGTYvedk5FzesuECTA5JY6oPBLIaiq9nbG9eZ0pc
X7S2HAuvVtBG+aktyk9htBiT13WqRXwYra2bQe2MgVbDSPCBBu+6OLmDaHM/JVuj9SM5O/dJjK2/
N1u1WMAis+Q5642Bdb1YP4th0T/iVkxrVu1BrTzRxUl6zDTpWIdowDv20OVOUh3VobE0uE/slSc8
FOVj1eqF4Y/THF0qIgR6XLFU8YPE9fC/og6tdyqBTgYxGbr1Gf2A/hMyqWMFfenW7m1YLggH6qnu
wtOcLeN34uIKxcuapBoPeaSk07EYTNO9s6M6mj0CZZT24EIe+iLjXslOi6ESXzG1zi+zMkGsFKPt
fxbNOBd+pcxOdJSICXKPW22i3qdGIx/VFgbdyQkTxzyQaK/vebxcWwJch+iRoN2hLN/s38ZQRlo9
yehGQzZxqLpSHtN6Dt/luaOiqLBQUCslaYc4lR2y0gmf3178V05ozmWqOggQyLG2jizhPFZT62LN
WRpI7R1lNu9CLk87W8yVogqaBXQLGgIrsWOzzmcnHR3wekaJcvdcdoI2AqOcyDLcO5WuD/WHPcWQ
rOqXy4ZAyc4O3YzTN9PcYz9I40FP1ekA7LuXon19KDLBeCwqxu0KxcmRajWNsE8tph4dizAORbks
3jAO2eHtz3StwEEACW37jweGtiUZtThGlhWCxCAvM+uWVk15VELd/KwrZfdOJlUfJKLMfQEyeOql
CjFZD/fig6/ulEzStSXNZs3DvXy3DTqiJFYpWAd1tr/T2U+46zRt/b4TOVZkM8rqAqdCI15JEJwc
97Cbq+VQQSn/Xhmq4nqahcfLzru5dn4hyeE+slK7Me14+atEViw2G3R0wy46/oSUInX4I5H4Yof/
w9l5LcuJNO36iojAm1Nos7qXkbRkZqQTQhrNhy2g8HD1+0EH/1aziCY0JxOKcdVFmczKfE3bPFLu
sS+DPkDIur8kG6sP8kpVUW5Yak9rYA/Xizvh2BJdByv7rveJc5xqRwYFLmMPOyNtzPBmqCUH/C3T
gmXaU5ZWEgwgJJgfCfDyR2laAtvPSf1a6J187ScHm0897UvaClLtMM2d7JTmV15T5vDa1nmlPZV+
nqcSHLlwZuU7bMC+CIq50z4ZlTfFflJI2fuqMShmQItJ6w6ov079IVGq+tSXpv5cmR7ZkeT6Tfy4
S52PYNBy62ogkwyaP0a7LYhx4/wG8wp/JgHN8Sfyk/03oedOdYRplnn+aM2yC2jPxfx5ytPXdJLy
p5Im5YAit1ECOaIXYdE2i1PjmBVl2JCxT+X3xtVKzQc0JKEipYZ4T4FJKf9uXAtLndBrjI/RPGZH
YTZz8wgdPv1Hxrn1bxLFw8+dBeF7r0IzWEm4hohzLUTW1Z3dTTyQB1LM62RCHrB6CAvF0DtI14/W
DjXEfDsUrC2SM8+lnOr+uhd+W/qika5TKm1yxaS1fGzncIRkU5c7R2hjL1O1QISfJzYZx1qX3Ql7
hP6NMb3adDL/MkMswQsvTE4FXIadDP5tTZJOBm/dxUwHYiKh73Yzh4jexNKK0uugePJ7M6jzt8k0
sy9qE1GQrdrh3VBX4rsm+6R6SNQY98p+MLrqOJhu+O3+Qm4cLO5t2C7wdLE0Npfv8tvXjS0Qa70k
9aNWW7+47UzbDoAqeYrt4KGZ6n97Vm7vLOnG+xBpeF7ECwEaDblVRaz2cqWQqLFfJe3pY9fSPcST
o3uJuroNQHJGn//DJB2MHIDVkClpq91KL7ubI2Z5TZOEWuICmvgYaYXDH/Mk/CrYU7NvUm00dm7I
rb3Lu2KRwod4zSvx9utyQ9ENdfm6SBNCnTMKFw1JgJyv9+f3VjOJHQUFjjchbRPKYKtxJuQ7Wkef
IBzHYWT43pj1n1QzLx+yNjRBClRR/l4BI/yPLMLx0vRVDjoB7+TiOIhBBm2rptpJzr3cWeitU7UA
g+Hws9mpgN7OP9KzXtRdzMMKn5eXQXGG8xC63lM2Z3vCaRufGu1cTi+n51ep53aoPO7toqyQzdbR
OP/m1Lpxamdl3EHCbByXRQqUTAeNKnL11YSQmZDe7JnRVeqEgdGYD0kXBpOKJ2OY8azonD83CSG8
AqDFrwcEHIWd1QkdxgISaAtxubDy/GDakXq2NQSzbV3EO2F241wCJgB7vOCqKZkt3/i3y4D+e6qo
+ZBcq6lRHvvU7V7mBJmaIM9NrT0VSqnvSVAtd90qkABSp+NJOuXRpFldBbiyxfiqc0JUI6+fJZn3
x8Zxp0dYruo15vX1aNmNqwRgOpXueP/YbOxO6ieUp2gtI4q8PjW9PtuOUG3KxZUhzqaTfO2lUr7X
pfz3/kBbe5O2LroLHFEQW6tdM2W62vTL8SxtPX1nq+53te6HHarI1iBLkZOGGlcqx+B28UDYDsZM
jQc7LhDHYxM28TE2zFo935/M1hFY8GYUNT2IqGssvGJpRRK3TKZr+4+SdsPZRPjqZOIvWPvtgI9U
Uo/0OO6PurVWcOZIcjl1SFis9oldxN4A/4abRDHD99DbReBqgGTh2+6JKbxVKeLEUUoFhU+HksO3
/JbfjkGax0YT2VV+LQgM4QmlY5m+oz3e/a9Gie0jaNlx8J2xjcyDQV3Z8elVte+rSDQfVXuOv+Il
AQDLScLqO01v4x81irqPRd4CUxKFBcoI5RpnLxl/u/z41y1dbqSJaKuun7EcISjZYsqvFXU5H4tM
7Qjp/Y99LDgn9C6XTbyoiKwffK7XkYI6i6fMUCSHdEa2CkWe6vini81pRF7WXmgQ3HqrrVx1MbWK
VoJimu38xIbPz3WtVZestofD/aG2Phv6abhLk10CL1lFTlm7qd5gunt1FMc6VHlTHTGBljvImV8N
xdtrjt4fHBk+3XIFrAOhzUMDSBRWwvqg4ywXT43uBr3e1eOhGjH4RaEkjsHr931/ycCpFijs4Mum
HtXOA1xpV1NFySqJPyvqqH6vcr37XAB26ynIdPDvCHQ2/b6+Ef9I0WqA3TFDh2MM8iF68sokDn1d
Vbx/Kb6O7yzQgHZQuYP5zvTi5FVqditALnk1SsWlMEZ0mLQcXlLbuvYR5J1RHwYk7aYzcyymIMnn
Uby3wt7Ng3pszDqoNU20gVvje0D5WJhJUFaq+QUHUxN0h2dxG6TlxIvJxDrj0S0s/vb9ZXx7KcGn
onyDuii99TdxWUxtJ7ATTa9qCw7V11s5t0FoR867sA09Xt3VqNXH3jNHa6eFtVGXYD2xxln8eDDs
WPMP6qZui8Iq0qvmYiZwSLLY/Cet7VDzp1LBdUj1pv4pB4Dyo29yKqpQGJx/9Eh6e6T2t1ckP4SP
gL8GlxY4kNW1pbvhQlUlehdtes7RHDnqZZUFpZN5O7Fm63MvUjMLnAaJvjVXugqneFDQ87+OQBYx
O3LtH/SR8iDH2fhjLSVUmrEZd47q2+yE+UG/Aj20CJOubziU4zRc2cji9VnXHpqpSgKVhodfj7py
KMtxT8/xbWpC14OmNrkXbBcCz+33lGmcKU3YL+YQaREGfThFn+gA4Lo8DeLJblV5MfW6Uw8Lun5n
V22tJR+XbcWUme6qogPrC1vogbGLHGHtVO2BgYaDCcY03yuzb92ACyOEs7OIjq47lJkief0I1jIE
knsc3aJ6KD2xZyC4sXiwhqBn41WArN16lHwyZu4NfM90hUIzttDnkK6Hj8jYFNjpXpr+VqaIdIvP
TkmXKS2p7O3aRWme4QDWpddI71CniabIfkgRi/7kxkUTHpfbaDxYUdOBIUVYGhqCzJSnXgzKpU6S
PCgU+F0P9qAMdoDjifeYqpHYYXz8OiWroEDReUm14S6B2VjlNGPEjYvbJWEuQr3mPDexPfghfRjt
ELUA7J+0HE2fo+yq7l0UjmYbgHvoyyMWFvknFZ7a/9BsEPOjrSYltBEVa3Irr01YyUnqHBd9r/SA
LZM78sHVqrzkFKyUK/CuvA9ct4kroLRzNh7R2mzwwiRtaXa28cbe4riihY/BylL0XkVXmyJHMnUs
g1Z4+SdTmJ5vgMreia4bBRWLkizCbVDSKGasRRUmzKTnCsT1pW5G8K8UvQ6pWUdBpIrxHVFZffGa
tKR/1RbPQmk7hIDkHDhOtyeG8CszWS8pu9smB0fiAaff231HAccQ2TChmZgIwzx6UR9XB5k2sn6x
k9LrfIXiYPaYed6QnkXLjQ2PQMkSFDjH2vLb1hu8cze04XQyjAGkv3AkUudRW1gwu+E4PlFpn7p/
Va1O2kAXNvVLQb/ps9pZTQ51csahuYnqPg9GpVfL16pz++pUttnwQ+QOxAvQ5Vr57Lqz92zPyKAc
6tiu36eWkv7tVooV+2luZoJ/bWz45a2YpkBpnCH1Fd1ovhohz+KHOTbF8ApyhC7bBOS8uPZTV16H
Jung4LLZMOX0Ju2dasyNCyGFS3tnY20EIFq18GsgFPGV14jVXmq4x46ld9FV6Z2lLqTnt6Tih0Fj
3ZWskYcYgNTOqFsbjWERgbdAFC4Y6NvlDcs5jdD2cS+xguJtagPmGDKBImTV0fTosApyRRMGbUNq
pNLUenQgYJ6NZtJ3AvBGbILzSMkOrBMqsutYCIQdl/u544eEo3EYZDa/oK3XHtHVtl7aTh3hCwjn
ZFl79cKNwMTA1LTgii0yNqsv4NC594xq2eBgeU9hk6pBKlGfUPvION/P6TaqWlxai4MopY9FjmgV
gMeCjpwJw+LiZmP7weTZWQSpO0yZ3xgzrUJbZPOHNOkhMzhSpeGVGOTIn7pBmb8Zel0ZEk1bBx5o
lIRqcbn/6zauNu5utCLJDXhwrWuY0xgN9A1j7+IqdX7MEjFfkcQUO6Ns7XMkBeltUNvT+Qy3Gw4f
MCEm9NGAvqcKnYnEEZ+mzKuXlnPnXccuc6AwW3GylxXoy/95dZMZhBPOGC8+ejurCJrmSPx4daxc
EtFFr0UFjA+1yGbKaEt4FhASd0D5FB2zyoLq1U8/RisZ/+USal9R6KARh9WKBts1NlpkJrXQkg+k
H0i1hk7V/zUBPqMd46TKqZ0c/aJ7hYyes3BUYHL3zW6Svty7b2ZDNgWcjJorLdDb70gVctD0qFQu
eGIMr8BMaYVaad7QW9aE+TQZEIZsSD+nqtTUxzGEiwJ9S7OCHCOLlwEmWtAovfLOM0blNLud+jGa
muEBdIjyt2E24znOlWxn7TdSJrTHiGrkZqBU13yAzpudxosNBcX0PL+kODydh8oU/6bjmH1KhKK9
3t/RG0ebRgD81+XRvVyrt98oziR6dy3j6fAe/sntyJBB2Xf1+4jX+B8b9FGjohsJzJckG2GA1dlu
w5g3Zmwrl2ns0gOVC/hwiZ4+YMplne7Pa6Npy0AIgvyqjlOEX5UTLNw2jdkOlUsIB/g0TkIJqrEw
DyO9lrOiORNRY0aS0Y2rl9qo2i9iyIpA1yrlMUJEaSeIbFwcTHspipOj0tVabcUyG7xSwWPmQpNy
DDRcrQ/lZO3ZKGxuHhCHnDUbJOe64ID0NhCRuCCdzQFQVHLOjyaFjnMEuGMxutsD4W1tHsgygDnh
ymxUBecuq+GFhRfMWruDBVrkqPR65UdN+eelQMgqyB798oiAnrNKm80wdMY8WqaGC8aTN5jqxyFz
s4uX98nOEdyclUdZjVGWkupql0IOo1nYZcrFrPrkuVNQYKb21nwTWrynKLU31GqTwjLEVgOz4kun
F9GJZhb1C89OPkdhoh3vH4itoXCIxSUWN1p8rlYH3XG7cYDmFV5SuJix301GHcDyGx5Ghzvt/lgb
AWxB1fAM4/t52KndXipK3eopyAjvIrBdODbmnL7Eok8PjjV/k138r9kg/3Z/yI3p3Qy5SlGGYrYy
WuzeBcXMykA7Xh8/lj3PHvLlZg+ZsDU/zF8WUArvCOqit/NDBZeK7FSGF+QZixcFauJjJhvzsbCb
9GQN0UCMnp2d7G9rhqCIIC4sjx6Sg9tB+Ztz23ShC6NJza523FHgKmcdE6mh3CmsbdwjizEsLUUP
uBlZyO1QE2wprUEx6FL2SnuYKzM6DEaLGqmZJAGvSvt4f/G2xgPYBpPdA4jJ/XU7XocgRdcX0kMf
r09PSTvMP4fG+mpC+70mdu/tPB03viQgQcpmNPOIDL+yoN9K/YmWIEtYLxCWOM6fiFVlICBcnjtg
hjsnYXMolHZ+hXPeh6uTMJZJJgTciCuX7/BkFNb0QoHCft+5Rnu4/xG3hqKvtQins3j85fYjGpIQ
V3q6cplRgTlOhQB37cG5jaig7YAZNvY/chULhWZRzqBjcjtUX/fh4PSjcoF1Pj1VGEc8aIminmr8
pI51Y70flTL99h+mhznCYnxHU22tOFiporR7t1MuvZ0mvJaRzfVTTya+THrQKPcHW77VKnNkgv9/
sOUD/LZDkFDOcfedlEvaFIi+TUX2YSYx3qkFbb0s8fpR4a4Aq6F+sNodXZjPZgvRHr1qx/k+GxUK
YSjMHPoQAgGpqGe8l/AMH9tw9L5oMjOdIJkNcEEy/GPlCuCQS3Clikwk5z1/O2Oj5jGfGqRm1aTm
19Z28quHG8J/2aPLoQOWQVlw7ZajqKkTpaLCEd2w4BLnYC9cK25fPE/8hx4P35RmHt0BEEtre7oB
eFgqJdhLd4xB7vHWeMh78fH+Ptk8CKQlQK4QTyYa3H611oDt7S7+1mFtRP7kTPXRsjM0HdJOBn2e
NEGXxd/vj7l1zul7YF24ZHjsntsxwbTg54l47dWcogaAsV4ibs3XzMJ8j9KxOdSi+G4DflhqlrdD
ldxXeRqxKSiOQEycsJ7OG1VcQiVqTvdntUSv9YlbxHgcygtUjNXVUYA5XJcqEmsXtC5w/elc9eIM
XXYaGi09CBRkv/IAsz630fgfypW/YEm0YHgEUXa/neQwUm8ZPM56GFfeuTRFdnCSbtrBkGzdKPT4
eQDRzKAcvjpfWRRrg+Vy1MGr2hetxnwv0/UsuP8V3zKCOcZQCgwWjV7QG6dJp9NoBXpmeFFqC/vq
Qo8lkMi2nzTflvlQ44oyG//SjKLJV8/aWB3qZurrs8hna6ljjX3lUyVuvQOKMmAjda3QkhNGPJoO
Xl3oex2CrR1GCPmVTCExuXZx1vU5HqHOKpeiV6fr7Nb5P16hG0fbGbX/cFbJMRatQpxi6RTcrrM2
qTU4hVy5RKVwDwvwxk9stTvjntCfMuR5fVGWe+qpWxcEzSQww0uyAYbodlCwcF5cI5N2VcKhD0po
FL4ZF/0xs5QPtjsBcIcftRO8tr4pYkcU4IFGIUW0OrVICOqxnmrR1dEi82NW1klgGkX9z+TMX+9v
t41DS6VusXQCG+1Z65RDpLNWNSnAKKXQowg6glk/GvivvcD9wyM6QdXzo92a1Xw2XG3vkbFxolBZ
o6tOUZIW+xr64qStHCCUR1drBK7pa7UKyi8VSCfen+TmONThaPYuyIQ1/dMsQzuWjRVd+zqrBr+3
Buc0THn44/4wW9+SZ/SSudG6eqMRHYtKn2YT7/Qkx++THmR3pFmW+LQBw2utpW3gRRAIk7zae1pv
TXCpay+vmSX8rwKKDlnGbnDCvdSd6F8hxEgICrhM3p/fVrJDJEHLAwlhXrLrqmZYpBJpN8iscZza
ECES2bgH1GdH4SvVNFPRHIrKOYrUE6EPmQERWBhJA72S2eicwKgLo9rJY7dmDiQXBBotUKLP6qSU
7hhZaQkvX5jq9NLw0gfZPe7VfjZnTnOe19QCH6R+fHsJWPkwqRVwyQuAeu1hpEh9ReisPEQ2pAAj
V3QQhCJ6ASmCuUXc9Re19eShG1y5U9nY/CXkXhgVssGgL67ylcHqlJ5D615yZcqIqzGdbRjjViIP
hT059gNqEN03VVElUl46ZbBjpRVWfTLoQLt+pthDuvOTtpYAxXJeE5xhaJyrXyTmMuyxwWDzOWp8
tFqZHpVR7vFINq5EVCD+b5Q1kIyrUtSTlYWXbEryUw1E5clIR+20gNp29tSboehE8j5BU3AxyiFN
u13sUQgFoJ4Fjqwdlm5zHB+ankLciN7RzlBvUSiMBSSLHjtXIK381cdr7EnGJdo7CD/FJqpNiT0e
K10bT2lh2xF0Ll2eOqhz9N8VnIhAS3T2o/SM7q/7Z/vN3cXvoDDO1cXlReaxSt7oICZRrivZ1Qu7
+jmmExfYGTYsWTsg3m9EyiuAywm9P3TF7o/8Zvv8GpmB3aWo9cYgA3kTY6psN7vGMDefF5XF57bC
qPI/jMIDzeFiRp1yDZG1lKp3xtDIru1Y2QePDBVhDCDA90fZ2jlAif5vlOWf//bohCMmUxWjk6ue
jc0nTe2Gkx5N4ZNpjXviSlsLRrWF+SzpIg63t0MhjRJXTVvk12wYxPckrqLPul27ZzBmmPwsGnd+
q1kojUm7Kz7fn+abYg9L9vvYq02rG+SbqhpmVzrOxdEoPBxvZBwGOvoSfsKsd7bI20tvGRD0KMqM
dDF5bN9OtqQTD7K5zK7u1OEfqesRjZU2c//C8DMrD0OHS5rftHF9UKcwYuZebjxZUTk/o2wk9jj7
W6u86FkRAqElvBFvTM0ZGKTipdd66gjlzugmzyQFdeWbxtB9uv+tNwdDFoCyITVrCmy3U9dg4dvS
VdNr08n469S0wP5zDIb7rtlr3P7Kt25ecHxmziAafKAyliz7diwlkSINZyY2uCBEkTKsnPpYDszt
NAqq9ERwkWJj2KFu7+uFY/8IC1PDAgtZi2/t3A0ZLYpyyo60dLJPGC3xn8TtYOOqpvSN51Ow48+t
RRfRFwNCcZjguulx6twJ63d9SvvAiz0FR5EpTrl2ADX+K+N6SE+qFTZITQG8KHeO7NZepkq0yPST
GcKnuZ0zoXskgZkzJCarbwWp7ylOQ+ABqEwfcm0sdx7Jm8tJze2XvhTP1dVT1Ysdmc5E7quWeNU1
Ns0GjrOpHOLItnbeq1s3BLZDIP14ki/mrbcz490YDrHRZ1eD5pjnR14YfxiUcn5Q405D4MWJcM6s
EzscDyAWsj+/IyinQP6CAg7iYL1vXQOtb6tKsquazPYJhdx/kcqOjpZedR9Sh9X942MCE5gKDs9Y
7sQ1ul0bDHfKzTonxe/b957Vmf+T0SC/Vj2GOf9lLII1AYtkH9LF7Yd1rTmLuwVn3iI0/lSEtnXR
eN9cOmuqd3bnxnYBN780k389z9ZKFQWwHaI2ASXGlvBlVob5ZEei/5Qqco9+vBGHed6yVygiomvg
rg5CVgy2igBpds1HK0UpAGGcaMLf7o/Xacku6LxQIwKDsbpi+pqmB+Lx6RWxfIkIaT4dvWJ238XN
8P7+SBvbn/89xWYwpxy3XzHlt1isuFnY4NAEQ67Rk4CmhXp2Rzs7t8IqA9QxRWBgUwX53wyP90fe
uFK4SNgc9OIdQDD67f7oHPQ8hV6mV7NP0d3ke6DtkQ3ntI2QDCjUfmemGyvnERwRWCQi8Qxf5W4R
An2xUiowO2wzOpZlOP89O6P38f6sNrYiDxybq4SO4FIuvZ2V0AG6IzoO3nTuqar3OniMoe7Ohoq3
3p8PReuWGhs0SwqKq6EU01KsKFKT64CN9kEmUX1KE5H7GZqeO2u17LdVyAMStkRX6D28qVbfTpk6
XnZ6iBSMmSrD2W4N+beuRFoeeCU0UvTcxYfeqpGr+A9TZJOgvrXQttZlZzlozhylLuPGqYAdZo5f
RTi+dKEjX//DSC4tMDpYWIite+FlrtRJbVkJTIkoPaZ6ZAYyVM1g0sq9JHtr43PpoysAowDpxtXh
bofOlS7vM3gSyFJgFyS+56h3B5YXTU+ORFf4/tT0ZXXWq0dvANXNxdqUN+DtniygvSL54WVXB7HN
vw3kcf6STpZ9UCtL/GVVIv405hIZ/8TBBwLXrlD/XwkA8SNwy0INVNzVpoB4nFcHp5fFZfTKbvJB
2ObXIWpFe4Io3n/vrcatDrznsUukQQ2NvdZLC2/QAmTv/QktIfnNfEgpYS+BQuXiv50PT/4eqjBs
5gL4J1KbivhZ6VXyo3TSGlub2XTxHqsx451Z6M/GgJLP+f4v2LpLIPCoOnpsyJ2tPQQbyx2dWjrp
dZ6t8i/DjrSgzKJxpxG+deq4p7BEZOUWWObtPPUwa3src9OrUlO01dOkOY+J+Ox5o3zw9LEOPC/R
H+7PbOv+Wqz0FsIHmjlrGdMZVGiD+HF27R3lB21H7bnK0vhBz9tuR5t/6xhwb6kUjcmAAJ7ezs6M
Gmmis5NdhVTtb1lpUBSavNI9VY0uP4Zqksc7++YtVIqlYnfQJiOyIt+1Ct6RtHSdlJVsC73ML44c
ISKB6UvCA1oxxb8aHFvLzwwlfddMbfFDoKijns1WN75mZtnPiLjbIt/5UVsBeAFZ8lCiYQIw7fYz
xF5fEJgxJnBihDY4qFPgJYAR8CQ1fWBO7RejUSaEvzhR95f67fZCkZma4C+tj0Wd5nbkxmjKoSyJ
H8Cy82OhUfMtDXc8ujKsg5HOVIAtULyzp99Ol0Fp3mOoB5wE1vTtoLPkGZOmqAMscPUHXTF/DPQR
g3yO8FdFzuFdE5bWQff6cgcL8RZvSz5Fig0TgbyN9shqui4otDpB1H2RZM/+VsDVWj7qW+i5xLaR
HAEpRucorbPk1LaeMnAbWt6XsGnKF1lMA06wJH46KqI50nr3F+LtbcIvo4O7qAcvTILV/ayh/q3k
HY9XVXRItfcpLrE1YoH3R3l7sqkrkE6C5yVXgEp/++WdIqUmSuOH2pWwrr2SIb5c4W1IUdaEEbMz
2tY6U0Civ0Y1YhGovR0NffMEDAN3dAZ691HkKJN7aj4eee2oZ6Ea06mLSvPRdONy52tuzpO2IBkl
0EsultuRJVoEXYNb93UAO/dQ9HV4qCVxTNGKPfjQ1iRpuC9tPdz5KM2thjKaVPRiSfaiWFziurSS
oAg9xTy4aEBwnU2h+0WiqP6Yzoa3x1Z9e4Ei6aEuQiXUuFHqW71cIxrWsE3y5CqNqQmwqcw+OBGq
D3MJ+8LUs3gn6P1SQL+Nu1RY0Hzm9NAUfXN2E9ubElnCwW7QQ3tO9HYog76Ej+cPBRp8h5boRIdV
rYsmmEu3qvwcyMB3CHqNe1xweeUlzZqpflWjojOekNjDaToekuEFq6XW/atPBqU9UjRLxfPsYGIV
yC4UePHUwlIeajsbwzMokgSEfDhpi9MRPfPTKJGGOYoexfqrYYZFA4587gx/bnv5PNh92uIOgLa9
T3UjfBRZX8ZB6c72XzY/K/JBfhc61M3SfA6h5iLXb870hqOkLV9zJ0ntwzAqRnn0SikSWsn57EEf
qSmaRQTG3h9x60AY0TSw6+gphylMOinLoKqaevZ74IdjYE12/8NSqNkdBmt0prMChYVDnuDfFBTN
rJSBbrV173PVF8NhVhsQycmIaMuCeOj1Q96EtnvSochqfg5CaOT8xmYFqwne9qlr5xr8eSWMzwIo
e/csMjWE3kJ0fU8v2En8LrT7GOIroJudvHljEy7SBqBI6QCwJ1ZHYKwiEIgV4SurIKkItRXBJAfz
JeV3/4Sh2n+6f4ttFDkXlAZC7igOkKSsd71okjARGSxj9L4MOAMl+kDI8Or1T3ZA9a4vEUEqk856
sOLpaQj1nlhe6BdMf5vL/Z+yET+XaiMJKDgHBJBXF43QyrlVJCpBednpSmB6T8J24twP1cj42Rdq
8yp6t9qJn1u3GzZKQBbxUwK+tBq0a12PoEyffUoj/GixXcfmq+zOcmj/GGdHwKRTRdWP+g2829XS
tmj7yMTO42vkzeJEwEA0MLPCx6ZUdxZ1YxMtNXoN4iRUE77m7T1qzXTsRbJwUb3KMvyutlGNchP7
3I5u+8OS6h7/YyviAs4H6LOQXJAIuh0QCzts1SRk20k4cM+UMJL5EXs5da8ItjWzBTtoI+2ku966
uqjanU3fxkyueObVwRCatDs12fqI9fW8pqZxJ5vc2h4Oxf+lQMUXXT/UxxCtWAhzyRUQbXUeRiw6
yqxvXrt6tyawORStKJ6xDoD/dY0qIrD3ahGjKaV2/SMGpslVqwwAmRO0u/snbXOoXxfMIgFHteN2
uYpJi+c8hcQ7Q5o6Kk1m+jKK62NsZnt5y9ZQLJPlIpFBWF1zOlvbHo24ypadMdpuoAxj+oCrTRjy
4BV7AkpvH7Lg1HGNXLQF4d2tYSVVjhZDqJIkidFMftCsksfM1KTr1xak5SM1d6xtWnuxkqGaYH+O
lM7bSz63bjE6GShE8p6mDrfs4N8KgImpTTkyMVzgBmZMxuy5nS8W3nvautW5nbr8hbqOsbNPN6/x
5cwvai7EjnWdzFFrQiCh/EqJ1aE8VkjlRfEGDC6rWOZPTju74jVCK7j2px5tggDnmeqzUFVBqoOU
3J6VwsZBhU7Nw4CX4UKKX22xUcOMDg5rAoqyxJ00mma/TiF3WHGdHe02nE/3t/RGSxv+NrkjFEdK
5G9bHARJ8nSyNyBMmIpN3vgguwUcguvQwa3b8DGShXzGZzOlxdSFYMbmPSP1jWuQxgeha9mFXPLL
P/9t7bXeUhPhErzhw3UPTmglHzxh7omEb051kbXkQMFQo4V9O0xN17WxvDy7pm7bnzoFbRXXw+aw
cmfrscGQ7GIMfe9TiK5PWTt/wZKs3sldN441yneAHmkRgCFYaxTloVmWzmCl1xFqI5A/ixvEyubA
1pO9ctvWgWKy0KS5FVnZ1UcddZs0YK4YymqUB/KuvH+k59K9t7ukO/PYrb/wqh/37siNYak7g/Jf
JOBoA+u3HzlqW+py1FEvWjHaoV/ObowfAWaxp5ryAzzqxilw46zcZg9XujEy7zt6WDwKHEqMq5Sk
cqLG7tsM2wCrdU56VRQXb3DGs2Im5WPahMapwnZr5wLZ2LqL0iylNzoI5huUPHoLrRMXDJpo6MyC
D82Pdk8N4f4p3dg2LtQeCP5UTbmgV7dCmNUu3asSgqrmYMsm0+hQm8apGdRwJ6/bmA8HhM/HqadT
vIZORfMMHq3g6qlAQfijUevv2yjdI1ZvzAfoG9AO9ifExLWUAPi30AlVsOIhj7JTCdPg85A5lh87
87BT3ts49Sb3KH0JqtwIVaxpPKR0eVHEinKxC2d+Qm5ynrjENe1Ho4tZBqnmyfZYVXP4MYlwuw6K
tOnfeW1t/Ly/hts/RAeXRt+CVVwDlVzZx33HHYQ+WRkeSrdMghqMHYa98xweMr3RTqhFIL2e6NMB
Uw/d10Nzz0Hk7Zfna3AlUFYlF+Qmuj2ekyytquorCHBqNaOfHaN4xEkOpGWJnU27OWFw5FSSEMpZ
OCS3Y2FzZMY9PuWXDHtNLoFIpoaflEaIkSBt9IfYavHAKmOUknykQa34hP13fUUtapc4uRHngR2S
Sy3K15QO1o8khvOy1gJUOtRNjNZDWdkf01jJX1Ce7/9JFSN5oMdjvk55PUEFdsR8RJfGhNg2x9Ge
htDbfOv2x6wWodJUHqkzdhV6oRavMW/MzB+QOn6SaTUEWNy5R3tyc99zo/dVU0w7Z3xzYXi7LSpG
HEIS2tuFkU1ldP2EYGTK++NAPpa1QVEPxo8RBGwT5FnlvSDYHZ4iCnmvTqt44GPx8DnePxFv7xqc
3k2ePxixI6e25mohe15akd1F18xy2gdh2ZMSzHA49hQI3+ZUjEMoWhCC9DDW6UXZOl6sDOCzG3PE
Ut5JMRRFtuaE9SB2pNQFP9yf19YZA94LsHfRU3ijdR4by07ykFoPRaUcmrEaz/Xc47mbGd4Oo2lr
KKDSXCYEIegOqyNWuH1UuAN3SmohjR/RPTtE7lx+awqA2jul1M2x+I4sGBhISpq3u8ZJrQK5Zah1
bYo9qwUVn2Y9IiTqZO31tTaHopK5SGCACVjXiJEed7Rx4a33uRp/iFFT+SzsoX/BbtP7+/5ibW1C
QMIkSQQI+uWrWTWhIufCTtEaNfvhaFahcnKyfNfSaGuYX7o5gHNUPqFx+/EMEVllOGC55SXdmJyc
xFTb5ymetOh9a2ndX0md4duEXjZt3r6S7fckogB/7iNcdYMYTWYrIEBMCWA5L/0kphHia9TjoOTL
dlJ/jjWh06/CsWxQIquTLLCdNjfPNcF8PvTzRIUQ4aPof1irgnwjFoWAvYxkTIOyRk/s0DaK0vqz
YyVxQM/E/V8B51A/gCEe38O9HUOf8kc+vpNhyXZW3bFog8HTCx5Eae04D5GrSswW4thGPQRFpVNn
8qiEnNXZ9aFvx9E78qBFj9Ydwcg9q/rsfk4xkxVP2B60FzrsrTxOZmqJQ5Np5kPu4KHmS6eKUSvI
bOObjaJO6IdFF4XHbOzFfHbyQWmOWlt21bsKoon7ROFteoiiscgwXACBYyglZrrToHRfajdfkPBG
Xf/k7ebFR0Wtsmddwmnw2wGwso85ddsdW1XBtjQMkw61KhHJ0m8QjP5Ij04UwL4SfbE9BT/tF4WG
WqDa1BSFEuX/cXYeO3Ib7Rq+IgLMYUuy48woy5K1IRQs5px59ecpnY2aTTQxvxeGYQiqZsUvvEEv
v1Njx2D+8ebcOAfAbnioQcUA8lsnxUFM31WNIGkl+pg9wUw0FjcLwVYsVHX37NpE+nNbVifRA30D
Yt4EDHMXZDZNqYUFPjsOvscH6vYTnIF48fNF7g5mnvhFnsW+YqG6//gr7wN3ICpsItJw0GdIgt6e
DWxNe62x7Oiqy2n6TzI00pdRGdF4J6/pkDpIeYu7KtzT8tx4hUkXuNCAZAHnvmvfa1HQQ/GkhImz
31ubSTlj1fx21O0FU2z9J5066dRMAwXvsq93Lu6NNqBO2iCCX7IV0n0xKX/lvMg1Knre9egIGlHh
uJguVKc5orLiosC3nNtGH8qr1gZqi2jkkn8D0NO/6zWH/M0clBQfpEbDprbfY/lsbDngNWw4CgK8
KWveHLyIfIkbGXhSaUYHnk5StqSf/Ika8M7u3lp3PKUQqiMLMFiG2ymIl1JXl6SJrqh2m9ckWYRc
f/6frIWlm/SOc6ANutds3vo8zhGlctThKbGsykwRLkDZaAe8zU6lHrlAlAtUUuk5kZR+p7SyNRRB
DaooIiEm2b/9vBT1XtArtKl0dDtdgx6LPzTKcJzSYj49PkEbEY4g+hBlazA67o/u6NigQKBm1cmM
03SZOeHz2OPjQSc56U5xkcd7LK2NIWn70e1DYV5DyHdVTAnL2Cl60w6vUVpFh4Qu9if6POHRgeLi
p8Yk7RyYjc3COSWRg3kmE1ytLoky0UaKBhJ0LSj3R6ufPhZNVn4DoGt6C9eka4xYr7/+ZqJ/S0MO
eWIRoIor5K9DmoELtswJbyQzxkuiGVTzrTQXozdObYZvKOohU1XtKSNvhApoHgG2+BPYIbt2O6iJ
YLyNP2ZI4aZMbDek6GZ5AQdiTwxlawkx4hKKvOSkFKRuB1JQjTE7c5EuWrsgSmvy9GtJafvS1Myn
Ms6kw+NduvlhHAVqfajHI1B5O16QBnli4eF0adKm+mbZRe/Z8DJ3NsrGsSPMpyNHVwXPjPWxk+IB
1bLUxsGmLVQ8xfrCK5fC9vDYMl5/7MTHAL1iU97XuuZpdvrMYSgd1asXfCYsL9ecr0lS24fSAUL/
eP621uvv4VYXSgI236QPS+4eOfiiRIZymrWi87HGVA/AwPZq0VszCfSKq8ugsg3Z53a9Oi1qZwsl
hMusL6j9KogPRiGOpz0iJe8ef9rWUEA0kDQSeAkulNuh5go8v9LozgXpM/EtZXXWq4lZ7LE03Rlq
YyxGwUiJKjs7cc2LbBvOVmpF1oW2zXKZSA0aTx9065oOSau4gAK0t2PaOOkhc4zkV6P3zYibhWWC
velnTqSuzfZy7goNR42M5Nn8KMfO0n2yWtRDD3oSAqJEKzGo/bxcZONdhCz/yS5S40uid7jPGGBg
nqKsMD9a5WJ86RKb2N00l0x709WSFRx55stfVablg4f+c/cSkAuFP2wCz9mFAFDB9J3ASnmTqkSx
b8HNkN1RwvLBrXSoH64DfsH+0S4D0tYR4NxvMZYfs5sZo6xf7KaQRy+I5eFrqiZjf5KBN/5DPY5H
igwlgyEZIW+pS7gou4PVzvT4Zyv5ndPEpi3yeDE2Yk5YzMiyivxVUOpu130xzQT5oFq6RKqwmxrT
wJ+VST6I7gfJB0mzBBjjv0w2y52zu7ELaASgsIjyOcHAutHSKgRQMgKXlyYwyuOIULqfRS31ntmY
Pjz+yK16Cz1y4fkgePCotN5+ZVdJHZA+xMikBcrnTG4LF0tKZ+JrtThL2Sy5PF4jPtUmauGF9r1X
svrVRQmTcJOxYVXTfFhLleUaCoNGAcou7yrHQ4sc5avGWj5pXbrs3MD39zzwbBEa0LokgV9bzeW5
XlihSR92xNXqTHQrnbO07n8/ntWtUShD8JRQPAK4tppUYwErUxWE71NlK88YBOoXXUoR53g8zL3C
A2g4GjXig0CrAV5eLd5Ul4hqWRGoOLt/rwAl+Z4O02J6RjEh8QuWuW08JBC6t2Sz3ecsCpfTHENA
jRfF/A5NNP6ZYH0HKliOPiGILJ9HtvPnx7/yTw3rNnnjVwp5fSIVkHvr+gJOo2BwO8Ij1Eq67wMV
vdwtqXqlp0Drx+8moi+VJ4ECCF2nGdqPQA1odYGs6L6bZNndcxfK82nSW9yHi5bigz8tjvqjAtlj
vI1sSBKunswLiqeh3FFpkso6detBaz+FWR5/sZt8jFyNvtp5VqcEZeAwUEQloJy+OQZwR182+v5d
RRPS8TVzqQa3mKYq98GsgC5SQgOBS6qh2veOlgDVyKw08GPiSvs9jSUGpl1thib18TmpPRXz9oDi
aBl/rKPF2cNK/IG6rucSs1Bg8dSsFUw4blecCmKm2sUYXTHXba8lda/Zlfso/z1IdngmRSt0tO9T
+3kuwoEaQr58ypd0PFSJZPnGYMnHwerNtwP22JfHy3x/adFsQgUKzg9xFA5at78s6pd4shMtvCp2
iye2njdnI+gMrzCVzH/9UNDWhSAqtQeUj26HsiWbLl7WCSsQxNeFDvYpKergkGlpvHPENr6K3gxa
NKCoaAmt4wyJJlPaRmV0ze0Y+bhpKQ4qSOT3k1bu4VLEYV0tLRhJMiQiAIodlrhU/groe0e4rjqk
f0uRfFN6LTotkoGpQo77gmq38jsH2oGfYwKCS10378zpfQ7DdHI86bCBAOZBuB1dSY3a7jMKw42W
yn7eOJ0P37f2QscJXlQIGMAH62TnNt76ZOIcrki4hci9iR/11yeHo5Wnko742iQn9qGh/3LpzFYA
xfox+FAEwQzOI8iDU4QqK2e6b4DiPt5LW3co7CC6Tkg603NYQ7iaphtnJ1CDS9F3KQfdyfILbaDA
+T0PTqn8dCg09e5A4+PScRfHZwljZMld6FxLh6bQ1Xdjmtj/qEth/NZRBM79yRoo3iPltdehvw+y
+ZEGDyWiDaI4tDr8eaTVnYIM8KWRgBH4huREH6aQP+mVc9mox2wurH8eT8/dkKJbriCtgt0LFQlz
tSmnuQi0tiYIMlP8SqK6Cs+DrKT4SoAZrpbk5+Ph7o6bGA44i+gjI5iwfjgdpPfKrLQQfDYJ5uXG
7M5VMSSuOqTZTvP1bsOLoYSMtwMlmj7SOmkfpJpqTkjgM8fBqQWnLLm62VTPQ7sAsKuWSNHc1IiW
nRndHJc2BcInfCUoxds9X0Z50KUVmZJQmTk1vdRcbWsOn4LEVohpNe06tdqetNKfetXN5cLXCkkr
inpQykEE3I4a0VhFWxrxs6CSwIfFVWnrXhw5PS6pdoGWHEFGf+1t2sxuokXNz76xnZ+2VTuo3GhJ
gFSRnMIuxnjRms8d9oSp22OqXnp1A3n9YEfZ+H5eHAmZiybFHUmhl5C4vVMl3ylDTVg+5OAXj11p
tF+DCpNrShZm86/c4bb4rnVwvelKLFPOSdXYljcgwrJHlLuL55kCoVAEswLkH+3W2ymwpKiK66pC
oFaKyok0xUqf67lyjpSn1MrNo7a8RE7q/BBs49PjfS2OyXr6uV2IsAE4kv+vLrrMwJO+UGpaLKoa
H/pa6045IN2dO3zrsALqJySEvkmFdLXIZY5BgDwi3gMKIzsbciPjzdQ0p6Ayejcq0ax4/FX3yYOY
0r8GXMWfTRVlJMFycGktYBlN3EKFLZfwbTjhOsN/Oa4+S5EPyIGLNVBKxNSQeX78IzY/GuYjZVPK
5VBlb5cVKFhVzzikcmVU9dtJcppj/IcpU2sGVPVyT/b9/orCF4yxUNQCkYZww+14Ut0mQ6QZwUUu
htrjWHU+2XyONHq2p+B2f1XcDrWKc8oE5wwnQcCtsq3ix5Ivo+fADfIQHtfetIjuM8d5vbNV795k
UNqwSNETRIfHuNM3qdEIQ6WdNZ0SlfkMHEx2QNMf7DjIAEeYbfk+DVHHdqS29PPMXHbWc2t+ufoQ
IiEQgtK32sQpxMFlUvvoqml59DYi4nq2+7paLgmuUXuQos3B0ANBbIhS2R3kpB3aUZVAXl3TMMze
aEHbXShyTO+yskt2BHq2hhKyJfDYyNjoY9zum0kPaSE2gBkn04EEmsAEVTpHPYDU3ePLbQ3FIMJY
lkrSnYgX5JJKDjvcoOMZYtGsSNmvVhs635q16dNrTx/hIuVSIM6Cpb7uhmd9Ls3ARYFoop4ntbwW
hjaGxzRAwQOU43J4PNw9VobdCTZIGFBAcKDteDuLTZvMcTgC3sZrzf40NEXgTkuAxZWUK4ehh3Qr
tyYd3iSc/VCK0+eq6ilGgfJ5rSYGP4SgEToinQaadKsfYmZjNFTAYa/B2CXv6IE7nmairqeRaHn6
NBtuXEuYqhWD8X5nDsQNc/uY3A69voGKNKP6NKfXepHlFtuRtuqMg2yk6ctij0HtVs0S083WLKys
c3px0PltWBZ9FsjHloe5Y/Zqbe/i2HgNTAJoAgyU8QDXr/F5U4/k9YDCINChOfKLooWcIC3xMRkm
BOvyrHrShjbxu2GwWbQmOiXluNe329r6RHV8G50DYV9xuz9aXSF9YI9cQVTRmSga+V+l7zuPHrG2
sw73D4+4/UEZoXIF0WS9FWko1Yhgmtwd1fLFyUP4czZVSF9qkTEo0ELcuUA255cAhu0Px4yi3+rb
tEgfagLH6ErDJTuqkQJYIp5B3PdKYPpg1/SD0XBvlZRe38JLacE87FYgtr5akEKEMKFNfXIVNrfY
jRRtiEOsUif2N7npKCbMaXHsgLg+6URwlft4u28OKKqDutBxoBJ7u6IWCU+QOdybCkI6VyOXsw8z
lZ8na5Si9xRDzJ33b+vRdUB7EyMbvIJrQfAy6lOtsiEs5j2oWWscJ28oJrLPok9mxPkGuJKJ/mqO
GNcJ4kGgH4nSgdOuXj1wfJaWDGF8bZxh+neqos4tpCh5MxoB0u5hvCexu/XKC4tTUWmAgrom3ah1
Aw+tANdg1Sa4jTHrTko+/Av41bhAfl1cLCNTb0bvzy2y+dfjJd3ayeLc0Jan2itsG2/X1BggUdNH
ENmITGk/CpV8OirKaPOG0PU75oPSX9VGtcARpeOL6H9+KIaFvsjjH6Lf36Q0bak8UEgTz8rqRJm1
MUXZBMovI7B0M9uMPlajJO+EyZujiFIwjz+icesdbDPDdmbTNIUaqv0CHf65Lib9y+NP2fCspbJN
bkPpBm3Suw6mhnJj3RexRFwqLYZLMRYh1BgM+Atw2gqoEXKKV9mOrK+c3Cz1QfkjlY7DY6OjfUvN
3ZWiYIFK4rAZXaWo+tBbzKks/BSv+s7viwGriKlM073e6z3ehGgPdj8BH6gHAIOr7ZARZztxTr9D
MvXagVAULc/JFLX2Ke4Bo50TMEEloafafQ1zeTB8y57kJyVIq+9h1wfPZpnZaGkUwW5NbuPyAYtK
akEwBY1YX73yI7zirDAAaKPkMkKj7bRjNI/BLzUr5fdTsexRq7a2CtbDaEv8v9LB6mlnq1jSEHMw
VLzYrwYg68Lt8Y1+93iz/AnLViEEhVPkYtB4hQm3hjXZEmkZOp7hNc+SzHZHVYu+R4Gpf24XleK5
lAcg/jAyDb+rPS2hF2nW8rPeA7zzFhyf2zfaXKbWQc1FToKl8fQvmfUoHwotbH9oY9D8rkFYp65l
ZDasYmmYvzZabv1ooBrLJwUaRuibdlLnbrDk+cfSDuYYsNsw2915zOPCobtatrgZIo5lu4uMtfVx
nHSjOc+dDe9ohqvyhEmRE7ojiKOPxVyp5oscJX2FpGwfNicVj4VvFn9J+ruLcGfHMawJrUNbESwd
1F6tw487c7pxlxAJo+atYbfD5N7eaZa6pOUyi6K0PGtXuXbMN2PbFufHo2y8TsDWQYSJewuWn9iw
f1VMBycuIdTAba2SUn5qqrF+Mou4vWZLmr/B4PczYkPK18djbsRUID4g+oFYoIS0pvB3QwUdoeQQ
zAkE/SnX80uNlL0fhMse027rvKE0J7QQFXblWs+eBmWS1QtmI5ABflaOPbCm6fwx1hfnbRCC6vEe
f9rGeGiK/EkpaLvzIN1OJ7jIEG+MHKeDQJvxKG5wPjjWGaIMtJG0ZvJwNJaTz68fFOAwijW0IHHH
FJfAX2uooK6OxMcQXLpYUg7LqP6woqV1zbmKTnm1vFooDZU0ghmWUNZpaK8lL2srbvHgBGHaN+VI
5B2Ke5wo3tC9MtaSw+OP27jBsAXnVefFJEdbBzLQEatQroWNRQmHd5IhBuE1pO08qRvrBpIM9Bpw
ZWLC9SiajgV5ZSIV38gIQh9rlTrFR3N0IpzcnGYpD1VThqb/+NM2zoGAmljsTIIXWvO364aoJDV/
FdF4eIm1bw+LdEyrBKlz0t6dWdwYyiHIJzISID1Gux0qa+ck0sAqX516KI8WiezLUGlR7tXZ7sX1
h0K7egxEx44+GkQuYWR9Oxgux6akLlp2tXKAc4chUHAcNkGHiCbs0JhuTEL5s+mt+Fuc533u6sow
pVgAZPp/aZrUL9y4EHa0BnPwQ5Wig8Qmi+yjPtvKP9iSQuGJQDQ6PiR87E6lsWt/KIMq/9Ls0Ewx
Bk/Gj7aVLHu9u42tCNMPrX1qdeCgtNVdqU89tYIJKkAVO41vcr78wAa983hXbI0CuJnOGareYPRX
NVCdl8iYQrJxQ1+yc4Xgqedo815VbGuUP05dIlQV3MvbNZpDJYxtbciuOAh1z6g7jIDGumln2+2N
IrblXzdTXzPMqLbZNTawRdAmMzqqZi3vjLK1uf943BCuUqZZiyrhMgjoFM/Ma5UDUB81KkdoiZdH
XV66nXtCpE23W5syhMC3ABpmI6xLEphfTG27JIikBmHceOQVzSEwc/vDgExV6GujYR0LVT5rVhrt
pOv3X8mwkE1J1B0Ki+uo3yFCNOUJFUzU3YqrEYJy1fRhvkZSP++kMVtfSVeBVtYfRsqa/RLVdV6Q
f2dXLcKv9xS1SdsfG2uyQy+DNN7/VK1B0V091wJUq2dzT1V5c3wBR+AawUJ8zVOBHzKiqs8sd5VR
IGc3hm+opMrIARjROY+m5A3uvPIRo9x2pziwOclkVPQKOYLcy7cbtlOtLsZfjpEXWVm8SpftHwZg
otCFp7e3b+9PB7kyzw5JMyEKxYHbwYqxyvo26zkdpNQuDs3RM6iq/vT4PrmP8OjtUoEX2rMIF63h
homGfKpuIMcNcG8uvDGa4J1gc9+WYE5q7tY66oIXkxLMXvtoIw9jaLFj0exj566LAo3QHGq1NL+W
ejF/DspmesmyxJQPeagUP6POGN53bWH5U2r0T2jAhakXx3bz0R41BZZOrp5Ne3y93ATdLJGmWADV
BUVydcGGWLIlcRRklDurT3WUA440ItWX0zj69Pqpp8rE9QrWR8DVbxdYq2e1680ov2Jtl12GypHf
z9izu05WtZ8apy+OFq5OO33ojWKIRQealodQmQNsuHrr26GmnAu14VogFHWczVDySwVq0whr0O8t
9ddc984pbTooCOCGD5RB9trDWztbuOKyq4VWj72a4lgagzhbrPTaUDM/9bWteQkqgYfH07v5pQwA
9s4m67x7xCTdDhU5MNLr5DTZew2vHceV1clJ3EypImHMOs7PZRdGBwDfeekWlTl+XtQACcLHv+Q+
fERclIoPM07syMtwu9CBOnZ6r6TZtWnjFG6aZo0/qtTRKrcepxCdv3TvVG/NMBXMP2hOms/ru4O6
tFIbbZJd7VJa3uhjbV4nu2x2StJbd8ffo6wingb0l9IThggjdr062LzlT2ML2sBLx8Cs3T6Nh9Rr
1AGn+cczuvl9SAdTviRehbp7O6MTNdMQWDFL2zpGgciYhSxLEIe94z8eaHPpkPQF5gRZnKLM7UCR
DJ/EcnjrkPGpj4b2SzfiH2rvqF7htHvycRvziQWl0NCy8L8mhrgdrO/kKbRSDeGXUVWTT7RO0i9q
PJjqW1igwQlwe3mR5X7aCSk3vhFvYNis4l4QTJbbYTt91mlcI7SbIdLHtY/EpgbLgqpYDBrtSS36
YacgdI8rJEohvadwwaPDG7daP3RGO0UicLjWQ2G9n0o9+ZkPBsibfNbsEunpsjyTEcTGKYuk+IXS
V4XAamfFB3LO3jenNv7ULhHNHsh/O5GUGHsVxNFghJmKPQ+9lrVRDcWCoYobauNmMdINcMd6VOtn
W+qgWOZ2OXxYZHXQjnWBHOpvbA2y7pijuqt/evXOo0KPtBLVQHrFa4WlgfctZWjkb3Cfe8E/vPQr
VQjSBWX4HFn9rmW5KPbdfTcwYswRUYe0jVV1euC2ppWD5Jet9YWbRejVDfGsPzf20p0ay6z9OkJw
rJlVLFY0qfH6In1KkZz+l+Bz2NmTW0eBgBaMHoUEarUiBvwrNYjR19F1yk/XEqas4We9LuVHo3Xm
f+rGjv2h19uLUylhv3OxbMSWwLQ0BHggecggTG/HDcdpDNKcLlsYBshbL0XmN/ZRyaHvxsPz0Dnv
tMQqdt7kjduMUJoeF36R1J7X7wPAJhAXg0NrTw6sg1l11htnKfecbjeCV0Yh46YShN2mvJrSyFFz
h3Qu/kOQ93DCbI6LMsMyyO09Fa2toeDBUVwHw0pndHW8CwA4pQWu9Orgb4KiRgfp3007J8jcfND3
GOVb9xdfJPrzgMt5EW7XrJawdG8hGF5zeeo9nDBUrwPwcAZK+WMBB/b6J0HgVcDOImogLCNvhwsT
yJpxg5qp2ub1hba87Rej1l5IZNNDEhjt6fFFsDWZLJzJG0Rdgczjdrwi72zEDBlvGNvoGo3BcuiU
wvFLlDUO/8NQ1EJJHxHeuvP3xDZkluJJQQo4J2JCI0iFYN4qXzoNBs/joe73PG0HIX2L2pWwSF09
Om0L0jepULUOnJTgl/z4oHaYPT8eZSMGZBg0lgixOdZ0AW8nD9NDk42vMkzjZJ7aJOmJpEs/VE5o
n6JMs9/VzlCfrAXbIUlBAsrUmz0vjPsHRfwGgOMU2ACtrGHHU9JNvTwT7hpGz4bhFj9PEImeE9bb
GytnEmo/fenGUhgepjnZIzfe32lifNhrspDhIBa+nQPEhcwuUm2CJbVt0K0zm6fUbpsD4tuT14NU
codqmd93FkLLj6d/c5EB2FLogxgL7vV25E5p+yaxc2YfB7LDksTlqS107dW7VpTv4eaZbFuQGKvb
hhSuiOu05fsiKfBK/pQ3Norlh20jvfp5EENxDCnIAsaQxQf/9SzxoYrkdBVDBV15Hi2rO3bGVKGY
sDiY1E7yEdTneDS61ni1WDQfSPZAvwdsAj5Hq1sODYyhkDT00tLQrGcQXUnwYVmkqfWlpgFM/PqV
46oBcyHQ39ADbz90CqsMPwIuHTDxQD5GGL6fartr9/R/tvYmIFVkU/+YUa/hybFFQ36JkcAu4RYO
xwQh8M/2oC7Dpcgo1A1lliPgYWpZCL9QC3YSmPurVahRE11wNVDuXPcqDCsO8rJIMcSS1fyap9Pk
o7GanbsF0eDHE/pHXvs2vGIsCH7wHsBdgOW5nVFLH7Kqc1D2Q+OqTj+oeTd1dAnDJfQVtenlL/lU
IfzkYno7MuHJiPSVBphOg246k7PGtl5FwCCN9PtM8UJFt7u123O2LO3XblIrbC37aji3KFybxwpZ
lPgsy4MWuMusR7tikeLOuPsaECsKCijcEOsCsYorb90OQ3KNwFi9LQddy1wtLrPDXMnLIa7j6cWG
ho4papz/Z3cRQD2l2SNTbF0vdPDRODbpgN6pCyVd3IeGMYIzQGvvzbQMkocxl7VzvWyPAikctzrB
pF6lgEkWRUVng2bI03q4GFaD8DWGXntFgq29iA4VnHC2ItWR1S22DPZQKuZMq7VRTD+SY9NrO1yo
nSy0dngw9wETnXgk7XReekGAWA3F3TjiuAmrK1qq7kXpVOWS6dQvp0EZfDTAZ//x3t98hWlT8w8P
sWhc3O79Pp2WFokdMsxFk3/okj4P6GkUg/6UKVah+A2V8dqFP97A2C3S0noX94X9VkZ60t45h1vT
TD+NqrFAxQKku/0pFHBDyZ4dxBpwP0XwqwmuUeJYxySH9vr4szeHom9HD48R7fVQOuASDK5B+5Zo
Zw++ksmt8jJWs+0FykAT+PFoW4uKyBGJIsgWkmqxjf96mqI8Ip6QUjKXzigQY5DzJxQvZteJA/0n
2Mw91O/movJpFKhFWsFdcDugWpXUvDRm0gxGNXOrcM6etE7Xq/Pcgk7wICsuz4FVhZ9mNInxzAqa
8JxOlbZXo9mYZ6FpSJkLxIzOMb39IS0SLqOW4IuRjsvk5cqSOi74guQ8FOOrucMUhXH/ojAAFJdG
t3o7lpr1LHUYQIFtCurPTtIcHGtUvVSBm/J4QTfuHTqxhP0UpGHTrNss4djoEdbobB+o86c8b6tj
IAd7NJWtdwleEC0rih5A9NagNNzu8COHV3E1w7bXUWbLpp9KEirfwDvZbzQsGiIXkodaPKGigkKP
q9H+/m4unJpDFmnV586Z5f6g11J5Lhu4s/5YJWOqYM0yZ/ZB0ccBq0AS3MZNYzsVuB7bOug4tO2J
QmztAxIkUfUEoYcpwu3a6GXBpVfSgJVMxCshGKLMn4fpOTUzY+dobxw2BfIpwkBsAdQUVxdaPsQa
PmJxdi3zmRtUQgTea2Ap/RvjsHHE82BWdo735scJAUkeIDCb66551C3qgiIh6syGPL/0rW6fains
LvT3nOPjjbcRk0Eb0NDJZRgKkqsHr5rLBcVDmr+yHcbvpMJJLkuTIjtAWKy/wKSzrjQ562OFdfQe
43hr0wusMfE1Z/pOnX0KE3AcOWPHEBoPMxjNQ2fE3c4Xbk0m1T2A40S3BLer5Su1QQk60Vpz6rw2
XTBOxlUdpeS3uejJTvq+tVW4NDjAcMFguaziPkVKkkRtu+ya5GZyiNWoepqk8EOlDqVfWPa4Y6qz
NRz8UpAwJPHUclfDjXE3ViMou2sBIs5veW3+CftKFSpw6SnXjL0m1tZUIjWPvS2NbyrI4vf89ewY
cWo1up5n1yXvFKRbx8BnSxZ+oWEc8nhfbu0NUeahKIjUEtTE26EQfZxl4gXCPfiyT0qFD2MS5nvd
5c0PIkdUSHsIVdY9fFDXfa/bVJO6ObQ8nGDnN2Xl6O4i6c3nxx8kDtIqiCajY7EUHg0eldULiu8J
UKkKFW7ExZejxL1IHyyy34KozU9t26aXDDH6VxcbheAQbxg1f+7Jdf+vAM5X12HKRVITKhuhMvCW
Vb8ef9nWLgTozFNJrwBdN7GUf+2KKa/mRoVJe9UA945F1bilU8/HcB5qH9efnXncG00s6V+j6XXR
UnvAR2ooY+O5yvLvCb6V7zqOnlcho3N4/HHir1svm6A7EqpTTaGHeTuco87QLYoQ590B+kEP/gCf
LEipYckJeDzU5pehtwFuT6WEs8aAOTZIvWRiM+qS5BxjTc3Oaht2XpzE8qGJpuH4eDzx0+8+DcwP
UnQkqhTCbj9NUxfHKmzqG06qZEeU8qtrIKXx+fEoWxNIIZqXimeaIsP6gdHbMnd6XLFNe3AOBuzc
w0xB8Bz2avM/rBUJDpVG/k0vRfyUv7YG2hVaNppchyh3x0ecMSMNUa9lOqCGNeQ7g22tFr1ItgXg
R6T1V4W2MlysJtS4C6VIhruoRKOHgWNxlRd6dlbZ7sFRtu4PCsOCF4NwD9S7248DgiLUOXjGZicv
Pjd517rhWMbHuGrlz3KxLAc1lvYwrBuDEi4KvCxNdTK61eKxD/MmFeVoyipIgmSRkH7qzM6bzS70
TCk3Z69v2q+Pt8zmqAIFI5oXbJz1qHhP5bWF3UJbDJYfk/6cMjoxxwy11yerV4rjspTK6/cpSB/4
DdRseE3XEhnV4CxDlTQMOrfpmx796w+JEqd+rk76DnJs40iQ9/MSkC5Ch12Xw1Ur0p0BB/jrZEWK
fQzMrH4bIvZqXkqT1GYntdjYqNwnqPkI10VA5KvZnFTMddD8JB9PM+tbjeH2aejr9oQ8jdS6tDT3
pOe3lo+MmxRNULhR37jdqUziUgwDtiqw5RCJjR3ETfQoPOOGMBwLsPKeLvd7FRUR6qwuMyLSP9cY
SsPGGryuojAymEjsXmucFN/BK3hDGmseY8uqPSuq49McFtNpCtr/ISbi6kS+FbwHhe/166cUTZ8C
PqGsKIVt4nWKjnlYPgoZH9MM/oe1FDYxYjxRml41UmaVkKHMULPSzDLqcIWFc+BVWhVRDCthWr2z
Cx76nXdp451QKdj+qQyDlVpL4gRdnQMowAVYES0N0ymyFzvchdttjWKicslrJJyh1rFlYtawpTpK
3rheVn46i3JjNexpr2+QfGGmqchfCKgQXbbVDCJSN1aGJVB9CkGEN4A7/OrUlfSu4RgmXoqYReG2
RV1UrgJByA9D3cC6LQZsQpTa7dSkt3+OIWILeEZ0UMW2/uvJ4uYtc+CMhBcaeI9wKHOvKIb8WUGc
+0ullNXXQukwA8J+55zR3vL7tO5ewqkMd66/7V/CHcNNQZ3XWRewImfKOLkKCXWWGo03Y4n0bCQS
2s6dmTnXNgi7Nw1ahce5NOa3YxXJLxGmU7ZrLJ22My3iLbs5zJR4hSQiR4o21h3o06l1/LKsJrjk
0NsQQoB5jKcjQI3RrYSSstvFsWp5hrNMzbkyw0j+rMRkyTvlw7stKX4GVTYE7ETte409LWIZmc60
gQmgObM3qmb2Ti+6aidGv7ufTQGOoWcpkOTk4KuHPcxQH0zbLrhoqWk3fiNV5qnNh9k5YE/kfLRx
Wvn8+H29e3/EiEB6ZZpoVITvamhKgPlnGwaXBm2yWsupz2ooyU4ZBZvHI/1pqqxWUuT3gNKEszdh
7e3+NlJwW/HcIRU65cpHNM9jw0OmdJG9uJqmH6z+orgtFkyq28xWKZ8dtOAzYDhWAtuZXOK7Fmha
7eJ47vwXmOpcurpkKi9GOhrvCk1DDaaFc6h4iyLTmpNySW6PzSAVxnVWKwSVrRZx9f+UFrKIp4L4
gMQfVKFzroyp+dCPkABddZ4CrLZStfpsxC1622TA0CGSGpXRwzDUw+ROQd/9QIl/1HAFk/RPg7Lg
O9BUTvGON067OKDO0bLsJN35IMx6ngrCe8XXB90sX1D2mrr3FP8wuuTOAaMACwLrzUGvl/c6aoyS
ZxeIwyC8XkjNOU6LquD/1ErkS2qjy25I/nFyutzI3vNma4OrlvMisCp0kz1ZqyxyhF6Vew8Ycf+2
lrsmR1jbwlcjyuTPfWvKH/tEwoJTiqThJc5QWnKXHNiDt0y4uhGf2x81Da1NvDMH642GB9Y/ttKW
NjZGkxX4cWnV+jGCW4zV6JJMi0+4OdVu3gz4IDhpGTZex7wM7hLODUDHIohs345MG6kq6H69r3VD
0vuUy+SMntfiYPM8lbT5DDWUZNdKq+JfeFFRitjemPzzeA/e166B9/zR+6C6KnhR4gD+dceCjDS6
Tg3NSz13EyLGiI0S2tEU98YxjCU3NxSmZaD/kh01paorN5ns3D7MMuLrO6HfXWxEvZ6XFM6A6JNT
3bj9LUPTGTYeFcZFRvT80Elq/DVr5PQo50MgfNun4xxrr9e0Y1BIn2BwITZRg7gdlLSWtZEs46Kk
EBOKoENg1qxpKsp24O9Mtqi73h7427FW0WbUoe9pGI15mVHasNxGr3XFr/US0YqwHhrZNeFK/hfa
WTEdMIue048j8fhvQx+KLyoPSvZkJ7jU7uyB+5v8j84+bDWYeP/H2Xkst420a/iKUIUctgCDQEm2
HGV70yV7ZpBjA41w9eeBN8ekWGL5r1nOjJrd6PCFN2w8gvMV8NyK4z6ZdpwIf/kqZighIcqQ9V/z
4YgCCXoptIB43EKm83FwaadNWSkrVtzfR+Hq3W4tUmx6p+Tb2wv9+g4HPwY77Xefja729u//2NTZ
4DpZlisjHgnvdx2B08dBT/X7bnTSG0Nt2+Psk4KRp41NJraZm716oLCbyFplJkHcmtrHlYU8GZP8
HMgsoA1tJbdep2vDEQltLxMzBFByPjOjtjdURx7EaGm6INIHO6I8bERBLqzIrtZbWMhXK8n00M4B
ekmDlLrBxRM1dX3qCCAdsSG86otQgwDioTXGt7ZeAT6+/dleRTbbYIgi0JCl90vh4Hxy9ogxFNgG
P3aKLBN3NSxsByINGk+d6coxWpduTkJVBV3CbZ2W7+W41jcwr9cWmNYz4F+wELxGF62T1UQx3yAx
in1pLI9IB3nlUUnD7JCfLOv7lqv889uz/l15udxC5A/EuBvM8pW8iM0rUuE9FcRp4bvyrjNkCakP
m4cZt2WPfmmVpT7Y+MzBDh0yhIV+kRL/yHoy4wG4lHOf+kXypc3SCQueVhYyLNCVuCXL/Oqa4OuQ
QpK6bpZ2ILjOv47mrzyDWh/EHeZ2n81mLv/11E3BvGsbbovA8FEGrAYg7XyUwOwssNd45/V1N/8A
veFiA7ZoA/WctP3y9spfm9FGKqU0yxZHbOB8rMYKgBBSg4gHlc57IuXxPmszc/f2KNdmRGGKW4/r
laN7sasJM6sK7BC7mmZgVIxUtJEAb0MRIPv99lDXDhAOi+DmAehv++l8Qu4kEbzgkY+lUetJ6DnK
+tYSP3wYx0o8lxjnpBGu5z0xtJgxmXNR9l9u5AXXDhDP95ZBoqjxCmdolJNdDvkCkxx4D0oW5K5e
CI8HSHvp1Joem01ya95XPiTYWgglIIZtMsWLeS9lbZAjmG5MogMGta66O3BSafz26v7mUlwcVHhl
IJfohmyl4Yv9YvcG3RA9YXkpsLb5hplY5BFWU/6pGjbHwBx2mb8zZCfRpqvdtN2vxlT2TzB/cHla
M6fpIolyl/OjT6X9NIoi9UL6qkkSUcIclncBHLT0nfDS5huCjYN2v475gBxM4CX/KJpLxPpavR6S
NQ1kpDuJebSF5hnRWIDdCmtpWGXcTo34OtRe/o8/FsUnfVaWvxO6s/h3pj2WDpDATv3QvUXqYdN3
/otWAUfcucXo/XUfGraPwyO1Ibq3rPliwdq8WwutlVwZpuc+2q6GG3rfCMAvpX94++O8JlKADQBg
gqYc0cyWHJ/vfWS/odsg7Banw6QdAIHW5AmItX1qqGieMmKtJKrxgXicVee8X2VRPWqI4L4f3CKP
XRUgbjFQQ/sR0IFKb2R6V64ASH0gjAhLHBB2l1fApHyvmJog9nxUIQ09kYdaWdqhGRBwensdXsXQ
LANYHtBFvGJU+y/uTzSD0h5WOf4MZEAR7k1BKO0031EjWY+OWZHJ6ovYvz3olfOHYOGmrAD+jbG3
f/9HvMVL6azohwrUWtzml9Cc9cOSzN3/MrWNP0YNBvGIy6gutySYpc4PYq0xUSUEy9FEokzt/sET
nTXGOcKIv7q8MG51F65cq5sxLwwYkg/A/Nvn/WN6vVn2bZ+jG4FZJ/YHwRDs1jkQ1Pnzek+0rJ+G
uQzAoifzx7JObyFDrw2/qULg/bKRcC5rIKuE5J7kWkA064wx0Mks0vKSklc/tqdyNsqHPqjGvRwn
89CWjnkDI3dteNIxnjC6mFsB6Xz2i0HTyOgyQk7f779CDrPeO1ajs/SeEWaGrHedUcqQzHmKZlCs
N960a+GRw0tCZkjfj+fzIm1gvosv6lLENqSQNhyctZW7dMgdGdaejlbNUrTDv/k6pWy6wvveOal9
j8PRZBw1a7XmuwFjjx9C2EREtZ0lT/PcBbfE0q6dcHCzCKNDBncRq7hYpL7wEP4nTi7ypb8TSmuL
nZ8vFB8mK5luRBRXjhvlKQxjEUinNHrZmPeSedb6hJzDxOUxwifT+c+d9fH724d6+64Xrx2pBH+d
iHQTZbt4VOsUmJ6mNX6cFKt7F1Ci+pIuw3DQha3p0SZq9fZ412YFF2drUYIOhjFzvoSFNaCq06dB
PBU1utCGzPK9V419dXx7nN8h/OXEtksYLIu5IZAvXorVXNB7h2YbUz0WyFsZi+tTeBmtH5o/aM2n
QCzqpzTtKg0RLx9ezDKzNfTJbbTYvTprT7nXIvP49q+6soFA7v7/j7q4t7Mk88y56fy4HPvlsGad
+GBmZbLvdLHeOlHbl3u1AFzVv1v3QGQuFqCzaq9vWt3H50aMxylFISFrChV6TdDeVdw0EcbDVsiR
yaIhnanMjTXCZX8/YYq6iGJDTOZiu7hW6nHtF6ficzf2kPwnBzXuhZyHr57bfH57pNfV+43DuBFJ
CQ4NIB/bDffH/e0h7eNNSefGvtd6696epX3oYA/6oalMSz00wgaXYWlddtcElvicDp74DBR2fUe3
U9ya+JV9DlwAHSKAk9zol6YrBiJEbYbfXCwdae8rkTQfwQR7f4t+onkKEImcHSgshImLC2n1Mahw
esLwNa3Xrzr35d0UJNNTRqiWREUwuj/fXuUrzwTpDY8Ui00T6ZKyO+QVShh67ceNVMMcelOX/Shn
L5+/pUaFTZndBOnL2pfjx7kcecJUUFKsffs3vK5mMmsqFZsvy9Y0uNQ3NHLpya6evHhKrekHBiLi
2PctL4WvrBpeNDlJGvaBVSNZQSh2j6/Oelp8bbJvnLHtsro4YluD196+Ml3lS9bIsgpUJkYdTceU
unAyQiw0nAlWnJHi492Ww4dlXLXIkaK58VxvH/ZyZMAkvNMgIegWXnx4QZKVliVqkmbVyzAVLEiI
Um66czM3OBhtDz296teXt1f+yqaG1LVZgpmb2svlfEkIcXLtKjeuRvdHt3b1PYa5t/jIV+5I3lgu
rk38d6OrnJ9jEstSryRTG7J+3DiOnY4107j8XNFh7fZvz+jqYFvbGsYY+LfLYyryBI/4fKEYnVdN
DMfdOrV1t+4COdk30oNri8c96G0OLqA9L+/jXq/QMHdnJ6aOg4UQQkOHBVXhG1vy2jUIiRgZbDpO
TOly+Wa9QiBwyZ14teeu2Ps6Cmwh1pf5R9EZOQ3z1cgfRihIRUSROH0HWBIbnnqeyjKq9WrKb5zW
aytMGZNLg8LIFmmcf85gwwGVS8FONZv0XlFaakLEnZNipyvfHndvf89ri7yp9GxcLlrpl5VMqpX2
vPrSRWfctKOBrlakdLs8vD3K1TlRCCZB2ZiqlyUlezZ8VTeMQgMXR3nLmaLCBu+HRdQtgvbVoaiQ
4bYJlwppwvPlG4lCnBat59jHQxnKyDTHQT4HqAP2xo0vdW3tUDSn7UxflDaseT5UmvXa2tIqjeFV
VCfFePu+m9sba3f19oYcCZ+Q0jbMsIsIMKBY4gfN1v/JquAfBJNsEYl1GKZwdZeljwzEeP4hcHH3
AWTmMnRTKGs7y54oa739Gbeb5PwS5YbZrjJQ30gvXioFyoROup8ZTuzh9PWoikK1XKIuEM629qoH
cxnMW0H9tSG5sGEikegAOLw4Da5cvCyhnBKb2KnfYa6d04LDy+OQNHN1mjclgrfn+Hr/GEgc/Jas
3QoTl3QHyuiqsvzMi3G5Vbu86pMDFSVnX/d/z/8BlEPHh5gH8ze6jRdzs2Yd7GHhuHGpudWhQUr6
fhI6QZjMb2n+vg5DtqHgUtMyRkbgFQW+0lszGYUbS99Pj7oAGLoM6sXIZntf5B5F0dQXUWV3zSlo
telWj+vKHmZ8j/ISSDmHTbR95j9iTT23tBSPKsQXnaAHG5H0n3SVGfe6EvJodMZ0HCdtxNeo17ws
tOp0erfWdfv5f/i2RB6oOdPUIxI6/xUq79vcsRMvhmhVHUwcgCPbWso7wwQ58PZQVwpvQLeRXaVx
C2nvlTPAirall80UX3EGtYdIAkT4VebpQibha59LwBRHzamCT30/u/E815kRjpZvP6ylPt33PnL4
Y6byjx7cuP/e/mn274vp4hxzZ0GIghVNp/TyZbVz2IoLvzkWRRKoF6L71v4wOaWhRZYGFexgry6I
NE/QmX5AzWDAznPRliUU7bjpIqVj77Vh7XS6/JgV2Ky5H1p8fGT74BS2UzwRYsts31X8eb7o3GSh
8oruPxzu/ObfpQYHeugMbBYfBr3OzYcuoNH82ckIwcPRmSf/ZDYqwdNq0Zv1e1oGso5caWcIATvB
ku9pkiT5C6Xobtopaxmto+ZZlXE3+MZgRUErXDtK+2kU/3ll6lZgH+ZsViAIvSR/lGrqkzAXypl3
SrgOz5HdjC+lm+bFYZhcjMbSypZGlGhOukS1P1bDDjlHuhLS69PlfZqbitK9FsgyhC7fnZB1nATS
1rWPi48raqRTZ8t88rOGHkovO0CpRbEYFZ5GmST2xMPTB4E0q5+90yg3gvIxpjsdtWwZ9plIn8Cy
duOpyDpD3CWiQ8VhMlbMRZFEmOTXYrSQ+d95lMe9lxUie3KobemJfWshGrCf0eBP8hCjx7V8Biji
tw9znhn1/ZQ7S3PoS2Lwn1NTzXqEB6urono27Waf1UASKXxnU/9BL1utjCAOLz/6zqntHXbE5acB
Rpb207Cq5l3SFJa+GxuvdqZYrtJoh3B0E91+LBEH06POtuYH1Rs8D50anJ/eaDriyXAlFd6qbrtn
x+1UsTMbB4czA+0BN6xazdTxtxLmvDPbWldHql407pZAJl+GkvA2rM15fqg6M5iObsv++eg0onqh
y+F1oT1NRRoqPTW+LcLU5PtigLcW9kY9WA+0eqx3jnLRhrbg7/wzOm7Sfk2TslyOVLinh8Fvm+pp
pbuR7rPEMfMwV8UC0NVxZxQuNSUO09qorx7PfbBbTG36aAjHudf1QvsaLPwT2euy8AhnXhWNSyq+
NyRSTqj3olC7aVhWLQ8Do6aVMGao60aYITcvFe3cJIIQaT31lB7UvYsIfhLqC3MMrWq0FnCa3ZqE
KRfMF2+qh5dBovWxgyVO80IHOoTunegr61homTXeZWqs/4WP3U67eqiLn4Doiy4sAqfHQIwE8LAO
bvaSAW35UXmG5oSuXvoFO30KvmQy1Q1aX4Uxhoka5w9aqxEM5nmbyTBw6M+FY+dmxsHGfjA4aLRk
doFGVrKbhaDNmirPoIaQVXU85NRm7wqragU/0s4e834R/wyTb3Q7w2jnL2OyAEtEfN1/coVW1Wrn
9rOFzpMhKkyEMjE6BxrsmOr2cNoH0rPR0J8t2WW8laWbNPd9gImvFvXu4MGCV+6G+EsdQF91u7nm
9bZHRoscSiB2yQiwdrtcLe2jZ7eVd4+8z/AFer2VvfjQGbEck6NIH40+N9yvc74Ud0SrmL5mTSox
8ARkOg33c5FY4r1nZln/mDut10RJNgT3qDMO+T7RguURfb75p8pXKlNEc7mKcqOzP7RpMehPqxe0
AXdhsq5cpaX9y6DpUkRi7IL5ZPnSVkd6kfJhJvV2w1KvgVs1IC+RzMckc3jKgBfFg1BdtwtW/DRC
YRkKFFyf188TbHpseW2IJkeVUDF7GltZvtMgM4g7JdpC7UdKSgmbrlqcfWpnzce2qQ3sSBdWrHPW
7pPEZ2n6aqSjKPcwFMz36zjkHqbMmv7Dbf3uvaXlgx1aUuoGesMN+NKRutQSOoW/eqE/DN6TB/zT
xpXa9sYHA7+65AME/+Hb2mucDyvx+8cehlZ3SHkQsDTsCz/S3bnLo8BU3YJkFGDVXe1wkJ4tvSxg
A1kg6+6bFcGD3ZTMWfOcanIwjraR95/SEXfBA9/WD97x2i9j5Kauet+ifjVH4BOn6bFdPFBxiIV7
w87K+rUIEw6HH5bZIlEN7vS03CDQqjuUhekmh7YmnuaNM8Zyb5l59aFvRqM5OBWyMFGWKIBoqjCd
X6M9Dwb+G2Z5SoEsGSGVPDbvUoGG85ay+TgDfvkJ6TP71/N666msyNxDZ6rzfzLZT//ohefmu1Yl
0kM4I1thxI6L/Yn6dQ5k1Vh1rJzZf8+8yLLaQYRZvqOmID4pZM3um7le/pvxI6RxXC7jF0XizT1R
z8MQZrnWPU/mWsIwKbW1P5QVXCrPku33VhjZJyq86QmCQtnuu2kwMlZF+T+cgkpuyN+FuQApsPnP
9bO+Owk9VU1sjPB7d5NK9feNrxVdXC9T9m4d/cmNCoxmBSr5gZtGiOClX0pqeB5ZCbs6ynWvauMB
KGq+o/XtLg8Y6jnPKaggEVb16Olh2rfzf5NPD8Ut7FFEPpb3jz2UcTt0egdKc+k6yYNd1pj74b2c
Ns/WMvQ7oST3mVN4KwXaYZB8MpCKH6pZ1rT2hmReI63Os19rK1YsaFCJSw72YMsfKmmM9nkGqPeV
buakYZjdzCZxTMpNixCV5sUjouexn6Si4d6wgh+TWtpftoPW2J6rqNK/L2runIPohdEfiOZ0ez90
bf3OhOn63Vr9ild+MvG40HrzGwWFYY0ckBtzaCkSGIik/L1j2yyZu+vkDPIlHMq19U/ITY9o6imp
YEHjypXx9gSlHWLmXX+Y1mR2KEhX5RgJiRUasaT3zSXbKyJKuOKzX+e01/ylk/0TMaTJ+1Iikr0r
AoTydoumrb9qT+lO2IzOmOx69GRJHj0XY4B5MP185/npYuxnrZz1o6mwNZDG4Dk7rclV+lCa3vqx
V01nH8FgscdBPs1f+xJoZzQieTtGqY9GE18E/Td+PTBh0EhOkR8JGNp3czeuy50zeDy/RSLWLwhq
MssAjO/HqskmI7LdCXXGGU8HLY16JVb3n3qQXf/8dtz7uvgIhx2eFwB+tNtYhovoX3Ea7LQw4sqr
7LjQ8nHaAaMHX2gt5EBhAnn+XmK8+ZCPntHd6ONcyStJPBB4IswEF/67n/dHBuT4cFN50Yw4KIMt
SoM57TR5FbZufkvv7MpQG/XKoEMF6wMQz/lEuZCrUhu4i4UkEkjmQkSeEBKvivYWN+J1CYQ8yqa8
jIyFs+lKnA/VWHrSpFPnxHB0nL1ApeuQTFXy4e0vd6UIALLYo0pHkXNDw12MMlSjPjaTEwNn1tZQ
d8b268yd9MkSU39whZ78envAa/kq9SMyVkoLAKEuKe7gUE1bAaWMueO8DRzQE7+XKB0+Aw2m8tJN
vSN2Ulf0lrN5vRuMoap2RS1RoHz7p1BdYXYX2Rq6yyDMLCBmVPAvPmdFYIz4i2nGsEq0l3Z2hQj1
NkOF1l17q4z6ftSLCPVapfAV8/UVBwApH/BF0cEy1dNU7ZfEHpp4DoK0iHnY/RdTCtmHMIOsPLQT
HdZtr/MIcbdazRBWnR68LBa2bREAkQZ5RQ9DQqIqc3i2E6XNz1PdmUXU2rXzTWHEysnGEwCXprV1
72UjiHL0yl7zA6qMWFWt/dASaCiBxSgQ+0zbF2YwiBN/Raz3rb1djYTCRr9LW9oYBUrdk/9eAJ1Y
PsrO87O9ppBAPM5dmT71rb7YP3rDmq2QS8jR7ojAjCRqKZH1KRDdQSa7sg1wu9MxehfHZtDS4a6u
6v4UIFuNRGWCLm35Lq8MaJegBcw6wuNlpu/VVZqLveQgxp2dWRZSl7muGUcKr3OxU1riwA4LZqPe
ETXU49dcuV1z10HJGw4JiqztO+UamXuCidDlXzyHpDj0na7I7s1g6dq919ptFkF/F8WeILRwv9gk
ve/XGXx8lLuDNUbtmK9rlFgFQFlX0qanSrLoT3Plq/IRLLbzaXWCvMHBYCjWvdqsqvZGkDTtbnYV
5g9sIce+a1WzvszzanwVU9XzdlVtmzxohifrkBYMl7VdQSIKcYzL8GP1ku5pDOxmJYsF2U9gYc7b
fzhb/d70tEVFHuXhNFyEtvo0qpJW2w8KkaPIs9VEdj86uYzqNpAfNMuvuEq5+IeDNnSsQVQ0i/UZ
7eQSAl8VuNMQDsVYdu8qkXX9f/na188uakbE2w4WDfeZ4ScPLhKbYks+ijECfCJOXV+02T6oNd86
SL1s5EM1mdK5WzSURuB3GNVXSGadCwXDdDgH9LKf1TS6p7adzeAoFyO/L7mZltNQOn0Ttpkj1HGq
cmPdDa5ffhuzeWrCdVV2GpboB38anTb4Tl6Qf5qDzrxP6JVp0Zg6VfnQ+iBLw76pteCuJDd6LO0F
5/epWL0cwa1AikgWlNYPQ5nz0lYAeJud4dQjbHC90HEW6kz/XZHmHBzMaFMZyi6p28hVVfNi26vG
/9OVwS87qVLuGrW29p7oRKdlliRQSwYrRV3ehMTioKiA4uyo13bxoJfQ1yKwTuLZxgmpigC3Zd8I
qrwyQuJk/RxQSP5PrR0KXF1Szp+LdW6xODNmfdgLzdr+Zj5nxaHolfsxWYeNbaF7A6WT2qnftars
GnpziBwTM6/a4zIF46epHjc/8jrQ9H3po7MHBWfxvKPwx4wCCQYd8tAAOfhXK912gZ0y25uFc2VV
oVc6y0d30bo6SqnKmQiErWOFbGvdHzNZBQHMyHRtIh05Jj0i5q3q+zkDaxVNgZ7xscYBQsYajBbI
fM0S+6xosafTNbcrDqRAFumQTxcfFTznYE046YFqEPP9aCpofJTq5yo0h5auq9cM02eV9T5NwcCU
n/O+8cwdjXjXjQyHdIVeTTmG61x23xKZ2ObR6ZJ5J3LV2mGHuXYaDYnU46K3ZrWv+h5WdbEA0Imh
0lLQNJTIn0hS3R8VVrL9jUbZ7/bJ+QsBj5U3mEI5OgA0z8/fx95xp9oZXT2uEMlXB13z5ItU0IFC
Y8I7OyhnAFoJUv7QVPJAg55XjYjLYZpuvBuHroBG4umqCfs5qP/66eanUQdFhtuCT3yph2R3g3RH
Dmqsysz52FvWgtfKnBe7yW/tX61BWHqjSXEl+oG2AmRkK3bjDnUR5jUB7ojOulqxI5phb0xolE4T
BZWgoebw9tt8ZSiE0pCKIq6koPq7tfhnTAcjFRdiacVG7QgKidNYHotudJd9MZrIib492pVYi3YW
QQewDUjnl61XBAp0yJW+Ga8KLB9Zkvu4Drbz141yg9DY4nOxn0BhX0R0ua07m6mPHqemnj32DpdT
Zlbug7PA4VK63kbQTo2Xv58a2KbfYEmaS5fah6hGCc/OdD2mg1/dS7sr4iYYvRutnSuB1EaAAQG6
hXQ0Xs6PiQ9m2LRXz4ghHvrvTTo6lBMH+VQUif25wxJEhEsKKOd/GNYHH4n0MBI/AMDPhx2SasD3
cNRjw2r1D7Bj9YMqneygKPfZkVEAjUT9JFfdjXFfR81sCERvuBqQBGXSF+OWnTQ9ye6Uvel/mMfZ
IHtcqgP6WvW7yRC3FCxf51eMtxEUgMVR8LC2/fvHabBTH2WhtrPiLYhnRkOz8zsrO5Si+SGCyv1G
8ltRhuaGenv3vD6GgB7A2YJF5QxCjD4fWMsV1FfkRGK3TNaoyp1xN5uFT71SX24M9XoLMdRG7EUA
fpPAupgjRasiz53EigFKrbuyksnjwKv7PpFGfigsutnK9dwbB//K/H4rsG3nHjnNSxkP5S6yGddc
j9uRutVgDvKgpWDvnEVP9m8v5ZU9s91km4LGBgm4JKO1Km2yZSz1eDYGt4v8cap+BnDYHwexBt1e
+plzg8p8ZXKAiKENcNcg0HeJyMrcUTpBYq3xUvDg606KI7lTZ4dR86sbV9vrJuhmeA76K6BbD273
4kDk2COrxhmNWAuadb/2rvkTwJk4wh60T71N1wjmRr8vrZEqjrS1G6/FlbUFyfgbjc+7hID8+TbF
wLb0StK7WGXpuO8Vb3Lh5oIsas2jcbL/h2OBejb0RZgv9LGDy7yxoNVZDfoaK7PXoxY/yCPdexRK
HVX+LawOqzbAdJx6qg6AFi+GCtLUXesGodW+SH+VKpiodOUAkbvAPFJXu3WzvXoJt+E2VUmwz+yZ
SwxuUkpsFhwXPScjXz86Xle8T5Hjv3Hsfrf6z8Kqi2EuZiUBETZJibwEbch83q+JB13cXd2q2q9d
09WhwuFhAoRQNAbexJP7MXeGFJtvxxUK0HdrPBtG0u0JUqb/9Cktu50uTTVEEF7lI7FqUuLlbHaw
wnmTvaNa5+RDZswDPXni0nvRQHoPmyFP8sPQy+ab3TfGcuQuJIFDOHt4QXu2Sw8o5/ZfZ2ulils3
/pzuljLI/LvacZdsVxlJ89RXZIE8bp7lPqO1iVIUfvEcgWG0kzuwHInxbJrD8rlCmPoWffHVAafb
zoXJqwvuAIGeC5RDlQl3SRYrOWGiM+2l5f9aJPly0C3tjRLbqweIkWzOFdAU87dYwfkBA0vgzx4M
L2gtTftCnyqf48qnFQJsBGi7TOk0oU6ZTvvRn13t+PbVeW10HjbeeABBPljW89GT1SflQHLxpKEf
i1Y8zhx5J5uD0c/pXdHZ7rF3q2JvIsZy46G/tsLQ2zbVR6I+EoHzkcckMZalrJDr1Ytln3uav0s9
URxR22xuvA+vrlCWmEeIfsXGiqaaeT5UNnsoycgpORWrHE5USigVb0VvHsL5MwU8uASNvRy9dLIo
AbnGfONMvrpDGR+xehSCA55CIGnn4wuZT7PaPvGiin3S4s29DivGoYOkmdGlNxb21WvPAw+GjJCP
Jx+XgIvRPG9tktSAwFPnQXKnNEc9+B6ggF7vl12BxPs+nfTk81/vI0JTZ/N22TxGLlWJiqYysBrO
0pNTiu5YzSI5qJEuMiWV/N+8RQ15EXWKLWam37098pXpbpIbBDc6CQ1CueeLmwqj6+sJhWmzTZtT
b7Q4KoP1+BCkfonQIYoNpSxuudhd2VEbBGVbZGqcr7KartStdQzwKa7GpN0HwF92RTbUz51plYds
LdvjnNQK7AWFLjU3t+gcV54SUGW/MaZsLO6o8zk3nsoLDJpRR6LIEsvMyw56ufbv3l7Za6PAS/Ft
ZCmpKl8Cj9pqXvxgKTZ9a9XQJPQXRQmxnm88w9eHId9ms+LGdokUzOG5oveDQ48zrXWFV1JSvdRp
U9w4FlcOIaoYnOZNsJ6WxsWaJbOdLLwU2alNA+eR7nBAucYCI4R1za6Z1luJxdVp/f5E+ABspnDn
38iapkEENQpW9aBBM/GH8hOsoltCx1dHQfoSfRsDZPOlDaibtfTGeKMQ2zTcbJeANY4SWqPmjSvs
ym2NKDBsflrNKHpcrp5HGGqkpp+erAmKR6iAb6qo8SQG4pOGy9zf7zxaM0C9aGSg02Sdr13agG2r
OnxhyrrSwr7FEi3t0+GGPMCVtw8aHjBtUhQO8+Xb5w7j2Ha4bJzsxNLecZy8XQ5I82H1Yd1Lb/Z2
3Ch1ZBjzLfzytdWEULAVD2A5kwGez2/VArqyRUBbe0U9fGn0MspXbfxAQ/Xb2yt5fSTyd3gc6Ihf
StRNqW/NxFHZKXFb9b1xqK7R7ZGfZzSmbny0aweM28IkkN600y5tx/MAbnIG3/Zk+A0iwH1wGkzQ
5i6UlSEdnt+e19XBNlAmahZQki+hmUGT+JpV2OlpGpPhMXCyNKTd5h/apUDuhbWI3x7vyjnbghV4
v5yyDfp6/sWy1TbLyWpSPF/y5QB3dqGg1f+9OTYMNigmpD58Koo+F6MMJbpNxpyeRjNb388UrXcu
UtwPo5y63dsTurL5XY4XxHdOGFHC9qz+UfdwYREVno9AOirHgX3KdSBFO3cd+zsQEwFNd/RFjwj2
BF+DbnVvXPlXdiWVTpdTBx4OJbyLwWurMVLPKNMTfIS+2NHuMT4JBJHanZ6at6ofr7kSm4gotB2u
LiZKQfd8qlqZiNrt3PpU8n33xmKJXaHPZUiPQTsozxR3mRF8JsawgWqCxujQON3Bt79xFK9s2Q2o
s5FeCPhpP5//DErJnYB5XJ1KVBPiGohYNOPHBlInIKlR+a0Y5cqW3UxutvSWwIzpn4/X+RMPqrCr
k6ywuGGRhfOU0Bi5RZe9EoDh9EqJcvuQNpSU83HMah0cDc/iUzkpMKqTwigaw+p9LYvNZ5csXvby
lt7ale17Nui2w/7YvqbeaHaXefVpApDeAwXJ0m/6rJly5xliISzL3PeySLfOLeavbx+dqwsb8Cxt
u5d6vXk+dpK3bp8B0jzZQpf3ld1XcT8BqX17lGvLysmEgkzbHhrFxa7Fa8luC22pT8gyO7+kWs07
YXjF96Bt6ByppAUBM07FLV+2a5Nz4WjzKPEw4WV5Pjm2LSRtkdZI0hbjvui9LNY6c7pR1LpyAeDM
ADQV8SiIZpdOpwLVWbw/y+akW22jh3hoWN/7XDYK+GICiPvtpbyyWTZYJpBycjDKL5cnYSBCU5pg
swg3GO98b5KPaK6ob2h/pPXOszATihCOGw0MiZa5cY5vj39ltpSXvE01AtLSK5KyKbEp414C3wbp
P0R0ZDl4VmnfkV3oN4a6dtmxYWAqItWBwcZlaGELA32B1mesdcbrcR1h2of4wfQvCN21BiKWqyPv
FDdUGvp5MWw+hoCpkI4dEiPU8FUXN1b/2uz/+EW/USt/HFWtTafGmPlFTe5UvzSA3lGpJS4XkmPf
iOiuXLEEOfBkHZQYDf2SsaVhhOdSZQPh2HftzgH9/DCgshQmcm33vIa3boLXPUzLhxdKKsbVh1aN
d7GzNKdMcBLH2GEMxPDu/zg7jyW3sTRt30pH7dEDbyamewGAZJKZSqW82SBk4b3H1f/Pyap/WgQZ
xKg2HVGhlg5x7Gde0yam8UR2Udt7iqazvY8nWVq8VppS2W8r5HNOWmY2bwCCQ9GzegRojkueanc4
2Tm/73oIWRXbCtE4Agq0FrqQVBvGLo/sqdLin0agOw920w97jRrdu9/f3ii7UrGlZAYvexUboTFn
BjS4s1M6pwD3ZHCArQmAJldnayMNuYQ4MeGEYUKYhNN0ETkn0mDMUVznACKC5PNYNMurboQd4I6p
kx6V0dEPZgN3FX3FvPxW2aWxA8he/L6dAlmD6F0jE4fG2TrtShRAFEmp5adaU+AbY5rbpz7+MsJI
ZlabZfe7MyxIlTzigoUMiXUVOpRpP9hyhMuaJW7LMp2z97NpflmKSLu7PdLl9f9M3xQxPPL81K3O
r/+B31AEAAtPKt0NcBTBcqzLbMvz4vJtYxSufSFODIpCExf2L1cC1fFRG+wYMeDMbN+xT+Q7Yrf0
myaZmuXKkdnvBrkgpr/9cZfXA3oUsKkRccYjAqXn82FTnmogTgiBNouZvQnAWZ3GtmwfzRlBocOg
xYq6vz3itemkmUGxH90NzuDqQ62y4WE39Pg0wtDwKQnkvlRZysalf206oQHTIKK1INCG598F+G3I
WiTyT22dhXdNWSq7Oe/txxiq+p6iaPfGycPi948ieE02ynO+p5mauPd/WcQoJj9B4TQ6xQmqEmnA
0QPVEnnUYGYIYm3yc0ShHCx2k+1HCZZUhYv6FvHx2gRzy5FIiCaOba8u4MrWR+aEHg6V3/wQQJ24
J2bZqn48F9TOmyr0+ETMzqVjwHlcRUW0V+mtOuycJI2zBkRwXj/U+ZjP6ELWLcLraWiEXmhVqbpP
OKNvZZBq4dcGnCmWcGr7YTARrJW7Lm8AbtWDdrCtNhSpf7eY7hKV4PGrjEYBFO1urPZ250DeTOoK
vl0vV7uqtfWMNKWOP8pSaMk+3oSK6irTgiWDo6Bb65VxlehuSA9vq0cg7u+LjxfqHrq46VBrOl9o
HCVmxYn65FRJ0twf5lh37qTaqN5aqtQPu6LDHNZr1Ch7jZ5V3APHcpqn3z9HSEBQXoYiTQF9tdec
rAi7XI1wKwyG8AgpRvFHuV02Cp7X7geM/NjK4n8pC60+lC3W0xinlGzTkp/zqX9KGzU4slJfkwx7
jdsfJX70el4J0LjSKXQBAVjt3WKCzWgYGBbKCle7BMzIjY0IxgxM342b79oNge4SDWSTZ1peoyqG
XNU4fBZmclFW+b1jYGpnBOSdsWVGKEW3XXi3IL/w/vYXXsrzIFvmcDqRayFAok6/mtFZqka5pMoQ
GvUEVwJrD2+aAvkhhHrw08jbhr6iPisHI0xnxyVB1oNdvSz2y7qEAODKRWh/u/2brt0YIrUR5XMd
7Ld6/pNyUPJ2Mw/RqR1j7Wsa2sWTPiDdd3uUK2uLwBbBCg17sFZrB1jJltCBaeiH2AaQYWtsphcQ
huYXZiNv4bmufBCgedaU1RVc89WTnZQjsZ5kg0AonbewgEyAnUmzkY1e+x6Q+WSEYILoma8GCbVM
7dIObPFgD51PNEgrQF3qe2MY5Y0388opRO2XgiUKD0iqr68bNUqruRY+E/ooK74C5+Xl2KnRC2tZ
1C8FEogbS3V9PPJsVgoU0LpQP6BWLi0AuWAfycm7ODY/FpBG7waKli9Hu7c33s1ry/Us2QHwQBDo
V/tPqhzgHHGUnaxG7mljK9MO8/VuY5Rr60WCDTBDCBNdGOvV4YKsOQD40zRnyb3Sm5VfSqriYcda
beTy4lZcXWO8f9xjkJLYg+uKQdmUYwV7GReLxpi/4SKgeT2v0N3Uw/ypJDt5sDT4wV3S/LbMAnKa
Qh+IgXGwJUA+P8pKp9BT1PQUi8yJp3OiPZJCD6jSx6magy9d26MTdPtcX9ksQDSpWwhAI8Xg1Vto
NtocAUzFyU+eY0iBSwmdSAdhUaSt1LhNoasbOe2V/UK7ihSOVjnlWmV1haaathRQ8/LTEkklYOtC
OyCYsWXydGW/IHMi3GOZSN65VWiMmid2wEucn5pWp74dAmiK09z0gBD/ttYJq6aTKxIy0oYDVHS+
akak9sCuk/wUKsXyZZDnEDQRKOOPMfa4328v15V3D2qKaLKQLAJHW401EELhiiBTe1BHmAjTiPJI
kLfqmzhQ48KdkJ08Qr7MDn9nWOJ+8arz2KzWrAeDYFQg0k6NPRWQTrldKneIMnisky4Z8FNM+zTL
ozPe3R742jIKE0Eqk5SrLyCpM3DDPx08x6k3/RiGydtC02AwTLL6+veHgj8lqupo8JBTnS+jlBrq
lOYWL0JXGL5Ah6G9UOnZLh81wEG3B7t2x1BxhQeC+y6qgqvtCe1Tg6iqxid5NMwPLUKZqis0RAFP
NsYxWSrtDrq19SIpEn3Lj/vakad8jgsok0r1fvX0Zf0IdWRSaOTaebIvErvdj9zsPxctduDjwrrc
+Nhri/jrgOJG+CWx0nHJQnyDZMOwK9WFwbjs5Dqu93Fsh3/jchHKzqIsSTC05vdpUot+XZHFp14Z
f8b6EDxkbbyVP/zZwl89EZoweCXj5xCS3p9/UQergjo8WJ8Avrv+FoKCveBYog8Slti9Ku+zJYZW
HARq2nkogxq9N/SOcgrrAKK7oaEC7VlKL80Hs7ZNwNyhIb9qh1b7YLV5aLmYWiaNq4b5ZPjoQLXm
07ykzc8Ud9DERenUeRumRlHcOWbapgfNrpVw10ZoO7nSSG80UxSpQ58gDWQvQiPrp4n2XeBOpS1/
VMzCUf0Qg6JXwzAGr1MUGdrdmKtF5ZvqpJSuk4TDgzQ5bbevnUT7aBfSNPh6il8BtBZtyf0M/TPH
b4166N0SFxTpJEE2e5xUrTKReO5hEY3QzXM45Uv6zWjJsF5jBmNzZwRmqhzUqmlxHsYK5SSh0l54
MxKPmdchF43oF8IIuJwAWpxMcpaifcTrM8sRALCziiCjnL7mUW5FyEYrMriUIpzeT9Ar33FLWcvL
1rHoSuHIAsPoe46Qyex3rRJ9apM6Ho95pTuHfMCu8SipYxvuCGuVxNNS2c52AXx3cyfnoZ4ixhqq
GvdaDN2o1BLI1qAFMr9M5vYHt8dk3qsZLBg0B6RGekjHpBjeoa6qB/5i63nxtJR1+waNafNFiKRy
Dh17nJqn2ayiys0ac/loG6nzbTSXee9MgOmEIoVBGqqYjXUo5DrvXWcchkfEs9X0xdiOw+hi/Rza
PgnWSBIOtTf0l3zAtjl1Rn25kyHNhtBnefV2TpxbmQ8dX2+8ajQnZV9RomrvUnlQcnhhVa37DVq9
9/DI297FiNn5SHlwtL1uKox3tWNAURPRs/0CmY3xZFRIhbu8nbbiyTw0EOKickbnQbFzPXZteEKK
21HorPHYrMbOh/1U1LiWRMCXKx6LGpHDsPte6wFMrAClpRr2Ef1mr63nXMa5YDHe91IQAZc0ksLL
UGEpdmZKh9qd4dqETwNZVevmtllL74upUU0vxNn8hID38kZLytR6KuQqW1xCtwQgv+zMw3GC2fZu
mFujc/Wq0z5UtbqgnIEnWvmzlwYVfLGSD1t1pIurHWgRbUpb4KmFZOrqiZ4wGdXjyMlPUdAUXqFq
TGW7jJpgQ37BHEvb2faUeUFQbNn3XblneShxqQC0RlVwjf+Av9gu2VinJ1Ag5aspmuajogYjiU2T
7m+/X9eHonpCJw85qTW9JxmKInRk7GmDERfhvAgXIPeVsVelQNsoYlyJFzExQb8Rrohwzlu9HjHc
sxauBE3Yeqy/I1A/f1N6Gjy//0EQwoUqFcpccKXOb/QwHpwIiznyC21gRzewQR3PthPjS9QZw7Lx
Il7sEeDZpIREwWDR8JJQz0fTu0qbnYIUIw3H5sGJNTRDQOVNB1ObiOhqJ56O+Ooou1JWpq0Nem3t
ePYpugjs5kVVCJ3IIgfMkJyMtnL2eYeRFcZZbJZC6pCv+P15JW4DdofLBNHxavUKM5a7CKOAk6rg
RJ+qnF67mw6tFG61MK6ExhQmBPxCWKIba1vXKp0Q2G6QeTL6HLWPwQneOrVjf8spDr2pW+V7QxL1
u19HuE+tAhg8vV/jYirb1B6tGtPME0JHsdcKRDi86mQ3S8bX2/MoIoqziEPQ4CnhydjPCMv11f6c
6DDKxmjlJ7NVs0/IXJUHHQkqzHKdpPtYDZVz6NO25MWbp/fAu5Nqd/sHPIdO618gumJsWOTWofmc
71nVRD5/mkca6UmWjL6oWd7PjdN+XfTC/mFGOi+lnNspUh40qL5KlU2cHpR6HNzPeqVJvimFWnfo
h3oasXIrZNq4Iwn27Z95EdwyTyQMZHxkl5garILbUsFoJqz7nGwkmHaSVuS7rKqGgxAqeVBjY96q
tlycJjEgFxRbXPBarNWAjdPXQR0xYCHN6YkYDmJLIiserpDZRs3quZSyXgKQPwLeR+eMlPN8CTQV
+QptsWhMqkuAoNoYwnOY1NEIfV3rUNTNg9ouXSIXquhZXdTZaZyT5rOaJuUrudTst6oR67O/zIgD
3iFTNZLnx0Yb3WlObb3L29Ycj9NYpZ8BDWSfMjUAwYTHXg3QWS2VZTfWGiImk9QbXjUEQBzUeFAy
l3e2Ud9zwPvOBf46Da+aSMj3WC2+zjTd0LNxCX9Mamxg9T7VYWjgzIeTEZzfOE/wz5uqAVp1icPY
I8Sh9A1SVWbgKrM9fri9Py5eE5bLEs0rqv+Wzp16PoXQvM0pKhrqHXzrzlyCDutAKT3+jVGEwzRI
EABEayaOjO7UEslZfpKzTuVSj6UXTV5rG7fPJTaCj6GHAt2PCiYY+VUaEidJZmYgS0+LFcQHhJXH
HXGP7E9x0rP+SuBFmaq/jOIuvi9VY/kcNZb2cqSN7d/+3ou7V/wQahJEgID8eKXPZxXlGOALGpCI
ONXnXZApvGxSS6ta1iY/tSX2JC/BxnG4eEQZ1AFjzbMCZRWw/vmg5Sw7i8CEUAsJix+hkQ+4bISQ
HklprX2gl/pn1BWSF8ESWVuuG9dOvZBcEfhuAcJeBXlsrYpDVhUns58RipSzAWBW0LnR4AwbraKr
QwHyAYHKaKj3nn9mglsDeSwApnQMbOqdUgjRArHXKV22fGquLCP3mOCp8oYy2moZySZCbZaxQp9b
pzzMelqdKlSyoG/niFvVUXkvW8GWKcyV7wP2IGwVeNdE3Hr+fY1Wm0ToS35CJrv7rA0lsgNNj7RZ
rC7oW97eqM9uNqsrFJ8OVFxEQ4zEfnX+KaCRSQxsmob00W0GiIBmg+tm2WbxTo9nGZ/MItk1aW//
HOmd+VUM6i815fYugXp2wOHIOFIN63Yhkm0uupCld/snXnnpwb+jVsAjJtsXXIgBGrYyTTwoBkq+
yl1Pk19z1XxO7m3dKd/GWtJ+XEAR76c0pU67SNl8d/sXXHlD8TNGmZ8jqwPeXV0rtQ36pSHlPi1q
at7LvfGU4XcGOTKH6BNiHPz7w1FuQ6UVaySuzNWSVGZdLPSH81NlK9I7u2w1H03WcMebkO0WC+vP
jQEvQTeUI7kzAbpAE6PHtDq97VAVTpZ3IFcDs3oEVhTu8q6KEP1CL+vT7DTjPqu7yvK0wpnfBl0y
HGEIlt9uf/e1jc8iE4lbopBkrKYZ29WsyXUwN7nZxvc5nEG/GAfhopXHG/fztRUlExW0F9AUBP/n
ZyzP5KW20zE/2ZnZ7awwdg411Y47pwqt+25prE+//2nU+HmUEE+D9rAaT42mahzNHkvqMGo/M5Kx
CGk3/Z0xDFAgbw927eNEKQIMlSIe3NWt1dcVymxySfC15PUhVdLloNRqfUCJyPR6a4r+xscJgAZ1
P+BoNITPJzNTitQKFkOk2dCWl6B4PTjTtItJft7f/rJrO+TXkVYNdUAmSojQEJbndF19UGIp9S/q
bzgK/HaNliNBdE83VJQuaGedf5TatkbkKOS/c1uVLmpi5Yus7Uw3hgP37m98FeIWANdpJ9OeOR9q
pjM0yCFgqUQuulNscdj90k4nqtAqOcTtwa7EewI0jkcChCzRVj4fLKVkJlMtSk59FPbeaGvzfVTZ
y0Yocm2hnu0nCQhElrsaZWzNWO9Aqp4wMtPeJQsa9BNeUPsKweCN3X4JQWCl6FOQbZBR81ivzhZ+
1nFIFJuddAdv5F2iBuZEcTTR9yhrk4WCAMghRUsQfl1FBeFymhAmDt007YMHqSlgTkJ667c20LWJ
Bjoo4gcomtys5xM9CAWmvKaR2IaZtTMiqz6BstkC2ol/Zf18U3QSpw40wgUybEox/JpqLTtBv87u
OrlFdcqe26MxmNEusikfx/XQHpAD3bpCry2xIB/gBYGAzkVXPTczsEk8tqeiTGLYJPJ8B+UF6ccp
Lfe/v2cByIMPghJAeL+60FpzQkBOrDBhPyTiuctcZ8Ab6PYoV19BkmQB/BflkrVqYFRxTbeWSIUC
p98lbbJQyJWjN7OGZBxBr5DkHZRup6ULFY2xb/0mscoN5sy1BQU0QKBj6OCG1vlYM4RJEaCVeiqo
PNyPZk0jw7Skpzwuv47BJH9xxrj7PNB22DhH1/YrLGr8GMWTAebvfL+qgW1KmlNlp0kezBdWN8Yf
BBl44+G9FlHDi2MRqQSLuvD5KE5WoqpX5fnJiq3wG3pP4UdH6jiYE/xs8DST60xpfbi9ste2qoDy
knlC5yXGOR+003sltbskOxm5Ib/IlTkXhq4WysHgk9Svtwe79voi5g82nQADLKGY51+ae2bT2ouc
Mxg/BlKtFo/VgWwmIDZuIv1QBIDyN5bu4vssGg30okk4KYJQtT0fckCAIR8zRzsiL5zulKFTH8bC
mj01S7WN5+Nie4qhSC859zA3L2AE0zDOsxq3OpK0pVLvFjO2dwFYjOKOZlV7MIeOvlHejQWayZUC
A+o3J5f6LAPT8UdFS+O2P//SPG0RmAT+ilxkqO8tmVqamuH/rjtk+bhnbEX+F4eC8SiKMBjMLjSS
VjObKaOMmKapHRehm46/WOurQ+hsHIrLuoUYhleZs8fZB4Z1/lmKVaBEXCf6EUfcPnFHo21fOkVS
NGgSjsUP9nTxcm4L45BGkqK4jglDyY2LTj1JrZZshHOXSywEmoRUBVNM6LPawPaS5omF8PnRwRzn
wQkQ95FUtT+h9m+9Ghu6g0sGZoSuXrpxTi8uB5oZ0Eq55fkF5Hzq+TTU2TA76JriDIzhz3GQ28mf
F21GrLLqT/qi20SvwcbcX54dwKZE5nCHqCTq1irpkDr8T5W8ZurpKO8DqqJHVaZSo9TtlmXOlaEE
SkVsKI7PBbWhsLoupjuoH/W6egxiu3tMlU6mWSRtUUOubFshRwGMgneZvbWaSKXtQL1TXDiqqGDX
vhQYqL8bSDj8LjKMSj+NG4SLwRhQBF/d5mjqFpJR6fKRjirW58sE/XE/zUmi7m2wzYNndH3ydebE
YmkA32wLhHntO4WAGSsI9OtCcQcZiCzOF3s5GlNSPuB3WfjzoMobW+RZyPcsyAJgJBJTjLSE0/0a
OzVhM9+H5qwcO53L1W2LHlPsKS0Q7DSVLquo6M4j1XusfF9zazkmkq2a/k0yQuejY1baNzmdxo9B
zglyG5wFHnsoWRSqI1kPOeym8tmOyHwfxySKctfMxypxVaVvXzsNzhWu3BN8HLUyC19q3Apf0sg2
Pkn05uqdJITpXau1+s+NkSz3GpRMiRwFz1G/mpFe3XhpLh43ZoK8AcQTsRxF/tWCGwnViJStd9RC
zEFmrC984Oo4HqCZ6fGw93e37/v1kYGNQsAHIwbqAyDzdWqUYIOmtDhdHofJrF87WJIfspn/VEoi
242h1mPRQ6AKDoHvTxzSGoeHqEduz1ozIa6cyL3bBkr7mAHAUB+XlDvbc5qpu9fLORw8KYyjT2Qi
1HGNwdFfoiRpP0wLdi8uvsaTvOswf1C9ZAQ7+THRg9l6RFEk9xp4T19oHzjx98bInAd57Fp5cu06
Mk0IT6NR+zkVuNQ3VJhGL9togm80NlVfesA8c9kLMzMI7wpex0/L7MAsqMo46/ZTJtudp1Z1M/lS
a2atJwknYDdaMpQO5KWpw7t+kqcPhgT61rNykw/sctsO/SgZq+JpHMd2b0zdMD/qQQ7Qq53RHLzT
R1qxT7UaopqF00BqeSryXdURrd44PJR915p3WNTMwEaIr+x3t1dk/RyIpo5QYFO5xIio1qAiubQy
iTPSH2O7so+KJPfRQQuCPrsfkske7pAPVj86ZTSFmzmliCN+PfEM/Wx3SlRFZw9U5vlLZAa8VJJk
DkfNbsLUs6MqXlxqAOFn6irW4EWxOksns1P0/Kh0kvKe09rMbp4t+JD+9iyILSla/bBFiXnOf4rV
JxhCIqN9BGnYeAmKy/DDWvWHo+PlYVZ55ekwTTYu9ouIhAkQREudFgaDI1dwPqrqaCj4VmV/HLGI
GkDhmc5LJUdg15dBVOReok/IOkdzUBJQTyGmnXVYd6YvJVWLW40SJlv59OXx5BbgrhdwS6KkNewh
KuIkHtNgPupF6bwM4VYebRkUyVK3W/H0+lmBF8dsC1dOIhECIfHnv4TwGRcFvdRxIcjtkzu9y+FY
4jx1uL2w10YRgqYo73PBXVRi8tRZAkkdYIhmfe5H4NkOSpNteZteZLXiYwBtC/ANYR3dmfOPMaws
Hu2UKzumjY0MZS+j32G3O6vuFV9N8+gtCA+3jOt7R6rNR6UotjCrl+dYwFVpLyJgIyZ1dZhKKHgR
oGP5CNASKYa2je9qzOH3sRVYx1RrqL+Y4bLxaF8wd8V3C+KY0B6DHquuYiBtaJE0A092tHlgI1cN
rDLyAO6hTNcXk3wcKtTPEB9Ht1lR57ZxB11mDmD4ZoDTpPLTYGjdz8Eapa3KyTP78fx24achBkws
AeSVYPB8SbLQSQBgd8sxUzL1vkxGU4jC2/VXa3F4zod0yKdDVAG5AVOI+DhmOM5SHGVKxZGHahxU
P/zQusWdq7GAiwtGUr1rOgIPT4JIMbmmVJmNp3XI1npBNJofNI0iCjo71ND8Xq3bJ7M1+8mTcS/5
FGM9W3lTVSPukKPQ/WXk8L+c8gjEZSAiG7fpaipociiPP9H3iskHOvSCXKND9tvNcJh80vMw/yT3
XZXsbh+SdTIiVpEshI4uq4QC6Ooo6mYVxE7XLsfGUIJH2SishzwJpwRnq9T5XmBH9bPug77Zw8Q0
394e+8olyHVLUY3GNTuXFO18nYQETsvxWY6wXONyZ82q8RMe4KC5OsDoSbgMBS/rpE8yr+VuLHwR
Q3zIuilPfEXvyBhv/yCRi6z2DTUFkMpwrmRKRKvfYxihlDZ1Jx9hY40SYukz0L66MLMd6GkLz5so
ReNdweoo92ddiwkuZUn7cvtHXLmHRYFIUE8gI4H0P58U4O1FGMzNeKzKJsHLQ553spQGb4gDq40b
8srFwZJTiyLBhUuwvrr0NgjILpbpuMiz87LuUiwj8rryxrCSTwUXv5+nyV+yhf/1bfrv8Ef59Od8
tv/+H/77W1nNTcxJW/3nv19WP4o3XfPjR/fiS/U/4q/+7//1/C/++0X8DeeY8me3/n+d/SX+/b/G
9790X87+A/Zk3M2v+h/N/PpH22fd8wD8UvH//L/+4T9+PP8rb+fqx7/++Fb2RSf+tTAuiz/++qPj
93/9IWqJ//XrP//Xnz1+yflru3T88r1s1n/hx5e2+9cfOB3+k14ShKM/e/xU7/74x/jj+Y8c9Z/k
meQDZEe8ls9/VCDiGP3rD+WfVAjpLBNKQMd+7kShCSz+RDL+SYUMwifvAuV744///7vOFug/C/aP
os+fSkoaLf/q+SUBBkAgWJDAgRqNeICxDhQl9PciEEDSDjHZfW+lb7Vu9Jr8Z4HnRDZhWl8c+uxL
UbzPLJQShx2YYrebymMt9Zh3qIdIbXYyeL9fpu+vn/nrzzrPlcSvIlwDD0+9DPgDb/D5QcnKKUCD
TnJ2vWxjX0y+6I1t54BL1/pdbDpbenTPQNr/XA8MSOKFkreYAdqalMnOB8RWKhlI2swd11AruQgi
GfljhzJsADUlrTQ31PSmcccCIX6PDCCJ3DAtpDcAvjH7UoJ2gDAT1tkjzkiIh+VhgDcT3e6WipTc
Sq8UlDA+1AhMNrsiTWzcr0AU4KU46erHalqIB8MhWj5ESWd8lugzhofAmefKHxCaTd4ULZbBuxzU
DQ4vhBvBXnyJuWuzHux7KGEjczBHuQEx6DSxfcJikNXMkiId0DRRu9eBqGh45ZzRRpqUwTjEix0e
JHPGbiKT+kzfw+zt91EeyqZbVhqGJ/R1xkNcG7XhTlDFPoCJgYOr6pFCeRIqycLrNfafUEGVEDZq
CQ0qzBPwuFPUrMX1xTJLHwQPcIjCmJzENREB6TwnJNR1IyVfZC8ZyqLDfBBcpEeet3yzg3qKXKpm
tQOYtcJoBOg5BouQWUqMzMJxfgkasa92KIwxvbqWVJHALJSmO9hWDoyicfDtLCIIW14vSYbpyrSL
3/VLTaAEYwEvQKwpMJvIRqW7C+UqeVQII7faAedvzfNmQjOWyIlIhe27VnCQ+iTOpnzWwIBo7RFH
RucR2opcuaWk6JIXZBM2alLi5Niy9Grl4ZtLGf/2Cbo41yBTKAOSj3NDAL8RJ+yXOLxVQ3RuIDzv
ysbCii+LuzbzlsFWEwBehcCWwu4w3K4Hqc/m7uUtg/BVECnqzHCCRHlLwMfxGFj9ArqVUtMvqIuO
8ai9xbayfUqidvTnPm8eegCD+GaFxR4XO8dbKOk9SCNgTivIC4qkEdn10G0ppIj39ZdTboDkBKfH
LxIkO0G8Pp8USzIrUDmJ4kdKkL1w9KZ/iUtV8+721F8dhciUSANtd2NdFg2nUE2SPiZD0KbifoZC
tMuCRdvdHmW1yfiWZx0SiHs87sDmV9+Cvz1wWIQn/SHqx9NSmRLixPrnOqox5cGcqdpXSTh/x5s3
jrxcLuen2+OvkiPWd/UDVutLoacLyoDJrMrUfnIG23jdN53+Q9FDv4e48oiJ6keeBt2v9LD1MCWJ
Nl6J1R6/+AUiBvplj9tKKaPinSJ3MCk/LR3SUdlibZNQbyjN2iLWCWY3qedio8+4ep2exxUIGGxZ
gDWxj87HlQoy9VCX8MtN6xBwYA42MjJ67DJbmMuzZn7dmGqR1JzvW9ZY6KIbEMQgoq4GjEspp69p
yr7qNCn1osjyW7lS30WZKXuqNSVHI0udV0MlDY+LYkw/ZjO33qC/hCXM7Z9yubchqP4JvxcKnWsI
Pj2Iqi8IWfxmzKyveik1LyOFTOn2KOfB6/PW4oTCTH2uJqD1eD7Bo10qWlkNio93SfK2c+blWKST
9daIFseleUbpN4yyYMO34PLbUOKCxwANRbRS1gjYHsdXfDTZTkbV8c7C2UR5MB42vk2cy/O15C6k
NoT+NOTzC3mfsgyNmeWUfUpP0X7KJ8BFAzdiriTZp9vTeLlPBY6XehP9EjLm9Tu02JEwvHBkf4mG
8UXhjOV7SVBu00rSd2UVJhuVr2uf9tz0E9ANoH7iyvrlPEoTNg8FYkx+GZf1wRgkIHew2fyehHhj
qBX2EoUrsho+jVROBNaEbudjRZbZVHIamruuRv5vB13a7F2jMsqv2hzUyO+aatq4il0PuDXjynVH
Z6qkxRHW1fyQWxX+WF1YT09jiDXcLq06rK6nmDTVDZGMqH5v0YXVIdVxERJA8CAtEzfZLzODDKsO
2TBRd3EWTL7WzaWfdsm0lzU8/24v+jM35ZcN9udYiENQ9hQKG2t/JmXpl75IZ3XXm738eaQSUrnI
W7bvEpxgZ2zrG21yF7ROtAPNDi0UIB/9pFjJOHtwfOXGbTvQoL4ZL86XHDqcvdfTgBp5jo7A27bF
ytg1y1bV/cUSHkmBMmfKxs2+2kniG6ghC21tgwq2/bz6v8xXmmLJh2WIJgRJ7Qc102zwo818bw1p
//r2fK3uGjGUkO/hGqdQwmu6ekeLOmpTOJQEa12kHBZFX14ZSwAWaEmadqcUcvDWoE7x6vaoq7vm
eVRoPuCGuW6oZK62L7wlaJgyQb3aCInevnJ8a1q21E/Ev7LaCsgxUAFCdV6UzVajBBUqTNVkK7us
K7IHc+jN76WZmOEu7oRadZDX+xQd1Iei1523fT2nGzfqlfHpP1BHNHXkXrS1PUvOG9UibMhlExYP
TaPdV6p+As31iO34j7zXe7ewrfe8Kd9uz+7q4hOzCySb6ofAnROKr97Lmq5wXIyyscsrbdilS9Me
IXSOnjnU8a6TrC3KwvODdD7RQKzAPAI9grVwIfNa9rbMxZJru7yI29dJXQeFl+IZt8dqAGOarlGG
yGOppmOXTsqIW5uq1F4SROCRU0id5h3AWcVysSAyT7GZLOWh7+P4YCBPDd27deLipIxqZtxPIOKK
A1ivOvHtbrAzN1USe/RvT+Dlwon8heed3hFdA3VVZc312nRCqVR36dTDKSy17I2eR8VR9C/x2Y4j
bedIqnTQnXmEdqObW2p0q/qhuN9J/cEYo9rGzJrrwjelUow0rZoljMbgjWXlduPNmI/TtnPgx5Fm
WnhZ17QaMno6ppZ4chn3DvTjoXiHq7wxblzhlycWxgSakKIKILQcV1PSRIRoyFDpO4ED9+y6+Ik5
9JYh3PO/8p+NRJDHNUT1AzCiAAdeMMAsQ+paXDflnZwmwJ7U0DS+0RVSJt8OCkvf51zuT3GhGOSO
Hbg/v01p+BxGuYh+mlOVfaIRhhuJ1U9L5dpVHOGom8QY5ilmqeSeTlfzQ9MTNRwc9Fkyt0mcsTgs
bTf/uL2Dnp00Vl+C3a4NBBhYPOHHKj1wwqCsilhXd5g079sQZIGamKOr9Ln5bZmWCRNHJZM+Iylr
Na401P2hw93FcZUlnnbtUqmeHhfGKx2L8ne3f9r548IcIzkI8xE5dn4cpNnVSjrw4u05bSzftuLa
B3XFe6hStnllh4rx/vZY57uGsRBzod8FNkYU2lCROX/4JazRs4j72cdLXvPRSABLos7ZxnG9+CKR
G5ig48VjwhW0GsWJ9G5e5t72KR9pDwAmsPnQI4iKVmZtpX3a2ZsivkggVknnWVUywIsGjBbiR1wx
llxUjwu/igu1H7w+V6xvjkZ9y9YoGZXD0u/l3lFPkQlmz6kR2tX6pNrXOPNtpGOXXy9agHw8gisA
LNaIHQvOsVpkoFvjqGx2M5UFz2ozLqtu2XKU2BpKTM4vcYnaNYUGqIKJllACapXOoFQ4mkchmrYR
x53HJWKeCWopUmB9hAcQFIHVUHaSO0Fvm/5SyMPTgD/N+9IKpdcLxiOvhjZU/DQrtI0H+/LUilGR
F2PTUmNmoc9HbeYC7MKQWATKo/UmlRMJUKmeHJ2lVe/CDNJYZaEMokVzuTPjNnrgCi+fIjNuvg9K
oxru4BjD6wVc4e8vMlmMKXRRKabDADz/YUuBq0uRdpY/2pOzr+pu8aemH/dNHGxpw19ZZCrvTDwW
pwCX1vsJpEKpj7lp+flS/j/izmM5bmRrt0+EE/BmCqAMrUiJkihNELIwmfBIuKf/F3Q6WmKJYoXO
HdxBd0TbLACZO7f5jH600t69AeMkbjdQxdu/DQ8MjrdPTbsbMvQpl2Y1mrbmZLMUQOXIkXrGqHA5
B8952if5sZVIobnGYWMwfj9tH6Bf1TW2lXhxhtlTsTcLw/mAvgfWuzgrIrZgBuqVW1frlT8m/Zlr
8+Qi/+/iyE1vUH6HEHVq5dinYrWhS3jx6lrqksa52qdMj1+5ZdJgt5gFhxQo8Du6GHJfeq28INHP
P6Xe1J7zmHua1PzzS3DO3AyvqCtOu3/IJSZNMFcebelF3vRrIr70bjvflrPfH60KZ0mvNpu33qSr
hwZ5tDNyQs8c6G3+iCAELYZNgfzpDhb5qmNXqrlx4GjzVanp1rvZVsm+UAM+W7baO0Jljy/vr2cf
eQOk4jGLDt1pAeBWeDH7c8n1U8sVbReTFhm17kWT+dpnbtblarXx2Z76ZT4UpTs//D8t/xu7STeS
Ucrei43GnV5hs5fuvMlLY8vOyj1cvWLnd3UQyRa5+4hsIP/28vrPnWRwUKAbSavIQbbX80u4VvC3
imBuvTjxjXaP3YvCdl0kNwOY3K//y1LbYcZpi7T1JFwv9pKqHOR4rC/tFOclYBSV9EnoyuxcD+75
p/q51PbPf3mqVUurSmgsVclgiRI6abu8GSpaYn4d/w9PtWXi9PwMeuYn14Ha5NOJu15sjUsXrxsU
1pwG6KJG7p9Z6mRe8N/jCZhnQ0jCWKVj9fSx9KaeOh8QWDw6ZRfSMnEQxe+tQ6oppDSTJbgz3Kzf
GwNc2wXwwoXjTcAaUGv6gGeKe6PEku3+/vHR4SZ2biLxJI1Pf1KGua4he2KXhTTdQXYDojTtjPoO
rZzjy0s9LVn/eXo6g+wdvHSYxj1dKpCNr7kzSelUMUq0M7f6GOidujKttN0by3TOWXHbj0/Sc8ZS
XDxEQwBO8GVOHi1dFHWBqjmareFFiglUVJvmOXO/52KexQhs8+nAoPm0IzijQud14xZyHZrkss8Q
/xduecgmR48E2WpEV6Y4vPwqn7vufi4K/O/pq/QA4pgtKNd4RefzssW97NY3Snc32vMSBUNu3cCU
rW4tcJtncrZnXyrsesb5/gZ+MZ+u7Iwp1itEMz6iXcTSriQeuNU58Ntz55/xP7UivpQblvjpKlou
UR7zeKkF0NWDX83OQU9V6HnJOdDMs5sSgM6Gg6ebeApZbuzOQwmE5ylGCjl96tobFK+Cm76w2lhN
g7p4+cs9+/5+We/kitSzpZqZonuxyIImauGpQFa3gjNf6dlNCSndDKjLaBCdbH1ERvTa8UglO1Rz
VTg3frOzJki+slmGI0iZ6QYEEFPtv384OFToNP7w5DplaCTlqNWWzmXYS618bXRFGmtTpv8Pr/DX
VU42x1BhF5WvDefaXbODSmtvj7lGfiYwbq/oNHqQicMHo733O5qqn+lfVRpHLJdtd7lAAtdCoN/T
h3FhHBbWVt7SXoTNEXpdaxgHaY7qzE94LrFkskFzEa4/Olun4F7RkTMLyu5YBJLApbX0Ft18mI9S
qNif0jmCRYFWyTxUX1rU/D4B5gBw1TBPOJPjPnMgCW427Hv27kaGeXogJcKGyVhWfjxPqbpSmVr3
yNyIqGJAf6af8MzeRTIcqBD63PRUTgXh+FuV1OrGjzuYul9G2dHKpx3V93XzseMW349j4Zx508+c
StZ0MGoE0Uw5uv2mX/KNfl40dCFqP07zdgX0XhiXuMafm4s9uwoAV6B5oOP4qk9X8ZCOXJdO+rHq
qyr2zfq7BTf3zBl8LslgiAoWkqsvIIie3A15P6eDxB8v7qpZvINliTH4ZDFHDdce/cQwJbt4gGdp
f9IkUzOA/mtZ75rVSfVocCr7tio782auk7O2js9+2V9+2UkCIHtLLa7BJsqtEjyipvtix9b3Pqye
Ml8xJhD3U2Gck/159q1vbEuEuOCknDqYU5BY2IuyakuL5oa2uX2FzuLnlyPf8299A+zSogKucCqk
1ZtrjtaewVGdZnFYpZXftond3/pZuV7nelAdKO3rHT4x2lVb6V2k6ZN5EA1GgiiUCSfU2vZcZ+6Z
ELYxVjaL2k0J7VR1MMszTyOZ82IH2cqdiQTVtxX7kZ0YAlhftTXCJvLrYj/50HOG2c/PbMWTOd2P
jI+LdTPHwAVgswJ4uuEHfI2sGcPgmIQahIhydRGag9RuqZOxJ5Ga8Tgr+1D0AwaYZrLuWkctoTPr
zcU8t/PeSfLuW98lHzxPJpFWQI5rA3zF9dwvXuU4c+dh5ifjmQ7RcxsGcB5jFaIJqMaTYLA4UkOm
0/FjsC1W5KZedqEniXsmoj53GNB/Z3j5wwL0VAa7zaqW+WbBMQUijQzepEFu9pJpb1jpfAiqxcRQ
pNZW58y6v0dyAhzkI1gbCIyiBPX0myBEWRQeTuuxbzRplAHl2XVeJvfF0KTxy4fi9yyVpeBykyZu
Wt+ngGT8HDUVAG+L9akq7/oJnvXmDwgrLIONXe6EpRfXatC98qMnxvkcPuzUtYXcnwsE+AFiW5x8
VIyePurUqKUs/RS7RzDgdiTyVnwTmiKxA1to3xbSDNIwZ1RwnY1eZ+4CUa/fkIVt8tCustXdBboq
/dhGJXFiYux0j6Y3VVacOLjbH/R2tD/lK7I70bwmybBHVsu89ZcUzWHTy7tpl3p695qqwLzfOpKf
+nTEDcxYZV3v0elF2KUu2/lVNWB899f3Gf1DukBMJdio7OWnTx4wTTarglJLOJt9fe0Vrzvam3/d
sGSVDX8Bl3STrzm5aRrl5HAYBU23TjG9qdZg76zjN2GW8xksxHM7CT0SZK8Ye8K4OTmSWJk1Qa9Y
CWxqc+EVlvlWV6u1t5qO7p42q/Y76k+7SXOsu5f38DPtYh6SuSfqR87Wxjx5ldheQHpwaBdreofa
8zQ3/Y6bJD9Y+uI9JqgnHjy3aUKU1Pr9mBP8O6aYV8Q0Y1dgEFSAfr93mmS6P/PDTL7h0wR1K23h
v20ILUL8yW069M4E7m6k84Nkr8WoqTffuMA+H8ip7NvZaTYZZWHILwv2xiMsDR+Q5Opz/LBg0RCn
LhFj++sGIL+J9JB5EKGFFOnpvssTNwvcAL08dmV9K4shCZUa16+GjSXwjLGLDNsyPYeUeS6kuZsq
B9BHLrvTGx7rIQ4hBHoIFuUUpaZT7Snrvhqzcc684wSTw42G0wTZL1uBDHWTGnj6gB2szyCgxRm3
KGBf+uCSw8aa09cEGnWd+5uQoJZN5kc59OVeFY461JVv0wRui9fmWjZf/NbOvjazqd+52tzWoezt
cwSi36797TeyMTj3wEBJ25/+xiRNEZUGKBe3jpzvlNNpX5IuST71wl03enKe6YfGzebvip/2uJjr
X3qI/vcl/fIDTq79bqp8ZN4rLVZKAivPgrfrmJ1rXP0WErandADOM0M26VudbLVi8Jxi4IaJC1+7
RtHoUkirimbNuu6c8WqwnddO353JDH5rFmxrMk9FcomeEpJCT9/s1NpN5mq5FvsuUIFwSsuUsOd2
VLntAekJ7fHMGd8i6JMzvi0I6oK8ciuJTsWLHA2koqehauDpKolThYlc0Qd4Fy+F3X2fx7L9DN3R
AcRXjuHSghd0y3O9hN/Soe03kCpsQBNmr/ZJnGEMmKJYxtesqhmjaC97vZaGPL78pL8d4ZNFTr7m
zGbOUqfW4hzIK1TatGW+qju3qlHNm5eXeu4jYo3q8gecLYqCpx9x8exxTrVCi01TZsmuWpvVh2Pt
6wecQfT3M4j27y+v+PvDQeVD2NRH3Y254ykSSiToT0q0f+MxCOq9aLI1DSXEgDtt6ZMz99VvaSVl
7C9rnVZ/GsxskF1tEFdJ0l8Zvlxu4P/L+6ydLLBIDnJoSDKWZzK93/cIlwpmTRv/h11yehe1Yl3R
iTWT2C5y78rWK/faMFJ58fJ7/L3IQj6Uo0eBBVkIMuL2aX8p04VWVLOsnSReArO47aXfe9FYDe2D
a/XXZlsaGC60zcXSZ96bppTlV/Q6zMhlpn3ZYWF35fTtuery9zD09CedZCYTkc5fzTGJZWAsYZCN
QP0zm6lxPsG/B9dbpodSLNAk60LmZ07Nc4uT4THFJg0DcHtyaprcybuqa5O46AIfIF8tjjN8uXdJ
ZwxJZJu1cwP/b+KTm+s5rQcAqM8EJx9ZIYIDSFXKmKdfYzLKBQbGmO4ya/Cv0g2FF6VzvSKO5TW6
ToVL0lN7jfOqSI25DztnmGGC5JPUOW+IzJEzaTCOhNO6zqFSTW7Bg9Hley757D0D17s6sZCSaSoj
t3cZfmpOmAnMQKIgqVvGyLW25Lskr+3HTKkgO8xW7QHEqPvurtUTCzNFzZjubWfUXymrE3lY6GWn
IkGdjm1Hr0kRt70/uiEDFuDQ6KCDOWog2uth2Y3WV8gU8/cKXsF1sIoeOXavK94jVIfwTsVUl87+
vNpvrGap33Wzp/M8OJe9c4Sn3ySjN1fIzAUVrnYWrvJhlayMspbKkzKqwLN/WYfZzELHHbQhhObj
5vBYanu+xKsaFZEh6ZYsMvDWmmmC58MxKGXrRN7qlxS9bqPSaw2YjYGtR9d+RoorTWO3XZHeoIZ+
P4OBLnYD1r9W7OKCm91rk9lHJeJS/oOwlk6MO+wBMFwgPvojSiy+dtTbNABzUanOWONmLTvPfGsw
HqIc8ni+so194AHtFDllk7zNU4spQ+7r9YORpRDzD8obZBkP7YTwSWVlbQblCeGpnZGJwIr0BOme
2HGV0eGokSHSqrW692mYM/GxG5nBRYUetBIhcHte4cj4Dsm2EtMQls5Mob8auegjw8vnb1Cv9fuG
AfS3bBLeEOpuqcvNVDrtYx+Cwvqu98t02rtVm4hj79rtGK6rPjThPDMLihtDc/OowxVBhe3Sj2+M
vqJLYkjldXHTo7ARmqL1zFBa3bDuPCho6yUpsz8wgbBlFjb+YppxkFmptstTA/TPsM7a96VlD8zO
aNBOs9Pujs5aR+MS+cs+hMSdaftCJgNbHfmPWx8nbjuSCrnFKKthlXcNU6MaQ1yIS5m2fGUo4RXx
Ynnp69Yi8IVGlnh3I2jFPhzquWpJ/C3kQdCDFI8Lti4yHDtTviKr9O+HpW3eAEJAnHJtt2aqMivj
bsF4GuyzOXfTtiun8bpN6t7dT55m8P8HPDCGvY6GS8iXQyEwoBXzweSwvaUrO047x6SPE62p213k
nY5oeuHUdheTFs2fGU2On6yg53/EABAKoVaK1YJpN65vnCTV3zB/NT869L6ysBhFvYSLWruHSvbO
vKMLPtrARBPXjU2VYxarmmXliBd+/m2wkuWygJmP7ojMs7vENucBw1dk4gSGJtWh57L3w9rJ5i7W
Mw2VdvKxgqlqCsa7RTYmvfZ7e36N9Yz3cR2Fc+f03pAd3QJ3GZIm4cRl4psizChObmytWOdQVp73
ZVJBarH/JmQY0Psw1xDOQ1HG/gIXKCoZYa70pjO7DpVu9SpeKsv+BhF5lXejZqV5lGaFNh1dfTH8
UFLKWaFnznV+kXWi+tCaTfXBSFLrXY8JShrqbTfiodU7wUe/SKfNyiVp6FU0qZyjspyQsB9yUQ0R
TTzsIOrBIUvqrOwwFdb04M7CPKJKqsHSDJD/a9ZLJWT+eV5AdIWGkMVj5uj5EmaN6AjAjtN9RsC6
wRoJvG40+O7wiFqRaxxdx8O4m8Cg3Egokb3VU9d9axYYJuxtH9eUeJnycv5Amwy58nG2HbFb8sy8
n/NknA8cioRfnVu6+pJ3LY6f5QICPCwLPJ6u8nTRhovEhta/lx2tqNDoZ2buQZ8MdWguiadhGggg
abcgYZTvoX7VMtKHWb/c2owydOkTawd+l/6xscWqjotd46YzSm3I6WlR3ISFO+pL7PU2KMRZNbUR
urkJSaLSHeECGR28j+Pcp+9sJwXohVFnggPdqGBwLbOu9bEoXKlf1JmdplED2sg5wuefDn7hFn4E
20OooyFd652pjSo54KvTlRe9N6om1IE3BSGj/4Q/T2nq7ZWelPmV6c7aIct6/Tvm4PAF7VkX6lo6
5dSFeE+oJlK9PSVvkWfqqztvrYVAOcfrgjAfbKPfrJPzdJc6encxqAwZhb6TaR3qyzoJuCfEgWNh
iDp/a8FxLb8OopimuPFnPO5QS24wgAymQ+rm7lu9DdZHe04hHhBB7TXMrSR/71odhN1igvlwKzBb
q3fCrqriM2pUskUWFbY0wIhA8QqVXNh0BsrfYm1UEHlepn0atT4oab/QkYilKNAZWs0s/wi+b75d
y2ISr9naUx1naWPwS3PtS2fbSl1YKqk/6QwFRASReK3CAQEjYkcwBKt1mSvJJVDjs2IQeHFtolON
79wO0CUAAsDng9g5i7u8z8vBeKch/tNECOUSJzTykE9+HqTXdi46LDZEydWu24P9kLqJ9tj2Nl5c
mjVTBmg91krRQFt0iIpOZO+tyjMQjRd99bYENmTGbT0a37V2HL5N1rp8gA49cfBwFrzCO8sjZagW
DxvmFYHBMNP05mqFf1LtqwQ1qIP0cnnhOD3ysnNV2Xf0T+RH08vM286pTCTslroe3lpdkd8M1Wp1
cVCv7W3Pv5WEjIgbHLYQZfqcWUaWRVhtl060LCPpnOsX4zfTQDUsTvXEvS4avfmo6k5p4awbYtiN
ywC/2K9n52qosCe7yPO1HQ52IzQfKFJlAndRQJMj/G+Jn7gDON0eXo19b+OC9iap/KU7eA3ySrfj
ak9+7E4IJpDGqcBjisS+DuEE1C03Kaj1kHZQhegX4O8kcrVx+SSGqmpIbUqtj0bey43m1aCfvRpK
OExyWY8RbuyXidlNDKjKb9aYzTm6+bZ2I62sEDEwoNCZXMjLOVuI24bW0XjIhlpcSb9p/T3E3uJD
zXkcolFpMo+rrlFrJAdbe/R7g0PoDFn/qVuW2YlGCndnh/aJjyYtnulhp+nwRjEM8j5Vs3/QLYmn
xsjvDUsMfw5F3en95xK1c30H2MnMI9svE6YVc7ARPmk6O1HZ9knO5e+tlxZyXnpcrBr+BprKboEq
ViLWB89+LXMR0l1cse90bJ4aWQrSY7vFiiKezEZC+Btrru86wU4UzKs2LWEyN1W7s+p0vvILX08O
hQZiFGxZaqDN5ZCxxrBhvF1b1u0QuVnefrUxrP7u64jnhFXqljcB3AsnTLsRlL1cClenh+1rZUSJ
0uHVZq4dHncz/GqM9+jPhUbroPkME1M0EZkv4Sxglo+rnSVdOzaBBSO2HizmuWb1D/7R0y4H0sx0
ODazHrodp33ksgO9KZdMi+HQZHBGqGNQYO3q5mqheRSizGxdsplXXMflePS9YbpzVr+NZ5knb3K3
1i603luPgUq91+UaOPSjUf50pqndIbJQHmt0NQ4FzpDRVOkI4kil4m6d/LAQPT6ETfv27+vUTWt6
E46kIMZw5Gll1K7jOiWDnsR9wNwLYcnyxjZWI2oa27lxA1VE0kiK28kJyguepLycCme68JCYJEWF
qHXbKzf7O81tmnJQ5dGpoVzDshMk7tPf1Dcm83Rkp+NM5QyE9UK9JvRIetmldaZOf6bfAasGswjk
mNF/PG2TCderVq8XQTxscbEcks9SbGqEmt/tXn7Tz67EprHokm0Gzltf4peGQJALGO45nRW7mOu4
q5kjkqa9DhaKjJdX+r3Y5fX9stL2S35ZqS67DGg2fZUy8xrskRyUo5Z5BTDoAWtNmylCZCR7eHnR
31tVNHO2mTKKyzYd7pNFHTUlWSNVgM5pZ6Cn6Ik412+z5tpIknN0pGd6CawFlY5+xg8M79MH1LSh
beuCB+wrLTtmwujfICJp7PtBVbte1H60Nu2DTYnz/uWHPFVo33amA98aNq1LUolE8dOVOyR7h94r
g5g5R/0q95VOa4fuwOCajRZazmC/AeGix3LMqwcaTParAvzRIUeR+wYADzO1l3/QM5tqG13wvdm7
26t4+ntWvRK+LAq279SX70tCVh/6MNgO9Fb/knO1DRSIfUC1UZIwYGafPvzkIoPP3aLFljl571oJ
F86z8vG/k7p/VIPu/htMT2SKTv7yz1pET/SLXtQ22tb78osq0j/r//9ULdqgbX9WLdp/kgLpnq/L
r7pF23/yj26R4/0HeCGcRvRDAXuhjPOvbpFr/IdJ1jbZpMHGlH5DVv+jW6Q5BvJEmCyCGoYnBDyR
nvi/ykXmf9DFgNm2jZ83f3fzr8SLnsYdjV0ItHRjgj/dhB25L4ArIY9idl7N2Yp5qM30bF7zmyXV
vTuuZnVD175641lyfsxFI6I6X6d92Rj4wCbgQEE0BQeITPlu1BPjneiQZ/zlZf6zq37VMPqBLv95
c//8dScXXIZl29j7NkWKlZVXpr00ULI6rm64ljdIuCeR3jGWaJmAh8a4yDeDtb4dtczYm7BIGV8k
zohGm0xj1GvMPWbcbWyhSXzwsHXZSRrAr8/80qeTlJ+/9GR6odfcpENAOaUSpoFWp7pQag34PU9k
X3RpZ1euPdc7/McQjHEShnGw7esz4+sTIZGfq5+EEsvvk2Ck2Ke3Zjp712umWMtTZ+e3jhl12VAe
QbXJKJumhq7UNF65bZKfCWdPA/u/a5/65dSVla+MzcRxBfJRhY075vcpBe+F5vRO5EyB/jq38iUI
Bw+7i5df99MQ+nPNk1A+BrVuaoZZHBuhyv1UKqSW/Ere1In+9eUVTlS9fi6xHZhfLmIfMaZSp+w9
jkaaXXEnZTu0s2pMpfMJz6kk2xW2GFFhWvTIa8rqWK7jsPfT9VbI6QcxJQ7sar4JRP+5al17X+em
igzNSM589B9Dj2cOx6kqEEjCuurdqTjiIzhHVZ8XEGrrfi/Jlo4W18vlhJbJZRrg+OwxMX8AT1sg
79AGu1rpKYc37UNwgt7BEnN2qU+GedtQqV1ZCDtc6H1AC7v1cC+ktXNGTfZP3+0k0Sh7XCOk71TH
NZlRbw1QGp7nYjxUjXdm+vZj2PXcWyHS/vrdyI5SaVMjHeWoSxjyVhtmFV1nRzbzFYNMCKpdXh9o
JNTwAZfuQnVteTmWxhjqszLu/S5fdlmXOa9q0aIxmY3i/VCl9jFtMnX0ioUaEMRulKwgMiwwXLt5
ruGHZgY1Xq+MnZBL1NI63JX4jO/HYa2uaAK0F3ODkGbj8MgdzcsrO7VbpPzrJkbG+1uPRMeNmSp/
P6Wd9Vf4mZ9b+CS2F4uzFhCL6yMzAT2qmxwuoovumd4s3v7MMflD3PutBOmwhQmwpTxKr+j3YJj1
GCXOMhoqdQsy5P2UdB+Qg6jiyfJwmy6t5cyHPknrfj7dScRttETBV7Xro8hdhdioU9huNJH9vNMp
37+V6JhVNL2k58JOXgQkosYIDn2AVknYurOjH9fBoBd45kVsV9Jz++4kBDOVauq1dnjZiBdcT6sY
sYfp8/K4LI5Hc8m+rPyUMggp3tBU9bTTDIFNTd/Ox9EuzxGbTiDd/76VUzLKWIHUKHWjPjJjyZHo
Rg5PQDiKujR521oIFedV2e4WHX32bGr93cpE7+D7qzpzGzwtKX6ufxKZSf1tbSw0efSn0YsMXQPr
XMv2qgLHAhQZwYyX3/cfIskpUitZfE4Wmg1HRLjLQ7+4Lpc9cFPdaB9eXuEPmZF9MgTuZIAychOI
o8A9IE6YSceFQEexdQx1waQE2BVzsTNFCvCe5/ePfRoa50JVlADVEcrD8pV6HzkbJjPLJQ0dLdgz
vaj6UKCq7oWqk/JKprpfxINKZiaXdiCHyB/ceSfcpnPpU4gbJAJ4O/kAolSOvriZ8bcXoVEs+hfm
K8mntkwMxRwD5w6x9OpDpo8pVedQ7x0AtF1EDBTMDR2CaTgNXtWGS5UF4uAmuXen+6orojpI0N6g
0zLq4TKbN71Cud1KpKl2qEkHF3LpffKP3NDWnSwTzw+peRg0uqRoB5dhsQFEGyYhKkEtipAQcV6l
jg+YzZqy4ioPlDSi2S0rJ6x6U3u/2J34HtBamndD4NXl9dLO6QeHvOIqV2ix344B3tyOO9tWVGBV
GICZ6swgRLu8cKMAtRR3lzVVurfmOh0OZla7DzDp65wnq9fvWlJoX6YiD3ZmovnOEbUz6771Vxrg
TaDZ113hBg9YcDrGzrCTvGHRpQItM5amDc5CdY9OkEywvDMeL0R5ce12pW91zvUCe97SBv6mWWdH
hU8Wzn+aDKs5N0rqzxYtd8NUxadCt+YHKy/FK4Eb4kVb0VByUpPJLTK+fHkgvI3PDKLJlhBiw5Qf
+6WnqKtQM0NrNEeOchWV8egy27VCHIN9EU2GK165YHG1S/p0/bcaaenvYGaDq671GhWujLZ2JAn1
zvCdkXlajtBy1FZDMkaJo0oRGd3sP5T+ylc2xCRfV2VVlShEmZgau3npPmprXouw622xzfsCukve
aJSPU5lXSbisuW3s6AbTpM3MVCuPwZxZjwW+EEfLF91bFDCLT4Zw3S8lM7EevmK9IDwy6O4XGPCr
tqdymQeIU+ac3ru5VbWR0WjIaKP+ScJpIhH/Guxk+S416ypF8dAU+lG0ColeC4rjPnMzw7nAYTS4
ELhEqH0+dezHTrSPOQCCN72zBFYIdhGVq7zJwVi4PpjecBP9v7cHPDbDSunMo/0c6KOyUaKI8wFR
4tBYKhlPjePGZZAx/emC4MrpahUX1prsDCNhqux3CAv6BcVTmKTF+iFYnLaNMlwTqshM5uFN2yD1
FSKwrQE4V82AG56dHex5Ui0iI8FwnxpsayiwPntdDul3J6uaIbSdiWYzQ2Fn19XIQSNUsrZHLTDK
/dy3TfFqGgz3zZDN6rHTtWbY4RPONmTnpLEz41a6p0tS3PdZlsuwL93gc81Ra0NPdt6bRDXVdw21
7i9+OhoDZmej861Fji+PjFYxSR5bNb7FZMJkPsDI5PMw9kMWOb1VfatTu3ibY9wKTkFfLAV5j+5v
CN13McLWUNWnFo7drcK56v0yK7U3Ebd8cLu86XG7SK2Lwa+TZpc4WmIgGw7Uufd36QySMGxQ8vmO
zH8D4tV3QjAxzWUql/lhMMq0C+eibD957CYmrCVwhaNZl8VeTJkl4Zn61oexV3O2ow90OZV6dtEC
fmAiWRhtc/QB/GyCAcV8HGzpmVGijPWzCLpmOC59saw77Ce066RfoToSE8rXSStngubQfKDptOAp
3ST6Ta6s9aJV2YAAEfIO72xc2edQBYt/baAkO+xE1zLc1JjHqTTJb42W08uHbI9OO80uNixI70QB
1m6hIb01XspcEieQ6TmOCxYAYTcHwTenxnJqV8pJ/1KmIJFC6klHXFTBrD63ZKzV3m+InWHDgKmM
XFuTN0tQo9Qu3Q7hGIFAethVXnZImg1sMGmN/UEPhvLTKCeCrexNLESCss2b0BWC/dyPY5IQwgmZ
Ud4GHRPzLHOu0bPgGL583f7hQj+Fyw3LZqbSWVtpgG9PiyQwW0CM8FyAyby8xFYCPJOinSrINFiV
jILSlFpgNrFE62s0fwbjTAP8D5nPKYbST6ZsLT23Orat00Woaj3UXRlc9ZIpy4QGyJn3RFvo2Yc4
yROqcfIreIDVETDyutMHfbqVqXYDJGi9LtHpjSaa0pGrHD78mJhnXt0JGOvfvM46Kasq1BWNrK/q
I3qL7Tvh5zyQqxWEa03a62MOESQLDb1IyQSmNAcHLpMaGIIAmxIlrSauB9nhupkkufhe+XX9rrbJ
DsLeHTuNGdgo6Dz9yDK0hTtyreQ8XllOi9810mt3TTmPjx6DfxFOXaVfmCYdhjjx7CxB6YtDeNAR
nR8jT2sD4ioTxXtDNM1mJdBBjZ6HfrzPEyXeVUtJr8iu2vrv2rk/34zFh/qlUdCCd3RU05H4Dwvu
NZWVXuBfvIT1ap1zCfvTxt1yxl+WmFXZlwzg6qMrGJVOw2Id02JZji8fi5P52M8nOKmk8tWsg9Uz
q+NcMqjBR1c/2EFjh8pJl8gWdf9GOnLaryYAFPo5djQnyFqrjpw7qPNsLwygkr6jjLCwa7BzZG97
ey3yd83oGQfNHEpGaNhtFI5Ht70pyA4nsV62tt/f6l3xd8bD/z7GqW5Eh+Zk1/p9QeJmRkzcy0NZ
cRQyLf86Y0xw5iT8IU6d6qmn3ppDamjEMR8t+zrt5zHuSrLvCTXAM0f8j0XcyfeuKpw/pDXLo+Ws
2b6bMgBcuUVvFsFWL/a4fqLZKZa7qgo6LkWcqCZ/LaCum8m3l/fECRT258s82RNeow3BSAflqKmh
vmiSZTmYQZXdMfDP79t0GEJFw/FtZSCCCovBuSna0rlfW9FGC9jgY5PI8vDyb/lTIXZSWVddmieY
QomjRtYc+hJ311J3ACbJWvs/9s5jx24k3davctDjQ4GeDOCeOyC3T680SmlCpBwZQe/N099vq6uq
pV3ameieXeAMqlHokpJJMhjm/9f6VmjkpVp7Yv6jk0Fj4fc0/zOv91RDTbXGA6bAGtH7FjOcG/sh
TXxtbUEffP/6/Zx7vT/8ZD9/znjTItkt2U71o7rUF6cNHEW+izLtYSOX2Vi3cXnczoh2X3MO3WbQ
3C+NangroO/MGnIKEvISYIipX8udMyv9BiJBdDWR9vas1RppLmPerlBdxrz6ItmqJZ7fKBaZZ97k
qVFu9uYMnZUtd5FS9VfUZFBAJCpXI/HG6rK3ctcJ0AZEdTDU+fjYOXb70lGvqBnk86Bv3SolJGgR
LSR7b5nyNQBIKUPdRmqAlHOonyj9NVWAoWaY1yg04wcty2Mqe0lWijX2XPej1rGwZCPqEKp0VsQO
zS7eAo6de67H+/7pxRZ2pUp2r7Q1+8nkVJkcK8VV1q37aWyB/9eMY4RlEK8DYKjF16RV5VtmyDMD
99Q5vzQI/V1riXeicPOPbjzNa6jxiHorVb1hTznXZvixgPx0f32BWzGvuQa1CGszp256l6WeRnWc
0igZ0MSS+lay1+zqe98j2HQnVdy//tH8GCO/2bydBr5QCfHnue60rZRJcWgrDalv6S8fZ+DqVxUb
orVjVWIJNQY3+1ozJhPQACXAPnpA8zLqMTNVR3kIZtIoxXUxR5G1apy530lnzDcaBZedlUuDECJW
v8+p7ufP4Dmrreh1EmQ1M6ehZDLAmJExy125mYH3unNF95/Nc6dyBtGNNLNQte2icsK4gextU7Xd
cmnhP4DEnqrnOsniN3arZ7o2p1xwYJ9WVUK13JFY8s2yursj4YXToSJscDC2rT9mn+wYmfvrr+/c
nHfq3NBdBWXfp0NV9Mml4ff9nV6SJAg9K0KrKqtN3yZik4n0JVo87Vk4UA57vtXb169/7us4WUNS
Qgoq8M3pzib/I1SwPNaSduLGzDP5Rj/mzCVOCVkNHRd/GopkRyeu30fSBHNAXPZF5uZvpYqdmT9P
m/iLj76w6rV411k5hrexRl1fO+ll1Rg42WukhjWpGF/+o0d2Cqwqjrkos/DjHUfzNvRH3d0LMIfh
OOne+vVLnDkynfpsEq+YMPTQNM0p590aCzIMv7BQuSNt3kYdKuXXr/PDkvibycM4vrOfJi7R1c6k
NUxcRuQWF6qaKRCqSAvsqfCvCs3Srnq/TQ+t3t8YnCBuPTfP155RVk89Aegv5ZhnrCHGt4KNcFCU
2Dr8Tn+IR1XshsDVomqXJXUbJHH6YZHS3SxdRixhrpO1o+G3n/s43WhNt03KnHpflTvrAew7ZaUh
vUHJ+EUxuVFAwH6h8OLthhI5uO4lddCX7C8nN8nvCl7vOkobdjuIFC/SvuWUN3cSwwrl4k7WG48j
/ur1B3bucz1FZpImWyJmMNkD+BXVFKRypM53jRu6RMSs8Jv4xKSb+q7Rxmgz1Jn2MW7rPrTyTH/j
VHJurJ8cq8oBFcxiGfGuzb0YIetS3C8mvg2z1w00lilVD2wsw7fXb/jHJPu7EXKy5fZqkELdnMY7
WMD6ledilbeiYtlVbdPsRxw0285tTc42rUncAEQLibkhzE3sBJF0MUFN5aNINEEEW9ogMm70jT1O
9rrN7eWTS6fl2CFUJKpm5orDYh4M6HHf+IzOPaqTvboY8Bh5so933jS1a8ss9ICJaEYR7XxAyS/v
loz60esP6uzIOJlJ5yN3IK9IcjVzToy2NbdbPevmz94wDxeSkIfD4KbtRZLBSx7TvAyXRLWrWpJc
9/pvcOYwfAr7UKmQUtM77raDAElElBbmEqbM6z/93B5HPy6YP00VdduIAcJCvIsNSGCLachduYzN
GkcUevFp8i4qbTLXZr4o0gBrfAWQC97YYB2no98MQv34gn+6tg6wGUM19RDdAaNT9lOxAl4tYaCZ
zRv3d2bK1Y///0+XoKan7GVGeefNs/lsReZ0pbfRl9YHCxtywn+rnPdjmfjdvRzv8acL+TMxI+hW
k13qof2oxTTfWeOSX4xN163MMjK3PpDWzZhhBSN6Rt4VZo/LyZXUjtxK0SSicxK0kzavh9izDrNj
FqvWc9+KKjn3rE8KWlYcW93ss1xnTaHuIpNqu7GYGQ0px3h6fSydu8TJFCZnv+zxe8gdiYhi+4Pt
nOB+vrF7+y283Jlt3Clgt8XjiBNTcolWtQdvNJDhaKnYmE4uUOBLk0gKo1/TkaveWEvP3dTJZKPl
JKJVfid3vD4E4ZOZHhiybWgTAvzGTuqc9uYUO2hNGJntTHA+9bTkgQp3vh1EY95mTVOFc6xZqxmv
xD3Xrff02JMdEex16MT+smm8ol9NtoFjw5vscMHEvrIJNAmp0XSrppneqsP+/kP6W9pfL2pkm1KT
1GGxfIjRScNZefOmdOmheTggtq8PonPXOZmPIrfWTC9m/m6M2aGXngOaLYWxSThMh0n+bwLQ/yz4
AM/89XsVkGLKqnYkNcaeSNhhUoEWCW1NOtFbmUS/n7md0wyLkl5rhzy93A3Q29dLJ+yrri7m9esP
6vcDk9iDX28A4+BE0qAodg3+owC0grOOTFYIf6Zp/59d4mTOSOuys/AKFTtVxLTscIZeQwS8QTL+
VljxuZs4mTJiAXq+mTNuIhH+TZXi4hBls9wOQ/7WWzg3oE52OlpCGA00qnwX11H3FEV6ta5I/tq7
elsFqEG7/esP6/e7EueUbs+v3kx9aqkdMst7zGHXsWrdwIDquRqqCDOt/RY15dxDO9mSQMMel3Hm
GEFuGZjLgtAy5dUG7YhEvLFsnpFn/C3/pYvNovOrQe2UQsYHRCs66JPUSF4syIwY2y6sjx0xkz7F
WqYGrh8w0ocmxzoDT//NffmZh3oKLfQTh7JAwTE6KetqCkbhd21oNpP+acpt98HnaCFxN6pmP5gR
rjmISS95WxqfnL6tStxLtvWlm7XxIFKH1nlZYGnUUozOIYkNtGNef/U/mnZ/X/zxB/36LZaadDjj
o9u1+jpIMbLdz3aPPIKcJrNJmzVubDtEfnh0H6L4b61ZhLTq+42I+zGwM8dZId+aQbfxLkfor3TU
vfpDHxv+tnOwsw95NK3RXy44asd4rY5B71hIL5qxvayHvA3KFnNtT7qZTkf2cphj94Ob+MM2j610
08fNBa+x3g6dhqdDxub1pLcro3lrovj9sgzS6df7z/A/m5XBaEFiYe6VMXFYEQrtrd5wYlzM79pS
cYBvcJS8/sTBMfCjf/fIT6Y/1JpJ6k+J2o2L0BE996V/IWvSCrEYpxhIJr2Pt46fuSKssFteGbIc
epojdAvXliPlijMkqh9Y2ew1JcstXsipYlkdFX7JBuweuVFMR6ajbYYGCzz+KZ5tiHlj/JRn+MeD
odSibZf67d6UHA6CnI7u12SIcIEnLN23Tq0NN1QNrfvMMiAGgWP4mtRFYhDBN2TkGrbSvYI2CghA
dG2fhPC3optcaE65GjQxvscQ7g6ruHLLfqPFX+hEFyWu38i8LjocucgYUvo88I8OMEQqtRJLV2Pt
A3S38mYdlbqk0zWtcfjHSTD7Xrbrl4kGluZpS7bCzZN666glIiPwQfN9c6nmrCaCZCA+wV/+2Ay6
fPE7HzGlVjeCno/uYACGtha96EY/PZV6/r5zk/HgzLQCW0PcVPGA83YBshfYTYL/dpgJeQ2n1jMv
S1xiOnbtxB6CCF9yteb+5Nc+y4zLSMWRE4IvjPoVOqRm49Zl8mJ6TUsLLlLI9Ry8gsnaKmzj2elq
85AB+lsnid/WWz0vqFcQf2ipIB3Hxgj9Kqp3lsbtyBFSdeizfiW3xEZZoEyiXmHTs4rpW6lX3fAe
9WT9XnlqQI7gC+yh6IjElzpqMytcHJGR9mpb5aow3Kg/oihy7JNW3IzXndCyrwWotOds5igaaC5I
AlAStnrylcQRN+Iw/TDKxPHCifCJiHDL0X/syo4k9WGJq8+qn/lUljTDw9jE87A3JgVORkexEKL7
qM0NKqieIb2YWOIhARSUZB1tfJ4No4wPggzYx15U43dh8l63RZvn6crL22gHulbBSGgKpA/2jNQl
sEeL6OHKdyLM3nHXQyVPZ/ztVlMgE+tlrTYcSxysV0VuT9t0tGVgWYNlrkkDte3QSTx5NRLtZnBc
G/W7MU4Wj7C8zg+kKZLH2AIiceUbBRYJvZp0az8sC8D1FMN5sS5zgUCubrXiM9Zrtw6nvhOfRk9s
Ip8uelhNxXzrE1ycBmkmvO2A2dvCdWyPoXKJ6QskOPXLEc5yuqG0VX+cBxm/tPoiN9qQqWMpK1Gh
6ba6OAy0LMuwJkhhXY10Qg6jNIDOWpQ77noPtsqOPR7dRR9uQbbuG3zxAbO3/VkQMfGoRW0+BXwV
3kGZBlS3tCh0cksAkRB14fTPUV8PF3QdsHmafuOokI6duI9lq+G2rmiJ0N0SjXpPubncFkpzvgwu
ecyMBS0P+ihfKPiltXzsi8j7WvZOysqtCHMMJ9G2x4C1okQpXaM72HSiWmJm7ai6isdJphtLy9q7
2CFxIvQpfjjhkgqC9Bq/6an2Y3eIgzJZHPQq/Zg+aPWE3o4STv6ILBqm2pQm/mdIUBw3U/AdJArB
z+Biju3cLP5RyF+mg5utlNdFW/SITbLWROQsm5qK4nWWT7iFJ0aaDFKxGEw11aDhMCH3mv5oNmvr
2dIqY5VZOAfW5eKT0axH1QO2GSTfg+5dptZIKGAi8u7rMBC8AH7EWzazFDqiEWNEUmHbgDoW28z8
wFSMBtENFMuJFr8a7BaUKj/PD80pindN1Crz0PdLZa+5dZSZVdJkX4UgXHqVj0YPvjp3PuJk1Jm6
0m7mCdXD4O8tGw1akAMkiQOG73AxLQQZBgignBud6Kc4EE037nNs7FixhXTu+OprVJqJqBXECNHP
hNz4Y1guQF22MaX8z44zXPl5/UQKtmxWANHFxWRq8becv89IQDAVgOiVN3buWV+iJNYgPKiqIizU
NZ19jMTe21gJ89RaLPiI6Zc53l01taAaSp3SZztlnh24NQsqpIl+IDcWm/5L1JLXCHZTxbTfcgMn
MSUa/TmaYSXuujy6qaXl3eTWYDzIko4ukISkDCBkuAxFlQlahVSAIvRthX2Zod1hoFdjdDsRfm0H
dlcZH71S9OUaxBPjto3qmzYyO/Iu50c0ocfOqVDFg5YumkK6mrRfs8k9RkUingM70af5p4ysZkLX
SE4xiK2zmwNlxhxeJ0N2NVelNgaT9HWwYV3av0f1N75PSN74RJJOO2/9ztLMtZs6TUfWhyRnUuG1
nQOWdB2xSxnru4JHQHZQVnyeZDM8LOzxris85zZyvJgos6IYa7matEgbQFZN0Q4QywxAJS3HONS9
KcGbLXtpbSuMaV8Svt2PbAwaE8ID+ZdIGdsIUecQN0tQFzVx8rqIREfP1Yv2dl9Q8aNr3l+iHXAC
xHLWlhK6FiAKvJRDU0ENccz2/X+LgYHBrsHfDoXKPyAt4VcDKlJ9eH1DdOaU45+UKfwYZNICTmkX
+ZV3J1xoBaBKZWiKBTF349m7169zbkN+cvZIYz0nOtX0tomYbwUorG0KQTTAIB0FsQOhmQTrN3bV
Z27pFLaf+wNMo9KMtnozDZczcqqQSXHcmL6OyB7l6BuQzTOb19OEVRWxwACrFVt4AG1gSOOLPWbt
jWDa3+cxZILWZ5EmPlS8Ue85c347paKz6kxFcrwgS3l1lyJT/06dwN17mfzy+ls6U9V1TtOhRh1U
mu04YusNVBULyyJZN0/SjSuN9nPneigBuyFbVXnb7CRq2BVo8+nzGxc/szX/W1oSGmZXowq6HYzx
IXYMPZyHBC9QOlqhGevDyhwcuQYrxdGNBW0P+0q/GOvRB++UFiuLlINNqg8vr/86517vSRFjWswq
r4bR3epjyYodD+6mWYr2WpD5RnIRQYyRLkmWYn/3xhXPvN9TPjPZQZqYIjveOci2wzKDteBYc7dh
y/xWZ/QkPvSv8pV/UjjpsQQmVsL33sD0W0G5mDcV31+I1T4GS4rwrFTLiBuvXtZlEcUfexcpnZog
aZnmMh8yk21g5Dfxdhk7vFutiK4icog2HG1wccXitrSz7A62+pfGEXLz+rs4U+l0/JNiDPX3tPdy
SsSTDf5jREgV5hBsNv80bi6dd9tY7pfJr63LbLadXVkY1br0zQQgx+jcWAbgGzQ1TdhFtri3E4cU
va5y1p3kIb/+O56bdk6eLPvFLiUBGpeQptInE5Pcysqn+CBZqfeoQd5iMJ8ZJd7JowBBp0MfHr0t
RvxinWRmdsWhalhVpkzvXr+Vc5c4WRSWLIJJVXn+lnwEao/CvcmmGf08UbFv1InOXeFkOWhVblga
rdOt62uPnbKsW5UZhDw781vpJGdex2m0ep0XGR1jPiYSN8316Lc5uRylscESXW6N3n8r8e7MwuYe
p4+f+jdEW9ttlYCTitPkmerNHsYhRoY8+VrLct6nbue9YVP84dn6TenilKvsNlmjY/hJdlGPXbku
s/jWE81wQ5+VMImudXeW2yN9b1VxhQHTCssmJu45Scj/Ztf0JDLxHcIVm3XZpZdDNBlPKh8tDG7W
uDIpCaz9GBGwDceRdbLL1xgu3LWZSffWAhW5kWRhBy5dGdRahbcfNcX3NNv5WqMHv6kNAhpBhmc3
MWzAreVV6VVEVGvY9vN4OWjVtE48Pd/nWYo4IpNsJ7HQr4tRQZ7HBrPyehTHlGBgwyzt/MZAO9OH
xbn/6/up40whH8u0be0W7d7ggLVm1ksAKvbtyo4ITYKrhMs8TbVDKzv9fWIYnET85C2gxwm5/K8p
1z1+Az+NkNSMa1gvebQdxlZYMNGW7IYeuQW6CafW1jPc2iRYGWApSru2fRnMIUcS5vZbH1ofR+c5
NQiUd5xroejOvDFdnVlsT1EtVhK3YJnGZNdktbEtJDsKdIzm6scM8r+gi3/AE/ppMj0iN/7rW9HJ
br5+yb/9zz8eyvRb9tL/zLn48Tf+AF2QtvaOzDUfvoovyJE97rs5ynb/8w8yScx3kJCPjESb7S/H
uH+BLvx3jgV1WrgGKXjYuY5N/T9BF+KdRQGZ2DOAMeSBsUT+3//zi4z3nwCS38t6f+wD/jXHEEKK
LQ7UDWQHoOUOyV+/DlrTw628uLi+TOPOqm+KeEVsZHE3mxeleTHGe0t/X8WXOP8gY4W5e13l61Zt
lgNur+aDSFEzXGbi0BfbEuuR266jKYi/l4SOhs5DswE9V6NOUbfedE2FtM9WRPTmSTgZF517O0DS
AI+HMtW6rAWdCnvvLgYe5TCdA60PVPSYNB91GeYkdm3LKewG/0FzK1AR+K7UwSlupfykGR/d4mbS
r8Sya+ubzLwpkpYSGSHV7pWRPsU2hC9BdczezfFlFt9Lak4rzqn1AUDOG1/ZST/kj+dpGgYvnKwH
2Ei/Ps9RN7uS7BlcdNJ5JrWNk2VsexfW4n3ycKamHZuxWtuMHzSAtleeNQ8rNb7ZjD6Zg46/BkGR
DsGshk3e7t8CSYui9SurtZf7NDGfjN7w3xMzRGKVdeFI9Tz65Ytb2Y+5PmmYQ5qtqROK7VjZfF9C
5lsG4/Gnb+L2n+PpZ2DJr3trfh0QQgwuYlc4I9PJOpmcS3ZoMWfb8b4xEQJBHMbAu9jPnTVvc+Ue
QE5rezDexvrfn5X+fwPrMFv89Gz/Nt/c940sXvKf55sff+NPsI71Tvg6mdUEspo6kw7f8x/zjeO/
0z2DmhkAfWJPyIP4a75xweocaTs+Rz5g6bDT/ppujHdEuPDnjzweCOOO8e/MNoS4Mfx/mm5clObG
kVnNB+Lafw+hj02zcRUTGy5bCZu1MhdAd74J8y/IMtdPNr6RVZRR9YhGBirxD7lbTBdOHI0mcAg0
ijtbGfETrZ2C9oZsiyVI7Sw1wQli9MT0evxX062LtXI6uVFDkmPAGTkwwus2mEmcUX1S2oJaLqdy
bm1JD0FgY3t8CqtodPKL2fPNF3vqEcE7UMT7gE834cM1GzLpKPWY5rFQfOxDK8yYQSH76gY7o16G
c0VNaq3KqQGqfXQ0lrKNVaBMui4rztTgnheNWJ4w8xv7sz8MmHjHcgHO07tuWu3j1qMqA0I1q8FF
FEt6RwVtgRMTO3O+9v0WYKFVKjFCxXIptnFwBJXr+8lToY3jstGbLp9CI5nEnR1P0XdAn/Fj5Izt
Y2OV3A7aVetD08fJe3MyJ7ynXZ+ve8vMIXj42pCgENGYWF1Va/EqtSodti9IRXmAJh09OpZGAh0P
dN5qWi5oUnrjPK9q2gC3lWTvsq41R35qie8+qqXLyzHyrSdSCbunaRmaDP6kU37scluJUEivf8xk
UTcrlkH/uk5iVGtW54tnmenDXdaZ/CcRD/m2qnQUZ0XuxpuYchsd+dLsD82QyTzAgKMB4sbaPK3p
JLhESNKnWkKJy70KWxHbIDltq7n3jRZuOd224iVSvgmzXh21cnEW8wNjHFzfFR6UZFUjf7XAjtq2
D0vdXjo45Vp9RNriCA3AJtvTZnbi4s4yoqNqYwDagtEPWKoaRhrseEi9NPStSn4D0CmfMxXHajvP
kgVscWOtC4k+6ARF5QwEdpQVpRu0GNtZRi1bq8HYFm60AfXfKjiMBtETRas3MXt+cHcXCU5qH4Cn
oZKXwug1eYhlOX3PfXvS9pXm4fhVyNbyuzirKpqSbibu5rrpILyQILDqba15njKUuAfDznS1d0kn
ue+GvozYIE/6ZD76Nj2lz5BgXHVBPgmA7moc/A+F7QAc9iR1zNCgJDXt6kaL7rHCx13YawVZejoe
4TKQWZ1V7zUX36fCRVv4dUhVcxl3iWPG10OERCjwbAMoMUV87LaFoSx1OZrjeGWUptevRl2HItvG
HYVjoCColqAwL91thGPbBRZj4rNSekuHEX3VBPbVhRachrJVqth0tUJlVMzK6A9D7FjlTtdoPwVp
XtgT/SEHrDB+1+GyLUFRhdXoOHWooWossMaYqc4raq0WIaoz3GGG6O+V0NNkfXSxdvuxydqHtppg
l3R5J74WI3nyKyVS7QWPcHojJBHcBEvxLniYynqxaRh+Givs5GDu4/Hao6hFCTxKpodqEaAg9Ro3
Nu0Kb9GCKlaDRoZ6ieK7MuvqI6TfpWZpbt2PuB/oXNWOM79QA4ieoVnH39C1l98ppfdEmBG0btPZ
qoDylx1VA05AmOWCVnjJJZSfprnwrSj96uhWwdOj6nMDKYp20BS7bOhqm+YXPJYFfBltX/+zU9CN
Dq3Y82cgSlmm9jHp1ne1cBGhC2XgUqA/XheoTBMQDmXXmH5IcGT1UE1UFNYk4F6k3RGPOwxeuhzr
246zbReZ0YaRsXf0AXntXix0J9cw0vNrxyyr5jOqNnoXkEcJnRYxtNEgIXc2X9d26h3GtG882rnl
oK2Z0ULJvId4ZmmaTxxq+bO+3dRaOLOhkevZGa/AJ+R2oFoaABO+Tcy0Pl2VsJ+i6hMd+QFibzHp
AfifaQiyepafo0HAJ9WVI6agHNGvryc/H/JQFKZVEfxSz/XWbxpaTg28xg9mW5bfBrdYvhazpt9g
QDjOOapx6f1kps3In1pN4WqHc443ULZtQEAT4QQp+W9FkMnW+O6MDl39nsqVs4p4XXdgXp1PMovm
NcahQ+YVfkh4Io3EROXzZpwnF1A8wuIHu5OzDPrWte9NfuCw0ydngooBd+2z7F0TGESuic9y7Ogw
RHZiKiZdqjwBIA++TfLSUfvPsvb3ZGgYdjBgO3gaOs9Bsw6fIl5RFfKuojyJATo0eX9vapbpBZGy
436LTSx/diPubw/9Q+B0mrtki89e0lHWRkAtnTcohxbIkDxoGNU+DFijIZEXrP2hXBCe3Nmq1wMt
n6v3cYF7EW+7kdCRGVyHha3MKyKz6Fb8UbP732PqP2CRvLZtvH1pXuLxRf26b+Sv/LlvtN9xOmWX
R/Si4br889e+0TXfcUSEgspplP8RxxLzn0BGQ7w7Rh2zeSRa/Md//GvjiArznau7nIOOe0cYo5hP
/o2DKr/aTxtHlxWGH+UQYurwy1l/i6Bhx+WboxsTXBpn9wVwmMDlk0O6E3v/LGX8ckT++azyxpVO
TZkAQ/vO7LgSBpfbBJ82a4Tzvm6iN8p7hu8dD9f/2g0TqWcYpJfTj4JyCQLWOdYaf6oYkXtUa6K1
kjWULu9WA9j4rajmCMEcOmwL8cr9MFXj9Xws2VldW+3YM2eHCRv5deT1zsppIHk4VZp/EIZsNwrR
yWHwdPd2IRkktHNQO8ncN3vB8rkzYte7V2gugtKYoDG3LdmeSy44DuclzbJqyPyDO5Xpxwy19Noz
E5EBvCvKNmzSqlvpA8WtYM4m4zkC7YdCJvU+Qrgkch2Wjx20Y6vdECfhf4n0yP5kT2ZLgMmC/TRv
Ugx8Xd/Nl0zo3YtXZl+TdFBkHXjXQ+uBNjIFUHJkNWjfrU7xPDyPtq9DpYwu+wXTLgAt2P+cn6X2
wbAT/9rx6nFt5DAGXbdn24qEaHoq2Dpt5dzIm3T0yREh3WVvo0zaOXr+ope1uYvq4/xUD8QQ6G5p
vDR0Y+4rttjQTkij6YN8nr/oSCDY04x+tlmcsd9qNrCZIMvJMtDcHvWEkIBCwoxl9MZRet3ReJ8y
+mZCDyPwRZcJAH1FQVRPV8zDzTNqrvQ9u67xwUsqA4Kxclamxn6DLaP5GfI0wkmpF4TEERCwWiKp
XU4mUcKa1J2gGf3+S+zOWhAlkfGgWdWxeVtGjgznLleXbon+ccizaN/QKF+bC5bOqBHtIUHbd6Oy
Jr7tsjraGx6EMNJGLKCcua7Rbc+zDHjz7GxSXBAu7Z4pCiWB2ocKfM39nDu1C5O9GI2gTXLv0Ckn
+RhzsjOCxeeAtgyZSwEonTZ4/awDMOXixYxbNqxlp8wvLCzsMtK87XecBTriczBMBZnZ+DtDSqUC
lAXzmkOKsbLzctjqpbwhqmKhjbv0X4840EM+CQSTujsixbWsxnjf6V3zrdf19kJFsYtGl4e7UHnY
yHYh+EYHbjMERc0OoTIVOpWsq59rd4j37qAsdEiccnqhJd7KIh4RsjGkoSGXy4o6zAiHyXCeunEo
b9E/IB6LizSMyir64HeL4lipIDvZuX6g6J8+OfpAflldZ59m7ciDJ3CJerb/rTMKtqKF9J6N0jVW
jtvND1Lk8fticNxLd7DFY8QpdQxi19+yPUGlBQ7wCsGfP4GgNPRHa0mOwUlVdG0YBO6CuScVIIkc
fYUkIfoqZZzcTE6hwmX20gtB9OUdaNH2mXOH1wFoqupsTXRD0X7REoLz1uYscrXrilkvN2MxQHT2
WFs7guuSo4m/SVur3qIwqWuoP+6U3w26qTgM9QQFfS1ENmYbazgmbhRL7RfbyAF2EljCKsurBK/M
LrVaoR7TlFk7iOdM/9qyk/I2M0Ec8zqWhk71zgfJdMUkz/NeYOj7YTR39qel1txuNVEE8DZYOftu
pUWpPZK1XsHZhDVwq4Nq9ZRuOOS825wbGjgc44pEJ03tCshm+QvSmf5BDqWdrhx2DN7asU37CoJf
m0Pft/PxkDhjVB4KmAgf2GrYw5YKxfSSD6bjBhTiOQTUZjt96XXqAogzWutp7NmNHVIv6b7nVTvf
G3OeWA+KQDkn5CiqwYrOzSXZN5qW2qvcy0FpJgq41kpYVvYeNagfaJKsJvyJW52mNd0UWwujtrsk
SgSseAz2v2nJF+y7Br/gEMVhI7yKo+d4iKmC1GgQQwNL9pM1SKKzcqW+28m8hEOVQPGtBfBahtPE
H6x8L7Dx6m058Rwadrlkxwj9Qutd5guex14btG+QRoZLAh6q2466S6hnPWeR0jF3yGvQLc3Dfcrw
Kjs9JOcAai7X2xoTG8UuEQ9t397ANtlFRe5XXMvXN+QvbKvYPcjYH9Zz3xfEbNnGDQ7ip/74jJZk
ywoEbre5IDXgwk20fV55F9mUPZEO8OyU5LhO0fzFqY0Xa6gD1dlboxkuDbd69PVkeGQd2tazu9Nd
0uzcBo0C6p4+6EeQT5E5xkEc9/uyKLcLGomAgPenlNwiEhWI46q85SWTzSVhLleskttONN+RfG9L
y76x7WqVZ9V9WWd3hSUKohbs7ehaW0mR51PP3BDkyfE87CG3QCcYpEVrXw9F9D2xxwdIcDeewSAR
BTlYAD09s1mXifjQQOwjHW0mO4h8jk3ctnfUX5/GYdl5eo35r95Gc039RyVfJh3FMXHbsfhG2BIW
ZYdsgCV74gTVBZmDaZnMIE6tYMhw5MMXKy4dZ/ooXW9n2cRptFNolcy7qbHOyMywu+6lGfiNF+My
SecbAD+HJmnrACUz+6Nq4U/Um5ZYZE95N107QqrT3eu4NFn3rf/H3pntuI1sa/pd+npzgwxOwVuJ
mqUcbaWdN4Sz7OI8j8Fn69t+r/7kapzjVPpY2PcNFAqFQpUpksGItf71D/3JtqR4ttxmZaNhrYfp
EwleKYEZTXmqZbDNm5x1JPItdjZrVWEM52bqK2ZkFbzLbD+O3cqKJaxTApXYLDWyHqAegGtp1qYn
EssPJw0rStrlpTFCMChlTaaMjV2f1yxLmWlkNosNsXKkU6nmQYtorQxJylNlWs19j7WiOVjg4wEh
c8ds7qOFqK1sjYpsb8HK9pM6Ih0szT7FdmeD+hcnp9HCTZoV636Od/osSR+MvmVl+r0w9fqJcKGV
crELtITYJwAaw4V4jszu2cvlQdWheZ8Qd4i+G90xF+Dmk2LlBgqVqqmv3U5r1tokX1SgflhEHNGY
O/2yLy8E6qgnpKsd0et1hvso3KS6AxXI/QzuzELXm7uqwth08jTE/l3l7bzS/kKPyCNr1cFzk2B9
yT+q51zfhFXXPQ1NH6zLssZcXAu23izGb0KbolPtzu6eYetDEBdbpQf90iJV5JRq9q6WWrklAnHX
hO0EV1t7NTnrtzBLCISQxok+77GYcHFuMIRYeFaC2aUuob1Xd9BQ2i8RFf0SrAOzgVZsVDBibtim
ftfHX6AHtOtmYvgNz5n/hnnOJKfHdojPpTE+AUMdvLGFGynKiMVNQNMoxJ3haidYvDj8OYA/ZRc9
T0q/M8xhZ+bVo2eqfR+3xwFLRVwFHfw5vKgYN0SpnRifziupQxCsQ8zCm205jfdlTciw6sXRssFR
lPF3Go9b16yf6ig4gyA/mbZ5F6bN0c2ih9Trh/VALqKh5guxvDeXsZr+cvSY9B8NuYTceV2zbcdk
M9fWUeNzRSeFZK1NT2UUkqOcJmsp4ztyiN7MKSe2J4Zsm0BoxtNrYWjy1bDqp1AZ+RJM/T5Js5Ur
zTUd+X3TZinswdw3olk7OnrxqZv1NzhE+oLwaD/Spti/GPawZMdo35rwPxtuPJReinXoBLKVYQQT
kcRHdqHTcC7Nx3oyjnPCt44Gm72wBF6IY9t8cusO4zwQXWn1xpaU5G45NRK3zwp3mK7q3YVXic9a
a+wKOMcrvZndRa4Pake0k1hqjfiuS15ietEZaBYQcqr9VWWWTr5G7+yxpSGXMWo/Z6X1XES9hppv
gCVEtjz+nbYXEUvVxI92c6ELM0lYAPLPy7SEG9vL4a8hLINlMVSn3hm1fTxqK6Qel6XifWmz4nVq
Ct9tk/l5nmD04k8KNYCE4SVGH/W6GhH2wUN7sbtB8UeOX+GwnvKM88Z1YBIY8HcxImmNrTVjXtdN
bfJdDO6b6LKNarWDaspvlzil1YRugm1qZTk83izMunXlAC7UjjGvkwhsuZEwfutweAbl53CpnB33
z604xV0SVz+yqT0QBoTOxrmw12szBnMk5khABjlM+Jqf9MRzF3beaotOZO0hGFoczjuAWYxfL2iu
URbk3qXMSWcn0cnzqhJq1rD2jRpCv1mqH/ncV4QQDRF0vP5iwVoVcDLqetNBAymAQxOMfFp9OqNe
n/ZtCG8cT+P0E56Mdy2OjFA0mvx5Jk2T4YqGwXQUiGMOQYs+q3P6s068FqgQ9bGO7/hbAWwXLkUe
GavcLOUz/hxUACE93+VbZNWFwKVgAuUPgxiEo0bo6RlU1fvbRQ+x6UYTHwcnhwCryEBYSlJavJW8
mImQuRs9RcxGv6V6Nm0byzzh/BatR12md5DH4h9Jz9THJ7PQedUcT1uCTOPTZ1BWEwcWpGRl196O
LOsJf4FWV7u4N0jsTiYBUQmmSrsIjVwco2BK9hjYkA811rVf4CD1EEhnWDujPd01adk9d10LJwzP
vVOTel8xoCuWMD+sH0GGFyk+BR3tjRM6yzBljZZeVx4bdsGNRdIVHiKp89yoIlnpGNrddYUGMCWy
aR3UTe1XjAXgBdrDfRFbzlkN7YznQYTvfqCq9uRg9nxo4VIyxCaL4LHywtxP0fotSX3jc8Iu9CVW
kTgwwDAedUOiwiDWMj2h1Yk/kZ9I+RvoxJ0tUztI16xY9y/L0Mi35AB9mViFf7tu36yGZBRvxA5m
Rz2dCbNDR3CI8iYGo8QPrV8gWGgZfIQj6dQ23/4e+Uu4gePobmsr6E520GWrLNZ/9KRerkM8L6HK
RPJTMk3mfe0Z9fM4C81X7Uh5lhu7yJ4D/LPl96ExghWUZ3ffzh4veiLULNKrUjGrm/unxs4vqIab
TPUGEn5d+ATJGPEeZFEjno9scqom9Ms661Yd9Zw0GPl3Ae1alitpsxweCGpTqj/pVh0bo18z70oQ
rnTEVnQLhR+tuaoVgXfLbAwcfK8yN0NQMGnGqW1Ik3hwUmm8dFaurIUNGg/AaZXhU26pI1wxNlcC
5nZ6FA7VQmDVu2HexJhD2SbNVhySnzriS+I65crh11OIRiapco1YG0ZWH6sL3dCJ5SX0dNBXpar7
FUIytTKwkN70mHatDc8Zt0NPLhmZVKvGVLjARaZPqmyxZhzhAsEkFkbRZueDa8mjyRh/YfXBQz1S
LRkIPRAtetOm5ODHnicRFzdoXldaDQTbZdM+tWS1oeV/VsOEx3A4yl2gkPkOXb1KujE8Je301ZLz
DydGuKw0bFoGs9NWODGb+6iCozQ0u4I6dlG4I/3+NHR4FzIbmULV+dls2OtpQt0xYDG779K4OVWd
HDd9NmeHSFkZbEfmXZoyzS+BByGTD3oTwjLxLT0u1qSp9ivsJRXUUutTIKiCld2u+zjxaCkEU6Nq
8qIlIhLn0AlAbtvWhlOTu9U6QM2560obd9s8EByWBLzeMad0Rmmsp46kcheJz8K25zdsV1l6TK7I
1zWdtTKgCZPd2efLPHIebcs6NKQUriR6R34P0RukV5M/liY1fJCyJKdR32HU7B75lidOTBfxXmrw
5NPIum+q6m6KcRKMHL1bh9bk7WtvJGoaFCt5acscP+mWONAd5uNvFWGuvpMRi+hIY1i1Mi03k6qt
ldWGeBLrZo7OrP0Wq7lYo+GA8xtLbR0FYbyLCFS7r8v+iVGh47tNeB50lAuuGtNVU6vXqautRaUP
zFVEiRNOMrrbcHIYENQex/Wgr8scHGIoDPOLyot6HVzYrxNAAWI18861pWK8mrU+bWXu02P0Bxvu
3dJsU42aiKnSWmDXXVJyLHODlRnqaUDIIvF6LoGiBzq1b7pI/27wCYokezOeFdldMil5ir3gHtMD
+olGDF9NT0t2nooueXqD+TdqX2zrLvbGnzHR7gHPwseq0+Oj1PCrJqHWWw86FEcoCfpXg515V6V6
4+Mu7Z7Y45OlXct2Sx+TrTgJyIxEnYiJZSxWqnFt0jjsi4uDMX2ZIcqvWkeq45A6+X0yjYpOJyne
tIAYbMuRNiN4z07wRS/SVSWNYBdw8ytmefOqFp014jXNv+zzKN8LnSQIvYEd6FV2ki1Vo9XLMNf0
z7LuOS010yGTsOifC0ySDjTjkI8bhLhE3o5kmdT1KRkLb4dRgIGsbk5ANkkZpTtKvAptXS6DOxL+
DOQv9Vn16bxTQWouB9NldZoNGjAhcgbS2TeBnI0Uao31hmhotsw7I6z0e0xedTYmj7LMrYsErpUJ
w9JPleeeBSkDPt6l4WbyGm1veg46Kez+QCGw4nFSA0Vvi4puivwgKS2qRU1bjoT6+moy5cKw5y8s
h2TbNvNFL5Ug0UwwVliIgRqUiF/Km4GVYlEpt8ZrTnLh1uwMUGeTyTXf04MzDVg+yVyu+5TpT0L+
9NKTFTwv4rXurMa8Q+6SEfyK9pScWvyzNJJTu8z4bOAkDvYZ0cmXNgWgqu1FUDTsEiwJ2Xj6whxS
+AHOucaEm0QmEl/zeU3eAbqtYucxwbWm6qubyG0SmA+mkq/ozt+opWxqXPJU0A5095E1fbeq2Von
VpuvAsul72jbtygcYYWS8IL1NF1erXc7oxntB7655kQibHdsOOO3eWK0foVEZxvV4bRyKnTTYexq
+gN+6+meaN6THasXs1bftKTuadlG9VzMevtkjSAcdRdiHps1OUTbTtxXfU6diam5XKBEQ+Idj4de
9OO6ILP8JWjV9IJ9H42UKbUTrimnPouthVsx4wslruN4iD87gzy7nnNgTJ6tM4SdWWpzxDWhs2im
+mvhqNoXwbipBsLNMZ6havBBdI+KMLrXWnGQppHu01BtB7d/Hpt41U3SJz36yamyishvd20nYCGx
Xp4wuxcUv4gvbOJaiyaOH8em9UHAfczw/dJmLSaEuoxFvHMn+86NvS9eox+S0V5WlkD2k+zD2trK
Of80Wbpcw98gkr7f9iX7pRc/tlr/aYiqz03RL5tSbgFV1xGOlj14iJcP+7CN/SwiMjswfnRMCFqM
X5XTPhTabL8KgXMhbOzM4LTFv98XtbYqw2bVlmp+Sdx8OxNca0c2yQ9qVVGpZ5mG3T9fb+EdTNdY
58GAn/0g0Y5OS1bGA/S+tWfn5wqzuihuvmJYjbqN3vjS28zhHr0wZKIKr1+MrTTVfR1ydCMpzg74
nlWNIFteF95eec7noEKd7IlVZvWsotlHc4FXJAnhCWbNLtC/Izjf4AVdJMCLMP+em1V9N+Veux1F
6XNq7KFIVF9G09znmDlGw7izIo71OJh2YWj6UXnhTuLWD7p77MpiQ2fKWg3MY4FMEcRgOUVEwfJL
07D8WiWNT+jukvPDz4vqgfHdF1djG5Qhh7buHHO7eCpaECRPh26Bf8wCE4y1WxqMBQxeRr9MXOc4
ue0mcoYloMeDaVZocZNomUUMjjq51ry0OPIoT54dfOq6Zp+Kv8xRHNs4XiNTfbBG61ATbO23sCqc
IHtQEjbIPPGHAD/T7XhiwJUgPIZ4uJHjkD+jdj1lCviLE93shD/X+cUITke/N5qPYYRd0ey9or1G
BohYh8MDgFTbTiJZmeYs0OBNx7RpT/Ai2S/kSeurA2EzfmbzLWvlrgjo+3u+MW8aE0yERwLLOOUf
qyw8mkPyOrb9gwqLmBlCtxfJvIyIgX0CWVeUAZlfBn23cmznhM8nQm/tgmA2kA7KYXo0UwGuzVwb
QlHywIH/mDndqaGmnPUUBEGArXH36YCU2Pa6Ayr7J6zm+0XjDocqaxFfg8Ribr9BxLKuLOMw5X2x
bEecvcGdHnB5OVo4zS2dcHwabPUcZYHvJoI8DowPCrMdV70JAavz2E0DDUJAhPXMuov1bRwhWSfL
cU9zu3IS69WUAaEkaf+1tPpzY7F1ahmipJQEcUsoF8pU810fe06X/u8pmnbNmOys0vOnIv46RO4j
I6PPwi5IXVf9a2YOhzmV3o5hxCeLXatiOMiQE6VJ9KYGtY8G5N2J86C8ZBvKgO2SaY8Re5HfBN7a
NZqn0QZVEKMH3zeeDrVl7Ow03wSe/VnO2j3kZZwttDmEMmQ993HRLgOEoFaYncYh/5FguD7VYlNN
2r3nRN88iENLgBdi0On8Lr1cya2PWnlPc+Kbenqws+gQeNNT6tRPPeTrZWS3+6Jq7zj/XssYq2/H
kJ+zMJo2ueion1yiGBgLLvO5uHeb9Nggad0E2vxClNdizKcDYuB7rAhmGotAP2KVED8bIY24RkDL
3TwzloOMG1JpDKJ/nuP8U5qM0zIiN2WV6lqoUJY29F1WYOxcDw2ToafqSAQApBVvvqsaLBJly3fB
95HtWlW7m3CyJFJss9p2tWt8VpfBIAlQVPqG7NTCFR1BNBMEFdEXID6ywdR4pJz9omFJOrPovPkQ
66ZxgrbTLdOuzeo1lOVoZTTNpQSSzppJMlPkOrtkAWXRc05EwVtqiuQhUzWwT+qpmsiaQPf7OBZP
g4rtB9ONkHCr2AtxzE/1H8PgAcWgoenZiII4WYYB/q61Hr1l0RQ02yAmOBKNWth/1cZacUKO5fhA
2AaJr5Mnew4rgk4IgYjf8OghniIvmsea8eG2TIX7bMbe/OJoNp5BBF/daV5tQCjNaJm9OJz9drB0
Qs2y6QHs0PwaaJH+OgIlbyH+QP+xEUbhMKEHy4Q5XLaKQ5KUYIHl68CNx6eaN7NSlDeroGpn3xCc
YUUbxt+82kVl086970wddPmyMqnHcV93kg4Waz+Za+YJMFTLwHvCZ4EoC72lccwoLoiz1oS5NoBJ
2NiH8WQNArsEZTu8o0KM56yAgR/Quu8He5TfIjxC11Crpk9h2lsLKZGGjVY2fdb7DvIdHLEQnpNf
Klg+i27kAICDUG1bUfR7efGAGeP2exJFr25nd/cx8MHKGNP6U59ber+wynYgziItd2ru0+fGBlmt
xhhUBmDVnxvDWMLnLJYpsxQdPhxPIguZSoKg2u78VjAcxOTE88bdpLXZpmo79h99dteurKtDXTYF
HxBbWx3qvlUad9DOk/UE7vbk6XN6iDt7AzPhkdmQ+RTlM3Uwxt/tSoeG4k+yKFYD1fbL1E5Yc2Em
sBJtV2BYY3P+22EGoh6rYdWBofrCBGsaTNCGOg7kKShd7Y5EBZiX7gDfbmFjXMkJOmT3Qo3MzAor
PFjNNHJ2jMHlNIFyscA3ob+LW9PEydJIDkFkJY966b7WjajXAEDtOkydbEPt5C011yahXS852Ht8
4e/0wS0vrNqWZjvFx3ePo4P37HUp4vq2L9vvsxFgNBP2Tb6u3bG/l5We0645uJP0s+g3w+jNFP2U
b/T4rrWZrbbpKAvgmi2aCMbmAhKtdQqaydq3KLv2VlplKOrrmdQFJ6rSYZ2TKrjtmYBeWLVJQO0v
GusTRDRR+fZkzktGhvkI+jZ793ne40NRKU1RMSKDmVIMRhSkzS9Ga+TbdIgjnzxenGA6FAwxkzr+
TA1lSNC6vk0EBs9U5RjTJ6VY/GsuZGdXvQGU4AkFGVKGugjYrwNaiTILjC+ekzjRF5KmcdkgCAk7
Vde5uIP8q4uM2qiZRa7CQXK0phqeTAzHulq/c2q37Tb/Sol0JyoQoCLxjBJaguAMXCrW+LTE1TY6
hwHxSOtfmFO/ETO8VwAiujF13SNgFvGpDi517Tk14HYSE4eMo17RZPdeKV/J02pOmjStdRoxMbKj
tr0ha7sIJH5hCv1zTcZ7DuUAedjelRjU4zhpy9RLVukk2gy3BxqsQkTGAetBPOITjHb/fJNXLKjL
BQ1yenRhuUTtkqf7nppk0UwbmpWkq9RV6q7qdfuBDD8LjA3HnZ+X+v+kvP91sQr4Q0hy/P3//O/4
V0be5b//L+GY/DeaLPCJizz+HwmH4Vr/dlDSoCJz0dJI41cmnvg3ex8iM/hk7iU+mRXUln0XoTQT
xr9dE1KftEHgLA+C8H/CxLuKwLBdaelM0SwTpjZ4hHdNkKtlxvYsWuusaHb3Xnhpz9nwcQNKJnB7
ANj7yCzme+AYRSSN7O80skF2ZKqCsnXa/FemkvzTL0/uN9/klezz54+yheMYOunhDn5LV1Q6LQmj
UB8192yJhMgsq2SKkCXlwZqZSA3YwlGUl8V6ToQE8L44jmhInoIuzW/Q+t5z+n7+ECnhUvKGkNS5
107RwSzwSfZ64wyAkcEhilrgmbnd/vl+ryIjLpdBp4MuiiRsRrKAZO+/T5Xhst3B3T1rQQZgbZsp
WmR9ho7lwpILOrmZnI6anYGMaOfxx1Q14D6B7e6YQiVLM22ydU45tZnysPChMYc7OQbBtmCb3mA8
lvlBPkwHJ9OmdVrV1hrzwPZzjlc3LLU88VYWgppVaAI33biz9zvPP3cmDZSRwmHbcX++6V9Ikbbq
RD5YlnvWiuIA1c234+auNOJjTRQXdqZbw0JAjvdnVWLiFMVL6Cu+BaEinuptRA+LpdBamPVCFO4+
z8t1krjbCXvUDjMAUlI3mlBENd2wKP742g1YgRKSKl2eyT++fx8iCEtz7Dp5jlAfbTXJdFFVsGT+
/HB+exXBR+6wwCTi0fdXyaegdGRcyLOyAbTp8ZA1wnu8ccD9tH//79Pm5ysQQqfvcwxDSMi37y8T
mpiriUxELwNG2Y89xMtw0zAjGHDPxV+qaa1aX5t4mJ1VQ9wO3frYnCKpN+7SScmSWnWNGEFXmdwT
xgnZvFzlyEyTG7/zN09DMIW1IAVbwpXO1TeQZpSEppsHZ3RB2srTQCuEIlfkz8/8d58a69Digesc
wPb1Fz1WDe1TpwVn5jXGdihJuqwRTC71gv4oMSCpVpgNryh8WuaTk4SVWYtnePvFV1vEytcKG15V
E8VrVRbf46j1tuNUzA9JR/6oE0GlVb1jHr2q1eCsQEtMKgeuTZ8XuG11+mOu5gnIQdxMR//t88P3
FfYxu4m4fn5FHgvRzzw/PcjGfaO4E6dRbxxD6Ybys4DWkgHDTDBkElQIp4KQGMj5mfWkoeHb93qo
YbuXxjce+JVGEGEBXz96aCFthNOIGd+vPnsKLYkzbvgSQvk7EAkKrqTp5kEGdclI3yyXbGvNqYVY
6v/5Vb+vslj3lytDcXeFBYsV2uj7K3fm3DtxlIQvucyPBUO8Z1dLfjRFoO26xLlV012OpHdfGVdD
pmk4HKMc6Nd+AfZYQpkc+MoIOWmwtSXesKdvg0WF+qmqsTMVcW3eODgu+uOriwJRuJTT1qWAuE7l
Q6HITyo9eQ6Qat5FEC1BiCwi4qyi/OJGnrtSVvFi9vO8sYdxuPHFftjbMTlgPxH85dJyXRPeE2NO
2y6u2L/CwUY6l71GelksM5XesqG+SFY/3ChaBYcJ10WicG2iUaM+tTM79s4aNKp5EdWts8HDZ3xj
9h5ta3M8uqN0t8ZYv0lvVo/kW24RA9k0M+7fg57XGK475YMZi1dEQ/NWq62vFFfuetYQHyhBFCO+
xNo6s9K/U8uL70wLlhNhcTbEOAahZRw0tPzmy6wrHcwZSh8O89YK4R7xvG2JTEk21WE2QN7E7DAs
7x/IkWh2zHzxuivj/JsqbW/Z6Xa3K5sxJMa00nx8Lejkrdn0XUPdCoL8zTNzbQ4vbC49Kdyfld8v
R2/r0gsO1eSeC7vBM33I6lUOWgPhNJ/3s0O8LbbLt0JIfrMiXWwMLqplzpyLn8E7EUSCML0yK8c7
m/R+R7gNpm+4hbYFUpt2wBcMUJHrYplnu/ew9/sbH8RvvnnJVkMJRS4zZq5XZ11nk8naYVVyZjIO
6w1Y72Ewhy3CVbBet+93f95irhy3fu4xEk0rGXDYkHGaXHa/X54x3Axik1XknRFGFg+y17EPirHf
aonYWAi4yuvUJUljlPi6pEMJDbob1Y2Qo4/VssvOSu9Kvew6uouq+92PmCAAjbjIaucMxaLfdG55
zCuj3qQN1paBazZ7MWfmUahYMW3uvHUPYWPb6nV09+fH8bunL3VU55zieGVc97VxOliTXVbueWqN
bGNRn8JZKcu7RNlPEOb+nyHA/6jt+c0Cx23DvCiJdNMz5FXFkKjRgvJvynMT43hamQVmF7LUj5qp
nE2WKHE3es73P9/ih1OW26JlpywUOrvRdTE1ZiMDVWOU51aPnJVC3d9AgL9xcn1sytyL3J+TBIhA
Z1ldH13u4MH1GuOXUqsGsjaJQupSU+3G0XGeArdpt4bpTfswrznUmjbeRIbQ9hgxdHd53VsQQ8bq
Rif0m1XGOWpzTFqXjpV28f0qy/Si6ETZUl+QlLZyDDUc0UkDmKYB5pNYQKEcMtUqiPFfrGM57ltG
oZu6i25Z4P/ul9gGJ4G0CGkyrOu6uSwN+AdlGb+4hRmxb0fd1sNz554GNnh1bYFH+eTCzbMtb2tH
ebovBkZdWDHfyjL7WNsIx2QTIB+B30K7/v6RJBNTwSmo4xeAMsjRqkuNT7URgou14N7gbFR9qBzy
MHrpZF+aN2Ckn0mG749/i67Uurj9WzwGkIB3Hz6pPJAcCbJ8QTU/L8tKmKuxLMOltNp6SYk6bkct
GF7qOEOikc7Fpg68Gv18IV/w5pyO8IjbV9vxqvvUEuFzrxhEYGnUQAPjQBwwGH6IW2DnAsr/oncC
TLDV1Gzr7DI2zW1jkzCsX5CoCnM7a5jgkXN+o3z8uKVYYHM2pjqufvkkrm4R5RYWBIaev9RlMPlV
k5GskggH2xVv2LQ4H9x4ph+/b7prqlUTmww68Q/9apPNbeVGvNJ8iCHxzu3GRHhz45j62JNhAwSu
4PF9X9pL9+pjcuqsyGZENy/KUXIR1vZe5J6gUJinlZkobAvmqV/potDuMbkIN8xCvo+QOv+ClRzv
ZJdn60K28RlYM7jx2z5WdbTpzNrYxGmBPpRaZZ5pHf7m6YsgJtMnTjz1y6Y0H/UKlcCfN9OP34+F
l4x76Qq4GjYm79dvY/bVJEpRvMyqKB7GpqzeeqTZC5lX4ybC//fREB2J9uT33tphLw/46tNx+XKx
SLKARt3rgnKUtmxnwNcXlBjiObTZIEx30oicdpRYTGP5BrBuLikfy+9dEABjSw1YvzWM/3iBXzo2
pLB4N5me/tPx/pcKoh5tHNItu3jRDByljQFVpuOUvlt41aLVq+LGI/9ZAb2/8Us7BugnLg4+1Gnv
n7lNJmBSiLx4IXJ3eulsknXbXO8OnQmxGauq4bE2Rj70vGGmJhIAlimvF3pSi6M7ZfNWD8j/9ki9
WhVRDgW8mqhsEvzo7CwOGciTH4G1hL2xc6n8hDxthPL9dDCdqnms6jG+cT8fawB2cR6dDYrvSnnd
zodlpgdG3kYv7TRmn9rEbda6hdZyqBscSUXb+LOdyFsV1+UhXT1Ex7YdNggdKJbX9v4h5iU6gijI
khcOy/QBArK7LwMiXBP7VTpvjV40q5wB7CGZ8+EuKdz6xqL5uEvZLoUBX80/KPDlqfyyaNpO6OPF
Vu6F8xGSLyTlxRhVw41n+3En4CroyC86bQL7rhtolevuzGgmfbGYawLOES2bJpW7EZbTrP68E/z2
UlSuuofxANjF9U4QOe40kg3wkmEXsEBLh894Yn5ObOdWGuNvaiuHBh0/LYP9l6rdfP/svBi7Wluh
soa67K4NAIK11tft1sV6YiFTzdn0bf9Fcyu5Vp3qHvoU/YbRj9Gqcax45RXeeKOP/vg2HTxb2AWI
n6C4ujajjFMs7q0k5xcFrbfJAfJgv2i3uvWPX4oD8AVl1fFsbv+nt+wva8Y1AkNVxpi/DASjHgcm
kMtKTsW6LaN861kI0LUJ3tCf3+uH41uamJfBWwNARxHvXr9XFlU2R1K9aK75o7ebaN1LCIlVMpur
tOmzG2fXx36M6zHIo3KWJt5U19MMyLZEV6bl/NITfbqaHG+APioAwsO62IczE0dt7rRlZE79sejn
EIzGym80hR9e58UfkPeI8M7xxIffIC7FqYSJ+TK6EOoKBtPoDm/Gp384OxnciMt9omk0BIOS98sY
QKgudNTjL4No4h1yIPuoTwqX0MDqV5rbj5hwIOcV8fT8n7xSSk1mTzxb3XUvaDJ+B+8vnBrW2PTS
az+HKKCNPnlEcTUiKTLOcZH//edrXZ1W/1xM6oYhGVuCbxmX9fXLolUWmngG2/3nfLYvrlNMnwne
aNKNg/Xxsis9tclkR2anZKMg1cW6D/O2YMyJeq7sBPZLM+QEPQmcRV90Cj+tod2kedfAMmfma+mF
caS8Cyh7VeHTSSUbWSikkzZpC3XbTjdODuv9ycENSZO6inMekASrRu9q90H+kBOoMvdnVWn5PtdS
bQVXink/hjkLQsvFylMj6RVancN5BDiBDdBuh5gpiUU6yLkjThjihFVBpE6GlXQ4UdEgpGfdzYpN
X4/NHWtb7rPJliv0oemzRjmLdrd2/dkKMJVyY+3AWONvAtinTV0E5osgT2oJXJ78JT24EIsOpSfY
l5vuLasLDjK8mFZFtrHCzqtaT/Xo+o4B1Pjnd/3+s/nnydg2Y03mfhfU6mqryDAZUrV0+/PYJjAA
nA4zpJFL/fkqV5X35TLUfKxcumvcOrFCf7+iRADVprMCHZWPRAxSEN+Ij4/l90M5fJkVkRf5HNvr
utFsaEuwRVgZMUUQHAxBN3Js0dCumx6lu8Is98av+/gMLJBjqgpWL94t12QEGWiNyp2RH+cRc2AZ
kMuZgd3Kbfr51fx3+fLPM2AU7TpYlgDbXoN0BToiI+5t/SzHkFgGNjPfGqBI9pmV3TPC5l4NhENw
LUmm4bnUrzpMMfjnql9mNqFLs907S8TqRraA/3LH5GG88SQu29f7nwiYdgEcbJiXePxdfSdWFBNH
JDXjDPnc9unTcKWKsQ3k/xiWdl9MeH/Y0Ya46O+y5TP58yp5X45cHhBAByvRgslLb/1ziPTLtlMF
ZYTZWCjO2Dgk+96FqB2HwJZ5NHc3Kp/3J+TPS12AZsx1LiQNmqD36zHoKkxVssI801rka6s3AmIQ
s2JpEvJ+yinSbzzYC63g+snSUFPSmfwdOOfqgiaDYJS+XFDB2kGCaZk7vTGxPTTwWLDBFPwEws9l
1G/uNO1iRtbkwRreWPqQps0tA+7f3T4IAwJPrEQxs7na4CM91WIejnmOx0r5YOL2YqIdWphpZ/lF
7xY3CpLfvFlWPIi4y5iR1uHyBf7yZsm5a8K0ds0zG3xwoEpkDZWTcWf9X/bOY8ltrD3Dt+LyHn8h
h4U3AFN3q4OabLY0G5Q0knCQc7x6P+hx2SJIkyWvvZjF1Gh0iBO/8AZErm/N9OkT/c/S0tmnOEkD
ithucaMZfovkWMsebuvcep4oE6+6Xvps9oG5nvTeeoJjJ7/LMPk3GrZYuxIXUI+cdaRsUx1UqECr
6Lu2rXNkGSQDWrIYlFsP0sXfyBlTkGEy0PRYnDMzSUUxofZw7KGDvOr4ZD32KOqtx6INNjbt300a
IZWZd1P0cv2MzTO9OOHcwqZioSll0NpZrIRE/hTomaNw16nqpo/VHt7uVN398SiUM2SiQoRVKTPM
++G39Qa+qMcYROlHGwAa9E3KqbVI4htLfeFb2L4zfmPWd6bndjoKtjKRg7iacYRCraz1PDtUener
Knxh6+pE70DUNGph1MROB1GkKlfsfjSOiinMuwA88Q4fvOzBxKru85/Pmg0kl2PJxWQtdaTHGKiQ
NjFUkwl/XWR0LzMNqsD1US7sPSq4rAu7j/7lsm9BIibMFpzjMSTQgVRiWds0j4zPPXS5hzEvhk+5
TPNagzJ0Y71QMzvffaaJGAY5EUtylgVGSElGHaq2R6WFvLiWfQmlrihtgm9Jwq4H9wsnDK2wAtIX
BPm3qpHsV+pY5b2ZhjaqA2r5WGA3+K6gdpohnqT436Sslj4HmlE8N0Vi166UWZtGR6iKhrsVwptP
oul7Ogqs2mRDjr9NxJzK2kRQFI+r2KRKQAO3+IQ0RLDRyg7dCg3L48KNCrv6phiIx6BDY9gPGQDK
tW2BQOUOIjkdW78Qq2Yqhmr2sjL+9kPf+u6UXQWrcdJEhFdPM2qfUK9E7jajsAlRoi3Q/bdqs3yo
EgrqXmhX8jdd66wfEqJDxnqYhn4XRinyA1CdS7S+RVzvR6QK9xoSHjptvdx/gXz3KDBXSjzUn3HQ
qRrd+tuha+wWYQFVgYCxD1FSCiggQ7mK4cT7efQAcLZ3sAUMu8kzM6X5FCN9k8F8hZzjDXDbv4Le
BX3dVirEoSyEqRmOGrGyn8DNXtfJoOG6nmvJU0kkti2qnhCmRCEbYzLLqN6xaaQiVdIUh6le9jyn
xuBn3yYIuFvMw6TgLuvRm3V9bdR+oNxL6Yuwjsu3ztDQpKEXbpKihbOGmuMAU9yJItQmkObihUSY
JtypcuvvO6Yfd704645BJ5m/nDaRdqEW5c9zngIvgRf9rguy6gcSi0iOoZGRx94gdTBha2Q33tQk
wgSd5KR5K8qph7msNO0Xe7CNXaQOhoKRTGX9iEUyfdKGuqTxjCYUsVkeIdkwwYAkbId4/gSwNind
VjLKBFaGP93p3VTQodZx2avSZmuNA7yUMapjAqjW11I3HarxSzebL3tyGij3SaChajLkxqwvGwWz
iiaMz68q+5FkWUHldkoVtJUsqapCF6GA+lcPeBTvMxTGGuRQJu3dhmT/6otpQkw+CvVPTSCjmNbh
Gx2v0He1n9Wm8D1gquKLkqYa2ik27jwB1oWtRzG7JmObpvzX9TvmtOrx8Qbz0oMOoJcmz22E00tT
mjqpo6gJso635W3IYdW6Tok/mAvlCWwdUK91m+k3LW8u3C8036nsz1KJIFAWL0Ji1cWAypd/NO3e
eASsXr6jb6ziXWZUv0pY7QBDWrDQtPVWRd+Wqy7R/V2Qqvpn2wiBwNtQhsaS3I8jad/HuRbeeBmX
M0NnkVvcoo+pm7y+y1yjrXwVIem4OcZGFz7FQZ2s7S6yPMQ3As+JdeWVcORW+fnSoAYPMjUEqorU
+k6XQyYus+U27Yh2rciLVEuG9KROqDOuRzhCXfbj+vIvl2H+SGqEdCznRQDhfTpeh67TOEhld/QR
E65sMvshGhGOzZVqBzroxoOmLrN7hpsTt7kzSRGUMuPpcCVe7KPWGd2xn7p+o5toTicAXJ9FHna7
iJfBqw3YqpqDayBif/5OkOPBctJUAO4RuuI0sj1LJM6aH16uMxqPiPGCmRdhVD86vjWuphad7uuT
dGFRgDDM0ctHi20JYtCTunaEEfbHWB3NTZfq9osiVDghUqbs1LL11wI30c31QS+sjDZHMtRgybXA
Rp9OFeWXHux/1h8dFDh2I/TlHfpMjQsQtV9FTZfeCPwvjDfDCok4Z0AMIPjT8TqYBmhz1sMRZv5r
iIoFHVHo/HHh3Af6WN0Ybf71vwe3bATbMbBGBwVDwGYsQv+0mURPmWo41miuo3SMWLHpVLcyjAvf
xPdQTCJ6pwr4UWz6LbjtNPQ34qFEKbMpexiSY3rf9OYrz0HzQIp+6/BeHM5irRyZJcPy8HQKCddk
KwhVNGuiClmGuh/WBrjou1EqflB4ym+cpgtzSJEMdA1RGtW/JaAxH7q+96dsPPa2LjaglvMNcj7K
2x/vQ14HaBFMpDK3008/KjMlGyk8YzzKjfHNSNoXyKo/g3H4aQ1dtr4+1kc3arEtQPtqXEf0mLF0
WGQjgbBxnQZBckzROVypcZS6HTLdKL/U+na0CrHDV0lCHqEL77ouRNUmm7XaRRZ4dRIiACcbYpUR
I1z/XcvMgoKbw21FKdEiDAcsfDoHTphIVTYq7VEKum5T2JG2aiTZxjuTJ//6UGflh3ksi1sSeJaM
d8jyHNKgw47bt9tjSwjugt6WDqh9RZ/6wizWWp0DXNAGQKFOh1+no4z3g14XW+iEyV1DJL79v/wc
7gVK9jSF6Iiefnqi5GAWddFRD5DKu0nl6QWu0T+l6Au440Ttqe5y7J9SwHuqP6AP2U7lqkWPcxe2
WX8DQPVBxDndIMyOgV0QO34OHha3VNHlaYAqHeVhINcPcgfnwhgIZR1ACStTRcJQFykF7XGW10rD
DlUT39mWdkQsO/ayVxXV2pqadOvQz/VsKVaf6ymx10ZhILxSZ8n9lKjpBq0N2wMLOKxagUQ/dpD9
DbjQMrebl5mLnZLC/D3wJ07ntYXl30ngQo9qgtpqnjvaU6yTYgkB0dYWjo/oQV896JF+vL6i2qXN
DFNjvqd4W6gHno4sd1rFC513R66OAob0OB3AqRIeD5a8h/ztrOpKNzZwkcdtrQ7xdkzxgI189XM7
FcU74gfWGk8tHeKxHG6pBUuuEyv46PU0vm1NwhGgxRFWMvR6hWWyDrUUf97cNFJ3ckT+Zif4OmCU
p9J+CitXEVX7oBQa4b8lpnVh4nHdVGPyIqlqvS3rcbwR151fmzrwLGReKOiA+l9CS2LRgKCFMXlE
LAZvJy3vSTxD48b6ns+yzoVBgXTmLhBjLQAsaLHJfRqi1InWcovqXIfWTOdkd5hCSDeujAsfpMJ0
slT6eXMIv7idUIQhY0Yr6tgC7cR6oCs3iZ36q+v75tIH4Zyqzvhtrmdjfvx+e0sDWrRk4rFyBP5i
w3nUSoTXnBc7Vdr19ZHOn1Eg0wByLZOFoo22OOOxZqE9aZdU3ztlJ8c4WaN+97kYjXuT4t+NyTs/
hzS6UcGig+9Q4Du72qnsKlhna8cYu3oXCjr6SqNZzeaTwcZvInk35nL+nsjTrRrLhc8EnAesGrAk
bfblhE5S1ZLDC+3o9IF1gNL/TRGy/EPCaHzlWFZ/4ya/sH4EJWCPablSuLcXwUmtQ00tsKU6yin0
f7kKrS2iXikUd7N9u76A7Ag2w+k1rRN2wb3T2RWzPdPpZlHMIajGyLeOwg4e6rLI7DVqsgFyHRSr
oIjo1mGImjr2dGiuexTOZZBUZlPa3tSb2b2j+sDM85EgtMXOD6eRACAX9QE7kT1nyFEjsdEa/Uq5
NnirLDgbu1pXKlQNdPJXD/mhgtp4iuFIWdld4TYZVFsP/xh0WUMTb8a1LhFW8Ijq2ogmQKvfW31s
vQKG5O1SC8et6TQemyYEtIh8MdVeQlVQ6tKuqK38ddZ1RydE7aKDkErlkz3mLfKJPROPgFAEN9uc
hPoFxXVtQCBmVL4IvUTdYUC1BFeXCHmyVEq+RnoctVsb9gE6NzylCGvUI7D6IuS3BbPhhOrIGrqY
SROurMIiHW7l5rMRgc6n5oKIwg4LoPjQEqj/oCctvfQDuoqebRX+2zjGjkP+LncC1dZOuceBhXBK
iM4nFJZTBI6qCph+Bd7f8QQ1LYUnZzYKL3PkoGY9enQZFaTX0FE0++HzWOIW4hlTiDC/BgX3oU0a
BXAjEvpKO0rfjaieBRZM4NyksfpOiSfufbTF+xo1vlggwKpG6V+ghajFzHVPw0OvRvqaAQg9VPie
wHMzQxWzEF5O8EHVVL9Rvu0BwwOk2svyEDw0UpBsqzFo9rVsT38ht4rKbi0yBffwRK8ouun9ZG5t
gJ+Rl4BOQe6k7oT+lk1h6T/7TtChFFaE4hnURfhnVB4sWDjOoFw1YIszbnHZz1CoPReQaqZjFtZe
Y5nFLotje9MITdqMnDOXxpWysuToxtE+fwAMqvczxhZiE/KJi6NdhkaeDEJyjiUqdkjkxiYx4k26
xPl9NdNgKbzOHVGAboszXegTnvF5Ix0Jz2DdO2a9VXs0Hm2jFOvUQGLj+i1yfmExHvEvzM85gdMX
Dw721MIK7U46FjYoZj8PB7ertaca3uHm+kgXYm6Got0FB8qZn4LFUIoPXxTJL+mIooZ4EI4yrRUq
mivZamjtlJqEhJATvEYYZT43epP9CgoULpEFwBPJLKQbRugL/Pa8j+afgz8J4Dn6q8vOD52+ljBB
lY4VmgarRpThS1354z0MAcstNR9BJYhU7oR/1X1lFhQ52d0eWo63agKXNpYO6owABngSuIPFNY4K
aBioQfDeI/2OpdZEodJv/Ru1gAsLzRtM0gMUCF7EkhlGlboK0Xs0j3j6QvnRErGuR1XdmkUz7K6v
9IUPMk1LlyGFwcM44wD6Br4SiBc5xyhp9TsVy4NVIYCgXx9lgbL6WEBzLqOY4Ofobi4t31Onj20k
BRzo2YheyWg+I2KU1huuYKQMHRoXyF2o6yno8ZrIJ2NlilG60T68tIvA0hj6DA0nYjMXmVtUVpgU
BJV490UHsr+2Mv8TWc6IcWCIPCjghfmZVH0cO1ynLd4muLXFPafAflMdCcLI9UmZL6HTkGCmvUBC
gbivznSr071UxqUc+CKH52hVKFRBuQrKjToVRo48tB9q6yJpG/m+LpH5/eOhadLxlqOLOXPUl2z5
QLWHIePePEqK2a5CelYewHXHq+P0a1xrP4dcl9bXv3auipx+LQIEziwbAJ+Cp2CR3kVSK5vTTFgv
h1FDUDnhia8wwDkKPZFAMPglipqJigivZxqhGntYu2OCcP1HnO92GM0gGcHBAmcEsHE65SZBSRgC
8jpGsi5WehPV97oEF+H6KBeKNqfDLCpEkwnwJEoZBqMGOlWmVbiWkkkPVqkqL5aUJs/xYFdvaQIq
Vu2aaUXGgiZdHAoUnUy4gO1YPiOlZN9IwRZI1vkYcpPyNNJ0VnmvlovQ1r6ChrksHSXVzDf8seRR
l+m+pEIUiKROzjqGoLQKw7TysgA5e2LC4S9JLQfoyVG0UgIsgf98sih7z/ccmE+ZnvjpmlTIP01B
N8yEF63fxhBU1v4c50rIRHj12NFyyRQUp+3+J3hi57nQe3NFnMidP+iap+OL6TaO3f/xxUj+9tEF
4s11uLxOf1buB6pJh4k2UAfKl3Jpuiog5t04FR/1/cWxIHOcgxUSA0Ami0tAoFNpDmEBq0BKo4NU
TtIvNVSLcR2WSiKDmFciT9BKxqhdmzIskbN2q8lRG7iF0CIUyPXaeXFo936WQIvgUIpOt6tEg4xA
lj9YN6pNl34u2gNMDGwXqtXG/HL9lvMqAqf3LLajdzxQbfTLaM9JYxw8cbsjrjABkNEsqX6thR/e
GyMBgxi79F6XrdiNTb1GSEwutrIJrdloKzzpphB9xwGgwo2DfukIUnNGCIRumoxmz2JeR4tSl1AH
+1iMU+Uig2pSD1XLJx2W/XfcUbsfSLrpX5Fea1a10hC7G/UAChTu4yyfAX/XyKnjUC+6BVw/jxq5
cAFS0bai3GWdUbCmqEVYZ3DgXsa4dKbTV4A0eFDoku8VuSNu7OMzQCx4GYVA7qNaa+qs3umShZJW
Cqed/GMh2+kdPrYBHd+692BWmOuybVIvylMkf7GXwY/ISBF59oNnsAM9RGY8ijQrQ3JNqbAq6OAN
ItMq7lMqEq9lq46o0FnyW1fazdZwehlUhMzfHNjR2rFwCgiCNDlevy/Or3DaZZoNwgvoOx3axd1a
dCJHuFvE7zEAil1vCfteyfNv1weZ5+T0VM5gL+JNCyQ68NLFnOnI7Q1SL8fvYlAdVwSpsaL22a4q
BXuI60Mp5w8jACBaI2wFLgKAuKfro0YhBpLI3r8XisCQqJVRi4yy6lOV5s1a5nzsJOKqT1hkVitJ
G+R7yx86yoqt4gqusHUwpeYz5EtlbadmvbKCKFjXGv4bBi2yfSBPN6n1F3YwNX8gag7gW2D6i7NF
+Rbj3GyK3gkdTUDPfph8QWGsVF2n73pU/UKjfAZfUbxjGqPoruzEyV1XIT7sCn1sofvoxaYYcoFH
8OgfjN7CWSEzovSVu2SgCmpM8bETvvO5T4v4URq4i9xppHCxFnlNzltqqCs7UjG6Ii4lYLat5n+K
HL9MkdbD4BbWVR1+o9CZClCYIXsFdThMx7LRXDlpOHhWphb3dpylONE6XbqvdLtMXKUZlcozmwHF
ZqdWoVNxihUcgVBHf647BFPBMzfdLU7bpekkDOMNADg6B+OnG6A2DCnhaYzejUwRs+hstULVq/je
x7lYZ0oSra/vuEvjgY5HKYrqywwtPx1P8lV6YroUQQUyzZVWFuHKRjDJ03HKW6uYj9xIxi8E/7Q1
5yYgNAtuoCWCHVl+ayqUqEHQo0bJXoy2846m6XjoMF0u1xZN/0d4/lCBMaSTgP3IqPdBJk3wKL3+
6RcOm0OBG60TWvt0GZzFweZvRGG1lLp3iisI4OuyfsjtHlXVvrg3oRPdE4MYL/AHZDe3g79LAX47
RDdxI7dVdYcsfrCWR44aVnE9cXNebymNRuuon/4i80lviAqdXUOAHHkiQCSQn+HcPq/kb6+tDbh8
wAsKaYSUCBJx2hw/3T79r6j4/wXY/p08/bcNsvrWfPu3nxk1ifHpW/rzP/79Ke+//dvDt+TnjzwL
eSL++W93P/7jn//xHyk27uV/kbnMEABq/Q7R83/rsRmzRhtQY5uWvSzTo/3NGdX+FyRVRAZonXBD
kmj9psem/gtZK+B28FjpunD2/0SPbblJoJFbpJDQygnHZszK6SbJbasJ9KDwX1OujGhlyu/illLQ
MlP9GILv5BfDgSNOPx2Cunwy0t30X7VQXkfFl4abUHe+KcGh6fRbR3R+PX5/e+fBaCbCueAFhjG0
OKJ+iDUQQkvSK850whufHIyYcV5WOABequ+yrWrdGPLS5wH20uaUGATWEjaAcbdS6GS8r+2v/K/8
Td+LwL05yPLWnT+LTj4p2Fy7O0NeGEXU21pm+K8F/lEd4u9pUHm6Qb8NLbrfNvHLP3P1u4Pthe8B
BDGjtJC+4YpftL98iml4Tpj+ayNnnqS/FckXs8DpBLFkM7zFRl7GY3wXCnTUdaiqkL4su/NWhYhq
XoLxFDzPZvWs3UR1LDc4xU52N3bqM7mcs7TYfX0TC7oVY7AvZgVl9UkOIB7CVrs+aXM+9/u2W44y
T+pvd61eqnY3wvfb+92ad8fU3v1noE12hQL6jeRkOWXzUBb1fNiks1LjWXG1DlrfdgKxr4uu8uJ4
UxrUO65/zjljZx5kDpLBKRAmL4tdQAC0LCpSsa9+2DEWD95YbKrsbvie36nfRYkGOOQAF8qhcGXh
8gReH3+53T++caYAc8kZ2H4tbiUVbZVZ/EPsu+Rt1Mu96PMdRgV/94juXx/pLLxYDrW4MBCUiixk
nMQeQd1JuNYr/pTPVNI+DY/pw/WxLq7cb1+12Ip11RkklgylmN1dJehJNeofHl6+xgKqb4KzROqV
++90H8pmq7ROUvE12MAg//xghHDb7NRrFGUnMGi5/kXnh2teH+iFXLRQHpaoUyocWjGi4rgfKL/G
DpfrbGK6+vNBOLdgD2cpLmfZ+m8FIpxyxR2Ri/iXpO4g2L+F/c285OwEz5piNH2YOHoky1JKZGfQ
X4Uq9mVjRAd9th8RFtLeN2bsfA8wDExaIgLqQmePIZRZOuS2IfY2Ms/jRIcWXPstUZFLy0Kleg4t
5urTsjZcO0nUdWbArdpX6zZ5Ekn40ok/bZMZnE/4fOQeMxbQXCo7pChE02TtkaTHbKaLFa/CyuLG
RaSe3wSng8zv/W8XK4WzAsF2Blk9Ph+0nYrFwjvKOyvdC3bfX18mb1xhPLcq7vFrGtx8rz6M7ufr
++/CkkGqQitSBrRGyrb4CXFl5jRSangIGPW4TZw/BdktVt6tMRbnVoC2cxDhZ8V0vMrHAfTPLSbw
+f4++QrtdCLHaJQagX/vvm8oSgmjXTX0q28c1cufAecYICplM2txw/Vg13o7bcN9Fle7KERPNrtR
kLo1wuKhbQbKTcPYMQIXXC0HnshuTNRZyetjX6v/8xGL2q1ltU7Uh0O4rzbqdtiY22kVuofUs1fh
T59M6jV8e/nb2varJ6gw33EN819tT79RK734naSuM5oXwaVlocoQfddU8hTu27i9C2gUBtJ/KWf/
r3JmN4b4eBl/O1pBWOaSCMdw7zwjL0JpTtpcPzgf1PzTqIjDS48bEhnYOMrhp3tOL8FY+L3G4f2e
rNptuis29TZ/jB+NJ/9grf/+er+zVqyj+Zo8xhv8pDf406xH98f133HxQ3/7GYtdKdIIe4VYCfe2
uc/aOYw1VtdHUJdpx8ee+W2IxbbEEXLqs9gK9/g6bv378SceYSWyGgBR1sjauuMqWyfrYpu0K3AZ
qe3mz8HmT/tTHz8C9gGafB+R2+I78YeRwqE3wn1glls4Huk3ei/+z+ufOv8lZ2tKIdtC4VQHmjFP
9m+7BkNY+vkyjsdh/uRroEIwSsUaNx9udRkvrtpvAy02Dx0vp887ptQeUWnGOzy9OcTFDQophbIp
/4BGXlyKg0AVS+Nl3D9+T++TjfKgvGNs3O2sdbnC5c5LV8iLeva6fQhWiYdrrvu534l7+WH3f3hj
ZnkYjVNCkWuZtrZZSEwwpdEe64wnLUqfBiVfX1+4j+7K6crZGr1TByI+ehpEOacrR/synOBG1fsg
66yf9SR1e1o9TeXiY0NF39D74WtXGtOvAmmjL2CRm291rCVvhd5Fj6Y2qK9hEIf3QGHw4KxGSctw
WOn8v+2hpHRqT4hBwtRqysfWj+RfQ6CMf3dmKocuhmDisZfhJxPxKPhFVDb3giuqDquIBC34Q1Li
gjbbamWfTfSOH1XT59+NatLoKqegjzBuKOzYLeURh2HHqYfadUIle8K2AgtBpHf116lMxaNdSyZG
DhDOtfXQGHHu2klloezcz0JXYaX2Id0/QbnWaQfDd1FmmFIXuGn+ZbRlJPRmdo/sRqioRq491Pav
64uwTK6hftKnA4xO9ZRGsrw4oinmc1kYRt1eNfynsXjNdePXpHI76Hvegj99Q6j6kQzANkB3C9Dg
4lKawjAW/RDIDCbTQgZDXN24DD5EMk72FCBZdi37isgcdNHiNpBxZwvSXA8PdqKxPmOTFF9hoGk/
8tFvAITrmfwqaZXUucagVQq+1IZ1X0Ui+pWGcfDSOiUhldrQV3IzaUyqtzbo6sgLBxTc/cYn00QQ
Jv/h22r6Ig1D8atpTfkHmvQtbl04O2Fy32mY3xiYuXhpaxflWp5wJnKzyIhfzdIxsITKNfictQLe
LUCO7DPq6sObLUBBoYFehrO1m5Yla8nPAMtVcZE9wrDFcSZJldjY0l6lD9ASoN3Syz2DSc3MB9sk
cwLd9lHROz2QllTWoim78CDZxfgo2wXNDqWFBBqgSuXOfKW/TKuW7m0/l73GD7TXIAv+DiCYrgXW
ytvrW3Oh7jiThojlgbeQmBhUjZfKEBbtw7Ysczyh5RgzpVQJVoPv2ztplLG6a5TgAVlmJOMQ2Ntj
cGq57ajlb7STS8Ud9LZe16XdPUE1HO79upC9KU+kvVMEdCVollCG66297ycbrA3zR81X2408lMoG
X7YRxUwrX9V9Oz12ieWsBEqrrh412q07cC5ene5XVBap1oElIccjST6d8r6Rg8ppFPngWMl8CeR6
86uzuyB2i1zB8yyX9K9p0U13Gi1LHOfBb37utTHqdpXcZM/gfdUDluDVt9acxpcpzgSYJE051GMB
y3UMFHP0Rox6XxqMcDRvJCTQOg+ahXIYo778jOA5cZyVtvGjKVfYNuHh5csY6AT2T4A2wxdR1ZWF
I0YW/uxwkS880xYtTmK4gybPkhl3pQcCA5tUzkDwE+EQ512KI+dF1C168HLUwY7tUiv+onZh+Tdc
RL93laKQjyUVzH0vRc2jGmMz53Z4Z6/8JLb0WwXEj4ToZJIJC1DhApzETENLXEzyaJmAQ7veObQ1
/h6rxoxyrPMcHzhrnbTdoR3BiaxKUeNbjc6HQCq+rG2sifoqbj2aeu3x+tY+CyVUB5AEyAMCE4QZ
lsLh0oiDvYwJ6EFPouCOh8JYoa0f3HjDz1ADBiKWM0Sbyj1FhLPsRw6UUDIweD34foH+a9+an/xI
6lb0g3ZxKyde6qzTMTC3vho2PJjN8NynPq7i9YhhrqB1VHMGN3/87XBDZ4yeRQONdP10x+dNILDT
7rND1tv2pmpyYz1NGCxdH+U8kqJfMcMDZowQgf4SMZHGNf1npcgPSVrVD8KU/SdbCswdZsZPAZ7L
+yYv00+Y1+nrPpFYdwmIWgpgwGv1IV6PLUTwEoyKN4CzcHF/S3cKcmOrKY1f7VqN3BYs9s40fWMH
rQg7UqkrHhqjBKwZxbU30RRY88aHHjabyY0ixBxpnu5nvo0XG8gA/RqujdMpDGxcsqy6zA99GQSr
2rQkr9ZlSrsxai7X53HZzucQgjuhxI4gs0w3YdFdbaYWcc5yyg82ehEPDvaGa6uQHXeI8Kjukszy
0i6JD44Cxrwoxj9WL5mHhwQJmAAHFdoZp19qmknuj2ZTHAgJJW8wB/9JFmF7A5B7RmeYv5LGwhyZ
gCijL3Y6TFGEcl3QST0UUyu8vhEOtn9TM63j0hRbNQ2bjY7c3WuQoqPm+8pjpUUKFqS6tFOTZLxP
2xGPsSFGR6AZVHeKQ+tXKDkR3qolyiHEr4LXOw0RGQvUzVBkw+r6Ms0rvtgRyuy8AEAcMCjSvacf
IElpJmVhVx6coZ08xaiw0JOdwDNqY4+YhXBVqbkxaWcdBtJo8uh/hp3Rd6dDCg3bOMeYykMsQd3A
4dnf2Q2qhr0CtNSXWsvlfiXRjBPlxva/9LGY+gJlsVBx5dE8HRl6V6cG5VQdnDjF+w13IBzYpilZ
61WGvoast3ts6G/hGs7ubL4X+AxdISSBiTDnQ/lbnilXOAnWilYdohoT1xHeoaeP4pY9y/nRJpEl
8YM7CKgUMtbpKJCSIGqwuQ7BAEARXZ3vTTO/R318i+91PovAjvgmm0eIDMxYPIptUHeFKQztEGQc
LceJ4CZW9bQdJcBl4DpU3O+04MamOYNszpB/QnOYWESYpLiLjaoGWASYsAoOUTjksHSMu7qDxuNg
zIwzwD3IxwdFtIfZiLDx7RItLJTzfRyy/VjciL3OF5S8lnK0+rGP0WI4nepKq/VQMwfpIBpaSkpk
/RpC3H+uH8x5L54ezFlEmj2DmhtU9WXjKNHktG6QWIXFVDprU81bN1eDcKXldgrr2b/lN3UewxPr
fDTjZ8MjZH0Wy2qPMIZko4FwFpp/QW3YBn4Vu5EuPg/+3gDOVFPvyfrWDbMYyJWhbmJUVP70o4Gi
cEChFiANry+DWgpCpJyaaR20zDG8TMXyeSQ8oR6fj1vUtOS76+NdDPCg2c0ZH/ADGBWnS5lmPF+8
lvZBhOBZVmJSVWhHtvZSq1PUocZiZ6/6ODlwujTgWJ6k5r3YAPTSfzS8+7cKmec9PBaBpgp1UmAG
7PXFXdHVflLgUekcYnNsNnVZYg1KvKW5UulIj21l6c8UwqSHVETTYw3d2y3q1Hm/Pivn+5t+KW82
Miwzx2OpVpCWydBZRuEcQOQ6Lu5Gkjclyq/rg3wIOZxucJrZMwcCkiOyetqiiDNWcpWEvp6+hX7R
4fTSpexuO2p2RTUpk2ckXXMnj0LRt43eQv1Fe26MXTRKc3qpYYTnZ2p33+XCwYNVF2IIVrbeO8j4
hCq9LhLoZznJjQ05e/xlSi0rd422oMYtAC9JbmD69gspYvZeiKpHZ7Yy4R/26lCvRth4LxGp0bM6
ZZW8avBwJg3HvO9ObRGABKDuS0cSeTReorB2vqZK1fXu0JbADHLDLNKVBBzvVYfN8JbjWUqNyUFx
Fvk0P+OX4YMerDIoc/WmjkJohgV8vGeg3tHgcRNIpieK/DWRS/nH9Sm/sNtn5Xa29IwGZtIXUy60
Ds5b2RRvgWO0mxI8F8hjTcJ9l/vA0yMn9XDjzXdWFN0b3dhtgqiI30ofD9/rv+R8h8HzABU09ylt
jSLv6bHLyyK1CtgWb2ivBg+jGRQuKI5qe32UC6dpppOQwhDZADNYRmeyUctKFfvRGzzaaFeGsv0Q
WCYeskoUUyX0451vh/U6bCXxqrRot7PR6tX1H3F+jyOgC1DXnFlS/Ip5Kn57/XM/MfUpN8M32amc
R5rZw1s/VPJTmjsHDU+IW/opF8ajZg5jGQI/IdYy8C1g2KDiPIRvaaxIK0kE3W5S5/fQkIeNgUDD
jSbTOcCCaAAuHgTzuRtMgnb6gRQapKEOWcshT5vdWDed19Z6sMYsAqx5VpaUSnsOn5Ob7mA6ySb3
bQ0j+A5FLTsX3mCF2b5HSexOBIFYRaQuN37iecA5/0JeE/K5Gey5CDjhFIuW+lz0ZissAfwi4FQM
7xFw6rsmnrDj7NryLQtvluUv7HO6rLPMDCk7yLnF8yKXRhlpkx29UThDoYRQd0N981bD/8LTjSYI
TJ5ZNoLob9mdQl1m0DvbBExgUUwz5QbbvGgcNwYFi23Qhtqm6CzNjWOz+jQabXxvBJG1ymZudQ9y
48aOnxf89GIn60LaAC45oFoUQk43RKkMZYVnZfwWps7zEI+/MMw6mH7w1beipzrvvl8/YOeBL9Eo
KFb0kChpnzXvbV5KK8zz+K2fjOLBlALjFcWyLxRSlRsfdp7SAn8kgUZWB/gaIcPphzWBb8DVU7M3
Y3L+igO5eXF6K3mKen30KgXNPsXX+ru0UepVaEMq+OPvJG+hIoHeyiyQtNhLdmvneAyW+Zs1WfJ9
WlGILGCQrC0YtjdqINoH2eh0DWd7XAr7QFXACyzV581CzaPJ8au3giNa7OQuhPNqQy7X8ggZrkKX
4gJmmtb/NSH4IG99nD5RIWyj/FuWJ1H7YOHqnm77sFPhC00FbmlqkRt7xS6Dl1GRpmBtapO6wVou
oVUR9tUBWmu+7uRWaGtJz5InM2QlVmplyt+Urtd/RQkVk04pKv3eDFrxbYCeUrihbJFZWynhkptZ
beZzlokIVkFlh1+dvB3brdWD/ftP9s5jOW5sW9OvUnHGF2p4E3HjRjSATGbSm6RU0gRBShS837DP
dqf9Xv2BkqqYSRazNevuOAMNKBokgL3XXuY3A7X5o612iHTbXaxfj92kPxZh6sTexAZd5abWNJ7I
rOFcqzAqWBKNCU0+fs7taTTcOkWi7TKKnc51sqC+b0N5AqxvQO1ZcGynGI4gR2Bwa61b6wZ0HkTL
hOn1Q2bdtcgBXVhGZ6DJmLRRT7KgBtqFWRdoFuGXk22mitfgLoMO+mekeFss19TTkH7rrqyl4Dtl
ON6A8djJlktygeC2stiTz0aarbqyw/E2Ta0x9+Ki5H9kIDODW8kLtEDu0F08SRWg3V5Yiqjz5Gkg
oZnFFJHmloN14kgMm3gLDCkSBZfeK5R+pc+QWWThFbrSdwCIas1BCAYuhT+Uicq8x9Bqw2feFqku
GaMu+zTC0pVZBNUn+E+mupp6ylxv5L2Z11JdMrXBH1RV3cKRO9ySnCotfITFzMBPIzPDb61vCvDw
nShRWhgzy0XlQxKrko6Y7Yqhns6CInQeY9rKj0Gv52DlwwhJHKcpzZUhhUXtoqwy6/Dk1CD2O92I
t0hmIL+NMFt8zxmhIhqV2SVVo9Vrl4hVKoVrQT8KfBZG8Tmbu2QtEOzdyuPYrggBxmnYSPFudhTh
hUY8+uqsG6GHPuE8+eowXrL55OrKbNNGcxFJ0uEMlhYulnPexKgAjtmdKkeJQMJiDk+jucgvgDpN
DwkW4qanzmNubxKjm1G1xOYBtdFuUtatUuRPtpEHiTvS5d81DuoErmyH0Y1g433u0sD6XHV2fS2J
KXvqMP84b3QzBiYc6uXZKNcqShpmGz7Wog0/MbKUTN+uCvl6BtRcunBC7vUBeVglq8vMbzSgfB7V
X/7RKvXurDan6MSuq6hzdXWIbDokcpx7dVtNH8uJngKPKJ0REoj0NnVDtTBPJ2disjSS13xC6qG+
LRGX+FK3jdNw9scwpJrGat2mJUl356A3LhyB6IeX2DPqZLopFatE6KsGF7B7rCH7y0qJB7S8ilBU
V7EyK9jrAC3jCmj2fykk27wK5yJ8LGKzY+9LppadQhpdXrRz1Re2+WfANLwh5ZEUWiELdZMpKp2D
2R4rdzBDLfGbDAlaGmoItKJ0lMKuDJG4/Fbbjjjrx0Td2O3AY5jqyEvbNPSHPpbP00E2v0WNXUDg
KTvtk6zNwxWvg5UX0vpD+lXq2whNkhJVbr7X+o6Mx6gXZ2a3m0fS/F06zMrgtcKZv+H5pVx1tpN9
C1WnlNzMrKo7J8ysnRy08yMmlDpzPxU1DFH02ckUWuEqRGeaRnFdzd97JEXaXLpEl2nryPm0SfWg
/WYyPfH1PGUWCRrgU6inZu2xsNXS1SCWXkghlQ348aA+zVMdRSk5jNElFbYyle4Y9prwVHuSv6t9
HVyTrQ13IUJQH7HInk6dgmzdlYbAJJ2kS0gzK6qnpwTfUB4f7nlIgxpE/apUR8mD/YcUwRhk8DXC
sq5ll/wlCX19Zu0R42I1dImTyU1hp/G5PCSl4vPuCtuNoeF8ahQjmI40kV5j8Cg4aNKSkQMopQA6
yFV16LIqnuTNvapWgdslk3kzCP0hd7Tm0nCQicWvC+3gukB5VxuE3+T56A25la04D3kPpiW8MlCD
86AN+gszm7IN/1+7zF5RXQiDcUNNW55UoLdP+i5RV4M+26j89eNt3mjmVqfVeiQpeZ3+LG0LkJjA
zxcmz0GfPSHUjpNjNPf9HGduOpWOF0dSh/4ulLT3M5AlvzlICl5c6lWm5ailDHDQau6nLkIlIB4w
iV00a9+/yhs3BCsd2D7UJLoQz7OpFwXTCCMdPWSjuA+k6mHone4qtO0aXw/J+P7+ld64H1AqQOkZ
d4GWPZyGVGCzuxBt4vtGjBaqtuRRRqpnR6rQN65CGrVk5WRUtD8P0uE4SOza7MPqPhqJsyLDCzA1
lWNY+tc1DqyyRRqEvvYz2eYgN02EpNTpVN8HZpufhq2helhtZT5RKXCTTHLw6+mnTRcaxwrO53bn
wbJYnHSo40lKFYRm9i/djKaWhlPW3af0jRIvIKPcRHoRrtJONQZfLi07Z/aBuaw7ThPZWjVgQOpJ
kLm8rGjbqzaQ0wtVT9TMHQx6uXJqzQ+kce12slqrXxeDEup4iKhNeZLlhrhyyEAsnwfSgZgZmvg+
Qwt58tDsJbQqFvuAqVIWnUT2aEqE7jZLPXVkTOOKQAlvOjMzjzl+Hb5lVHkZGWJFwZQYDZxDc5RJ
lgIG5339MeW48MpOj71KgAV5f8W+8mDhCixWBOpwIEHh83DJzqVAj1wN+o+l+8Wv3dad3dKzvMr9
DkXSO4rrONyLh5c7WLumWcXBaHI52TNc1SNf8+KVtCKgc61kdSq78fr9O1yqmJeLabkiswXwG2hT
sKIPxhhkA0B89HD4aFbOlUDuFzuP5DFLuyepLY90f1+/s/1rqfsLN0icrFV1qf/Y5+e68TVOdu/f
yzM84L2bOWg8qMoi7AXH/uOZ49au4wq/W/X+9lH3MMdxFe828k44X3x1HbmpL7tHWBqHfQFKOJmp
E2S45XnC/j847uCDlGahauN9iuOVgmxvOdHrmzAD9KpUbU+RyAdXVhWJkFdpidwCiLLJikA4yZm+
onAwrjK5nY+KuR4Eq+fPRXwnIWZmCnH6oJRFYi4KpLKe7gNIyH92SLe7qUE9a0nRvO1qHcH/Ugtu
rRLhVihXYitKNXBDqR2upqIy153TNFd13d8MSpudi6nBUggRGT/W0/T2/Xd4sEaePyquQsuwC/op
iKD9NTJTZJLameM9TpqSjx4JQJeR+vL9qxyserYysHwOcSp7KH9IO+1fpdV7TcLwxLqfSLhv4lyS
kVduOy+l97YJzKH6EUf+zXT91xIR/8d//ecP6PgroutJ95C/pLcuP/2T3arrHxaOoMHo2ZTB+pBH
DU+tgALLd1CFQm+MYcUzDbMoGxHxDe2DiS4YE1eGR5haLiPJtux+fgswHBwLtJ5ogoGk+R1m6zP5
6EUc+QExIOLz4RiB8pf3l0fI8pHVIcyvBloKO2gJ3Qbl8+RR6ZsGD1ytLz6ljlXNLvoi8cpwGo15
haY3Z7EiBz6lkxauMGIwhDuwWTaxeoH3QTmuapGGt7njSLeaPMVXCUa6nwBaxTsFA7wvYTloq7Ki
j9DV6aVSygwExhBDiCnV70Np7BDd66VbkNmaH4/BeM/MIe9dXNzN0zoSDwjxFwyi03Y7h9NjaWfZ
Qz1hqJb24iYeGR66Kl4v1oqKjzbwYMz2aa5WI+IoiPkBGhzqcxAX1P7Pb/zfa/9fIB3fW/ybcsge
FhuAF/Tu5Td+bAAJWjfrfNEDUBn8cVwQhH7sgB/fIjAtEIZlMS9yAj83gfwBUjeqBggbLu1/cFME
+5+7QP6ANDgVCRsEbC2rmHHmr615/WN9twdfv6TzLpXM37uA+mahJUMUpcvLjBi23v4uyKOCnkcz
2reyGm4lZnmuJRA+Au5IHXmdjKFJdzL+as3ZT6rOby2Zq+qpuBPN05O4eKj+c/nVryWwpDiMxH/t
f8k9/fzLS/zZ+2L1TLq/6Z6a6fapRQbz1+0vP/l/+s2f7283VVD3v5Ydxlv8NTRKi71Xu4Sjf46E
p2VUtOKNX/m1Gkzrw8K7w2gKujan0l/xkNXAS2deu7D5Dez2eA+/IqL1gaNsAS2gVWEuThV/rQXF
+IBdkfPDTwSotf07K2E/LYVKS+99mZODuQIs8EpEttVUINaM33fV4MTfQ7oQbiPX9sOI0smPaPGP
1KLnMfTfq26ZGqGPQjKK9BWoS06B/VWHwc8oRdWo7CLaIn11KpnzrOmZC7O8FsFjrOaUOW6jSWkY
XdG06KXwatIHTa2eSilvkiJfWWVedJhS/AfKprXKrFLZkWjY6HsJI5rWeWXJEgqAgdXQ0FFTaprQ
NmrfQa7ouzpVcu7Wzpy10AyCWvEbdZriLapXtbEZ0s6xVwnCeCgFFno5r/Uci86TTB47pM97tFPd
lDkhRjxpZDzEsWp2N7EhpMrFzwUH+igzkuE8USWg5xmecQPuRUVADGFl/db2uYi/NmVbfhf7e+V5
/f+9kf6f22RLMfzPm+wsLsL8ofjj9unp+97eXH7tr42mfDBAcuMqvkRYlvqvoGtqH1jgEKBRwFyK
S37n5z6zPoCpZElaTFsXEbslIfgZc80PNJAZEZErLHgwCoDf2Wj7eSkUbC6OVDJTdC7Gh1xC8ote
TIKfYJE3UX4zJg2eqN3a7JONOSrMDcTmxZP5Ge1fRvflTl+E95/XQuAFhRxu6BVRn069wJhSym7W
/tUOfeGz2itPwpv+EZ0iTbg0op1qBTFnPJs34Wp245XiKm62njfxqjzhR1e1l6yfTi5PaYS7jXcH
pmQD0MKD2+hCHV/B/ncXElTM//HvYlK8wb2JXDC8A8Oje+e60N2Yr/1hg87cuvCW390cu0/C8Iv7
XLycqSbQ7XLoFSwBlte690xl7LG6KaluqmEObPrfk9amZ30GHLRzAQs2W6sViMiWZRydwv0IXaNW
ZGzOStsfkdCKLPwL6DNdG9hPGalnJqGcuoNVdKO5AXhuUGX2GqqJJ6ySyfhkB1Oebie9ERMtTyQE
U/uMcWlRGJBcUK/GxCnVy2qd2owjvhpJg2GCW8SCkZr/H3aLH5ZTx9lNi3VV4849SR5uuw5SykUA
ewoEC5OmEV7H7M5za8wohoiO8VkQVreonXZrvdFQI+glhwgREa9cCQ5y6CqSApynkkO8MzGfwcNX
TTURuXbJVMer4yjlvYU95ClF7cCh1qlhXhh9reKqVeg4nTuD/aA3Y/vdqBqbz6RFI971STKtir4t
ApdIrLausBA1cSdUl3hGi2MF8GvDujflcngERRStGekOF50cJxJ/ojMbMCBDSV+lhajg1tUYZm5s
qdN3xhRZtKheG+nCoanoOf2UPPh3nKRUYrf/c5z8NLXVwx9u+b/++yks/7h8aMpv89OhEtHyJ37W
arLxAXgBmQeCAHQPlun0z1qN7ywKyQAultBHvfZXzJQU+QO0cWDvoED4EeYmfwXN5XvL31ryE/xM
nv/ir8zsZ+h6L1F9xqK+yBlMelTgF4m/FJKLds8S6l6ETUebwzSNdHxJq1Y7VbO0Gdxayq3IryrD
L2OnplSriumyqLVI95zyI4ae9pndtf1tjszmeU5dV7pKKz8mVlJtIzO8HkNt8tJBvYsVK01Rbuuj
Swb4030tD9ATawyPjUqZYrfQp2LLKOiiRIPuBw/vt1bo/+xa0TxkMecaLoJPD90f5fc/7sSDiFEY
+dq+e76fPJWL4tSrH1o+wF9ZwP8l+fOCuP3nJfvxoegeRLd3qi+/8XOFkiKDxSZ5BpQDAm3hFv9c
oaZJXg0efPFI5pxbenY/T3WJhgJIC8gtaHYs7YQFgvvzWJdU/iCaU4jGoWTDqqJF9Bsr9JX+G9r8
lFMLcgtXVJA6hwf7oFppldvNXW+MJkcECJZakvUTxFOLjUB1z41iTTtv8T3cxk2XnDVFqj4As1C9
EbDNSpLa+gK/l/kq1J3K10JtvmKWY53AfipXczKLxxdP9430YD8TQTmADwyLA8Q56GREkA6GDCEz
aNgIUH4hVc1+Ns5YP5UVghlq66yVLDqm//AsP/piD/+44EL2X2riBdu2v4eT1ujsme7nXY/u3Ue9
dq7MfJ7cMZeGVTfan9JML08FxqQbx4rhwsPqYev1GaNsC4chqb9IRdh6STYEnmk53Xk/hO2qEVnt
0YFtF2dMa61PunWSUOtstUidjmQaS2Wyfwdkibg101P8Fe9eRiEAIibt3FzcJQbTeSfnVJ6SMPYc
DcPCCVSKzFm/ldru7v1X9QpmSo/geXYHcBpCCfC3/UcnjQlqrsUo7qDgdKeTpMYnaljFZ3knulMs
5BuyFanblmEwbKoJW6B8tlvfthvH+/1PwvWBmkICAlJ+OEvMOA+qIKu7O6Mw2k2Sldq5Hc39edzV
QBUNvb2mpaCsRSuTdRkJZJ02DVy9BCRz5JO88TKoJWUGdECCkOV5NdeA4yMX1XzHhLYDfphNnjN0
w33NCjqxpmzckcpYbjzK6OjQ5L5kN6WrPGYmGTCK33Zyb98M6ZB9gpmgXmRt13+0pSxDBczRTo58
2NebjRoCMskiEA7B/vAFarmlZBlU5jsbcdwLK6qrr1GVQwrCvuIi0gYEBcbGPOmCqbhLKrM5NfuC
JTbNhbKWy3Rca6U5r/l2fFLA1r2SYhra73/G5QjdX9zQ/9mXRESEojhxD9ZYF9Z6CCTrTo9b7SSp
psnFgkzD4SX9mZb9YwvgFcKVZhOidaQM5KEy4PyD4xzQV+SAsFTvqKcX6+A8LmYXKR0Y+CLPcAZO
oFHt+kIYsqtg3XrL2HO01jFZfrZyqqZBZUyJ1RatQDyT11ZYG+YZbj7Kp16rtW/vP5j9LtkSKJdP
iHAW5SQJ0iGNozUaY8awW7vL8jk+afpgXkd6j9i0mGoPa2T1rM7maQtapvCBgRyjWNnL5t57McyC
mXQ/Q48N9NaWjfAi9+l07H8zJIXvNKU3PmcTzLtToP2t6pbIjN5B/p7wVi7o/0LA0lO4kri66L6V
ZKgwJHJrfMmdbCp8USnOVgkqfIJHaQzu6bngjyxHmWuNrXEGgctqPTOd+gj5X3ssYMhF1te4MXXE
LSKYjqs2t7sLLq8h1uAMSbttAP1XyCXUqDAMc6qgPYhT4uyLTp1nry2LHNMjnOp2vVMblRuGRo02
f9al30CvOd8sNWzxFZzyMPVsO213Fto2MwQoZX5K4QOVi8+PWvt1WKKI1U9dooHt67KrIVKc1J2t
qmG0VlVZv3ZE5agrgazvSdjbgMtsyixqU3Wh+s0Z9OmV0i8QpqluYurWTonadTg3yRnoYZo3Mu3/
zM3hJ6UXSZkAOOusVkv9OIhhBBdttUvMJgbn1oUYcyiNBiC4UdXgpBdNMvp1OifStjKGZDvIoinX
tZpHV1WLEZQ3qIMhe0U7YEjz/sp8BcdneQP3J/7RNVziy0EMDAvktpOks+7MfHRWYEBlN8dKdt1L
lf6lRNDgWm6457k0jDtc1KNvI9Y9R+LGq9BG8s9QFB4ZliJs7INjHYnsKI9KYd1JeZ2e4DIxegXQ
Oxez6XKTW+pw5KZfxSmuR/6novq7iOcfAmmtKpknoUb2nYQXwiaLstQ3ytBag5k6JjPzxq3hVUbj
FWsJXBAPnVMJt4lkDLNz15T0CLTICNcpRbY7trii5yrI+/ff5xu3xolGDkmKRAa5KLu+3OmQUzsQ
T7Zzl85gIudaN9m/6VMhZ+rvvzQSX0RteJTPPen9K9U6LKAgl4O7AbzeVh6c0A8rKcD2Vpb9oQnG
Y4Pz10EMtI6+jM3J/Razuf0LorYtWzGu03d6ppabtG20VR9nKfBldmlhcrjFAp5qPRbzCgNxfeOk
SXVk5RxO7222C3MOaMwAPoBgH5JkAkfp26aUjLsJMn5GAUm9u03rWm58iFN2gL9lrhPVAnyn8WPP
HOwRWYQhFiaWdj8LI0biqwI1feyDLft0P8Rj1rKYVC5pJQLoB2evhtsathOBc2fEnemNTrCtAgwM
ldpU7jS0o87KPrZcRwt6X5YsQN3lNFz2ZmQeWYCvc3RSu0XJjmVPXQQFYv81Ef1qs4ztdJeJXPoa
hG38p1E6+lUdaeJbx8OYfGUSyJ3USTY+qCVhzsNzJ8Rqy3Yk5U+nddKPkciEm2hG+DGR4pqmkyXB
007R/bjXVG7QjyMLx22qNpBbMpaXg1dluhZ6MbT1wn1/T73ew6xxmp+o3dC/ZX68f0ddg7MRg//g
Toq0yK3MUnO72QQTzPBrje7MsT381vV4bqxzGq+LeePB9bTMlPPZDO4ctdlkZRv4MRAK/KKuGmF3
RxbOG+9LA5tGNGTdMFI/BEmBh2nVqEWNv7D17K7URHyFizyz38CsPJqi4TaqW/pwstr4mH0MvjZS
Imid+rUlMl+EAmJfDHXnJFONbOMkpp24kQPeim6jwXxkau2tBRV5lVX1DK0srv+EfXOM//zWM2O5
LR17mjtkn/vPLCeLkDspDsn4wsKNzeBLn8zf2l59BAW/en89vI6xPDENeAHsHnoCh6YwiVao9dAa
0p0GUccrcu1LNFSo/Rja5/cv9LpoI8AuUCGWAvBLwLH7dzXQ9cknwwl3ZVSLL/VUzg+aMQ2hW+oj
xqRTjbmgVyRBG1Nz9/3shoowvwxK7sx4tkqiOiL59Ea2wAciSVgSBepJ/WBz64VQ4rwqwh3uQNbG
ksrhWkyz4Q0NXD45acVK1HJ2DnC/WtlOYF9RoVRHAMM6N70f6WCbMc4k+yd3oXA7eChRkmCrE0U7
YNnDtoIdsjJi7Hjef/ZvXIWRtkN9QbOIqenBpi/apjXTeoRnkIrIj0jA/BhU+ZHd98ayNRY3Dwaz
NFBAie7fS96UFshMQG6inWvorO0dzB2QVXXvK9309P4tPYux7D85ylCOUBpgy/jqUCRgKkxVspsq
2XFi+0UoF+H5MHYm/mbx1CgnTSSMSz3rgXEGWZAnNxCvJcy36GBeD/XQyKvZEdN9pmIk29tS+agW
lb41A6+26hMNfw+NZBlKrgdhvdm8/9kPBjScuwCPl87cMyqYcfb+gzIVZhWA9JNdK7eniQmaFM2U
+zLTz2Qj+6oqDCzev+DrTb5cEJwEV4areniMGUmUzlGrJbvBHmOSCgl/2ayTV1XQO0cWwVuXov1I
jxsJhaXC37+3rDDCHMeUdDdUk+NGo236g9IwCVKyY7IXb12K8eWz2juz80PwYaMmYKZaDmfy38Sf
6zI8MZtU2kaq0h95gM8ywAerbXGnWbAHxGNmlfu3NeIOlWq6KHepXnc3ttmof4azbT2awB4/d8qk
fdP6TrrAVa/RvVQu2vuokZiN5ylimvDCY+m+L3nsadIAfxyasPyaprOeeqGUwABA/LNRAf8ZNXng
PIjzoEqb2WdJavNqaOP2ukiNEo9R6GUgrzLRfDalynxsmsBkCqmNfeH1jYAClChwIFxJVoYrSdTW
NommPDsPzX48l9sQhPQcmgOV3dSYmm8h6RgimBMNXj7PKg61zqhOZzJ4eIuRaGzfwFyH+dWrQSHW
TSIns6ubVf1ZynVmeGoQRV/katRgrCdlk61qSy17F+HZ4bsyhBrHVt2tE8ZaiduXjtm6gGowjcmn
qbxspKpF2wJSPKl92PeNm5upVPtx4rTnIB+kmenhOF5iwnwvpCBIVpk1TWeZqOQv7++O5/128HKB
3iP4RA94cWY86FWrWqbXqdJUuzzMIwbDrNXBQ68xGaGbGFbgK/KcoF072SaKDaOdPgatCscpI9zA
NyJTZyJaCHkNDTphEhmM7RZwi7YtprBi8tIbngwx4zJtohKVsk4Tlz2SV9lK2Fp/E5uJ87VFfLD1
1HwYoO7pVvpUGzImsWWeqbY3REIZV1FvTk95ogbH9tErQSqiAkUkT4ChLj1MedloLzoqCQor4JyK
ZqenqvPVKASHb9N2WPYqfVX1fAqGpSi+I7bnTnJVySemNAjhasmgOp6u5OXawUrzlDlu07JuJO0R
PnxUuZIFvtQvm1o13ViTP4sxQwYVlmdxwX1VvadXpO9ugpN76KZSSicbUyFFc/XcKC4Fz96tEQsx
t++/8NfxF8kTSh/gCxg3IFS1f79VVyYWTpzVTh5Vaa04RXAaKf1XPne1AoRjnVkpkgrvX/N1sGIg
qC19KzBNwDAOWtYImjbC6dtyp9C79uuqCdZqrlsruRmmu/cv9fq0p6BbeomMIkEVHwpjNT3CmqWS
1LtQQZnGVNoOF51xPpJTLNnR/qbhKkvTUlkeItfZf4i0kQ3ARXW9GxEJ9VvZvoo6qV6FAQyNSEy3
y+SRETnj//fv7o2qlekUkCle3NLtPgzFk6JXMWob7a4l43iQrVm+sHAqu5gshBDLWVKuq1RkK5O4
5+Osbl/SMXWekiiyNnGTB0fO8jc/DvtGo1R9fuYHz0H0gsQxM8UOqt94osf5Tm0a6ChGNzxOVcQa
l+3pxi6VYt0YlnYyzlN/g8eZfKpWcXEkp33j1SMrp8JDQZ5hAUvuvxQzQWdKH+UW+TXkB/J6iHy5
6I8RqA7HzyQwCxMFzB4L2aYddLCYsZ1DzCLuhx36rMqFHPbTV7TeyZedTBerpDQnlHKlEIHRUm/x
sDPsaYXabhR7tdx1CI7JGWeQKadw4Wypa+wtanECh/Agnr92Wdt2vmFK2uCZYR2Z/jypuNjK+Mf6
NrxY1Vejvko3IFmMr0EsFE8VUu54GJcl5ZF05jk1ernM6T+w1HiYGn1vBvcHSW2n2L0extO4g6kY
nKh9y4GZtlq9raN5LWjhnBRa257zRu7nok/ucwzPTkq0LHBgS4HehclEt6IuT8eg6Ndl1CqnQxiU
PkzP8Ugt8YaoIgsIvBadMuR11ENxI2dSzBhJtXEXytb0Matxr4M1lYEvSTNn1bSJ5Ke2vJkT2EoK
a+UW4qq0be2qPK2t0LlSI0d8hi18zOT6MPYtz3DZG2xZ4BG4Me6vyqrvotYwi2lXFxF2mnXcn3Vq
D0Olm6L1+9HhrUuxHlEwgN1DCnrwukJp0EzsUKZdF9fI/slG7Q1agNWiFh1zvjw8RZa7YvqB8Dw7
DuTxwV3JAkaWAYZptxyPXm9F7W4aAtsLk7q/KLLUvlBM8pn37++wxlouir7O4ktugq46FKZWnLqL
TavnovUCEVVHzW30UVr1Ia0ouY6OdZdfhTcuuMBVKNjBu6Cnc1CgAnjJgOUJeZe3zrTWyFBGzwjj
6Lzq8bxX06A+kZc5wjwatEJ65b5vyu6+0nLnYijC5sgSf+OZL+IUsFtBDJrKgod4mal0lSOxt3R5
R6cy9fq4G29L2g3uMOTKum7UcWWMw3Tkmb8VAxZbMkhxICqgYhxc1W50LVUre94ZgSSdzY5RgHmN
ax8hd8H8EfW0tAwoRJsiW8tzKu9aBnA+baTqrBvEhcSk48xodPmmqySxleRqPifJL/3alH5bpI9E
glW/SFjb4OwPU1lUdhkwW+W8a6I4/5iUIIfJrpx107fVka12mACwMsgySJs1lgad5IOVUSojAVjP
lJ1udfOWAcW0zSY0JI0MqYJw6mXKCyggY5CKI/nb8rz3YzLbDW08RPyhYL7K1wGUyLSdnXln9pN8
KsArXyMe+/D+Tnt9e6iHEbeApyOgiZnY/lKbEEunus3kXVGlud/z5adCBhbo6GW61tpqPG3qvL/M
Q9EfyXC0pd44uL/nMn3JFpFoO9SvnPqwDvJYU9H81Cdf2JJ+m8PCBkztdCri/nqcNv48z/JDgY8s
PitlNw6+QCASSWA5t1ZMMmXZq+weSY15jKp7tY2MzQgAoPHKcOYvIcV1qVkl4mNzMc3fRxWNEK9C
1ubONuPuDhnEz4YxZ9d2A35hzTII0UBDJue7PhvlmQOiZD4VsRWOQBsS+88+Hu2TwkRRwtPyRP9k
Vglz1LAtpUt8a5Ee0ACu1EdS6ld1G5GJ+QtgEAI9E6JDKqed9csQzkzvk1auzxDlkDs/Mcrx3Jri
LET4G638K4mBRY5yi57f5FaRyNDrc3Q/NZSEO2+c89Jw9RrWuRsIqRAekrIPUt4ly+gWZhDanbHk
jkVR+EnRj47LUD4vzyQhAE9MY5igTZLX/e2MPGe4dlRhoFURhMJVDEnEHq2edsMQBbFvvaiTz+8v
0dcy5Ki1ATUEo43s2pKU7a9R4P8DFCpR31taFJ1VVd5tFCMpYy8JqUyJQEB8sRzv6kvKmmQTIpMO
TrAzy8nTawn4aQnbOvKaKdJSV5uzfhOiIbHK+tqhSZFRF3uV6JKNVs0Nih1Yn7iWk5aVb0tD9Kgz
lxIru0mTdT/TO/GCwmqu0kGhx5ibsy7WiqzoR4r1V3uD/Qj/eYFlcPoRBPZvmflF1aehXd73fd2s
EXkn2PD6olPsDPUTlkq5yg273chhpAsXSeT6SPB51ccmwGKshRgUnZTFPfHg3NdxmWk7O+7vHSMd
NmmZ16vSEukGLRvDn0Oj20pDineLjVcBwoqlN5RmchNZ+XTy/ut/rVgKZP7HgAo0xoLE2n8WvTzG
qJ+X4/2UD+KzpQw24DkRAdlOcQ7PvLAymB+NaqX+Ocsz1VFopeFVYalqj5R8Jm5yrbc8OZ2yHy/p
t1Cc/5/yMRY4yj+DNi8fuqbbg2wuP/8Tsgkwk/kHYCdHYaj4golB3wVa09//+wuuCWZYZlRH39YE
lIi1+gsCqMQ3IdEtHWSd2bjxvPt/A7D5XK+/PHT4S0DpmLY+s01JsvYXE6IDWYT4V3DNcUhiFyFO
2raPwEOmTWWrGzIgycUlZHEkCRFUemqkeifJc+9zFPhOphmAU5rokwEcIJyXaBp0a9vSPyEiBSVc
iOlH9P/3GvsXHaJ319jipfvlaWFaHljpLr/3i/QD1xI+OY0SjE3IU5Yo9QsfbHyg6UX7kZwee5tF
ZO7XglMdOHQsA9DtCxR2sdb5BQ82VLjIJFx4bCEBwgBD+y148H6dtkhHIuMB/Y/sBvlX9Bj2V1uM
MJQwq158lkGyzV40DTFnDYPou7GOB8BNTZbjNkLL/TOYuAHFoaDSas8KLORFLKs2v5kFkpCLd0n1
MWmn8VuBv0N6LPNfcti/N8XyMQH+LXIYpLmctdpBhJXMSp+zsdM/UwaqGUu9cz6pkmOcBSIpPwJZ
EQsOphhHcgij/KxIg37Zwgv5XHLysxO0JPv+4l1f/7j2SxbTM7zt5UdC49NeYD4LxojJ16GHbh+p
WajZzIInOizROkxL6/tEQgbvpInsdp023YyesTY613aRK8jRTor8qU/i9CGyJkjXraB1ayVadSkx
rkM6tlPmzkUYyRg3iy9XhVnJbF0EYwaCro9Ca4d3YY7gimWdITUb3jap1t2KopMe5roX545MYjM3
aT6uyMuHwp/+N3tnst04kqzpd7nrizqYHVj0BiApiaKoedzgSDFgnh3uAJ7+fozO0xWhrE6d3vei
FlkZGSQxmJv99g9h3b5wjDdH+h7nuMBf6zZ10Zj8zauJMsEoSeo4rzxLXTNOetdzgrnnYi3Z0dJg
QYYwTgvKzGtPGwq/vFnUIL5lgzdcpJNyP1D/GD8AJUlPWrwEuY8DS9QaqvU2yM3iRqRFNmz7fhmq
WIss1FvYk1mGIe8sn1sXoB88v1ttEpL6NrwAHFevjXbKS7sU8q4Fo13jajR6Y7suVPuoyPzM/mJ2
+uQThbniCTJge8ndpL9nvvjz+c8sCRvZMcwPs3FMYnacBknSslg31GixRNbQqzoqtFoOa+5YN7jw
JV7sDAEDiIEt8RilazEcRZEGtwvxUgVpQWbanC9zkz8NubIuXEu6mIZ50tnXy+hhGum0pKope9g7
urbvhD95x2VR+qLH1fzHPz+knzsTPLCQGfD7HMjhcDE+r9bZ2yjbntb61cgA6Zg2OtR1C8P7G6p8
EP+8GeZ7HSzlN9CMzI91qawMrl4zv3mpm9z6MNjYAhjM1198sz/faIobWnII68ghobDBvfrUvVWm
wbC0duXbTFzmY1tMeL+FOEG+VKrurSjBt7Rlhknb2xUlz53ZG/bMfmqGct8HLkRbHAGrvxwD/u8E
4E9dLd9KuKC12BvB4TtJOv58HITPpxpO0LyBJFvH1ixJkPaaNnyylxLFMf7Uvo2vs4fNLsBo/qZY
v9HTq/ZdWhJOTeEa9hP/zPcLusR9qoa196JqHdU3NinVNYlMKdo/t/KrL4awz+3w6avTESCWpwRC
Z/uluvxteVTbBkDBHPZvQWcY742Xe3eZ57fvo0oLGLh1n1I8V+9j8tipR1BR6ylSxIqRSmYF5VfG
op8x0NPXgUiBkoXjzXL+NrbnYZjWXe+Ob/0advcdBp08eA0Lg6gN+vXRcsou3SSqmrxotfzaIPrs
9AgMbTB/b3OPMKlSaO8wsQnD6btf1VeWR7/OjH8X8NMTeBpXISw4Jx4lIMaf93pxaoa1JdFvUL27
2wKO2XM9GGa+y22ylSPiu7pwZxrGupkyBedXDh0GiNPgP8EpSPbaX8W3dZ3yJNI0m02UDmK8d/JU
XE92qF+Vs+DJuagwuRQTsEU8gMj9FIap5l2mR+MRG3H1WoxC4Jwli/mQToHa5djjoLTxqZO+6o3n
xJTcLehOA9ji3GU/Q4xEr91EjU+lU+Nbqta0+erd/ITr/LoyAcMVUw3IEvDSn1dGW2adm6W5viVz
ysKR5CT9FDLQX7etjbcqPMyHVJbWmw0v9KTHHKuL2qz6MpKrsE4vzJjc90DQyD/mjy/qxt++G/Ha
VDM6ZPxx6Qk+AcvIIeygcdPkDXxwIFKKFfEYQTIbVkwiTE7KNijqh8qe5mOFVdpT2DQaKhFs9TRq
xpOlmN2tH102+j/Y4c/rV53Knw0VT1UoGEmpZ2wq4NqFp3//22vYQzynZU+bd+zZloupHq0pEqQX
3XRdkd7ZpMB9UHm9KTZ0n19LbeVvCcqO5xZb4WPpNcsVpVzUWBYO5hQ7D/98+T6ddydaNhxlVA5Q
OjHZwGHjz6+3ilU2de8kHyVeAs42mdL0Zhx5/nZF280/ulIPLwZbzReHNR4xXBrZyqaxKuvOKxID
SgWn9FVS12a9SYK5MHcs0Mw+lovV35o9pjTsm8buOnGD7BbSQXswmpoE7MqwPmSFjzK6EnNPxFgz
7gKV2188uTTCfP9/v9T8PhiiFHCENxhTEKvx6aUeMX1cC3ee3l2EAG/c9myPgBMKh9et3jPWssFR
WXSocWFPJa6GWKSSR9PO1cFSEjwutWb/AbmMwkwdyQB2E/h63dSwOV49/usHS3pJEKExGv1ds0zu
45SH5aMPFrmfCpnBIHHd6bF1BjeNxML61Uvb6dxjQ/9jNKZllwfdtCMWwI7pSbL0nE3dJLcmXcM3
GY7pvPFSq3ce9KBr4k26Tt/Icsa1uBim8IFOfbauArZFA8A3VqDfJn7mD3eunZ+GVikexJOHM14l
Zn1uowCZ0R+hyI3K0FYaY8XaZwdm5TfemHvVdrXn7KbLhHNFqJ/1MoW1vMzk2Nx1fbgcPRerS3pI
y/1xcr7c4DRcvnb9jNTCbBbzKjdb42ZYOveyFMCaUY2Lx7PWJVEZzTB0h7zBwBSObdr9wDNIfZd2
2LxOC9bpEfZegRUt3Vj5kQpVeqmrtvjhrEOAlshpZ2u7ZqLDxJiue9gNpIOIs2apiaB15j5YHlgy
algpczfgTudWXnLwSm+6VmWiAaG82XlY68TDKEPk0r5OaHbVrfRo4zF/w6os2KU678cUv1cpmrOp
oANJydVzMPlMKi/8YdeDPjF42sHfVoVhvvKQYAdGO672bjnNZ20yw0lJ17nxt4vf19fWusAiIyNv
iWcsgm8F4vvHPJuLm07MphURC9AQDDZbks3EGHpj7FbJ0MbBrO0iLkgqLGHUJOq4sk0jZ85Va7tb
F3fuzxoLQ6Wz1jWsgO0ZOgfcPtLgVYdem8QJTXKxmY2gNfH5aPqKXI1aXZud9C+F0bTp3s6bxt1n
bWNXz7UbEiBoTVlV77rCMq5gPKLdifKeLj1q5mK8RkvQYS7a5lMROWGbf4x2sOZ4NE0Lq+NKZ8ee
qfSb7evsMBMrdr46Y+rsmB6Cqy5MZX9WEiRTnsH4K9ZdlYbifMJO/cZnfTtEypVJy0K2H5ML9DEh
duILMeVxHySF2i4Sn9Xt3A403lPaFTp2EwHLXXk+gKeuw/7DScLyAbDjxMsfMv+ulMuUI+XJ3XZn
l3nzyKO1zudFeXK/7Jy0upRqYVOW1W1FGwswvtOjxt6A558DYVhLGPXSBqoeEHqXl5028SuXwr6X
c8uC3CHAc5eNPdKHpmuP7NWkv/GdNHgI2OrWtFGpfeeXzGCRHHN1dHQpb1Ns8e8DKxN7a5wtL5ra
ri+iXPoQaMfAwwIrJQ0ii8w5yI5mkkHbQn1QX5Ff5DwiMnb2pqmF3ClKxIbvOe1TSVQz2P1s31LB
Thyz3FUvdpkBmgd4yDzMVQq6wxu1HrIu7WasF0pCZmenrY8rAY7pWeKr2mQ01dWxUqu4zzKJOVgx
l869qNvucvWq1dxmy7CYRKTMud6oqu6ew3nVsKxZL172bBwQVSVN/T03J6W3eGsGcyztvpSRrDBI
tua8vDcZi/cV3W8ei7Yy8/MEavd72mhxtPH8jkMViic99ERVZrVjFxer2+YavsqKH06Zhrg9qbCS
P5hp5MVQhCAMTt++Z3NXPyWWxH5XZeMYxKZdDcPGnteQRFWQ3YfUQMxFMGEAqUnO2TdcMmpszEqN
ETx4+9Xkp1UVV2GT75ysmBEw18YP3+3GfFuHQ46+wQqKN7NWv+yxkYWRLp7acP8w4L9Fk9zjNJEn
9a2yqukFLZXcZpWT3i35xOpn8GX6tKxze9X0i9lu5iEhxTLoJceLWRoI9a1J9D8Ej9a0wU/bKuLG
y6zwmcKeO0fdF7V5RrAivhgVLWN94xrD7MZShsu4SwJvSq8mlfkG2dUJxqpGadttXBrYce+yRmsb
8qDRVecOg6THmeuzgWVqJkCn7Gb7VVvZLC/SrA9JmWvyRRRszsbkaJRNhcUnGTF3vVxKUm6E1Ldj
3fB0ltXo3Js0yXqHQquHrG9Zldo7EwdAnybivZnt/NCOIYy8PIFzvkXq5iCX9KSPiXiGS+0BF+Zx
P2CVhMLBksVLkLphdgMttatvbUGM6A9wnVa9jRTDaYeDuGguOELW/IM+klUIEEvx6Dm1W1LhG6XP
+7Sc7U1ZavdtmsScX4OkVw+dTQDQpu6HKtvgyl/89IvRDY8DcQAkvlouYoqszOmTNTG7R7hQtvvS
FWX51IOLFTtiC708ZjuTVbGsWxSsY2f4oBPJmp5X8rRsNDmJ/Uc2oT2M9DkRyxUKXcs+1mIwyotU
9TkCFF4e/LWhCqLkDcZEb3KkWWe6d4JH0xxnuo/J35EKnnTbsfAUTu9oCxB7BMlkYNQ9eHNk4c/i
RWU+NQTsOv29lS/r3WguE7mvqeitba+9pNwbiUm3XQfz1EbVrEvaDpitc1RLXX0TQi5gxt1i34Rl
7r2SsAUDDPGh2V3qxTbZl2cJoJggXhr1P4r4OxYWyo2Dce3u0d+0dw6FWmxUA3vF10t9n4tkGeK+
cVAekmntQ5cb83LPLTIPrVmZ3mW9aLZ0qa0aZzdlnFZxYGer/6xEkj5Ljp+WGrdW55nUct/la25v
lZfl2XOX4KlwplpO6YiK3nXPndD2Y3HChGJBxmqzTYpVlxuWY91NYurhe+l1HGO69IgygL2ZvUwq
ODkD137OPJAV1pXV2dneWUbr1muRrlEjXfcnQeAS2mhpVPvCqPNvppnhTHia97kFdLuR2RA7ysTG
HBHBF6BuOCzc9tWSc7qWnYTpYKJV3YU5Uo2om0WxsLhL+zcfpu1OzjmeiGSntsMOJ1VCb1QTstqj
fqePYpqL186srMe+Uv6TROwhLyFa+le4XSfVmaeNBfKu6HxcHXuMdWI3LHtWx8qWR6i2GC+msluP
YaOrp8rrZxs/HkNuTB6HbutkVubtcuYlY0e3ocgfQIYceXY5Y3fUrDBUYLkXjyEbubO8qCtjGwZz
sh3DLD04SuZPPBstkzmv0VVnLNj1hH7t8QucKnsIWj3dp2a2XHkk+JgRkv5i3i7j4N6ujV6e5qV5
LlKtN2GwWJyDTaBJDzGnTmy0DvWdMWvvjtjFGctmVtfYCQ+qvZK1LJoocQcuM1Hm/N/TtOQwQdPs
LB99IOS2S5YfI649/q7WlRvcF8065NsqLdUGgll5bKrJuVRmma1bGy4v9zoLpt3qdOn3xll8/QXC
gr/RH8MFTz4jBZtsvIqBfoHNT5jWb7Od0OFsjKJy31e3MVRkQDZLdkLMdhbXTjq8UKsTcNi1NgZ0
tVB9dw06miqe527yLoKicMet0RXmekYNUOQZF4Q5nPsArt1lbmpn3Jk11gFx3uukJVR4GldQh1He
2/jV/egC8iSrAHx33xdD91LXiC6qDOPmPdv3+ZsqvRP4HIxmfbEqd+WYI6I5ZIoQ8q0rJw5H5cES
3xiDV31nOijuWKyWcmO1vr4MT3Eih5xg6H0HpEi0SWhCWF3h0Zv0EaWT3xZzh6sSVX79sInRvlhJ
afwODNYGL3ACi2YLsIvUui3l9M3vfFZUOs3JEYYI2ZibvAnqy4llAfiXrvOBYIDVuACRgsVDh0L1
aD2yg+KpCIdyM/eL/1SR7oCaPDPIKoCKNT36/jKaW9ssguASQI5y64dd0V8FYiA0hEThRB+GGqjz
zB792b32Aa/rMyJspB2P9jR9T5MqvDVzkhWjtdfheUrbZGyWXCxprHm30qj3neW2CKX1QAcIfbJX
fQb9nBi/JA5EjdWVyIa7BfBBHjLfb+/MUg5PPRrnF+DptT4ftWcdrXpIXdBiaJPRymHv7SYQchPo
teovirW1y0062857EWocW7XOSPeo7b6OWWFU2dYjmWZvuElyD6qCwTuzq3hZoBvWGzObfLmTdpBz
nvvrE08C5DYB2Y8gArMJbmCi1C+WMKxXd4D1iDBdNOTfJPO3aaqXlsCS2Xgb0p5OjbYJCT10aEgG
KzTdqMrm0IlFRrRJZKSu6Z/3dWsF6E+JpIh66U/nTpBL90rK1L1urNTLtmWmoKPPed/cUozr7/Ys
SfUeQNyX16LpeSDIo9HAX2bGFNlO4EYsDprnAbgLCbw5Jd/JXRQHNxvdA2nKLY6wha/DKBAk+kWr
Ew4U4mWafgp8yDBWqmsSMpXIT7B6HzQfWghxNZQCWcOYJq6KFX/u3hgC61pVYXc1Fzn89UBmWRLb
zOj7UU5hsqlDUWavFJ0x3E+iHdOdTaOwQONLg2c5QJqL1iYUz/k0GreY65Mml1tdc2M09nj0TLVa
97WVpbzLPm85zo2myl40EQ13mZM2N4M9hK9JZbSHIesDIgH1zKlcwJnzODSyIWW8ElkduZnnvGl3
QU7dGpgklKh8a7KEzOZ8EL1M9+0I6WTfiDx7s9d+Ci6K0MjXa09ZU75jhBAFeL1bOfejlaYv5AZz
kgu98IQTvWvRUmBn7Ue1MvrLioQOcKm1etKN69zRZi8/JS1nE4clz0cO8nS0SpI6tmG6LvfG0hIG
OrR5/rHAyekinOLEQ4dD4B6jOhYJXeZPGIl76KTsxRxfA1w1b01CF99JCOlfrUUrcmOWZLymDMqG
SyvEGwFB3V3lC6bKxEqzmyIPfBomxx5Qhlq9xbUlAIdsRjW8O1aRfgzAYZdDbU0YxDWNfcA5gVGy
GQV/ubCT4FLoYn0qeaeGaJBzjXhxtvvzEfzi+zJkwsd6piRW0gxJ0IySMLFfexnQBmUtK5BNNeXd
tS1Zq8WYMJLY1DtAFTGPgVtuaDqD+9R1q5u+1/O8AXosZBQYozlEdmeqy7ny05dhUvYpyD6xRgxR
DGs+sMhY223STi0nQdcHR4FcB1mnnfXvtVD5R427RL/xElKQ47RfRhFnq2cNnJBWEW6ltcrnpC+s
fAsSlKP/IEzndmjW/rlxEuOYJkWVQ+tiT3xa2YwX1FbMQ0U5SZ/FhB08e/BRnky/Nw/BmImj16q2
jvTYV+9FbiIPWJ0+cyN8hlOOmHLxrnwxDCoei5BvnI5BdpWmOr2T3NYsDouV8MpiCeckKufQL+I0
8bOAnlX6N4TIUDlyf82/n+a2vZma3g9tk0vo1Ba2GgtspPdAjOFTmvOnomQS9QPHaPiaynx6InjI
v+sKqC8wJcNwmyK6TXZoB80AmiapnNxNrV7qMZ+qGG3zCKxT+/Q/9pJjBTMXJQcpeJO4S61ifl3N
LLymgWJHrYHmbtpM9l005KZzxy4xvcQjcf5ezL78lvUu0e355BAUZvmjfAJbGJez3Byax3Q+9TOE
A1G9AhSNP+HPuw/tQNZ91Kf29IDQreZc12wpIybmeg8q0jTbwXXvesJ2wBvSfGevQ723OkIOIkGo
9zcmJbj15MHiMJUY8089di/ePO6dIpxNzr1S43rpZVfh6PM5uagacoia9aMYk/qZE3eYz0G7zGbr
wLN/d1Wa3rezCswobDxxYbVZDpCQDv6uhTvoknZmrex4cxuuWdmsMMmkDs0fLszBCiAAY32AJJZA
oiLUeJvqplPbcLTYdWV2fd8u63jE7Ef5W8jF9Q3dgLjLdSmuC25zEQtJyN8WP337fnBqIPaBXvXO
VK3/wM+u1g1ozMhGoF2bp6aw1itSd9wLbPW1eQyy2stomAlW9lXe5JuKQpNvML1NbjKPShf73qne
ADlz7RS7t3PS4vJbhCWTs+UFDu+RbboSLRPzJfo94tCGNZk4Plm3HWBh4fSZCopbb6TisGQ6eJga
v2CIWsvlicQQFzrWOpgPfuP5L6tdrx+GbsuOeJ8uWLAGdUCVlNUE6bOYSjO/Pa0L3ZtZM873YCud
UW4oB4HPyz1InhHlexmIROI/1EULRAdAeipqpl6heBpZn9/S41bnCAHD+lC7TctU0QH7gQEJ90Kl
ziRJ1ao7JkPRsqUfTD+pH9x8dfhpa98rRaQmUsHkGWeAVl2hD0QhH2j+wqgje1fFmbWO73jweHKL
e5mdR10BUXxjmJq604EkhT9bHzzuqSzKEWBBdPI5zGCgXA5TJqxdmo8hbk953agIvkhVXC8DjrAc
WbDXIBcmNuDWqNxv8xqw1/AcdeVVerD3Ey5ByxbTI8jnbj8N7tbvYLeNVFv7As8m4uEWZT+pGUQz
zUJxmlUJ5o2x5FwJCy0t8UoBLEml47kvzqU9L+0mbTJnPtd1lt6NQdFeT1lY4G9TFqKPwKAzMGZQ
FnUfGMWS7Nt1EZInvW/FBSIHx91im0TeasWxfSi8lIsbpJjeXIal7KoLqSBRbdxOGGjsg+6KDEJ/
jtsQ8wpcpSYugI2b83ymSNTozpyua5x4TOVgnk2ITy4KAz7mWTkm3g2pwUG46ZHETud9O3b5BUBA
qi/HsRU1rwi793gYmyG9NLxpMTeTVMb9ZNreus3rEbgZ78g63Q2maJedXXhWsQWkD3tyeWlILnr6
XXebcPR4eMc56xg30An9yOqWBCxFL+9VEJDlS/0rwC0b6CrOMSv6Mj9ja6CavTf0XX5bMqR2u4Rd
TnYJp6e/bmWxQPaw6o29pH3KrokIxSXPJECvnZSXdRO2LwJQekuxWsItgWQdUH6iYeMOCW6CkXDX
6RyaELSVwkz0FGOWGjyL0fLv6z41rou0zk8wtglROZTlKyAnHkmYfE97WTgwSXIS8iKiWvM1lqBz
l3C7s/PWABGNGHFKcVYvpnxiI6JfWLW4wYWbDQQ0+uEJUDXxUyOnu+W4gSvdzWca8ganrU5wv0OR
8gy80pVRlRh1GxmV37ziXzJbd4U/quoq9LIAWG8x+29r5g0frOv6btea1nqXkNNbbP97LIgSNgBJ
3uQCAS/u64nZn82e0tF/43VGM9OdUCuqwXmq5LtrESeofLM4/ndH1mHWjR4EC/x7bytMqZizWTCF
pCYGzRf8jr+t805ZsC4LPbwEMI3A1uHPiTR0VCd6BI1v5roY584U5gcrnJfzQVpu5He2sYdB65Lr
sLq7QXjGRo2ie3STYTy3YCWcV1WGr06f2GjiunnHhIm5MuGGVyPFjEN9HC9toxPbJrWWrcTfbGNa
DfhG6SVbo+qDZ9wFjS/m7E+OAgRfYGvNFg+VPFwnh7zXP3/UGipoF5zD72vhME8Qz84J3YkVHIm0
Rdy6+umtlWn6lKoxf6qmoX/xHNInI40vyLulCv+c6jN9+F2obwaUiN9UcuIWdHZVcPYE07fBagp+
LfP14z/vV8PT+vn3/SPf/cQEhRcGvxTD+k+r8wIwhdQM0bz3gg/Z9FNFpiYW7slFj94UdN9GFd6Y
pn22YqcDowWPBOziyrC+K1XdvQfIBm5xjSEDEY9sddfWYr2SyGRRaRUEdkSlgtisbK2eO1emTElD
Z3LYJQ3W0Csy2m251jl+xna4EBOFSmcPS0MTyWdP+RNmJxja5U4XSqwOWqjTuWZEkIG/vqHqw3yZ
E9O/BCztnjBzJu8un4cczH7Q7Y1hdwx6rgjGp7HRYxMnYM0qrpsc7xCRhVlx62uwu9gfjREva+W3
xwATF38baFW9MACsmKwVTQs5Gg7ajcT36N1USVYClsCAxnLZtw+CNuKBVxnAEHup/pvOwZsBkL3r
VdswqpN1na+KwGUfh1mzvKqWbPieiEq+DEOeXJHimldxQa7YuJHCs6ozsQaKSCmfGQxExR92ugvk
lt4P67apaLyD8MZpwnvRkI/Z5HmaVEcsJFGah9/yFM9RpyvVc9CiG/ftxeYn9Hb+PqyOLmJV8iKJ
yaqvq4m9EwUOS74vKGqfmDS8DrjoOC5GLy40fSxmT4yI31AniSFGIydVv2NH2H+vIZa/tvjR3DsT
djnM5SjlPRlk12MVMJJOtTB3gCzqmlK+3lUM7ahchXXQees4X7Adfqkuf3/cbRsKho34GLUjTLPw
E310XAYj8cvEfQ9kk7bblp//mLBOS3d68a3rUYyNf4b6dWFzXDm3IBj2OdtYmr3W8qZzDTn5slvS
kbF7ZenOUxoGZ4YbBtdwB3iiW9YzF8AD/us8lFgaVJkjIXf06sEgNOHM633IjEVb0bRR2Yw2zqFg
WhQChJ6owJabEzp1Bm1gAM7u2Q2RkJfPr3WFNRzpupl/XMwOrTzh6SSFjikdaybntYgkE3EfL8pr
rChYHXVENGs/EWAjebqEGh5EZk7VZnXwlgiGaTw6Qd9fD1la1ZshoK+OlpI+I0p0Xh4X2p4llvyY
i9V053GDTFk6sTtAyARU8ORtx7hWMptSOs41TOKnVufTFw/SL8uPP27WL/0g/FkByopa7NPNcrye
vXCYWN9NszU/SlNbZ6Q/E2Ytpu6iSsf+PEiy6ugWJD6fIPynvgzl2eLXw97KSvusUILtG0Wzomy5
BnHIk96tcpm3Jt4Zh9VkXV50NU5WRWC1O60aWjZqGcMR1jC8fOjfExtFOKqkKzlm/WaecpqqDuKc
N/ZyT1XotpCt3I3uPPv8V2n+/zz1/4Ij/tspdQqY+Ss45uTA/b/+6+a9ep/+0EKc/vxfWgjH/RcU
5l9OoqfycuK//kVPd6x/WVhEYetC6fnfIUF/0dODf7GSgZmO6gsbFvhz/4edbv/rl0YCfzFolJzh
WB78P0gh/oTb8SiyTjQv4SOFQPnnfHbLUYRj120rlkOY16DUhcD4y+VNn628jVRHDnjnLFs3d+rt
b9fnP3C7uRy/HeKnD4YMAtiFRzyeuGhc/6y4g915HYa4w8FrIc0qv/DhztjNeW+tafzPH3Uq3v9+
J//6KJgxGLhi/oHI8c+PQoyXLaChw6FlKo0pGf5u9lgCffEpf9Kifn2MjUsDzjmn9YX7+QzhHEsn
GHrTgRXRGJlDkO1GPI4exeIr9IOm3hEvbmFUOszBFnCD7eLsu+xD+dL6Pcd2Z6vd0ccCwO6HM2O1
E4mmrgWmsFdhX/fOZBax1c7F985xMBnNmNMauSyPsO/H51L1+rsirPYVSLeKvLUPIZ3MhTqqwQDv
DedsuStq234kkqF/laklLtNs/vDGwgT1ashNVFANmUDMnp2RU89v+DYZ7ReN53+4FyiLBUoIKKEn
5/Y/78XJ78m2sEk9EPLbnq+grPDjmL//+V6cGOWf7rjD28Pjxf9cvCH+/BQfCDiF/zQevDV7Uv3G
mY5Zr5kz/WT84nj+JcP+22edApow1TwRXk8P+m+twzilc+51yXhgaNnBS4ht4kb6xNkVS1xN39Ji
19leFJYjKZEkg3vDblLybFzIWpfTJhhu7Om9NIsLJusfqeFuGZfP6vDaGedI20dvDOMSe+tMOxuv
fgq8ejOR7qFXhdb/YA03Kt+bTGjjXUKLmplvbv5cqP3YEgYbszAha97cpqW9LZwhDoppZ9DoF+uZ
hWPNzBCXXBftcluWMg6TQwGWNRe3i/8jkRAtikud3xHRt6usfaLquLPYxS+xPi3Y0+2J7ab9d+FU
10FnnzfT3VAMX1zcX0b0f7u4HitBxDg4x3mfjtMJYpVqR2s8ALxZZ/zjzg8ac1eUzY+c/M2YBVV+
8NP1ve5bgzY0HDZhP8LosedunzedufOSDEv0LIGVN9SnJBVcpeX0QsMO9+eHssCDq8JdN7Vqhlu0
tTnyaoyLnGK9ZBTAtihznBiOUR4H2vpedZ68KIWnLsNWiSvfHU/mb6ccqb6iWyz97qI88Xq8ulnO
aCqzi39+sH/l2fztgpxcwPDbhYD+WS5N4rbZFWynDt4YoBhJ8nxHQVr2K+ur2G0c9TPUMzVcVKBK
qnZe0rGxLxpnNpGshZAXT3HjuVVYG2+YkthA8wlCrUKYMgWCaqrN+ZyM/M1TWW9dF+31P/+AX1Ly
zz8AvrPJ+MWuHJ3Rn6+LMWVeJoUlD7AZ3LiQaQ/uQwCO7IBhxkA3ZzSa5SXmbTN8lulZFPZXWtL/
cPSgNKdWc+qQHvTL/+y3N5a9DAttu5wOBk7XNIRGcWngunsWoDv/ohD9x4/ibAVAwOES/fafv7Zx
MQ2CjjwdCh/H9wpjDig0VhVlEI2+urL/6bME6xNmBYj2CBX+/CwTmc3o0egdqs6Uxzqog41T1M6t
VlJfcjGciC1+wN5qKA+ZZXbbDiCRobL3rmEx+buq0O6ZNQLVo0ezvzCzsP5ekgWNDmRi7BpQ8P4C
JH676Ck+DXoM4CulwJzbMYM64PknA/Ji7AKI2s60EVixxaF0XpI+dzbMfsm5B+9q11irf+ZXej03
jEqj9FDmMfWWr3yR/94KYaTByX0yOsG45bOOx2XxyfDpdId2lu0d/Kx2m5Vztf8f9s6mOXFkS8N/
hejNvTdi8EV8CSLm3ggbY+PCuFyGqpq+G4ds1CAjJCwhDExMxGxmO/tZz+ouZjfL2dU/mV8yT0rI
JgU2tjOjTXeMqrujMa5UKnXy5Pl4z3uqy8A7NRfD0dlduKyeG6Xprnbj4s1Ie4KeFCJ5LIyGco1y
APnN3Q8KANeGnke+Paw1zcVocjyIatdvPXppJ1nEquQPhDFAjuS7TGb1yex+fldujwvBHBQEVIx3
ppc/eXmDb7xnCvRxfmAOxLxDZ2c0dnVQIPe5mC1BKxnEdYOgBTQY/84w748pdUvu9v8Ox0+QB60t
/IbD0YtmlhutexzxX3isiK0fUHdA8xsQ+lRO1pD1lctBrSwsIkVRRg0bNm/oqSK2ckCbA0KCsZgA
+xZdWtKSWHo6EXmoQp/LWVwQfKdvcDriCogngSfaSN0GxFowton+u+UsmUVolifTCkfp18gFujMm
ZNSel67nXQj+yy3AALUzL5yPT6uDwL8szkqTT2XAPJTxV5eXIfyP7Wg0AmU69E4Hg+GwUfPvR+d1
GtL3DGPunZte4b5ZNeaDVhn2Yrr2Lgvu8YQevOf3w9YI1orrXexIsualSwTU0gbxGXhoYKGjKEXe
WQVghdVr4kvdyiiCTH3s0UWyVrstPNAXYO0lXyZLtF4RK+uo1Z04tDAzKSypZytzKHWp3z0AdOoW
x26lORzOa2eUUNAYpDIZtyGyqHYmkXDa6q6x3KE+tjwkdxS6m6pCXNaMwzaEOWtOBvwanvL6rOkt
w0HbvS6XzweV6qL58lNu3Aoho34GFUVZHKKSWc875IaShTE19w/gcIaLqjWuDguNPHmJHedzTOn0
JIksaIlqnTJlCRXihmYh2zzd9Cm5gNfqvjcipEdjjTOohk5qy+m5d19o3s/HJxRmUZp95tGmYlb+
fl/IfzEIrt7dtQfXoAxs9HkjyIetIZDLhWi5MDyezcpn4/L4ZOx2K9Hw67wypsbSbLmTsH03dtrB
bHA5HZI8jIrG5cvrJute8TBlaKvYnlVTHCSCjmHdFanNF3fgo9xRzxg95E/MAl4ATGywtiymRO3K
eS/Rvs+Wcm5IYwlGPM4r6udpkoBkyPebPMzN0d0iKPcKtUL1dHk9X7bq+bnbfgBkfQYWsf5llDcr
jWKwU0LkE1M8KaYvAQR2XqFK1CIjIeYd8IL6wCn3IrMKrn3iXR+Hxevxjt0Wt5aTpYPmSywqqETq
aAtZk8qAbpl66nmxF10bfot01ahVHuWXp6Ox2VgYNfeYaDndAgB3U5lIRCG8HlZB4IT0zhwHzgW9
KUvNPI5AdG+9/KY3Vp6zHG4YSAkhOIajIHPKTub3LsSe14OvJJNAMbrT6LNpUDpG+iw4MkpzkL/G
8IricvPLyzeOXWdpSUQam2abGGekjmDfkt+5MV1itVUrwddpuYlhFB5XhtRRUgr/5T5cfA9Ks96d
u1g0oNgDieeWbqaFwfFDKTg2aY9zNJhEl3iy4RHV35Y/nZyOoqI9wKICqFW+oc3Rcbm2PJ1P7pvz
wmyHsGY8D2QGgpF6zOEIIwQUJBkrKz8hpzRYzhZf7yvFzjUm5YM7OfZr9QuaX7bvvHKjAnzKyZe/
G1EiR/9vpfyED7cmPxtWStKK8rs1siVLRfylJ54YcaQQK4/Tq6LzVErdQQN1IugrAo6Yn2MVGzXq
B2x5Wh7g46C6C+IvrewUviqCp8DLQP0VIWF8U4/0bGO/AqVeMNUwjmjVXiBBJAv7pBxdD7yoUujd
G6Nia1EeEEGjgsmIwgJdg/LuSalUhwO64ndwnM9A3EcdqKtPZsa4PYRhg/iAZ4EF8gCWL6EIm09u
J3eTsEdFw92ntXXdYhgI431tW65mWsX9I7JKTDizLb0agFuXA64XGc7PlGxWGuNCAXEumW0vdH6O
RiAigY8eUx+wouF7k3T/1lpNk5HHQya0LkwMYEJxAvx5qqMf/+7aub6da7i0IbGDTKf3rYOllngB
mhlMakL4NKkU7RdSAadNKsKKqwlhDWl4IcePpjjWNsymJixXtLbEJxX6PZVwWleSweagBycPsQ1u
6hsscY4LSXA2pl7LiHidNi+RQ5U2ZdTtIb6/adhUZx2VvQUYLO/IWFyMzGMaOdHvbLH8ej84ARtH
lO0OvNKwUbn+5FJrSN2J2eA88Ect8xaUUblwVq9e3d9fVq8vlnWA+NSltMAW1IiDmH1n5je8hUGx
3u19+YtRPr+m+cf12RDL2WwYsLXSWn3YrY0u8tGFOfl0X2yH1Uu/dl6+u5yF7RH/beev20vnczg/
rdXo83XdFlG8ogPNuk9B8LKxnIIFPR2A3iqMbkyvdX199VD/VnE++3l7FHhHUfkioPtkWAfiOjuZ
uJ3x3WV5dkZnmNl1u+I3q15vToVQqUH/sfxdqxicDR+s4oxCZZ+mxdf0oYyuxovukBrYwll+9N1Y
/m02OjOHneuwNZ6eVRftwcMp4YPqw0l1QqPE00r9vGpcHwEKrlfgEW1M5yD4P88Xp/TrKlc+D+vn
BswtbjuctOYU1Tx0FrNLAsTk7IbDT8vZz3n/xA29I87EEpwvJNlLLXPWCpb/RClzKz//JP6hlrX8
fTj/Eo16E7AIBLXG445XuQjK3Xsafbqdu2ErXyFtD+130/GOKBwe0a3tjuTjpyDfMie0jO5MjBMo
fe+Hn2Pt9CYVATUs/2Qb2ooh3tmrdnV3ceg0vakzXXyJ7GBxZYcRLK3pnhDfXvqON+357/ullwda
JQF7iwlJQKtPr8JjGvcGzu1UOvA4P9jckn6JJxXP+KUxXIsHi/oMXi4f1KBkEKEV8n9cnKEuGITV
1/kaXZxpiwZH+Or75IZri/TcMrz8hMl6vvw70hPc+tD/i/cwcHxvfRVg/3ndGmRGeFqDYvGA0qBK
gVwL8WMulNnaGpjYBfCYCr2efP1RS/CsIBhYEVmD6c2CUCBnzHFBKHW7IHDgYJnD0czZFl/re/Wl
/fDyS36zIDy7CjTlEl0/lbYDmXNOTkBgEL/FlywK+TqyQCkZBygBLXEly/7rb4dnV4GGoiITrbQK
ZfMAmmry5+ZqQ7DD1jZEbGJg3Bjwb+FBc6s9en4DRClWqtLzl8wDuNYJcQrmuPUHRxtiJYkoiGCU
5Nq/xyebqfr05QMCsUXcE1hmxIXttr4IhmEcoCorBO1gTOVij3yIDGQUuh2f1mf9v/xULCfvJYk4
PeqmzWMxM8LTkVCqC95QHBsRfFp/eBQAuT2B51upQRZnvx5eUGG/RvqfffZq8QBMIMBk4e+KC99C
WgLhQZOJqZH2Sb//kCV4VgeCqkpkcqcAZIZYEwDsIrQ7LtLqPWc0Qb14gH8FcFukO8SV7Lo9UoSU
+4qWqK8RhWdXoYxRQMBcEJkmT5kRBbN8QF8D5GBlHO6fPkQVVFUVYqVwQIwWInsSqfGVOQ45FQgK
mST/nzbMfm2ICkKsKAqcifDtwaxIwDq+MpYRvsgB3SQACRDSjq8PUowZYV47FeCnUlULZWCSMEbT
xmKl+zKiYJLs5BuyPquzc/98BTpXsYuV1EKxdkByBvtPnDXrR0MNrchGAEBKukhciWu2T1qRCK6q
VizVICHHPhRQh/WnJwdOwBnbCShEfO3f04OOVX35PD3OMMceNlB8Zc4EcTLCiS08xWQV9m4L4CeK
LI7SFiiVoJvnRZMqS1YhowhqBeyHMmYSejG+9m8VBI2k6irgKCHw9IrafjKatQMBQo9BhfEy7Z2V
JKI6iotQNrCXicHjMSeikDkZzSIhtFXWSAjdPmlDEt2JklKwlCsHFRwi7KPk6TPRs3wdGQEFCCiI
IGJ8xeu9T6sAFETVRsRhLFVobQUz0FYhMAy8prjMs5IojMQS2aNVoGJE4EjVtCIdDkQvITJJyavO
hA5qpQOaf5UIK628pj08IWFbV1yFcvWghCDgH66eMqMQ6mVyd+wIYiz7thVKoom96uPjFJJ65HhZ
RZIzZlKtjj6Eh7hS31cjkR2qrBVR+gTJRCfkRB9k7YPqAZVbwo1Y7ZTEP9sjfVAqAedUFIUSnjFH
DAbCaidkbMWa2Ckl/Mp0lfZuQ9BlVBTJKWlFnEYcY7QembT4yugDk3gqsTbaE31UMPFZnxkjXqBo
1R7fPKBgimAqiLL4yhwKHDz0YRJh+5VHsX9Ho0D9KK4CBoJIoZpE01aX7DyyFYi4A2ikHWN8JWp4
jxQCWFYBDFaTBeEWCViWQPKLK6MWTfMA+AllzoBU4mv/8ms0xFDdEahF6nLhfiOzHl+ZHUHGGTKK
EtQgSYJFQHhY9j2SBYgNBDhWSRZKhQMKdAvkETJCUDcQErrTUhKQLM/ebQXgVYLPRe3x8Rg4FDgY
nzJJ69GkOM0GEBqehv17/YS5oI5QDaIQRwTqKyrUV3IuH4woA/gSYoBbIgd7tw7UmQikspIckGOh
XJ1yFYB521QiMVWUIQcxtDTJtW/KgMo25c1ASJWK/UqB6tP4kiUBxAEqE0kgrLhvT48EiAy5mgyU
Dqo1kga85q0ygIUIlLRKpG3lTeyfnSy8HdVVwA6mH62gUkiuTM5VrAIgZIGrTb7fO1mAA0cZiEV8
Hb8Ra5nAanxljAMiyzQsJkFfeDKhEL49Mg4oslK2kIBZFGpIvEBSx5dsLZNnA5zD4QElTnztXWCZ
BKByognH8cXEc71EaLVQgM98FX7fvwNS9ApUVwtk2xB5c2UlZIIIQHIwI0XEcRVk2DtZoLOVeuaZ
hBMeAQjMFfQsE1VLvGjyTau9t0f6QHABqToL4JShQeEtp+iCzNlgGEQdiSiCzXvD2fiKRXqEfDeG
jtuPwd6OHW7DhD/3Cyn+dfP7FcA5hqxh4BmPJRfxrwr0d3L3BMMgPv9VQm3FSn/ty38ki7P2Ufrd
cOOXVw+/fq/1H0mPuvUZ0h+2HDuwgtvhIv4ri9VTJQxWDcuz+tY6XltgBp4m+ZefpFmuqYqXRj0N
bNsT3ZvTocQSikyW6sAde+7c+uk4YlQKyNKPCRz/PfPtWpQK5C5Zp8DOMe1cx7mPbLy9dOhYBISb
r/oAXz1navdz3ak1tcN0uHh0gYlUHb3BAIHl5g7HNsUI0mulPk7EyJ69A5N5NJFferUNK3BubmxL
WhoRkIezDFdrx/jbBPjRNtrcgDL4/O3fr6Yj1lcgYiu4g/wLVy91YBVTeTuvP81KG6z/qCkAr6ky
+nWe0uDwUX6s/dNSh94UBTbNiDQVIS8IXCzP217Hr/MmqJcmDpmq4HUl/sLyfswZcGQNAxRgupax
VsWpeXYrv1ZTLCawc6bjiFEFIEt11FNraaE+A2eSjhXPV4CgVYc+CzJaTbAZKQ8aBpbtpuPEcxWw
X+VhA+s+HSUeVFCOqg76yQ/6mSUQYVTVYdsRPIbTdJx4tiIgpTrsuX1jefIRDRhafdzP48waiMCJ
6mS/UJAYpMPESyCCUqqjdq2o7+QOA+vGkQ97AXdXHpyeevKoAg+hOurKABJzzjXpRbVhBwnqCdWb
fLfDae7I8kbpUGLFYSpJP77fUvzZHtuSpiwKz1F1vhd+DqH7Q5jL2swVHXrt1GfYXDe66W8pUiWg
q0Mt0+TjJncWivlLKp8qe8ocBB2Y6hod3kS5ThRKErkaXYNY/vNVs9u8+tY8/pecEB47YMGy8g/X
DQQo5BcJgkKEBFJqp7b5OPujSp4WnDdYeNq5Q5sB98Nvwxo5tf1gICsewWOmKj5XEf3GJeGBX0F9
2N6P/wlGzsJOR4oVjUArvjzfj5MLQdhEBB+wAES5YOSrGsIa60+zH34Q0Xez8Cp5x0fzeFcblrds
pfu3eLw7fkcKPHxQOOfwl6zfD1t4VhhXj/xKM3677xU7mhkhf+O42e1IPkVtps0o8CfSTiQtKeBR
8l582zQv/GA63BpQiSOCSmMfRpBGWG5GLRGoUVyILuzMW+dcwkDesLzfth6fxU6QZ0xBPhX5RZi2
BD8bB+Smafu2e1xiLA/o+iGp620BnMzqR08MFBghrwpnITNWRhC3nZzqNzqyXOIXWwJ/kGKymQDU
lAhQFalMetFMfe1zdewQ7qmpNZYXcZv2V3+2jjUYBvZNutHEGWiWSIHyhxwhmDp6DYiyA3kfvuNt
PQYfcxf2dGgHG+YmDIEgt1lFWnBAPEyh8UtnfLKY66dXE0EVIbtfJ0YkdLNqhEg+p/biDHIHRJ+l
vavBpTukyY0rDbqhJNcE6pW7/8ifhg9kQFLRTBzz9NP7vcQj25PjaUUNFiyNIyOv76SzE3MtaRi2
MbT662NuHphvX9crmx5gLurO/yXHPs01YCySsjYCs22LvbZ4/yIf22P/lvgBt9l9Pw0S2KDlS+DL
AafdHiD7c2D7L2ZU/LEf+OiiZEHEe628lEl5pWw/5oJik9B7XCPpPjsdlVdM35rYuW920JcsL7Ir
6i/4zrnBkpEkXhDpqQpOc7CYTNNhxHJXNUy2eR9ZUx+95+ZEQwpb0ikCY6E868CZBvKwgtVPedgp
Lccnsro2NezOHtv+1BpnApOCaFl1xqfWjbwJBY5HedBh5hjYtMGjJ+vylVtwUxBIlKrPtfHjv6fw
Uv7hbOY7gbTrKGZWH75tewtJerc4Zm9fi3PnJmsVQL+tPttzDN3pUDpcjLIGKWO+mVUQnSFUxawD
2GJghbeZXICOY6RjLfzpVBaHF63fVwpxhx5nD5IOjluZqa+EmxlUwy7ucJDeZvAhOqLbHStC+9KB
IJWA2FCsatjLychZj9rQccx1fPof3QggizxrDWJ84WDiS6PqODLiUeWTyDAr6W3ebygmajh/5IRh
tlufBkVx9ePvkZflvBSkBao75ArPRIZm0aVGfdiuvbgd2q5rS8Ic46JVZ7yKO23EIGk/o2Penj2w
pEx6UdCEKE9aoL6s3LntixbRyWhiexcFJlJ5cH+8Ed/TgSroRplEPaEO9dn2fNlLo3eV+qDdH//p
56AA/vH3GFl3Gfz4L+/WkeO0xZKGtSYF6WRCefBsqz9Az/KWWQUdMyupCsfXwcYGFyVbqsMSJxg5
npU7sULJLALlrD44qFEnY9NTHq4+Lo3a8eQ9ySSgOF994L9t+CCwomoY1hnfWDcPssbQARRJdOjm
/jY1HFVHTpDrYcxJSpR4vfpyHN4sbOnd0aQElnp6SVFUTsIcNsqd+unj4rBJmuj3GIkFISUbVDre
tdf3OTFToRFnpQZrJ86FyXMV7dqVlaHtDpxonA6UHOzpp/eblEd+yMLGB1rLDpb2wJ+hctNx47to
ULZHtmtlIJSbOdLozWGJo8gdgOKWprsbsrA7Enhse2MrkDBXOsBRZwHLIJcSCN5nVclohvTzkBcB
yIDysI2lfTvMDKtBFE6cjXoK0URZdRFOrMC3t+G2RINA5cHB095KJ6TgLlId9dS5IWeeQVOKxjfK
A9NHwgvtRTqS2MWiW5TyuHYAuE8eVsc6UGMjr64Op7MR+Nhhkmrg7FZfhFbkoXOkRaARjvq4Z7cb
ygHGRw3jTi1Xnq1oVa8qCp/sICNgcLRqGBZ4J+E/GZgat85SnfC5NZ1lpEGHi3LuTIdR1jSB9VN9
KbquP7NG2SlrWONzB70+tT2woXJqN25qobzO0dwek+wKBukSCO1DYWb68f2mSsd3+6xJOlA8rmg1
rDrlju9Z2VCrhi1CuHkqT1aHu/YMXMTQ4VWBEHuwZF2h42im+1vG6om7Kqu+tkvwbFEmjgavhbo8
XBHqythTcIWojyt2NHAKSSaKggNSdSW6sdYMHE+OkujwOrqTTD0VaCQNE6b3840V9NORYjdDdFRX
XokHuy8fHrQY1TGsM10mIK10sGTKGqTt60iUrEnGJUj39Dbv15Zfk/rctuMN+r7sNurIVn4TcBXk
rgHyJZ1svCZaMnW+xwFl0x1bGlqHV9O1g2zUTwf4gIIRW2CEOpmKK9G6KH2G97/LBLrbsW7tftbT
ozGbDnuu7Yf+TFpt+rBBfKLBsP3xb0L9b3PNTMGqAoEr8bUa9UG0gtx5u48LrSVl56qhtfX5C3l4
CZ8p3av5iOfcHb4g2uIsMxpFXQgbfji1clfZ0mUNDmDTzXUtd2YRjUunKVSJqeFoPAXLZJO5kg5d
0aJE9aRp+V5fIK7TkcSEKeJKPyrsdRY4sAaRNGM4CtVHvgQYNJaH3R0VWBfYJxnc9tM1ppKtkvuq
71fvJT5JBFpHGmm1YdgAT2/vN8dTcvjLAIQW9YvySaHBkjjERLmxnDt5YA0hu8OAUlHZbtVgBFLV
OnCtvh0OU9GO37qGhegsLBG/lYbVMeFhlH1pGpTfEVhoOeNU0jBXIL43fl9+ZzriHd3AyZ1Tjiyp
ER32JLwSctpBR44XJT3ItcV/uodX6+IAj1n68f2a+oz0kWdnEvWQqWoZWX51cevZJ6X3Pi6jT9ZE
Vg1Qq6rPtb0IBotlVp2RMVUfOjF7234GLBwTj6kuRpKd3jK2BsFow+wxGm4uiYZ9fW7J+HosZ/V1
xrGw/I0tIjobqq4yoTWKXTKyrANlQXCNPusy8ssQ/feUZ4ytuMjuaR2w+gt7ImO+aJ+rPt1LbEUS
B9u8KwhMdYw/2jBV6MunYWBI7pzJhMiHZEK/XF33SqBvl5iHNUFtpNNMzEkN0tEbWk42mAk/dXqf
958lPevO2VxpoCc6hnbAX6bjJDaWjhkDzhJmYVbNFXVopK/LG3vLcujIInxz7Cl+kLQeOlTdZyqg
/VnubEpx2yT351yTGhp/Gq125vrtDNqYangBqxu2I88Kh+Ch/pxL/9fZdlP6imowrbsT6tTcxTZ9
I5pe6jgynH6fWFrTCqfri5awkD2v3tEiryqTXq1ad+iMKCr2WLXH/01IX9ZvCgcdzBIaogUcV9bC
4gUFjvu///of4Uh8Og0WFFEwgxZ1QGMrfWuSPqSEntbnGsIKPYfavDw1JnJhhSCzpT9U+tDvV2Bd
G6dglIp7+Odjx/IX+EtO7gu1npYcWjQrtG/VcNNjf9T3WcCeNcKNdOTgRt0URIkaXl7bipzAkdBA
BpTYVVM0IVa1Ny6tvOvkbwHa5MMwSscTWnp1Dw3vnvzQYMvIGnTQuTWZDjNmTbI0Ow+ubSGkX6dY
/ZHjUzW4tP4Iq9jU+o+aq5BtHPiS7pV+k/7wpaLawyC6kbxtDToWJhSHCGOM+juyghsw+OvyocEr
pMg9clw57GpoMMDEbIkTSzpSR/5DFHnCHkl8VBpah4N8Yc0s6nW2nMmCQFtVfzSsBdnqbeexDmOp
kZG9igZtdOyPgcfLnL46TJN03O0F4jp8Q8igsxzTOvjgyFH0oWiO5EqSTXqb6M342BZslU4qY8mZ
ouHU/cQuybw/QwfXYccKROFEtsxPB4UAcYhpKKqjJJuSZjjp4rzf8LkEbDn1RV5MsnFot6g+dsLm
3Xam0zDW1Rf2zJH1kw5HIrnLeXQrx2mKWvQqqBSnb/Xj6ff8G9iQ0mWJPVHR+FFVBfbwRJP1aSCX
frhNGRZ1wM2ThfrmgAWGZF0ktQUlSKIVNgIZOoqsj0StbjjMfXMgEtyq5CFyVF/Ar90X76BBkI+A
2GUq/Is60rsNUrDELtMliEVKh2PRtWSbixZk6T3erykIS01zTZjSgM5E8jbWURycSCcG0nT44++u
PV6kMxarQi/o9KPiA3Qs7iBjrKiO0hEhTR4gOQVyfzyJMfd/SmctHqIEE9ZOA2SbBf7r+BUCIfK7
zFhvI/fTgVskv/OL7462WMZVcFO0YahXq6CQ6PJU2c2M8nHvPeEiTH25hujesvIGf+NIhWAgjmY5
LasjxHdESigDxteBkjsKrKVcEaqj6lu8T3tdC+mIxjV8188yCukIQjdv8SVkFJWOrjInOD63Q0EH
leEW0oE6P7Hc0bMIQQ3hu9MIOIgU3yCylr5QhcOQWC55BEk0aDasPrBI6RGckY5vmvRqGNgOonQU
cZwau5Xqbqzh1yDKTraoY4d8A/+7pHOR9OKgw0wf4LkX93HHwDby2N/hoZA0ZIJU3hr70svRYWEe
UWGYDUbqMFyFuvW3OlA6cCoNX3idf2zb4G69wZ+2+Z86vMEYDiP4/DGRhSLedh8d9VAN309tMslL
qeyM6e9WF5+sgBDGNotPg4N14tw5qX4QCk4HwOKEghLR2iPtdBaD/J3bYBP59WLTsFdmJ1cHLRVT
iw1kmQ4I8BGJsmDL6osW66phmNXcY2CVkFIRH3mkXBegwb4kTTpONCKnUiJ/k647envM1KYwabVE
8TN0bo+JXrjpz6SHgG9DfeFa/sOa/ZOOF5/QOsJ7n/whtZ5ov8Op70qEKYYO5IooMBIZiCvb/kWa
uw7ju03i9YZwiTywBmFtDAOQK2R7tmwGQweFxKXljhewcW0uuo72iBf2Q65huVvKgXTUSF04GaY9
HRVS3yyPWgzZANURVbuA0VAeVYciFgv8NxvUhkzXQblSKorPGaC7z8BLZ3pLNHSrOUJ/Gw03sCYk
d8UjbOFt1QNacLP8gxr0IGZNCJhgO5hRR81OEmBs2S5pvH/IHYaE8UP4DpPchNAHqDEAOY3IG0qW
LW2H1F9Kzx/hzUiSWtRhfPaA2Mqz1ZFW7kWU6GYmq0Eyv/N6Mf+EaXASTUGupesqTjs6+aQf37+5
vmPhbNHpRR3G64bLU9QBL+o4faruNw8KSsO1FFYImK1IUab6Jl1jseQVIuqmSaOJCuWeBfBSu+v9
P87B3tZfRNXBXn8aIXQv12Ou/3ZzHd2jsb3vtn4jv7+n3NbeZM+ecsfLXknKrYu/8Nf/AwAA//8=
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Obliczenia!$A$42" fmlaRange="Tabele!$P$2:$P$373" noThreeD="1" sel="104" val="9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2006</xdr:row>
      <xdr:rowOff>9525</xdr:rowOff>
    </xdr:from>
    <xdr:to>
      <xdr:col>26</xdr:col>
      <xdr:colOff>66675</xdr:colOff>
      <xdr:row>2042</xdr:row>
      <xdr:rowOff>161925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Wykres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3075" y="382152525"/>
              <a:ext cx="17973675" cy="701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43</xdr:col>
      <xdr:colOff>85725</xdr:colOff>
      <xdr:row>10</xdr:row>
      <xdr:rowOff>80962</xdr:rowOff>
    </xdr:from>
    <xdr:to>
      <xdr:col>48</xdr:col>
      <xdr:colOff>95250</xdr:colOff>
      <xdr:row>24</xdr:row>
      <xdr:rowOff>157162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542925</xdr:colOff>
      <xdr:row>11</xdr:row>
      <xdr:rowOff>23812</xdr:rowOff>
    </xdr:from>
    <xdr:to>
      <xdr:col>54</xdr:col>
      <xdr:colOff>895350</xdr:colOff>
      <xdr:row>25</xdr:row>
      <xdr:rowOff>100012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3</xdr:row>
      <xdr:rowOff>77529</xdr:rowOff>
    </xdr:from>
    <xdr:to>
      <xdr:col>10</xdr:col>
      <xdr:colOff>3942906</xdr:colOff>
      <xdr:row>19</xdr:row>
      <xdr:rowOff>88605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20</xdr:row>
      <xdr:rowOff>147637</xdr:rowOff>
    </xdr:from>
    <xdr:to>
      <xdr:col>10</xdr:col>
      <xdr:colOff>3895725</xdr:colOff>
      <xdr:row>35</xdr:row>
      <xdr:rowOff>14287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238125</xdr:colOff>
      <xdr:row>42</xdr:row>
      <xdr:rowOff>195262</xdr:rowOff>
    </xdr:from>
    <xdr:to>
      <xdr:col>20</xdr:col>
      <xdr:colOff>542925</xdr:colOff>
      <xdr:row>63</xdr:row>
      <xdr:rowOff>142875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142875</xdr:colOff>
      <xdr:row>43</xdr:row>
      <xdr:rowOff>80961</xdr:rowOff>
    </xdr:from>
    <xdr:to>
      <xdr:col>39</xdr:col>
      <xdr:colOff>371475</xdr:colOff>
      <xdr:row>66</xdr:row>
      <xdr:rowOff>19050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428625</xdr:colOff>
      <xdr:row>35</xdr:row>
      <xdr:rowOff>11077</xdr:rowOff>
    </xdr:from>
    <xdr:to>
      <xdr:col>55</xdr:col>
      <xdr:colOff>443023</xdr:colOff>
      <xdr:row>59</xdr:row>
      <xdr:rowOff>152401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417387</xdr:colOff>
      <xdr:row>5</xdr:row>
      <xdr:rowOff>139129</xdr:rowOff>
    </xdr:from>
    <xdr:to>
      <xdr:col>28</xdr:col>
      <xdr:colOff>499165</xdr:colOff>
      <xdr:row>36</xdr:row>
      <xdr:rowOff>89631</xdr:rowOff>
    </xdr:to>
    <xdr:sp macro="" textlink="">
      <xdr:nvSpPr>
        <xdr:cNvPr id="20" name="Prostoką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7127696" y="1102331"/>
          <a:ext cx="11019475" cy="6040081"/>
        </a:xfrm>
        <a:prstGeom prst="rect">
          <a:avLst/>
        </a:prstGeom>
        <a:noFill/>
        <a:ln w="76200">
          <a:solidFill>
            <a:srgbClr val="FF99CC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pl-PL" sz="1800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533796</xdr:colOff>
      <xdr:row>6</xdr:row>
      <xdr:rowOff>14684</xdr:rowOff>
    </xdr:from>
    <xdr:to>
      <xdr:col>11</xdr:col>
      <xdr:colOff>353174</xdr:colOff>
      <xdr:row>36</xdr:row>
      <xdr:rowOff>81358</xdr:rowOff>
    </xdr:to>
    <xdr:sp macro="" textlink="">
      <xdr:nvSpPr>
        <xdr:cNvPr id="10" name="Prostoką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533796" y="1170527"/>
          <a:ext cx="6529687" cy="5963612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pl-PL" sz="1800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533798</xdr:colOff>
      <xdr:row>5</xdr:row>
      <xdr:rowOff>164704</xdr:rowOff>
    </xdr:from>
    <xdr:to>
      <xdr:col>11</xdr:col>
      <xdr:colOff>363877</xdr:colOff>
      <xdr:row>7</xdr:row>
      <xdr:rowOff>126605</xdr:rowOff>
    </xdr:to>
    <xdr:sp macro="" textlink="">
      <xdr:nvSpPr>
        <xdr:cNvPr id="9" name="Prostoką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33798" y="1127906"/>
          <a:ext cx="6540388" cy="347182"/>
        </a:xfrm>
        <a:prstGeom prst="rect">
          <a:avLst/>
        </a:prstGeom>
        <a:solidFill>
          <a:srgbClr val="FFC000"/>
        </a:solidFill>
        <a:ln w="76200">
          <a:solidFill>
            <a:srgbClr val="FFC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1800">
              <a:latin typeface="Trebuchet MS" panose="020B0603020202020204" pitchFamily="34" charset="0"/>
            </a:rPr>
            <a:t>Statystki ogólne</a:t>
          </a:r>
        </a:p>
        <a:p>
          <a:pPr algn="ctr"/>
          <a:endParaRPr lang="pl-PL" sz="1800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7</xdr:col>
      <xdr:colOff>242985</xdr:colOff>
      <xdr:row>7</xdr:row>
      <xdr:rowOff>166272</xdr:rowOff>
    </xdr:from>
    <xdr:to>
      <xdr:col>11</xdr:col>
      <xdr:colOff>342473</xdr:colOff>
      <xdr:row>22</xdr:row>
      <xdr:rowOff>38877</xdr:rowOff>
    </xdr:to>
    <xdr:graphicFrame macro="">
      <xdr:nvGraphicFramePr>
        <xdr:cNvPr id="15" name="Wykre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244153</xdr:colOff>
      <xdr:row>22</xdr:row>
      <xdr:rowOff>29158</xdr:rowOff>
    </xdr:from>
    <xdr:to>
      <xdr:col>11</xdr:col>
      <xdr:colOff>353175</xdr:colOff>
      <xdr:row>36</xdr:row>
      <xdr:rowOff>28186</xdr:rowOff>
    </xdr:to>
    <xdr:graphicFrame macro="">
      <xdr:nvGraphicFramePr>
        <xdr:cNvPr id="16" name="Wykres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581414</xdr:colOff>
      <xdr:row>27</xdr:row>
      <xdr:rowOff>165228</xdr:rowOff>
    </xdr:from>
    <xdr:to>
      <xdr:col>7</xdr:col>
      <xdr:colOff>223546</xdr:colOff>
      <xdr:row>36</xdr:row>
      <xdr:rowOff>27989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573444</xdr:colOff>
      <xdr:row>19</xdr:row>
      <xdr:rowOff>68035</xdr:rowOff>
    </xdr:from>
    <xdr:to>
      <xdr:col>7</xdr:col>
      <xdr:colOff>223546</xdr:colOff>
      <xdr:row>27</xdr:row>
      <xdr:rowOff>145206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449494</xdr:colOff>
      <xdr:row>5</xdr:row>
      <xdr:rowOff>161373</xdr:rowOff>
    </xdr:from>
    <xdr:to>
      <xdr:col>28</xdr:col>
      <xdr:colOff>466530</xdr:colOff>
      <xdr:row>7</xdr:row>
      <xdr:rowOff>124270</xdr:rowOff>
    </xdr:to>
    <xdr:sp macro="" textlink="">
      <xdr:nvSpPr>
        <xdr:cNvPr id="19" name="Prostoką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7159803" y="1124575"/>
          <a:ext cx="10954733" cy="348178"/>
        </a:xfrm>
        <a:prstGeom prst="rect">
          <a:avLst/>
        </a:prstGeom>
        <a:solidFill>
          <a:srgbClr val="FF99CC"/>
        </a:solidFill>
        <a:ln w="76200">
          <a:solidFill>
            <a:srgbClr val="FF99CC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1800">
              <a:latin typeface="Trebuchet MS" panose="020B0603020202020204" pitchFamily="34" charset="0"/>
            </a:rPr>
            <a:t>Statystki dla</a:t>
          </a:r>
          <a:r>
            <a:rPr lang="pl-PL" sz="1800" baseline="0">
              <a:latin typeface="Trebuchet MS" panose="020B0603020202020204" pitchFamily="34" charset="0"/>
            </a:rPr>
            <a:t> danej marki</a:t>
          </a:r>
          <a:endParaRPr lang="pl-PL" sz="1800">
            <a:latin typeface="Trebuchet MS" panose="020B0603020202020204" pitchFamily="34" charset="0"/>
          </a:endParaRPr>
        </a:p>
        <a:p>
          <a:pPr algn="ctr"/>
          <a:endParaRPr lang="pl-PL" sz="1800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19</xdr:col>
      <xdr:colOff>577921</xdr:colOff>
      <xdr:row>7</xdr:row>
      <xdr:rowOff>171236</xdr:rowOff>
    </xdr:from>
    <xdr:to>
      <xdr:col>28</xdr:col>
      <xdr:colOff>450039</xdr:colOff>
      <xdr:row>21</xdr:row>
      <xdr:rowOff>121832</xdr:rowOff>
    </xdr:to>
    <xdr:graphicFrame macro="">
      <xdr:nvGraphicFramePr>
        <xdr:cNvPr id="21" name="Wykres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588624</xdr:colOff>
      <xdr:row>21</xdr:row>
      <xdr:rowOff>132907</xdr:rowOff>
    </xdr:from>
    <xdr:to>
      <xdr:col>28</xdr:col>
      <xdr:colOff>449494</xdr:colOff>
      <xdr:row>36</xdr:row>
      <xdr:rowOff>40107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524411</xdr:colOff>
      <xdr:row>21</xdr:row>
      <xdr:rowOff>132907</xdr:rowOff>
    </xdr:from>
    <xdr:to>
      <xdr:col>19</xdr:col>
      <xdr:colOff>588623</xdr:colOff>
      <xdr:row>36</xdr:row>
      <xdr:rowOff>38770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7</xdr:row>
          <xdr:rowOff>171450</xdr:rowOff>
        </xdr:from>
        <xdr:to>
          <xdr:col>13</xdr:col>
          <xdr:colOff>533400</xdr:colOff>
          <xdr:row>36</xdr:row>
          <xdr:rowOff>38100</xdr:rowOff>
        </xdr:to>
        <xdr:sp macro="" textlink="">
          <xdr:nvSpPr>
            <xdr:cNvPr id="10248" name="List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513708</xdr:colOff>
      <xdr:row>2</xdr:row>
      <xdr:rowOff>54771</xdr:rowOff>
    </xdr:from>
    <xdr:to>
      <xdr:col>28</xdr:col>
      <xdr:colOff>513707</xdr:colOff>
      <xdr:row>5</xdr:row>
      <xdr:rowOff>119064</xdr:rowOff>
    </xdr:to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3708" y="440052"/>
          <a:ext cx="17648005" cy="642214"/>
        </a:xfrm>
        <a:prstGeom prst="rect">
          <a:avLst/>
        </a:prstGeom>
        <a:solidFill>
          <a:schemeClr val="bg1"/>
        </a:solidFill>
        <a:ln w="57150">
          <a:solidFill>
            <a:schemeClr val="accent1">
              <a:lumMod val="40000"/>
              <a:lumOff val="6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h="25400" prst="softRound"/>
          </a:sp3d>
        </a:bodyPr>
        <a:lstStyle/>
        <a:p>
          <a:pPr algn="ctr"/>
          <a:r>
            <a:rPr lang="pl-PL" sz="4000">
              <a:solidFill>
                <a:schemeClr val="tx1"/>
              </a:solidFill>
              <a:effectLst/>
              <a:latin typeface="Trebuchet MS" panose="020B0603020202020204" pitchFamily="34" charset="0"/>
              <a:ea typeface="Tahoma" panose="020B0604030504040204" pitchFamily="34" charset="0"/>
              <a:cs typeface="Tahoma" panose="020B0604030504040204" pitchFamily="34" charset="0"/>
            </a:rPr>
            <a:t>Harmony Aromatics</a:t>
          </a:r>
        </a:p>
      </xdr:txBody>
    </xdr:sp>
    <xdr:clientData/>
  </xdr:twoCellAnchor>
  <xdr:twoCellAnchor editAs="oneCell">
    <xdr:from>
      <xdr:col>1</xdr:col>
      <xdr:colOff>12124</xdr:colOff>
      <xdr:row>0</xdr:row>
      <xdr:rowOff>0</xdr:rowOff>
    </xdr:from>
    <xdr:to>
      <xdr:col>3</xdr:col>
      <xdr:colOff>479039</xdr:colOff>
      <xdr:row>8</xdr:row>
      <xdr:rowOff>119063</xdr:rowOff>
    </xdr:to>
    <xdr:pic>
      <xdr:nvPicPr>
        <xdr:cNvPr id="25" name="Obraz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241" t="21957" r="21002" b="21718"/>
        <a:stretch/>
      </xdr:blipFill>
      <xdr:spPr bwMode="auto">
        <a:xfrm>
          <a:off x="622152" y="0"/>
          <a:ext cx="1686971" cy="1660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608411</xdr:colOff>
      <xdr:row>0</xdr:row>
      <xdr:rowOff>0</xdr:rowOff>
    </xdr:from>
    <xdr:to>
      <xdr:col>28</xdr:col>
      <xdr:colOff>460930</xdr:colOff>
      <xdr:row>8</xdr:row>
      <xdr:rowOff>119063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241" t="21957" r="21002" b="21718"/>
        <a:stretch/>
      </xdr:blipFill>
      <xdr:spPr bwMode="auto">
        <a:xfrm>
          <a:off x="16426332" y="0"/>
          <a:ext cx="1682604" cy="1660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a Stec" refreshedDate="45469.616836574074" createdVersion="8" refreshedVersion="8" minRefreshableVersion="3" recordCount="2004" xr:uid="{EBB94052-AFCF-4179-8571-F2830E6ABFE5}">
  <cacheSource type="worksheet">
    <worksheetSource ref="A1:S1048576" sheet="Tabele"/>
  </cacheSource>
  <cacheFields count="20">
    <cacheField name="brand" numFmtId="0">
      <sharedItems containsBlank="1"/>
    </cacheField>
    <cacheField name="title" numFmtId="0">
      <sharedItems containsBlank="1"/>
    </cacheField>
    <cacheField name="type" numFmtId="0">
      <sharedItems containsBlank="1"/>
    </cacheField>
    <cacheField name="price" numFmtId="0">
      <sharedItems containsString="0" containsBlank="1" containsNumber="1" minValue="1.99" maxValue="299.99"/>
    </cacheField>
    <cacheField name="priceWithCurrency" numFmtId="0">
      <sharedItems containsBlank="1"/>
    </cacheField>
    <cacheField name="available" numFmtId="0">
      <sharedItems containsString="0" containsBlank="1" containsNumber="1" containsInteger="1" minValue="2" maxValue="842"/>
    </cacheField>
    <cacheField name="availableText" numFmtId="0">
      <sharedItems containsBlank="1"/>
    </cacheField>
    <cacheField name="sold" numFmtId="0">
      <sharedItems containsString="0" containsBlank="1" containsNumber="1" containsInteger="1" minValue="1" maxValue="54052"/>
    </cacheField>
    <cacheField name="lastUpdated" numFmtId="0">
      <sharedItems containsBlank="1"/>
    </cacheField>
    <cacheField name="itemLocation" numFmtId="0">
      <sharedItems containsBlank="1"/>
    </cacheField>
    <cacheField name="gender" numFmtId="0">
      <sharedItems containsBlank="1" count="3">
        <s v="female"/>
        <s v="male"/>
        <m/>
      </sharedItems>
    </cacheField>
    <cacheField name="income" numFmtId="0">
      <sharedItems containsString="0" containsBlank="1" containsNumber="1" minValue="0" maxValue="1420246.15"/>
    </cacheField>
    <cacheField name="Thomasville, Alabama, United States" numFmtId="0">
      <sharedItems containsBlank="1" containsMixedTypes="1" containsNumber="1" containsInteger="1" minValue="20744" maxValue="89101"/>
    </cacheField>
    <cacheField name="Kolumna1" numFmtId="0">
      <sharedItems containsBlank="1"/>
    </cacheField>
    <cacheField name="Kolumna2" numFmtId="0">
      <sharedItems containsBlank="1"/>
    </cacheField>
    <cacheField name="Kolumna3" numFmtId="0">
      <sharedItems containsBlank="1"/>
    </cacheField>
    <cacheField name="brandID" numFmtId="0">
      <sharedItems containsString="0" containsBlank="1" containsNumber="1" containsInteger="1" minValue="1" maxValue="372"/>
    </cacheField>
    <cacheField name="IndexSoldModel" numFmtId="0">
      <sharedItems containsBlank="1" containsMixedTypes="1" containsNumber="1" containsInteger="1" minValue="1" maxValue="1926"/>
    </cacheField>
    <cacheField name="IndexIncomeModel" numFmtId="0">
      <sharedItems containsString="0" containsBlank="1" containsNumber="1" containsInteger="1" minValue="1" maxValue="1979"/>
    </cacheField>
    <cacheField name="kolumn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a Stec" refreshedDate="45469.832100925923" createdVersion="8" refreshedVersion="8" minRefreshableVersion="3" recordCount="2000" xr:uid="{EF9AE957-C3DD-49AA-A3A0-B3BAF07B40AA}">
  <cacheSource type="worksheet">
    <worksheetSource name="Tabela33"/>
  </cacheSource>
  <cacheFields count="21">
    <cacheField name="brand" numFmtId="0">
      <sharedItems count="374">
        <s v="~ CREPE ERASE ~"/>
        <s v="~ DOLCE &amp; GABBANA ~"/>
        <s v="2nd To None"/>
        <s v="Abercrombie &amp; Fitch"/>
        <s v="Acqua Di Gio"/>
        <s v="Acqua di Parma"/>
        <s v="Adam Levine"/>
        <s v="adidas"/>
        <s v="AERIN"/>
        <s v="Aeropostale"/>
        <s v="Afnan"/>
        <s v="Ainash Perfums"/>
        <s v="al hambra"/>
        <s v="Al Haramain"/>
        <s v="Al Rehab"/>
        <s v="Al Wataniah"/>
        <s v="aladdin"/>
        <s v="Alexandria Fragrances"/>
        <s v="Alfred Sung"/>
        <s v="Allsaints"/>
        <s v="Al-Rehab"/>
        <s v="ALT Fragrances"/>
        <s v="Amouage"/>
        <s v="Anna Sui"/>
        <s v="Aquolina"/>
        <s v="Arabian Oud"/>
        <s v="Aramis"/>
        <s v="Ard Al Zaafaran"/>
        <s v="Ariana Grande"/>
        <s v="Armaf"/>
        <s v="Armand Dupree Fuller"/>
        <s v="AS  SHOWN"/>
        <s v="AS PHOTOS"/>
        <s v="As Picture Show"/>
        <s v="AS PICTURE SHOWN"/>
        <s v="AS SHOW"/>
        <s v="as showed"/>
        <s v="AS SHOWN"/>
        <s v="Assorted"/>
        <s v="ASST"/>
        <s v="Atelier Cologne"/>
        <s v="Atlantic"/>
        <s v="Avon"/>
        <s v="AXE"/>
        <s v="Azzaro"/>
        <s v="Baby Phat"/>
        <s v="Banana Republic"/>
        <s v="Baron"/>
        <s v="Bath &amp; Body Works"/>
        <s v="Bellie Eilish"/>
        <s v="Benetton"/>
        <s v="Bentley"/>
        <s v="BHARARA"/>
        <s v="Blue Perfumes"/>
        <s v="BOD man"/>
        <s v="Bond No. 9"/>
        <s v="Boucheron"/>
        <s v="Branded"/>
        <s v="Britney Spears"/>
        <s v="Brut"/>
        <s v="Burberry"/>
        <s v="Bvlgari"/>
        <s v="By Al Hambra"/>
        <s v="Byredo"/>
        <s v="C.K"/>
        <s v="Cacharel"/>
        <s v="Calvin Klein"/>
        <s v="Carolina Herrera"/>
        <s v="Cartier"/>
        <s v="Chaka by Chaka Khan"/>
        <s v="Chanel"/>
        <s v="CHANGE For Women"/>
        <s v="Chloe"/>
        <s v="Chloé"/>
        <s v="Chopard"/>
        <s v="Christian Audigier"/>
        <s v="Christian Dior"/>
        <s v="Classic Brands"/>
        <s v="Classic Erotica"/>
        <s v="Claude Marsal"/>
        <s v="Clean"/>
        <s v="Clinique"/>
        <s v="Clive Christian"/>
        <s v="Clubman Pinaud"/>
        <s v="Coach"/>
        <s v="Cologne"/>
        <s v="Coty"/>
        <s v="Coty Inc."/>
        <s v="Creed"/>
        <s v="Cuba"/>
        <s v="CURVE"/>
        <s v="Daddy Yankee"/>
        <s v="Dana"/>
        <s v="David Beckham"/>
        <s v="Davidoff"/>
        <s v="Designer Series"/>
        <s v="Diesel"/>
        <s v="Dior"/>
        <s v="diptyque"/>
        <s v="DKNY"/>
        <s v="Does not apply"/>
        <s v="Dolce &amp; Gabbana"/>
        <s v="Dolce Gabbana"/>
        <s v="Dolce&amp;Gabbana"/>
        <s v="Donna Karan"/>
        <s v="Dossier"/>
        <s v="Dumont"/>
        <s v="Dvyne Fragrances"/>
        <s v="EBC"/>
        <s v="Ed Hardy"/>
        <s v="El Ganso"/>
        <s v="Elie Saab"/>
        <s v="Elixir"/>
        <s v="Elizabeth &amp; James"/>
        <s v="Elizabeth And James Nirvana"/>
        <s v="Elizabeth Arden"/>
        <s v="Elizabeth Taylor"/>
        <s v="Ellis Brooklyn"/>
        <s v="Emanuelle Ungaro"/>
        <s v="emper"/>
        <s v="Emporio Armani"/>
        <s v="English Laundry"/>
        <s v="ESCADA"/>
        <s v="Estee Lauder"/>
        <s v="Estée Lauder"/>
        <s v="Evyan"/>
        <s v="EX NIHILO"/>
        <s v="Falic Fashion Group"/>
        <s v="FC"/>
        <s v="Five Star Fragrance"/>
        <s v="FLOWER"/>
        <s v="FM"/>
        <s v="fragance one"/>
        <s v="Fragonard"/>
        <s v="fragrance"/>
        <s v="Fragrance Couture"/>
        <s v="Fragrance World"/>
        <s v="Franck Olivier"/>
        <s v="Fred Hayman"/>
        <s v="Frederic Malle"/>
        <s v="Fuller Armand Dupree"/>
        <s v="Gap"/>
        <s v="Generic"/>
        <s v="Gianni Versace"/>
        <s v="Giardini Di Toscana"/>
        <s v="Giorgi^o Armani"/>
        <s v="Giorgio Arm.ani"/>
        <s v="Giorgio Armani"/>
        <s v="GIORGIO BEVERLY HILLS"/>
        <s v="Giorgio² Armani"/>
        <s v="Givenchy"/>
        <s v="Gloria Vanderbilt"/>
        <s v="Gloss Moderne"/>
        <s v="Glossier"/>
        <s v="Grandeur"/>
        <s v="Gucci"/>
        <s v="Guerlain"/>
        <s v="GUERLAIN PARIS"/>
        <s v="GUESS"/>
        <s v="Guy Laroche"/>
        <s v="Gwen Stefani"/>
        <s v="Halloween"/>
        <s v="Halston"/>
        <s v="Hanae Mori"/>
        <s v="Have A Scent"/>
        <s v="Heaven Scents"/>
        <s v="Hermes"/>
        <s v="HERMÈS"/>
        <s v="HINODE"/>
        <s v="Hollister"/>
        <s v="Houbigant"/>
        <s v="Huda Beauty"/>
        <s v="Huda Beauty Kayali"/>
        <s v="HUGO BOSS"/>
        <s v="Hybrid &amp; Company"/>
        <s v="Issey Miyake"/>
        <s v="J Lo"/>
        <s v="J. Del Pozo"/>
        <s v="Jacques Bogart"/>
        <s v="Jaguar"/>
        <s v="Jean couturier"/>
        <s v="Jean Paul Gaultier"/>
        <s v="Jeanne Arthes"/>
        <s v="Jennifer Lopez"/>
        <s v="Jessica McClintock"/>
        <s v="Jessica Simpson"/>
        <s v="Jil Sander"/>
        <s v="Jimmy Choo"/>
        <s v="JLO"/>
        <s v="Jo Malone"/>
        <s v="John Varvatos"/>
        <s v="Joop"/>
        <s v="Jovan"/>
        <s v="Juicy Couture"/>
        <s v="Juliette has a gun"/>
        <s v="Justin Bieber"/>
        <s v="Karl Lagerfeld"/>
        <s v="Kate Spade"/>
        <s v="Kate Spade New York"/>
        <s v="Katy Perry"/>
        <s v="Kenneth Cole"/>
        <s v="Kenneth Cole Reaction"/>
        <s v="KENZO"/>
        <s v="Khadlaj"/>
        <s v="Kilian"/>
        <s v="Kim Kardashian"/>
        <s v="King"/>
        <s v="king of kings"/>
        <s v="L’OCCITANE"/>
        <s v="Lacoste"/>
        <s v="Lake&amp;skye"/>
        <s v="Lalique"/>
        <s v="Lancome"/>
        <s v="Lancôme"/>
        <s v="Lanvin"/>
        <s v="Lapidus"/>
        <s v="L'Artisan"/>
        <s v="Lattafa"/>
        <s v="Lattafa Perfumes"/>
        <s v="Lauren Ralph Lauren"/>
        <s v="Le Labo"/>
        <s v="Limited Edition"/>
        <s v="Liz Claiborne"/>
        <s v="LLURE SX"/>
        <s v="Lolita Lempicka"/>
        <s v="Lomani"/>
        <s v="Louis Vuitton"/>
        <s v="love luxe beauty"/>
        <s v="Lucianno"/>
        <s v="Lucky"/>
        <s v="Luxury"/>
        <s v="M·A·C"/>
        <s v="MACARENA"/>
        <s v="Maison"/>
        <s v="Maison Alhambra"/>
        <s v="Maison Francis Kurkdjian"/>
        <s v="Maison Margiela"/>
        <s v="Maison Martin Margiela"/>
        <s v="Mancera"/>
        <s v="Mandarin Duck"/>
        <s v="Marc Jacobs"/>
        <s v="Marilyn Miglin"/>
        <s v="Mary Kay"/>
        <s v="MEM"/>
        <s v="Mercedes Benz"/>
        <s v="Mercedes-Benz"/>
        <s v="MetaHerbal Labs"/>
        <s v="MFK"/>
        <s v="Michael Jordan"/>
        <s v="Michael Kors"/>
        <s v="Michael Malul"/>
        <s v="Michael Malul Gents Scents"/>
        <s v="Michael Malul London"/>
        <s v="Michel Germain"/>
        <s v="Miim Miic"/>
        <s v="Milestone Perfumes"/>
        <s v="Miraclelayer"/>
        <s v="Mirage Brands"/>
        <s v="Missoni"/>
        <s v="Mont Blanc"/>
        <s v="MONT BLANC LEGEND"/>
        <s v="MONTALE"/>
        <s v="Montblanc"/>
        <s v="Moschino"/>
        <s v="Multiple Brands"/>
        <s v="Myrurgia"/>
        <s v="Narciso Rodriguez"/>
        <s v="Natalie"/>
        <s v="Nautica"/>
        <s v="Nest"/>
        <s v="NIKOS"/>
        <s v="Nina Ricci"/>
        <s v="Old Spice"/>
        <s v="One Direction"/>
        <s v="Oscar de la Renta"/>
        <s v="Ouai"/>
        <s v="Pacifica"/>
        <s v="Paco Rabanne"/>
        <s v="Paloma Picasso"/>
        <s v="Parfum"/>
        <s v="Parfums"/>
        <s v="Parfums de Marly"/>
        <s v="Parfums Gres"/>
        <s v="Parfums Grès"/>
        <s v="Paris Hilton"/>
        <s v="Paul Sebastian"/>
        <s v="Penhaligon's"/>
        <s v="Perfume"/>
        <s v="Perfumer's Workshop"/>
        <s v="Perry Ellis"/>
        <s v="Pheromones"/>
        <s v="Phillips-Van Heusen"/>
        <s v="Philosophy"/>
        <s v="PHLUR"/>
        <s v="Pierre Cardin"/>
        <s v="PINK"/>
        <s v="Pink sugar"/>
        <s v="Pleasing"/>
        <s v="Polo"/>
        <s v="Polo Ralph Lauren"/>
        <s v="PRADA"/>
        <s v="Preferred Fragrance"/>
        <s v="Prince Matchabelli"/>
        <s v="Pure Romance"/>
        <s v="QRC"/>
        <s v="Ralph Lauren"/>
        <s v="Rasasi"/>
        <s v="RawChemistry"/>
        <s v="Revlon"/>
        <s v="Reyane Tradition"/>
        <s v="Rihanna"/>
        <s v="Robert Piguet"/>
        <s v="Roberto Cavalli"/>
        <s v="Rochas"/>
        <s v="Roja"/>
        <s v="Roja Dove"/>
        <s v="Roja Parfums"/>
        <s v="rue21"/>
        <s v="Sabrina Carpenter"/>
        <s v="Salvatore Ferragamo"/>
        <s v="Sarah Jessica Parker"/>
        <s v="Sean John"/>
        <s v="SECERTMU"/>
        <s v="SEE PHOTO"/>
        <s v="Sisley"/>
        <s v="Snif"/>
        <s v="Sol De Janeiro"/>
        <s v="Spiritual Sky"/>
        <s v="Sterling"/>
        <s v="Superz Budapest"/>
        <s v="T.O.V.A."/>
        <s v="Taylor Swift"/>
        <s v="Ted Lapidus"/>
        <s v="Territoire"/>
        <s v="TF"/>
        <s v="The Baron"/>
        <s v="The Body Shop"/>
        <s v="Thierry Mugler"/>
        <s v="Tiffany"/>
        <s v="Tiffany &amp; Co."/>
        <s v="Tiziana Terenzi"/>
        <s v="Tom Ford"/>
        <s v="Tommy Bahama"/>
        <s v="Tommy Hilfiger"/>
        <s v="Topshelf"/>
        <s v="Tory Burch"/>
        <s v="Tous"/>
        <s v="Tru Fragrance"/>
        <s v="True Religion"/>
        <s v="Ulric de Varens"/>
        <s v="ULTA"/>
        <s v="Unbranded"/>
        <s v="United Colors of Benetton"/>
        <s v="united scents"/>
        <s v="UOMO"/>
        <s v="Urban Outfitters"/>
        <s v="Valentino"/>
        <s v="Vera Wang"/>
        <s v="Versace"/>
        <s v="Vicki Tiel"/>
        <s v="Victor &amp; Rolf"/>
        <s v="VICTOR MANUELLE"/>
        <s v="Victoria's Secret"/>
        <s v="Viktor &amp; Rolf"/>
        <s v="Vilhelm Parfumerie"/>
        <s v="Vince Camuto"/>
        <s v="Xerjoff"/>
        <s v="Yardley London"/>
        <s v="YSL"/>
        <s v="Yves de Sistelle"/>
        <s v="Yves Saint Laurent"/>
        <s v="Zara"/>
        <s v="lala" u="1"/>
        <s v="" u="1"/>
      </sharedItems>
    </cacheField>
    <cacheField name="title" numFmtId="0">
      <sharedItems count="1938">
        <s v="CREPE ERASE-BODY FIRM ADVANCED BODY REPAIR TREATMENT ULTR- 3.3 OZ  Sealed W/OBox"/>
        <s v="DOLCE &amp; GABBANA ~ THE ONE EAU DE PARFUM SPRAY For Men 3.3 OZ 100 Ml White Box"/>
        <s v="6 For $19.95 MEN(M) WOMEN(W) &amp; UNISEX(U) Body Oil Fragrances 10 ml Roll On Pure"/>
        <s v="Abercrombie &amp; Fitch Fierce 3.4 oz /100ml Eau De Cologne For Men Brand New Sealed"/>
        <s v="Abercrombie &amp; Fitch Fierce 6.7 oz/200 ml Eau de Cologne Brand New Sealed In Box"/>
        <s v="Fierce By Abercrombie &amp; Fitch 6.7oz/200ml Men's Eau De Cologne Brand New ~Sealed"/>
        <s v="Abercrombie &amp; Fitch Fierce Intense 1.7 oz EDC Spray New Discontinued"/>
        <s v="Abercrombie &amp; Fitch Fierce 6.7 oz 200 ML EAU DE COLOGNE BRAND NEW SEALED BOX"/>
        <s v="Abercrombie &amp; Fitch Fierce Cologne 6.7 oz for men New Sealed Ships Free"/>
        <s v="Abercrombie &amp; Fitch Fierce 6.7 oz / 200 ml Eau de Cologne Spray New &amp; Sealed"/>
        <s v="Abercrombie &amp; Fitch Fierce 1.7 oz EAU DE COLOGNE MEN BRAND NEW SEALED IN BOX"/>
        <s v="Abercrombie &amp; Fitch Fierce - Bold 6.7oz Eau de Cologne, New Sealed Box"/>
        <s v="Fierce By Abercrombie &amp; Fitch 6.7 fl oz / 200 ML Cologne Spray Brand New In Box"/>
        <s v="Abercrombie &amp; Fitch Fierce 1.7 oz EAU DE COLOGNE MEN - NEW - FREE SHIP-AUTHENTIC"/>
        <s v="Abercrombie &amp; Fitch Fierce 6.7 Fl oz Eau de Cologne Spray Men's New &amp; Sealed"/>
        <s v="Acqua Di Gio By Giorgio Armani EDT for Men 3.4 oz / 100 ml IN SEALED BOX NEW"/>
        <s v="Acqua di Parma Colonia by Acqua di Parma 3.4 oz EDC Cologne for Men New In Box"/>
        <s v="Acqua Di Parma Colonia Collection For Men Sample Spray Vials 5pc Set"/>
        <s v="ACQUA DI PARMA Blu Mediterraneo Mandorlo Di Sicilia 2.5 oz / 2.5 oz 75 ml"/>
        <s v="Acqua Di Parma Blu Mediterraneo Mirto Di Panarea Eau De Toilette  75 ml 2.5 oz"/>
        <s v="Adam Levine by Adam Levine 3.4 oz EDP Perfume for Women New In Box"/>
        <s v="Adidas Dynamic Pulse Cologne Men 3.4 / 3.3 oz EDT Brand New in Box"/>
        <s v="AERIN LILAC PATH EDP 2.0ml .07fl oz x 1 PERFUME SPRAY SAMPLE"/>
        <s v="Aerin Mediterranean Honeysuckle Tiare Summer Edition Sample Spray .05oz, 1.5ml"/>
        <s v="Promise Me by Aeropostale, 3.4 oz EDP Spray for Women"/>
        <s v="Supremacy Not Only Intense by Afnan 3.4 oz EDP Cologne for Men New In Box"/>
        <s v="Supremacy Incense by Afnan cologne for men EDP 3.3 / 3.4 oz New in Box"/>
        <s v="AFNAN 9AM DIVE EAU DE PARFUM SPRAY UNISEX 3.4 Oz / 100 Ml"/>
        <s v="Ornament pour homme by Afnan Cologne For Men EDP 3.3 / 3.4 oz New in Box"/>
        <s v="Supremacy Not Only Intense by Afnan, 3.4 oz EDP Spray for Men"/>
        <s v="Turathi Blue by Afnan for men EDP 3oz New in Sealed Box"/>
        <s v="Afnan 9 PM Men Sample Vial 0.09 oz 3 ml Eau De Parfum Spray On Card"/>
        <s v="Supremacy in Heaven by Afnan 3.4 oz EDP Cologne for Men New In Box"/>
        <s v="9 am Pour Femme by Afnan 3.4 oz EDP Perfume for Women New In Box"/>
        <s v="Mystique Bouquet by Afnan Eau De Parfum Spray for Woman 2.7oz New Sealed Box"/>
        <s v="Turathi Blue by Afnan EDP Spray for Men 3.0oz New Sealed Box"/>
        <s v="Afnan Men's Modest Une Pour Homme EDP Spray 3.4 oz Fragrances 6290171001966"/>
        <s v="Afnan Men's Supremacy In Heaven EDP Spray 3.38 oz/100ML (Tester) Fragrances"/>
        <s v="Mystique Bouquet by Afnan, 2.7 oz EDP Spray for Women"/>
        <s v="Afnan Men's Turathi Brown EDP Spray 3.0 oz Fragrances 6290171070603"/>
        <s v="Afnan Men's Penthouse Ginza EDP Spray 3.4 oz Fragrances 6290171010487"/>
        <s v="Royal Noir Absolu by Ainash 2.5 oz Extrait de Parfum"/>
        <s v="Reyna Pour Femme EDP  Spray 100ML (3.4 FL.OZ)  Newest Launch Sale"/>
        <s v="L'aventure Knight by Al Haramain cologne for men EDP 3.3 / 3.4 oz New in Box"/>
        <s v="Al Haramain Amber Oud White Edition EDP 3.4 oz/ 100ml Perfume Tester"/>
        <s v="Al Haramain Men's L'Aventure EDP Spray 6.76 oz (Tester) Fragrances 6291100132980"/>
        <s v="L'aventure Intense by Al Haramain for men EDP 3.4 oz New in Box"/>
        <s v="L'aventure Ciel by Al Haramain Eau De Parfum 3.33oz/100ml Spray New With Box"/>
        <s v="Choco Musk Arabian Perfume Spray- 50ml by Al Rehab by Crown perfumes."/>
        <s v="WITHOUT BOX - 50ml (1.65 fl oz) Al Rehab Choco Musk Concentrated Perfume Oil"/>
        <s v="Choco Musk - Al-Rehab Eau De Spray Perfume (50 ml/1.65 fl. oz)-  PACK OF 2"/>
        <s v="Attar Al Wesal EDP Perfume By Al Wataniah 100 ML🥇Hot New Super Rich Fragrance🥇"/>
        <s v="Al Wataniah Kayaan Classic 3.4oz EDP"/>
        <s v="Al Wataniah Sabah Al Ward EDP M 100ml Boxed"/>
        <s v="Nadine EDP Perfume By Al Wataniah 100 ML:🥇Hot New Super Rich Fragrance🥇"/>
        <s v="Santa fe cologne spray for men  by Aladdin 1.7 oz"/>
        <s v="Alexandria fragrances: BLACK PANTHER INSPIRED BY BVLGARI TYGAR"/>
        <s v="SHI by Alfred Sung Perfume for Women EDP 3.3 / 3.4 oz New In Box Sealed"/>
        <s v="TESTER SUNG * Alfred Sung * Perfume for Women * 3.4 oz * BRAND NEW"/>
        <s v="Sung Perfume by Alfred Sung for Women 3.3 / 3.4 oz EDT New in Box"/>
        <s v="FOREVER by Alfred Sung for Women Perfume 4.2 oz New in Box"/>
        <s v="Sung by Alfred Sung for women EDT 3.3 / 3.4 oz New Tester"/>
        <s v="AllSaints collection Travel Set 0.5oz/15ml X3 sunset riot concrete rain flora m"/>
        <s v="Soft - Al-Rehab Eau De Natural Perfume Spray - 35 ml (1.15 fl. oz)"/>
        <s v="ALT Fragrances - Crystal No. 23 EDP (Inspired by Baccarat Rouge 540), 2 oz"/>
        <s v="ALT Fragrances - Executive No. 26 EDP (Inspired by Aventus), 3.4 oz / 100 ml"/>
        <s v="Amouage Interlude by Amouage 3.4 oz EDP Cologne for Men New In Box"/>
        <s v="ANNA SUI Sundae 3-Piece Minature Set (Pretty Pink, Mellow Yellow &amp; Violet Vibe)"/>
        <s v="Anna Sui Ladies Sky EDT 2.5 oz (Tester) Fragrances 085715064172"/>
        <s v="Pink Sugar hair perfume by Aquolina for women 3.4 oz EDP New"/>
        <s v="Pink Sugar Creamy Sunshine by Aquolina, 3.4 oz EDT Spray for Women"/>
        <s v="Arabian Oud - Arabian Knight EDP For Men 3.4 oz/100ML"/>
        <s v="Aramis by Aramis EDT Cologne spray for Men 3.7 oz Brand New In Box"/>
        <s v="Aramis EDT 3.7 oz Cologne for Men"/>
        <s v="Ard Al Zaafaran Men's Midnight Oud EDP Spray 3.4 oz Fragrances 6205413337789"/>
        <s v="Sweet Like Candy by Ariana Grande EDP Perfume for Women 3.4 oz Brand New Tester"/>
        <s v="Sweet Like Candy by Ariana Grande perfume 3.3 / 3.4 oz edp New Tester"/>
        <s v="Cloud by Ariana Grande 3.4 oz 100/mL EDP Perfume for Women New In Box SeaLed"/>
        <s v="Cloud by Ariana Grande 3.4 oz / 100 ML EDP Perfume for Women New In Box Sealed"/>
        <s v="Ariana Grande Cloud Pink Eau de Parfum 3.4 oz 100 ML Brand New &amp; Sealed Box"/>
        <s v="Ariana Grande Cloud 2.0 Intense Eau De Parfum - 3.4 Oz  100 mL New &amp; Sealed"/>
        <s v="Ariana Grande Cloud Pink Eau De Parfum 3.4 fl oz Spray Women's New And Sealed"/>
        <s v="Ariana Grande Cloud Pink - Charming 3.4oz Eau de Parfum, Sealed"/>
        <s v="Cloud by Ariana Grande for Women EDP Spray 3.4 oz / 100 ml New Sealed In Box"/>
        <s v="Cloud 2.0 Intense by Ariana Grande 3.4 oz Eau De Parfum Spray New &amp; Sealed"/>
        <s v="Ariana Grande Cloud - Dreamy 3.4oz Women's Eau de Parfum, New in Box"/>
        <s v="Ariana Grande God Is A Woman Eau De Parfum"/>
        <s v="Ariana Grande Cloud Pink 3.4oz Authentic Pink Perfume Spray Sealed"/>
        <s v="Cloud by Ariana Grande 3.4 oz / 100 ML EDP Perfume for Women New In Box"/>
        <s v="Cloud by Ariana Grande 3.4 oz EDP Perfume for Women New in Box 2-5 Days Delivery"/>
        <s v="Ariana Grande Cloud Pink EDP 3.4oz Women's Perfume New Sealed"/>
        <s v="NEW Ariana Grande 4 Piece  Body Spray Coffret, 1.7 Ounce. FREE SHIPPING"/>
        <s v="Cloud By Ariana Grande 3.4oz EDP Perfume Spray Fragrance for Women New in Box"/>
        <s v="Ariana Grande Cloud Pink Perfume 3.4oz EDP Ethereal Bliss Brand New"/>
        <s v="Ariana Grande Cloud Pink 3.4oz EDP Women's Perfume New Sealed"/>
        <s v="Ariana Grande Ladies Mod Vanilla EDP Spray 3.4 oz Fragrances 810101501227"/>
        <s v="Cloud by Ariana Grande Perfume 3.4 oz Eau de Parfum EDP for Women BRAND NEW!!"/>
        <s v="Ariana Grande Cloud PINK EDP - Dreamy Vanilla Scent 3.4oz Sealed"/>
        <s v="ARMAF CLUB DE NUIT INTENSE 3.6 oz FOR MEN EDT SOLE OFFICIAL DISTRIBUTOR OF ARMAF"/>
        <s v="Club de Nuit Sillage by Armaf 3.6 oz EDP Cologne for Men New In Box"/>
        <s v="Club de Nuit Intense by Armaf 6.8 oz EDP Cologne for Men New In Box"/>
        <s v="Armaf Tres Nuit 3.4 oz/100ml Eau De Toilette for Men"/>
        <s v="Armaf club de nuit UNTOLD 105ml/3.6oz Eau de Parfum Unisex Spray - New | Sealed"/>
        <s v="Club de Nuit by Armaf perfume for women EDP 6.8 oz New in Box"/>
        <s v="Tag - Him Pour Homme by Armaf cologne EDP 3.3 / 3.4 oz New in Box"/>
        <s v="Club De Nuit  By Armaf 3.6/3.4oz./105ml Edp Spray For Women New In Box"/>
        <s v="Armaf Club De Nuit Intense 5.07oz / 150ml Pure Parfum | Brand New | Sealed"/>
        <s v="Tres Nuit Lyric by Armaf cologne for men EDP 3.3 / 3.4 oz New in Box"/>
        <s v="Armaf Club De Nuit Eau De Parfum Spray, Perfume for Women, 3.6 Oz"/>
        <s v="Le Parfait Pour Homme by Armaf Cologne For Men EDP 3.3 / 3.4 oz New in Box"/>
        <s v="ARMAF CLUB DE NUIT INTENSE + MILESTONE + SILLAGE 1.0 oz 3PC SET + FREE SAMPLE"/>
        <s v="Armaf Odyssey EDP Spray Men 3.4 oz"/>
        <s v="Hunter by Armaf cologne for men EDP 3.3 / 3.4 oz New in Box"/>
        <s v="Armaf Odyssey Mandarin Sky Eau De Parfum for Men 100ml - FREE SHIPPING"/>
        <s v="Club de Nuit Intense by Armaf 3.6 oz EDT Cologne for Men New In Box &amp; Sealed"/>
        <s v="Tag - Her by Armaf perfume EDP 3.3 / 3.4 oz New In Box"/>
        <s v="ARMAF CLUB DE NUIT 3.4 OZ, EDP FOR WOMEN IN SEALED BOX"/>
        <s v="Le Femme by Armaf perfume for women EDP 3.3 / 3.4 oz New in Box"/>
        <s v="Club de Nuit Untold by Armaf 3.6 oz EDP Brand New In Box Sealed FREE SHIPPING"/>
        <s v="Armaf Club de Nuit IMPERIALE 3.6 fl.oz Eau de Parfum for Women | New Launch"/>
        <s v="Tres Nuit by Armaf 3.4 oz EDP Cologne for Men New In Box"/>
        <s v="Odyssey Mandarin Sky Limited Edition EDP Perfume By Armaf 100ML🥇Top Fragrance🥇"/>
        <s v="Odyssey Homme by Armaf 6.7 / 6.8 oz EDP Cologne for Men New in Box"/>
        <s v="Armaf Men's Ventana Marine EDP Spray 3.4 oz Fragrances 6294015175417"/>
        <s v="Nomad The Wanderer by Armaf cologne for men EDP 3.3 / 3.4 oz New in Box"/>
        <s v="ARMAF OMBRE OUD INTENSE 3.4 FL. OZ / 100 ML EAU DE PARFUM FOR MEN"/>
        <s v="ARMAF Men's Odyssey Mandarin Sky EDP Spray 3.4 oz Limited Edition Y1"/>
        <s v="Club De Nuit Intense (Limited Edition) Armaf men Pure Parfum 3.6 oz New in Box"/>
        <s v="ARMAF VENTANA MARINE EDP 3.4 OZ / 100 ML FOR MEN (NIB) SEALED"/>
        <s v="Club de Nuit Intense by Armaf cologne for men EDT 3.6 oz New in Box"/>
        <s v="TAG UOMO ROSSO BY ARMAF EDP 3.4 OZ / 100 ML FOR MEN (NIB)SEALED"/>
        <s v="Armaf Ladies The Pride Of Armaf White EDP Spray 3.4 oz Fragrances 6294015138320"/>
        <s v="Club de Nuit Intense by Armaf cologne for men EDT 3.6 oz New in Box ☆"/>
        <s v="Odyssey Aoud Edition by Armaf 3.4 oz EDP Cologne for Men New In Box"/>
        <s v="Armaf club de nuit UNTOLD 6.7oz/200ml Eau de Parfum Unisex Spray - New &amp; Sealed"/>
        <s v="Armaf Club De Nuit Sillage 1.0 oz / 30ml Eau De Parfum Spray | Unisex | Sealed |"/>
        <s v="Club de Nuit Urban Man Elixir by Armaf 3.6 oz EDP Cologne for Men New In Box"/>
        <s v="Armaf Club de Nuit Precieux 1 Extrait de Parfum 1.8oz/55ml | New Launch | Sealed"/>
        <s v="Armaf Odyssey Mandarin Sky Eau de Parfum for Men 3.4 Oz / 100ml"/>
        <s v="Armaf Tag Him Uomo Rosso Red Eau De Parfum 100ml"/>
        <s v="LUCIA MENDEZ PERFUMES CON FEROMONAS ELIGE TU FAVORITO 100% ORIGINAL CAJA SELLADA"/>
        <s v="Women Perfume 3.4 oz / 100 ml Eau De Toilette Spray"/>
        <s v="New Carolina-Herrera 212 NYC Men Eau De Toilette 3.4 oz/ 100 ml"/>
        <s v="Sauvage Eau De Parfum 3.4 oz / 100 ml EDP Spray For Men New In Seald Box"/>
        <s v="New In Box Eau De Parfum Aventus 3.3 /OZ 100 ML Spray For men"/>
        <s v="Carmina Eau De Parfume EDP 75ml 2.5 oz Perfume Spray For Women Gifts New In Box"/>
        <s v="For Millesime Imperial Cologne Perfume 3.3 oz 100ML for Men Women Unisex NIB"/>
        <s v="Silver Mountain Water Eau De Parfum 3.3 / 3.4 OZ 100 ML Spray For men New In Box"/>
        <s v="For BITTER PEACH Eau De Parfume 3.4 oz 100 ml For men women Unisex New In Box"/>
        <s v="Sauvage Eau De Parfum  3.4 oz / 100 ml EDP Spray For Men New In Seald Box"/>
        <s v="Versace Pour Homme Signature 3.4 oz EDT Cologne for Men New In Box"/>
        <s v="Sauvage Eau de Parfum Spray For Men 3.4 Oz/100ml New In Seald Box"/>
        <s v="Eros 3.4 oz / 100ml EDP Spray For Men New Sealed in Box"/>
        <s v="Sauvage EDP Eau de Parfum Cologne for Men 3.4 oz New In Box Free Shipping"/>
        <s v="A-v-entus Eau de Parfum 3.3 oz 100ML Millesime EDP Col-ogne for Men New In Box"/>
        <s v="3.3 oz 100 ml Flora Gorgeous Gardena Eau De Parfum EDP For Women New In Box"/>
        <s v="Eros Eau de Toilette Spray 3.4 oz EDP Cologne for Men New In Box"/>
        <s v="Versace Pour Homme Dylan Blue EDT Cologne for Men 3.4 oz New in Box"/>
        <s v="J'adore Eau De Parfum  3.4 oz EDP Spray Gift For Women New Sealed 100 ml"/>
        <s v="Mens Cologne 3.4oz Y Perfume Eau De Parfum 100ml Spray for Men New In Box"/>
        <s v="A-ventus Eau De Parfum For Men Millesime EDP Cologne New In Box 3.3 Oz /100ML"/>
        <s v="Narciso Rodriguez Musc Noir Rose 3.3 Oz /100ml Eau de Parfum for Women New Us"/>
        <s v="J'adore 3.4 oz/100 ml Eau De Parfum EDP Women Spray Gift For Her New &amp; Sealed US"/>
        <s v="Carmina By Creed EDP 75ml 2.5 oz Spray For Women Gifts New In Sealed Box"/>
        <s v="Addict by Christian EDP Fragrances for Women 3.4 oz / 100 ml NEW IN SEALED BOX"/>
        <s v="PRADA Paradoxe by Prada EDP 3.0oz/90ml Spray Perfume for Women New In Box US"/>
        <s v="YSL Yves Saint Laurent Y Eau de Toilette 3.3OZ EDT Cologne Spray For Mens New"/>
        <s v="Fahrenheit Eau De Toilette 3.4 oz/100 ml EDT Cologne Spray for Men New in Box"/>
        <s v="L'Imperatrice 3 by D&amp;G 3.3 oz 100ml Eau de Toilette Perfume for Women New In Box"/>
        <s v="YSL Yves Saint Laurent Y Eau de Perfume Spray Cologne For Men 3.3 oz 100ML"/>
        <s v="J'adore Parfum D'eau by Christian 3.4 oz EDP Fragrance for Women New In Box"/>
        <s v="Flora Gorgeous Magnolia By-Gucci Eau De Parfum EDP 3.3 Oz Perfume For Women NIB"/>
        <s v="PRADA Paradoxe by Prada EDP 3.0oz/90ml Spray Perfume for Women New In Box"/>
        <s v="J'adore 3.4 oz/100 ml Eau De Parfum EDP Women Spray Gift For Her New &amp; Sealed"/>
        <s v="Blooming Bouquet Bydior 3.4oz/ 100ml  EDT Perfume for Women Spray Sealed In Box"/>
        <s v="Black Orchid By Tom Ford3.4 oz / 100 ml EDP for Women New in Box Regular Size"/>
        <s v="A v-entus Eau de Parfum 3.3 oz 100ML Millesime EDP Cologne for Men New In Box"/>
        <s v="Bleu De Eau de parfum EDP 100ml 3.4 oz Cologne For Men New With Box"/>
        <s v="Bleu De Paris Perfume 3.4Oz Eau De Parfum Cologne for Men Spray New With Box"/>
        <s v="Carmina By Creed2.5 oz / 75 ml Eau De Parfum For Women New In Box"/>
        <s v="A-ventu-s for Men 3.3 OZ./ 100 ML.Eau de Parfum Spray for Men New Sealed Box"/>
        <s v="Woemn Avon FAR AWAY Eau De Parfum Perfume Spray 1.7oz~NEW~SEALED | FREE SHIPPING"/>
        <s v="Mens Fahrenheit Eau De Toilette Cologne Spray 3.4 fl.oz 100 ML New in Box Sealed"/>
        <s v="Men's Fahrenheit Eau De Toilette Cologne Spray 3.4oz / 100 ML New in Box Sealed"/>
        <s v="Givenchy Gentleman Reserve Privee 3.38oz 100ml EDP Cologne Mens Spray NEW in Box"/>
        <s v="LIBRE By Yves Saint Laurent YSL Eau de Parfum EDP Perfume 3 Oz/90ML for Women"/>
        <s v="Mans Sauvage Eau de Toilette 3.4 Oz 100ml Parfum Spray Brand New Sealed In box"/>
        <s v="FLOROA Gorgeous Gardenia 3.3 oz / 100ml Eau De Perfume EDP for Women New In Box"/>
        <s v="Flora Gorgeous Jasmine 3.3 oz / 100 ml EDP Perfume Spray for Women New In Box"/>
        <s v="PRADA Paradoxe By Prada EDP 3.0oz/90ml Spray Perfume For Women New In Box USA"/>
        <s v="Y*S*L Y Eau De Parfum 3.3 oz / 100 ml EDP Fragrance Spray for Men NEW IN BOX"/>
        <s v="Parfums de Marly Delina La Rosee Eau de Parfum 2.5 Fl Oz/75ml Spray for Women"/>
        <s v="Homme by Christian 3.4 oz / 100ML cologne Eau de Toilette EDT for men New in Box"/>
        <s v="Y*S*L Libre 3 oz / 90 ml EDP Perfume Spray for Women Gift for her New in Box"/>
        <s v="Male Eau De TOILETTE 3.4 oz / 100 ml EDT Spray For Men New In Seald Box USA"/>
        <s v="Bloom BLOSSOM 3.3 fl oz / 100 ml Eau de Parfum Spray for Women New In Sealed Box"/>
        <s v="NEW WITH BOX For Her Eau De Toilette Narciso_Rodriguez EDT Spray 3.3 Oz Sealed"/>
        <s v="Replica Jazz Club by Maison Margiela 3.4 oz EDT Spray for Men New With Box 100ml"/>
        <s v="Eros Flame ByVERSACE Spray 3.4oz/100ml Fragrance Cologne For Men NIB"/>
        <s v="Burberry Her Eau De Toilette for Women 3.3 oz EDT Spray New in Box Sealed"/>
        <s v="Perfume EDP for Women 3.4 oz / 100 ml Brand NEW"/>
        <s v="Sauvage Eau De Parfum Spray 3.4 oz/100 ml For Men New In Box"/>
        <s v="J'adore Eau De Parfum 3.4 oz / 100 ml Spray For Women New In Box"/>
        <s v="Flora Gorgeous Gardenia By-Gucci Eau De Parfum EDP 3.3 Oz Perfume For Women NIB"/>
        <s v="New Jo Malone London Wood Sage &amp; Sea Salt Cologne Spray 3.4 oz/ 100 ml for Women"/>
        <s v="PRADA Paradoxe by Prada EDP 3.0oz/90ml Spray for Women USA New In Box"/>
        <s v="Fahrenheit Eau De Toilette Sprays For Men 3.4 Oz/100 Ml New In Sealed Boxes"/>
        <s v="J'adore Eau De Parfum EDP 3.4oz/100ML Spray For Women Authentic Boxed Sealed"/>
        <s v="Woman EDT Spray Perfume 3.4oz New"/>
        <s v="Women Designer Perfume Vials Samples Choose Scents, Combined Shipping &amp; Discount"/>
        <s v="Men's Cologne Sample Spray Vials - Choose Scent Combined Shipping"/>
        <s v="6x Cologne Sampler Lot of Designer Fragrance Samples for Men - NEW"/>
        <s v="MOTHER'S DAY SALE DG YSL GUESS KENZO  BURBERRY ARMANI LACOSTE CACHERAL MOSCHINO+"/>
        <s v="Atelier Cologne - Orange Sanguine Cologne Absolue Spray  30ml/1oz"/>
        <s v="Cry Baby Perfume 1ml ONLY"/>
        <s v="sensus ultra colonia de avon para caballero elije tu favorita 100% original"/>
        <s v="Avon FAR AWAY Eau De Parfum Perfume Spray 1.7 oz~Free Travel spray"/>
        <s v="Two pcs set Avon Classic Odyssey cologne PERFUME Spray 1.7 oz/Free travel spray"/>
        <s v="Avon Women Fragrance Perfume Spray HAIKU 1.7oz  New In Box| FREE Travel spray"/>
        <s v="Avon Far Away Infinity Eau de Parfum 1.7 fl. oz.  NIB/Free Travel Spray"/>
        <s v="SWEET HONESTY BY AVON | DISCONTINUED 1.7 OZ COLOGNE SPRAY  FREE FAST SHIPPING"/>
        <s v="AVON Fullspeed Eau de Toilette 75ml - 2.5 fl.oz Full Speed"/>
        <s v="Avon Black Suede for Men Eau De Toilette Spray - 3.4 Ounce"/>
        <s v="Avon Perceive 3.4oz Men's Eau de Cologne Lot Of 4 Fast- Free Shpping"/>
        <s v="2 PCS.SET Avon sweet honesty cologne PERFUME Spray 1.7 oz/With TRAVEL SPRAY"/>
        <s v="Avon FULLSPEED / RPM Eau de Toilette  Spray 2.5 fl.oz / 75 ml"/>
        <s v="Avon Haiku REFLECTION eau de parfum spray brand new fresh 1.7 fl oz ea"/>
        <s v="Axe Deodorant Body Spray Anarchy For Him Men's Fragrance 150ml -PACK OF 12"/>
        <s v="6 - AXE Fragrance Premium Body Spray 1 oz - Black Vanilla + $3 OFF Retail"/>
        <s v="Chrome by Azzaro 6.7 / 6.8 oz EDT Cologne for Men New In Box"/>
        <s v="CHROME LEGEND by Azzaro cologne for men EDT 4.2 oz New in Box"/>
        <s v="Azzaro Pour Homme by Azzaro 3.4 oz EDT Cologne for Men 3.3 100 ml New In Box"/>
        <s v="Azzaro Wanted Tonic by Azzaro 3.4 oz EDT Cologne for Men Brand New Tester"/>
        <s v="Azzaro Sport by Azzaro cologne for men EDT 3.38 oz New in Box"/>
        <s v="Azzaro The Most Wanted 3.3 oz./100 ml. PARFUM Spray for Men. New in Sealed Box"/>
        <s v="CHROME LEGEND by Azzaro cologne for Men EDT 2.6 oz 2.5 New in Box"/>
        <s v="CHROME by Loris Azzaro  3.3 / 3.4 oz EDT Cologne For Men New Spray tester"/>
        <s v="Azzaro Pour Homme by Azzaro cologne EDT 3.3 / 3.4 oz New Tester"/>
        <s v="Azzaro The Most Wanted 3.3 oz EDP Intense Cologne for Men New In Box"/>
        <s v="Azzaro Chrome PARFUM Spray for Men 3.3 oz. Launched in 2023. New in Sealed Box."/>
        <s v="Azzaro The Most Wanted for Men 3.4 fl oz Eau de Parfum Intense Spray"/>
        <s v="Azzaro The Most Wanted Men's Eau de Parfum Intense Sprays 1.5ml /0.05oz X 2"/>
        <s v="Tester Men Azzaro Pour Homme Eau de Toilette Spray 3.4 oz 100 ml Cologne EDT"/>
        <s v="Azzaro The Most Wanted 3.38 oz./100 ml. PARFUM for Men fast shipping"/>
        <s v="Baby Phat Goddess by Kimora Lee Simmons 1.7oz  EDP Spray Perfume  (Pink) Rare"/>
        <s v="Banana Republic Wildbloom Vert 3.4 oz EDP Perfume for Women New In Box"/>
        <s v="THE BARON by BARON 4.5 oz EDC For Men New in Box"/>
        <s v="X1 Bath &amp; Body Works Men's Collection Cologne for Men 3.4 oz Full Sz CHOOSE ONE"/>
        <s v="Bath &amp; Body Works Men's Collection Fragrance Cologne Body Spray 3.7 oz Choose 1"/>
        <s v="Bath &amp; Body Works Men's Collection TEAKWOOD Cologne Spray 3.4 FL Ounce"/>
        <s v="BATH &amp; BODY WORKS NIGHT BLOOMING JASMINE BODY MIST 8 FL OZ"/>
        <s v="MAHOGANY TEAKWOOD Cologne 3.4oz Spray Collection Bath and &amp; Body Works Ne🦋 2024"/>
        <s v="OCEAN Cologne Bath &amp; Body Works 3.4 Oz 100 ml Spray Men's Collection Ne🦋"/>
        <s v="Bath and Body Works NIB Black Amethyst Perfumes"/>
        <s v="Bath &amp; Body Works Men's Collection FRESHWATER Cologne Spray 3.4 FL Ounce"/>
        <s v="Eilish by Bellie Eilish 3.4 oz / 100 ml EDP Perfume Spray for Women New In Box"/>
        <s v="Color Women By Benetton 1.7oz EDT Splash New In Box"/>
        <s v="Bentley Intense by Bentley 3.4 oz EDP Cologne for Men New In Box"/>
        <s v="Bentley Intense by Bentley 3.4 oz EDP Cologne for Men New In Box TESTER"/>
        <s v="Bentley For Men Absolute / Bentley Fragrances EDP Spray 3.4 oz (100 ml) (m)"/>
        <s v="Bentley Men's Black Edition EDP Spray 3.4 oz (Tester) Fragrances 7640171190938"/>
        <s v="BHARARA KING men 3.4 Oz Eau de Parfum spray NEW IN BOX"/>
        <s v="BHARARA KING Eau de Parfum EDP for Men 6.7 OZ - 200ML NEW IN BOX SEALED"/>
        <s v="Bharara Double Bleu Pour Homme By Bharara 3.4/3.3 oz Edp Spray For Men NEW"/>
        <s v="BHARARA KING PURE PARFUM BY BHARARA 3.4 FOR MEN, new launch 2023"/>
        <s v="Double Bleu by Bharara cologne for men EDP 3.3 / 3.4 oz New In Box"/>
        <s v="JPG le male inspiration Blue for Men Eau De Toilette 4.2 oz / 125 ml"/>
        <s v="BOD Man Fragrance Body Spray, Black, 8 fl oz Fresh Free Shipping"/>
        <s v="Bond No. 9 Governors Island by Bond No. 9, 3.3 oz EDP Spray for Men"/>
        <s v="Greenwich Village Bond No 9 Handmade Stronger With Pheromones For Sexual Allure!"/>
        <s v="New York Nights Bond No 9 Made Stronger With Pheromones For Super Sexual Allure!"/>
        <s v="Boucheron by Boucheron 3.3 3.4 oz EDT Perfume for Women New In Box"/>
        <s v="JAIPUR Homme by Boucheron cologne 3.3 / 3.4 oz EDP For Men New in Box"/>
        <s v="Jaipur Homme / Boucheron EDP Spray 3.4 oz (m) (100 ml)"/>
        <s v="*Perfume Para Hombre Con Feromonas De Atraer Mujeres Fragancia Colonia Masculino"/>
        <s v="CURIOUS Britney Spears women perfume edp 3.3 oz. 3.4 NEW IN BOX"/>
        <s v="FANTASY Britney Spears women perfume edp 3.3 oz 3.4 NEW TESTER"/>
        <s v="Hidden Fantasy by Britney Spears 3.3 / 3.4 oz EDP For Women NEW IN BOX"/>
        <s v="MIDNIGHT FANTASY by Britney Spears for Women 3.3 / 3.4 oz edp tester"/>
        <s v="Circus Fantasy by Britney Spears 3.3 oz EDP Perfume for Women New In Box"/>
        <s v="Believe by Britney Spears 3.3 / 3.4 oz EDP Perfume for Women NEW IN BOX"/>
        <s v="Fantasy Jungle by Britney Spears 3.3 oz EDT Perfume for Women New In Box"/>
        <s v="Curious By Britney Spears Mini EDP Splash Perfume 0.16 oz new no box"/>
        <s v="Brut Original EDT Cologne for Men 3.4 oz Brand New In Box"/>
        <s v="Brut 7oz Classic Scent Splash-on Cologne (Pack of 2)"/>
        <s v="Original Fragrance Cologne by Brut for Men - 5 oz Cologne"/>
        <s v="Burberry Touch by Burberry EDT Cologne for Men 3.3 / 3.4 oz Brand New Tester"/>
        <s v="Brit Sheer by Burberry 3.3 / 3.4 oz EDT Perfume for Women New In Box"/>
        <s v="Burberry London Classic by Burberry 3.3 / 3.4 oz EDT Cologne for Men New In Box"/>
        <s v="Burberry Weekend by Burberry 3.3 / 3.4 oz EDP Perfume for Women New In Box"/>
        <s v="Burberry Brit by Burberry 3.3 / 3.4 oz EDT Perfume for Women New In Box"/>
        <s v="Burberry Touch by Burberry perfume for women EDP 3.3 / 3.4 oz New in Box"/>
        <s v="BURBERRY CLASSIC by Burberry perfume for women EDP 3.3 / 3.4 oz New in Box"/>
        <s v="BURBERRY HER Eau De Parfum FOR WOMEN Mini .16oz, 5ml /FREE TRAVEL SPRAY"/>
        <s v="2x Burberry HER Eau de Parfum EDP Sample Spray .05oz, 1.5ml Each New in Cards"/>
        <s v="Burberry HERO For Men Eau de Toilette EDT Sample Spray .05oz, 1.5ml"/>
        <s v="BURBERRY BODY EDP 2.0ml .06fl oz x 5 PERFUME SPRAY SAMPLE VIALS"/>
        <s v="Burberry Goddess Eau de Parfum EDP Sample Spray .05oz, 1.5ml New in Card"/>
        <s v="Burberry Touch by Burberry 3.3 / 3.4 oz EDP Spray For Women Brand New Sealed"/>
        <s v="Burberry Touch Men EDT 3.4 oz Cologne New in Box"/>
        <s v="Burberry Men's Hero EDP Spray 3.4 oz Fragrances 3614228838016"/>
        <s v="Burberry Her Eau De Parfum 3-Pcs Set  / New With Box"/>
        <s v="Burberry Hero 3.3 oz Eau de Toilette Cologne for Men EDT Spray 100ml New In Box"/>
        <s v="Burberry Touch for Men 3.4oz EDT Cologne New in Box"/>
        <s v="BURBERRY LONDON By Burberry 3.3 / 3.4 oz EDT cologne For Men New in Box"/>
        <s v="Burberry Her 3.3 oz EDT eau de toilette Spray Womens Perfume 100 ml New In Box"/>
        <s v="Her by Burberry Elixir De Parfum 0.33oz/10ml Spray New With Box"/>
        <s v="BURBERRY LONDON WOMEN *CLASSIC* 0.15 oz / 4.5 ML Eau De Parfum Miniature In Box"/>
        <s v="Burberry Hero 3.3 oz EDP Cologne for Men Brand New In Box"/>
        <s v="Burberry Touch EDT 3.4oz Men's Fragrance Spray New Sealed"/>
        <s v="Burberry Her Blossom Eau De Toilette EDT Perfume Spray for Women 100 ml / 3.3 oz"/>
        <s v="Burberry Her Blossom by Burberry 3.3 oz EDP Perfume for Women New in Box"/>
        <s v="Burberry Burberry Her Eau De Parfum 2 Pcs Set  / New With Box"/>
        <s v="Burberry Weekend 3.3oz Men's Eau de Toilette"/>
        <s v="Burberry Touch by Burberry parfum for women 3.3 fl. oz. / 100 ml"/>
        <s v="BURBERRY Men's Classic 3.3 oz / 100 ml EDT Cologne Spray"/>
        <s v="Burberry Goddess EDP Eau De Parfum Spray 3.3 oz New In Sealed Box GIFT"/>
        <s v="Burberry Her ELIXIR DE PARFUM EDP Intense-Deluxe Travel Spray 0.33oz NEW IN BOX"/>
        <s v="Omnia Coral by Bvlgari Omnia Coral 2.2 oz EDT Perfume for Women New In Box"/>
        <s v="NEW Men's EDT Bvlgari Pour Homme Eau De Toilette Spray 3.4 fl oz Sealed in Box"/>
        <s v="New Perfume Omnia Amethyste EDT Bvlgari Eau De Toilette Spray 2.2 oz for Women"/>
        <s v="Bvlgari Man In Black Eau De Parfum 0.5 oz/15 Ml Spray New In Box"/>
        <s v="Bvlgari Man In Black Made Stronger With Pheromones For Super Sexy Scent Trails!"/>
        <s v="New Women's EDT Perfume Bvlgari Omnia Paraiba Eau De Toilette Spray 2.2 oz"/>
        <s v="BVLGARI ROSE GOLDEA BLOSSOM DELIGHT EAU DE PARFUM 0.5OZ 15ML VAPORISATEUR  SPRAY"/>
        <s v="Bvlgari Rose Goldea  by Bvlgari EDP 3 fl oz / 90 ml *NEW*"/>
        <s v="Bvlgari Aqva Marine Pour Homme 3.4 oz EDT Cologne for Men Tester"/>
        <s v="New Bvlgari Pour Homme Men's Eau De Toilette Spray 3.4 oz/ 100 ml"/>
        <s v="Bvlgari Aqva Marine Cologne Pour Homme by Bvlgari 3.4 oz EDT Spray for Men  NEW"/>
        <s v="Bvlgari Le Gemme Tygar 3.4oz Men's Eau de Parfum"/>
        <s v="Yeah! By Maison Alhambra  3.4/3.3 oz Edp Spray For Men New In Box"/>
        <s v="Baroque Rouge Extrait By Maison Alhambra 3.4/3.3 oz Edp Spray Unisex New In Box"/>
        <s v="Byredo Mojave Ghost Eau de Parfum EDP Spray 3.4 oz / 100 ml Perfume for Unisex"/>
        <s v="Eternity by Calvin Klein 3.4 oz EDT Cologne for Men Brand New Tester"/>
        <s v="Anais Anais L'Original by Cacharel 3.4 oz EDT Perfume for Women New In Box"/>
        <s v="AMOR AMOR by Cacharel Perfume for women 3.3 oz / 3.4 oz edt New"/>
        <s v="Anais Anais L'Original by Cacharel 3.4 oz EDT Perfume for Women Brand New"/>
        <s v="ANAIS ANAIS PREMIER DELICE by Cacharel for her EDT 3.3 / 3.4 oz New"/>
        <s v="Noa by Cacharel for Women Eau de Toilette Spray - 1 fl oz - SPRING SALE !"/>
        <s v="NOA by Cacharel Perfume 3.4 oz Spray 3.3 edt New 100 ml"/>
        <s v="Ck One by Calvin Klein Cologne Perfume Unisex 3.4 oz New In Box"/>
        <s v="OBSESSION by Calvin Klein 4.0 oz 4 MEN edt Cologne New in Box"/>
        <s v="Escape by Calvin Klein EDP Perfume for Women 3.4 oz New In Box"/>
        <s v="Eternity by CK Calvin Klein 3.4 oz EDP Perfume for Women Tester"/>
        <s v="Obsession by Calvin Klein EDP Perfume for Women 3.3 / 3.4 oz New Tester"/>
        <s v="Eternity for Men by Calvin Klein cologne EDT 6.7 / 6.8 oz New In Box"/>
        <s v="Obsession Night by CK Calvin Klein 4.0 oz EDT Cologne for Men New In Box"/>
        <s v="CONTRADICTION by Calvin Klein 3.4 oz EDP Perfume For Women New in Box Sealed"/>
        <s v="CK Beauty by Calvin Klein 3.3 / 3.4 oz EDP Perfume for Women New In Box"/>
        <s v="Euphoria by Calvin Klein 3.4 oz EDT Cologne for Men New In Box"/>
        <s v="Euphoria by Calvin Klein 6.7 oz Sensual Skin Body Lotion for Women Brand New"/>
        <s v="Ck One Shock for Her by Calvin Klein 6.7/6.8 oz EDT Perfume for Women New In Box"/>
        <s v="Eternity Flame by Calvin Klein 3.4 oz EDT Cologne for Men New In Box"/>
        <s v="ETERNITY for Men by CALVIN KLEIN 3.3 / 3.4 oz EDT New In box"/>
        <s v="OBSESSION by CALVIN KLEIN for Women 3.4 oz 100 ml Eau de Parfum Spray NEW"/>
        <s v="Obsession Perfume by Calvin Klein - 3.3 / 3.4 oz / 100 ml EDP Spray New In Box"/>
        <s v="OBSESSION NIGHT by Calvin Klein Perfume for Women 3.3 / 3.4 oz EDP New in Box"/>
        <s v="Obsession Night by Calvin Klein EDP Perfume for Women 3.3 / 3.4 oz New In Box"/>
        <s v="CK FREE by Calvin Klein cologne for men EDT 3.3 / 3.4 oz New Tester"/>
        <s v="Calvin Klein Euphoria Eau de Parfum, 1.6 Oz new open box Scuffed"/>
        <s v="Truth by Calvin Klein 3.4 oz EDT Cologne for Men New In Box"/>
        <s v="CK ONE BY CALVIN KLEIN 3.4/3.3 OZ EDT SPRAY FOR UNISEX NEW IN NO BOX SAME AS PIC"/>
        <s v="Obsession By Calvin Klein Women 0.5 oz 15 ml Eau de Parfum Spray Mini New"/>
        <s v="CK SHEER BEAUTY Calvin Klein women edt 3.4 oz 3.3 NEW IN BOX"/>
        <s v="Eternity Summer Daze by Calvin Klein, 3.3 oz EDP Spray for Women"/>
        <s v="Calvin Klein Eternity Air 3.4 oz EDT spray mens cologne 100ml NIB"/>
        <s v="Ck One by Calvin Klein Cologne Perfume Unisex 3.4 oz New In Box FAST SHIPPING"/>
        <s v="CK IN2U HER Calvin Klein perfume edt 3.4 oz 3.3 NEW TESTER"/>
        <s v="Calvin Klein Euphoria Men 3.3 oz After Shave 100 ml NIB"/>
        <s v="Ck One by Calvin Klein Cologne Perfume Unisex 3.4 oz New In Box US STOCK"/>
        <s v="Escape For Men by Calvin Klein Eau De Toilette ~ 3.3 FL OZ ~ Sealed ~ AUTHENTIC"/>
        <s v="Eternity For Women By Calvin Klein Eau De Parfum Spray 1 Fl Oz LOT OF 2"/>
        <s v="Ck One by Calvin Klein Eau de Toilette 3.3 fl oz  100 ml Brand New Free Shipping"/>
        <s v="Obsession by Calvin Klein for Men 3.4 oz After Shave Balm in Tube Full Size NEW"/>
        <s v="212 VIP by Carolina Herrera * Cologne for Men * 3.4 oz * BRAND NEW IN BOX"/>
        <s v="HERRERA for Men Carolina Herrera Cologne EDT 3.4 oz 3.3 New in Box"/>
        <s v="HERRERA FOR MEN * Carolina Herrera Cologne * EDT * 6.7 / 6.8 oz * NEW IN BOX"/>
        <s v="Bad Boy by Carolina Herrera 5.1 oz. Eau de Toilette Spray for Men. New. NO Box"/>
        <s v="Bad Boy Le Parfum by Carolina Herrera 3.4 oz. EDP Spray for Men New NO BOX"/>
        <s v="Good Girl by Carolina Herrera 2.7 oz Eau De Parfum Spray Women's New &amp; Sealed"/>
        <s v="GOOD GIRL CAROLINA HERRERA 2.7 OZ / 80 ML EDP NEW FACTORY SEALED FREE SHIPPING"/>
        <s v="Good Girl Perfume by Carolina Herrera 5.1 oz. Eau de Parfum Spray. New. NO Box"/>
        <s v="Carolina Herrera 212 NYC Men's Cologne EDT 3.4oz 100ml New Sealed"/>
        <s v="212 MEN NYC by Carolina Herrera 3.4 fl oz EDT Cologne for Men New in Box"/>
        <s v="Carolina Herrera Very Good Girl 2.7 oz Daring Floral EDP New"/>
        <s v="Carolina Herrera Good Girl 2.7 oz EDP Feminine &amp; Empowering New"/>
        <s v="Carolina Herrera's Good Girl 2.7 Oz – Women's EDP, New in Sealed Box"/>
        <s v="Good Girl by Carolina Herrera 2.7 Fl oz Spray Eau De Parfum Women's New &amp; Sealed"/>
        <s v="Good Girl BLUSH by Carolina Herrera 2.7 oz.EDP Spray for Women New in Sealed Box"/>
        <s v="Good Girl by Carolina Herrera 2.7 Fl oz Eau De Parfum Spray New &amp; Sealed In Box"/>
        <s v="Good Girl BLUSH by Carolina Herrera 2.7 oz. EDP Spray for Women. New. NO BOX"/>
        <s v="CH MEN SPORT Carolina Herrera cologne edt 3.4 oz 3.3 NEW TESTER"/>
        <s v="Carolina Herrera Very Good Girl 2.7 oz EDP Bold Red Fruity Perfume Sealed"/>
        <s v="Good Girl Dazzling Garden by Carolina Herrera 2.7oz Eau de Parfum Spray. New Box"/>
        <s v="Carolina Herrera Good Girl BLUSH Womens Perfume EDP Mini 0.24 oz NWOB"/>
        <s v="Carolina Herrera Good Girl EDP Supreme 1.5ml .05fl oz x 4 Perfume Spray Samples"/>
        <s v="212 MEN Carolina Herrera 3.4 oz EDT Cologne New Sealed"/>
        <s v="Very Good Girl GLAM by Carolina Herrera 2.7 oz Eau de parfum Spray New &amp; Sealed"/>
        <s v="GOOD GIRL NEW YORK By CAROLINA HERRERA Dot Drama Black EDP  2.7 Fl Oz/80ml"/>
        <s v="Bad Boy Cobalt by Carolina Herrera, 3.4 oz EDP Spray for Men"/>
        <s v="Carolina Herrera_Good Girl Perfume 2.7 OZ BLACK SHIPS IN 24 HOURS SEALED Mujer"/>
        <s v="Carolina Herrera Good Girl 2.7 oz EDP Bold Women's Perfume Heel Bottle Design"/>
        <s v="Carolina Herrera Good Girl Blush Eau de Parfum 0.24 Oz 7 mL Splash Dabber Travel"/>
        <s v="Carolina Herrera 212 Men NYC EDT 3.4oz Luxury Men's Fragrance Sealed"/>
        <s v="CH Men Prive by Carolina Herrera 3.4 oz / 100 ml Edt spy cologne for men homme"/>
        <s v="Carolina Herrera Good Girl Women EDP 2.7 oz Spray New Sealed"/>
        <s v="Very Good Girl GLAM by Carolina Herrera 2.7 oz EDP Spray Women's New &amp; Sealed."/>
        <s v="Good Girl by Carolina Herrera 2.7 fl oz Spray Eau De Parfum New &amp; Sealed"/>
        <s v="Carolina Herrera 212 NYC Men's EDT 3.4 oz | Eau de Toilette Spray"/>
        <s v="Carolina Herrera Bad Boy Dazzling Garden 3.3/3.4 oz Eau De Toilette 100ml (NWOB)"/>
        <s v="Carolina Herrera Good Girl 2.7 oz Eau De Parfum Spray Women's New &amp; Sealed"/>
        <s v="Carolina Herrera Very Good Girl 2.7o 80 Ml Eau De Partum Brand New Sealed Box"/>
        <s v="Good Girl by Carolina Herrera 2.7 Fl oz Spray Women's Eau De Parfum New &amp; Sealed"/>
        <s v="Bad Boy Cobalt by Carolina Herrera, .33 oz EDP Electrique for Men"/>
        <s v="DECLARATION by Cartier edt Cologne 3.3 oz / 3.4 oz New tester"/>
        <s v="Declaration Haute Fraicheur by Cartier 3.3 oz EDT Cologne for Men Tester"/>
        <s v="Chaka by Chaka Khan Energizing 3.4 oz. EDP-Open Box"/>
        <s v="CHANEL ALLURE HOMME SPORT EDT 1.5ml .05fl oz x 4 SPRAY SAMPLE VIALS"/>
        <s v="Chanel Bleu De Chanel PARFUM Pour Homme Men's Sample Spray .05oz, 1.5ml"/>
        <s v="Coco Mademoiselle Eau De Parfum Perfume Sample Vial Travel 1.5 Ml/0.05 Oz by Par"/>
        <s v="Chanel Coromandel Les Exclusifs Eau De Parfum Mini Splash Bottle 4ml NIB"/>
        <s v="Chanel Allure Homme Sport Eau de Toilette EDT Sample Spray .05oz, 1.5ml in Card"/>
        <s v="Chanel Chance Eau Tendre EDP Eau de Parfume Spray 3.4 Oz 100 Ml (Sealed Box)"/>
        <s v="Chanel Coco Mademoiselle Eau de Parfum Sample Spray Vial 1.5ml/0.05oz"/>
        <s v="BLEU de CHANEL Paris Parfum Pour Homme 100ml 3.4oz New Sealed AS IS"/>
        <s v="Chanel Bleu De Chanel Parfum (0.05 Oz / 1.5 ML) Sample Spray *New/Carded*"/>
        <s v="Chanel Allure Homme Sport Eau Extreme 3.4oz 100ml New Authentic TES TER Bottle"/>
        <s v="Chanel Platinum Egoiste (0.05 Oz / 1.5 ML) Sample Spray *New/Carded*"/>
        <s v="new Chanel PARIS Gardenia 4ml .12 OZ BOXED Miniature EAU DE PARFUME EDP"/>
        <s v="Chanel Chance Eau Fraiche Eau De Parfum 3.4 oz New &amp; Sealed 100% Authentic"/>
        <s v="Chanel Chance Eau Fraiche EDT Eau de Toilette Spray 3.4 Oz 100 Ml (Sealed Box)"/>
        <s v="Chanel Coco Mademoiselle Eau De Parfum  Sample 5ml"/>
        <s v="CHANEL Les Eaux De Chanel Paris Eau De Toilette Perfume Discovery Set NEW"/>
        <s v="CHANEL Allure Homme Sport 3.4 Oz Men Eau De Toilette"/>
        <s v="Chance Eau de Perfume Natural spray for women 3.4 oz/ 100 ml"/>
        <s v="CHLOE Perfume Eau De Parfum EDP Splash Mini 0.16oz 5 ml NEW with Box"/>
        <s v="Nomade by Chloe perfume for women EDP 2.5 oz New In Box"/>
        <s v="Casmir by Chopard for Women - 3.4 oz EDP Spray"/>
        <s v="ED HARDY HEARTS &amp; DAGGERS 3.4 / 3.3 oz EDP For Women NEW in BOX"/>
        <s v="Ed Hardy by Christian Audigier Perfume for Women edp 3.4 oz Brand New In Box"/>
        <s v="ED HARDY Love &amp; Luck by Christian Audigier 3.3 / 3.4 oz EDP For Women New in Box"/>
        <s v="SAUVAGE by Christian Dior EDP For Men 6.8 oz / 200 ml *NEW IN SEALED BOX*"/>
        <s v="SAUVAGE by Christian Dior For Men PARFUM 6.8 oz / 200 ml *NEW IN SEALED BOX*"/>
        <s v="DIOR SAUVAGE ELIXER / Elixir Mini Spray for Men, New, .25 Oz. Free Shipping"/>
        <s v="Pure Instinct Pheromone Cologne For Him,Sex Attractant, Men's Best Pheromone 1oz"/>
        <s v="Pure Instinct Pheromone Oil For Her .5oz"/>
        <s v="Lá Melodie Parfum"/>
        <s v="Clean Warm Cotton 2.14 oz EDP Perfume for Women Brand New Tester"/>
        <s v="CLEAN RESERVE Six Piece Spray Travel Layering Collection Perfume 6 X 5ml/0.17oz"/>
        <s v="Clean Reserve Skin by Clean Eau De Parfum Spray (Unisex Tester) 3.4 oz For Women"/>
        <s v="Aromatics Elixir by Clinique 3.4 oz Perfume Spray for Women New In Box"/>
        <s v="Aromatics Elixir by Clinique, 3.4 oz Perfume Spray for Women"/>
        <s v="Happy by Clinique, 3.4 oz Perfume Spray for Women"/>
        <s v="Aromatics Elixir by Clinique 3.4 oz/100 ml Perfume Spray for Women"/>
        <s v="Aromatics Elixir By Clinique For Women. Body Smoother 6.7-Ounces"/>
        <s v="CLINIQUE HAPPY Pour Homme Cologne edt for Men 3.4 oz 3.3 NEW in Box"/>
        <s v="Clinique Happy by Clinique 3.3 / 3.4 oz Perfume EDP Spray for women NEW IN BOX"/>
        <s v="Roller Ball  Women Aromatics Elixir by Clinique 0.2 oz / 6 ml EDP Perfume Rare"/>
        <s v="Clinique Happy For Men Handmade Stronger With Pheromones For Super Sexual Allure"/>
        <s v="NEW Aromatics Elixir By Clinique For Women. Body Smoother 6.7 oz/200 ml"/>
        <s v="Clinique Aromatics Elixir EDP Spray 1.5 Oz Women Sealed"/>
        <s v="Clinique Calyx Exhilerating Fragrance Eau de Parfum Spray 1.7oz 50ml, New In Box"/>
        <s v="Happy by Clinique Women's Eau de Parfum - 100ml"/>
        <s v="Jump Up And Kiss Me Hedonistic (2021) by Clive Christian 2ml Vial Spray New"/>
        <s v="Blue Waltz Perfume 0.63 fl oz"/>
        <s v="COACH NEW YORK by Coach cologne for men EDT 3.3 / 3.4 oz New In Box"/>
        <s v="Coach by Coach 3 / 3.0 oz EDP Perfume for Women New In Box"/>
        <s v="COACH Floral Blush by Coach perfume for women EDP 3 / 3.0 oz New in Box"/>
        <s v="Coach Wild Rose 3 oz EDP Perfume for Women New In Box"/>
        <s v="Coach Floral by Coach EDP 3 / 3.0 oz Perfume for Women Brand New Tester"/>
        <s v="Coach Floral 3.0 oz EDP eau de parfum spray womens perfume 90ml Tester"/>
        <s v="Coach Dreams Sunset by Coach perfume for women EDP 3.0 oz New in Box"/>
        <s v="Coach Wild Rose 3.0 oz EDP eau de parfum spray womens perfume 90 ml Tester"/>
        <s v="Coach Blue 3.3 oz EDT eau de toilette spray Mens Cologne 100 ml NEW Tester"/>
        <s v="Coach Love 3 oz EDP Perfume for Women New In Box"/>
        <s v="Coach Green by Coach cologne for men EDT 3.3 /3.4  oz New Tester"/>
        <s v="Coach Poppy Flower 3.4 oz  100 mL Eau De Parfum Spray Brand New in Box Sealed"/>
        <s v="Coach Signature by Coach, 3.3 oz EDP Spray for Women"/>
        <s v="Coach Poppy Women's Eau de Parfum Spray 3.4 Oz Fragrance New Sealed"/>
        <s v="Coach New York Eau de Parfum, Perfume for Women .15 oz Mini, Splash"/>
        <s v="Coach Dreams Sunset EDP 7.5ML Mini with Pouch"/>
        <s v="Coach 4 piece Mens Mini Cologne Set 2 x Coach NY, Blue, Green NIB"/>
        <s v="Coach Love 1.7 oz EDP Spray Womens Perfume 50 ml NIB"/>
        <s v="GIVENCHY POUR HOMME Cologne for Men 3.4 oz / 3.3 oz EDT New in Box"/>
        <s v="Savage for Men- 3.4 Oz Men's Eau De Toilette . Men's Casual Cologne, not Sauvage"/>
        <s v="10 Men's Cologne Sample vials with Organza Bag Travel Size"/>
        <s v="New 10x New Random Unique Men's Fragrance Cologne Sample Set Christimas Gift Set"/>
        <s v="COOL WATER Cologne by Davidoff 2.5 oz eau de toilette Spray New in Sealed Box"/>
        <s v="Ralph Lauren Polo Green 4.0 fl oz Cologne Eau De Toilette Factory Sealed New"/>
        <s v="Savage for Men- 3.4 Oz Men's Eau De Parfum. Men's Casual Cologne 100ml"/>
        <s v="Light Blue by Dolce &amp; Gabbana, 4.2 oz EDT Spray for Men Cologne New &amp; Sealed Box"/>
        <s v="Ferragamo - Mens Cologne NEW and Wrapped. 3.4 oz  or  1.7 oz EDT Pour Homme"/>
        <s v="BLEU PARFUM de Blue for Men 3.4oz / 100ml EAU DE Cologne Spray IN BOX"/>
        <s v="Parfum For men sauvage cologne Eau De perfum 100ml fl 3.4oz"/>
        <s v="Dr. Squatch Fireside Bourbon Natural Cologne Made in USA FULL SIZE NEW !"/>
        <s v="Lane Frost Frosted Cologne"/>
        <s v="NEW BLEU PARFUM de Blue for Men 3.4oz / 100ml EAU DE Cologne Spray IN BOX"/>
        <s v="Jo Malone London Cypress Grapevine Intense Eau de Parfum 1.7 oz 50 ml NWOB"/>
        <s v="PACO RABANNE Phantom Parfum 0.17oz/5mL Mens - Mini Size Cologne - New In Box!"/>
        <s v="Exclamation by Coty Perfume for Women Cologne Spray 1.7 oz New In Box"/>
        <s v="PLAYBOY HOLLYWOOD Cologne by Coty 3.4 oz Eau de Toilette Spray for Men NEW INBOX"/>
        <s v="Jovan Sex Appeal By Coty Men 3.0 3 oz 88 ml *Cologne* Spray New in Box"/>
        <s v="Adidas Moves for Him Body Fragrance for Men, 2.5 Fl Oz, Liquid, Grapefruit"/>
        <s v="Creed Aventus Men Eau De Parfum Vial Spray SIZE 2.5 ml On Card NEW"/>
        <s v="Aventus by Creed, 3.3 oz Millesime EDP Spray for Men"/>
        <s v="Creed Silver Mountain Water 3.3 oz EDP Cologne for Men Brand New Tester"/>
        <s v="Creed Silver Mountain Water by Creed 3.3 oz Perfume Cologne for Men New In Box"/>
        <s v="Creed Aventus by Creed EDP Cologne for Men 1.7 oz New In Box"/>
        <s v="Creed Aventus For Men Travel Size Pack of 2 Rollerball By Y.Z.Y Scents"/>
        <s v="CREED GREEN IRISH TWEED 2.5ML MEN VIAL"/>
        <s v="Aventus Cologne by Creed, 3.3 oz Millesime EDP Spray for Men"/>
        <s v="Aventus for Her by Creed 2ml Vial Spray New Factory Sealed"/>
        <s v="Aventus Cologne for Men by Creed 2ml Vial Spray New Factory Sealed"/>
        <s v="2X Creed Millesime Imperial Men Sample Vial 0.08 oz 2.5 ml Eau De Parfum Spray"/>
        <s v="Creed Aventus Eau De Parfum Travel Size Spray 10ml / 0.33oz Batch F002525 Sample"/>
        <s v="Virgin Island Water by Creed 2ml Vial Spray New Factory Sealed"/>
        <s v="Creed Spring Flower 2.5 oz / 75 ml Eau De Parfum Spray New in Box"/>
        <s v="Creed Queen Of Silk Eau De Parfum EDP 2.5oz / 75ml New 2024"/>
        <s v="Creed Queen of Silk Eau De Parfum 2.5oz 75ml Tester With Lid"/>
        <s v="Cuba Brazil By Cuba cologne for men EDT 3.3 / 3.4 oz New in Box"/>
        <s v="Curve Chill by Liz Claiborne Cologne for Men 4.2 oz New In Box"/>
        <s v="Dyamante by Daddy Yankee 3.4 oz Eau De Parfum Spray for women New in box"/>
        <s v="Women TABU by DANA 2.3 oz EDC Spray New In Box (NOT 3.0)"/>
        <s v="CHANTILLY for WOMEN by DANA * Big Size 3.5 oz (104 ml) EDT Spray * NEW &amp; SEALED"/>
        <s v="TABU By Dana 2.3 oz/68 ml Eau De Cologne Spary For Women Sealed Pack New In Box"/>
        <s v="2.5 Loves Baby Soft Body Mist for Women Fragrance/Cologne NEW Whisper Soft 2.5oz"/>
        <s v="David Beckham The Essence Man 75ml Boxed"/>
        <s v="Cool Water by Davidoff 4.2 oz EDT Cologne for Men New In Box"/>
        <s v="Cool Water by Davidoff Cologne for Men 6.7 / 6.8 oz Brand New In Box"/>
        <s v="COOL WATER * Davidoff * Perfume for Women * EDT * 3.4 oz * BRAND NEW TESTER"/>
        <s v="Cool Water Intense by Davidoff 4.2 oz EDP Cologne for Men New In Box"/>
        <s v="Davidoff Cool Water Sea Rose Eau De Toilette Spray For Her 100 Ml NEW IN BOX"/>
        <s v="Cool Water Womens perfume  1.7 oz / 50 ml EDT Spray by Davidoff  * Authentic *"/>
        <s v="Cool Water by Davidoff 4.2 oz Eau De Toilette Spray Cologne for Men New In Box"/>
        <s v="Cool Water by Davidoff 4.2 oz Eau De Toilette Cologne Spray Men's New In Box"/>
        <s v="Cool Water by Davidoff EDT for Women 3.4 oz / 100 ml *NEW*"/>
        <s v="Davidoff Cool Water All Over Body Spray 5 Oz / 150 ML NEW Damaged Can"/>
        <s v="Free Shipping PERFUME For Men BLUE 100ml 3.4fl.oz Long Lasting Fragrance Cologne"/>
        <s v="Perfumes for women La Vida Bella  100Ml 3.4fl.oz Long Lasting Natural Spray"/>
        <s v="Diesel Only The Brave by Diesel EDT Cologne for Men 6.7 oz New In Box"/>
        <s v="Diesel Fuel For Life for MEN Cologne 2.5 oz edt Spray NEW IN BOX"/>
        <s v="DIESEL ONLY THE BRAVE STREET by DIESEL cologne EDT 2.5 oz New"/>
        <s v="Fuel For Life Cologne by Diesel Eau De Toilette Spray 1.7 oz for Men  **NiB**"/>
        <s v="D By Diesel by Diesel Eau De Toilette Spray 3.4oz/100ml for Men WITHOUT BOX"/>
        <s v="Sauvage Dior Eau De Parfum MINATURE 10ml / 0.34 oz ..."/>
        <s v="Fahrenheit by Christian Dior 3.4 oz EDT Cologne for Men New In Box"/>
        <s v="DIOR HOMME COLOGNE EAU DE TOILETTE SPRAY 4.2 OZ / 125ML - READ DETAILS"/>
        <s v="Christian Dior Sauvage Men's EDP 3.4 oz Fragrance Spray"/>
        <s v="Miss Dior Rose N'Roses by Christian Dior for women EDT 3.3 / 3.4 oz New In Box"/>
        <s v="Dior Miss Dior 0.17 fl oz Women's Eau de Parfum"/>
        <s v="Dior Sauvage EDP Men's Fragrance 3.4 Oz New Sealed in Box"/>
        <s v="Dior SAUVAGE by Christian Dior EDT Men 100 ml 3.4 oz BRAND NEW &amp; SEALED BOX"/>
        <s v="Christian Dior Addict Eau Fraiche EDT For Women 3.4 oz / 100 ml *NEW*"/>
        <s v="Eau Sauvage by Christian Dior cologne for men EDT 3.3 / 3.4 oz UNBOXED AS IMAGED"/>
        <s v="Dior Sauvage Eau de Toilette 3.4 Oz 100ml Brand New Sealed Free shipping"/>
        <s v="Dior Sauvage Eau de Toilette 3.4 Oz 100ml Brand New Sealed In box Free"/>
        <s v="NIB {Dior} Miss Dior Rose N Roses Women's Eau de Toilette Miniature 0.17 fl oz"/>
        <s v="Sauvage Elixir By Dior 2.0oz"/>
        <s v="2x Authentic Diptyque Orpheon Eau de Parfum Spray 2ml/.06 fl. oz. Each Free Ship"/>
        <s v="Be Extra Delicious By DKNY 0.24oz EDP Women's Perfume Travel Size"/>
        <s v="Perfume For Men With Pheromones To Attract Women Fragrance Cologne Masculino"/>
        <s v="Light Blue by Dolce &amp; Gabbana 4.2 oz Cologne for Men Tester with Cap"/>
        <s v="Light Blue by Dolce &amp; Gabbana D&amp;G 3.3 / 3.4 oz EDT Perfume for Women New In Box"/>
        <s v="Light Blue eau Intense by Dolce &amp; Gabbana D&amp;G EDP Perfume for Women 3.3 / 3.4 oz"/>
        <s v="L'Imperatrice by Dolce &amp; Gabbana D&amp;G 3.3 / 3.4 oz EDT Perfume for Women NIB"/>
        <s v="D&amp;G DOLCE &amp; GABBANA LIGHT BLUE EAU INTENSE WOMEN 1.5ml .05oz x 5 PERFUME SAMPLES"/>
        <s v="Light Blue by Dolce &amp; Gabbana, 6.7 oz EDT Spray for Women"/>
        <s v="K by Dolce &amp; Gabbana cologne for men EDT 3.3 / 3.4 oz New Tester"/>
        <s v="D&amp;G DOLCE &amp; GABBANA LIGHT BLUE EAU INTENSE MEN 1.5ml .05oz x 5 COLOGNE SAMPLES"/>
        <s v="Light Blue by Dolce &amp; Gabbana, 3.3 oz EDT Spray for Women"/>
        <s v="K by Dolce &amp; Gabbana cologne for men EDP 3.3 / 3.4 oz New Tester"/>
        <s v="Light Blue Eau Intense by Dolce &amp; Gabbana, 6.7 oz EDP Spray for Men"/>
        <s v="D &amp; G THE ONE Dolce &amp; Gabbana Perfume 2.5 oz edp BRAND NEW tester WITH CAP"/>
        <s v="D&amp;G DOLCE &amp; GABBANA DEVOTION EDP 1.5ml .05fl oz x 4 PERFUME SPRAY SAMPLE VIALS"/>
        <s v="The One by Dolce &amp; Gabbana 2.5 oz EDP Perfume for Women Brand New Tester"/>
        <s v="Light Blue Summer Vibes by Dolce &amp; Gabbana, 4.2 oz EDT Spray for Men"/>
        <s v="Light Blue Summer Vibes by Dolce &amp; Gabbana, 3.3 oz EDT Spray for Women"/>
        <s v="D&amp;G DOLCE &amp; GABBANA THE ONE FOR MEN EDP INTENSE .8ml .02oz x 1 COLOGNE SAMPLE"/>
        <s v="4 Dolce &amp; Gabbana The One Luminous Night EDP Exclusive Edition sample 0.8ml New"/>
        <s v="D&amp;G DOLCE &amp; GABBANA THE ONE FOR MEN EDT INTENSE LUMINOUS .8ml SAMPLES TRY ALL 4"/>
        <s v="Light Blue Summer Vibes by Dolce &amp; Gabbana 3.3 oz EDT Perfume Women New In Box"/>
        <s v="10 Dolce &amp; Gabbana Light Blue Women .02 oz EDT Spray Boxed Mini/Travel  Vial NEW"/>
        <s v="Dolce &amp; Gabbana Devotion 1.7 oz EDP Perfume for Women New In Box"/>
        <s v="The One by Dolce &amp; Gabbana, 5 oz EDP Spray for Men"/>
        <s v="Dolce Gabbana Queen EDP Perfume for Women 3.4 oz Eau de Parfum Spray New Box"/>
        <s v="The One by Dolce &amp; Gabbana 5 / 5.0 oz EDT Cologne for Men New In Box"/>
        <s v="The One by Dolce &amp; Gabbana D&amp;G Cologne for Men 3.3 / 3.4 oz Brand New In Box"/>
        <s v="K by Dolce &amp; Gabbana KING cologne for men EDT 5 oz New in Box"/>
        <s v="Light Blue by Dolce &amp; Gabbana 3.3 / 3.4 oz EDT Perfume for Women New In Box"/>
        <s v="Dolce Gabbana Light Blue Men 4.2 oz / 125 mL EDT Spray New &amp; Sealed"/>
        <s v="Dolce &amp; Gabbana Light Blue Men 4.2 oz Eau De Toilette Spray Brand New Sealed!!"/>
        <s v="Dolce &amp; Gabbana Light Blue Men 4.2 oz / 125 mL EDT Spray Brand New &amp; Sealed"/>
        <s v="Dolce &amp; Gabbana Pour Homme 4.2 oz D&amp;G Cologne for Men Tester with Cap"/>
        <s v="The Only One by Dolce &amp; Gabbana perfume for women EDP 3.3 / 3.4 oz New Tester"/>
        <s v="Dolce &amp; Gabbana Light Blue  3.3 oz / 3.4 oz EDT Spray for Women Brand New Sealed"/>
        <s v="Light Blue by Dolce &amp; Gabbana 3.3 oz / 3.4 oz 100mL EDT Spray Brand New Sealed"/>
        <s v="Light Blue 3.3 oz by Dolce &amp; Gabbana EDT Perfume for Women New In Box &amp; SEALED"/>
        <s v="Light Blue by Dolce &amp; Gabbana 3.3 oz Women's Eau de Toilette Spray New &amp; Sealed"/>
        <s v="Dolce &amp; Gabbana Light Blue Women 3.4 fl oz 100 ML Eau de Toilette NEW SEALED BOX"/>
        <s v="Dolce &amp; Gabbana Pour Femme 3.3 / 3.4 oz EDP Perfume for Women Brand New Tester"/>
        <s v="Dolce &amp; Gabbana Light Blue 3.3 /3.4 oz Women’s Eau de Toilette EDT Spray NEW!!"/>
        <s v="Dolce Shine by Dolce &amp; Gabbana 2.5 oz EDP Perfume for Women Brand New Tester"/>
        <s v="LIGHT BLUE FOREVER Cologne for men Dolce &amp; Gabbana 0.33 oz/10 ml EDP Spray unbox"/>
        <s v="Dolce &amp; Gabbana Light Blue 3.3 /3.4 oz Women’s Eau de Toilette Spray NEW"/>
        <s v="Dolce and Gabbana Womens Light Blue Fragrance Carded Sample 1.5ml Lot Of 5"/>
        <s v="Dolce &amp; Gabbana Light Blue 3.3 /3.4 oz Women’s Eau de Toilette Spray New Sealed"/>
        <s v="USA K by Dolce &amp; Gabbana cologne for men EDT 3.3 / 3.4 oz in Box New"/>
        <s v="Dolce &amp; Gabbana Light Blue for Women 3.3 oz / 3.4 oz Refreshing EDT New"/>
        <s v="Light Blue by Dolce &amp; Gabbana for women EDT 3.3 / 3.4 oz SEALED NEW"/>
        <s v="12 Dolce &amp; Gabbana The One Luminous Night Exclusive Edition Sample Spray 0.8ml"/>
        <s v="Dolce &amp; Gabbana Light Blue Summer Vibes Eau de Toilette Sample Spray 1.5ml New"/>
        <s v="K by Dolce &amp; Gabbana 3.3 oz EDP Cologne for Men New In Box"/>
        <s v="Dolce &amp; Gabbana Light Blue 6.7 oz Spray Eau De Toilette Women's New &amp; Sealed"/>
        <s v="Dolce &amp; Gabbana Light Blue for Men - Invigorating 4.2oz EDT Spray, New"/>
        <s v="K by Dolce &amp; Gabbana 3.4 oz Eau De Toilette King Cologne Spray for Men New"/>
        <s v="Light Blue by Dolce &amp; Gabbana D&amp;G 6.7 oz EDT Cologne for Men New In Box"/>
        <s v="Dolce &amp; Gabbana Light Blue Men 4.2 oz Eau De Toilette Spray Brand New Sealed"/>
        <s v="Dolce &amp; Gabbana Pour Homme Men's EDT Cologne 4.2 Oz New in Box"/>
        <s v="Dolce &amp; Gabbana Light Blue Eau Intense 6.7 oz. EDP Spray for Men. New in Box"/>
        <s v="Light Blue Eau Intense / Dolce &amp; Gabbana EDP Spray 1.6 oz (50 ml) (m)"/>
        <s v="Dolce &amp; Gabbana Ladies The Only One EDP Spray 3.4 oz (Tester) Fragrances"/>
        <s v="Dolce &amp; Gabbana Cologne For Men Eau De Toilette Spray 2.5oz./75ml **NIB**"/>
        <s v="Dolce &amp; Gabbana Light Blue Forever Pour Homme 100ml / 3.3 oz EDP Spray Rare"/>
        <s v="Dolce &amp; Gabbana Light Blue EDT 3.3 oz 3.4 oz Crisp Refreshing Women's Scent"/>
        <s v="Dolce &amp; Gabbana Light Blue Italian Love Pour Homme 100ml / 3.3 oz EDT Spray Rare"/>
        <s v="Dolce &amp; Gabbana 4.2oz Intenso EDP Sealed Men's Cologne"/>
        <s v="Dolce &amp; Gabbana The One 2.5 oz / 75 ml Eau De Parfum Spray Women's New &amp; Sealed"/>
        <s v="Dolce &amp; Gabbana The One Luminous Night 3.3/3.4 oz Eau De Parfum 100 ml Spray Men"/>
        <s v="Garden by Dolce &amp; Gabbana for Women 1.6oz Eau De Parfum Spray New In Box"/>
        <s v="Dolce &amp; Gabbana The One Mysterious Night Exclusive 100ml / 3.3 oz EDP Spray Men"/>
        <s v="Dolce &amp; Gabbana The One Royal Night Exclusive Edition 100ml/3.3 oz EDP Spray Men"/>
        <s v="Dolce &amp; Gabbana Light Blue 1.7 oz./ 50 ml. Eau de Toilette Spray for Women New"/>
        <s v="K by Dolce and Gabbana for Men - 3.3 oz EDP Spray"/>
        <s v="Dolce &amp; Gabbana Light Blue Men Cologne EDT 4.2oz Crisp Oceanic Scent Breeze"/>
        <s v="Dolce &amp; Gabbana DOLCE VIOLET Women Perfume 5ml EDT Splash MINI Travel Size (C61"/>
        <s v="Dolce &amp; Gabbana K (King) Eau de Parfum Intense for Men 3.3 Oz / 100ml"/>
        <s v="Dolce &amp; Gabbana Cologne For Men Eau De Toilette Spray 2.5oz./75ml NEW (E2E-1351)"/>
        <s v="Light Blue by Dolce &amp; Gabbana for Women EDT 3.3 FL OZ/ 100ML New Sealed Packed"/>
        <s v="Dolce&amp;Gabbana Light Blue Forever for Women 3.38 fl oz Eau de Parfum Spray"/>
        <s v="DOLCE &amp; GABBANA Devotion Eau de Parfum Miniature Perfume in Box  .17 oz MINI"/>
        <s v="Dolce &amp; Gabbana The One for Men 3.3 oz./ 100 ml. Eau de Parfum Spray For Men New"/>
        <s v="Dolce &amp; Gabbana Light Blue 6.7 fl oz Eau De Toilette Spray Women's New &amp; Sealed"/>
        <s v="D&amp;G DOLCE GABBANA 3 L'IMPERATRICE EDT 1.5ml Tester"/>
        <s v="Dolce &amp; Gabbana &quot;K (KING) INTENSE&quot;,3.3oz, Men, EDP, Spray,2024, Sealed"/>
        <s v="DOLCE &amp; GABBANA LIGHT BLUE FOREVER POUR HOMME EAU DE PARFUM SPRAY 50 ML/1.6 OZ."/>
        <s v="Donna Karan Cashmere Mist 3.4 oz / 100ml Women Eau de Parfum Brand New Sealed"/>
        <s v="Donna Karan CASHMERE MIST Deodorant-Anti-Perspirant Stick 1 OZ / 30mL NEW"/>
        <s v="Donna Karan Cashmere Mist 3.4oz Women's Eau de Parfum Brand New Sealed"/>
        <s v="BE DELICIOUS Perfume DKNY Donna Karan 1.0 Oz 30 ml EDP Spray Women Without Box"/>
        <s v="Cashmere Mist by Donna Karan 3.4 oz / 100ml Women Eau de Parfum Brand New Sealed"/>
        <s v="Cashmere Mist by Donna Karan 3.4 oz / 100mL Spray for Women EDP Brand New Sealed"/>
        <s v="Be Delicious DKNY by Donna Karan, 8 oz Fragrance Mist for Women"/>
        <s v="Donna karen Cashmere Mist Deodorant 1.7oz"/>
        <s v="Donna Karan Cashmere Mist EDP 3.4oz Women's Fragrance New Sealed"/>
        <s v="Dossier FLORAL MARSHMALLOW Eau de Parfum 1.7 Fl oz / 50 mL Perfume NEW IN BOX"/>
        <s v="Dossier FRUITY ORANGE Eau de Parfum 1.7 Fl oz / 50 mL Perfume NEW IN BOX"/>
        <s v="Dossier Musky Oakmoss Eau de Parfum Natural Fragrance 1.7 Oz Cologne New no Box"/>
        <s v="Dossier FRUITY BROWN SUGAR Eau de Parfum 1.7 Fl oz / 50 mL Perfume NEW IN BOX"/>
        <s v="Dossier WOODY OAKMOSS Eau de Parfum 1.7 Fl oz / 50 mL Perfume NEW IN BOX"/>
        <s v="Dossier Floral Honeysuckle Eau de Parfum Spray 1.7 Oz EDP Perfume NEW No Box"/>
        <s v="Dossier Fruity Almond Eau de Parfum 1.7 Oz Fragrance Perfume NEW IN BOX"/>
        <s v="Dossier WOODY HYACINTH Eau de Parfum 1.7 Fl oz / 50 mL Perfume NEW IN BOX"/>
        <s v="Dossier Gourmand White Flowers 1.7 oz Cologne Spray New No Box"/>
        <s v="Dossier Citrus Ginger Eau de Parfum. Size: 50ml / 1.7oz"/>
        <s v="Dossier FRUITY ALMOND Eau de Parfum 1.7 Fl oz / 50 mL Perfume NEW IN BOX"/>
        <s v="Dossier POWDERY PEACH Eau de Parfum 1.7 Fl oz / 50 mL Perfume NEW IN BOX"/>
        <s v="Dossier Musky Oakmoss Eau de Parfum. Size: 50ml / 1.7oz"/>
        <s v="Dossier Citrus Peony Eau de Parfum. Size: 50ml / 1.7oz"/>
        <s v="Dossier Spicy Vetiver Eau de Parfum. Size: 50ml / 1.7oz"/>
        <s v="Dossier Fougere Pink Pepper Eau de Parfum. Size: 50ml / 1.7oz"/>
        <s v="AQUATIC LIME mens DOSSIER fragrance EDT for Acqua Di Gio 1.7oz 50ml"/>
        <s v="Dossier Aromatic Watermelon Eau de Parfum. Size: 50ml / 1.7oz"/>
        <s v="Dossier Ambery Vanilla Eau de Parfum. Size: 50ml / 1.7oz"/>
        <s v="Woody Peony Womans Dossier fragrance for Ex Nihilo's Fleur Narcotique 90%  FULL"/>
        <s v="Dossier MUSKY MUSK Eau de Parfum 1.7 Fl oz / 50 mL Perfume NEW IN BOX"/>
        <s v="Dossier Aromatic Pineapple Eau de Parfum. Size: 50ml / 1.7oz"/>
        <s v="Dumont Men's Nitro Red EDP Spray 3.4 oz Fragrances 3760060761880"/>
        <s v="Assorted Body Oils - 100% Pure Uncut Fragrances - 1/3 Oz Roll-Ons For Men"/>
        <s v="Long Lasting Fire Cologne for Men (Inspired by Fahrenheit) 3.4oz/100ml"/>
        <s v="Ed Hardy Hearts &amp; Daggers 3.4 oz edt Cologne Spray for Men New in Box"/>
        <s v="Ed Hardy Born Wild Eau De Toilette Spray 3.4oz./100ml (Scuffs &amp; Scratches)No Cap"/>
        <s v="El Ganso Bravo Monsieur Eau De Toilette EDT  4.2 oz 125 ml Cologne New"/>
        <s v="Elie Saab Girl of Now Shine EDP 1.0 oz Fragrances 7640233340233"/>
        <s v="Christian Dior Sauvage Elixir Men EDC Spray 2 oz Sealed."/>
        <s v="Elizabeth &amp; James Nirvana Rose 0.34 oz eau de parfum rollerball NIB"/>
        <s v="Elizabeth And James Nirvana Amethyst Eau De Parfum Spray For Women 1.7 oz / 50ml"/>
        <s v="White Tea by Elizabeth Arden 3.3 / 3.4 oz EDT Perfume for Women New in Box"/>
        <s v="SUNFLOWERS by Elizabeth Arden for women EDT 3.3 / 3.4 oz New in Box"/>
        <s v="BLUE GRASS by Elizabeth Arden 3.3 oz edp New in Box Sealed"/>
        <s v="ARDEN BEAUTY by Elizabeth Arden 3.3 / 3.4 oz EDP for Women New In Box Sealed"/>
        <s v="5TH AVENUE by Elizabeth Arden 4.2 oz EDP for Women New In Box Sealed"/>
        <s v="5TH AVENUE NYC by Elizabeth Arden Perfume Women 4.2 oz edp NEW IN BOX"/>
        <s v="Classic Red Door Elizabeth Arden Women 3.3 3.4 oz 100 ml Edt Spray Same As Photo"/>
        <s v="PRETTY Elizabeth Arden Women Perfume 3.3 / 3.4 oz EDP New tester"/>
        <s v="Red Door by Elizabeth Arden 3.3 oz / 100 ml EDT Perfume for Women"/>
        <s v="White Tea by Elizabeth Arden 3.3 / 3.4 oz EDT Perfume for Women Tester"/>
        <s v="GREEN TEA CUCUMBER by Elizabeth Arden for Women 3.3 oz 100 ml Eau Toilette Spray"/>
        <s v="Elizabeth Arden White Tea Fragrance Collection Set for Women - 3Pc Mini Gift Set"/>
        <s v="White Diamonds by Elizabeth Taylor 3.3 3.4 oz EDT Perfume for Women New Tester"/>
        <s v="Forever Elizabeth by Elizabeth Taylor 3.4 oz Spray edp 3.3 Perfume NEW in Box"/>
        <s v="DIAMONDS AND RUBIES by ELIZABETH TAYLOR 3.3 oz / 3.4 oz edt NEW in Box"/>
        <s v="Gardenia by Elizabeth Taylor Perfume for Women edp 3.4 oz Brand New In Box"/>
        <s v="PASSION by Elizabeth Taylor 2.5 oz edt New in Box Sealed"/>
        <s v="BRILLIANT White Diamonds Elizabeth Taylor women 3.3 oz 3.4 edt NEW IN BOX"/>
        <s v="Elizabeth Taylor PASSION Cologne Spray for Men 4 oz"/>
        <s v="Elizabeth Taylor Perfume Gift Set, White Diamonds , 2 Pieces"/>
        <s v="ELLIS BROOKLYN Salt EDP Splash .25oz/7.5mL Womens Travel Perfume - NEW in Box!"/>
        <s v="NWB Ellis Brooklyn Miami Nectar Eau de Parfum - Travel Size - Set of 2"/>
        <s v="NWB Ellis Brooklyn Biography Fragrance Discovery Set"/>
        <s v="Diva by Emanuel Ungaro 3.4 oz for Women edp New in Box"/>
        <s v="Big Ben London Blanc  By Emper Eau De Perfume 2.8 fl Oz./85ml"/>
        <s v="Emporio Armani Stronger With You by Giorgio Armani 3.4 oz Cologne for Men NIB"/>
        <s v="Stronger With You by Emporio Armani 3.3 oz. Eau de Toilette Spray Men Sealed Box"/>
        <s v="Emporio Armani Stronger With You ABSOLUTELY 1.7oz.Parfum Spray New in Sealed Box"/>
        <s v="Emporio Armani Stronger With You Oud Eau de Parfum for Men 3.4 Oz / 100ml"/>
        <s v="Armani Stronger With You  100ml /3.4 oz Stronger With You Amber EDP for Men NIB"/>
        <s v="Oxford Bleu by English Laundry, 3.4 oz EDP Spray for Men"/>
        <s v="Magnetism by Escada perfume for women EDP 2.5 oz New in Box"/>
        <s v="Sorbetto Rosso by Escada for women EDT 3.3 / 3.4 oz New In Box"/>
        <s v="ESCADA SUMMER FESTIVAL EDT 1.2ml .04fl oz x 5 PERFUME SPRAY SAMPLE VIALS"/>
        <s v="Escada Santorini Sunrise by Escada Eau De Toilette Spray 3.4oz/100ml for Women"/>
        <s v="ESCADA Island Kiss 3.4oz (100 ml) Eau de Toilette Spray - NEW"/>
        <s v="Escada Miami Blossom for Women Eau De Toilette 3.3oz-100ml Spray New (BR36"/>
        <s v="Sensuous by Estee Lauder, 1.7 oz EDP Spray for Women"/>
        <s v="Beyond Paradise by Estee Lauder for Men Cologne Spray EDT 0.5 oz , New"/>
        <s v="Pleasures by Estee Lauder 3.4 oz EDP Perfume for Women New In Box"/>
        <s v="Knowing by Estee Lauder 2.5 oz EDP Perfume for Women New In Box"/>
        <s v="BEAUTIFUL by Estee Lauder 2.5 oz edp Perfume for women New in Box"/>
        <s v="PLEASURES INTENSE by Estee Lauder 3.4 oz edp Perfume for women NEW IN BOX"/>
        <s v="Beautiful by Estee Lauder 2.5 oz / 75ml EDP Perfume For Women Brand New Sealed!!"/>
        <s v="Estee Lauder Beautiful 2.5 fl oz Eau de Parfum Factory Sealed New"/>
        <s v="Estee Lauder Beautiful EDP 2.5 oz Classic Floral Women's Perfume"/>
        <s v="Estee Lauder Beautiful Perfume Eau de Parfum Spray 1 oz 30ml (SEALED AUTHENTIC!)"/>
        <s v="Estee Lauder Cinnabar Eau De Parfum Spray, 1.7 oz / 50 ml Perfume, NWOB"/>
        <s v="Youth Dew by Estee Lauder EDP Spray 2.25 oz (w)"/>
        <s v="Youth Dew by Estee Lauder for Women Bath Oil 2.0 oz / 60 ml New in Box"/>
        <s v="Pleasures by Estee Lauder 1.7 oz / 50 ml Cologne Spray for Men"/>
        <s v="Estee Lauder Bronze Goddess Skinscent Perfume Sample Spray 0.05 oz. / 1.5 ml New"/>
        <s v="White Shoulders 4.5 oz Perfume for Women Eau de Cologne Spray New In Box"/>
        <s v="Blue Taliman by Ex Nihilo Eau De Parfum 3.3oz/100ml Unisex Spray New With Box"/>
        <s v="Perry Ellis for Men 5.0 oz/150 ml Eau de Toilette Spray Men, Discontinued!"/>
        <s v="PERFUME Cologne for MEN Long Lasting Fragrance 100ML 3.4 Oz PARFUM Best Gift"/>
        <s v="Light Blue 6.7 oz / 200mL Women's Eau De Toilette Spray Perfume Brand New Sealed"/>
        <s v="12 Piece Woman’s Perfume Lot: Assorted scents In 3.4 Oz Bottles"/>
        <s v="New Frederic Malle CARNAL FLOWER Dominique Ropion MINI Travel Spray .12oz/3.5ml"/>
        <s v="Office For Men Fragrance One By Jeremy Fragrance 100ml - 3.3oz 3.4oz NEW $250"/>
        <s v="Gucci Bloom EDP 3.3 oz 3.4 oz | Women's Perfume Spray"/>
        <s v="Good Girl by Carolina Herrera 2.7 Fl oz Spray Eau De Parfum Women's TESTER"/>
        <s v="Good Girl by Carolina Herrera 2.7 Fl oz Spray Eau De Parfum Women's"/>
        <s v="Perfume for Men's Valentine Milano Cologne 3.4 Fl.oz EDT Best Gift Fast Shipping"/>
        <s v="&quot;La Vida Bella  For Women Eau De Parfum By Fragrance Couture 3.4"/>
        <s v="Fragrance World Men's Alpha EDP Spray 3.4 oz Fragrances 6290360373317"/>
        <s v="Fragrance World Men's Imperium EDP Spray 3.4 oz Fragrances 6291108326763"/>
        <s v="Blue Touch By Franck Olivier Men Cologne 3.3oz 100ml Edt New"/>
        <s v="Franck Olivier Men's Pure Homme EDT Spray 3.4 oz Fragrances 3516642062117"/>
        <s v="Franck Olivier Men's Night Touch EDT 3.4 oz Fragrances 3516642117114"/>
        <s v="273 RODEO DRIVE Fred Hayman Women perfume edp 2.5 oz NEW IN BOX"/>
        <s v="Portrait of a Lady By Frederic Malle Eau De Parfum Sample Spray 1.2ml / 0.04oz"/>
        <s v="Vivir By Lucia Mendez CON FEROMONAS Perfume Para Dama 60ml DE FULLER MEXICO"/>
        <s v="Gap So Pink Fragrance Spray Body Mist 8 fl oz New"/>
        <s v="GAP DREAM BODY MIST 8FL OZ/236 mL FREE SHIPPING NEW"/>
        <s v="LA VIDA BELLA POUR FEMME EAU DE PARFUM SPRAY FOR WOMEN 3.4 Oz / 100 ml BRAND NEW"/>
        <s v="VERSACE L' HOMME edt 3.3 / 3.4 oz Cologne for Men New in Box"/>
        <s v="VERSACE EROS POUR FEMME 3.3 / 3.4 oz EDP Perfume For Women New Tester"/>
        <s v="VERSACE CRYSTAL NOIR for women EDT 3.0 oz New Tester"/>
        <s v="Versace VERSENSE EDT for Women 3.3 / 3.4 oz New tester"/>
        <s v="NEW Versace Eros , Gianni Versace 6.7oz 200ml EDT Cologne for Men SEALED GENUINE"/>
        <s v="Bianco Latte EDP by Giardini Di Toscana  100 Ml Missing Two Sprays"/>
        <s v="Sì Passione by Giorgio Armani For Women 3.4 Oz Eau De Parfum Spray New in Box"/>
        <s v="NEW Women's My Way EDP Spray 3oz Giorgio Arm.ani Eau De Parfum Sealed/Fast Ship!"/>
        <s v="ACQUA DI GIO Eau De Toilette 3.4 oz/ 100 ml GIORGIO ARM.ANI for Men"/>
        <s v="Acqua Di Gioia by Giorgio Armani 3.4 oz EDP Perfume for Women New In Box"/>
        <s v="Giorgio Armani Acqua Di Gio 3.4 oz Men's Eau de Toilette Cologne NEW &amp; SEALED"/>
        <s v="Giorgio Armani Acqua Di Gio 6.7 oz / 200 ml Men's Eau de Toilette Spray"/>
        <s v="Acqua Di Gio Profondo by Giorgio Armani 2.5 oz Parfum Cologne for Men New In Box"/>
        <s v="Emporio Armani Stronger With You Intensely 3.4 oz EDP Cologne for Men New in Box"/>
        <s v="Giorgio Armani Acqua Di Gio 3.4 oz Men's Eau de Toilette Spray New &amp; Sealed"/>
        <s v="Giorgio Armani Acqua Di Gio 6.7oz / 200ml Men's Eau de Toilette Spray Brand New"/>
        <s v="Emporio Armani Stronger With You Intensely 3.3oz EDP Spray for Men in Sealed Box"/>
        <s v="Giorgio Armani Aqua Di Gio Men 3.4 oz EDT Aquatic Fresh Fragrance New"/>
        <s v="Armani Acqua Di Gio for Men 2 Piece Set 3.4 oz EDT + Deodorant *NEW IN BOX*"/>
        <s v="Armani Code by Giorgio Armani 2.5 oz EDT Cologne for Men New In Box"/>
        <s v="Armani Code By Giorgio Armani EDT for Men 4.2 oz / 125 ml Brand New Sealed"/>
        <s v="Acqua Di Gio Giorgio Armani For Men PARFUM 0.5 Fl Oz 15Ml. Travel Size Spray New"/>
        <s v="Giorgio Armani Armani Code Profumo 3.7oz / 110ml Men's PARFUM Spray NEW &amp; SEALED"/>
        <s v="Acqua Di Gio by Giorgio Armani EDT Men 6.7 oz / 200 ml *NEW IN SEALED BOX*"/>
        <s v="Giorgio Armani Aqua Di Gio Men's 3.4 oz EDT Classic Scent Brand New"/>
        <s v="Giorgio Armani Acqua Di Gio EDT 3.4 oz Fresh Aquatic Men's Cologne"/>
        <s v="Armani Code by Giorgio Armani 4.2 oz EDT Cologne for Men Factory Sealed"/>
        <s v="Giorgio Armani Acqua Di Gio 3.4 oz Men's Eau de Toilette Spray New &amp; Sealed Box"/>
        <s v="Acqua Di Gio by Giorgio Armani 6.7 Fl oz Eau De Toilette Spray Men' New &amp; Sealed"/>
        <s v="Giorgio Armani Acqua Di Gio 3.4 oz Men's Eau de Toilette Spray New Sealed Box"/>
        <s v="Armani Aqua Di Gio 3.4 oz EDT Iconic Men's Fragrance Sealed New in Box"/>
        <s v="Armani Code By Giorgio Armani EDT for Men 4.2 oz / 125 ml NEW IN SEALED BOX"/>
        <s v="Giorgio Armani Acqua Di Gio 6.7 oz/200 ml Men's Eau de Toilette Spray"/>
        <s v="Giorgio Armani My Way Women's Eau de Parfum EDP Travel Splash Mini Sample 0.24oz"/>
        <s v="Acqua Di Gio by Giorgio Armani 6.7 / 6.8 oz EDT Cologne for Men New In Box"/>
        <s v="New Giorgio Armani Acqua Di Gio 3.4 oz Men's Eau de Toilette Spray IN BOX US1"/>
        <s v="New Si by Giorgio Armani 3.4 oz / 100 mL EDP Perfume for Women - USA"/>
        <s v="Acqua Di Gio by Giorgio Armani 6.7 oz Spray Eau De Toilette Mens New &amp; Sealed"/>
        <s v="Armani Code Profumo by Giorgio Armani 3.7 fl oz Spray Parfum Men's New &amp; Sealed"/>
        <s v="Armani Code by Giorgio Armani, 4.2 oz Parfum Spray for Men"/>
        <s v="Armani Code Profumo by Giorgio Armani 3.7 fl oz/110 ml Parfum Men's New &amp; Sealed"/>
        <s v="Giorgio Armani Aqua Di Gio 3.4 oz Men's Eau de Toilette Spray New"/>
        <s v="My Way by Giorgio Armani 3oz 90ml EDP Perfume for Women New In Box USA"/>
        <s v="Armani Code Profumo by Giorgio Armani 3.7 fl oz Parfum Spray Men's New &amp; Sealed."/>
        <s v="Armani Code Profumo 3.7 oz Intense Masculine EDP Sealed"/>
        <s v="My Way Intense by Giorgio Armani EDP for Women 1.7 oz / 50ml *NEW IN BOX*"/>
        <s v="Armani Acqua Di Gio 6.7 oz Men's EDT Iconic Aquatic Fragrance Sealed"/>
        <s v="Acqua Di Gio Absolu Giorgio Armani EDP 125 ML / 4.2 Fl Oz Men Perfume"/>
        <s v="Armani Code Profumo 3.7oz by Men's Eau de Parfum Spray EDP New &amp;  Sealed Box"/>
        <s v="Acqua Di Gio Profumo by Giorgio Armani 4.2oz Cologne For Men New in Box"/>
        <s v="Acqua di Gio by Giorgio Armani for Men,  Eau de Toilette 6.7 oz Spray New in Box"/>
        <s v="ACQUA di GIOIA by GIORGIO ARMANI Women 3.3 edp 3.4 oz NEW IN BOX"/>
        <s v="My Way  by Giorgio Armani EDP for Women 1.7 oz / 50ml *NEW IN BOX*"/>
        <s v="Armani Code By Giorgio Armani 4.2 oz Mens Eau de Toilette Spray NEW &amp; SEALED BOX"/>
        <s v="ARMANI CODE GIORGIO ARMANI PARFUM MINI BOTTLE SPLASH 7 ML 0.23 FL OZ NEW"/>
        <s v="Giorgio Armani Acqua Di Gio 3.4 oz Men's Eau de Toilette Spray brand new."/>
        <s v="Giorgio Armani Men's Acqua Di Gio EDP Refillable Spray 4.2 oz Fragrances"/>
        <s v="Giorgio Armani Acqua Di Gio 6.7oz  200ml Men's Eau de Toilette Spray Brand New"/>
        <s v="Giorgio Armani Acqua di Gio Profumo 4.2 oz EDC Cologne for Men Spray New IN Box"/>
        <s v="Giorgio Armani My Way for Women 3 fl.oz Eau de Parfum Spray"/>
        <s v="Acqua Di Gio by Giorgio Armani 3.4 fl oz/100 mL EDT Spray for Men NEW IN BOX"/>
        <s v="Giorgio Armani Acqua Di Gio 3.4 oz Men's Eau De Toilette Spray Brand New"/>
        <s v="Giorgio Armani Acqua Di Gio Parfum 4.2 oz / 125 ml Refillable Spray For Men"/>
        <s v="Giorgio Armani Acqua Di Gio 3.4oz Men's Eau de Toilette New Sealed"/>
        <s v="Giorgio Armani My Way Parfum For Women 15ML/0.5fl.oz. New In Box &amp; Sealed"/>
        <s v="Giorgio Armani Code Profumo Men 3.7 oz 110 ml New Sealed in Box"/>
        <s v="Giorgio Armani Code Men 4.2oz EDT Designer Fragrance Spray Elegant Sealed New"/>
        <s v="Acqua Di Gio Giorgio Armani For Men EDP 0.5 Fl Oz 15Ml. Travel Size Spray New"/>
        <s v="Armani Acqua Di Gio Parfum Refillable for Men 4.2 Oz / 125ml"/>
        <s v="ACQUA DI GIO PROFONDO GIORGIO ARMANI 0.5oz / 15ml  EDP Spray NEW IN SEALED BOX"/>
        <s v="Armani Si by Giorgio Armani Eau De Parfum 3.4 fl oz Spray Women's New &amp; Sealed"/>
        <s v="My Way by Giorgio Armani 3 oz EDP Perfume for Women New In Box fast shipping"/>
        <s v="My Way Nectar Giorgio Armani EDP 0.33. Fl. Oz. 10 Ml. Spray Travel Size"/>
        <s v="Lot of 12 - Acqua Di Gio Profondo - Men's Luxury Cologne Samples - EDP - Armani"/>
        <s v="RED by GIORGIO BEVERLY HILLS women edt spray Perfume 3.0 oz New"/>
        <s v="GIORGIO by Giorgio Beverly Hills 3 / 3.0 oz EDT Perfume for Women New In Box"/>
        <s v="RED by Giorgio Beverly Hills 3.3 / 3.4 oz EDT For Men New in BOX"/>
        <s v="My Way by Giorgio Armani 3oz 90ml EDP Perfume for Women New In Box"/>
        <s v="My Way by Giorgio Armani 3 oz EDP Perfume for Women New In Box"/>
        <s v="My Way by Giorgio Armani 3oz 90ml EDP Perfume for Women Spray New In Box"/>
        <s v="Amarige by Givenchy 3.3 / 3.4 oz EDT Perfume for Women New In Box"/>
        <s v="GENTLEMEN ONLY by Givenchy Cologne 3.3 / 3.4 oz EDT Cologne For Men New in Box"/>
        <s v="PI by Givenchy cologne for men EDT 3.3 / 3.4 oz New Tester"/>
        <s v="Givenchy Gentleman 3.3oz.Eau de Toilette INTENSE Spray for Men New in Sealed Box"/>
        <s v="Amarige by Givenchy EDT Perfume for Women 3.3 / 3.4 oz Brand New Tester"/>
        <s v="Hot Couture by Givenchy for Women EDP 3.3 oz - 100 ml *NEW IN SEALED BOX*"/>
        <s v="Givenchy Gentleman Reserve Privee 3.3 oz Eau de Parfum Spray for Men. Sealed Box"/>
        <s v="GIVENCHY GENTLEMAN RESERVE PRIVEE EAU DE PARFUM SPRAY MEN 2.0 Oz / 60 ml NEW!!!"/>
        <s v="Gentlemen Only by Givenchy  3.3oz EDT  Men's Cologne New Tester"/>
        <s v="Amarige by Givenchy EDT for Women 3.3oz  / 100ml *NEW IN SEALED BOX*"/>
        <s v="Ange Ou Demon Le Secret By Givenchy EDP For Women 3.3 oz / 100 ml *NEW*"/>
        <s v="L'Interdit Intense Rouge by Givenchy perfume for women EDP 2.7 oz New Tester"/>
        <s v="Givenchy Irresistible Eau De Parfume 2.7 Oz. 80ML Spray for Women NEW IN BOX"/>
        <s v="Givenchy Gentleman 3.3 oz EDT Eau de Toilette INTENSE Spray for Men New in Box"/>
        <s v="Ysatis By Givenchy Eau de Toilette for Women 3.3 oz / 100 ml *NEW IN SEALED BOX*"/>
        <s v="L'Interdit by Givenchy Eau De Toilette For Women 2.6 oz / 80 ml *NEW*"/>
        <s v="Givenchy PI by Givenchy Eau de Toilette for Men 3.3 oz / 100 ml *NEW SEALED BOX*"/>
        <s v="Givenchy Irresistible Rose Velvet 2.7 oz. Eau De Parfum Spray New in Sealed Box"/>
        <s v="Gentleman Boisee by Givenchy cologne for men EDP 3.3 / 3.4 oz New in Box"/>
        <s v="Givenchy Men's Gentleman EDT Spray 3.3 oz (Tester) Fragrances 3274872441071"/>
        <s v="Givenchy Dahlia Divin For Women Eau de Parfum Spray 2.5 fl oz / 75ML EDP"/>
        <s v="Givenchy L'interdit Nocturnal Jasmine 50ml / 1.7 oz EDP Spray Edition Millesime"/>
        <s v="Givenchy Irresistible  For Women Eau de Parfum Mini Bottle 0.27 Fl Oz New"/>
        <s v="GIVENCHY GENTLEMAN SOCIETY EXTREME EAU DE PARFUM SPRAY FOR MEN 2.0 Oz / 60 ml"/>
        <s v="VANDERBILT by Gloria 3.4 oz 3.3 edt for Women Perfume  New Box Seal"/>
        <s v="Gloss Moderne Clean Luxury Roll-On Perfume Oil - Universelle - .5oz/15ml"/>
        <s v="Glossier You Eau de Parfum Rollerball (0.27oz /8mL) NEW"/>
        <s v="Tribal Intense by Grandeur - Eau de Parfum for Men -100ml (3.4oz)"/>
        <s v="GUCCI GUILTY POUR HOMME * Cologne for Men * EDT * 3.0 oz * BRAND NEW IN BOX"/>
        <s v="Gucci Rush by Gucci EDT Perfume for Women 2.5 oz Brand New Tester"/>
        <s v="Gucci Guilty 1.7 oz EDT Perfume for Women New in Box"/>
        <s v="Gucci Flora Gorgeous Gardenia 3.3 oz EDP Perfume for Women New In Box"/>
        <s v="Gucci Guilty Pour Homme by Gucci cologne EDP 3.0 oz New Tester"/>
        <s v="GUCCI GUILTY ELIXIR DE PARFUM POUR HOMME 0.05 oz (3 Carded Spray Vials for MEN)"/>
        <s v="Gucci Flora Gorgeous Jasmine 3.3 oz EDP Perfume for Women New In Box"/>
        <s v="Gucci Flora Gorgeous Magnolia, Gucci Gorgeous Jasmine &amp; Gorgeous Gardenia VIALS"/>
        <s v="Gucci Guilty Black 3.0 oz EDT Cologne for Men New Tester"/>
        <s v="Gucci Bamboo by Gucci 2.5 oz Eau De Parfum Spray for Women New &amp; Sealed"/>
        <s v="Gucci Guilty Pour Femme by Gucci perfume for Women EDP 3.0 oz New Tester"/>
        <s v="Gucci Bamboo Eau De Parfum Spray 2.5 fl oz New Factory Sealed"/>
        <s v="Gucci Guilty Black for Men Cologne 3.0 oz edt NEW IN BOX"/>
        <s v="Gucci Guilty Cologne for Men EDT 3oz Luxurious Daring Adventure"/>
        <s v="Gucci Guilty for Him - Classic 3oz Eau de Toilette Spray, Brand New"/>
        <s v="Gucci Bloom Eau De Parfum 3.4 oz /100ml for Women"/>
        <s v="Gucci Flora Gorgeous Gardenia 3.3oz Women's Eau de Toilette Spray New Sealed Box"/>
        <s v="Gucci Bloom 3.3oz / 3.4oz Eau de Parfum Women's Fragrance New Sealed"/>
        <s v="Gucci Bamboo 2.5 oz EDP Elegant Perfume for Women Floral Fragrance Sealed"/>
        <s v="Gucci Bloom for Her Eau De Parfum 0.16 fl oz 5 ml Mini EDP Travel Splash NWOB"/>
        <s v="Gucci Bamboo 2.5oz Women's Eau de Parfum Spray New Sealed"/>
        <s v="Guilty Pour Homme Eau de Parfum / Gucci EDP Spray 3.0 oz (90 ml) (m)"/>
        <s v="Gucci Bloom Perfumed Body Lotion 3.3  fl.oz / 100 ML"/>
        <s v="Gucci Flora Eau De Parfum 3 Pcs Set  / New With Box"/>
        <s v="Gucci Guilty Pour Homme EDT for Men 3.0 oz / 90 ml *NEW*"/>
        <s v="Guerlain Perfume Sample Spray Vials 1ml - 2ml Choose Your Scent &amp; Combined"/>
        <s v="Guerlain NEROLI OUTRENOIR Eau de Parfum 2ml /.06oz Sample Spray NIB"/>
        <s v="Heritage by Guerlain 3.4oz/100ml Eau De Toilette Spray for Men New In Box"/>
        <s v="VETIVER by Guerlain 4 ml/ 0.13 oz Eau de Cologne MINI Splash VINTAGE New"/>
        <s v="Guerlain Imperiale For Men 3.3 FL OZ /100ml Eau De Cologne New Sealed Box"/>
        <s v="EAU DE COLOGNE IMPERIALE by GUERLAIN | Men’s 100 ml/3.4 FL OZ | AS PICTURE SHOWN"/>
        <s v="Guess Marciano perfume for women EDP 3.3 / 3.4 oz New in Box"/>
        <s v="Guess Girl by Guess 3.4 oz EDT Perfume for Women New In Box"/>
        <s v="Guess 1981 by Guess cologne for men EDT 3.3 / 3.4 oz New in Box"/>
        <s v="Guess Seductive Red by Guess for women EDT 2.5 oz new in Box"/>
        <s v="Drakkar Noir by Guy Laroche 3.4 oz EDT Cologne for Men New In Box"/>
        <s v="DRAKKAR NOIR by Guy Laroche cologne for men EDT 6.7 / 6.8 oz New in Box"/>
        <s v="DRAKKAR NOIR by Guy Laroche 3.4 oz / 3.3 oz edt spray for Men New UNBOXED"/>
        <s v="Drakkar Noir by Guy Laroche, 2.6oz Intense Cooling Deodorant Stick Men"/>
        <s v="Set of 12 GUY LAROCHE DRAKKAR INTENSE EDP PARFUM SPRAY MEN SAMPLE 1.2 ML/0.04 OZ"/>
        <s v="L Lamb By Gwen Stefani Perfume Women 3.4 oz 100ML EDP Spray (T) Very Rare!"/>
        <s v="L.A.M.B by Gwen Stefani LAMB perfume 0.17 oz / 5 ml EDP for Women"/>
        <s v="Halloween Men's Man Mystery EDP 4.2 oz (Tester) Fragrances 8431754008615"/>
        <s v="Halston Z -14 by Halston Cologne 4.2 oz EDC For Men New tester"/>
        <s v="Halston Cologne Spray Perfume for Women 3.4 oz Brand New Tester With Cap"/>
        <s v="Hanae Mori HiM Men’s Eau de Toilette 10 Sprays 1.2ml Each *NEW* *FREE SHIPPING*"/>
        <s v="SAUVAGE MEN  FRAGRANCE OIL  BY HAVE A SCENT 12 ML"/>
        <s v="Taj Perfume 100 ML by Heaven Scents Arabian Fragrance made in Dubai  Perfuma"/>
        <s v="mini Terre D'Hermes by Hermes 0.17 oz EDT Cologne for Men Brand New In Box"/>
        <s v="Hermes Men's Terre d'Hermes EDT Spray 0.42 oz Fragrances 3346130013426"/>
        <s v="Hermes Men's Terre D'Hermes Parfum Spray 0.42 oz Fragrances 3346131402519"/>
        <s v="Terre D'hermes by Hermes 6.7 oz EDT Cologne for Men New In Box"/>
        <s v="Eau D'Orange Verte by Hermes Cologne for Men 3.3 / 3.4 oz New In Box"/>
        <s v="Terre D'Hermes by Hermes cologne for men EDT 3.3 / 3.4 oz New in Box"/>
        <s v="Un Jardin Sur Le Nil by Hermes 3.3 / 3.4 oz Perfume for Women Brand New Tester"/>
        <s v="Hermes Terre D'Hermes Parfum Pure Perfume Sample Spray .06oz, 2ml New in Card"/>
        <s v="Jour D'hermes by Hermes EDP for Women 2.87 oz / 85 ml *NEW IN SEALED BOX*"/>
        <s v="TWILLY d'HERMES EAU POIVREE *  2.87 Fl Oz (85ml) EDP Spray - New Unsealed Box"/>
        <s v="Terre D'Hermes By Hermes EDT for Men 1.7 oz / 50 ml *NEW IN SEALED BOX*"/>
        <s v="Un Jardin Sur La Lagune By Hermes EDT For Women 3.3 oz / 100 ml *NEW IN BOX*"/>
        <s v="Twilly d'Hermes 7.5ml EDP Mini Splash (New with box)"/>
        <s v="Terre D'hermes by Hermes EDT for Men Spray 6.7 oz / 200 ml *NEW IN SEALED BOX*"/>
        <s v="H24 by Hermes EDT for Men 1.7 oz / 50 ml *NEW IN BOX*"/>
        <s v="Un Jardin Sur Le Nil by Hermes EDT for Women 1.6 oz / 50 ml *NEW IN SEALED BOX*"/>
        <s v="Un Jardin Sur Le Toit by Hermes 3.3 oz EDT Spray for Women Eau de Toilette New"/>
        <s v="HERMES TERRE D'HERMES EAU GIVREE EAU DE PARFUM SPRAY 0.42 Oz / 12.5 ml TRAVEL!!!"/>
        <s v="Brazilian Inebriante Eau de Parfum Male Perfume 100ml - Hinode Original"/>
        <s v="Hollister Wave by Hollister 3.4 oz EDP Perfume for Women Brand New In Box"/>
        <s v="Hollister Festival Vibes 3.4 oz EDT Cologne for Men Brand New In Box"/>
        <s v="WAVE By Hollister California perfum for Women 3.3 / 3.4 oz EDP New Tester"/>
        <s v="Hollister Jake Cologne Eau De Cologne 1.7 Oz/50 ml Ne🦋 Sealed Men"/>
        <s v="SOCAL by HOLLISTER SO CAL 1.7 oz 50ml EAU DE COLOGNE SPRAY MEN NEW 🌺SEALED"/>
        <s v="SO CAL Hollister  (3.4oz/100ml( Eau De Cologne Spray Sealed New"/>
        <s v="DUC DE VERVINS by Houbigant Eau De Toilette Spray 4 oz -120 ml Men New &amp; Sealed."/>
        <s v="kayali vanilla candy rock sugar | 42 HUDA BEAUTY Sample 1.5ml on card New"/>
        <s v="KAYALI EDEN SPARKLING LYCHEE | 39 Eau de Parfum 0.34 oz SEALED MADE IN FRANCE"/>
        <s v="Hugo by Hugo Boss 6.7 oz EDT Cologne for Men Brand New In Box"/>
        <s v="Deep Red by Hugo Boss Perfume for women 3.0 oz edp New in Box"/>
        <s v="Deep Red by Hugo Boss EDP Perfume for Women 3.0 oz Brand New In Box"/>
        <s v="BOSS # 6 UNLIMITED by HUGO BOSS Cologne EDT Men 3.3 / 3.4 oz NO SIX NEW IN BOX"/>
        <s v="Reversed by Hugo Boss cologne for men EDT 4.2 oz New in Box"/>
        <s v="Boss Ma Vie Pour Femme by Hugo Boss 2.5 oz EDP Perfume for Women New In Box"/>
        <s v="Boss Bottled Parfum by Hugo Boss cologne for men 3.3 / 3.4 oz New in Box"/>
        <s v="HUGO BOSS BOTTLED NIGHT EAU DE TOILETTE NATURAL SPRAY 1.6 OZ - BOXED"/>
        <s v="BOSS THE SCENT by HUGO BOSS Cologne for Men edt 3.3 oz 3.4 tester"/>
        <s v="Boss Bottled Infinite By Hugo Boss EDP For Men 3.3 oz / 100 ml *NEW*"/>
        <s v="Perfume Para Hombre Con Feromonas De Atraer Mujeres Fragancia Colonia Masculino*"/>
        <s v="L'EAU D'ISSEY By Issey Miyake cologne for him EDT 6.7 / 6.8 oz New in Box"/>
        <s v="L'EAU D'ISSEY by ISSEY MIYAKE  Cologne for Men 6.7 oz  NEW IN BOX"/>
        <s v="L'eau D'Issey by Issey Miyake EDT Perfume for Women 1.6 oz New In Box"/>
        <s v="L'eau D'issey Intense by Issey Miyake, 2.5 oz EDT Spray for Men"/>
        <s v="Fusion D'issey Extreme by Issey Miyake men EDT intense 3.3 / 3.4  oz New In Box"/>
        <s v="L'Eau D'Issey by Issey Miyake Pour Homme Eau De Toilette ~ 2.5 FL OZ ~ Sealed"/>
        <s v="NEW! L'eau D'Issey by Issey Miyake 0.84 oz EDT Perfume for Women 5B"/>
        <s v="LIVE LUXE by JLO Jennifer Lopez 3.3 oz / 3.4 oz Perfume New Unboxed"/>
        <s v="Jesus Del Pozo Halloween Perfume for Women 3.4 oz 3.3 Spray New in Box Sealed"/>
        <s v="HALLOWEEN MAN X EDT 4.2 OZ / 125 ML FOR MEN (NEW IN WHITE BOX)"/>
        <s v="Halloween by Jesus Del Pozo for women EDT 3.3 /3.4 oz New Tester"/>
        <s v="Halloween Man X by Jesus Del Pozo 4.2 oz EDT Cologne for Men New In Box"/>
        <s v="Halloween Man Hero by Jesus Del Pozo cologne EDT 4.2 oz New in Box"/>
        <s v="HALLOWEEN MAN J. Del Pozo cologne edt 4.2 oz NEW IN BOX"/>
        <s v="ONE MAN SHOW HIGHLY CONCENTRATED by Jacques Bogart Cologne 3.3 / 3.4 oz NEW IN B"/>
        <s v="JAGUAR CLASSIC BLACK by Jaguar cologne for men EDT 3.3 / 3.4 oz New in Box"/>
        <s v="JAGUAR by Jaguar for Men Green Cologne 3.4 oz Spray edt New in Box"/>
        <s v="Jaguar Classic Motion by Jaguar Cologne 3.4 / 3.3 oz Men edt NEW IN BOX"/>
        <s v="Jaguar Men's Jaguar Oud EDT Spray 3.38 oz (Tester) Fragrances 7640171193212"/>
        <s v="CORIANDRE by JEAN COUTURIER for Women 30ml-1oz Eau de Toilette Spray (BQ22"/>
        <s v="Jean Paul Gaultier Le Male LE PARFUM 4.2 oz. Eau de Parfum INTENSE Spray. NO BOX"/>
        <s v="Jean Paul Gaultier Le Beau Le Parfum Intense Sample Spray Vials 1.5ml / 0.05oz"/>
        <s v="Jean Paul Gaultier Le Beau 4.2 oz. Eau de Toilette Spray for Men New NO BOX"/>
        <s v="Scandal Cologne by Jean Paul Gaultier 3.4 oz. EDT Pour Homme Spray NO BOX"/>
        <s v="Le Male by Jean Paul Gaultier 4.2 fl oz EDT Cologne for Men Brand New In Box"/>
        <s v="JEAN PAUL GAULTIER CLASSIQUE edt perfume spray 3.3 oz 3.4 Women NEW tester"/>
        <s v="LE MALE BY JEAN PAUL GAULTIER 4.2 FL OZ EAU DE TOILETTE SPRAY MEN'S NEW &amp; SEALED"/>
        <s v="Jean Paul Gaultier Le Male - Timeless 4.2oz Men's Eau de Toilette, Sealed"/>
        <s v="Jean Paul Gaultier Le Beau 4.2 oz. Eau de Toilette Spray for Men New and Sealed"/>
        <s v="Jean Paul Gaultier Le Male Le Parfum Eau de Parfume Spray 125ml  fast shipping"/>
        <s v="Jean Paul Gaultier Le Male Cologne EDT 4.2oz Iconic Masculine Fragrance Allure"/>
        <s v="Jean Paul Gaultier Le Male Le Parfum Eau de Parfume Spray 125ml"/>
        <s v="Jean Paul Gaultier Le Beau Eau De Toilette 5 ML spray For Men"/>
        <s v="Jean Paul Gaultier Le Beau Le Parfum Eau De Parfum Intense 4.2 oz 125 ml Cologne"/>
        <s v="Jeanne Arthes Boum Candy Land Eau de Parfum Women Vanille Sa Pomme d'Amour 100ml"/>
        <s v="Miami Glow by J.LO Jennifer Lopez EDT Perfume for Women 3.4 oz New In Box"/>
        <s v="Glow by J.LO Jennifer Lopez EDT Perfume For Women 1 Oz"/>
        <s v="Jessica Mc Clintock by Jessica McClintock 3.4 oz EDP Perfume for Women Tester"/>
        <s v="Jessica McClintock Perfume 1.7 oz EDP For Women New In Box"/>
        <s v="Fancy by Jessica Simpson 3.4 oz EDP Perfume for Women New In Box"/>
        <s v="Fancy by Jessica Simpson 3.3 / 3.4 oz edp perfume women NEW in Retail Box"/>
        <s v="Fancy Love by Jessica Simpson 8 oz Body Mist for Women Brand New"/>
        <s v="Sun by Jil Sander cologne for men EDT 4.2 oz New In Box"/>
        <s v="JIMMY CHOO by Jimmy Choo 3.3 / 3.4 oz Spray EDT for Women NEW IN BOX"/>
        <s v="JIMMY CHOO BLOSSOM 3.3 / 3.4 oz EDP Perfume Women NEW TESTER"/>
        <s v="JIMMY CHOO FLASH by Jimmy Choo 3.3 / 3.4 oz EDP Perfume Women NEW IN BOX"/>
        <s v="JIMMY CHOO by Jimmy Choo 3.3 / 3.4 oz EDP Women NEW IN BOX"/>
        <s v="ILLICIT FLOWER by Jimmy Choo for women EDT 3.3 / 3.4 oz New Tester"/>
        <s v="I Want Choo Forever by Jimmy Choo 3.3 oz EDP Perfume for Women New in Box"/>
        <s v="JIMMY CHOO by Jimmy Choo 3.3 / 3.4 oz Spray EDT Perfume for Women Tester"/>
        <s v="JIMMY CHOO ILLICIT FLOWER by Jimmy Choo perfume EDT 3.3 / 3.4 oz New in Box"/>
        <s v="Jimmy Choo Illicit 2 oz EDP Perfume for Women New In Box"/>
        <s v="Jimmy Choo Man, Aqua, Blue, Intense Collection Sample Size (4pcs)"/>
        <s v="Jimmy Choo Man Intense by Jimmy Choo Eau De Toilette Spray 3.3 oz Men"/>
        <s v="I Want Choo Forever by Jimmy Choo, 3.3 oz EDP Spray for Women"/>
        <s v="Jimmy Choo Ladies I Want Choo Forever EDP Spray 3.38 oz (Tester) Fragrances"/>
        <s v="Jimmy Choo Rose Passion By Jimmy Choo for her EDP 3.3 / 3.4 oz New Tester"/>
        <s v="Jimmy Choo Man Intense 3.3 / 3.4 oz EDT Cologne for Men Tester"/>
        <s v="Jimmy Choo Mini Set Gift Set Fragrances 3386460140898"/>
        <s v="Jimmy Choo Man Ice / Jimmy Choo EDT Spray 3.3 oz (100 ml) (m)"/>
        <s v="Jimmy Choo Man Ice / Jimmy Choo EDT Spray 1.7 oz (50 ml) (m)"/>
        <s v="Glow by J.LO Jennifer Lopez Perfume for Women 3.4 oz New in Box"/>
        <s v="Jo Malone Perfume Sample Vials 1.5ml - Choose Your Scent Combined Shipping"/>
        <s v="Jo Malone London Cologne Spray ,Travel Size 9ml/0.3oz **Choose Your Scent** NEW"/>
        <s v="Jo Malone English Pear &amp; Freesia Cologne EDC Perfume for Women With Sealed Box"/>
        <s v="Jo Malone English Pear &amp; Freesia 100ml/3.4fl oz Unisex Perfume Cologne Spray"/>
        <s v="Jo Malone London Grapefruit Cologne 3.4 oz"/>
        <s v="Jo Malone London Cologne Spray Travel Size 9ml/0.3oz **Choose Your Scent** NEW"/>
        <s v="Jo Malone London English Pear &amp; Sweet Pea Cologne travel size 9ml/0.3fl.oz NEW!!"/>
        <s v="Wood Sage &amp; Sea Salt By Jo Malone EDC Cologne Spray for Women New In Sealed Box"/>
        <s v="Jo Malone Myrrh &amp; Tonka Cologne Intense Spray Women's Eau de  - 3.4 fl oz/100ml"/>
        <s v="Jo Malone Orange Blossom  Cologne Spray Women's Eau de  - 3.4 fl oz/100ml"/>
        <s v="Jo Malone Peony &amp; Blush Suede Eau de Cologne 3.4Fl Oz / 100 ML Perfume"/>
        <s v="Jo Malone Wood Sage &amp; Sea Salt 1 fl oz No Box Eau de Cologne Spray Regular Size"/>
        <s v="Jo Malone Oud &amp; Bergamot Cologne Intense Spray Women's Eau de 3.4 fl oz/100ml"/>
        <s v="Jo Malone Basil &amp; Neroli Cologne Spray Women's Eau de  - 3.4 fl oz/100ml"/>
        <s v="Jo Malone Tuberose Angelica Cologne Intense Women's Eau de 3.4 fl oz/100ml"/>
        <s v="Jo Malone Bitter  Mandarin Cologne Spray Women's Eau de  - 3.4 fl oz/100ml"/>
        <s v="Jo Malone Velvet Rose &amp; Oud Cologne Intense Women's Eau de 3.4 fl oz/100ml"/>
        <s v="Jo Malone Orris &amp; Sandalwood Cologne Intense Women's Eau de 3.4 fl oz/100ml"/>
        <s v="Jo Malone Red Roses Cologne Intense Spray Women's Eau de  - 3.4 fl oz/100ml"/>
        <s v="Jo Malone English Pear &amp; Freesia 3.4oz Women's Eau de Cologne Spray"/>
        <s v="Jo Malone Cypress &amp; Grapevine by Jo Malone Cologne Intense Spray 1.7 oz for Men"/>
        <s v="Jo Malone Saffron Cologne Intense Spray Women's Eau de 3.4 fl oz/100ml"/>
        <s v="Jo Malone Nectarine Blossom &amp; Honey Cologne Women's Eau de  - 3.4 fl oz/100ml"/>
        <s v="Jo Malone Amber &amp; Patchouli Cologne Intense Spray Women's Eau de 3.4 fl oz/100ml"/>
        <s v="Jo Malone Dark Amber &amp;Ginger Lily Cologne Intense Women's Eau de 3.4 fl oz/100ml"/>
        <s v="Jo Malone London English Pear &amp; Sweet Pea Cologne, Large Size 3.4oz/100mL,NEW"/>
        <s v="Jo Malone Lime Basil &amp; Mandarin Cologne Spray Women's Eau de  - 3.4 fl oz/100ml"/>
        <s v="Jo Malone Peony &amp; Blush Suede Cologne Spray Women's Eau de  - 3.4 fl oz/100ml"/>
        <s v="Jo Malone Incense &amp; Cedrat Cologne Intense Spray Women's Eau de 3.4 fl oz/100ml"/>
        <s v="ARTISAN by John Varvatos 4.2 oz edt Men's Cologne New tester"/>
        <s v="JOHN VARVATOS 4.2 oz EDT Cologne for Men New In Box Sealed"/>
        <s v="XX Artisan by John Varvatos cologne for men EDT 4.2 oz New Tester"/>
        <s v="John Varvatos Oud 4.1/4.1 oz Eau De Parfum 100 ml Spray For Men"/>
        <s v="Joop! Men's JOOP! Homme Le Parfum EDP Spray 4.2 oz Fragrances 3616303040512"/>
        <s v="Joop Men's Joop Homme Wild EDT 4.2 oz (Tester) Fragrances 3607345849980"/>
        <s v="JOVAN MUSK by COTY Perfume 3.25 oz New in Box"/>
        <s v="Jovan Platinum Musk by Jovan cologne for men EDC 3.0 oz New in Box"/>
        <s v="Jovan Musk for Women Cologne 3.25 oz - Classic Scent Spray"/>
        <s v="COUTURE LA LA Juicy Couture women perfume edp 3.4 oz 3.3 NEW IN BOX"/>
        <s v="VIVA LA JUICY NOIR by Juicy Couture Perfume Women 3.4 oz edp 3.3 New in Box"/>
        <s v="Couture Couture by Juicy Couture perfume for women EDP 3.3 / 3.4 oz New in Box"/>
        <s v="VIVA LA JUICY ROSE COUTURE by Juicy Couture 3.4 oz EDP For Women New in Box"/>
        <s v="Viva La Juicy Rose by Juicy Couture 3.4 oz EDP Perfume for Women New In Box"/>
        <s v="VIVA LA JUICY GOLD COUTURE by Juicy Couture Women 3.3 / 3.4 oz EDP New in Box"/>
        <s v="VIVA LA JUICY by Juicy Couture perfume for women EDP 3.3 / 3.4 oz New Tester"/>
        <s v="Dirty English by Juicy Couture EDT Cologne for Men 3.4 oz New In Box"/>
        <s v="Viva La Juicy La Fleur by Juicy Couture 5 oz EDT Perfume Women Brand New Tester"/>
        <s v="JUICY COUTURE SOLID PERFUME STICK for Women 0.17 oz Mini NEW Free Ship"/>
        <s v="Viva La Juicy Sucre by Juicy Couture 3.4 oz EDP Perfume for Women New In Box"/>
        <s v="VIVA LA JUICY by JUICY COUTURE Eau De PARFUM SPRAY 1 OZ / 30mL"/>
        <s v="JUICY COUTURE DUO: VIVA LA JUICY W EDP  / VIVA LA JUICY GOLD COUTURE W EDP (5ML)"/>
        <s v="Juicy Couture By Juicy Couture Eau De Parfum Spray  Perfume Authentic 1 oz"/>
        <s v="Not a Perfume by Juliette has a gun 3.3 oz EDP Perfume for Women Tester"/>
        <s v="Not A Perfume by Juliette Has A Gun, 3.3 oz EDP Spray for Women TESTER"/>
        <s v="Not a Perfume by Juliette Has A Gun, 3.3 oz EDP Spray for Women Eau De Parfum"/>
        <s v="Juliette Has A Gun Discovery Kit includes LUST for sun SEALED new"/>
        <s v="MMMM BY Juliette Has A Gun perfume for her EDP 3.3 / 3.4 oz New in Box"/>
        <s v="Juliette Has A Gun Not a Perfume Eau De Parfum 3.3 fl. oz / 100 ml Spray Women"/>
        <s v="Not a Perfume By Juliette Has A Gun Eau De Parfum Spray 3.3 oz 100ml For Women"/>
        <s v="Juliette Has a Gun Not a Perfume Womens EDP Travel Size 5.5 ML / 0.17 oz NWOB"/>
        <s v="Juliette Has a Gun PEAR INC. 1.7 oz. Eau de Parfum Spray, New in Sealed Box"/>
        <s v="Juliette Has A Gun Not A Perfume Eau De Parfum 5 ml .17 fl oz Travel Size NEW"/>
        <s v="2x Juliette has a gun not a perfume sample vial 1.7Ml/0.057floz each"/>
        <s v="VANILLA VIBES BY JULIETTE HAS A GUN-EDP-SPRAY-3.3 OZ-100 ML-AUTHENTIC-U/B-FRANCE"/>
        <s v="The Key by Justin Bieber 3.4 oz / 100 ml Edp spy perfume for women femme vintage"/>
        <s v="Lagerfeld Classic by Lagerfeld 5 oz EDT Cologne for Men New In Box"/>
        <s v="Lagerfeld Classic 3.3 oz 100 ml EDT spray mens cologne NEW Tester"/>
        <s v="LIVE COLORFULLY SUNSET by Kate Spade women perfume 3.4 oz 3.3 edp NEW TESTER"/>
        <s v="WALK ON AIR by Kate Spade for Women FRAGRANCE MIST 8.4 oz 250 ml NEW AS PICTURE"/>
        <s v="Bloom by Kate Spade, 3.3 oz EDT Spray for Women"/>
        <s v="In Full Bloom Blush by Kate Spade for Women - 3.4 oz EDP Spray (Tester)"/>
        <s v="MEOW by KATY PERRY Eau de Parfum 3.4 oz for 3.3 Women NEW IN BOX"/>
        <s v="Indivisible by Katy Perry perfume for Women EDP 3.3 / 3.4 oz New In Box"/>
        <s v="KENNETH COLE BLACK Cologne for Men 3.4 oz EDT Spray New in Box"/>
        <s v="Black Kenneth Cole Cologne for Men 3.3 / 3.4 oz Brand New In Box"/>
        <s v="Reaction for Her by Kenneth Cole 3.3 / 3.4 oz EDP Perfume for Women New In Box"/>
        <s v="Blue Kenneth Cole Cologne for Men 3.4 oz 3.3 edt Spray New in Box"/>
        <s v="Tester Men Kenneth Cole Mankind Hero by Kenneth Cole 3.4 oz New No Cap"/>
        <s v="Kenneth Cole All Over Body Spray for Men 6 Oz Choose Scent"/>
        <s v="Kenneth Cole For Him by kenneth Cole cologne EDT 3.3 / 3.4 oz New Tester"/>
        <s v="Kenneth Cole Reaction 3.4 new without box"/>
        <s v="Kenzo Homme 3.7 oz/ 110 ml Eau de Toilette Intense Spray for Men. New Sealed Box"/>
        <s v="Kenzo Amour by Kenzo EDP For Women Spray 3.3 oz / 100 ml *NEW IN BOX*"/>
        <s v="Kenzo Jungle Elephant by Kenzo EDP For Women 3.4 oz / 100 ml *NEW IN BOX*"/>
        <s v="Kenzo Homme MARINE 3.7 oz./110 ml. Eau de Toilette Marine Spray for Men New"/>
        <s v="Khadlaj Hareem Al Sultan Gold Concentrated Oil Perfume 35 ml Women Spray"/>
        <s v="Shiyaaka KHADLAJ 100ML 3.4.OZ EAU DE PARFUM SPRAY"/>
        <s v="Khadlaj Karus Blu Spice 3.4 EDP New 🆕"/>
        <s v="Shiyaaka for Men EDP Spray 100ML (3.4 FL.OZ) By Khadlaj (Woody, Aromatic, Earth)"/>
        <s v="*YOU PICK!* Kilian LOVE DON'T BE SHY, GOOD GIRL GONE BAD 1.5ml OFFICIAL Samples"/>
        <s v="Kilian Angels' Share Eau De Parfum Sample Spray Vial 1.5ml / 0.05oz"/>
        <s v="Love by Kilian Don't Be Shy Eau de Parfum 7.5 ml/0.25 fl. oz. Free Shipping …"/>
        <s v="Good Girl Gone Bad by Kilian 1.7 oz / 50 ml Eau De Parfum Spray - New"/>
        <s v="Angels' Share By Kilian 1.7 oz Eau de Parfum Spray Refillable 50ML NEW WITH BOX"/>
        <s v="Good Girl Gone Bad by Kilian 1.7 oz EDP REFILLABLE Spray. New Sealed Box"/>
        <s v="Good Girl Gone Bad by Kilian 1.7 oz. EDP REFILLABLE Spray Women. New Sealed Box"/>
        <s v="KILIAN Paris Can't Stop Loving You Full Size 1.7oz/50mL, New in Sealed Box"/>
        <s v="Kilian Paris Can't Stop Loving You 50ml/ 1.7oz EDP New &amp; Sealed"/>
        <s v="Roses on Ice by Kilian 1.7 oz Eau de Parfum Spray for Women-New In Box"/>
        <s v="Good Girl Gone Bad By Kilian 50 ml/ 1.7oz Eau de Parfum Spray NEW SEALED"/>
        <s v="2 Kilian Good Girl Gone Bad Eau De Parfum Mini 1.5mL + Le Rouge Lip Travel Set"/>
        <s v="Pure Honey by Kim Kardashian perfume for women EDP 3.3 / 3.4 oz New in Box"/>
        <s v="KIM KARDASHIAN GOLD Perfume 3.3 / 3.4 oz EDP For Women NEW IN BOX"/>
        <s v="Kim Kardashian True Reflection Eau De Parfum Spray. Perfume for Women. 1 fl.oz"/>
        <s v="Bharara King Eau De Parfum Men 3.4 Oz"/>
        <s v="King of Kings Royal Blue Parfum 3.4 oz for Men is a wonderful men's fragrance"/>
        <s v="ROYAL NOIR 3.4 OZ PARFUM BY KING OF KINGS"/>
        <s v="L'Occitane En Provence Eau Des Baux EDT 3.4 oz 100 ml Eav Des Bavx New Original"/>
        <s v="Lacoste Eau De Lacoste Blanc L.12.12 Cologne for Men 5.9 / 6 oz New In Box"/>
        <s v="L'homme Lacoste Intense by Lacoste cologne EDT 3.3 / 3.4 oz New in Box"/>
        <s v="Lacoste Style in Play RED Men 4.2 oz 125 ml Eau De Toilette Spray Same As Photo"/>
        <s v="Lacoste Essential Eau De Toilette Pour Homme ~ 4.2 FL OZ ~ Sealed ~ AUTHENTIC"/>
        <s v="Lacoste Eau De Toilette L.12.12 Blanc Cologne 3.3 oz/ 100ml for Men"/>
        <s v="Lake &amp; Skye 11 11 Eau De Parfum 3.4oz  (WITHOUT BOX)"/>
        <s v="Encre Noire by Lalique Cologne for Men EDT 3.3 / 3.4 oz New In Box"/>
        <s v="Lalique by Lalique cologne for men EDP 4.2 oz New in Box"/>
        <s v="Brioni Intense by Brioni, 3.4 oz EDP Spray for Men"/>
        <s v="Lalique Pour Homme Lion / Lalique EDP Spray 4.2 oz (m)"/>
        <s v="Encre Noire A Lextreme / Lalique EDP Spray 3.3 oz (100 ml) (m)"/>
        <s v="Encre Noire A L'extreme by Lalique cologne for him EDP 3.3 / 3.4 oz New Tester"/>
        <s v="Poeme by Lancome 3.4 oz./ 100 ml. L'eau de Parfum Spray for Women in Sealed Box"/>
        <s v="La Vie Est Belle by Lancome Paris 2.5 fl oz EDP Perfume for Women New In Box"/>
        <s v="Miracle by Lancome Perfume for Women 3.4 oz edp New In Box"/>
        <s v="Lancome Idole Le Parfum  Spray  25ML/0.8 fl OZ New In Box"/>
        <s v="Hypnose by Lancome 2.5 oz EDP Perfume for Women New In Box"/>
        <s v="MIRACLE by Lancome EDP for Women 3.4 oz / 100 ml *NEW IN SEALED BOX*"/>
        <s v="Lot 3 x Lancome Perfume La Vie Est Belle Eau de Parfum EDP Travel Size 4ml =12ml"/>
        <s v="Miracle Perfume by Lancome 3.4 oz L'eau de Parfum Spray for Women NEW &amp; SEALED"/>
        <s v="Tresor by Lancome for Women EDP Spray 3.4 oz / 100 ml New In Box"/>
        <s v="Lancome LA VIE EST BELLE Eau de Parfum EDP Perfume 4ml Splash Mini Bottle NWOB"/>
        <s v="La Vie Est Belle INTENSEMENT by Lancome EDP for Women 3.4 oz /100ml *NEW IN BOX*"/>
        <s v="La Vie Est Belle by Lancome 3.4 oz / 100 ml Spray L'Eau De Parfum New &amp; Sealed"/>
        <s v="La Vie Est Belle by Lancome 3.4 Oz – Women's L'eau De Parfum, Sealed Freshness"/>
        <s v="La Vie Est Belle By Lancôme 2.5 OZ L'Eau De Parfum For Women"/>
        <s v="Idole by Lancome perfume for women EDP 1.7 oz New 50 ml"/>
        <s v="MIRACLE BY LANCOME L'EAU DE PARFUM 3.4 OZ / 100 ML SPRAY NEW &amp; SEALED IN BOX"/>
        <s v="Set 2 Lancome Perfume La Vie Est Belle Eau de Parfum EDP Travel Size 4ml ea =8ml"/>
        <s v="La Vie Est Belle By Lancome 3.4 Fl oz Spray Eau De Parfum Women's New &amp; Sealed"/>
        <s v="Black Opium by Yves Saint Laurent 3.0 oz EDP Perfume for Women"/>
        <s v="Lancome La Vie Est Belle 3.4 oz EDP Women's Fragrance Perfume Spray Sealed"/>
        <s v="Lancome Tresor EDP 3.4 oz Timeless Women's Perfume Spray New in Box"/>
        <s v="La Vie Est Belle IRIS ABSOLU by Lancome 3.4 oz L'Eau de Parfum Spray New In Box"/>
        <s v="Lancome Tresor Women Eau de Parfum 3.4 oz 100 ml New Sealed in Box"/>
        <s v="Lancome Tresor 3.4oz EDP Women's Elegant Perfume Spray New"/>
        <s v="La Vie Est Belle by Lancome 3.4 oz 100 ml L'Eau De Parfum BRAND NEW SEALED BOX"/>
        <s v="Lancome Idole Now 3.4oz / 100ml Eau De Parfum Spray For Women New In Box"/>
        <s v="Idole by Lancome Eau de Parfum EDP Perfume for Women 2.5 oz New in Box"/>
        <s v="Lancome Tresor 3.4 oz EDP | Classic Women's Perfume Spray | New in Box"/>
        <s v="Lancome Tresor Women's EDP 3.4 oz Spray"/>
        <s v="Lancome Tresor - Romantic 3.4oz Eau de Parfum Spray for Women"/>
        <s v="Lancôme Tresor 3.4oz Women's EDP Classic Fragrance New Sealed"/>
        <s v="Lancome Tresor 3.4 oz EDP Romantic &amp; Sophisticated for Women New"/>
        <s v="NEW &amp; SEALED! Lancome Tresor In Love for Women L'Eau De Parfum Spray 2.5 oz 5D"/>
        <s v="Tresor Midnight Rose by Lancome 2.5 oz. L'Eau de Parfum Spray for Women. New Box"/>
        <s v="Lancome La Vie Est Belle EDP - Irresistible Gourmand 3.4oz Sealed"/>
        <s v="Lancome Tresor 3.4 oz EDP Romantic Women's Perfume Spray Timeless Fragrance"/>
        <s v="TRESOR BY LANCOME 3.4 OZ / 100 ML L'EAU DE PARFUM SPRAY WOMEN'S NEW &amp; SEALED"/>
        <s v="Lancome La Vie Est Belle Little Luxuries Set Parfum,Lotion,Gloss,Blush $55 Value"/>
        <s v="Eclat D'Arpege by Lanvin 3.3 / 3.4 oz EDP Perfume for Women New In Box"/>
        <s v="LANVIN L'Homme by Lanvin Cologne L Homme for Men 3.4 oz EDT New in Box"/>
        <s v="ARPEGE by Lanvin 3.3 / 3.4 oz EDP For Women New in Box Sealed"/>
        <s v="ECLAT D'ARPEGE by Lanvin 3.3 / 3.4 oz EDP Perfume For Women New tester"/>
        <s v="Jeanne Lanvin By Lanvin Paris Eau De Parfum Natural Spray 3.3 fl oz"/>
        <s v="Arpege by Lanvin 3.3 / 3.4 oz EDP Perfume for Women NEW In Box"/>
        <s v="LAPIDUS pour Homme by Ted Lapidus Cologne 3.3 oz EDT 3.4 Men New in Box"/>
        <s v="LAPIDUS Pour Homme By Ted Lapidus Eau De Toilette 3.3 oz / 100 ml For Men"/>
        <s v="L'Artisan Parfumeur 'Mon Numero 10' Eau de Parfum 0.7oz/30ml New In Box"/>
        <s v="Qaed Al Fursan by Lattafa perfume for unisex EDP 3.04 oz New in Box"/>
        <s v="Yara by Lattafa, 3.4 oz Eau De Perfume Spray for Women"/>
        <s v="YARA Rollon Perfume Oil By Lattafa 10 ML:🥇Hot New Oil Top Tier Bestseller🥇"/>
        <s v="Fakhar Lattafa 3.4 EDP Parfum Perfume for Women New in Box"/>
        <s v="Fakhar by Lattafa Eau de Parfum 3.4 oz / 100 ml Spray for Men"/>
        <s v="Lattafa Men's Hayaati Al Maleky EDP Spray 3.4 oz Fragrances 6291108734056"/>
        <s v="Yara Tous by Lattafa perfume for Women EDP 3.4 oz New In Box"/>
        <s v="Raghba For Man EDP Spray 100Ml (3.4 Fl.OZ)+Free Deodorant Spray By Lattafa"/>
        <s v="Yara by Lattafa Perfumes Femme Concentrated Oil Fragrance Roll-On (10mL)"/>
        <s v="Opulent Oud by Lattafa 3.4 oz EDP Cologne for Men New in Box"/>
        <s v="Alpine Homme Sport EDP For Men By Maison Alhambra Lattafa 100 ML Free shipping"/>
        <s v="LATTAFA PERFUMES FAKHAR EAU DE PARFUM 100ML/3.3OZ MEN NEW IN BOX"/>
        <s v="Sheikh Al Shuyukh Luxe Edition by Lattafa 3.4 oz EDP Cologne Men New in Box"/>
        <s v="Yara Tous by Lattafa 3.4 oz EDP Perfume Women New in Box"/>
        <s v="Lattafa Men's Ramz Gold EDP Spray 3.38 oz Fragrances 6291106066715"/>
        <s v="Lattafa Fakhar EDP Spray 3.4 oz / 100 ml for Men"/>
        <s v="Ajayeb Dubai Portrait by Lattafa for Unisex - 3.4 oz EDP Spray"/>
        <s v="Hayaati by Lattafa 100 ml 3.4 EDP Perfume for Men Brand New sealed Free shipping"/>
        <s v="Lattafa Yara Women's Floral Perfume 5mL Samples Long Lasting Sweet"/>
        <s v="Lattafa Men's Ramz Silver EDP Spray 3.38 oz Fragrances 6291106066722"/>
        <s v="Lattafa Perfumes Fakhar Men EDP - spray Eau de Parfum 100ML (3.4 ounce)"/>
        <s v="Lattafa Ladies Haya EDP 3.4 oz Fragrances 6291108738504"/>
        <s v="Rave Now Women EDP Perfume By Rave Lattafa 100 ML🥇Gift Rich Amazing Fragrance🥇"/>
        <s v="Fakhar by Lattafa 3.4 oz / 100 ml EDP Spray for Men"/>
        <s v="Lattafa Men's Pride Winners Trophy Silver EDP Spray 3.4 oz Fragrances"/>
        <s v="Lattafa Perfumes Mayar EDP - Eau De Parfum Women 100ml(3.4 oz) | Lychee, white f"/>
        <s v="Ralph's Club by Ralph Lauren cologne for men EDP 3.3 / 3.4 oz New in Box"/>
        <s v="Le Labo Santal 33 Eau de Parfum Sample Spray Vial .05 oz /1.5 ml  New authentic"/>
        <s v="Le Labo Another 13 Eau de Parfum EDP Sample Vial .025oz, .75ml New in Pouch"/>
        <s v="Santal 33 by Le Labo, 3.4 oz EDP Spray for Unisex"/>
        <s v="Armaf Club De Nuit Intense Man Limited Edition 3.6oz Pure Parfum 2023 Packaging"/>
        <s v="Curve Crush by Liz Claiborne 4.2 oz Cologne for Men Brand New Tester"/>
        <s v="Curve Cologne for Men by Liz Claiborne  6.7 / 6.8 oz Spray EDC New in Box"/>
        <s v="Curve Wave Cologne for Men by Liz Claiborne 4.2 oz New in Box / Can"/>
        <s v="Curve Crush by Liz Claiborne EDT Perfume for Women 3.3 / 3.4 oz New In Box"/>
        <s v="BORA BORA by Liz Claiborne perfume for women EDP 3.4 oz New in Box"/>
        <s v="CURVE by Liz Claiborne 3.4 / 3.3 oz edt Perfume for women New in Can"/>
        <s v="Bora Bora by Liz Claiborne cologne for men EDC 3.3 / 3.4 oz New in Box"/>
        <s v="CURVE for Men by Liz Claiborne 4.2 oz edt Cologne Spray New in Can / TIN"/>
        <s v="Candie's Man by Liz Claiborne 3.4 oz EDT Cologne for Men New In Box"/>
        <s v="Discontinued REALITIES By Liz Claiborne 3.4oz Eau De Parfum (True Photo)"/>
        <s v="Liz Claiborne Curve Crush for Men Eau de Cologne for Men, 4.2 Oz"/>
        <s v="LLURE SX HUMAN PHERAMONES #1 FRAGRANCE FOR MEN TO ATTRACT BEAUTIFUL WOMEN"/>
        <s v="Lolita Lempicka by Lolita Lempicka 3.4 oz EDP Perfume for Women New In Box"/>
        <s v="AB SPIRIT MILLIONAIRE by Lomani men 3.3 oz 3.4 edt cologne NEW IN BOX"/>
        <s v="Lomani EDT Cologne 3.4 oz Men - Authentic, Brand New In Box"/>
        <s v="SPICE ADDICT PRIVATE COLLECTION BY LOMANI EDP  Spray 3.3 oz-100 ml NEW &amp; SEALED."/>
        <s v="Louis Vuitton Ombre Nomade Eau De Parfum Sample Spray - 2ml/0.06oz"/>
        <s v="Louis Vuitton Meteore Eau de Parfum Sample Spray - 2ml/0.06oz"/>
        <s v="Louis Vuitton Imagination Eau De Parfum Sample Spray - 2ml/0.06oz"/>
        <s v="Kuromi  Perfume"/>
        <s v="Lucianno California Vibe M 100ml Boxed"/>
        <s v="LUCKY YOU by Lucky Brand 3.3 oz / 3.4 oz for Women edt Perfume tester"/>
        <s v="Luxury by New Brand cologne for men EDT 3.3 /3.4 oz New In Box"/>
        <s v="mac turquatic fragrance  perfume .68oz/20ml - NIB - FREE SHIPPING"/>
        <s v="M.A.C TURQUATIC Fragrance Blend Parfume Spray, 0.68 Fl Oz. / 20 mL, New In Box"/>
        <s v="Version Prada Luna Rossa carbon /ATTITUDE NOIR FOR MEN 3.4 OZ FO"/>
        <s v="Maison Louis Marie No.04 Bois de Balincourt Perfume Oil Rollerball .10 oz No.4"/>
        <s v="Maison Alhambra Men's Victorioso Victory EDP Spray 3.4 oz Fragrances"/>
        <s v="Glacier Bold EDP Perfume By Maison Alhambra Lattafa 100 ML🥇Hot New Release🥇"/>
        <s v="Glacier Bold EDP Perfume By Maison Alhambra Lattafa 100 M 💯 (Le Beau Le Perfume"/>
        <s v="Woody Oud by Lattafa For Men EDP 2.7oz / 80ml new in box"/>
        <s v="Glacier Bold by Maison Alhambra 3.4oz EDP for Men NEW SEALED CAN"/>
        <s v="Maison Alhambra Ladies La Vita Bella Intensa EDP 3.4 oz Fragrances 6291108735954"/>
        <s v="Maison Alhambra Men's Salvo Intense EDP 3.4 oz Fragrances 6291108733486"/>
        <s v="Glacier Bold EDP Perfume By Maison Alhambra Lattafa 100 ML New Release"/>
        <s v="Maison Alhambra Ladies Pink Shimmer Secret Intense EDP Spray 3.38 oz Fragrances"/>
        <s v="Maison Alhambra Ladies Reyna Pour Femme EDP 3.4 oz Fragrances 6290360590721"/>
        <s v="Tascano Leather by Maison Alhambra for Women 2.7 oz Brand New in Box"/>
        <s v="Glacier Le Noir by Maison Alhambra 3.4oz EDP for Men NEW SEALED CAN"/>
        <s v="Delilah Perfumes EDP 3.4oz By Maison Alhambra Lattafa for Woman  Free Shipping"/>
        <s v="DELILAH PERFUME EDP 3.4 OZ BY MAISON ALHAMBRA LATTAFA FOR WOMEN -FREE SHIPING"/>
        <s v="Maison Francis Kurkdjian Amyris Homme 2.4oz Eau de Toilette"/>
        <s v="Maison Francis Kurkdjian Amyris Pour Homme Eau de Toilette 2.4 Fl Oz"/>
        <s v="Maison Margiela Replica Lazy Sunday Morning Eau de Toilette 3.4 oz New in Box US"/>
        <s v="Maison Margiela Replica Sailing Day Eau de Toilette 3.4 oz New in Box US"/>
        <s v="Replica Sailing Day by Maison Margiela 3.4 oz EDT Perfume Cologne New In Box"/>
        <s v="Maison Margiela Replica Lazy Sunday Morning Eau de Toilette 3.4 oz New in Box"/>
        <s v="Replica Jazz Club by Maison Margiela 3.4 fl oz EDT Spray for Men New in Box US"/>
        <s v="Replica Eau De Toilette ON A DATE .34 oz. NIB!  Memory In A Fragrance"/>
        <s v="Sicily by Mancera 4 oz EDP Perfume for Men Women Unisex Brand New in Box"/>
        <s v="Roses Greedy by Mancera perfume for unisex EDP 4 / 4.0 oz New in Box"/>
        <s v="Original MANCERA CEDRAT BOISE 4 oz (120 ml) EDP Spray NEW &amp; SEALED"/>
        <s v="Red Tobacco by Mancera 4 oz EDP Perfume for Men New in Box"/>
        <s v="MANCERA COSMIC PEPPER EDP 2.0ml .06fl oz x 1 COLOGNE SPRAY SAMPLE"/>
        <s v="Mandarina Duck Black 3.4oz EDT Spray For Men New Choose Your Box (Regular/TSTR)"/>
        <s v="Marc Jacobs Daisy Dream by Marc Jacobs 3.4 oz EDT Perfume for Women New In Box"/>
        <s v="Daisy Eau So Fresh Perfume by Marc Jacobs 4.2 oz EDT Spray for Women. Sealed Box"/>
        <s v="Daisy Eau So Fresh by Marc Jacobs for Women EDT Spray 4.2 oz / 125 ml New In Box"/>
        <s v="DAISY by Marc Jacobs for women EDT 3.3 / 3.4 oz New in Box"/>
        <s v="Marc Jacobs Perfect Intense Eau De Parfum 3.3 oz 100ml-Brand New Imperfect Box"/>
        <s v="Daisy Marc Jacobs Eau So Fresh 10ml Eau De Toilette Spray"/>
        <s v="Marc Jacobs Daisy Women's Eau De Toilette Spray For Women EDT 3.4Oz 100ml New"/>
        <s v="Marc Jacobs Daisy Eau So Fresh 4.2 oz / 125 mL Eau De Toilette Brand New Sealed"/>
        <s v="Marc Jacobs Daisy Eau So Fresh 4.2oz Women's Eau de Toilette Brand New &amp; Sealed"/>
        <s v="Marc Jacobs Decadence For Women by Marc Jacobs 3.4 oz 100ml EDP Spray New"/>
        <s v="Daisy Eau So Fresh by Marc Jacobs 4.25 Oz / 125 Ml – EDP Spray, Sealed"/>
        <s v="Marc Jacobs Decadence For Women 3.4 oz 100ml EDP Spray New in Box"/>
        <s v="Daisy Marc Jacobs Eau So Fresh POP 2.5 oz/ 75 ml EDT Spray for Women. New in Box"/>
        <s v="Marc Jacobs Daisy Wild Eau De Parfum EDP Miniature Splash For Women 4 ml-NIB"/>
        <s v="SEALED DEAL Marilyn Miglin HUGE 3.4 Oz Pherómone Eau de Parfum PHEROMONE"/>
        <s v="Mary Kay Domain Men’s Cologne"/>
        <s v="Complete Set of 7 Love's Baby Soft by MEM  Unboxed Original 90s pl read below"/>
        <s v="Mercedes Benz Intense by Mercedes Benz, 4 oz EDT Spray for Men"/>
        <s v="Mercedez Benz Club Black 3.3 oz EDT Spray Mens Cologne 100ml NIB"/>
        <s v="Mercedes-Benz Men's Mercedes-Benz Club Black EDT 3.4 oz Fragrances 3595471041197"/>
        <s v="Mercedes Benz Club Black Eau de Toilette for Men 1.7 Oz / 50ml"/>
        <s v="MERCEDES BENZ CLUB BLACK EDT 3.4 OZ / 100 ML FOR MEN (NEW IN WHITE BOX)"/>
        <s v="Arouse-Rx #1 Best Uncented Sex Pheromones For Men That Work 2 Attract Women"/>
        <s v="AQUA MEDIA COLOGNE FORTE 70 ML / 2.4 oz NEW BOX"/>
        <s v="Michael Jordan by Michael Jordan 3.4 oz Cologne Spray for Men New In Box"/>
        <s v="Michael Jordan Legend by Michael Jordan 3.4 oz Cologne Spray for Men New In Box"/>
        <s v="Michael Kors Sexy Amber by Michael Kors 3.4 oz EDP For Women Perfume New In Box"/>
        <s v="Michael Kors Silky Body Lotion 2.5 oz / 75 ml NEW"/>
        <s v="Michael Kors Sexy Blossom for Women EDP Spray 3.4 oz / 100 ml New In Box"/>
        <s v="Michael Kors CLASSIC(Original Formula) Eau De Parfum 3-Pcs Set  / New With Box"/>
        <s v="MICHAEL KORS EDP 3.4 Oz Eau De Parfum Spray Women NEW IN BOX SEALED"/>
        <s v="Michael Kors sparkling blush Eau De Parfum Spray  - 0.34oz/10mL - NIB"/>
        <s v="Citizen Jack Absolute by Micheal Malul for Men 3.4 FL OZ. Eau De Parfum"/>
        <s v="Edgewater 3.4 EDP Michael Malul Gents Scents"/>
        <s v="Michael Malul Ocean Noir 3.4 oz / 100 ml eau de parfum for men Spray New"/>
        <s v="Ocean Noir EDP Perfume By Michael Malul 100 ML (Eau De Parfum) (For Men)"/>
        <s v="Sexual pour homme by Michel Germain cologne EDT 4.2 oz New in Box"/>
        <s v="Miim Miic Compound 52 Hair &amp; Body Mist Sweet Strawberry Milk 8 fl oz NEW!"/>
        <s v="Intimation By Milestone Eau de Parfum 3.4 oz Men"/>
        <s v="Miraclelayer CETALOX  EDP 50ml (a real perfume)"/>
        <s v="Azure Noir Intense Men's 3.4 Oz EDT Spray Long Lasting Perfume"/>
        <s v="Parfum Azure Noir Intense Men's Cologne 3.4 Oz EDT Perfume Long Lasting"/>
        <s v="Missoni Men's Pour Homme EDP Spray 3.4 oz (Tester) Fragrances 8011003841431"/>
        <s v="Starwalker by Mont Blanc 2.5 oz EDT Cologne for Men Brand New Tester"/>
        <s v="Mont Blanc Legend by Mont Blanc cologne for men EDP 3.3 / 3.4 oz New In Box"/>
        <s v="LEGEND NIGHT by Mont Blanc cologne men EDP 3.3 / 3.4 oz New in Box"/>
        <s v="Explorer by Mont Blanc, 6.7 oz EDP Spray for Men"/>
        <s v="MONT BLANC LEGEND SPIRIT EDT 3.3 OZ FOR MEN WITH CAP NEW IN WHITE BOX"/>
        <s v="Roses Musk by Montale perfume for women EDP 3.3 / 3.4 oz New In Box"/>
        <s v="Montale Chocolate Greedy by Montale, 3.4 oz EDP Spray for Unisex"/>
        <s v="Montale Intense Cafe by Montale  EAU DE PARFUM SPRAY 3.4 OZ NEW IN BOX"/>
        <s v="WOOD &amp; SPICE Montale for men 3.4 OZ New Box"/>
        <s v="Mont Blanc Legend Spirit 6.7 oz EDT Cologne for Men New In Box"/>
        <s v="MONT BLANC LEGEND 3.3 / 3.4 oz EDT Cologne for Men New In Box"/>
        <s v="Individuel by Mont Blanc 2.5 oz EDT Cologne for Men New In Box"/>
        <s v="Mont Blanc Explorer 6.7 oz EDP Cologne for Men New In Box"/>
        <s v="Legend Red by Mont Blanc cologne for men EDP 3.3 / 3.4 oz New in Box"/>
        <s v="Explorer Platinum by Mont Blanc 3.3 oz EDP Cologne for Men New In Box"/>
        <s v="Montblanc - Signature Eau De Parfum Spray  90ml/3oz"/>
        <s v="Montblanc Legend Spirit / MontBlanc EDT Spray 3.3 oz (100 ml) (m)"/>
        <s v="Montblanc - Signature Eau De Parfum Spray  50ml/1.7oz"/>
        <s v="MontBlanc Men's Starwalker EDT Spray 2.5 oz Fragrances 3386460028486 (Tester)"/>
        <s v="Uomo Moschino by Moschino 4.2 oz EDT Cologne for Men New In Box"/>
        <s v="Moschino Fresh Couture by Moschino 3.4 oz EDT Perfume for Women Tester"/>
        <s v="MOSCHINO TOY 2 for Women Mini Perfume 0.17 oz 5 ml Eau de Parfum Splash NEW"/>
        <s v="I Love Love Cheap and Chic by Moschino EDT For Women 100 ml *NEW*"/>
        <s v="MOSCHINO Toy Boy Eau De Parfum for Men, 3.4 US fl. oz. / 100 ml"/>
        <s v="New in Box Women's Perfume Toy 2 by Moschino Eau De Parfum EDP Spray 3.4oz/100ml"/>
        <s v="Toy Boy by Moschino 3.4 oz EDP Cologne for Men New In Box"/>
        <s v="USA MOSCHINO Toy Boy Eau De Parfume Spray for Men, 3.4 fl oz NEW , in BOX"/>
        <s v="New in Box Men's Perfume Toy Boy by Moschino Eau De Parfum EDP Spray 3.4oz/100ml"/>
        <s v="Men's Perfume Sampler 10pcs Sample Vials Designer Fragrance Samples for Men"/>
        <s v="Men's cologne Perfume Sampler fragrance designer Travel-Size 10PCS sampler set"/>
        <s v="YACHT MAN RED by Myrurgia 3.3 / 3.4 oz EDT Cologne for Men New in Box"/>
        <s v="YACHT MAN DENSE by Myrurgia cologne EDT 3.3 / 3.4 oz New in Box"/>
        <s v="Bleu Noir by Narciso Rodriguez 3.3 3.4 oz EDP Cologne for Men New In Box"/>
        <s v="Narciso Rodriguez for Her 3.3 fl oz / 100 ml EDP New Sealed Free Shipping"/>
        <s v="Narciso Rodriguez for Her 3.3 / 100ML EDP Perfume for Women New In Box"/>
        <s v="Narciso Rodriguez for Her 3.3 fl oz Eau De Parfum Spray for Women New In Box"/>
        <s v="Narciso Rodriguez For Her 3.3oz EDP Signature Women's Perfume Spray New"/>
        <s v="Narciso Rodriguez FOR HER 3.3oz 100 ML Eau de Parfum Brand New Sealed In Box"/>
        <s v="NARCISO RODRIGUEZ NARCISO EAU DE PARFUM SPRAY 30 ML/1 FL.OZ."/>
        <s v="Narciso Rodriguez for Her EDP 3.3oz - New Sealed Sophistication"/>
        <s v="Narciso Rodriguez Narciso Poudree 90ml/3.0 fl oz Regular Size New with box"/>
        <s v="Narciso Rodriguez for her 3.3 fl. oz. / 100 ml Eau de Parfum Women's Fragrances"/>
        <s v="Natalie Wood Signature Fragrance Spray Purse Travel Eau de Parfum Bottle .34 oz"/>
        <s v="NAUTICA VOYAGE cologne for men EDT 6.7 oz 6.8 New in Box"/>
        <s v="Nautica Voyage Heritage by Nautica 3.4 oz EDT Cologne for Men New In Box"/>
        <s v="Nautica Voyage Men's EDT 3.4 oz Cologne Spray New in Box"/>
        <s v="NAUTICA BLUE by Nautica 3.4 oz / 100 ml Eau De Toilette Spray NEW &amp; SEALED"/>
        <s v="Assorted Nest Perfume Oil .10 Fl Oz /3ML Rollerball Each New"/>
        <s v="Sculpture Homme by Nikos 3.4 oz EDT Cologne for Men Brand New Tester"/>
        <s v="Signoricci for Men by Nina Ricci EDT Splash1.7 fl oz New Sealed Box.Vintage.Rare"/>
        <s v="Old Spice Cologne Spray for Men,Classic Scent,4.25 fl oz Free Shipping Pack Of 2"/>
        <s v="That Moment by One Direction 3.4 oz / 100 ml Edp spy perfume for women femme"/>
        <s v="Our Moment by One Direction 3.4 oz / 100 ml Edp spy perfume for women femme"/>
        <s v="Oscar by Oscar De La Renta EDT Perfume for Women 3.3 / 3.4 oz New In Box"/>
        <s v="VOLUPTE by Oscar de la Renta 3.3 / 3.4 oz EDT Perfume For Women New in Box"/>
        <s v="SO DE LA RENTA Oscar 3.3 / 3.4 oz EDT For Women New in Box"/>
        <s v="OSCAR by Oscar de la Renta for women EDT 6.7 oz New in Box"/>
        <s v="OUAI MELROSE PLACE EAU DE PARFUM 1.5ML NEW IN BAG"/>
        <s v="OUAI North Bondi Eau de Parfume .34 oz/ 10ml - Brand New"/>
        <s v="OUAI Hair &amp; Body Mist In ST. BARTS 3.3oz / 97ml Full Size NEW RELEASE '24"/>
        <s v="Pacifica Tahitian Gardenia Perfume - Purse Travel Rollerball .33oz/10ml"/>
        <s v="1 Million by Paco Rabanne 3.4 oz EDT Cologne for Men New Tester"/>
        <s v="PACO RABANNE pour homme Cologne for Men EDT  3.3 / 3.4 oz New Tester"/>
        <s v="Invictus by Paco Rabanne 3.4 oz EDT Cologne for Men Brand New Tester"/>
        <s v="LADY MILLION Paco Rabanne for women perfume EDP 2.7 oz NEW TESTER"/>
        <s v="INVICTUS Paco Rabanne men cologne edt 3.4 oz 3.3 NEW TESTER"/>
        <s v="Phantom by Paco Rabanne 3.4 oz EDT Cologne for Men Brand New In Box"/>
        <s v="XS by Paco Rabanne cologne for men EDT 3.3 / 3.4 oz New Tester"/>
        <s v="Invictus by Paco Rabanne 6.8 oz. Eau de Toilette Spray for Men. New. NO BOX"/>
        <s v="Invictus by Paco Rabanne for Men EDT Spray 3.4 oz / 100 ml New In Box"/>
        <s v="Invictus by Paco Rabanne cologne for men EDT 6.8 oz New In Box"/>
        <s v="1 Million Paco Rabanne Men 3.4 oz EDT Spray"/>
        <s v="Paco Rabanne 1 Million Men's Fragrance EDT Cologne 3.4 oz 100 ml New in Box"/>
        <s v="Invictus Platinum by Paco Rabanne 3.4 oz Eau de Parfum Spray for Men. New NO BOX"/>
        <s v="Paco Rabanne Invictus 3.4 oz EDT Sporty Men's Cologne Energizing Scent Sealed"/>
        <s v="Phantom by Paco Rabanne 5.1 oz EDT Refillable Cologne for Men Brand New In Box"/>
        <s v="One Million Royal by Paco Rabanne 1 Million Royal Cologne for Men 3.4 oz"/>
        <s v="1 Million Parfum by Paco Rabanne Parfum Spray (Tester) 3.4 oz Mens"/>
        <s v="Invictus Victory Elixir by Paco Rabanne 3.4oz Parfum Intense Men NEW SEALED Box"/>
        <s v="Invictus Victory Paco Rabanne Made Stronger With Pheromones For Sexual Allure!"/>
        <s v="Paco Rabanne Invictus EDT 3.4oz for Men - Sealed, Sporty Fragrance"/>
        <s v="Paco Rabanne Invictus Legend 100ml / 3.4 oz (Tester) Eau De Parfum Spray for Men"/>
        <s v="Paco Rabanne Pour Homme  men 1 oz EDT U/B"/>
        <s v="1 Million Lucky by Paco Rabanne 3.4 oz EDT Cologne for Men New In Box"/>
        <s v="Invictus Victory Elixir by Paco Rabanne 3.4oz Parfum Intense NEW TESTER NO BOX"/>
        <s v="Paco Rabanne 1 Million Royal Parfum 3.4 oz Cologne for Men New In Box"/>
        <s v="Paco Rabanne Invictus 3.4 oz EDT Sporty Men's Fragrance Heroic Scent"/>
        <s v="Paco Rabanne Olympea Intense Eau De Parfum Intense Spray 80 ml / 2.7oz Sealed"/>
        <s v="Paco Rabanne 1 Million 3.4 oz Men's EDT Bold Signature Scent New"/>
        <s v="1 Million by Paco Rabanne 3.4 Fl oz / 100 ml PARFUM Spray Men's New &amp; Sealed"/>
        <s v="1 Million Paco Rabanne Men 3.4 oz EDT Spray *FAST SHIPPING*"/>
        <s v="One Million Golden Oud Parfum Intense By Paco Rabanne Sample 1.5ml New Release"/>
        <s v="Paco Rabanne Invictus 3.4oz Eau de Toilette Men's Cologne Sealed"/>
        <s v="Invictus Paco Rabanne Made Stronger With Pheromones For Super Sexy Scent Trails!"/>
        <s v="Paco Rabanne One Million - Distinct 3.4oz Men's EDT Cologne, Sealed"/>
        <s v="Paco Rabanne Pure XS Night 3.4 oz 100 ml EDP  Spray in white box. Discontinued."/>
        <s v="Paco Rabanne Men's Ultrared EDT Spray 3.4 oz Fragrances 3349666005972"/>
        <s v="Paco Rabanne PHANTOM 100ml / 3.4 oz EDP INTENSE Sealed Authentic Fast Finescents"/>
        <s v="Paco Rabanne Men's 1 Million Royal Parfum Spray 1.7 oz Fragrances 3349668617043"/>
        <s v="Paco Rabanne Invictus Cologne EDT 3.4oz Sealed Victory Scent Power"/>
        <s v="Paco Rabanne 1 One Million Lucky Eau De Toilette 6.8 oz / 200 ml For Men"/>
        <s v="1 Million Men Cologne Handmade Stronger With Pheromones For Sexual Attraction!"/>
        <s v="Paco Rabanne Invictus EDT 3.4 oz | Men's Cologne"/>
        <s v="Paco Rabanne Invictus Legend 5.1 FL OZ / 150 ML EAU DE PARFUM SPRAY - RARE ITEM"/>
        <s v="Paco Rabanne PHANTOM Parfum 1.7 oz / 50 ml Men's Spray"/>
        <s v="1 Million by Paco Rabanne Men’s Sample Kit 4/pc"/>
        <s v="Paloma Picasso by Paloma Picasso for women EDT 3.3 / 3.4 oz New in Box"/>
        <s v="For J'adore D'eau 3.4 oz Eau De Parfums EDP Women Spray New In Sealed"/>
        <s v="Cabotine De Gres by Parfums 3.3 / 3.4 oz EDT Perfume For Women NEW IN BOX"/>
        <s v="Parfums de Marly Layton by Parfums de Marly, 2.5 oz EDP Spray men"/>
        <s v="Parfums De Marly Delina EDP Official Carded Sample Spray 0.05oz / 1.5ml"/>
        <s v="Herod by Parfums de Marly 2.5 oz EDP Cologne for Men New In Box"/>
        <s v="1 Vial SEDLEY by PARFUMS DE MARLY for Women 0.05 oz 1.5 ml Eau de Parfum Spray"/>
        <s v="Parfums de Marly Delina 2.5 oz/75 ml EDP Spray for Women New With Sealed Box"/>
        <s v="PDM PARFUMS DE MARLY DELINA EXCLUSIF 1.5ml .05fl oz x 1 PERFUME SPRAY SAMPLE"/>
        <s v="PARFUMS de MARLY DELINA for WOMEN 2.5 oz (75ml) EDP Spray NEW SEALED  BOX"/>
        <s v="Parfums De Marly Layton Exclusif Eau de Parfum Sample Spray 1.5ml / 0.05oz"/>
        <s v="Parfums de Marly Delina La Rosee 2.5oz Women's Eau de Parfum New Sealed"/>
        <s v="PDM PARFUMS DE MARLY VALAYA EDP 1.5ml .05fl oz x 1 PERFUME SPRAY SAMPLE"/>
        <s v="PARFUMS de MARLY DELINA for WOMEN 2.5 oz (75ml) EDP Spray NEW"/>
        <s v="GREENLEY by Parfums de Marly - 10ML Travel Sample Spray - Fresh Green PDM!!!"/>
        <s v="PDM PARFUMS DE MARLY LAYTON EXCLUSIF 1.5ml .05fl oz x 1 COLOGNE SPRAY SAMPLE"/>
        <s v="PARFUMS de MARLY DELINA La Rosee 2.5 oz./ 75 ml. EDP Spray- NEW IN BOX"/>
        <s v="Parfums deMarly Delina by Parfums de Marly 2.5 ozEau De Parfum Spray For Women"/>
        <s v="Parfums de Marly Delina La Rosee by Parfums de Marly, 2.5oz EDP Spray  For Women"/>
        <s v="Valaya Parfums de Marly for women  2.5 oz/75 ml Eau de Parfum New In Box"/>
        <s v="Valaya Parfums de Marly for women  2.5 oz/75 ml Eau de Parfum Spray New In Box"/>
        <s v="PDM PARFUMS DE MARLY DELINA EXCLUSIF 1.5ml .05fl oz x 3 PERFUME SPRAY SAMPLES"/>
        <s v="Parfums de Marly Oriana by Parfums de Marly, 2.5 oz EDP Spray women"/>
        <s v="Delina by Parfums de Marly 2.5 oz EDP Perfume for Women New in Box!"/>
        <s v="Parfums de Marly LAYTON Royal Essence EDP Spray 4.2 fl oz. NEW Sealed Box"/>
        <s v="Parfums de Marly 2.5 oz Parfums de Marly Oriana Eau De Parfum Spray"/>
        <s v="Parfums de Marly Kalan 4.2 fl oz / 125 ml Spray with box Men's Fragrances"/>
        <s v="CARLISLE by Parfums de Marly - 5ML Travel Sample Spray - TOP PDM Scent!!"/>
        <s v="New Parfums de Marly Kalan by Parfums de Marly 4.2 oz EDP Spray for Men Cologne"/>
        <s v="Parfums de Marly Delina 2.5 fl oz Women's EDP Spray USED SALE!!!"/>
        <s v="PARFUMS de MARLY DELINA for WOMEN 2.5 oz (75ml) EDP Spray NEW in BOX &amp; SEALED"/>
        <s v="Cabotine Gold by Parfums Gres for women EDT 3.3 / 3.4 oz New in Box"/>
        <s v="CABOTINE ROSE PARFUMS GRES for Women 3.3 edt 3.4 oz  Spray New in Box"/>
        <s v="PARIS HILTON 3.4 / 3.3 oz edp Perfume for Women New in Box"/>
        <s v="PARIS HILTON edt Cologne Spray 3.4 oz 3.3 Men New in RETAIL Box"/>
        <s v="Paris Hilton Heiress For Women 3.4 Oz Eau De Parfum Spray"/>
        <s v="PARIS HILTON ELECTRIFY for Women Cologne 3.4 oz 100 ml Eau de Parfum Spray UNBOX"/>
        <s v="Paris Hilton Perfume 3.4 oz 100ml Eau De Parfum Spray For Women New in Box"/>
        <s v="PS by Paul Sebastian Cologne for Men 8 / 8.0 oz Brand New In Box"/>
        <s v="Paul Sebastian PS Cologne Spray 4.0 / 4 oz EDC For Men New tester"/>
        <s v="Penhaligon's The Tragedy of Lord George 2.5oz EDP Spray Men's Perfume"/>
        <s v="Portraits The Tragedy of Lord George By Penhaligon's EDP Spray 2.5oz/75ml"/>
        <s v="Penhaligon's The Omniscient Mister Thompson 2.5 oz/75 ml Eau de Parfum Spray New"/>
        <s v="Vintage Penhaligon's London Sartorial EDT 10ML Sprayer"/>
        <s v="12 Women's Perfume Fragrance Samples Vials with Organza Bag Lot"/>
        <s v="Tea Rose by Perfumer's Workshop 4.0 / 4 oz EDT For Women New In Box"/>
        <s v="360 by Perry Ellis Perfume 3.3 / 3.4 oz Spray for Women edt NEW IN BOX"/>
        <s v="360 Red by Perry Ellis 6.7 / 6.8 oz EDT Cologne for Men New In Box"/>
        <s v="360 by Perry Ellis 3.4 oz EDT Cologne for Men New In Box"/>
        <s v="360 by Perry Ellis Perfume 6.7 oz for Women edt NEW IN BOX"/>
        <s v="360 White by Perry Ellis 3.4 oz edt 3.3 Spray for Men New in BOX"/>
        <s v="360 PURPLE Perry Ellis Women 3.4 oz 3.3 edp perfume spray NEW IN BOX"/>
        <s v="Perry Ellis 360 Red by Perry Ellis, 6.8 oz EDT Spray for Men"/>
        <s v="PHEROMONE SPRAY COLOGNE for MEN *ATTRACT WOMEN! 52X ***NEW***"/>
        <s v="Izod by Phillips-Van Heusen 3.4 oz / 100 ml Edt spy cologne for men pour homme"/>
        <s v="NIB Philosophy Pure Grace 2oz  EDT Women's Perfume New Authentic"/>
        <s v="Amazing Grace by Philosophy, 4 oz EDP Intense Spray for Women"/>
        <s v="Philosophy Pure Grace Eau De Parfum EDP Spray for Women  2 oz NEW SEALED BOX"/>
        <s v="Pure Grace Nude Rose Perfume by Philosophy for Women EDT 2 oz New"/>
        <s v="Philosophy Amazing Grace Lavender Eau de Toilette EDT Spray 4oz 120ml NOT SEALED"/>
        <s v="Philosophy Summer Grace 4oz Eau De Toilette Spray Pre-Coty"/>
        <s v="Phlur Missing Person Womens Perfume EDP Spray 0.17 Oz Mini Travel NWOB"/>
        <s v="Pierre Cardin Fusion Men's Eau de Toilette Spray. Cool Scent. New in box. 1.7 oz"/>
        <s v="Pierre Cardin For Men EDC Spray Cologne 1oz Unboxed New"/>
        <s v="Rue 21 Pink ICE Perfume Spray 1.7 FL OZ New (Unboxed)"/>
        <s v="Premium Fragrance Body Oil PINK SUGAR for Women 16 oz"/>
        <s v="Pleasing Harry Styles Fragrance Rivulets Parfum 100ml 3.4fl"/>
        <s v="Polo Double Black by Ralph Lauren for Men EDT Spray 4.2 oz / 125 ml New In Box"/>
        <s v="POLO SPORT Ralph Lauren 4.2 oz Cologne for Men EDT New in Box"/>
        <s v="Ralph Lauren Polo Blue Men's 4.2 oz 125 ml Eau De Toilette Spray New Sealed"/>
        <s v="Polo Blue by Ralph Lauren EDT Spray 4.2 oz for men Factory Sealed in Box"/>
        <s v="Polo Green by Ralph Lauren EDT for Men 4.0 oz - 118 ml NEW IN BOX SEALED"/>
        <s v="Polo Blue by Ralph Lauren 4.2oz Men's Eau de Toilette Spray EDT New &amp; Sealed Box"/>
        <s v="Polo Ralph Lauren 4.0 oz Cologne Intense Spray for Men 118 ml NIB"/>
        <s v="Polo Green by Ralph Lauren 4 Fl oz Eau De Toilette Spray New &amp; Sealed."/>
        <s v="POLO RED BY RALPH LAUREN 6.7 FL OZ / 200 ML EAU DE TOILETTE SPRAY NEW &amp; SEALED"/>
        <s v="POLO GREEN by Ralph Lauren 4.0 oz 4 Cologne EDT Men GREEN New in Box &amp; Sealed"/>
        <s v="Polo Black by Ralph Lauren EDT 2.5 oz 75 ml NEW IN SEALED BOX"/>
        <s v="Polo RALPH LAUREN Red Parfum 0.34 .34 oz 10 ml travel spray NEW 2024"/>
        <s v="Ralph Lauren Polo Red Extreme Parfum for Men 4.2 oz 125 ml  New open white box."/>
        <s v="Polo 67 Ralph Lauren Eau De Toilette .5 oz. New In Box!"/>
        <s v="Prada Luna Rossa by Prada 3.4 oz EDT Cologne for Men New In Box"/>
        <s v="Prada L'Homme Intense 3.3 oz./ 100 ml. Eau De Parfum Spray for Men"/>
        <s v="Prada Luna Rossa Black 3.4 oz EDP Cologne for Men New In Box"/>
        <s v="Prada L'Homme 3.4 oz EDT Cologne for Men New In Box"/>
        <s v="PRADA CANDY BY PRADA 2.7 FL OZ EAU DE PARFUM SPRAY BRAND NEW SEALED IN BOX"/>
        <s v="PRADA CANDY BY PRADA 2.7 FL OZ EAU DE PARFUM SPRAY NEW &amp; SEALED"/>
        <s v="PRADA L'Homme Prada Eau de Toilette Spray 1.7fl oz/50ml Men's EDT NEW &amp; SEALED"/>
        <s v="PRADA CANDY BY PRADA 2.7 oz 80ML Eau de Parfum BRAND NEW SEALED IN BOX"/>
        <s v="Prada Candy by Prada 2.7oz / 80ml Eau De Parfum Brand New Sealed in Box"/>
        <s v="PRADA LUNA ROSSA EXTREME EDP 1.7 oz 50 ml EDP Spray New no box same as pic *RARE"/>
        <s v="Prada Luna Rossa Carbon by Prada, 3.4 oz EDT Spray for Men"/>
        <s v="OCEAN LUNA ROSSA by Prada Eau de Toilette Carded Sample for MEN .04oz/1.2ml"/>
        <s v="Prada Luna Rossa Black / Prada EDP Spray 3.4 oz (100 ml) (m)"/>
        <s v="Prada Paradoxe Intense Women Eau De Parfum Spray 1.6 oz 50ml New In Box"/>
        <s v="Prada Candy Perfume 2.7oz EDP Sweetly Luxurious and New Enchanting"/>
        <s v="Prada Luna Rossa Ocean Eau de Toilette 3.3 oz / 100 ml Spray With Box NEW"/>
        <s v="Lhomme / Prada EDT Spray 1.7 oz (50 ml) (m)"/>
        <s v="Prada Les infusions De Milano Iris Cedre for Women 3.4oz/100ml EDP Spray In Box"/>
        <s v="PRADA Luna Rossa Sport 3.3oz Men's Eau de Toilette - LD008300"/>
        <s v="Prada Luna Rossa Black EDP Eau De Parfum 8ml Sample"/>
        <s v="Prada Paradoxe EDP Mini Bottle 7ml/.23oz"/>
        <s v="Bright Crystal 6.7 oz / 200mL Eau De Toilette Perfume For Women Brand New Sealed"/>
        <s v="Wind Song by Prince Matchabelli 4 oz Dusting Powder for Women New In Box"/>
        <s v="Pure Romance- Dirty French Perfume Infused With Pheromones- new and sealed!"/>
        <s v="Oxytocin-N 15iu Per Spray 1oz (30ml)"/>
        <s v="Polo Green by Ralph Lauren Cologne for Men 4 / 4.0 oz Brand New In Box"/>
        <s v="Polo Green by Ralph Lauren 8 / 8.0 oz EDT Cologne for Men New In Box"/>
        <s v="Romance by Ralph Lauren 3.4 oz EDP Perfume for Women New In Box"/>
        <s v="Polo Blue by Ralph Lauren 4.2 oz EDP Parfum Cologne for Men Brand New In Box"/>
        <s v="POLO by Ralph Lauren 4.0 oz Cologne EDT Men GREEN New in Box"/>
        <s v="POLO SPORT FRESH by Ralph Lauren cologne for men EDT 4.2 oz New in Box"/>
        <s v="Polo Deep Blue by Ralph Lauren 4.2 oz Parfum Cologne for Men New In Box"/>
        <s v="Polo Blue by Ralph Lauren 4.2 oz EDT Cologne for Men Brand New In Box"/>
        <s v="Polo Sport by Ralph Lauren 4.2 oz EDT Cologne for Men New In Box"/>
        <s v="Polo Green by Ralph Lauren 0.5 oz EDT Mini for Men Cologne New In Box"/>
        <s v="Polo Blue by Ralph Lauren 4.2 oz / 125ml EDT Spray Cologne For Men NEW &amp; SEALED"/>
        <s v="Romance by Ralph Lauren perfume for women EDP 3.3 / 3.4 oz New in Box"/>
        <s v="RALPH by Ralph Lauren 3.3 / 3.4 oz EDT For Women New in Box"/>
        <s v="Polo Blue by Ralph Lauren EDT for Men 6.7oz - 200ml *NEW IN SEALED BOX*"/>
        <s v="Polo Cologne Intense by Ralph Lauren for men EDC 8.0 oz New in Box"/>
        <s v="Polo Double Black 4.2 oz by Ralph Lauren Mens Eau De Toilette Spray New &amp; Sealed"/>
        <s v="Ralph By Ralph Lauren EDT for Women 3.4 oz - 100 ml *NEW IN SEALED BOX*"/>
        <s v="Polo Black by Ralph Lauren EDT 2.5 oz - 75 ml *NEW IN SEALED BOX*"/>
        <s v="Polo Red by Ralph Lauren EDT for Men 4.2 oz - 125 ml NEW IN BOX SEALED"/>
        <s v="Polo Cologne Intense by Ralph Lauren for men EDC 4.0 oz New in Box"/>
        <s v="SAFARI by RALPH LAUREN Cologne for Men EDT 4.2 oz New In Box"/>
        <s v="Ralph Lauren Polo Black 4.2 oz EDT Sophisticated Men's Cologne Sealed Box"/>
        <s v="Big Pony 2 Fruity Sensual by Ralph Lauren for women EDT 3.3 / 3.4 oz"/>
        <s v="Ralph Lauren ROMANCE Women 6.7 oz 200 ml Sensuous Body Moisturizer Lotion Sealed"/>
        <s v="Polo Blue by Ralph Lauren EDT for Men 2.5oz - 75ml *NEW IN SEALED BOX*"/>
        <s v="Ralph Lauren Polo Black 4.2 oz Men's EDT Cologne New Sealed"/>
        <s v="Polo Black by Ralph Lauren 4.2 Oz / 125 Ml – Men's EDT, Original Sealed Box"/>
        <s v="Polo Red by Ralph Lauren 4.2 oz EDT Cologne for Men Brand New"/>
        <s v="Polo Red Intense by Ralph Lauren 2.5 oz / 75 ml Edp spy cologne for men homme"/>
        <s v="Ralph Lauren Polo Green 4oz EDT Men's Cologne New in Box"/>
        <s v="Ralph Lauren Polo Red 6.7oz / 200ml Men's Eau De Toilette Spray Brand New Sealed"/>
        <s v="Polo Blue by Ralph Lauren Cologne for Men 4.2 oz Brand New"/>
        <s v="Polo Blue by Ralph Lauren Eau De Parfum Spray 4.2 oz 125 ml For Men"/>
        <s v="Polo Blue by Ralph Lauren 4.2 Oz – Men's Eau De Toilette, Sealed Packaging"/>
        <s v="Polo Green SET by Ralph Lauren EDT for Men 4.0 oz - 118 ml /15ml *NEW IN BOX*"/>
        <s v="Ralph Lauren Polo Black 4.2 oz / 125 ml Eau De Toilette Spray For Men Brand New!"/>
        <s v="Men Polo Deep Blue by Ralph Lauren 4.2 oz Parfum Cologne New In Box"/>
        <s v="Ralph Lauren Polo Black - Bold 4.2oz Men's EDT, New in Sealed Box"/>
        <s v="*Brand New 2024 Release* POLO 67 by Ralph Lauren - 10ML Travel Sample - Nice!!!!"/>
        <s v="Ralph by Ralph Lauren 3.4 oz EDT Perfume for Women TSTR"/>
        <s v="Ralph Lauren Polo Earth Spray - Eau De Toilette (EDT) - 1.36 fl oz - New"/>
        <s v="Polo Ralph Lauren Black EDT Eau De Toilette 2.5 oz. NIB! SEALED!"/>
        <s v="Ralph Lauren Polo Green EDT - Classic Woody Fragrance 4oz Sealed"/>
        <s v="*Brand New 2024 Release* POLO 67 by Ralph Lauren - 2ML Travel Sample - Nice!!!"/>
        <s v="Polo Red by Ralph Lauren Men's 6.7oz EDT - Vibrant Scent, Sealed New"/>
        <s v="Ralph Lauren Romance Rose Eau de Parfum 3.4 oz 100 ml Brand New Sealed"/>
        <s v="Ralph Lauren Polo Est. 67 Eau De Toilette .34 oz. Travel  Spray New!"/>
        <s v="New &amp; Sealed! Polo Black by Ralph Lauren 2.5 oz Cologne for Men 7D"/>
        <s v="Rasasi Men's Hawas EDP Spray 3.4 oz Fragrances 614514331026"/>
        <s v="Rasasi Hawas For Men EDP Parfum Spray 3.3 OZ New In Sealed Box"/>
        <s v="It's Essential EDP Perfume By Rasasi 100 ML:🥇Hot New Rasasi Premium Line🥇"/>
        <s v="RASASI Hawas Ice For Men EDP - 100Ml (3.4Oz)"/>
        <s v="Rasasi Hawas for Men sample"/>
        <s v="Rasasi It's Essential for Men Long Lasting Eau De Parfum- 100ml- FREE SHIPPING"/>
        <s v="Brilliant Silver EDP Perfume By Rasasi 100 ML:🥇Hot New Rasasi Premium Line🥇"/>
        <s v="Rasasi Ladies Daarej EDP Spray 3.4 oz Fragrances 614514177013"/>
        <s v="RASASI DAREEJ 3.4 oz-100 ml Men EDP Spray New &amp; Sealed New sale"/>
        <s v="Hawas by Rasasi 3.4oz EDP for Men NEW SEALED Box"/>
        <s v="FOR HIM by RAW CHEMISRTY 30ml/1oz Peromone Cologne Spray"/>
        <s v="Charlie White by Revlon Eau de Toilette Perfume for Women 3.4 oz New In Box"/>
        <s v="Insurrection II Sport by Reyane Tradition cologne for men EDT 3.0 oz New in Box"/>
        <s v="Insurrection Born To Be a King By Reyane Tradition for Men EDP 3.3 OZ"/>
        <s v="Insurrection II Wild 3.0 oz By Reyane Tradition Eau De Toilette Men Fragrance"/>
        <s v="FENTY by RIHANNA Eau de Parfum 1.5ml Sample Size Travel Mini NIB. Authentic."/>
        <s v="FRACAS by Robert Piguet Parfum Mini Women Splash 0.14 oz. No Box  New &amp; RARE(P44"/>
        <s v="Fracas by Robert Piguet Eau De Parfum 1.7 oz/50ml Spray New No Box"/>
        <s v="Rollerball Fracas by Robert Piguet Eau De Parfum 0.25 oz / 7.5 ml new"/>
        <s v="Fracas De Robert Piguet  Edp Spray 3.4oz/100ml New &amp; Unbox Authentic"/>
        <s v="Roberto Cavalli Men's Uomo EDT Spray 3.4 oz (100 ml) Sealed"/>
        <s v="L'homme Rochas by Rochas cologne EDT 3.3 / 3.4 oz New Tester"/>
        <s v="Roja Parfums Elysium Pour Homme Parfum Cologne Sample Spray .06oz, 1.7ml in Card"/>
        <s v="Roja Parfums Isola Blu Parfum Unisex 50ml / 1.7oz New With Sealed Box"/>
        <s v="Elysium Roja by Roja Parfums 3.4 oz Parfum Cologne Spray for Men New In Box"/>
        <s v="Scandal by Roja Parfums 3.4 oz Eau De Parfum Cologne Spray for Men New in Box"/>
        <s v="Elysium by Roja Parfums, 3.4 oz Parfum Cologne Spray for Men"/>
        <s v="Roja Dove Harrods Aoud Parfum Cologne 3.4oz 100ml For Unisex New In Box"/>
        <s v="Roja Danger by Roja Parfums Extrait De Parfum 3.4 oz EDP Spray Men's New in Box"/>
        <s v="Rue 21 CJ Black Cologne Spray  1.7 fl. Oz  New Without Box"/>
        <s v="Sweet Tooth by Sabrina Carpenter Perfume Women 2.5 oz New without Box &amp; Cap"/>
        <s v="Incanto Charms by Salvatore Ferragamo for women EDT 3.3 / 3.4 oz New Tester"/>
        <s v="INCANTO CHARMS by Salvatore Ferragamo EDT 3.4 oz Perfume for women New in Box"/>
        <s v="SALVATORE FERRAGAMO POUR FEMME edp Perfume for women 3.4 / 3.3 oz New in Box"/>
        <s v="F by Ferragamo Pour Homme cologne EDT 3.3 / 3.4 oz New in Box"/>
        <s v="F Ferragamo Free Time by Salvatore Ferragamo for men EDT 3.3 / 3.4 oz New Tester"/>
        <s v="Intense Leather by Salvatore Ferragamo for Men 3.4oz (100ML) Eau De Parfum Spray"/>
        <s v="Salvatore Ferragamo Men's &quot;F&quot; Pour Homme Black EDT Spray 3.4 oz Fragrances"/>
        <s v="Salvatore Ferragamo Intense Leather Eau de Parfum for Men 1.0 Oz / 30ml"/>
        <s v="Salvatore Ferragamo Uomo Eau De Toilette 100.0 ML IN WHITE BOX"/>
        <s v="Salvatore Ferragamo Acqua Essenziale Eau De Toilette Spray for Men 3.4 oz"/>
        <s v="Salvatore Ferragamo Men's Uomo Urban Feel EDT Spray 3.4 oz Fragrances"/>
        <s v="LOVELY by Sarah Jessica Parker Perfume for Women 3.4 oz 100 ml EDP Spray NEW"/>
        <s v="Lovely Jessica Parker 2pc Gift Set 3.4oz Perfume + Body Lotion 6.7oz~damaged box"/>
        <s v="Sarah Jessica Parker Ladies Lovely EDP Spray 6.7 oz Fragrances 5060426150678"/>
        <s v="Sean John Unforgivable for Men EDT Cologne 4.2 oz"/>
        <s v="Sean John I Am King EDT Cologne Spray for Men 3.4 oz - New in Box"/>
        <s v="Sean John Unforgivable Women's Body Mist 8 oz - Irresistibly Fresh Perfume Spray"/>
        <s v="New 2024 Sexy Cologne Cupid Hypnosis Long Lasting Pheromone Perfume for Men"/>
        <s v="New 2024 Sexy Cologne Cupid Hypnosis Long Lasting Pheromone Perfume for Men US"/>
        <s v="50ML Savagery Pheromone Men Perfume, Pheromone Cologne for Men Attract Women"/>
        <s v="New 2024 Sexy Cologne Cupid Hypnosis Long Lasting Pheromone Perfume for Men US !"/>
        <s v="New 2024 Sexy Cologne Lure Her Him Long Lasting Pheromone Perfume for Men USA✅"/>
        <s v="Vyg Cologne, Vyg Perfume, Vyg Fragrance, Vyg Fragrances, Vyg Mens Perfume"/>
        <s v="Men's Perfume Pheromone- Infused Cupid Hypnosis Cologne Fragrances Charm Spray！"/>
        <s v="Perfume EDP for Women 3.4 oz / 100 ml  NEW"/>
        <s v="Eau de Campagne by Sisley Perfumed Deodorant 5 fl oz / 150 ml *NEW IN BOX*"/>
        <s v="Snif : Sweet Ash .07 FL. OZ. - Juniper, Fir Balsam, White Moss &amp; Cedarwood"/>
        <s v="After Hours by Sol de Janeiro 3OZ/90 ML Fragrance Hair Body Mist Unisex Spray"/>
        <s v="SOL DE JANEIRO Brazilian Crush 68 Perfume Mist 90ml/3oz, Factory sealed, NO Box"/>
        <s v="Sol De Janeiro Rio Perfume Mist 1fl.oz./30ml Travel Size, Individual Sprays"/>
        <s v="Sol de Janeiro SOL Cheirosa '62 Eau de Parfum 1.7 oz / 50ML NIB Factory Sealed"/>
        <s v="Sol de Janeiro Mini Brazilian Crush Body Fragrance Mist 3.04 oz/ 90 mL"/>
        <s v="(2-Pack) Patchouly Musk Scented Oil - Spiritual Sky - 1/4 Ounce Bottle"/>
        <s v="Club De Nuit Urban Elixir by Armaf, 3.6 oz EDP Spray for Men"/>
        <s v="Club De Nuit Intense by Armaf, 6.8 oz EDP Spray for Men"/>
        <s v="MOROCCO BY SUPERZ BUDAPEST 50ML/ 1.69 OZ EXTRAIT DE PARFUM USA SELLER"/>
        <s v="TOVA BEVERLY HILLS SIGNATURE for Women Perfume 2 pcs 0.34 oz EDP Spray + Refill"/>
        <s v="Tova Beverly Hills Signature 2 pcs set for Women 3.4oz EAU DE PARFUM+1oz EDP"/>
        <s v="Taylor Swift Wonderstruck Enchanted 0.05 oz Eau De Parfum Spray Sample Vial"/>
        <s v="Wonderstruck Enchanted ByTaylor Swift .17oz/5ml Edp Splash Mini  Same As Picture"/>
        <s v="Ted Lapidus Men's Poker Face EDT 3.4 oz Fragrances 3355992008341"/>
        <s v="Territoire Gold 79 Eau de Parfum Spray for Men. Smooth &amp; Spicy Scent. 3.4 fl.oz"/>
        <s v="Lost Cherry Eau de Parfum 3.4 oz / 100ml For Women &amp; Men"/>
        <s v="The Baron For Gentleman Cologne Natural Atomizer 4.5 FL OZ NEW"/>
        <s v="The Body Shop 'White Musk Libertine' Eau De Toilette 2oz/60ml New"/>
        <s v="Alien by Thierry Mugler 3 oz EDP Perfume for Women New In Box"/>
        <s v="Angel Standing Star Thierry Mugler 3.3 oz EDP Refillable Perfume for Women NIB"/>
        <s v="ANGEL Thierry Mugler Eau De parfum Spray Women's 3.4 oz / 100 ml New Sealed Box"/>
        <s v="Mugler Cologne Come Together by Thierry Mugler 3.3 oz EDT Spray in Sealed Box"/>
        <s v="Angel Perfume by Thierry Mugler, 3.4 oz Refillable EDP BRAND NEW SEALED IN BOX"/>
        <s v="Thierry Mugler Angel Eau De Parfum  3.4 oz / 100 ml New Factory Sealed"/>
        <s v="Alien Musc Mysterieux by Thierry Mugler for Women 0.05 oz Eau Parfum Vial Spray"/>
        <s v="Alien by Thierry Mugler EDP for Women REFILLABLE 1oz / 30ml *NEW SEALED BOX*"/>
        <s v="Alien by Thierry Mugler 3.4 oz EDP Refill Perfume for Women New In Box"/>
        <s v="Aura Mugler by Thierry Mugler Eau de Parfum Miniature Splash Perfume for Women"/>
        <s v="Thierry Mugler Angel Womens EDP 3.4 oz Iconic Luxurious Scent New Sealed"/>
        <s v="Angel by Thierry Mugler Star Refillable EDP For Women 0.8oz / 25ml *NEW IN BOX*"/>
        <s v="Alien by Thierry Mugler perfume for women EDP 2 / 2.0 oz New in Box"/>
        <s v="Angel by Thierry Mugler 3.4 oz Eau De Parfum Spray Refillable Star New &amp; Sealed"/>
        <s v="Thierry Mugler Angel 1.7oz EDP Women's Perfume Spray New Sealed"/>
        <s v="Angel for Women by Thierry Mugler Eau de Parfum Spray 0.23 FL OZ / 7 ML"/>
        <s v="Thierry Mugler Angel 1.7 oz Women's Eau De Parfum | Heavenly Scent Sealed"/>
        <s v="Thierry Mugler Angel Women's EDP 3.4oz Scent Spray New"/>
        <s v="THIERRY MUGLER AURA MUGLER EAU DE TOILETTE REFILLABLE SPRAY 30 ML/ 1.0 FL OZ"/>
        <s v="Tiffany Love for Him 3 oz Eau de Toilette EDT Perfume for Men Spray New In Box"/>
        <s v="TIFFANY SHEER BY Tiffany &amp; Co. FOR WOMEN MINI BOTTLE"/>
        <s v="Atlantide by Tiziana Terenzi 1.5ml Vial Spray New Factory Sealed"/>
        <s v="Tom Ford Noir Extreme by Tom Ford 3.4 oz EDP Cologne for Men New In Box"/>
        <s v="Tom Ford Soleil Neige Sheer Body Oil, Full Size 1.5oz/45mL , New &amp; Sealed"/>
        <s v="Tom Ford Black Orchid Eau De Parfum Sample Size Spray .05 FL. OZ 1.5ml VIAL VOC"/>
        <s v="Tom Ford Beau De Jour 3.4 oz EDP Cologne for Men New In Box"/>
        <s v="TOM FORD SOLEIL BLANC SHIMMERING BODY OIL GOLD - 1.5 OZ - NEW"/>
        <s v="New TOM FORD GREY VETIVER Parfum Sample Spray .05oz, 1.5ml"/>
        <s v="Tom Ford  Electric Cherry Eau De Parfum EDP Sample Spray 2ml NIB"/>
        <s v="5 Original M&amp;H Tom Ford Impressions, Tobacco Vanille, Oud Wood &amp; More"/>
        <s v="Maritime Deep Blue by Tommy Bahama 4.2 oz Cologne for Men New in Box"/>
        <s v="Tommy Bahama Maritime Deep Blue for Men 4.2 oz 125 ML Cologne Spray NEW AS PIC**"/>
        <s v="Tommy Bahama St. Kitts / Tommy Bahama Cologne Spray 3.4 oz (100 ml) (M)"/>
        <s v="Tommy Bahama MARITIME VOYAGE for Him Men 4.2 oz 1.25 ml Cologne Spray NEW IN BOX"/>
        <s v="TOMMY BOY EST 1985 by Tommy Hilfiger Cologne edt men 3.4 / 3.3 oz NEW in BOX"/>
        <s v="TOMMY by TOMMY HILFIGER Cologne for Men 0.5 oz Eau de Toilette Spray NEW AS PIC"/>
        <s v="TOMMY HILFIGER IMPACT INTENSE Cologne for Men 3.4 oz 100 ml Eau de Parfum Spray"/>
        <s v="Impact Tommy Hilfiger 3.4 oz EDT + Travel Spray 0.14 oz Cologne Men New In Box"/>
        <s v="TOMMY GIRL by TOMMY HILFIGER for Women 0.5 oz Eau de Toilette Spray NEW IN BOX"/>
        <s v="Topshelf Love Bombed- Pheromone Cologne for Men Attraction &amp; Confidence (50 ml)"/>
        <s v="Tory Burch Signature Eau de Parfum  0.2oz / 6ml  Rollerball  NEW"/>
        <s v="Tous Touch by Tous for Women EDT 3.3 / 3.4 oz Tester with Cap"/>
        <s v="Tru Fragrance Strawberry Icing Perfume EDP 3.4 oz FREE SHIPPING"/>
        <s v="True Religion Perfume for Women 3.4 oz 100 ml EDP New in Box"/>
        <s v="Varens For Men Cafe Vanille Eau De Toilette for MEN - Gourmand, Elegant, Bold"/>
        <s v="Ulta Beauty 2024 Spring Scent Wardrobe 19 Piece Perfume Sample Set w/ $15 Cert"/>
        <s v="PERFUME Cologne for MEN Long Lasting Fragrance 100ML 3.4 Oz Gift Fast PARFUM"/>
        <s v="SEALED NEW CUPID HYPNOSIS MEN’S PHEROMONE COLOGNE 1.7 OZ | MEET MORE HOT WOMEN🔥"/>
        <s v="Yara by Lattafa Perfumes | Eau De Parfum-100ml (3.4 fl oz) |-Female Long Lasting"/>
        <s v="1/2PCS 50ml Men's Pheromone-Cupid Infused Perfume- Hypnosis Cologne Fragrances"/>
        <s v="SEALED NEW CUPID 2.0 HYPNOSIS MEN’S PHEROMONE COLOGNE 1.7 OZ MEET MORE HOT WOMEN"/>
        <s v="USA Perfume Bottle Spray Atomizer Pump Ball / Bulb &amp; Tube / Hose Replacement"/>
        <s v="Men's Perfume-Cupid Hypnosis Pheromone-Infused Cologne Fragrances Charm Toilette"/>
        <s v="Cologne Fragrance Aluminum Car Air Freshener for Men Modern Vent-Clip universal"/>
        <s v="50ml Pheromone Perfume Spray for Women Lady Attractant Men Long Lasting Gifts"/>
        <s v="SEALED NEW CUPID HYPNOSIS MEN’S PHEROMONE COLOGNE 1.7 OZ | MEET MORE HOT WOMEN"/>
        <s v="Cupid II Charm Toilette for Men,Pheromone-Infused Perfume Cologne Fragrances NEW"/>
        <s v="Yara by Lattafa Perfumes | Eau De Parfum - 100ml (3.4 fl oz) | - Women."/>
        <s v="Men's Pheromone-Infused Perfume Cupid Hypnosis Cologne Fragrances Charm Toilette"/>
        <s v="Cupid Hypnosis Cologne For Men Cupid Fragrances for Men, Cupid Cologne for Men--"/>
        <s v="Men's Pheromone-Infused Perfume-Cupid Hypnosis Cologne Fragrances Charm Toilette"/>
        <s v="30ml Venom Pheromone Perfume Collection Floral Scent Fragrance Perfume For Women"/>
        <s v="Lattafa YARA by Lattafa 3.4 Oz (100 ml) EDP Eau De Parfum Spray for Women."/>
        <s v="3 bottles*Men's parfum Bundle* , &amp;- Brand New, Smells Amazing"/>
        <s v="100ML Marc Jacobs Daisy by Marc Jacobs 3.4 oz EDT Perfume for Women New In Box"/>
        <s v="SOL DE JANEIRO Brazilian Crush 39 Perfume Body Mist Fragrance 3.4floz New in Box"/>
        <s v="HOGO BOSS cologne For Men 3.4 oz"/>
        <s v="Armaf Club de Nuit ICONIC 3.6 fl.oz Eau de Parfum | Armaf's Exclusive New Launch"/>
        <s v="9 AM Dive EDP Perfume By Afnan 100 ML🥇Super Famous Top Selling Fragrance 9PM"/>
        <s v="USA Parfums de Marly Layton Royal Essence 4.2 oz. Men's Eau de Parfum"/>
        <s v="Hawas for him Eau De Parfum By Rasasi 100ml 3.4 FL OZ NEW"/>
        <s v="Versace Dylan 3.4 oz Eau de Parfum Spray Parfume Fragrances for Women Purple"/>
        <s v="Cupid Charm Toilette for Men (Pheromone-Infused),Mens Cologne Fragrances Perfume"/>
        <s v="VERSE ADONIS Pour Homme cologne for men 3.4oz"/>
        <s v="Hawas for him Eau De Parfum By Rasasi 100ml 3.4 FL OZ HOT"/>
        <s v="VERSE ADONIS RED For Men Eau de Parfum 3.4oz"/>
        <s v="12 Piece Mixed Men’s Cologne Lot: Assorted scents In 3.4 Oz Bottles"/>
        <s v="Parfums De-Marly-Haltane Eau de Parfum spray 4.2 oz for Men New in Box"/>
        <s v="Hawas for Men Eau De Parfum - 100ML (3.4 oz) by Rasasi Y1"/>
        <s v="Love Bombed Pheromone Cologne for- Men Enhanced Scents Pheromone Perfume"/>
        <s v="VALENTINE NERO WOMEN Eau de Parfum 3.4 oz"/>
        <s v="3.4 oz/100mL Eau de Toilette Spray Brand New for Giorgio Armani Acqua Di Gio"/>
        <s v="Sweet Tooth Eau de Parfum, Perfume for Women, 1 fl oz"/>
        <s v="Cologne For Men Lot 2 Piece"/>
        <s v="United Colors of Benetton MINI COLORS FEMME WOMEN **Lot of 8** 0.13 oz 4ml EDT"/>
        <s v="Men's  Perfume Black Intense 3.4 Fl Oz Parfum Fragrance"/>
        <s v="Valentino Uomo EDT Perfume For Men 3.4oz / 100ml Spray *NEW IN BOX*"/>
        <s v="Urban Outfitters Le Monde  Gourmand Eau De Parfum Fraise Fouettee 070 1oz."/>
        <s v="Valentino Donna Born In Roma Perfume 3.4oz.EDP Spray for Women New in Sealed Box"/>
        <s v="Valentino Uomo Born In Roma Coral Fantasy 3.4 oz EDT Cologne New In Box"/>
        <s v="Valentino Uomo Born In Roma 3.4 oz. Eau de Toilette Spray for Men New in Box"/>
        <s v="VALENTINO Perfume Travel Spray 10ml (Choose Your Scent) Combined Shipping"/>
        <s v="Voce Viva by Valentino 3.4 oz EDP Perfume for Women New In Box"/>
        <s v="Donna Born In Roma Yellow Dream by Valentino for her EDP 3.3 / 3.4 oz New in Box"/>
        <s v="Valentine Milano For Women Perfume 3.4 fl.oz from Fragrance Couture."/>
        <s v="VALENTINO DONNA BORN IN ROMA INTENSE 3.4 oz 100ml EAU DE PARFUM SPRAY SEALED"/>
        <s v="Valentino Donna Born In Roma Intense 3.4 oz EDP Spray For Women NEW"/>
        <s v="Valentino Uomo Born In Roma Eau De Toilette Travel Spray 15ml / 0.5 Oz For Men"/>
        <s v="Uomo Born In Roma Yellow Dream by Valentino 3.4 oz EDT Cologne Men New in Box"/>
        <s v="Valentino Uomo Born In Roma Coral Fantasy 3.4fl.oz 100 ml EDT Cologne New In Box"/>
        <s v="New Valentino Donna Born In Roma Intense 3.4 oz EDP Intense Spray For Women"/>
        <s v="Valentino Uomo Born In Roma Coral Fantasy 3.4 oz/100ml EDT Cologne for Men New"/>
        <s v="Valentino Donna Born in Roma Intense EDP Spray For Women 100ml/3.4oz"/>
        <s v="Valentino Uomo Born In Roma 3.4.Oz /100ML Eau De Toilette Spray for Men"/>
        <s v="Valentino Uomo Born in Roma Intense 10ml Spray For Men ."/>
        <s v="Valentino DONNA by Valentino for Women 3.4 oz.Eau De Parfum Spray in Sealed Box"/>
        <s v="Valentino Uomo Cologne by Valentino 3.4oz EDT Eau de Toilette for Men New in Box"/>
        <s v="Valentino Donna Born In Roma Eau De Parfum  2ML Spray For Women"/>
        <s v="VERA WANG Perfume 3.3 / 3.4 oz EDP For Women Spray NEW IN BOX"/>
        <s v="PRINCESS by VERA WANG Perfume 3.3 / 3.4 oz EDT For Women NEW in BOX"/>
        <s v="Flower Princess by Vera Wang for women EDT 3.3 / 3.4 oz New Tester"/>
        <s v="Versace Eros by Gianni Versace 3.4 oz EDT Cologne for Men Tester"/>
        <s v="Versace Pour Homme Signature by Versace 3.4 oz EDT Cologne for Men New In Box"/>
        <s v="Versace Pour Homme Signature by Versace 3.4 oz EDT Cologne for Men New Tester"/>
        <s v="mini cologne Versace Pour Homme for Men Brand New In Box"/>
        <s v="mini Yellow Diamond by Versace EDT Perfume for Women Brand New In Box"/>
        <s v="Versace Bright Crystal Absolu by Versace 3.0 oz EDP Perfume for Women Tester"/>
        <s v="Mini Versace Crystal Noir by Versace 0.17 oz EDT Perfume for Women New In Box"/>
        <s v="Blue Jeans by Versus Gianni Versace 2.5 oz EDT Cologne for Men New In Box"/>
        <s v="Versace Dylan Blue by Gianni Versace 3.4 oz EDT Cologne for Men New Tester"/>
        <s v="Versace Pour Homme Oud Noir 3.4 oz EDP Cologne for Men New In Box"/>
        <s v="VERSACE CRYSTAL NOIR by Gianni Versace for women EDT 3.0 oz New in Box"/>
        <s v="VERSACE WOMAN by Gianni Versace Perfume for Women EDP 3.4 oz New in Box SEALED"/>
        <s v="Red Jeans by Versus Versace 2.5 oz Perfume for Women New In Box"/>
        <s v="Yellow Diamond by Gianni Versace for women EDT 3.0 oz New Tester"/>
        <s v="Versace Dylan Blue pour homme cologne for men EDT 6.7 oz 6.8 New in Box"/>
        <s v="Versace 4pc Miniature Gift Set for Men Eau Fraiche, Dylan Blue, Eros, Pour Homme"/>
        <s v="Versace Bright Crystal Absolu by Versace perfume for her EDP 3.0 oz New in Box"/>
        <s v="Versace Bright Crystal Eau De Toilette Rollerball Women 0.3 Oz/10 Ml"/>
        <s v="Versace Dylan Turquoise by Gianni Versace 3.4 oz EDT Perfume for Women NiB"/>
        <s v="Versace Pour Femme Dylan Blue 3.4 oz EDP Perfume for Women New In Box"/>
        <s v="VERSACE EROS FLAME by Versace for men cologne EDP 3.3 / 3.4 oz New in Box"/>
        <s v="Versace Man Eau Fraiche by Gianni Versace EDT 0.17oz New in Box"/>
        <s v="Mini Versace Dylan Blue Pour Femme 0.17 oz EDP Perfume for Women New In Box"/>
        <s v="Versace Man Fraiche EDT Spray 3.4 oz / 100 ml New In Box Free Shipping"/>
        <s v="Versace Bright Crystal Women EDT 6.7 oz 200 ml New Sealed in Box"/>
        <s v="Versace Bright Crystal Eau De Toilette Spray 6.7 oz Factory Sealed Free Shipping"/>
        <s v="Versace Bright Crystal by Versace for Women EDT Spray 3.0 oz / 90 ml New In Box"/>
        <s v="Versace Eros by Gianni Versace 3.4 oz 100ml EDT Cologne for Men New In Box"/>
        <s v="Versace Dylan Turquoise by Gianni Versace for women EDT 3.3 / 3.4 oz New Tester"/>
        <s v="Versace Pour Femme Dylan Purple 3.4 oz EDP Perfume for Women New In Box"/>
        <s v="Versace Yellow Diamond Perfume for Women EDT 3.0 oz 90 ml New in Box"/>
        <s v="Eau Fraiche By Versace 3.4 oz 100 ml Eau de Toilette Brand New Sealed In Box"/>
        <s v="Versace Bright Crystal 3.0 fl oz/90ml Eau de Toilette Spray for Women New In Box"/>
        <s v="Versace Yellow Diamond EDT 3.0oz - Sealed New, Luminous Scent"/>
        <s v="Versace by Versace, 5 Piece Variety Mini Gift Set for Women New"/>
        <s v="Mini Versace Eros Pour Femme 0.17 oz EDT Perfume for Women New In Box"/>
        <s v="Versace Eros by Gianni Versace 3.4oz EDT Cologne for Men 100ml New in Box"/>
        <s v="Versace Dylan Turquoise Eau de Toilette Travel Spray NIB 0.33 oz / 10 ml"/>
        <s v="Versace Dylan Blue Pour Homme EDT For Men  3.4 oz / 100 ml *NEW*"/>
        <s v="Versace Eros Flame by Versace 3.4 oz EDP Cologne PARFUM for Men New In Box"/>
        <s v="Versace Bright Crystal 3oz Women's EDT Spray New"/>
        <s v="Versace Dylan Purple Women EDP 3.4 Oz Spray lotion Shower gel &amp; Mini 4 Pc Set"/>
        <s v="Versace Dylan Purple Women 3.4 oz 100 ml *Eau De Parfum* Spray Tester"/>
        <s v="VERSACE EROS POUR FEMME 3.4 oz 3.3 edt Perfume New Tester"/>
        <s v="Versace Pour Homme by Versace EDT for Men 3.4 oz / 100 ml  *NEW*"/>
        <s v="Versace Men's The Dreamer EDT Spray 3.4 oz (Tester) Fragrances 8011003997848"/>
        <s v="Versace Bright Crystal Women's EDT 6.7 oz Spray"/>
        <s v="Versace Ladies Dylan Turquoise Gift Set Fragrances 8011003873487"/>
        <s v="Versense By Versace EDT For Women 3.4 oz / 100 ml *NEW*"/>
        <s v="Versace Bright Crystal EDT 3oz Women's Scent Spray New"/>
        <s v="Versace Dylan Purple By Versace 3.4oz./100ml Edp Spray Women New Same As Picture"/>
        <s v="Versace Men's L'Homme EDT Spray 3.4 oz (Tester) Fragrances 8011003996735"/>
        <s v="Versace Eros for Men 3.4 fl oz Eau de Toilette Spray"/>
        <s v="Versace Ladies Versace Woman EDP Spray 1.7 oz (Tester) Fragrances 8018365250277"/>
        <s v="Bright Crystal de Versace Eau de Toilette 3.0 EE. UU. fl. oz. / Spray Mujer 90 ml-"/>
        <s v="Sirene by Vicky Tiel 3.3 / 3.4 oz EDP For Women New in Box"/>
        <s v="Victor &amp; Rolf Spicebomb Extreme EDP 1.7 oz/ 50 ML  Spray For Men"/>
        <s v="VICTOR MANUELLE GOLD EAU DE PARFUM SPRAY FOR MEN 3.4 Oz / 100 ml BRAND NEW!!!"/>
        <s v="Victoria's Secret Very Sexy Women's Perfume EDP 3.4 oz 100 ml New Sealed"/>
        <s v="VICTORIAS SECRET TEASE SUGAR FLEUR ROLLERBALL EAU DE PARFUM  .23oz/7ml no box"/>
        <s v="Victoria's Secret Bombshell Women's 3.4 fl oz Eau de Parfum NEW IN BOX &amp; SEALED"/>
        <s v="Victoria's Secret Bombshell - Enticing 3.4oz Perfume, Sealed in Box"/>
        <s v="Victoria's Secret Very Sexy Women's EDP 3.4 oz 100 ml Spray New Sealed"/>
        <s v="Victoria's Secret Heavenly Perfume Spray Eau de Parfum 3.4 oz 100 ml New Sealed"/>
        <s v="VERY SEXY Perfume Victoria's Secret 3.4 oz 100 ml  Eau De Parfum BRAND NEW"/>
        <s v="Victoria's Secret Tease Perfume for Women Eau de Parfum 3.4 oz 100ml New in Box"/>
        <s v="Victoria's Secret Tease Women's EDP Spray 3.4 oz 100ml New in Box"/>
        <s v="Bombshell by Victoria's Secret 3.4 Oz – Eau De Parfum Spray, Fresh &amp; Sealed"/>
        <s v="VICTORIA'S SECRET CRUSH FRAGRANCE BODY MIST SPRAY 8.4 FL OZ"/>
        <s v="Victoria's Secret SOL Body Fragrance Mist 250ml/8.4 fl oz"/>
        <s v="VICTORIA'S SECRET SCANDALOUS EAU DE PARFUM SPRAY 1.7 OZ **NEW SEALED BOX**"/>
        <s v="Victoria's Secret Heavenly 3.4 fl oz Spray Eau de Parfum Women's New &amp; Sealed"/>
        <s v="VICTORIA'S SECRET Tease Crème Cloud Eau de Parfum 3.4oz 100 ml  Women's Spray"/>
        <s v="VICTORIA SECRET TEASE 3.4 oz 100 ml Eau De Parfum Women's Spray"/>
        <s v="Victoria's Secret VERY SEXY 3.4 fl oz/100 ml EDP Spray for Women New &amp; Sealed"/>
        <s v="VICTORIA'S SECRET Bombshell Seduction Fine Fragrance Mist 8.4 fl oz - NEW"/>
        <s v="BOMBSHELL Victoria's Secret PERFUME 2.5 Oz 75 ml Fine Fragrance Mist Spray WOMEN"/>
        <s v="VICTORIA'S SECRET TEASE 3.4 FL OZ 100 ML EAU DE PARFUM BRAND NEW SEALED BOX"/>
        <s v="Victoria's Secret Bombshell Escape Eau De Parfum 3.4oz"/>
        <s v="VICTORIA'S SECRET HEAVENLY PARFUM EAU DE PARFUM 3.4 fl. oz. /  100ml"/>
        <s v="Victoria's Secret DREAM ANGELS DESIRE 4.2 oz Eau De Parfum Spray"/>
        <s v="Victoria Secret Bombshell Fragrance Mist 250ml-FREE SHIPPING"/>
        <s v="Victoria's Secret Bombshell FINE Body LOTION Fragrance Perfume 250ml"/>
        <s v="Victoria's Secret Bombshell Sundrenched Eau De Parfum 3.4 Fl Oz Edp Perfume New"/>
        <s v="Spicebomb Extreme by Viktor &amp; Rolf 3.04 oz EDP Cologne for Men New In Box"/>
        <s v="Viktor Rolf Flowerbomb 3.4 oz L'Eau De Parfum Spray New Factory Sealed in Box"/>
        <s v="Flowerbomb by Viktor &amp; Rolf 3.4 oz L'Eau de Parfum Spray Factory Sealed New"/>
        <s v="Viktor &amp; Rolf Flowerbomb Ruby Orchid 3.4 oz. Eau de Parfum Spray"/>
        <s v="FLOWERBOMB BY VIKTOR &amp; ROLF 3.4 OZ SPRAY EAU DE PARFUM SPRAY NEW &amp; SEALED"/>
        <s v="Flowerbomb by Viktor &amp; Rolf 3.4 oz 100ML Eau De Parfum Brand New Sealed In Box"/>
        <s v="Flowerbomb by Viktor &amp; Rolf EDP for Women 50 ml - 1.7 oz  *NEW IN SEALED BOX*"/>
        <s v="Flowerbomb by Viktor &amp; Rolf 3.4 oz L'Eau de Parfum Spray BRAND NEW SEALED IN BOX"/>
        <s v="Spicebomb Night Vision by Viktor &amp; Rolf, 3 oz EDP Spray for Men"/>
        <s v="SpiceBomb Extreme Made Stronger With Pheromones For Super Hot Sexual Attraction!"/>
        <s v="Viktor &amp; Rolf Flowerbomb Tiger Lily EDP 0.34oz/10ml. New In Box."/>
        <s v="Viktor &amp; Rolf Flowerbomb EDP 3.4oz | Explosive Floral Perfume | Sealed"/>
        <s v="Spicebomb Night Vision by Viktor &amp; Rolf cologne men EDT 3 / 3.0 oz New in Box"/>
        <s v="VIKTOR &amp; ROLF FLOWERBOMB EAU DE PARFUM TRAVEL SIZE SPRAY VAIL 0.1FL.OZ/3ML"/>
        <s v="Viktor &amp; Rolf Spicebomb for Men Eau de Toilette 20 ml 0.68 oz Travel Spray"/>
        <s v="Spicebomb Night Vision 3.04 Oz Eau De Parfum Spray by Viktor &amp; Rolf NEW IN BOX"/>
        <s v="Vilhelm Parfumerie A Lilac A Day Eau De Parfum Spray Women 3.4 Oz / 100ml"/>
        <s v="Vince Camuto Virtu by Vince Camuto 3.4 oz EDT Cologne for Men Brand New Tester"/>
        <s v="Vince Camuto Illuminare Eau De Parfum Spray, 3.4 Fl Oz Open Box"/>
        <s v="Naxos By Xerjoff Vial Spray 2ml New Sealed"/>
        <s v="Mefisto Gentiluomo by Xerjoff EDP for Men 2ml Vial Spray New Factory Sealed"/>
        <s v="Xerjoff Casamorati Bouquet Ideale Eau de Parfum 3.4 Oz Spray Regular Size No Box"/>
        <s v="LILY OF THE VALLEY by Yardley London perfume for women EDT 4.2 oz New in Box"/>
        <s v="Yardley English Honeysuckle Perfum By Yardley London EDT Spray 4.2oz/125ml Women"/>
        <s v="YSL Y EDT cologne for men Eau de Toilette EDT 3.3 / 3.4 oz New With Box"/>
        <s v="YSL Yves Saint Laurent Y Eau de Toilette Spray 3.3 oz/100ML EDT Mens Cologne New"/>
        <s v="Yves Saint Laurent Black Opium Women's Perfume EDP 3.0 oz 90 ml Sealed New"/>
        <s v="Libre by Yves Saint Laurent YSL 3 oz EDP Perfume for Women New in Box"/>
        <s v="YSL Yves Saint Laurent Y Eau de Perfume  100ml / 3.3 oz Men Cologne Sealed Box"/>
        <s v="3.3 oz YSL Yves Saint Laurent Y Eau de Perfume Spray Cologne For Men"/>
        <s v="YSL Yves Saint Laurent Y Eau de Perfume 3.3 oz 100ML Cologne Spray For Men"/>
        <s v="THALLIUM by YVES DE SISTELLE Men Cologne 3.3 oz edt 3.4 New in Box"/>
        <s v="Thallium Anonymous by Yves de Sistelle Cologne Men EDT 3.3 / 3.4 oz New In Box"/>
        <s v="La Nuit De L'homme by Yves Saint Laurent YSL Cologne Men 3.3 3.4 oz New In Box"/>
        <s v="Y by Yves Saint Laurent YSL 3.3 / 3.4 oz EDP Cologne for Men New In Box"/>
        <s v="L'Homme by Yves Saint Laurent YSL 3.3 / 3.4 oz EDT Cologne for Men New In Box"/>
        <s v="LA NUIT DE L'HOMME by Yves Saint Laurent cologne EDT 3.3 / 3.4 oz New in Box"/>
        <s v="Black Opium Yves Saint Laurent 3.0 oz Eau De Parfum Perfume New Factory Sealed"/>
        <s v="Y By Yves Saint Laurent LE PARFUM for Men 3.3 oz / 100 ml *NEW IN BOX*"/>
        <s v="KOUROS by Yves Saint Laurent 3.3 EDT Cologne MEN 3.4 oz YSL New in Box"/>
        <s v="Yves Saint Laurent Y Eau de Toilette Spray For Men YSL EDT 3.3oz 100ml"/>
        <s v="Y by Yves Saint Laurent cologne for men EDT 3.3 / 3.4 oz New"/>
        <s v="YSL YVES SAINT LAURENT LIBRE EDP 1.2ml .04fl oz x 1 PERFUME SPRAY SAMPLE VIAL"/>
        <s v="YSL La Nuit De L’Homme Bleu Electrique EDT INTENSE 3.3 oz / 100 ml New &amp; Sealed"/>
        <s v="Libre By Yves Saint Laurent for Women EDT 1.6 oz / 50 ml *NEW IN SEALED BOX*"/>
        <s v="Mon Paris 3 oz Perfume by Yves Saint Laurent 90 ml Womens Spray EDP New &amp; Sealed"/>
        <s v="NIB YSL Yves Saint Laurent MYSLF EDP Spray 3ml / 0.1oz MYSELF NEW FOR 2023"/>
        <s v="Yves Saint Laurent Black Opium 3oz Eau de Parfum Women's New Sealed"/>
        <s v="YSL La Nuit De L’Homme Bleu Electrique EDT INTENSE 3.3OZ/100ML RARE &amp; NEW IN BOX"/>
        <s v="Y YSL YVES SAINT LAURENT EAU DE TOILETTE 0.25 Fl. Oz. 7.5 Ml. COLLECTIBLE MINI"/>
        <s v="Mon Paris by Yves Saint Laurent 3 fl oz/90 ml EDP Spray for Women New &amp; Sealed"/>
        <s v="Libre, Eau De Parfum Intense By Yves Saint Laurent 3oz for Women NEW"/>
        <s v="Parisienne by Yves Saint Laurent EDP for Women 3 oz / 90 ml *NEW IN SEALED BOX*"/>
        <s v="Y By Yves Saint Laurent LE PARFUM 3.3 Fl oz Spray Men's New &amp; Sealed"/>
        <s v="Yves Saint Laurent Cinema Eau de Parfum Spray for Women 3.0 Oz New"/>
        <s v="Y By Yves Saint Laurent LE PARFUM 3.3 fl oz / 100 ml Spray New &amp; Sealed In Box"/>
        <s v="Yves Saint Laurent Libre YSL Eau de Parfum Spray 3 fl oz for Women New With Box"/>
        <s v="Libre by Yves Saint Laurent Eau de Parfum Spray 3 fl oz for Women New In Box"/>
        <s v="Yves Saint Laurent Libre Eau De Parfum  3.0 oz / 90 ml for Women"/>
        <s v="Yves Saint Laurent Y Men's Eau De Parfum 3.4 oz/100 ml"/>
        <s v="Y by Yves Saint Laurent Eau De Parfum Spray 3.3 /3.4 oz Men Sealed!!!"/>
        <s v="Yves Saint Laurent Libre Eau De Parfum EDP Spray For Women 3.0 Oz 90 ml New Seal"/>
        <s v="Yves Saint Laurent Women's Opium 1.6 Oz  Eau de Toilette Spray Brand New Sealed"/>
        <s v="Y By Yves Saint Laurent LE PARFUM Spray 3.3 oz / 100 ml New &amp; Sealed."/>
        <s v="Libre By Yves Saint Laurent for Women EDT 3 oz / 90 ml *NEW IN SEALED BOX*"/>
        <s v="Yves Saint Laurent L'Homme 3.3 oz Men's Eau de Parfum"/>
        <s v="Yves Saint Laurent YSL M7 2.7 oz Eau De Toilette 80 ml Spray For Men"/>
        <s v="Mon Paris by Yves Saint Laurent Eau De Parfum 3oz 90ml Perfume New Sealed in Box"/>
        <s v="Lanuit De Lhomme by Ysl EDT Spray 3.3 oz (100 ml) (m)"/>
        <s v="Y By Yves Saint Laurent LE PARFUM 3.3 oz / 100 ml Spray New &amp; Sealed In Box"/>
        <s v="New Yves Saint Laurent Libre Eau De Parfum EDP Spray for Women 3.0 fl oz/90 ml！"/>
        <s v="Yves Saint Laurent Men's Y Eau de Parfum Intense EDP Spray 3.38 oz Fragrances"/>
        <s v="Yves Saint Laurent Black Opium Eau De Parfum 3 oz/ 90 ml for Women"/>
        <s v="Yves Saint Laurent YSL Y Elixir PARFUM CONCENTRE 2oz. 2024 New Release! SEALED"/>
        <s v="Yves Saint Laurent Black Opium Eau De Parfum Spray 90 ml 3 Oz For Women New Seal"/>
        <s v="Yves Saint Laurent Y Men's Eau De Parfum Intense 3.4 oz/ 100 ml"/>
        <s v="YSL Y Eau Fraiche (3.3 Oz/100 ML) Eau De Toilette Spray *Rare/Discontinued*"/>
        <s v="New Yves Saint Laurent Y Intense Eau De Parfum EDP Spray for Men 3.3 oz/100 ml"/>
        <s v="YSL Yves Saint Laurent MYSLF EDP Spray 10ml / 0.33oz MYSELF NEW in BOX"/>
        <s v="YSL YVES SAINT LAURENT Y PARFUM L ELIXIR SAMPLE SPRAY 0.04 FL OZ / 1.2 ML"/>
        <s v="YSL Black Opium EDP Women - Hypnotic Coffee &amp; Vanilla 3oz Sealed"/>
        <s v="Yves Saint Laurent Mon Paris Eau De Parfum 3 oz/90 ml for Women"/>
        <s v="Yves Saint Laurent MYSLF 100ml / 3.3 oz EDP Spray For Men New With Sealed Box"/>
        <s v="Black Opium by Yves Saint Laurent EDP for Women 3.0 oz / 90 ml NEW"/>
        <s v="New YSL Mon Paris Eau De Parfum 3 oz/90ml Yves Saint Laurent EDP Spray for Women"/>
        <s v="YSL Y L'ELIXIR Parfum Concentre 10ml/.33 TRAVEL SPRAY Men YVES SAINT LAURENT NEW"/>
        <s v="ZARA Sunrise On The Red Sand Dunes (Mylene Alran) 3.4oz (100ml) EDP Spray SEALED"/>
        <s v="ZARA Sunrise On The Red Sand Dunes (Mylene Alran) 1.01oz (30ml) EDP Spray SEALED"/>
        <s v="2 ZARA Red Temptation Spray  They Maybe Expired Strong Alcohol Smell NO RETURNS!"/>
        <s v="Zara Hello kitty Eau De Toilette 1.69 fl oz/50ml Perfume Fragrance Spray"/>
        <s v="ZARA  8.0 SUMMER Eau Dau Toilette 100 ML"/>
        <s v="asdf" u="1"/>
      </sharedItems>
    </cacheField>
    <cacheField name="type" numFmtId="0">
      <sharedItems/>
    </cacheField>
    <cacheField name="price" numFmtId="0">
      <sharedItems containsSemiMixedTypes="0" containsString="0" containsNumber="1" minValue="1.99" maxValue="299.99"/>
    </cacheField>
    <cacheField name="priceWithCurrency" numFmtId="0">
      <sharedItems/>
    </cacheField>
    <cacheField name="available" numFmtId="0">
      <sharedItems containsString="0" containsBlank="1" containsNumber="1" containsInteger="1" minValue="2" maxValue="842"/>
    </cacheField>
    <cacheField name="availableText" numFmtId="0">
      <sharedItems/>
    </cacheField>
    <cacheField name="sold" numFmtId="0">
      <sharedItems containsString="0" containsBlank="1" containsNumber="1" containsInteger="1" minValue="1" maxValue="54052"/>
    </cacheField>
    <cacheField name="lastUpdated" numFmtId="0">
      <sharedItems/>
    </cacheField>
    <cacheField name="itemLocation" numFmtId="0">
      <sharedItems/>
    </cacheField>
    <cacheField name="gender" numFmtId="0">
      <sharedItems containsMixedTypes="1" containsNumber="1" containsInteger="1" minValue="1" maxValue="1" count="3">
        <s v="female"/>
        <s v="male"/>
        <n v="1" u="1"/>
      </sharedItems>
    </cacheField>
    <cacheField name="income" numFmtId="164">
      <sharedItems containsSemiMixedTypes="0" containsString="0" containsNumber="1" minValue="0" maxValue="1420246.15"/>
    </cacheField>
    <cacheField name="Thomasville, Alabama, United States" numFmtId="0">
      <sharedItems containsMixedTypes="1" containsNumber="1" containsInteger="1" minValue="20744" maxValue="89101"/>
    </cacheField>
    <cacheField name="Kolumna1" numFmtId="0">
      <sharedItems containsBlank="1"/>
    </cacheField>
    <cacheField name="Kolumna2" numFmtId="0">
      <sharedItems containsBlank="1"/>
    </cacheField>
    <cacheField name="Kolumna3" numFmtId="0">
      <sharedItems containsBlank="1"/>
    </cacheField>
    <cacheField name="brandID" numFmtId="0">
      <sharedItems containsSemiMixedTypes="0" containsString="0" containsNumber="1" containsInteger="1" minValue="1" maxValue="372"/>
    </cacheField>
    <cacheField name="IndexSoldModel" numFmtId="0">
      <sharedItems containsMixedTypes="1" containsNumber="1" containsInteger="1" minValue="1" maxValue="1926"/>
    </cacheField>
    <cacheField name="IndexIncomeModel" numFmtId="0">
      <sharedItems containsSemiMixedTypes="0" containsString="0" containsNumber="1" containsInteger="1" minValue="1" maxValue="1979"/>
    </cacheField>
    <cacheField name="Pole1" numFmtId="0" formula=" 0" databaseField="0"/>
    <cacheField name="Pole2" numFmtId="0" formula="IndexSoldModel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lina Stec" refreshedDate="45470.849947916664" createdVersion="8" refreshedVersion="8" minRefreshableVersion="3" recordCount="63" xr:uid="{E183E455-9427-47EB-BEB6-4860BAF149A6}">
  <cacheSource type="worksheet">
    <worksheetSource ref="F44:G1048" sheet="Obliczenia"/>
  </cacheSource>
  <cacheFields count="2">
    <cacheField name="title" numFmtId="0">
      <sharedItems containsBlank="1" count="990">
        <s v="D&amp;G DOLCE GABBANA 3 L'IMPERATRICE EDT 1.5ml Tester"/>
        <s v="Dolce and Gabbana Womens Light Blue Fragrance Carded Sample 1.5ml Lot Of 5"/>
        <s v="Dolce &amp; Gabbana Light Blue Summer Vibes Eau de Toilette Sample Spray 1.5ml New"/>
        <s v="LIGHT BLUE FOREVER Cologne for men Dolce &amp; Gabbana 0.33 oz/10 ml EDP Spray unbox"/>
        <s v="Dolce &amp; Gabbana DOLCE VIOLET Women Perfume 5ml EDT Splash MINI Travel Size (C61"/>
        <s v="DOLCE &amp; GABBANA Devotion Eau de Parfum Miniature Perfume in Box  .17 oz MINI"/>
        <s v="Dolce &amp; Gabbana Light Blue 3.3 /3.4 oz Women’s Eau de Toilette Spray NEW"/>
        <s v="Light Blue by Dolce &amp; Gabbana for Women EDT 3.3 FL OZ/ 100ML New Sealed Packed"/>
        <s v="Dolce &amp; Gabbana Cologne For Men Eau De Toilette Spray 2.5oz./75ml NEW (E2E-1351)"/>
        <s v="Dolce &amp; Gabbana Cologne For Men Eau De Toilette Spray 2.5oz./75ml **NIB**"/>
        <s v="Dolce &amp; Gabbana Light Blue Men 4.2 oz Eau De Toilette Spray Brand New Sealed!!"/>
        <s v="Dolce &amp; Gabbana Light Blue 3.3 /3.4 oz Women’s Eau de Toilette EDT Spray NEW!!"/>
        <s v="Dolce &amp; Gabbana Light Blue Men 4.2 oz Eau De Toilette Spray Brand New Sealed"/>
        <s v="Light Blue by Dolce &amp; Gabbana for women EDT 3.3 / 3.4 oz SEALED NEW"/>
        <s v="12 Dolce &amp; Gabbana The One Luminous Night Exclusive Edition Sample Spray 0.8ml"/>
        <s v="Light Blue by Dolce &amp; Gabbana 3.3 / 3.4 oz EDT Perfume for Women New In Box"/>
        <s v="Dolce &amp; Gabbana Light Blue 3.3 /3.4 oz Women’s Eau de Toilette Spray New Sealed"/>
        <s v="Dolce &amp; Gabbana Light Blue  3.3 oz / 3.4 oz EDT Spray for Women Brand New Sealed"/>
        <s v="Light Blue by Dolce &amp; Gabbana 3.3 oz / 3.4 oz 100mL EDT Spray Brand New Sealed"/>
        <s v="Dolce &amp; Gabbana Light Blue Men 4.2 oz / 125 mL EDT Spray Brand New &amp; Sealed"/>
        <s v="Garden by Dolce &amp; Gabbana for Women 1.6oz Eau De Parfum Spray New In Box"/>
        <s v="Dolce &amp; Gabbana Light Blue Men Cologne EDT 4.2oz Crisp Oceanic Scent Breeze"/>
        <s v="Dolce &amp; Gabbana Light Blue for Men - Invigorating 4.2oz EDT Spray, New"/>
        <s v="Dolce &amp; Gabbana Light Blue Women 3.4 fl oz 100 ML Eau de Toilette NEW SEALED BOX"/>
        <s v="Light Blue 3.3 oz by Dolce &amp; Gabbana EDT Perfume for Women New In Box &amp; SEALED"/>
        <s v="Dolce &amp; Gabbana Light Blue EDT 3.3 oz 3.4 oz Crisp Refreshing Women's Scent"/>
        <s v="Dolce &amp; Gabbana Light Blue for Women 3.3 oz / 3.4 oz Refreshing EDT New"/>
        <s v="Light Blue by Dolce &amp; Gabbana 3.3 oz Women's Eau de Toilette Spray New &amp; Sealed"/>
        <s v="Dolce &amp; Gabbana Pour Homme 4.2 oz D&amp;G Cologne for Men Tester with Cap"/>
        <s v="Dolce Gabbana Light Blue Men 4.2 oz / 125 mL EDT Spray New &amp; Sealed"/>
        <s v="Dolce Shine by Dolce &amp; Gabbana 2.5 oz EDP Perfume for Women Brand New Tester"/>
        <s v="K by Dolce &amp; Gabbana 3.4 oz Eau De Toilette King Cologne Spray for Men New"/>
        <s v="Light Blue Eau Intense / Dolce &amp; Gabbana EDP Spray 1.6 oz (50 ml) (m)"/>
        <s v="USA K by Dolce &amp; Gabbana cologne for men EDT 3.3 / 3.4 oz in Box New"/>
        <s v="Dolce &amp; Gabbana Light Blue 1.7 oz./ 50 ml. Eau de Toilette Spray for Women New"/>
        <s v="Dolce &amp; Gabbana Pour Homme Men's EDT Cologne 4.2 Oz New in Box"/>
        <s v="Dolce &amp; Gabbana 4.2oz Intenso EDP Sealed Men's Cologne"/>
        <s v="Dolce &amp; Gabbana Pour Femme 3.3 / 3.4 oz EDP Perfume for Women Brand New Tester"/>
        <s v="Dolce&amp;Gabbana Light Blue Forever for Women 3.38 fl oz Eau de Parfum Spray"/>
        <s v="Dolce &amp; Gabbana The One 2.5 oz / 75 ml Eau De Parfum Spray Women's New &amp; Sealed"/>
        <s v="The Only One by Dolce &amp; Gabbana perfume for women EDP 3.3 / 3.4 oz New Tester"/>
        <s v="Dolce &amp; Gabbana Ladies The Only One EDP Spray 3.4 oz (Tester) Fragrances"/>
        <s v="The One by Dolce &amp; Gabbana D&amp;G Cologne for Men 3.3 / 3.4 oz Brand New In Box"/>
        <s v="Dolce &amp; Gabbana Light Blue 6.7 fl oz Eau De Toilette Spray Women's New &amp; Sealed"/>
        <s v="Dolce &amp; Gabbana Light Blue 6.7 oz Spray Eau De Toilette Women's New &amp; Sealed"/>
        <s v="Light Blue by Dolce &amp; Gabbana D&amp;G 6.7 oz EDT Cologne for Men New In Box"/>
        <s v="K by Dolce &amp; Gabbana 3.3 oz EDP Cologne for Men New In Box"/>
        <s v="K by Dolce and Gabbana for Men - 3.3 oz EDP Spray"/>
        <s v="K by Dolce &amp; Gabbana KING cologne for men EDT 5 oz New in Box"/>
        <s v="The One by Dolce &amp; Gabbana 5 / 5.0 oz EDT Cologne for Men New In Box"/>
        <s v="Dolce &amp; Gabbana Light Blue Eau Intense 6.7 oz. EDP Spray for Men. New in Box"/>
        <s v="Dolce &amp; Gabbana The One for Men 3.3 oz./ 100 ml. Eau de Parfum Spray For Men New"/>
        <s v="DOLCE &amp; GABBANA LIGHT BLUE FOREVER POUR HOMME EAU DE PARFUM SPRAY 50 ML/1.6 OZ."/>
        <s v="Dolce &amp; Gabbana K (King) Eau de Parfum Intense for Men 3.3 Oz / 100ml"/>
        <s v="Dolce &amp; Gabbana &quot;K (KING) INTENSE&quot;,3.3oz, Men, EDP, Spray,2024, Sealed"/>
        <s v="Dolce &amp; Gabbana Light Blue Italian Love Pour Homme 100ml / 3.3 oz EDT Spray Rare"/>
        <s v="Dolce &amp; Gabbana The One Royal Night Exclusive Edition 100ml/3.3 oz EDP Spray Men"/>
        <s v="Dolce &amp; Gabbana Light Blue Forever Pour Homme 100ml / 3.3 oz EDP Spray Rare"/>
        <s v="Dolce &amp; Gabbana The One Mysterious Night Exclusive 100ml / 3.3 oz EDP Spray Men"/>
        <s v="Dolce &amp; Gabbana The One Luminous Night 3.3/3.4 oz Eau De Parfum 100 ml Spray Men"/>
        <m/>
        <s v="Dossier Aromatic Watermelon Eau de Parfum. Size: 50ml / 1.7oz" u="1"/>
        <s v="Dossier FRUITY ORANGE Eau de Parfum 1.7 Fl oz / 50 mL Perfume NEW IN BOX" u="1"/>
        <s v="Dossier Fruity Almond Eau de Parfum 1.7 Oz Fragrance Perfume NEW IN BOX" u="1"/>
        <s v="AQUATIC LIME mens DOSSIER fragrance EDT for Acqua Di Gio 1.7oz 50ml" u="1"/>
        <s v="Dossier Ambery Vanilla Eau de Parfum. Size: 50ml / 1.7oz" u="1"/>
        <s v="Dossier Fougere Pink Pepper Eau de Parfum. Size: 50ml / 1.7oz" u="1"/>
        <s v="Dossier Spicy Vetiver Eau de Parfum. Size: 50ml / 1.7oz" u="1"/>
        <s v="Dossier FRUITY ALMOND Eau de Parfum 1.7 Fl oz / 50 mL Perfume NEW IN BOX" u="1"/>
        <s v="Dossier POWDERY PEACH Eau de Parfum 1.7 Fl oz / 50 mL Perfume NEW IN BOX" u="1"/>
        <s v="Dossier Citrus Ginger Eau de Parfum. Size: 50ml / 1.7oz" u="1"/>
        <s v="Dossier WOODY HYACINTH Eau de Parfum 1.7 Fl oz / 50 mL Perfume NEW IN BOX" u="1"/>
        <s v="Dossier WOODY OAKMOSS Eau de Parfum 1.7 Fl oz / 50 mL Perfume NEW IN BOX" u="1"/>
        <s v="Dossier FRUITY BROWN SUGAR Eau de Parfum 1.7 Fl oz / 50 mL Perfume NEW IN BOX" u="1"/>
        <s v="Dossier Aromatic Pineapple Eau de Parfum. Size: 50ml / 1.7oz" u="1"/>
        <s v="Dossier MUSKY MUSK Eau de Parfum 1.7 Fl oz / 50 mL Perfume NEW IN BOX" u="1"/>
        <s v="Dossier Citrus Peony Eau de Parfum. Size: 50ml / 1.7oz" u="1"/>
        <s v="Dossier Floral Honeysuckle Eau de Parfum Spray 1.7 Oz EDP Perfume NEW No Box" u="1"/>
        <s v="Dossier Musky Oakmoss Eau de Parfum Natural Fragrance 1.7 Oz Cologne New no Box" u="1"/>
        <s v="Dossier Gourmand White Flowers 1.7 oz Cologne Spray New No Box" u="1"/>
        <s v="Dossier FLORAL MARSHMALLOW Eau de Parfum 1.7 Fl oz / 50 mL Perfume NEW IN BOX" u="1"/>
        <s v="Dossier Musky Oakmoss Eau de Parfum. Size: 50ml / 1.7oz" u="1"/>
        <s v="Woody Peony Womans Dossier fragrance for Ex Nihilo's Fleur Narcotique 90%  FULL" u="1"/>
        <s v="Be Delicious DKNY by Donna Karan, 8 oz Fragrance Mist for Women" u="1"/>
        <s v="Donna Karan CASHMERE MIST Deodorant-Anti-Perspirant Stick 1 OZ / 30mL NEW" u="1"/>
        <s v="BE DELICIOUS Perfume DKNY Donna Karan 1.0 Oz 30 ml EDP Spray Women Without Box" u="1"/>
        <s v="Donna karen Cashmere Mist Deodorant 1.7oz" u="1"/>
        <s v="Donna Karan Cashmere Mist 3.4oz Women's Eau de Parfum Brand New Sealed" u="1"/>
        <s v="Cashmere Mist by Donna Karan 3.4 oz / 100ml Women Eau de Parfum Brand New Sealed" u="1"/>
        <s v="Donna Karan Cashmere Mist 3.4 oz / 100ml Women Eau de Parfum Brand New Sealed" u="1"/>
        <s v="Donna Karan Cashmere Mist EDP 3.4oz Women's Fragrance New Sealed" u="1"/>
        <s v="Cashmere Mist by Donna Karan 3.4 oz / 100mL Spray for Women EDP Brand New Sealed" u="1"/>
        <s v="KAYALI EDEN SPARKLING LYCHEE | 39 Eau de Parfum 0.34 oz SEALED MADE IN FRANCE" u="1"/>
        <s v="Hermes Terre D'Hermes Parfum Pure Perfume Sample Spray .06oz, 2ml New in Card" u="1"/>
        <s v="Twilly d'Hermes 7.5ml EDP Mini Splash (New with box)" u="1"/>
        <s v="HERMES TERRE D'HERMES EAU GIVREE EAU DE PARFUM SPRAY 0.42 Oz / 12.5 ml TRAVEL!!!" u="1"/>
        <s v="H24 by Hermes EDT for Men 1.7 oz / 50 ml *NEW IN BOX*" u="1"/>
        <s v="TWILLY d'HERMES EAU POIVREE *  2.87 Fl Oz (85ml) EDP Spray - New Unsealed Box" u="1"/>
        <s v="Un Jardin Sur Le Toit by Hermes 3.3 oz EDT Spray for Women Eau de Toilette New" u="1"/>
        <s v="Un Jardin Sur Le Nil by Hermes EDT for Women 1.6 oz / 50 ml *NEW IN SEALED BOX*" u="1"/>
        <s v="Terre D'Hermes By Hermes EDT for Men 1.7 oz / 50 ml *NEW IN SEALED BOX*" u="1"/>
        <s v="Un Jardin Sur Le Nil by Hermes 3.3 / 3.4 oz Perfume for Women Brand New Tester" u="1"/>
        <s v="Terre D'Hermes by Hermes cologne for men EDT 3.3 / 3.4 oz New in Box" u="1"/>
        <s v="Eau D'Orange Verte by Hermes Cologne for Men 3.3 / 3.4 oz New In Box" u="1"/>
        <s v="Jour D'hermes by Hermes EDP for Women 2.87 oz / 85 ml *NEW IN SEALED BOX*" u="1"/>
        <s v="Un Jardin Sur La Lagune By Hermes EDT For Women 3.3 oz / 100 ml *NEW IN BOX*" u="1"/>
        <s v="Terre D'hermes by Hermes 6.7 oz EDT Cologne for Men New In Box" u="1"/>
        <s v="Terre D'hermes by Hermes EDT for Men Spray 6.7 oz / 200 ml *NEW IN SEALED BOX*" u="1"/>
        <s v="Brazilian Inebriante Eau de Parfum Male Perfume 100ml - Hinode Original" u="1"/>
        <s v="DUC DE VERVINS by Houbigant Eau De Toilette Spray 4 oz -120 ml Men New &amp; Sealed." u="1"/>
        <s v="LIVE LUXE by JLO Jennifer Lopez 3.3 oz / 3.4 oz Perfume New Unboxed" u="1"/>
        <s v="Deep Red by Hugo Boss Perfume for women 3.0 oz edp New in Box" u="1"/>
        <s v="Deep Red by Hugo Boss EDP Perfume for Women 3.0 oz Brand New In Box" u="1"/>
        <s v="Boss Ma Vie Pour Femme by Hugo Boss 2.5 oz EDP Perfume for Women New In Box" u="1"/>
        <s v="Hugo by Hugo Boss 6.7 oz EDT Cologne for Men Brand New In Box" u="1"/>
        <s v="BOSS # 6 UNLIMITED by HUGO BOSS Cologne EDT Men 3.3 / 3.4 oz NO SIX NEW IN BOX" u="1"/>
        <s v="Reversed by Hugo Boss cologne for men EDT 4.2 oz New in Box" u="1"/>
        <s v="Boss Bottled Parfum by Hugo Boss cologne for men 3.3 / 3.4 oz New in Box" u="1"/>
        <s v="HUGO BOSS BOTTLED NIGHT EAU DE TOILETTE NATURAL SPRAY 1.6 OZ - BOXED" u="1"/>
        <s v="BOSS THE SCENT by HUGO BOSS Cologne for Men edt 3.3 oz 3.4 tester" u="1"/>
        <s v="Boss Bottled Infinite By Hugo Boss EDP For Men 3.3 oz / 100 ml *NEW*" u="1"/>
        <s v="Glow by J.LO Jennifer Lopez Perfume for Women 3.4 oz New in Box" u="1"/>
        <s v="COUTURE LA LA Juicy Couture women perfume edp 3.4 oz 3.3 NEW IN BOX" u="1"/>
        <s v="VIVA LA JUICY NOIR by Juicy Couture Perfume Women 3.4 oz edp 3.3 New in Box" u="1"/>
        <s v="Couture Couture by Juicy Couture perfume for women EDP 3.3 / 3.4 oz New in Box" u="1"/>
        <s v="VIVA LA JUICY ROSE COUTURE by Juicy Couture 3.4 oz EDP For Women New in Box" u="1"/>
        <s v="Viva La Juicy Rose by Juicy Couture 3.4 oz EDP Perfume for Women New In Box" u="1"/>
        <s v="VIVA LA JUICY GOLD COUTURE by Juicy Couture Women 3.3 / 3.4 oz EDP New in Box" u="1"/>
        <s v="VIVA LA JUICY by Juicy Couture perfume for women EDP 3.3 / 3.4 oz New Tester" u="1"/>
        <s v="Dirty English by Juicy Couture EDT Cologne for Men 3.4 oz New In Box" u="1"/>
        <s v="Viva La Juicy La Fleur by Juicy Couture 5 oz EDT Perfume Women Brand New Tester" u="1"/>
        <s v="JUICY COUTURE SOLID PERFUME STICK for Women 0.17 oz Mini NEW Free Ship" u="1"/>
        <s v="Viva La Juicy Sucre by Juicy Couture 3.4 oz EDP Perfume for Women New In Box" u="1"/>
        <s v="VIVA LA JUICY by JUICY COUTURE Eau De PARFUM SPRAY 1 OZ / 30mL" u="1"/>
        <s v="JUICY COUTURE DUO: VIVA LA JUICY W EDP  / VIVA LA JUICY GOLD COUTURE W EDP (5ML)" u="1"/>
        <s v="Juicy Couture By Juicy Couture Eau De Parfum Spray  Perfume Authentic 1 oz" u="1"/>
        <s v="mini Terre D'Hermes by Hermes 0.17 oz EDT Cologne for Men Brand New In Box" u="1"/>
        <s v="Hermes Men's Terre d'Hermes EDT Spray 0.42 oz Fragrances 3346130013426" u="1"/>
        <s v="Hermes Men's Terre D'Hermes Parfum Spray 0.42 oz Fragrances 3346131402519" u="1"/>
        <s v="Hollister Wave by Hollister 3.4 oz EDP Perfume for Women Brand New In Box" u="1"/>
        <s v="Hollister Festival Vibes 3.4 oz EDT Cologne for Men Brand New In Box" u="1"/>
        <s v="WAVE By Hollister California perfum for Women 3.3 / 3.4 oz EDP New Tester" u="1"/>
        <s v="Hollister Jake Cologne Eau De Cologne 1.7 Oz/50 ml Ne🦋 Sealed Men" u="1"/>
        <s v="SOCAL by HOLLISTER SO CAL 1.7 oz 50ml EAU DE COLOGNE SPRAY MEN NEW 🌺SEALED" u="1"/>
        <s v="SO CAL Hollister  (3.4oz/100ml( Eau De Cologne Spray Sealed New" u="1"/>
        <s v="Sauvage Dior Eau De Parfum MINATURE 10ml / 0.34 oz ..." u="1"/>
        <s v="Fahrenheit by Christian Dior 3.4 oz EDT Cologne for Men New In Box" u="1"/>
        <s v="DIOR HOMME COLOGNE EAU DE TOILETTE SPRAY 4.2 OZ / 125ML - READ DETAILS" u="1"/>
        <s v="Christian Dior Sauvage Men's EDP 3.4 oz Fragrance Spray" u="1"/>
        <s v="Miss Dior Rose N'Roses by Christian Dior for women EDT 3.3 / 3.4 oz New In Box" u="1"/>
        <s v="Dior Miss Dior 0.17 fl oz Women's Eau de Parfum" u="1"/>
        <s v="Dior Sauvage EDP Men's Fragrance 3.4 Oz New Sealed in Box" u="1"/>
        <s v="Dior SAUVAGE by Christian Dior EDT Men 100 ml 3.4 oz BRAND NEW &amp; SEALED BOX" u="1"/>
        <s v="Christian Dior Addict Eau Fraiche EDT For Women 3.4 oz / 100 ml *NEW*" u="1"/>
        <s v="Eau Sauvage by Christian Dior cologne for men EDT 3.3 / 3.4 oz UNBOXED AS IMAGED" u="1"/>
        <s v="Dior Sauvage Eau de Toilette 3.4 Oz 100ml Brand New Sealed Free shipping" u="1"/>
        <s v="Dior Sauvage Eau de Toilette 3.4 Oz 100ml Brand New Sealed In box Free" u="1"/>
        <s v="NIB {Dior} Miss Dior Rose N Roses Women's Eau de Toilette Miniature 0.17 fl oz" u="1"/>
        <s v="Sauvage Elixir By Dior 2.0oz" u="1"/>
        <s v="Diesel Only The Brave by Diesel EDT Cologne for Men 6.7 oz New In Box" u="1"/>
        <s v="Diesel Fuel For Life for MEN Cologne 2.5 oz edt Spray NEW IN BOX" u="1"/>
        <s v="DIESEL ONLY THE BRAVE STREET by DIESEL cologne EDT 2.5 oz New" u="1"/>
        <s v="Fuel For Life Cologne by Diesel Eau De Toilette Spray 1.7 oz for Men  **NiB**" u="1"/>
        <s v="D By Diesel by Diesel Eau De Toilette Spray 3.4oz/100ml for Men WITHOUT BOX" u="1"/>
        <s v="2x Authentic Diptyque Orpheon Eau de Parfum Spray 2ml/.06 fl. oz. Each Free Ship" u="1"/>
        <s v="Free Shipping PERFUME For Men BLUE 100ml 3.4fl.oz Long Lasting Fragrance Cologne" u="1"/>
        <s v="Perfumes for women La Vida Bella  100Ml 3.4fl.oz Long Lasting Natural Spray" u="1"/>
        <s v="Blue Waltz Perfume 0.63 fl oz" u="1"/>
        <s v="David Beckham The Essence Man 75ml Boxed" u="1"/>
        <s v="Exclamation by Coty Perfume for Women Cologne Spray 1.7 oz New In Box" u="1"/>
        <s v="PLAYBOY HOLLYWOOD Cologne by Coty 3.4 oz Eau de Toilette Spray for Men NEW INBOX" u="1"/>
        <s v="Jovan Sex Appeal By Coty Men 3.0 3 oz 88 ml *Cologne* Spray New in Box" u="1"/>
        <s v="Dolce Gabbana Queen EDP Perfume for Women 3.4 oz Eau de Parfum Spray New Box" u="1"/>
        <s v="Adidas Moves for Him Body Fragrance for Men, 2.5 Fl Oz, Liquid, Grapefruit" u="1"/>
        <s v="Light Blue by Dolce &amp; Gabbana 4.2 oz Cologne for Men Tester with Cap" u="1"/>
        <s v="Light Blue by Dolce &amp; Gabbana D&amp;G 3.3 / 3.4 oz EDT Perfume for Women New In Box" u="1"/>
        <s v="Light Blue eau Intense by Dolce &amp; Gabbana D&amp;G EDP Perfume for Women 3.3 / 3.4 oz" u="1"/>
        <s v="L'Imperatrice by Dolce &amp; Gabbana D&amp;G 3.3 / 3.4 oz EDT Perfume for Women NIB" u="1"/>
        <s v="D&amp;G DOLCE &amp; GABBANA LIGHT BLUE EAU INTENSE WOMEN 1.5ml .05oz x 5 PERFUME SAMPLES" u="1"/>
        <s v="Light Blue by Dolce &amp; Gabbana, 6.7 oz EDT Spray for Women" u="1"/>
        <s v="K by Dolce &amp; Gabbana cologne for men EDT 3.3 / 3.4 oz New Tester" u="1"/>
        <s v="D&amp;G DOLCE &amp; GABBANA LIGHT BLUE EAU INTENSE MEN 1.5ml .05oz x 5 COLOGNE SAMPLES" u="1"/>
        <s v="Light Blue by Dolce &amp; Gabbana, 3.3 oz EDT Spray for Women" u="1"/>
        <s v="K by Dolce &amp; Gabbana cologne for men EDP 3.3 / 3.4 oz New Tester" u="1"/>
        <s v="Light Blue Eau Intense by Dolce &amp; Gabbana, 6.7 oz EDP Spray for Men" u="1"/>
        <s v="D &amp; G THE ONE Dolce &amp; Gabbana Perfume 2.5 oz edp BRAND NEW tester WITH CAP" u="1"/>
        <s v="D&amp;G DOLCE &amp; GABBANA DEVOTION EDP 1.5ml .05fl oz x 4 PERFUME SPRAY SAMPLE VIALS" u="1"/>
        <s v="The One by Dolce &amp; Gabbana 2.5 oz EDP Perfume for Women Brand New Tester" u="1"/>
        <s v="Light Blue Summer Vibes by Dolce &amp; Gabbana, 4.2 oz EDT Spray for Men" u="1"/>
        <s v="Light Blue Summer Vibes by Dolce &amp; Gabbana, 3.3 oz EDT Spray for Women" u="1"/>
        <s v="D&amp;G DOLCE &amp; GABBANA THE ONE FOR MEN EDP INTENSE .8ml .02oz x 1 COLOGNE SAMPLE" u="1"/>
        <s v="4 Dolce &amp; Gabbana The One Luminous Night EDP Exclusive Edition sample 0.8ml New" u="1"/>
        <s v="D&amp;G DOLCE &amp; GABBANA THE ONE FOR MEN EDT INTENSE LUMINOUS .8ml SAMPLES TRY ALL 4" u="1"/>
        <s v="Light Blue Summer Vibes by Dolce &amp; Gabbana 3.3 oz EDT Perfume Women New In Box" u="1"/>
        <s v="10 Dolce &amp; Gabbana Light Blue Women .02 oz EDT Spray Boxed Mini/Travel  Vial NEW" u="1"/>
        <s v="Dolce &amp; Gabbana Devotion 1.7 oz EDP Perfume for Women New In Box" u="1"/>
        <s v="The One by Dolce &amp; Gabbana, 5 oz EDP Spray for Men" u="1"/>
        <s v="Maison Louis Marie No.04 Bois de Balincourt Perfume Oil Rollerball .10 oz No.4" u="1"/>
        <s v="Le Labo Santal 33 Eau de Parfum Sample Spray Vial .05 oz /1.5 ml  New authentic" u="1"/>
        <s v="Le Labo Another 13 Eau de Parfum EDP Sample Vial .025oz, .75ml New in Pouch" u="1"/>
        <s v="Santal 33 by Le Labo, 3.4 oz EDP Spray for Unisex" u="1"/>
        <s v="Kuromi  Perfume" u="1"/>
        <s v="Maison Margiela Replica Lazy Sunday Morning Eau de Toilette 3.4 oz New in Box US" u="1"/>
        <s v="Maison Margiela Replica Sailing Day Eau de Toilette 3.4 oz New in Box US" u="1"/>
        <s v="Replica Sailing Day by Maison Margiela 3.4 oz EDT Perfume Cologne New In Box" u="1"/>
        <s v="Maison Margiela Replica Lazy Sunday Morning Eau de Toilette 3.4 oz New in Box" u="1"/>
        <s v="Mary Kay Domain Men’s Cologne" u="1"/>
        <s v="Sicily by Mancera 4 oz EDP Perfume for Men Women Unisex Brand New in Box" u="1"/>
        <s v="Roses Greedy by Mancera perfume for unisex EDP 4 / 4.0 oz New in Box" u="1"/>
        <s v="Original MANCERA CEDRAT BOISE 4 oz (120 ml) EDP Spray NEW &amp; SEALED" u="1"/>
        <s v="Red Tobacco by Mancera 4 oz EDP Perfume for Men New in Box" u="1"/>
        <s v="MANCERA COSMIC PEPPER EDP 2.0ml .06fl oz x 1 COLOGNE SPRAY SAMPLE" u="1"/>
        <s v="Marc Jacobs Daisy Dream by Marc Jacobs 3.4 oz EDT Perfume for Women New In Box" u="1"/>
        <s v="Daisy Eau So Fresh Perfume by Marc Jacobs 4.2 oz EDT Spray for Women. Sealed Box" u="1"/>
        <s v="Daisy Eau So Fresh by Marc Jacobs for Women EDT Spray 4.2 oz / 125 ml New In Box" u="1"/>
        <s v="DAISY by Marc Jacobs for women EDT 3.3 / 3.4 oz New in Box" u="1"/>
        <s v="Marc Jacobs Perfect Intense Eau De Parfum 3.3 oz 100ml-Brand New Imperfect Box" u="1"/>
        <s v="Daisy Marc Jacobs Eau So Fresh 10ml Eau De Toilette Spray" u="1"/>
        <s v="Marc Jacobs Daisy Women's Eau De Toilette Spray For Women EDT 3.4Oz 100ml New" u="1"/>
        <s v="Marc Jacobs Daisy Eau So Fresh 4.2 oz / 125 mL Eau De Toilette Brand New Sealed" u="1"/>
        <s v="Marc Jacobs Daisy Eau So Fresh 4.2oz Women's Eau de Toilette Brand New &amp; Sealed" u="1"/>
        <s v="Marc Jacobs Decadence For Women by Marc Jacobs 3.4 oz 100ml EDP Spray New" u="1"/>
        <s v="Daisy Eau So Fresh by Marc Jacobs 4.25 Oz / 125 Ml – EDP Spray, Sealed" u="1"/>
        <s v="Marc Jacobs Decadence For Women 3.4 oz 100ml EDP Spray New in Box" u="1"/>
        <s v="Daisy Marc Jacobs Eau So Fresh POP 2.5 oz/ 75 ml EDT Spray for Women. New in Box" u="1"/>
        <s v="Marc Jacobs Daisy Wild Eau De Parfum EDP Miniature Splash For Women 4 ml-NIB" u="1"/>
        <s v="Mercedes Benz Intense by Mercedes Benz, 4 oz EDT Spray for Men" u="1"/>
        <s v="Replica Jazz Club by Maison Margiela 3.4 fl oz EDT Spray for Men New in Box US" u="1"/>
        <s v="Replica Eau De Toilette ON A DATE .34 oz. NIB!  Memory In A Fragrance" u="1"/>
        <s v="Ed Hardy Hearts &amp; Daggers 3.4 oz edt Cologne Spray for Men New in Box" u="1"/>
        <s v="Ed Hardy Born Wild Eau De Toilette Spray 3.4oz./100ml (Scuffs &amp; Scratches)No Cap" u="1"/>
        <s v="Christian Dior Sauvage Elixir Men EDC Spray 2 oz Sealed." u="1"/>
        <s v="Dumont Men's Nitro Red EDP Spray 3.4 oz Fragrances 3760060761880" u="1"/>
        <s v="Cool Water by Davidoff 4.2 oz EDT Cologne for Men New In Box" u="1"/>
        <s v="Cool Water by Davidoff Cologne for Men 6.7 / 6.8 oz Brand New In Box" u="1"/>
        <s v="COOL WATER * Davidoff * Perfume for Women * EDT * 3.4 oz * BRAND NEW TESTER" u="1"/>
        <s v="Cool Water Intense by Davidoff 4.2 oz EDP Cologne for Men New In Box" u="1"/>
        <s v="Davidoff Cool Water Sea Rose Eau De Toilette Spray For Her 100 Ml NEW IN BOX" u="1"/>
        <s v="Cool Water Womens perfume  1.7 oz / 50 ml EDT Spray by Davidoff  * Authentic *" u="1"/>
        <s v="Cool Water by Davidoff 4.2 oz Eau De Toilette Spray Cologne for Men New In Box" u="1"/>
        <s v="Cool Water by Davidoff 4.2 oz Eau De Toilette Cologne Spray Men's New In Box" u="1"/>
        <s v="Cool Water by Davidoff EDT for Women 3.4 oz / 100 ml *NEW*" u="1"/>
        <s v="Davidoff Cool Water All Over Body Spray 5 Oz / 150 ML NEW Damaged Can" u="1"/>
        <s v="Casmir by Chopard for Women - 3.4 oz EDP Spray" u="1"/>
        <s v="Perfume For Men With Pheromones To Attract Women Fragrance Cologne Masculino" u="1"/>
        <s v="SAUVAGE by Christian Dior EDP For Men 6.8 oz / 200 ml *NEW IN SEALED BOX*" u="1"/>
        <s v="SAUVAGE by Christian Dior For Men PARFUM 6.8 oz / 200 ml *NEW IN SEALED BOX*" u="1"/>
        <s v="DIOR SAUVAGE ELIXER / Elixir Mini Spray for Men, New, .25 Oz. Free Shipping" u="1"/>
        <s v="Women TABU by DANA 2.3 oz EDC Spray New In Box (NOT 3.0)" u="1"/>
        <s v="CHANTILLY for WOMEN by DANA * Big Size 3.5 oz (104 ml) EDT Spray * NEW &amp; SEALED" u="1"/>
        <s v="TABU By Dana 2.3 oz/68 ml Eau De Cologne Spary For Women Sealed Pack New In Box" u="1"/>
        <s v="2.5 Loves Baby Soft Body Mist for Women Fragrance/Cologne NEW Whisper Soft 2.5oz" u="1"/>
        <s v="Pleasures by Estee Lauder 3.4 oz EDP Perfume for Women New In Box" u="1"/>
        <s v="Knowing by Estee Lauder 2.5 oz EDP Perfume for Women New In Box" u="1"/>
        <s v="BEAUTIFUL by Estee Lauder 2.5 oz edp Perfume for women New in Box" u="1"/>
        <s v="PLEASURES INTENSE by Estee Lauder 3.4 oz edp Perfume for women NEW IN BOX" u="1"/>
        <s v="Beautiful by Estee Lauder 2.5 oz / 75ml EDP Perfume For Women Brand New Sealed!!" u="1"/>
        <s v="Estee Lauder Beautiful 2.5 fl oz Eau de Parfum Factory Sealed New" u="1"/>
        <s v="Estee Lauder Beautiful EDP 2.5 oz Classic Floral Women's Perfume" u="1"/>
        <s v="Estee Lauder Beautiful Perfume Eau de Parfum Spray 1 oz 30ml (SEALED AUTHENTIC!)" u="1"/>
        <s v="Estee Lauder Cinnabar Eau De Parfum Spray, 1.7 oz / 50 ml Perfume, NWOB" u="1"/>
        <s v="Youth Dew by Estee Lauder EDP Spray 2.25 oz (w)" u="1"/>
        <s v="Youth Dew by Estee Lauder for Women Bath Oil 2.0 oz / 60 ml New in Box" u="1"/>
        <s v="Pleasures by Estee Lauder 1.7 oz / 50 ml Cologne Spray for Men" u="1"/>
        <s v="Estee Lauder Bronze Goddess Skinscent Perfume Sample Spray 0.05 oz. / 1.5 ml New" u="1"/>
        <s v="Big Ben London Blanc  By Emper Eau De Perfume 2.8 fl Oz./85ml" u="1"/>
        <s v="Long Lasting Fire Cologne for Men (Inspired by Fahrenheit) 3.4oz/100ml" u="1"/>
        <s v="Adidas Dynamic Pulse Cologne Men 3.4 / 3.3 oz EDT Brand New in Box" u="1"/>
        <s v="ALT Fragrances - Crystal No. 23 EDP (Inspired by Baccarat Rouge 540), 2 oz" u="1"/>
        <s v="ALT Fragrances - Executive No. 26 EDP (Inspired by Aventus), 3.4 oz / 100 ml" u="1"/>
        <s v="Attar Al Wesal EDP Perfume By Al Wataniah 100 ML🥇Hot New Super Rich Fragrance🥇" u="1"/>
        <s v="Al Wataniah Kayaan Classic 3.4oz EDP" u="1"/>
        <s v="Al Wataniah Sabah Al Ward EDP M 100ml Boxed" u="1"/>
        <s v="Nadine EDP Perfume By Al Wataniah 100 ML:🥇Hot New Super Rich Fragrance🥇" u="1"/>
        <s v="Men's Perfume Sampler 10pcs Sample Vials Designer Fragrance Samples for Men" u="1"/>
        <s v="Men's cologne Perfume Sampler fragrance designer Travel-Size 10PCS sampler set" u="1"/>
        <s v="Sexual pour homme by Michel Germain cologne EDT 4.2 oz New in Box" u="1"/>
        <s v="Michael Malul Ocean Noir 3.4 oz / 100 ml eau de parfum for men Spray New" u="1"/>
        <s v="Ocean Noir EDP Perfume By Michael Malul 100 ML (Eau De Parfum) (For Men)" u="1"/>
        <s v="LAPIDUS pour Homme by Ted Lapidus Cologne 3.3 oz EDT 3.4 Men New in Box" u="1"/>
        <s v="LAPIDUS Pour Homme By Ted Lapidus Eau De Toilette 3.3 oz / 100 ml For Men" u="1"/>
        <s v="LUCIA MENDEZ PERFUMES CON FEROMONAS ELIGE TU FAVORITO 100% ORIGINAL CAJA SELLADA" u="1"/>
        <s v="CREPE ERASE-BODY FIRM ADVANCED BODY REPAIR TREATMENT ULTR- 3.3 OZ  Sealed W/OBox" u="1"/>
        <s v="Supremacy Not Only Intense by Afnan 3.4 oz EDP Cologne for Men New In Box" u="1"/>
        <s v="Supremacy Incense by Afnan cologne for men EDP 3.3 / 3.4 oz New in Box" u="1"/>
        <s v="AFNAN 9AM DIVE EAU DE PARFUM SPRAY UNISEX 3.4 Oz / 100 Ml" u="1"/>
        <s v="Ornament pour homme by Afnan Cologne For Men EDP 3.3 / 3.4 oz New in Box" u="1"/>
        <s v="Supremacy Not Only Intense by Afnan, 3.4 oz EDP Spray for Men" u="1"/>
        <s v="Turathi Blue by Afnan for men EDP 3oz New in Sealed Box" u="1"/>
        <s v="Afnan 9 PM Men Sample Vial 0.09 oz 3 ml Eau De Parfum Spray On Card" u="1"/>
        <s v="Supremacy in Heaven by Afnan 3.4 oz EDP Cologne for Men New In Box" u="1"/>
        <s v="9 am Pour Femme by Afnan 3.4 oz EDP Perfume for Women New In Box" u="1"/>
        <s v="Mystique Bouquet by Afnan Eau De Parfum Spray for Woman 2.7oz New Sealed Box" u="1"/>
        <s v="Turathi Blue by Afnan EDP Spray for Men 3.0oz New Sealed Box" u="1"/>
        <s v="Afnan Men's Modest Une Pour Homme EDP Spray 3.4 oz Fragrances 6290171001966" u="1"/>
        <s v="Afnan Men's Supremacy In Heaven EDP Spray 3.38 oz/100ML (Tester) Fragrances" u="1"/>
        <s v="Mystique Bouquet by Afnan, 2.7 oz EDP Spray for Women" u="1"/>
        <s v="Afnan Men's Turathi Brown EDP Spray 3.0 oz Fragrances 6290171070603" u="1"/>
        <s v="Afnan Men's Penthouse Ginza EDP Spray 3.4 oz Fragrances 6290171010487" u="1"/>
        <s v="Choco Musk Arabian Perfume Spray- 50ml by Al Rehab by Crown perfumes." u="1"/>
        <s v="WITHOUT BOX - 50ml (1.65 fl oz) Al Rehab Choco Musk Concentrated Perfume Oil" u="1"/>
        <s v="Choco Musk - Al-Rehab Eau De Spray Perfume (50 ml/1.65 fl. oz)-  PACK OF 2" u="1"/>
        <s v="Amouage Interlude by Amouage 3.4 oz EDP Cologne for Men New In Box" u="1"/>
        <s v="Acqua Di Gio By Giorgio Armani EDT for Men 3.4 oz / 100 ml IN SEALED BOX NEW" u="1"/>
        <s v="Be Extra Delicious By DKNY 0.24oz EDP Women's Perfume Travel Size" u="1"/>
        <s v="El Ganso Bravo Monsieur Eau De Toilette EDT  4.2 oz 125 ml Cologne New" u="1"/>
        <s v="Emporio Armani Stronger With You by Giorgio Armani 3.4 oz Cologne for Men NIB" u="1"/>
        <s v="Stronger With You by Emporio Armani 3.3 oz. Eau de Toilette Spray Men Sealed Box" u="1"/>
        <s v="Emporio Armani Stronger With You ABSOLUTELY 1.7oz.Parfum Spray New in Sealed Box" u="1"/>
        <s v="Emporio Armani Stronger With You Oud Eau de Parfum for Men 3.4 Oz / 100ml" u="1"/>
        <s v="Armani Stronger With You  100ml /3.4 oz Stronger With You Amber EDP for Men NIB" u="1"/>
        <s v="Diva by Emanuel Ungaro 3.4 oz for Women edp New in Box" u="1"/>
        <s v="Magnetism by Escada perfume for women EDP 2.5 oz New in Box" u="1"/>
        <s v="Sorbetto Rosso by Escada for women EDT 3.3 / 3.4 oz New In Box" u="1"/>
        <s v="ESCADA SUMMER FESTIVAL EDT 1.2ml .04fl oz x 5 PERFUME SPRAY SAMPLE VIALS" u="1"/>
        <s v="Escada Santorini Sunrise by Escada Eau De Toilette Spray 3.4oz/100ml for Women" u="1"/>
        <s v="ESCADA Island Kiss 3.4oz (100 ml) Eau de Toilette Spray - NEW" u="1"/>
        <s v="Escada Miami Blossom for Women Eau De Toilette 3.3oz-100ml Spray New (BR36" u="1"/>
        <s v="ELLIS BROOKLYN Salt EDP Splash .25oz/7.5mL Womens Travel Perfume - NEW in Box!" u="1"/>
        <s v="NWB Ellis Brooklyn Miami Nectar Eau de Parfum - Travel Size - Set of 2" u="1"/>
        <s v="NWB Ellis Brooklyn Biography Fragrance Discovery Set" u="1"/>
        <s v="Missoni Men's Pour Homme EDP Spray 3.4 oz (Tester) Fragrances 8011003841431" u="1"/>
        <s v="Encre Noire by Lalique Cologne for Men EDT 3.3 / 3.4 oz New In Box" u="1"/>
        <s v="Lalique by Lalique cologne for men EDP 4.2 oz New in Box" u="1"/>
        <s v="Brioni Intense by Brioni, 3.4 oz EDP Spray for Men" u="1"/>
        <s v="Lalique Pour Homme Lion / Lalique EDP Spray 4.2 oz (m)" u="1"/>
        <s v="Encre Noire A Lextreme / Lalique EDP Spray 3.3 oz (100 ml) (m)" u="1"/>
        <s v="Encre Noire A L'extreme by Lalique cologne for him EDP 3.3 / 3.4 oz New Tester" u="1"/>
        <s v="Pure Honey by Kim Kardashian perfume for women EDP 3.3 / 3.4 oz New in Box" u="1"/>
        <s v="KIM KARDASHIAN GOLD Perfume 3.3 / 3.4 oz EDP For Women NEW IN BOX" u="1"/>
        <s v="Kim Kardashian True Reflection Eau De Parfum Spray. Perfume for Women. 1 fl.oz" u="1"/>
        <s v="Not a Perfume by Juliette has a gun 3.3 oz EDP Perfume for Women Tester" u="1"/>
        <s v="Not A Perfume by Juliette Has A Gun, 3.3 oz EDP Spray for Women TESTER" u="1"/>
        <s v="Not a Perfume by Juliette Has A Gun, 3.3 oz EDP Spray for Women Eau De Parfum" u="1"/>
        <s v="Juliette Has A Gun Discovery Kit includes LUST for sun SEALED new" u="1"/>
        <s v="MMMM BY Juliette Has A Gun perfume for her EDP 3.3 / 3.4 oz New in Box" u="1"/>
        <s v="Juliette Has A Gun Not a Perfume Eau De Parfum 3.3 fl. oz / 100 ml Spray Women" u="1"/>
        <s v="Not a Perfume By Juliette Has A Gun Eau De Parfum Spray 3.3 oz 100ml For Women" u="1"/>
        <s v="Juliette Has a Gun Not a Perfume Womens EDP Travel Size 5.5 ML / 0.17 oz NWOB" u="1"/>
        <s v="Juliette Has a Gun PEAR INC. 1.7 oz. Eau de Parfum Spray, New in Sealed Box" u="1"/>
        <s v="Juliette Has A Gun Not A Perfume Eau De Parfum 5 ml .17 fl oz Travel Size NEW" u="1"/>
        <s v="2x Juliette has a gun not a perfume sample vial 1.7Ml/0.057floz each" u="1"/>
        <s v="VANILLA VIBES BY JULIETTE HAS A GUN-EDP-SPRAY-3.3 OZ-100 ML-AUTHENTIC-U/B-FRANCE" u="1"/>
        <s v="Jean Paul Gaultier Le Male LE PARFUM 4.2 oz. Eau de Parfum INTENSE Spray. NO BOX" u="1"/>
        <s v="Jean Paul Gaultier Le Beau Le Parfum Intense Sample Spray Vials 1.5ml / 0.05oz" u="1"/>
        <s v="Jean Paul Gaultier Le Beau 4.2 oz. Eau de Toilette Spray for Men New NO BOX" u="1"/>
        <s v="Scandal Cologne by Jean Paul Gaultier 3.4 oz. EDT Pour Homme Spray NO BOX" u="1"/>
        <s v="Le Male by Jean Paul Gaultier 4.2 fl oz EDT Cologne for Men Brand New In Box" u="1"/>
        <s v="JEAN PAUL GAULTIER CLASSIQUE edt perfume spray 3.3 oz 3.4 Women NEW tester" u="1"/>
        <s v="LE MALE BY JEAN PAUL GAULTIER 4.2 FL OZ EAU DE TOILETTE SPRAY MEN'S NEW &amp; SEALED" u="1"/>
        <s v="Jean Paul Gaultier Le Male - Timeless 4.2oz Men's Eau de Toilette, Sealed" u="1"/>
        <s v="Jean Paul Gaultier Le Beau 4.2 oz. Eau de Toilette Spray for Men New and Sealed" u="1"/>
        <s v="Jean Paul Gaultier Le Male Le Parfum Eau de Parfume Spray 125ml  fast shipping" u="1"/>
        <s v="Jean Paul Gaultier Le Male Cologne EDT 4.2oz Iconic Masculine Fragrance Allure" u="1"/>
        <s v="Jean Paul Gaultier Le Male Le Parfum Eau de Parfume Spray 125ml" u="1"/>
        <s v="Jean Paul Gaultier Le Beau Eau De Toilette 5 ML spray For Men" u="1"/>
        <s v="Jean Paul Gaultier Le Beau Le Parfum Eau De Parfum Intense 4.2 oz 125 ml Cologne" u="1"/>
        <s v="Sun by Jil Sander cologne for men EDT 4.2 oz New In Box" u="1"/>
        <s v="MEOW by KATY PERRY Eau de Parfum 3.4 oz for 3.3 Women NEW IN BOX" u="1"/>
        <s v="Indivisible by Katy Perry perfume for Women EDP 3.3 / 3.4 oz New In Box" u="1"/>
        <s v="Bond No. 9 Governors Island by Bond No. 9, 3.3 oz EDP Spray for Men" u="1"/>
        <s v="Greenwich Village Bond No 9 Handmade Stronger With Pheromones For Sexual Allure!" u="1"/>
        <s v="New York Nights Bond No 9 Made Stronger With Pheromones For Super Sexual Allure!" u="1"/>
        <s v="Ard Al Zaafaran Men's Midnight Oud EDP Spray 3.4 oz Fragrances 6205413337789" u="1"/>
        <s v="NEW Women's My Way EDP Spray 3oz Giorgio Arm.ani Eau De Parfum Sealed/Fast Ship!" u="1"/>
        <s v="ACQUA DI GIO Eau De Toilette 3.4 oz/ 100 ml GIORGIO ARM.ANI for Men" u="1"/>
        <s v="Halloween Men's Man Mystery EDP 4.2 oz (Tester) Fragrances 8431754008615" u="1"/>
        <s v="Glossier You Eau de Parfum Rollerball (0.27oz /8mL) NEW" u="1"/>
        <s v="Perfume Para Hombre Con Feromonas De Atraer Mujeres Fragancia Colonia Masculino*" u="1"/>
        <s v="Halston Z -14 by Halston Cologne 4.2 oz EDC For Men New tester" u="1"/>
        <s v="Halston Cologne Spray Perfume for Women 3.4 oz Brand New Tester With Cap" u="1"/>
        <s v="Acqua Di Gioia by Giorgio Armani 3.4 oz EDP Perfume for Women New In Box" u="1"/>
        <s v="Giorgio Armani Acqua Di Gio 3.4 oz Men's Eau de Toilette Cologne NEW &amp; SEALED" u="1"/>
        <s v="Giorgio Armani Acqua Di Gio 6.7 oz / 200 ml Men's Eau de Toilette Spray" u="1"/>
        <s v="Acqua Di Gio Profondo by Giorgio Armani 2.5 oz Parfum Cologne for Men New In Box" u="1"/>
        <s v="Emporio Armani Stronger With You Intensely 3.4 oz EDP Cologne for Men New in Box" u="1"/>
        <s v="Giorgio Armani Acqua Di Gio 3.4 oz Men's Eau de Toilette Spray New &amp; Sealed" u="1"/>
        <s v="Giorgio Armani Acqua Di Gio 6.7oz / 200ml Men's Eau de Toilette Spray Brand New" u="1"/>
        <s v="Emporio Armani Stronger With You Intensely 3.3oz EDP Spray for Men in Sealed Box" u="1"/>
        <s v="Giorgio Armani Aqua Di Gio Men 3.4 oz EDT Aquatic Fresh Fragrance New" u="1"/>
        <s v="Armani Acqua Di Gio for Men 2 Piece Set 3.4 oz EDT + Deodorant *NEW IN BOX*" u="1"/>
        <s v="Armani Code by Giorgio Armani 2.5 oz EDT Cologne for Men New In Box" u="1"/>
        <s v="Armani Code By Giorgio Armani EDT for Men 4.2 oz / 125 ml Brand New Sealed" u="1"/>
        <s v="Acqua Di Gio Giorgio Armani For Men PARFUM 0.5 Fl Oz 15Ml. Travel Size Spray New" u="1"/>
        <s v="Giorgio Armani Armani Code Profumo 3.7oz / 110ml Men's PARFUM Spray NEW &amp; SEALED" u="1"/>
        <s v="Acqua Di Gio by Giorgio Armani EDT Men 6.7 oz / 200 ml *NEW IN SEALED BOX*" u="1"/>
        <s v="Giorgio Armani Aqua Di Gio Men's 3.4 oz EDT Classic Scent Brand New" u="1"/>
        <s v="Giorgio Armani Acqua Di Gio EDT 3.4 oz Fresh Aquatic Men's Cologne" u="1"/>
        <s v="Armani Code by Giorgio Armani 4.2 oz EDT Cologne for Men Factory Sealed" u="1"/>
        <s v="Giorgio Armani Acqua Di Gio 3.4 oz Men's Eau de Toilette Spray New &amp; Sealed Box" u="1"/>
        <s v="Acqua Di Gio by Giorgio Armani 6.7 Fl oz Eau De Toilette Spray Men' New &amp; Sealed" u="1"/>
        <s v="Giorgio Armani Acqua Di Gio 3.4 oz Men's Eau de Toilette Spray New Sealed Box" u="1"/>
        <s v="Armani Aqua Di Gio 3.4 oz EDT Iconic Men's Fragrance Sealed New in Box" u="1"/>
        <s v="Armani Code By Giorgio Armani EDT for Men 4.2 oz / 125 ml NEW IN SEALED BOX" u="1"/>
        <s v="Giorgio Armani Acqua Di Gio 6.7 oz/200 ml Men's Eau de Toilette Spray" u="1"/>
        <s v="Giorgio Armani My Way Women's Eau de Parfum EDP Travel Splash Mini Sample 0.24oz" u="1"/>
        <s v="Acqua Di Gio by Giorgio Armani 6.7 / 6.8 oz EDT Cologne for Men New In Box" u="1"/>
        <s v="New Giorgio Armani Acqua Di Gio 3.4 oz Men's Eau de Toilette Spray IN BOX US1" u="1"/>
        <s v="New Si by Giorgio Armani 3.4 oz / 100 mL EDP Perfume for Women - USA" u="1"/>
        <s v="Acqua Di Gio by Giorgio Armani 6.7 oz Spray Eau De Toilette Mens New &amp; Sealed" u="1"/>
        <s v="Armani Code Profumo by Giorgio Armani 3.7 fl oz Spray Parfum Men's New &amp; Sealed" u="1"/>
        <s v="Armani Code by Giorgio Armani, 4.2 oz Parfum Spray for Men" u="1"/>
        <s v="Armani Code Profumo by Giorgio Armani 3.7 fl oz/110 ml Parfum Men's New &amp; Sealed" u="1"/>
        <s v="Giorgio Armani Aqua Di Gio 3.4 oz Men's Eau de Toilette Spray New" u="1"/>
        <s v="My Way by Giorgio Armani 3oz 90ml EDP Perfume for Women New In Box USA" u="1"/>
        <s v="Armani Code Profumo by Giorgio Armani 3.7 fl oz Parfum Spray Men's New &amp; Sealed." u="1"/>
        <s v="Armani Code Profumo 3.7 oz Intense Masculine EDP Sealed" u="1"/>
        <s v="My Way Intense by Giorgio Armani EDP for Women 1.7 oz / 50ml *NEW IN BOX*" u="1"/>
        <s v="Armani Acqua Di Gio 6.7 oz Men's EDT Iconic Aquatic Fragrance Sealed" u="1"/>
        <s v="Acqua Di Gio Absolu Giorgio Armani EDP 125 ML / 4.2 Fl Oz Men Perfume" u="1"/>
        <s v="Armani Code Profumo 3.7oz by Men's Eau de Parfum Spray EDP New &amp;  Sealed Box" u="1"/>
        <s v="Acqua Di Gio Profumo by Giorgio Armani 4.2oz Cologne For Men New in Box" u="1"/>
        <s v="Acqua di Gio by Giorgio Armani for Men,  Eau de Toilette 6.7 oz Spray New in Box" u="1"/>
        <s v="ACQUA di GIOIA by GIORGIO ARMANI Women 3.3 edp 3.4 oz NEW IN BOX" u="1"/>
        <s v="My Way  by Giorgio Armani EDP for Women 1.7 oz / 50ml *NEW IN BOX*" u="1"/>
        <s v="Armani Code By Giorgio Armani 4.2 oz Mens Eau de Toilette Spray NEW &amp; SEALED BOX" u="1"/>
        <s v="ARMANI CODE GIORGIO ARMANI PARFUM MINI BOTTLE SPLASH 7 ML 0.23 FL OZ NEW" u="1"/>
        <s v="Giorgio Armani Acqua Di Gio 3.4 oz Men's Eau de Toilette Spray brand new." u="1"/>
        <s v="Giorgio Armani Men's Acqua Di Gio EDP Refillable Spray 4.2 oz Fragrances" u="1"/>
        <s v="Giorgio Armani Acqua Di Gio 6.7oz  200ml Men's Eau de Toilette Spray Brand New" u="1"/>
        <s v="Giorgio Armani Acqua di Gio Profumo 4.2 oz EDC Cologne for Men Spray New IN Box" u="1"/>
        <s v="Giorgio Armani My Way for Women 3 fl.oz Eau de Parfum Spray" u="1"/>
        <s v="Acqua Di Gio by Giorgio Armani 3.4 fl oz/100 mL EDT Spray for Men NEW IN BOX" u="1"/>
        <s v="Giorgio Armani Acqua Di Gio 3.4 oz Men's Eau De Toilette Spray Brand New" u="1"/>
        <s v="Giorgio Armani Acqua Di Gio Parfum 4.2 oz / 125 ml Refillable Spray For Men" u="1"/>
        <s v="Giorgio Armani Acqua Di Gio 3.4oz Men's Eau de Toilette New Sealed" u="1"/>
        <s v="Giorgio Armani My Way Parfum For Women 15ML/0.5fl.oz. New In Box &amp; Sealed" u="1"/>
        <s v="Giorgio Armani Code Profumo Men 3.7 oz 110 ml New Sealed in Box" u="1"/>
        <s v="Giorgio Armani Code Men 4.2oz EDT Designer Fragrance Spray Elegant Sealed New" u="1"/>
        <s v="Acqua Di Gio Giorgio Armani For Men EDP 0.5 Fl Oz 15Ml. Travel Size Spray New" u="1"/>
        <s v="Armani Acqua Di Gio Parfum Refillable for Men 4.2 Oz / 125ml" u="1"/>
        <s v="ACQUA DI GIO PROFONDO GIORGIO ARMANI 0.5oz / 15ml  EDP Spray NEW IN SEALED BOX" u="1"/>
        <s v="Armani Si by Giorgio Armani Eau De Parfum 3.4 fl oz Spray Women's New &amp; Sealed" u="1"/>
        <s v="My Way by Giorgio Armani 3 oz EDP Perfume for Women New In Box fast shipping" u="1"/>
        <s v="My Way Nectar Giorgio Armani EDP 0.33. Fl. Oz. 10 Ml. Spray Travel Size" u="1"/>
        <s v="Lot of 12 - Acqua Di Gio Profondo - Men's Luxury Cologne Samples - EDP - Armani" u="1"/>
        <s v="Gloss Moderne Clean Luxury Roll-On Perfume Oil - Universelle - .5oz/15ml" u="1"/>
        <s v="Jeanne Arthes Boum Candy Land Eau de Parfum Women Vanille Sa Pomme d'Amour 100ml" u="1"/>
        <s v="Santa fe cologne spray for men  by Aladdin 1.7 oz" u="1"/>
        <s v="Aramis by Aramis EDT Cologne spray for Men 3.7 oz Brand New In Box" u="1"/>
        <s v="Aramis EDT 3.7 oz Cologne for Men" u="1"/>
        <s v="Woemn Avon FAR AWAY Eau De Parfum Perfume Spray 1.7oz~NEW~SEALED | FREE SHIPPING" u="1"/>
        <s v="Mens Fahrenheit Eau De Toilette Cologne Spray 3.4 fl.oz 100 ML New in Box Sealed" u="1"/>
        <s v="Men's Fahrenheit Eau De Toilette Cologne Spray 3.4oz / 100 ML New in Box Sealed" u="1"/>
        <s v="Givenchy Gentleman Reserve Privee 3.38oz 100ml EDP Cologne Mens Spray NEW in Box" u="1"/>
        <s v="Promise Me by Aeropostale, 3.4 oz EDP Spray for Women" u="1"/>
        <s v="SHI by Alfred Sung Perfume for Women EDP 3.3 / 3.4 oz New In Box Sealed" u="1"/>
        <s v="TESTER SUNG * Alfred Sung * Perfume for Women * 3.4 oz * BRAND NEW" u="1"/>
        <s v="Sung Perfume by Alfred Sung for Women 3.3 / 3.4 oz EDT New in Box" u="1"/>
        <s v="FOREVER by Alfred Sung for Women Perfume 4.2 oz New in Box" u="1"/>
        <s v="Sung by Alfred Sung for women EDT 3.3 / 3.4 oz New Tester" u="1"/>
        <s v="Sweet Like Candy by Ariana Grande EDP Perfume for Women 3.4 oz Brand New Tester" u="1"/>
        <s v="Sweet Like Candy by Ariana Grande perfume 3.3 / 3.4 oz edp New Tester" u="1"/>
        <s v="Cloud by Ariana Grande 3.4 oz 100/mL EDP Perfume for Women New In Box SeaLed" u="1"/>
        <s v="Cloud by Ariana Grande 3.4 oz / 100 ML EDP Perfume for Women New In Box Sealed" u="1"/>
        <s v="Ariana Grande Cloud Pink Eau de Parfum 3.4 oz 100 ML Brand New &amp; Sealed Box" u="1"/>
        <s v="Ariana Grande Cloud 2.0 Intense Eau De Parfum - 3.4 Oz  100 mL New &amp; Sealed" u="1"/>
        <s v="Ariana Grande Cloud Pink Eau De Parfum 3.4 fl oz Spray Women's New And Sealed" u="1"/>
        <s v="Ariana Grande Cloud Pink - Charming 3.4oz Eau de Parfum, Sealed" u="1"/>
        <s v="Cloud by Ariana Grande for Women EDP Spray 3.4 oz / 100 ml New Sealed In Box" u="1"/>
        <s v="Cloud 2.0 Intense by Ariana Grande 3.4 oz Eau De Parfum Spray New &amp; Sealed" u="1"/>
        <s v="Ariana Grande Cloud - Dreamy 3.4oz Women's Eau de Parfum, New in Box" u="1"/>
        <s v="Ariana Grande God Is A Woman Eau De Parfum" u="1"/>
        <s v="Ariana Grande Cloud Pink 3.4oz Authentic Pink Perfume Spray Sealed" u="1"/>
        <s v="Cloud by Ariana Grande 3.4 oz / 100 ML EDP Perfume for Women New In Box" u="1"/>
        <s v="Cloud by Ariana Grande 3.4 oz EDP Perfume for Women New in Box 2-5 Days Delivery" u="1"/>
        <s v="Ariana Grande Cloud Pink EDP 3.4oz Women's Perfume New Sealed" u="1"/>
        <s v="NEW Ariana Grande 4 Piece  Body Spray Coffret, 1.7 Ounce. FREE SHIPPING" u="1"/>
        <s v="Cloud By Ariana Grande 3.4oz EDP Perfume Spray Fragrance for Women New in Box" u="1"/>
        <s v="Ariana Grande Cloud Pink Perfume 3.4oz EDP Ethereal Bliss Brand New" u="1"/>
        <s v="Ariana Grande Cloud Pink 3.4oz EDP Women's Perfume New Sealed" u="1"/>
        <s v="Ariana Grande Ladies Mod Vanilla EDP Spray 3.4 oz Fragrances 810101501227" u="1"/>
        <s v="Cloud by Ariana Grande Perfume 3.4 oz Eau de Parfum EDP for Women BRAND NEW!!" u="1"/>
        <s v="Ariana Grande Cloud PINK EDP - Dreamy Vanilla Scent 3.4oz Sealed" u="1"/>
        <s v="ARMAF CLUB DE NUIT INTENSE 3.6 oz FOR MEN EDT SOLE OFFICIAL DISTRIBUTOR OF ARMAF" u="1"/>
        <s v="Club de Nuit Sillage by Armaf 3.6 oz EDP Cologne for Men New In Box" u="1"/>
        <s v="Club de Nuit Intense by Armaf 6.8 oz EDP Cologne for Men New In Box" u="1"/>
        <s v="Armaf Tres Nuit 3.4 oz/100ml Eau De Toilette for Men" u="1"/>
        <s v="Armaf club de nuit UNTOLD 105ml/3.6oz Eau de Parfum Unisex Spray - New | Sealed" u="1"/>
        <s v="Club de Nuit by Armaf perfume for women EDP 6.8 oz New in Box" u="1"/>
        <s v="Tag - Him Pour Homme by Armaf cologne EDP 3.3 / 3.4 oz New in Box" u="1"/>
        <s v="Club De Nuit  By Armaf 3.6/3.4oz./105ml Edp Spray For Women New In Box" u="1"/>
        <s v="Armaf Club De Nuit Intense 5.07oz / 150ml Pure Parfum | Brand New | Sealed" u="1"/>
        <s v="Tres Nuit Lyric by Armaf cologne for men EDP 3.3 / 3.4 oz New in Box" u="1"/>
        <s v="Armaf Club De Nuit Eau De Parfum Spray, Perfume for Women, 3.6 Oz" u="1"/>
        <s v="Le Parfait Pour Homme by Armaf Cologne For Men EDP 3.3 / 3.4 oz New in Box" u="1"/>
        <s v="ARMAF CLUB DE NUIT INTENSE + MILESTONE + SILLAGE 1.0 oz 3PC SET + FREE SAMPLE" u="1"/>
        <s v="Armaf Odyssey EDP Spray Men 3.4 oz" u="1"/>
        <s v="Hunter by Armaf cologne for men EDP 3.3 / 3.4 oz New in Box" u="1"/>
        <s v="Armaf Odyssey Mandarin Sky Eau De Parfum for Men 100ml - FREE SHIPPING" u="1"/>
        <s v="Club de Nuit Intense by Armaf 3.6 oz EDT Cologne for Men New In Box &amp; Sealed" u="1"/>
        <s v="Tag - Her by Armaf perfume EDP 3.3 / 3.4 oz New In Box" u="1"/>
        <s v="ARMAF CLUB DE NUIT 3.4 OZ, EDP FOR WOMEN IN SEALED BOX" u="1"/>
        <s v="Le Femme by Armaf perfume for women EDP 3.3 / 3.4 oz New in Box" u="1"/>
        <s v="Club de Nuit Untold by Armaf 3.6 oz EDP Brand New In Box Sealed FREE SHIPPING" u="1"/>
        <s v="Armaf Club de Nuit IMPERIALE 3.6 fl.oz Eau de Parfum for Women | New Launch" u="1"/>
        <s v="Tres Nuit by Armaf 3.4 oz EDP Cologne for Men New In Box" u="1"/>
        <s v="Odyssey Mandarin Sky Limited Edition EDP Perfume By Armaf 100ML🥇Top Fragrance🥇" u="1"/>
        <s v="Odyssey Homme by Armaf 6.7 / 6.8 oz EDP Cologne for Men New in Box" u="1"/>
        <s v="Armaf Men's Ventana Marine EDP Spray 3.4 oz Fragrances 6294015175417" u="1"/>
        <s v="Nomad The Wanderer by Armaf cologne for men EDP 3.3 / 3.4 oz New in Box" u="1"/>
        <s v="ARMAF OMBRE OUD INTENSE 3.4 FL. OZ / 100 ML EAU DE PARFUM FOR MEN" u="1"/>
        <s v="ARMAF Men's Odyssey Mandarin Sky EDP Spray 3.4 oz Limited Edition Y1" u="1"/>
        <s v="Club De Nuit Intense (Limited Edition) Armaf men Pure Parfum 3.6 oz New in Box" u="1"/>
        <s v="ARMAF VENTANA MARINE EDP 3.4 OZ / 100 ML FOR MEN (NIB) SEALED" u="1"/>
        <s v="Club de Nuit Intense by Armaf cologne for men EDT 3.6 oz New in Box" u="1"/>
        <s v="TAG UOMO ROSSO BY ARMAF EDP 3.4 OZ / 100 ML FOR MEN (NIB)SEALED" u="1"/>
        <s v="Armaf Ladies The Pride Of Armaf White EDP Spray 3.4 oz Fragrances 6294015138320" u="1"/>
        <s v="Club de Nuit Intense by Armaf cologne for men EDT 3.6 oz New in Box ☆" u="1"/>
        <s v="Odyssey Aoud Edition by Armaf 3.4 oz EDP Cologne for Men New In Box" u="1"/>
        <s v="Armaf club de nuit UNTOLD 6.7oz/200ml Eau de Parfum Unisex Spray - New &amp; Sealed" u="1"/>
        <s v="Armaf Club De Nuit Sillage 1.0 oz / 30ml Eau De Parfum Spray | Unisex | Sealed |" u="1"/>
        <s v="Club de Nuit Urban Man Elixir by Armaf 3.6 oz EDP Cologne for Men New In Box" u="1"/>
        <s v="Armaf Club de Nuit Precieux 1 Extrait de Parfum 1.8oz/55ml | New Launch | Sealed" u="1"/>
        <s v="Armaf Odyssey Mandarin Sky Eau de Parfum for Men 3.4 Oz / 100ml" u="1"/>
        <s v="Armaf Tag Him Uomo Rosso Red Eau De Parfum 100ml" u="1"/>
        <s v="Women Perfume 3.4 oz / 100 ml Eau De Toilette Spray" u="1"/>
        <s v="AllSaints collection Travel Set 0.5oz/15ml X3 sunset riot concrete rain flora m" u="1"/>
        <s v="AERIN LILAC PATH EDP 2.0ml .07fl oz x 1 PERFUME SPRAY SAMPLE" u="1"/>
        <s v="Aerin Mediterranean Honeysuckle Tiare Summer Edition Sample Spray .05oz, 1.5ml" u="1"/>
        <s v="Sauvage Eau De Parfum  3.4 oz / 100 ml EDP Spray For Men New In Seald Box" u="1"/>
        <s v="Versace Pour Homme Signature 3.4 oz EDT Cologne for Men New In Box" u="1"/>
        <s v="Sauvage Eau de Parfum Spray For Men 3.4 Oz/100ml New In Seald Box" u="1"/>
        <s v="Eros 3.4 oz / 100ml EDP Spray For Men New Sealed in Box" u="1"/>
        <s v="Sauvage EDP Eau de Parfum Cologne for Men 3.4 oz New In Box Free Shipping" u="1"/>
        <s v="A-v-entus Eau de Parfum 3.3 oz 100ML Millesime EDP Col-ogne for Men New In Box" u="1"/>
        <s v="3.3 oz 100 ml Flora Gorgeous Gardena Eau De Parfum EDP For Women New In Box" u="1"/>
        <s v="Eros Eau de Toilette Spray 3.4 oz EDP Cologne for Men New In Box" u="1"/>
        <s v="Versace Pour Homme Dylan Blue EDT Cologne for Men 3.4 oz New in Box" u="1"/>
        <s v="J'adore Eau De Parfum  3.4 oz EDP Spray Gift For Women New Sealed 100 ml" u="1"/>
        <s v="Mens Cologne 3.4oz Y Perfume Eau De Parfum 100ml Spray for Men New In Box" u="1"/>
        <s v="A-ventus Eau De Parfum For Men Millesime EDP Cologne New In Box 3.3 Oz /100ML" u="1"/>
        <s v="Narciso Rodriguez Musc Noir Rose 3.3 Oz /100ml Eau de Parfum for Women New Us" u="1"/>
        <s v="J'adore 3.4 oz/100 ml Eau De Parfum EDP Women Spray Gift For Her New &amp; Sealed US" u="1"/>
        <s v="Carmina By Creed EDP 75ml 2.5 oz Spray For Women Gifts New In Sealed Box" u="1"/>
        <s v="Addict by Christian EDP Fragrances for Women 3.4 oz / 100 ml NEW IN SEALED BOX" u="1"/>
        <s v="PRADA Paradoxe by Prada EDP 3.0oz/90ml Spray Perfume for Women New In Box US" u="1"/>
        <s v="YSL Yves Saint Laurent Y Eau de Toilette 3.3OZ EDT Cologne Spray For Mens New" u="1"/>
        <s v="Fahrenheit Eau De Toilette 3.4 oz/100 ml EDT Cologne Spray for Men New in Box" u="1"/>
        <s v="L'Imperatrice 3 by D&amp;G 3.3 oz 100ml Eau de Toilette Perfume for Women New In Box" u="1"/>
        <s v="YSL Yves Saint Laurent Y Eau de Perfume Spray Cologne For Men 3.3 oz 100ML" u="1"/>
        <s v="J'adore Parfum D'eau by Christian 3.4 oz EDP Fragrance for Women New In Box" u="1"/>
        <s v="Flora Gorgeous Magnolia By-Gucci Eau De Parfum EDP 3.3 Oz Perfume For Women NIB" u="1"/>
        <s v="PRADA Paradoxe by Prada EDP 3.0oz/90ml Spray Perfume for Women New In Box" u="1"/>
        <s v="J'adore 3.4 oz/100 ml Eau De Parfum EDP Women Spray Gift For Her New &amp; Sealed" u="1"/>
        <s v="Blooming Bouquet Bydior 3.4oz/ 100ml  EDT Perfume for Women Spray Sealed In Box" u="1"/>
        <s v="Black Orchid By Tom Ford3.4 oz / 100 ml EDP for Women New in Box Regular Size" u="1"/>
        <s v="A v-entus Eau de Parfum 3.3 oz 100ML Millesime EDP Cologne for Men New In Box" u="1"/>
        <s v="Bleu De Eau de parfum EDP 100ml 3.4 oz Cologne For Men New With Box" u="1"/>
        <s v="Bleu De Paris Perfume 3.4Oz Eau De Parfum Cologne for Men Spray New With Box" u="1"/>
        <s v="Carmina By Creed2.5 oz / 75 ml Eau De Parfum For Women New In Box" u="1"/>
        <s v="A-ventu-s for Men 3.3 OZ./ 100 ML.Eau de Parfum Spray for Men New Sealed Box" u="1"/>
        <s v="Silver Mountain Water Eau De Parfum 3.3 / 3.4 OZ 100 ML Spray For men New In Box" u="1"/>
        <s v="For BITTER PEACH Eau De Parfume 3.4 oz 100 ml For men women Unisex New In Box" u="1"/>
        <s v="L'aventure Knight by Al Haramain cologne for men EDP 3.3 / 3.4 oz New in Box" u="1"/>
        <s v="Al Haramain Amber Oud White Edition EDP 3.4 oz/ 100ml Perfume Tester" u="1"/>
        <s v="Al Haramain Men's L'Aventure EDP Spray 6.76 oz (Tester) Fragrances 6291100132980" u="1"/>
        <s v="L'aventure Intense by Al Haramain for men EDP 3.4 oz New in Box" u="1"/>
        <s v="L'aventure Ciel by Al Haramain Eau De Parfum 3.33oz/100ml Spray New With Box" u="1"/>
        <s v="LIBRE By Yves Saint Laurent YSL Eau de Parfum EDP Perfume 3 Oz/90ML for Women" u="1"/>
        <s v="Mans Sauvage Eau de Toilette 3.4 Oz 100ml Parfum Spray Brand New Sealed In box" u="1"/>
        <s v="FLOROA Gorgeous Gardenia 3.3 oz / 100ml Eau De Perfume EDP for Women New In Box" u="1"/>
        <s v="Flora Gorgeous Jasmine 3.3 oz / 100 ml EDP Perfume Spray for Women New In Box" u="1"/>
        <s v="PRADA Paradoxe By Prada EDP 3.0oz/90ml Spray Perfume For Women New In Box USA" u="1"/>
        <s v="Y*S*L Y Eau De Parfum 3.3 oz / 100 ml EDP Fragrance Spray for Men NEW IN BOX" u="1"/>
        <s v="Parfums de Marly Delina La Rosee Eau de Parfum 2.5 Fl Oz/75ml Spray for Women" u="1"/>
        <s v="Homme by Christian 3.4 oz / 100ML cologne Eau de Toilette EDT for men New in Box" u="1"/>
        <s v="Y*S*L Libre 3 oz / 90 ml EDP Perfume Spray for Women Gift for her New in Box" u="1"/>
        <s v="Male Eau De TOILETTE 3.4 oz / 100 ml EDT Spray For Men New In Seald Box USA" u="1"/>
        <s v="Bloom BLOSSOM 3.3 fl oz / 100 ml Eau de Parfum Spray for Women New In Sealed Box" u="1"/>
        <s v="NEW WITH BOX For Her Eau De Toilette Narciso_Rodriguez EDT Spray 3.3 Oz Sealed" u="1"/>
        <s v="Replica Jazz Club by Maison Margiela 3.4 oz EDT Spray for Men New With Box 100ml" u="1"/>
        <s v="Eros Flame ByVERSACE Spray 3.4oz/100ml Fragrance Cologne For Men NIB" u="1"/>
        <s v="Burberry Her Eau De Toilette for Women 3.3 oz EDT Spray New in Box Sealed" u="1"/>
        <s v="Perfume EDP for Women 3.4 oz / 100 ml Brand NEW" u="1"/>
        <s v="Sauvage Eau De Parfum Spray 3.4 oz/100 ml For Men New In Box" u="1"/>
        <s v="J'adore Eau De Parfum 3.4 oz / 100 ml Spray For Women New In Box" u="1"/>
        <s v="Flora Gorgeous Gardenia By-Gucci Eau De Parfum EDP 3.3 Oz Perfume For Women NIB" u="1"/>
        <s v="New Jo Malone London Wood Sage &amp; Sea Salt Cologne Spray 3.4 oz/ 100 ml for Women" u="1"/>
        <s v="PRADA Paradoxe by Prada EDP 3.0oz/90ml Spray for Women USA New In Box" u="1"/>
        <s v="Fahrenheit Eau De Toilette Sprays For Men 3.4 Oz/100 Ml New In Sealed Boxes" u="1"/>
        <s v="J'adore Eau De Parfum EDP 3.4oz/100ML Spray For Women Authentic Boxed Sealed" u="1"/>
        <s v="Woman EDT Spray Perfume 3.4oz New" u="1"/>
        <s v="Pink Sugar hair perfume by Aquolina for women 3.4 oz EDP New" u="1"/>
        <s v="Pink Sugar Creamy Sunshine by Aquolina, 3.4 oz EDT Spray for Women" u="1"/>
        <s v="MOTHER'S DAY SALE DG YSL GUESS KENZO  BURBERRY ARMANI LACOSTE CACHERAL MOSCHINO+" u="1"/>
        <s v="DOLCE &amp; GABBANA ~ THE ONE EAU DE PARFUM SPRAY For Men 3.3 OZ 100 Ml White Box" u="1"/>
        <s v="Adam Levine by Adam Levine 3.4 oz EDP Perfume for Women New In Box" u="1"/>
        <s v="Acqua di Parma Colonia by Acqua di Parma 3.4 oz EDC Cologne for Men New In Box" u="1"/>
        <s v="Acqua Di Parma Colonia Collection For Men Sample Spray Vials 5pc Set" u="1"/>
        <s v="ACQUA DI PARMA Blu Mediterraneo Mandorlo Di Sicilia 2.5 oz / 2.5 oz 75 ml" u="1"/>
        <s v="Acqua Di Parma Blu Mediterraneo Mirto Di Panarea Eau De Toilette  75 ml 2.5 oz" u="1"/>
        <s v="ANNA SUI Sundae 3-Piece Minature Set (Pretty Pink, Mellow Yellow &amp; Violet Vibe)" u="1"/>
        <s v="Anna Sui Ladies Sky EDT 2.5 oz (Tester) Fragrances 085715064172" u="1"/>
        <s v="6 For $19.95 MEN(M) WOMEN(W) &amp; UNISEX(U) Body Oil Fragrances 10 ml Roll On Pure" u="1"/>
        <s v="Pure Instinct Pheromone Oil For Her .5oz" u="1"/>
        <s v="Clean Warm Cotton 2.14 oz EDP Perfume for Women Brand New Tester" u="1"/>
        <s v="CLEAN RESERVE Six Piece Spray Travel Layering Collection Perfume 6 X 5ml/0.17oz" u="1"/>
        <s v="Clean Reserve Skin by Clean Eau De Parfum Spray (Unisex Tester) 3.4 oz For Women" u="1"/>
        <s v="Creed Aventus Men Eau De Parfum Vial Spray SIZE 2.5 ml On Card NEW" u="1"/>
        <s v="Aventus by Creed, 3.3 oz Millesime EDP Spray for Men" u="1"/>
        <s v="Creed Silver Mountain Water 3.3 oz EDP Cologne for Men Brand New Tester" u="1"/>
        <s v="Creed Silver Mountain Water by Creed 3.3 oz Perfume Cologne for Men New In Box" u="1"/>
        <s v="Creed Aventus by Creed EDP Cologne for Men 1.7 oz New In Box" u="1"/>
        <s v="Creed Aventus For Men Travel Size Pack of 2 Rollerball By Y.Z.Y Scents" u="1"/>
        <s v="CREED GREEN IRISH TWEED 2.5ML MEN VIAL" u="1"/>
        <s v="Aventus Cologne by Creed, 3.3 oz Millesime EDP Spray for Men" u="1"/>
        <s v="Aventus for Her by Creed 2ml Vial Spray New Factory Sealed" u="1"/>
        <s v="Aventus Cologne for Men by Creed 2ml Vial Spray New Factory Sealed" u="1"/>
        <s v="2X Creed Millesime Imperial Men Sample Vial 0.08 oz 2.5 ml Eau De Parfum Spray" u="1"/>
        <s v="Creed Aventus Eau De Parfum Travel Size Spray 10ml / 0.33oz Batch F002525 Sample" u="1"/>
        <s v="Virgin Island Water by Creed 2ml Vial Spray New Factory Sealed" u="1"/>
        <s v="Creed Spring Flower 2.5 oz / 75 ml Eau De Parfum Spray New in Box" u="1"/>
        <s v="Creed Queen Of Silk Eau De Parfum EDP 2.5oz / 75ml New 2024" u="1"/>
        <s v="Creed Queen of Silk Eau De Parfum 2.5oz 75ml Tester With Lid" u="1"/>
        <s v="Assorted Body Oils - 100% Pure Uncut Fragrances - 1/3 Oz Roll-Ons For Men" u="1"/>
        <s v="Dyamante by Daddy Yankee 3.4 oz Eau De Parfum Spray for women New in box" u="1"/>
        <s v="GIVENCHY POUR HOMME Cologne for Men 3.4 oz / 3.3 oz EDT New in Box" u="1"/>
        <s v="Savage for Men- 3.4 Oz Men's Eau De Toilette . Men's Casual Cologne, not Sauvage" u="1"/>
        <s v="10 Men's Cologne Sample vials with Organza Bag Travel Size" u="1"/>
        <s v="New 10x New Random Unique Men's Fragrance Cologne Sample Set Christimas Gift Set" u="1"/>
        <s v="COOL WATER Cologne by Davidoff 2.5 oz eau de toilette Spray New in Sealed Box" u="1"/>
        <s v="Ralph Lauren Polo Green 4.0 fl oz Cologne Eau De Toilette Factory Sealed New" u="1"/>
        <s v="Savage for Men- 3.4 Oz Men's Eau De Parfum. Men's Casual Cologne 100ml" u="1"/>
        <s v="Light Blue by Dolce &amp; Gabbana, 4.2 oz EDT Spray for Men Cologne New &amp; Sealed Box" u="1"/>
        <s v="Ferragamo - Mens Cologne NEW and Wrapped. 3.4 oz  or  1.7 oz EDT Pour Homme" u="1"/>
        <s v="BLEU PARFUM de Blue for Men 3.4oz / 100ml EAU DE Cologne Spray IN BOX" u="1"/>
        <s v="Parfum For men sauvage cologne Eau De perfum 100ml fl 3.4oz" u="1"/>
        <s v="Dr. Squatch Fireside Bourbon Natural Cologne Made in USA FULL SIZE NEW !" u="1"/>
        <s v="Lane Frost Frosted Cologne" u="1"/>
        <s v="NEW BLEU PARFUM de Blue for Men 3.4oz / 100ml EAU DE Cologne Spray IN BOX" u="1"/>
        <s v="Jo Malone London Cypress Grapevine Intense Eau de Parfum 1.7 oz 50 ml NWOB" u="1"/>
        <s v="PACO RABANNE Phantom Parfum 0.17oz/5mL Mens - Mini Size Cologne - New In Box!" u="1"/>
        <s v="POLO SPORT Ralph Lauren 4.2 oz Cologne for Men EDT New in Box" u="1"/>
        <s v="Ralph Lauren Polo Blue Men's 4.2 oz 125 ml Eau De Toilette Spray New Sealed" u="1"/>
        <s v="Polo Blue by Ralph Lauren EDT Spray 4.2 oz for men Factory Sealed in Box" u="1"/>
        <s v="Polo Green by Ralph Lauren EDT for Men 4.0 oz - 118 ml NEW IN BOX SEALED" u="1"/>
        <s v="Polo Blue by Ralph Lauren 4.2oz Men's Eau de Toilette Spray EDT New &amp; Sealed Box" u="1"/>
        <s v="Polo Ralph Lauren 4.0 oz Cologne Intense Spray for Men 118 ml NIB" u="1"/>
        <s v="Polo Green by Ralph Lauren 4 Fl oz Eau De Toilette Spray New &amp; Sealed." u="1"/>
        <s v="POLO RED BY RALPH LAUREN 6.7 FL OZ / 200 ML EAU DE TOILETTE SPRAY NEW &amp; SEALED" u="1"/>
        <s v="POLO GREEN by Ralph Lauren 4.0 oz 4 Cologne EDT Men GREEN New in Box &amp; Sealed" u="1"/>
        <s v="Polo Black by Ralph Lauren EDT 2.5 oz 75 ml NEW IN SEALED BOX" u="1"/>
        <s v="Polo RALPH LAUREN Red Parfum 0.34 .34 oz 10 ml travel spray NEW 2024" u="1"/>
        <s v="Ralph Lauren Polo Red Extreme Parfum for Men 4.2 oz 125 ml  New open white box." u="1"/>
        <s v="Polo 67 Ralph Lauren Eau De Toilette .5 oz. New In Box!" u="1"/>
        <s v="Oscar by Oscar De La Renta EDT Perfume for Women 3.3 / 3.4 oz New In Box" u="1"/>
        <s v="VOLUPTE by Oscar de la Renta 3.3 / 3.4 oz EDT Perfume For Women New in Box" u="1"/>
        <s v="SO DE LA RENTA Oscar 3.3 / 3.4 oz EDT For Women New in Box" u="1"/>
        <s v="OSCAR by Oscar de la Renta for women EDT 6.7 oz New in Box" u="1"/>
        <s v="Pleasing Harry Styles Fragrance Rivulets Parfum 100ml 3.4fl" u="1"/>
        <s v="Rue 21 Pink ICE Perfume Spray 1.7 FL OZ New (Unboxed)" u="1"/>
        <s v="OUAI MELROSE PLACE EAU DE PARFUM 1.5ML NEW IN BAG" u="1"/>
        <s v="OUAI North Bondi Eau de Parfume .34 oz/ 10ml - Brand New" u="1"/>
        <s v="OUAI Hair &amp; Body Mist In ST. BARTS 3.3oz / 97ml Full Size NEW RELEASE '24" u="1"/>
        <s v="Assorted Nest Perfume Oil .10 Fl Oz /3ML Rollerball Each New" u="1"/>
        <s v="CABOTINE ROSE PARFUMS GRES for Women 3.3 edt 3.4 oz  Spray New in Box" u="1"/>
        <s v="Old Spice Cologne Spray for Men,Classic Scent,4.25 fl oz Free Shipping Pack Of 2" u="1"/>
        <s v="Mont Blanc Legend Spirit 6.7 oz EDT Cologne for Men New In Box" u="1"/>
        <s v="MONT BLANC LEGEND 3.3 / 3.4 oz EDT Cologne for Men New In Box" u="1"/>
        <s v="Individuel by Mont Blanc 2.5 oz EDT Cologne for Men New In Box" u="1"/>
        <s v="Mont Blanc Explorer 6.7 oz EDP Cologne for Men New In Box" u="1"/>
        <s v="Legend Red by Mont Blanc cologne for men EDP 3.3 / 3.4 oz New in Box" u="1"/>
        <s v="Explorer Platinum by Mont Blanc 3.3 oz EDP Cologne for Men New In Box" u="1"/>
        <s v="Montblanc - Signature Eau De Parfum Spray  90ml/3oz" u="1"/>
        <s v="Montblanc Legend Spirit / MontBlanc EDT Spray 3.3 oz (100 ml) (m)" u="1"/>
        <s v="Montblanc - Signature Eau De Parfum Spray  50ml/1.7oz" u="1"/>
        <s v="MontBlanc Men's Starwalker EDT Spray 2.5 oz Fragrances 3386460028486 (Tester)" u="1"/>
        <s v="Natalie Wood Signature Fragrance Spray Purse Travel Eau de Parfum Bottle .34 oz" u="1"/>
        <s v="Paloma Picasso by Paloma Picasso for women EDT 3.3 / 3.4 oz New in Box" u="1"/>
        <s v="Sculpture Homme by Nikos 3.4 oz EDT Cologne for Men Brand New Tester" u="1"/>
        <s v="360 by Perry Ellis Perfume 3.3 / 3.4 oz Spray for Women edt NEW IN BOX" u="1"/>
        <s v="360 Red by Perry Ellis 6.7 / 6.8 oz EDT Cologne for Men New In Box" u="1"/>
        <s v="360 by Perry Ellis 3.4 oz EDT Cologne for Men New In Box" u="1"/>
        <s v="360 by Perry Ellis Perfume 6.7 oz for Women edt NEW IN BOX" u="1"/>
        <s v="360 White by Perry Ellis 3.4 oz edt 3.3 Spray for Men New in BOX" u="1"/>
        <s v="360 PURPLE Perry Ellis Women 3.4 oz 3.3 edp perfume spray NEW IN BOX" u="1"/>
        <s v="Perry Ellis 360 Red by Perry Ellis, 6.8 oz EDT Spray for Men" u="1"/>
        <s v="PS by Paul Sebastian Cologne for Men 8 / 8.0 oz Brand New In Box" u="1"/>
        <s v="Paul Sebastian PS Cologne Spray 4.0 / 4 oz EDC For Men New tester" u="1"/>
        <s v="PARIS HILTON 3.4 / 3.3 oz edp Perfume for Women New in Box" u="1"/>
        <s v="PARIS HILTON edt Cologne Spray 3.4 oz 3.3 Men New in RETAIL Box" u="1"/>
        <s v="Paris Hilton Heiress For Women 3.4 Oz Eau De Parfum Spray" u="1"/>
        <s v="PARIS HILTON ELECTRIFY for Women Cologne 3.4 oz 100 ml Eau de Parfum Spray UNBOX" u="1"/>
        <s v="Paris Hilton Perfume 3.4 oz 100ml Eau De Parfum Spray For Women New in Box" u="1"/>
        <s v="PHEROMONE SPRAY COLOGNE for MEN *ATTRACT WOMEN! 52X ***NEW***" u="1"/>
        <s v="Pierre Cardin Fusion Men's Eau de Toilette Spray. Cool Scent. New in box. 1.7 oz" u="1"/>
        <s v="Pierre Cardin For Men EDC Spray Cologne 1oz Unboxed New" u="1"/>
        <s v="Oxytocin-N 15iu Per Spray 1oz (30ml)" u="1"/>
        <s v="For J'adore D'eau 3.4 oz Eau De Parfums EDP Women Spray New In Sealed" u="1"/>
        <s v="That Moment by One Direction 3.4 oz / 100 ml Edp spy perfume for women femme" u="1"/>
        <s v="Our Moment by One Direction 3.4 oz / 100 ml Edp spy perfume for women femme" u="1"/>
        <s v="Lattafa Perfumes Mayar EDP - Eau De Parfum Women 100ml(3.4 oz) | Lychee, white f" u="1"/>
        <s v="Lake &amp; Skye 11 11 Eau De Parfum 3.4oz  (WITHOUT BOX)" u="1"/>
        <s v="Lucianno California Vibe M 100ml Boxed" u="1"/>
        <s v="Curve Crush by Liz Claiborne 4.2 oz Cologne for Men Brand New Tester" u="1"/>
        <s v="Curve Cologne for Men by Liz Claiborne  6.7 / 6.8 oz Spray EDC New in Box" u="1"/>
        <s v="Curve Wave Cologne for Men by Liz Claiborne 4.2 oz New in Box / Can" u="1"/>
        <s v="Curve Crush by Liz Claiborne EDT Perfume for Women 3.3 / 3.4 oz New In Box" u="1"/>
        <s v="BORA BORA by Liz Claiborne perfume for women EDP 3.4 oz New in Box" u="1"/>
        <s v="CURVE by Liz Claiborne 3.4 / 3.3 oz edt Perfume for women New in Can" u="1"/>
        <s v="Bora Bora by Liz Claiborne cologne for men EDC 3.3 / 3.4 oz New in Box" u="1"/>
        <s v="CURVE for Men by Liz Claiborne 4.2 oz edt Cologne Spray New in Can / TIN" u="1"/>
        <s v="Candie's Man by Liz Claiborne 3.4 oz EDT Cologne for Men New In Box" u="1"/>
        <s v="Discontinued REALITIES By Liz Claiborne 3.4oz Eau De Parfum (True Photo)" u="1"/>
        <s v="Liz Claiborne Curve Crush for Men Eau de Cologne for Men, 4.2 Oz" u="1"/>
        <s v="kayali vanilla candy rock sugar | 42 HUDA BEAUTY Sample 1.5ml on card New" u="1"/>
        <s v="LA VIDA BELLA POUR FEMME EAU DE PARFUM SPRAY FOR WOMEN 3.4 Oz / 100 ml BRAND NEW" u="1"/>
        <s v="Tribal Intense by Grandeur - Eau de Parfum for Men -100ml (3.4oz)" u="1"/>
        <s v="Guess Marciano perfume for women EDP 3.3 / 3.4 oz New in Box" u="1"/>
        <s v="Guess Girl by Guess 3.4 oz EDT Perfume for Women New In Box" u="1"/>
        <s v="Guess 1981 by Guess cologne for men EDT 3.3 / 3.4 oz New in Box" u="1"/>
        <s v="Guess Seductive Red by Guess for women EDT 2.5 oz new in Box" u="1"/>
        <s v="VANDERBILT by Gloria 3.4 oz 3.3 edt for Women Perfume  New Box Seal" u="1"/>
        <s v="Sì Passione by Giorgio Armani For Women 3.4 Oz Eau De Parfum Spray New in Box" u="1"/>
        <s v="Office For Men Fragrance One By Jeremy Fragrance 100ml - 3.3oz 3.4oz NEW $250" u="1"/>
        <s v="Blue Touch By Franck Olivier Men Cologne 3.3oz 100ml Edt New" u="1"/>
        <s v="Franck Olivier Men's Pure Homme EDT Spray 3.4 oz Fragrances 3516642062117" u="1"/>
        <s v="Franck Olivier Men's Night Touch EDT 3.4 oz Fragrances 3516642117114" u="1"/>
        <s v="Bianco Latte EDP by Giardini Di Toscana  100 Ml Missing Two Sprays" u="1"/>
        <s v="GUCCI GUILTY POUR HOMME * Cologne for Men * EDT * 3.0 oz * BRAND NEW IN BOX" u="1"/>
        <s v="Gucci Rush by Gucci EDT Perfume for Women 2.5 oz Brand New Tester" u="1"/>
        <s v="Gucci Guilty 1.7 oz EDT Perfume for Women New in Box" u="1"/>
        <s v="Gucci Flora Gorgeous Gardenia 3.3 oz EDP Perfume for Women New In Box" u="1"/>
        <s v="Gucci Guilty Pour Homme by Gucci cologne EDP 3.0 oz New Tester" u="1"/>
        <s v="GUCCI GUILTY ELIXIR DE PARFUM POUR HOMME 0.05 oz (3 Carded Spray Vials for MEN)" u="1"/>
        <s v="Gucci Flora Gorgeous Jasmine 3.3 oz EDP Perfume for Women New In Box" u="1"/>
        <s v="Gucci Flora Gorgeous Magnolia, Gucci Gorgeous Jasmine &amp; Gorgeous Gardenia VIALS" u="1"/>
        <s v="Gucci Guilty Black 3.0 oz EDT Cologne for Men New Tester" u="1"/>
        <s v="Gucci Bamboo by Gucci 2.5 oz Eau De Parfum Spray for Women New &amp; Sealed" u="1"/>
        <s v="Gucci Guilty Pour Femme by Gucci perfume for Women EDP 3.0 oz New Tester" u="1"/>
        <s v="Gucci Bamboo Eau De Parfum Spray 2.5 fl oz New Factory Sealed" u="1"/>
        <s v="Gucci Guilty Black for Men Cologne 3.0 oz edt NEW IN BOX" u="1"/>
        <s v="Gucci Guilty Cologne for Men EDT 3oz Luxurious Daring Adventure" u="1"/>
        <s v="Gucci Guilty for Him - Classic 3oz Eau de Toilette Spray, Brand New" u="1"/>
        <s v="Gucci Bloom Eau De Parfum 3.4 oz /100ml for Women" u="1"/>
        <s v="Gucci Flora Gorgeous Gardenia 3.3oz Women's Eau de Toilette Spray New Sealed Box" u="1"/>
        <s v="Gucci Bloom 3.3oz / 3.4oz Eau de Parfum Women's Fragrance New Sealed" u="1"/>
        <s v="Gucci Bamboo 2.5 oz EDP Elegant Perfume for Women Floral Fragrance Sealed" u="1"/>
        <s v="Gucci Bloom for Her Eau De Parfum 0.16 fl oz 5 ml Mini EDP Travel Splash NWOB" u="1"/>
        <s v="Gucci Bamboo 2.5oz Women's Eau de Parfum Spray New Sealed" u="1"/>
        <s v="Guilty Pour Homme Eau de Parfum / Gucci EDP Spray 3.0 oz (90 ml) (m)" u="1"/>
        <s v="Gucci Bloom Perfumed Body Lotion 3.3  fl.oz / 100 ML" u="1"/>
        <s v="Gucci Flora Eau De Parfum 3 Pcs Set  / New With Box" u="1"/>
        <s v="Gucci Guilty Pour Homme EDT for Men 3.0 oz / 90 ml *NEW*" u="1"/>
        <s v="Ck One by Calvin Klein Cologne Perfume Unisex 3.4 oz New In Box" u="1"/>
        <s v="OBSESSION by Calvin Klein 4.0 oz 4 MEN edt Cologne New in Box" u="1"/>
        <s v="Escape by Calvin Klein EDP Perfume for Women 3.4 oz New In Box" u="1"/>
        <s v="Eternity by CK Calvin Klein 3.4 oz EDP Perfume for Women Tester" u="1"/>
        <s v="Obsession by Calvin Klein EDP Perfume for Women 3.3 / 3.4 oz New Tester" u="1"/>
        <s v="Eternity for Men by Calvin Klein cologne EDT 6.7 / 6.8 oz New In Box" u="1"/>
        <s v="Obsession Night by CK Calvin Klein 4.0 oz EDT Cologne for Men New In Box" u="1"/>
        <s v="CONTRADICTION by Calvin Klein 3.4 oz EDP Perfume For Women New in Box Sealed" u="1"/>
        <s v="CK Beauty by Calvin Klein 3.3 / 3.4 oz EDP Perfume for Women New In Box" u="1"/>
        <s v="Euphoria by Calvin Klein 3.4 oz EDT Cologne for Men New In Box" u="1"/>
        <s v="Euphoria by Calvin Klein 6.7 oz Sensual Skin Body Lotion for Women Brand New" u="1"/>
        <s v="Ck One Shock for Her by Calvin Klein 6.7/6.8 oz EDT Perfume for Women New In Box" u="1"/>
        <s v="Eternity Flame by Calvin Klein 3.4 oz EDT Cologne for Men New In Box" u="1"/>
        <s v="ETERNITY for Men by CALVIN KLEIN 3.3 / 3.4 oz EDT New In box" u="1"/>
        <s v="OBSESSION by CALVIN KLEIN for Women 3.4 oz 100 ml Eau de Parfum Spray NEW" u="1"/>
        <s v="Obsession Perfume by Calvin Klein - 3.3 / 3.4 oz / 100 ml EDP Spray New In Box" u="1"/>
        <s v="OBSESSION NIGHT by Calvin Klein Perfume for Women 3.3 / 3.4 oz EDP New in Box" u="1"/>
        <s v="Obsession Night by Calvin Klein EDP Perfume for Women 3.3 / 3.4 oz New In Box" u="1"/>
        <s v="CK FREE by Calvin Klein cologne for men EDT 3.3 / 3.4 oz New Tester" u="1"/>
        <s v="Calvin Klein Euphoria Eau de Parfum, 1.6 Oz new open box Scuffed" u="1"/>
        <s v="Truth by Calvin Klein 3.4 oz EDT Cologne for Men New In Box" u="1"/>
        <s v="CK ONE BY CALVIN KLEIN 3.4/3.3 OZ EDT SPRAY FOR UNISEX NEW IN NO BOX SAME AS PIC" u="1"/>
        <s v="Obsession By Calvin Klein Women 0.5 oz 15 ml Eau de Parfum Spray Mini New" u="1"/>
        <s v="CK SHEER BEAUTY Calvin Klein women edt 3.4 oz 3.3 NEW IN BOX" u="1"/>
        <s v="Eternity Summer Daze by Calvin Klein, 3.3 oz EDP Spray for Women" u="1"/>
        <s v="Calvin Klein Eternity Air 3.4 oz EDT spray mens cologne 100ml NIB" u="1"/>
        <s v="Ck One by Calvin Klein Cologne Perfume Unisex 3.4 oz New In Box FAST SHIPPING" u="1"/>
        <s v="CK IN2U HER Calvin Klein perfume edt 3.4 oz 3.3 NEW TESTER" u="1"/>
        <s v="Calvin Klein Euphoria Men 3.3 oz After Shave 100 ml NIB" u="1"/>
        <s v="Ck One by Calvin Klein Cologne Perfume Unisex 3.4 oz New In Box US STOCK" u="1"/>
        <s v="Escape For Men by Calvin Klein Eau De Toilette ~ 3.3 FL OZ ~ Sealed ~ AUTHENTIC" u="1"/>
        <s v="Eternity For Women By Calvin Klein Eau De Parfum Spray 1 Fl Oz LOT OF 2" u="1"/>
        <s v="Ck One by Calvin Klein Eau de Toilette 3.3 fl oz  100 ml Brand New Free Shipping" u="1"/>
        <s v="Obsession by Calvin Klein for Men 3.4 oz After Shave Balm in Tube Full Size NEW" u="1"/>
        <s v="Royal Noir Absolu by Ainash 2.5 oz Extrait de Parfum" u="1"/>
        <s v="Reyna Pour Femme EDP  Spray 100ML (3.4 FL.OZ)  Newest Launch Sale" u="1"/>
        <s v="sensus ultra colonia de avon para caballero elije tu favorita 100% original" u="1"/>
        <s v="Avon FAR AWAY Eau De Parfum Perfume Spray 1.7 oz~Free Travel spray" u="1"/>
        <s v="Two pcs set Avon Classic Odyssey cologne PERFUME Spray 1.7 oz/Free travel spray" u="1"/>
        <s v="Avon Women Fragrance Perfume Spray HAIKU 1.7oz  New In Box| FREE Travel spray" u="1"/>
        <s v="Avon Far Away Infinity Eau de Parfum 1.7 fl. oz.  NIB/Free Travel Spray" u="1"/>
        <s v="SWEET HONESTY BY AVON | DISCONTINUED 1.7 OZ COLOGNE SPRAY  FREE FAST SHIPPING" u="1"/>
        <s v="AVON Fullspeed Eau de Toilette 75ml - 2.5 fl.oz Full Speed" u="1"/>
        <s v="Avon Black Suede for Men Eau De Toilette Spray - 3.4 Ounce" u="1"/>
        <s v="Avon Perceive 3.4oz Men's Eau de Cologne Lot Of 4 Fast- Free Shpping" u="1"/>
        <s v="2 PCS.SET Avon sweet honesty cologne PERFUME Spray 1.7 oz/With TRAVEL SPRAY" u="1"/>
        <s v="Avon FULLSPEED / RPM Eau de Toilette  Spray 2.5 fl.oz / 75 ml" u="1"/>
        <s v="Avon Haiku REFLECTION eau de parfum spray brand new fresh 1.7 fl oz ea" u="1"/>
        <s v="Axe Deodorant Body Spray Anarchy For Him Men's Fragrance 150ml -PACK OF 12" u="1"/>
        <s v="6 - AXE Fragrance Premium Body Spray 1 oz - Black Vanilla + $3 OFF Retail" u="1"/>
        <s v="Abercrombie &amp; Fitch Fierce 3.4 oz /100ml Eau De Cologne For Men Brand New Sealed" u="1"/>
        <s v="Abercrombie &amp; Fitch Fierce 6.7 oz/200 ml Eau de Cologne Brand New Sealed In Box" u="1"/>
        <s v="Fierce By Abercrombie &amp; Fitch 6.7oz/200ml Men's Eau De Cologne Brand New ~Sealed" u="1"/>
        <s v="Abercrombie &amp; Fitch Fierce Intense 1.7 oz EDC Spray New Discontinued" u="1"/>
        <s v="Abercrombie &amp; Fitch Fierce 6.7 oz 200 ML EAU DE COLOGNE BRAND NEW SEALED BOX" u="1"/>
        <s v="Abercrombie &amp; Fitch Fierce Cologne 6.7 oz for men New Sealed Ships Free" u="1"/>
        <s v="Abercrombie &amp; Fitch Fierce 6.7 oz / 200 ml Eau de Cologne Spray New &amp; Sealed" u="1"/>
        <s v="Abercrombie &amp; Fitch Fierce 1.7 oz EAU DE COLOGNE MEN BRAND NEW SEALED IN BOX" u="1"/>
        <s v="Abercrombie &amp; Fitch Fierce - Bold 6.7oz Eau de Cologne, New Sealed Box" u="1"/>
        <s v="Fierce By Abercrombie &amp; Fitch 6.7 fl oz / 200 ML Cologne Spray Brand New In Box" u="1"/>
        <s v="Abercrombie &amp; Fitch Fierce 1.7 oz EAU DE COLOGNE MEN - NEW - FREE SHIP-AUTHENTIC" u="1"/>
        <s v="Abercrombie &amp; Fitch Fierce 6.7 Fl oz Eau de Cologne Spray Men's New &amp; Sealed" u="1"/>
        <s v="Alexandria fragrances: BLACK PANTHER INSPIRED BY BVLGARI TYGAR" u="1"/>
        <s v="Omnia Coral by Bvlgari Omnia Coral 2.2 oz EDT Perfume for Women New In Box" u="1"/>
        <s v="NEW Men's EDT Bvlgari Pour Homme Eau De Toilette Spray 3.4 fl oz Sealed in Box" u="1"/>
        <s v="New Perfume Omnia Amethyste EDT Bvlgari Eau De Toilette Spray 2.2 oz for Women" u="1"/>
        <s v="Bvlgari Man In Black Eau De Parfum 0.5 oz/15 Ml Spray New In Box" u="1"/>
        <s v="Bvlgari Man In Black Made Stronger With Pheromones For Super Sexy Scent Trails!" u="1"/>
        <s v="New Women's EDT Perfume Bvlgari Omnia Paraiba Eau De Toilette Spray 2.2 oz" u="1"/>
        <s v="BVLGARI ROSE GOLDEA BLOSSOM DELIGHT EAU DE PARFUM 0.5OZ 15ML VAPORISATEUR  SPRAY" u="1"/>
        <s v="Bvlgari Rose Goldea  by Bvlgari EDP 3 fl oz / 90 ml *NEW*" u="1"/>
        <s v="Bvlgari Aqva Marine Pour Homme 3.4 oz EDT Cologne for Men Tester" u="1"/>
        <s v="New Bvlgari Pour Homme Men's Eau De Toilette Spray 3.4 oz/ 100 ml" u="1"/>
        <s v="Bvlgari Aqva Marine Cologne Pour Homme by Bvlgari 3.4 oz EDT Spray for Men  NEW" u="1"/>
        <s v="Bvlgari Le Gemme Tygar 3.4oz Men's Eau de Parfum" u="1"/>
        <s v="Anais Anais L'Original by Cacharel 3.4 oz EDT Perfume for Women New In Box" u="1"/>
        <s v="AMOR AMOR by Cacharel Perfume for women 3.3 oz / 3.4 oz edt New" u="1"/>
        <s v="Anais Anais L'Original by Cacharel 3.4 oz EDT Perfume for Women Brand New" u="1"/>
        <s v="ANAIS ANAIS PREMIER DELICE by Cacharel for her EDT 3.3 / 3.4 oz New" u="1"/>
        <s v="Noa by Cacharel for Women Eau de Toilette Spray - 1 fl oz - SPRING SALE !" u="1"/>
        <s v="NOA by Cacharel Perfume 3.4 oz Spray 3.3 edt New 100 ml" u="1"/>
        <s v="DECLARATION by Cartier edt Cologne 3.3 oz / 3.4 oz New tester" u="1"/>
        <s v="Declaration Haute Fraicheur by Cartier 3.3 oz EDT Cologne for Men Tester" u="1"/>
        <s v="Tous Touch by Tous for Women EDT 3.3 / 3.4 oz Tester with Cap" u="1"/>
        <s v="Naxos By Xerjoff Vial Spray 2ml New Sealed" u="1"/>
        <s v="Mefisto Gentiluomo by Xerjoff EDP for Men 2ml Vial Spray New Factory Sealed" u="1"/>
        <s v="Xerjoff Casamorati Bouquet Ideale Eau de Parfum 3.4 Oz Spray Regular Size No Box" u="1"/>
        <s v="Victor &amp; Rolf Spicebomb Extreme EDP 1.7 oz/ 50 ML  Spray For Men" u="1"/>
        <s v="Ulta Beauty 2024 Spring Scent Wardrobe 19 Piece Perfume Sample Set w/ $15 Cert" u="1"/>
        <s v="Topshelf Love Bombed- Pheromone Cologne for Men Attraction &amp; Confidence (50 ml)" u="1"/>
        <s v="TIFFANY SHEER BY Tiffany &amp; Co. FOR WOMEN MINI BOTTLE" u="1"/>
        <s v="True Religion Perfume for Women 3.4 oz 100 ml EDP New in Box" u="1"/>
        <s v="Tiffany Love for Him 3 oz Eau de Toilette EDT Perfume for Men Spray New In Box" u="1"/>
        <s v="Versace Eros by Gianni Versace 3.4 oz EDT Cologne for Men Tester" u="1"/>
        <s v="Versace Pour Homme Signature by Versace 3.4 oz EDT Cologne for Men New In Box" u="1"/>
        <s v="Versace Pour Homme Signature by Versace 3.4 oz EDT Cologne for Men New Tester" u="1"/>
        <s v="mini cologne Versace Pour Homme for Men Brand New In Box" u="1"/>
        <s v="mini Yellow Diamond by Versace EDT Perfume for Women Brand New In Box" u="1"/>
        <s v="Versace Bright Crystal Absolu by Versace 3.0 oz EDP Perfume for Women Tester" u="1"/>
        <s v="Mini Versace Crystal Noir by Versace 0.17 oz EDT Perfume for Women New In Box" u="1"/>
        <s v="Blue Jeans by Versus Gianni Versace 2.5 oz EDT Cologne for Men New In Box" u="1"/>
        <s v="Versace Dylan Blue by Gianni Versace 3.4 oz EDT Cologne for Men New Tester" u="1"/>
        <s v="Versace Pour Homme Oud Noir 3.4 oz EDP Cologne for Men New In Box" u="1"/>
        <s v="VERSACE CRYSTAL NOIR by Gianni Versace for women EDT 3.0 oz New in Box" u="1"/>
        <s v="VERSACE WOMAN by Gianni Versace Perfume for Women EDP 3.4 oz New in Box SEALED" u="1"/>
        <s v="Red Jeans by Versus Versace 2.5 oz Perfume for Women New In Box" u="1"/>
        <s v="Yellow Diamond by Gianni Versace for women EDT 3.0 oz New Tester" u="1"/>
        <s v="Versace Dylan Blue pour homme cologne for men EDT 6.7 oz 6.8 New in Box" u="1"/>
        <s v="Versace 4pc Miniature Gift Set for Men Eau Fraiche, Dylan Blue, Eros, Pour Homme" u="1"/>
        <s v="Versace Bright Crystal Absolu by Versace perfume for her EDP 3.0 oz New in Box" u="1"/>
        <s v="Versace Bright Crystal Eau De Toilette Rollerball Women 0.3 Oz/10 Ml" u="1"/>
        <s v="Versace Dylan Turquoise by Gianni Versace 3.4 oz EDT Perfume for Women NiB" u="1"/>
        <s v="Versace Pour Femme Dylan Blue 3.4 oz EDP Perfume for Women New In Box" u="1"/>
        <s v="VERSACE EROS FLAME by Versace for men cologne EDP 3.3 / 3.4 oz New in Box" u="1"/>
        <s v="Versace Man Eau Fraiche by Gianni Versace EDT 0.17oz New in Box" u="1"/>
        <s v="Mini Versace Dylan Blue Pour Femme 0.17 oz EDP Perfume for Women New In Box" u="1"/>
        <s v="Versace Man Fraiche EDT Spray 3.4 oz / 100 ml New In Box Free Shipping" u="1"/>
        <s v="Versace Bright Crystal Women EDT 6.7 oz 200 ml New Sealed in Box" u="1"/>
        <s v="Versace Bright Crystal Eau De Toilette Spray 6.7 oz Factory Sealed Free Shipping" u="1"/>
        <s v="Versace Bright Crystal by Versace for Women EDT Spray 3.0 oz / 90 ml New In Box" u="1"/>
        <s v="Versace Eros by Gianni Versace 3.4 oz 100ml EDT Cologne for Men New In Box" u="1"/>
        <s v="Versace Dylan Turquoise by Gianni Versace for women EDT 3.3 / 3.4 oz New Tester" u="1"/>
        <s v="Versace Pour Femme Dylan Purple 3.4 oz EDP Perfume for Women New In Box" u="1"/>
        <s v="Versace Yellow Diamond Perfume for Women EDT 3.0 oz 90 ml New in Box" u="1"/>
        <s v="Eau Fraiche By Versace 3.4 oz 100 ml Eau de Toilette Brand New Sealed In Box" u="1"/>
        <s v="Versace Bright Crystal 3.0 fl oz/90ml Eau de Toilette Spray for Women New In Box" u="1"/>
        <s v="Versace Yellow Diamond EDT 3.0oz - Sealed New, Luminous Scent" u="1"/>
        <s v="Versace by Versace, 5 Piece Variety Mini Gift Set for Women New" u="1"/>
        <s v="Mini Versace Eros Pour Femme 0.17 oz EDT Perfume for Women New In Box" u="1"/>
        <s v="Versace Eros by Gianni Versace 3.4oz EDT Cologne for Men 100ml New in Box" u="1"/>
        <s v="Versace Dylan Turquoise Eau de Toilette Travel Spray NIB 0.33 oz / 10 ml" u="1"/>
        <s v="Versace Dylan Blue Pour Homme EDT For Men  3.4 oz / 100 ml *NEW*" u="1"/>
        <s v="Versace Eros Flame by Versace 3.4 oz EDP Cologne PARFUM for Men New In Box" u="1"/>
        <s v="Versace Bright Crystal 3oz Women's EDT Spray New" u="1"/>
        <s v="Versace Dylan Purple Women EDP 3.4 Oz Spray lotion Shower gel &amp; Mini 4 Pc Set" u="1"/>
        <s v="Versace Dylan Purple Women 3.4 oz 100 ml *Eau De Parfum* Spray Tester" u="1"/>
        <s v="VERSACE EROS POUR FEMME 3.4 oz 3.3 edt Perfume New Tester" u="1"/>
        <s v="Versace Pour Homme by Versace EDT for Men 3.4 oz / 100 ml  *NEW*" u="1"/>
        <s v="Versace Men's The Dreamer EDT Spray 3.4 oz (Tester) Fragrances 8011003997848" u="1"/>
        <s v="Versace Bright Crystal Women's EDT 6.7 oz Spray" u="1"/>
        <s v="Versace Ladies Dylan Turquoise Gift Set Fragrances 8011003873487" u="1"/>
        <s v="Versense By Versace EDT For Women 3.4 oz / 100 ml *NEW*" u="1"/>
        <s v="Versace Bright Crystal EDT 3oz Women's Scent Spray New" u="1"/>
        <s v="Versace Dylan Purple By Versace 3.4oz./100ml Edp Spray Women New Same As Picture" u="1"/>
        <s v="Versace Men's L'Homme EDT Spray 3.4 oz (Tester) Fragrances 8011003996735" u="1"/>
        <s v="Versace Eros for Men 3.4 fl oz Eau de Toilette Spray" u="1"/>
        <s v="Versace Ladies Versace Woman EDP Spray 1.7 oz (Tester) Fragrances 8018365250277" u="1"/>
        <s v="Bright Crystal de Versace Eau de Toilette 3.0 EE. UU. fl. oz. / Spray Mujer 90 ml-" u="1"/>
        <s v="Valentino Donna Born In Roma Perfume 3.4oz.EDP Spray for Women New in Sealed Box" u="1"/>
        <s v="Valentino Uomo Born In Roma Coral Fantasy 3.4 oz EDT Cologne New In Box" u="1"/>
        <s v="Valentino Uomo Born In Roma 3.4 oz. Eau de Toilette Spray for Men New in Box" u="1"/>
        <s v="VALENTINO Perfume Travel Spray 10ml (Choose Your Scent) Combined Shipping" u="1"/>
        <s v="Voce Viva by Valentino 3.4 oz EDP Perfume for Women New In Box" u="1"/>
        <s v="Donna Born In Roma Yellow Dream by Valentino for her EDP 3.3 / 3.4 oz New in Box" u="1"/>
        <s v="Valentine Milano For Women Perfume 3.4 fl.oz from Fragrance Couture." u="1"/>
        <s v="VALENTINO DONNA BORN IN ROMA INTENSE 3.4 oz 100ml EAU DE PARFUM SPRAY SEALED" u="1"/>
        <s v="Valentino Donna Born In Roma Intense 3.4 oz EDP Spray For Women NEW" u="1"/>
        <s v="Valentino Uomo Born In Roma Eau De Toilette Travel Spray 15ml / 0.5 Oz For Men" u="1"/>
        <s v="Uomo Born In Roma Yellow Dream by Valentino 3.4 oz EDT Cologne Men New in Box" u="1"/>
        <s v="Valentino Uomo Born In Roma Coral Fantasy 3.4fl.oz 100 ml EDT Cologne New In Box" u="1"/>
        <s v="New Valentino Donna Born In Roma Intense 3.4 oz EDP Intense Spray For Women" u="1"/>
        <s v="Valentino Uomo Born In Roma Coral Fantasy 3.4 oz/100ml EDT Cologne for Men New" u="1"/>
        <s v="Valentino Donna Born in Roma Intense EDP Spray For Women 100ml/3.4oz" u="1"/>
        <s v="Valentino Uomo Born In Roma 3.4.Oz /100ML Eau De Toilette Spray for Men" u="1"/>
        <s v="Valentino Uomo Born in Roma Intense 10ml Spray For Men ." u="1"/>
        <s v="Valentino DONNA by Valentino for Women 3.4 oz.Eau De Parfum Spray in Sealed Box" u="1"/>
        <s v="Valentino Uomo Cologne by Valentino 3.4oz EDT Eau de Toilette for Men New in Box" u="1"/>
        <s v="Valentino Donna Born In Roma Eau De Parfum  2ML Spray For Women" u="1"/>
        <s v="TOMMY BOY EST 1985 by Tommy Hilfiger Cologne edt men 3.4 / 3.3 oz NEW in BOX" u="1"/>
        <s v="TOMMY by TOMMY HILFIGER Cologne for Men 0.5 oz Eau de Toilette Spray NEW AS PIC" u="1"/>
        <s v="TOMMY HILFIGER IMPACT INTENSE Cologne for Men 3.4 oz 100 ml Eau de Parfum Spray" u="1"/>
        <s v="Impact Tommy Hilfiger 3.4 oz EDT + Travel Spray 0.14 oz Cologne Men New In Box" u="1"/>
        <s v="TOMMY GIRL by TOMMY HILFIGER for Women 0.5 oz Eau de Toilette Spray NEW IN BOX" u="1"/>
        <s v="United Colors of Benetton MINI COLORS FEMME WOMEN **Lot of 8** 0.13 oz 4ml EDT" u="1"/>
        <s v="VERA WANG Perfume 3.3 / 3.4 oz EDP For Women Spray NEW IN BOX" u="1"/>
        <s v="PRINCESS by VERA WANG Perfume 3.3 / 3.4 oz EDT For Women NEW in BOX" u="1"/>
        <s v="Flower Princess by Vera Wang for women EDT 3.3 / 3.4 oz New Tester" u="1"/>
        <s v="Sirene by Vicky Tiel 3.3 / 3.4 oz EDP For Women New in Box" u="1"/>
        <s v="ZARA Sunrise On The Red Sand Dunes (Mylene Alran) 3.4oz (100ml) EDP Spray SEALED" u="1"/>
        <s v="ZARA Sunrise On The Red Sand Dunes (Mylene Alran) 1.01oz (30ml) EDP Spray SEALED" u="1"/>
        <s v="2 ZARA Red Temptation Spray  They Maybe Expired Strong Alcohol Smell NO RETURNS!" u="1"/>
        <s v="Zara Hello kitty Eau De Toilette 1.69 fl oz/50ml Perfume Fragrance Spray" u="1"/>
        <s v="ZARA  8.0 SUMMER Eau Dau Toilette 100 ML" u="1"/>
        <s v="Soft - Al-Rehab Eau De Natural Perfume Spray - 35 ml (1.15 fl. oz)" u="1"/>
        <s v="Spicebomb Extreme by Viktor &amp; Rolf 3.04 oz EDP Cologne for Men New In Box" u="1"/>
        <s v="Viktor Rolf Flowerbomb 3.4 oz L'Eau De Parfum Spray New Factory Sealed in Box" u="1"/>
        <s v="Flowerbomb by Viktor &amp; Rolf 3.4 oz L'Eau de Parfum Spray Factory Sealed New" u="1"/>
        <s v="Viktor &amp; Rolf Flowerbomb Ruby Orchid 3.4 oz. Eau de Parfum Spray" u="1"/>
        <s v="FLOWERBOMB BY VIKTOR &amp; ROLF 3.4 OZ SPRAY EAU DE PARFUM SPRAY NEW &amp; SEALED" u="1"/>
        <s v="Flowerbomb by Viktor &amp; Rolf 3.4 oz 100ML Eau De Parfum Brand New Sealed In Box" u="1"/>
        <s v="Flowerbomb by Viktor &amp; Rolf EDP for Women 50 ml - 1.7 oz  *NEW IN SEALED BOX*" u="1"/>
        <s v="Flowerbomb by Viktor &amp; Rolf 3.4 oz L'Eau de Parfum Spray BRAND NEW SEALED IN BOX" u="1"/>
        <s v="Spicebomb Night Vision by Viktor &amp; Rolf, 3 oz EDP Spray for Men" u="1"/>
        <s v="SpiceBomb Extreme Made Stronger With Pheromones For Super Hot Sexual Attraction!" u="1"/>
        <s v="Viktor &amp; Rolf Flowerbomb Tiger Lily EDP 0.34oz/10ml. New In Box." u="1"/>
        <s v="Viktor &amp; Rolf Flowerbomb EDP 3.4oz | Explosive Floral Perfume | Sealed" u="1"/>
        <s v="Spicebomb Night Vision by Viktor &amp; Rolf cologne men EDT 3 / 3.0 oz New in Box" u="1"/>
        <s v="VIKTOR &amp; ROLF FLOWERBOMB EAU DE PARFUM TRAVEL SIZE SPRAY VAIL 0.1FL.OZ/3ML" u="1"/>
        <s v="Viktor &amp; Rolf Spicebomb for Men Eau de Toilette 20 ml 0.68 oz Travel Spray" u="1"/>
        <s v="Spicebomb Night Vision 3.04 Oz Eau De Parfum Spray by Viktor &amp; Rolf NEW IN BOX" u="1"/>
        <s v="Snif : Sweet Ash .07 FL. OZ. - Juniper, Fir Balsam, White Moss &amp; Cedarwood" u="1"/>
        <s v="Hanae Mori HiM Men’s Eau de Toilette 10 Sprays 1.2ml Each *NEW* *FREE SHIPPING*" u="1"/>
        <s v="SAUVAGE MEN  FRAGRANCE OIL  BY HAVE A SCENT 12 ML" u="1"/>
        <s v="Varens For Men Cafe Vanille Eau De Toilette for MEN - Gourmand, Elegant, Bold" u="1"/>
        <s v="Incanto Charms by Salvatore Ferragamo for women EDT 3.3 / 3.4 oz New Tester" u="1"/>
        <s v="INCANTO CHARMS by Salvatore Ferragamo EDT 3.4 oz Perfume for women New in Box" u="1"/>
        <s v="SALVATORE FERRAGAMO POUR FEMME edp Perfume for women 3.4 / 3.3 oz New in Box" u="1"/>
        <s v="F by Ferragamo Pour Homme cologne EDT 3.3 / 3.4 oz New in Box" u="1"/>
        <s v="F Ferragamo Free Time by Salvatore Ferragamo for men EDT 3.3 / 3.4 oz New Tester" u="1"/>
        <s v="Intense Leather by Salvatore Ferragamo for Men 3.4oz (100ML) Eau De Parfum Spray" u="1"/>
        <s v="Salvatore Ferragamo Men's &quot;F&quot; Pour Homme Black EDT Spray 3.4 oz Fragrances" u="1"/>
        <s v="Salvatore Ferragamo Intense Leather Eau de Parfum for Men 1.0 Oz / 30ml" u="1"/>
        <s v="Salvatore Ferragamo Uomo Eau De Toilette 100.0 ML IN WHITE BOX" u="1"/>
        <s v="Salvatore Ferragamo Acqua Essenziale Eau De Toilette Spray for Men 3.4 oz" u="1"/>
        <s v="Salvatore Ferragamo Men's Uomo Urban Feel EDT Spray 3.4 oz Fragrances" u="1"/>
        <s v="#ROZLANIE!" u="1"/>
        <s v=" " u="1"/>
        <s v="Bentley For Men Absolute / Bentley Fragrances EDP Spray 3.4 oz (100 ml) (m)" u="1"/>
        <s v="Bentley Intense by Bentley 3.4 oz EDP Cologne for Men New In Box" u="1"/>
        <s v="Bentley Men's Black Edition EDP Spray 3.4 oz (Tester) Fragrances 7640171190938" u="1"/>
        <s v="Bentley Intense by Bentley 3.4 oz EDP Cologne for Men New In Box TESTER" u="1"/>
        <s v="Eilish by Bellie Eilish 3.4 oz / 100 ml EDP Perfume Spray for Women New In Box" u="1"/>
        <s v="Amarige by Givenchy 3.3 / 3.4 oz EDT Perfume for Women New In Box" u="1"/>
        <s v="Amarige by Givenchy EDT for Women 3.3oz  / 100ml *NEW IN SEALED BOX*" u="1"/>
        <s v="Amarige by Givenchy EDT Perfume for Women 3.3 / 3.4 oz Brand New Tester" u="1"/>
        <s v="Ange Ou Demon Le Secret By Givenchy EDP For Women 3.3 oz / 100 ml *NEW*" u="1"/>
        <s v="Givenchy Irresistible Rose Velvet 2.7 oz. Eau De Parfum Spray New in Sealed Box" u="1"/>
        <s v="Givenchy Irresistible  For Women Eau de Parfum Mini Bottle 0.27 Fl Oz New" u="1"/>
        <s v="GENTLEMEN ONLY by Givenchy Cologne 3.3 / 3.4 oz EDT Cologne For Men New in Box" u="1"/>
        <s v="Givenchy Irresistible Eau De Parfume 2.7 Oz. 80ML Spray for Women NEW IN BOX" u="1"/>
        <s v="Givenchy Dahlia Divin For Women Eau de Parfum Spray 2.5 fl oz / 75ML EDP" u="1"/>
        <s v="Gentlemen Only by Givenchy  3.3oz EDT  Men's Cologne New Tester" u="1"/>
        <s v="Givenchy Gentleman Reserve Privee 3.3 oz Eau de Parfum Spray for Men. Sealed Box" u="1"/>
        <s v="Givenchy L'interdit Nocturnal Jasmine 50ml / 1.7 oz EDP Spray Edition Millesime" u="1"/>
        <s v="GIVENCHY GENTLEMAN SOCIETY EXTREME EAU DE PARFUM SPRAY FOR MEN 2.0 Oz / 60 ml" u="1"/>
        <s v="Givenchy Men's Gentleman EDT Spray 3.3 oz (Tester) Fragrances 3274872441071" u="1"/>
        <s v="Givenchy Gentleman 3.3 oz EDT Eau de Toilette INTENSE Spray for Men New in Box" u="1"/>
        <s v="Givenchy PI by Givenchy Eau de Toilette for Men 3.3 oz / 100 ml *NEW SEALED BOX*" u="1"/>
        <s v="Gentleman Boisee by Givenchy cologne for men EDP 3.3 / 3.4 oz New in Box" u="1"/>
        <s v="GIVENCHY GENTLEMAN RESERVE PRIVEE EAU DE PARFUM SPRAY MEN 2.0 Oz / 60 ml NEW!!!" u="1"/>
        <s v="Hot Couture by Givenchy for Women EDP 3.3 oz - 100 ml *NEW IN SEALED BOX*" u="1"/>
        <s v="L'Interdit by Givenchy Eau De Toilette For Women 2.6 oz / 80 ml *NEW*" u="1"/>
        <s v="L'Interdit Intense Rouge by Givenchy perfume for women EDP 2.7 oz New Tester" u="1"/>
        <s v="PI by Givenchy cologne for men EDT 3.3 / 3.4 oz New Tester" u="1"/>
        <s v="Ysatis By Givenchy Eau de Toilette for Women 3.3 oz / 100 ml *NEW IN SEALED BOX*" u="1"/>
      </sharedItems>
    </cacheField>
    <cacheField name="sold" numFmtId="0">
      <sharedItems containsString="0" containsBlank="1" containsNumber="1" containsInteger="1" minValue="1" maxValue="47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a Stec" refreshedDate="45470.849948379633" createdVersion="8" refreshedVersion="8" minRefreshableVersion="3" recordCount="63" xr:uid="{6AACDC6D-8446-4F20-84C2-6E08330934DD}">
  <cacheSource type="worksheet">
    <worksheetSource ref="F44:I243" sheet="Obliczenia"/>
  </cacheSource>
  <cacheFields count="4">
    <cacheField name="title" numFmtId="0">
      <sharedItems containsBlank="1"/>
    </cacheField>
    <cacheField name="sold" numFmtId="0">
      <sharedItems containsString="0" containsBlank="1" containsNumber="1" containsInteger="1" minValue="1" maxValue="4733"/>
    </cacheField>
    <cacheField name="income" numFmtId="0">
      <sharedItems containsString="0" containsBlank="1" containsNumber="1" minValue="17.97" maxValue="301444.76999999996"/>
    </cacheField>
    <cacheField name="type" numFmtId="0">
      <sharedItems containsBlank="1" count="58">
        <s v="Eau de Toilette"/>
        <s v="Eau de Parfum"/>
        <s v="Eau de Toilette, Spray"/>
        <s v="Eau de Parfum Intense"/>
        <m/>
        <s v="Perfume" u="1"/>
        <s v="Cologne Spray" u="1"/>
        <s v="Gift Sets" u="1"/>
        <s v="Deodorant Stick" u="1"/>
        <s v="Cream" u="1"/>
        <s v="EDT" u="1"/>
        <s v="Eau de Cologne" u="1"/>
        <s v="Eau de Perfume" u="1"/>
        <s v="SOLID PERFUME STICK" u="1"/>
        <s v="Fragrances" u="1"/>
        <s v="EAU DE COLOGNE SPRAY" u="1"/>
        <s v="DIOR HOMME COLOGNE" u="1"/>
        <s v="Elixir" u="1"/>
        <s v="Cologne" u="1"/>
        <s v="Does not apply" u="1"/>
        <s v="Eau De Toilette, Eau De Parfum, Eau De Parfum Intense" u="1"/>
        <s v="EDC" u="1"/>
        <s v="Body Spray" u="1"/>
        <s v="Parfum" u="1"/>
        <s v="Eau de Parfum, Spray" u="1"/>
        <s v="Bath Oil" u="1"/>
        <s v="Extrait de Parfum" u="1"/>
        <s v="~ BODY FIRM ADVANCED BODY REPAIR TREATMENT ~" u="1"/>
        <s v="Eau De Toilette Spray 3.4 oz" u="1"/>
        <s v="Discovery Set" u="1"/>
        <s v="Eau de Parfum, Eau De Parfume" u="1"/>
        <s v="Eau de Toillette" u="1"/>
        <s v="Perfume Oil" u="1"/>
        <s v="De Nuit" u="1"/>
        <s v="" u="1"/>
        <s v="EDP" u="1"/>
        <s v="Eau de Parfum/Perfume" u="1"/>
        <s v="Hair Perfume" u="1"/>
        <s v="ASST" u="1"/>
        <s v="~ THE ONE EAU DE PARFUM SPRAY ~" u="1"/>
        <s v="Concentrated Uncut Pure Body Oil" u="1"/>
        <s v="Eau De Parfum Spray (Unisex Tester) 3.4 oz" u="1"/>
        <s v="Oil" u="1"/>
        <s v="Body Oil" u="1"/>
        <s v="Fragrance Mist" u="1"/>
        <s v="Fine Cologne" u="1"/>
        <s v="Spray" u="1"/>
        <s v="Eau de Cologne Spray, Cologne Spray" u="1"/>
        <s v="Eau de Toilette, Cologne Spray" u="1"/>
        <s v="Elixir de Parfum" u="1"/>
        <s v="Lotion" u="1"/>
        <s v="Eau De Parfum 3 Pcs Set" u="1"/>
        <s v="Eau de Parfume" u="1"/>
        <s v="Body Lotion" u="1"/>
        <s v="Aftershave" u="1"/>
        <s v="Deodorant Body Spray" u="1"/>
        <s v="Esprit de Parfum" u="1"/>
        <s v="BEAUT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a Stec" refreshedDate="45470.84994861111" createdVersion="8" refreshedVersion="8" minRefreshableVersion="3" recordCount="63" xr:uid="{64189BCC-8CE5-4907-A961-DC2BB5A57C4E}">
  <cacheSource type="worksheet">
    <worksheetSource ref="F44:H219" sheet="Obliczenia"/>
  </cacheSource>
  <cacheFields count="3">
    <cacheField name="title" numFmtId="0">
      <sharedItems containsBlank="1" count="960">
        <s v="D&amp;G DOLCE GABBANA 3 L'IMPERATRICE EDT 1.5ml Tester"/>
        <s v="Dolce and Gabbana Womens Light Blue Fragrance Carded Sample 1.5ml Lot Of 5"/>
        <s v="Dolce &amp; Gabbana Light Blue Summer Vibes Eau de Toilette Sample Spray 1.5ml New"/>
        <s v="LIGHT BLUE FOREVER Cologne for men Dolce &amp; Gabbana 0.33 oz/10 ml EDP Spray unbox"/>
        <s v="Dolce &amp; Gabbana DOLCE VIOLET Women Perfume 5ml EDT Splash MINI Travel Size (C61"/>
        <s v="DOLCE &amp; GABBANA Devotion Eau de Parfum Miniature Perfume in Box  .17 oz MINI"/>
        <s v="Dolce &amp; Gabbana Light Blue 3.3 /3.4 oz Women’s Eau de Toilette Spray NEW"/>
        <s v="Light Blue by Dolce &amp; Gabbana for Women EDT 3.3 FL OZ/ 100ML New Sealed Packed"/>
        <s v="Dolce &amp; Gabbana Cologne For Men Eau De Toilette Spray 2.5oz./75ml NEW (E2E-1351)"/>
        <s v="Dolce &amp; Gabbana Cologne For Men Eau De Toilette Spray 2.5oz./75ml **NIB**"/>
        <s v="Dolce &amp; Gabbana Light Blue Men 4.2 oz Eau De Toilette Spray Brand New Sealed!!"/>
        <s v="Dolce &amp; Gabbana Light Blue 3.3 /3.4 oz Women’s Eau de Toilette EDT Spray NEW!!"/>
        <s v="Dolce &amp; Gabbana Light Blue Men 4.2 oz Eau De Toilette Spray Brand New Sealed"/>
        <s v="Light Blue by Dolce &amp; Gabbana for women EDT 3.3 / 3.4 oz SEALED NEW"/>
        <s v="12 Dolce &amp; Gabbana The One Luminous Night Exclusive Edition Sample Spray 0.8ml"/>
        <s v="Light Blue by Dolce &amp; Gabbana 3.3 / 3.4 oz EDT Perfume for Women New In Box"/>
        <s v="Dolce &amp; Gabbana Light Blue 3.3 /3.4 oz Women’s Eau de Toilette Spray New Sealed"/>
        <s v="Dolce &amp; Gabbana Light Blue  3.3 oz / 3.4 oz EDT Spray for Women Brand New Sealed"/>
        <s v="Light Blue by Dolce &amp; Gabbana 3.3 oz / 3.4 oz 100mL EDT Spray Brand New Sealed"/>
        <s v="Dolce &amp; Gabbana Light Blue Men 4.2 oz / 125 mL EDT Spray Brand New &amp; Sealed"/>
        <s v="Garden by Dolce &amp; Gabbana for Women 1.6oz Eau De Parfum Spray New In Box"/>
        <s v="Dolce &amp; Gabbana Light Blue Men Cologne EDT 4.2oz Crisp Oceanic Scent Breeze"/>
        <s v="Dolce &amp; Gabbana Light Blue for Men - Invigorating 4.2oz EDT Spray, New"/>
        <s v="Dolce &amp; Gabbana Light Blue Women 3.4 fl oz 100 ML Eau de Toilette NEW SEALED BOX"/>
        <s v="Light Blue 3.3 oz by Dolce &amp; Gabbana EDT Perfume for Women New In Box &amp; SEALED"/>
        <s v="Dolce &amp; Gabbana Light Blue EDT 3.3 oz 3.4 oz Crisp Refreshing Women's Scent"/>
        <s v="Dolce &amp; Gabbana Light Blue for Women 3.3 oz / 3.4 oz Refreshing EDT New"/>
        <s v="Light Blue by Dolce &amp; Gabbana 3.3 oz Women's Eau de Toilette Spray New &amp; Sealed"/>
        <s v="Dolce &amp; Gabbana Pour Homme 4.2 oz D&amp;G Cologne for Men Tester with Cap"/>
        <s v="Dolce Gabbana Light Blue Men 4.2 oz / 125 mL EDT Spray New &amp; Sealed"/>
        <s v="Dolce Shine by Dolce &amp; Gabbana 2.5 oz EDP Perfume for Women Brand New Tester"/>
        <s v="K by Dolce &amp; Gabbana 3.4 oz Eau De Toilette King Cologne Spray for Men New"/>
        <s v="Light Blue Eau Intense / Dolce &amp; Gabbana EDP Spray 1.6 oz (50 ml) (m)"/>
        <s v="USA K by Dolce &amp; Gabbana cologne for men EDT 3.3 / 3.4 oz in Box New"/>
        <s v="Dolce &amp; Gabbana Light Blue 1.7 oz./ 50 ml. Eau de Toilette Spray for Women New"/>
        <s v="Dolce &amp; Gabbana Pour Homme Men's EDT Cologne 4.2 Oz New in Box"/>
        <s v="Dolce &amp; Gabbana 4.2oz Intenso EDP Sealed Men's Cologne"/>
        <s v="Dolce &amp; Gabbana Pour Femme 3.3 / 3.4 oz EDP Perfume for Women Brand New Tester"/>
        <s v="Dolce&amp;Gabbana Light Blue Forever for Women 3.38 fl oz Eau de Parfum Spray"/>
        <s v="Dolce &amp; Gabbana The One 2.5 oz / 75 ml Eau De Parfum Spray Women's New &amp; Sealed"/>
        <s v="The Only One by Dolce &amp; Gabbana perfume for women EDP 3.3 / 3.4 oz New Tester"/>
        <s v="Dolce &amp; Gabbana Ladies The Only One EDP Spray 3.4 oz (Tester) Fragrances"/>
        <s v="The One by Dolce &amp; Gabbana D&amp;G Cologne for Men 3.3 / 3.4 oz Brand New In Box"/>
        <s v="Dolce &amp; Gabbana Light Blue 6.7 fl oz Eau De Toilette Spray Women's New &amp; Sealed"/>
        <s v="Dolce &amp; Gabbana Light Blue 6.7 oz Spray Eau De Toilette Women's New &amp; Sealed"/>
        <s v="Light Blue by Dolce &amp; Gabbana D&amp;G 6.7 oz EDT Cologne for Men New In Box"/>
        <s v="K by Dolce &amp; Gabbana 3.3 oz EDP Cologne for Men New In Box"/>
        <s v="K by Dolce and Gabbana for Men - 3.3 oz EDP Spray"/>
        <s v="K by Dolce &amp; Gabbana KING cologne for men EDT 5 oz New in Box"/>
        <s v="The One by Dolce &amp; Gabbana 5 / 5.0 oz EDT Cologne for Men New In Box"/>
        <s v="Dolce &amp; Gabbana Light Blue Eau Intense 6.7 oz. EDP Spray for Men. New in Box"/>
        <s v="Dolce &amp; Gabbana The One for Men 3.3 oz./ 100 ml. Eau de Parfum Spray For Men New"/>
        <s v="DOLCE &amp; GABBANA LIGHT BLUE FOREVER POUR HOMME EAU DE PARFUM SPRAY 50 ML/1.6 OZ."/>
        <s v="Dolce &amp; Gabbana K (King) Eau de Parfum Intense for Men 3.3 Oz / 100ml"/>
        <s v="Dolce &amp; Gabbana &quot;K (KING) INTENSE&quot;,3.3oz, Men, EDP, Spray,2024, Sealed"/>
        <s v="Dolce &amp; Gabbana Light Blue Italian Love Pour Homme 100ml / 3.3 oz EDT Spray Rare"/>
        <s v="Dolce &amp; Gabbana The One Royal Night Exclusive Edition 100ml/3.3 oz EDP Spray Men"/>
        <s v="Dolce &amp; Gabbana Light Blue Forever Pour Homme 100ml / 3.3 oz EDP Spray Rare"/>
        <s v="Dolce &amp; Gabbana The One Mysterious Night Exclusive 100ml / 3.3 oz EDP Spray Men"/>
        <s v="Dolce &amp; Gabbana The One Luminous Night 3.3/3.4 oz Eau De Parfum 100 ml Spray Men"/>
        <m/>
        <s v="Dossier Aromatic Watermelon Eau de Parfum. Size: 50ml / 1.7oz" u="1"/>
        <s v="Dossier FRUITY ORANGE Eau de Parfum 1.7 Fl oz / 50 mL Perfume NEW IN BOX" u="1"/>
        <s v="Dossier Fruity Almond Eau de Parfum 1.7 Oz Fragrance Perfume NEW IN BOX" u="1"/>
        <s v="AQUATIC LIME mens DOSSIER fragrance EDT for Acqua Di Gio 1.7oz 50ml" u="1"/>
        <s v="Dossier Ambery Vanilla Eau de Parfum. Size: 50ml / 1.7oz" u="1"/>
        <s v="Dossier Fougere Pink Pepper Eau de Parfum. Size: 50ml / 1.7oz" u="1"/>
        <s v="Dossier Spicy Vetiver Eau de Parfum. Size: 50ml / 1.7oz" u="1"/>
        <s v="Dossier FRUITY ALMOND Eau de Parfum 1.7 Fl oz / 50 mL Perfume NEW IN BOX" u="1"/>
        <s v="Dossier POWDERY PEACH Eau de Parfum 1.7 Fl oz / 50 mL Perfume NEW IN BOX" u="1"/>
        <s v="Dossier Citrus Ginger Eau de Parfum. Size: 50ml / 1.7oz" u="1"/>
        <s v="Dossier WOODY HYACINTH Eau de Parfum 1.7 Fl oz / 50 mL Perfume NEW IN BOX" u="1"/>
        <s v="Dossier WOODY OAKMOSS Eau de Parfum 1.7 Fl oz / 50 mL Perfume NEW IN BOX" u="1"/>
        <s v="Dossier FRUITY BROWN SUGAR Eau de Parfum 1.7 Fl oz / 50 mL Perfume NEW IN BOX" u="1"/>
        <s v="Dossier Aromatic Pineapple Eau de Parfum. Size: 50ml / 1.7oz" u="1"/>
        <s v="Dossier MUSKY MUSK Eau de Parfum 1.7 Fl oz / 50 mL Perfume NEW IN BOX" u="1"/>
        <s v="Dossier Citrus Peony Eau de Parfum. Size: 50ml / 1.7oz" u="1"/>
        <s v="Dossier Floral Honeysuckle Eau de Parfum Spray 1.7 Oz EDP Perfume NEW No Box" u="1"/>
        <s v="Dossier Musky Oakmoss Eau de Parfum Natural Fragrance 1.7 Oz Cologne New no Box" u="1"/>
        <s v="Dossier Gourmand White Flowers 1.7 oz Cologne Spray New No Box" u="1"/>
        <s v="Dossier FLORAL MARSHMALLOW Eau de Parfum 1.7 Fl oz / 50 mL Perfume NEW IN BOX" u="1"/>
        <s v="Dossier Musky Oakmoss Eau de Parfum. Size: 50ml / 1.7oz" u="1"/>
        <s v="Woody Peony Womans Dossier fragrance for Ex Nihilo's Fleur Narcotique 90%  FULL" u="1"/>
        <s v="Be Delicious DKNY by Donna Karan, 8 oz Fragrance Mist for Women" u="1"/>
        <s v="Donna Karan CASHMERE MIST Deodorant-Anti-Perspirant Stick 1 OZ / 30mL NEW" u="1"/>
        <s v="BE DELICIOUS Perfume DKNY Donna Karan 1.0 Oz 30 ml EDP Spray Women Without Box" u="1"/>
        <s v="Donna karen Cashmere Mist Deodorant 1.7oz" u="1"/>
        <s v="Donna Karan Cashmere Mist 3.4oz Women's Eau de Parfum Brand New Sealed" u="1"/>
        <s v="Cashmere Mist by Donna Karan 3.4 oz / 100ml Women Eau de Parfum Brand New Sealed" u="1"/>
        <s v="Donna Karan Cashmere Mist 3.4 oz / 100ml Women Eau de Parfum Brand New Sealed" u="1"/>
        <s v="Donna Karan Cashmere Mist EDP 3.4oz Women's Fragrance New Sealed" u="1"/>
        <s v="Cashmere Mist by Donna Karan 3.4 oz / 100mL Spray for Women EDP Brand New Sealed" u="1"/>
        <s v="KAYALI EDEN SPARKLING LYCHEE | 39 Eau de Parfum 0.34 oz SEALED MADE IN FRANCE" u="1"/>
        <s v="Hermes Terre D'Hermes Parfum Pure Perfume Sample Spray .06oz, 2ml New in Card" u="1"/>
        <s v="Twilly d'Hermes 7.5ml EDP Mini Splash (New with box)" u="1"/>
        <s v="HERMES TERRE D'HERMES EAU GIVREE EAU DE PARFUM SPRAY 0.42 Oz / 12.5 ml TRAVEL!!!" u="1"/>
        <s v="H24 by Hermes EDT for Men 1.7 oz / 50 ml *NEW IN BOX*" u="1"/>
        <s v="TWILLY d'HERMES EAU POIVREE *  2.87 Fl Oz (85ml) EDP Spray - New Unsealed Box" u="1"/>
        <s v="Un Jardin Sur Le Toit by Hermes 3.3 oz EDT Spray for Women Eau de Toilette New" u="1"/>
        <s v="Un Jardin Sur Le Nil by Hermes EDT for Women 1.6 oz / 50 ml *NEW IN SEALED BOX*" u="1"/>
        <s v="Terre D'Hermes By Hermes EDT for Men 1.7 oz / 50 ml *NEW IN SEALED BOX*" u="1"/>
        <s v="Un Jardin Sur Le Nil by Hermes 3.3 / 3.4 oz Perfume for Women Brand New Tester" u="1"/>
        <s v="Terre D'Hermes by Hermes cologne for men EDT 3.3 / 3.4 oz New in Box" u="1"/>
        <s v="Eau D'Orange Verte by Hermes Cologne for Men 3.3 / 3.4 oz New In Box" u="1"/>
        <s v="Jour D'hermes by Hermes EDP for Women 2.87 oz / 85 ml *NEW IN SEALED BOX*" u="1"/>
        <s v="Un Jardin Sur La Lagune By Hermes EDT For Women 3.3 oz / 100 ml *NEW IN BOX*" u="1"/>
        <s v="Terre D'hermes by Hermes 6.7 oz EDT Cologne for Men New In Box" u="1"/>
        <s v="Terre D'hermes by Hermes EDT for Men Spray 6.7 oz / 200 ml *NEW IN SEALED BOX*" u="1"/>
        <s v="Brazilian Inebriante Eau de Parfum Male Perfume 100ml - Hinode Original" u="1"/>
        <s v="DUC DE VERVINS by Houbigant Eau De Toilette Spray 4 oz -120 ml Men New &amp; Sealed." u="1"/>
        <s v="LIVE LUXE by JLO Jennifer Lopez 3.3 oz / 3.4 oz Perfume New Unboxed" u="1"/>
        <s v="Deep Red by Hugo Boss Perfume for women 3.0 oz edp New in Box" u="1"/>
        <s v="Deep Red by Hugo Boss EDP Perfume for Women 3.0 oz Brand New In Box" u="1"/>
        <s v="Boss Ma Vie Pour Femme by Hugo Boss 2.5 oz EDP Perfume for Women New In Box" u="1"/>
        <s v="Hugo by Hugo Boss 6.7 oz EDT Cologne for Men Brand New In Box" u="1"/>
        <s v="BOSS # 6 UNLIMITED by HUGO BOSS Cologne EDT Men 3.3 / 3.4 oz NO SIX NEW IN BOX" u="1"/>
        <s v="Reversed by Hugo Boss cologne for men EDT 4.2 oz New in Box" u="1"/>
        <s v="Boss Bottled Parfum by Hugo Boss cologne for men 3.3 / 3.4 oz New in Box" u="1"/>
        <s v="HUGO BOSS BOTTLED NIGHT EAU DE TOILETTE NATURAL SPRAY 1.6 OZ - BOXED" u="1"/>
        <s v="BOSS THE SCENT by HUGO BOSS Cologne for Men edt 3.3 oz 3.4 tester" u="1"/>
        <s v="Boss Bottled Infinite By Hugo Boss EDP For Men 3.3 oz / 100 ml *NEW*" u="1"/>
        <s v="Glow by J.LO Jennifer Lopez Perfume for Women 3.4 oz New in Box" u="1"/>
        <s v="COUTURE LA LA Juicy Couture women perfume edp 3.4 oz 3.3 NEW IN BOX" u="1"/>
        <s v="VIVA LA JUICY NOIR by Juicy Couture Perfume Women 3.4 oz edp 3.3 New in Box" u="1"/>
        <s v="Couture Couture by Juicy Couture perfume for women EDP 3.3 / 3.4 oz New in Box" u="1"/>
        <s v="VIVA LA JUICY ROSE COUTURE by Juicy Couture 3.4 oz EDP For Women New in Box" u="1"/>
        <s v="Viva La Juicy Rose by Juicy Couture 3.4 oz EDP Perfume for Women New In Box" u="1"/>
        <s v="VIVA LA JUICY GOLD COUTURE by Juicy Couture Women 3.3 / 3.4 oz EDP New in Box" u="1"/>
        <s v="VIVA LA JUICY by Juicy Couture perfume for women EDP 3.3 / 3.4 oz New Tester" u="1"/>
        <s v="Dirty English by Juicy Couture EDT Cologne for Men 3.4 oz New In Box" u="1"/>
        <s v="Viva La Juicy La Fleur by Juicy Couture 5 oz EDT Perfume Women Brand New Tester" u="1"/>
        <s v="JUICY COUTURE SOLID PERFUME STICK for Women 0.17 oz Mini NEW Free Ship" u="1"/>
        <s v="Viva La Juicy Sucre by Juicy Couture 3.4 oz EDP Perfume for Women New In Box" u="1"/>
        <s v="VIVA LA JUICY by JUICY COUTURE Eau De PARFUM SPRAY 1 OZ / 30mL" u="1"/>
        <s v="JUICY COUTURE DUO: VIVA LA JUICY W EDP  / VIVA LA JUICY GOLD COUTURE W EDP (5ML)" u="1"/>
        <s v="Juicy Couture By Juicy Couture Eau De Parfum Spray  Perfume Authentic 1 oz" u="1"/>
        <s v="mini Terre D'Hermes by Hermes 0.17 oz EDT Cologne for Men Brand New In Box" u="1"/>
        <s v="Hermes Men's Terre d'Hermes EDT Spray 0.42 oz Fragrances 3346130013426" u="1"/>
        <s v="Hermes Men's Terre D'Hermes Parfum Spray 0.42 oz Fragrances 3346131402519" u="1"/>
        <s v="Hollister Wave by Hollister 3.4 oz EDP Perfume for Women Brand New In Box" u="1"/>
        <s v="Hollister Festival Vibes 3.4 oz EDT Cologne for Men Brand New In Box" u="1"/>
        <s v="WAVE By Hollister California perfum for Women 3.3 / 3.4 oz EDP New Tester" u="1"/>
        <s v="Hollister Jake Cologne Eau De Cologne 1.7 Oz/50 ml Ne🦋 Sealed Men" u="1"/>
        <s v="SOCAL by HOLLISTER SO CAL 1.7 oz 50ml EAU DE COLOGNE SPRAY MEN NEW 🌺SEALED" u="1"/>
        <s v="SO CAL Hollister  (3.4oz/100ml( Eau De Cologne Spray Sealed New" u="1"/>
        <s v="Sauvage Dior Eau De Parfum MINATURE 10ml / 0.34 oz ..." u="1"/>
        <s v="Fahrenheit by Christian Dior 3.4 oz EDT Cologne for Men New In Box" u="1"/>
        <s v="DIOR HOMME COLOGNE EAU DE TOILETTE SPRAY 4.2 OZ / 125ML - READ DETAILS" u="1"/>
        <s v="Christian Dior Sauvage Men's EDP 3.4 oz Fragrance Spray" u="1"/>
        <s v="Miss Dior Rose N'Roses by Christian Dior for women EDT 3.3 / 3.4 oz New In Box" u="1"/>
        <s v="Dior Miss Dior 0.17 fl oz Women's Eau de Parfum" u="1"/>
        <s v="Dior Sauvage EDP Men's Fragrance 3.4 Oz New Sealed in Box" u="1"/>
        <s v="Dior SAUVAGE by Christian Dior EDT Men 100 ml 3.4 oz BRAND NEW &amp; SEALED BOX" u="1"/>
        <s v="Christian Dior Addict Eau Fraiche EDT For Women 3.4 oz / 100 ml *NEW*" u="1"/>
        <s v="Eau Sauvage by Christian Dior cologne for men EDT 3.3 / 3.4 oz UNBOXED AS IMAGED" u="1"/>
        <s v="Dior Sauvage Eau de Toilette 3.4 Oz 100ml Brand New Sealed Free shipping" u="1"/>
        <s v="Dior Sauvage Eau de Toilette 3.4 Oz 100ml Brand New Sealed In box Free" u="1"/>
        <s v="NIB {Dior} Miss Dior Rose N Roses Women's Eau de Toilette Miniature 0.17 fl oz" u="1"/>
        <s v="Sauvage Elixir By Dior 2.0oz" u="1"/>
        <s v="Diesel Only The Brave by Diesel EDT Cologne for Men 6.7 oz New In Box" u="1"/>
        <s v="Diesel Fuel For Life for MEN Cologne 2.5 oz edt Spray NEW IN BOX" u="1"/>
        <s v="DIESEL ONLY THE BRAVE STREET by DIESEL cologne EDT 2.5 oz New" u="1"/>
        <s v="Fuel For Life Cologne by Diesel Eau De Toilette Spray 1.7 oz for Men  **NiB**" u="1"/>
        <s v="D By Diesel by Diesel Eau De Toilette Spray 3.4oz/100ml for Men WITHOUT BOX" u="1"/>
        <s v="2x Authentic Diptyque Orpheon Eau de Parfum Spray 2ml/.06 fl. oz. Each Free Ship" u="1"/>
        <s v="Free Shipping PERFUME For Men BLUE 100ml 3.4fl.oz Long Lasting Fragrance Cologne" u="1"/>
        <s v="Perfumes for women La Vida Bella  100Ml 3.4fl.oz Long Lasting Natural Spray" u="1"/>
        <s v="Blue Waltz Perfume 0.63 fl oz" u="1"/>
        <s v="David Beckham The Essence Man 75ml Boxed" u="1"/>
        <s v="Exclamation by Coty Perfume for Women Cologne Spray 1.7 oz New In Box" u="1"/>
        <s v="PLAYBOY HOLLYWOOD Cologne by Coty 3.4 oz Eau de Toilette Spray for Men NEW INBOX" u="1"/>
        <s v="Jovan Sex Appeal By Coty Men 3.0 3 oz 88 ml *Cologne* Spray New in Box" u="1"/>
        <s v="Dolce Gabbana Queen EDP Perfume for Women 3.4 oz Eau de Parfum Spray New Box" u="1"/>
        <s v="Adidas Moves for Him Body Fragrance for Men, 2.5 Fl Oz, Liquid, Grapefruit" u="1"/>
        <s v="Light Blue by Dolce &amp; Gabbana 4.2 oz Cologne for Men Tester with Cap" u="1"/>
        <s v="Light Blue by Dolce &amp; Gabbana D&amp;G 3.3 / 3.4 oz EDT Perfume for Women New In Box" u="1"/>
        <s v="Light Blue eau Intense by Dolce &amp; Gabbana D&amp;G EDP Perfume for Women 3.3 / 3.4 oz" u="1"/>
        <s v="L'Imperatrice by Dolce &amp; Gabbana D&amp;G 3.3 / 3.4 oz EDT Perfume for Women NIB" u="1"/>
        <s v="D&amp;G DOLCE &amp; GABBANA LIGHT BLUE EAU INTENSE WOMEN 1.5ml .05oz x 5 PERFUME SAMPLES" u="1"/>
        <s v="Light Blue by Dolce &amp; Gabbana, 6.7 oz EDT Spray for Women" u="1"/>
        <s v="K by Dolce &amp; Gabbana cologne for men EDT 3.3 / 3.4 oz New Tester" u="1"/>
        <s v="D&amp;G DOLCE &amp; GABBANA LIGHT BLUE EAU INTENSE MEN 1.5ml .05oz x 5 COLOGNE SAMPLES" u="1"/>
        <s v="Light Blue by Dolce &amp; Gabbana, 3.3 oz EDT Spray for Women" u="1"/>
        <s v="K by Dolce &amp; Gabbana cologne for men EDP 3.3 / 3.4 oz New Tester" u="1"/>
        <s v="Light Blue Eau Intense by Dolce &amp; Gabbana, 6.7 oz EDP Spray for Men" u="1"/>
        <s v="D &amp; G THE ONE Dolce &amp; Gabbana Perfume 2.5 oz edp BRAND NEW tester WITH CAP" u="1"/>
        <s v="D&amp;G DOLCE &amp; GABBANA DEVOTION EDP 1.5ml .05fl oz x 4 PERFUME SPRAY SAMPLE VIALS" u="1"/>
        <s v="The One by Dolce &amp; Gabbana 2.5 oz EDP Perfume for Women Brand New Tester" u="1"/>
        <s v="Light Blue Summer Vibes by Dolce &amp; Gabbana, 4.2 oz EDT Spray for Men" u="1"/>
        <s v="Light Blue Summer Vibes by Dolce &amp; Gabbana, 3.3 oz EDT Spray for Women" u="1"/>
        <s v="D&amp;G DOLCE &amp; GABBANA THE ONE FOR MEN EDP INTENSE .8ml .02oz x 1 COLOGNE SAMPLE" u="1"/>
        <s v="4 Dolce &amp; Gabbana The One Luminous Night EDP Exclusive Edition sample 0.8ml New" u="1"/>
        <s v="D&amp;G DOLCE &amp; GABBANA THE ONE FOR MEN EDT INTENSE LUMINOUS .8ml SAMPLES TRY ALL 4" u="1"/>
        <s v="Light Blue Summer Vibes by Dolce &amp; Gabbana 3.3 oz EDT Perfume Women New In Box" u="1"/>
        <s v="10 Dolce &amp; Gabbana Light Blue Women .02 oz EDT Spray Boxed Mini/Travel  Vial NEW" u="1"/>
        <s v="Dolce &amp; Gabbana Devotion 1.7 oz EDP Perfume for Women New In Box" u="1"/>
        <s v="The One by Dolce &amp; Gabbana, 5 oz EDP Spray for Men" u="1"/>
        <s v="Maison Louis Marie No.04 Bois de Balincourt Perfume Oil Rollerball .10 oz No.4" u="1"/>
        <s v="Le Labo Santal 33 Eau de Parfum Sample Spray Vial .05 oz /1.5 ml  New authentic" u="1"/>
        <s v="Le Labo Another 13 Eau de Parfum EDP Sample Vial .025oz, .75ml New in Pouch" u="1"/>
        <s v="Santal 33 by Le Labo, 3.4 oz EDP Spray for Unisex" u="1"/>
        <s v="Kuromi  Perfume" u="1"/>
        <s v="Maison Margiela Replica Lazy Sunday Morning Eau de Toilette 3.4 oz New in Box US" u="1"/>
        <s v="Maison Margiela Replica Sailing Day Eau de Toilette 3.4 oz New in Box US" u="1"/>
        <s v="Replica Sailing Day by Maison Margiela 3.4 oz EDT Perfume Cologne New In Box" u="1"/>
        <s v="Maison Margiela Replica Lazy Sunday Morning Eau de Toilette 3.4 oz New in Box" u="1"/>
        <s v="Mary Kay Domain Men’s Cologne" u="1"/>
        <s v="Sicily by Mancera 4 oz EDP Perfume for Men Women Unisex Brand New in Box" u="1"/>
        <s v="Roses Greedy by Mancera perfume for unisex EDP 4 / 4.0 oz New in Box" u="1"/>
        <s v="Original MANCERA CEDRAT BOISE 4 oz (120 ml) EDP Spray NEW &amp; SEALED" u="1"/>
        <s v="Red Tobacco by Mancera 4 oz EDP Perfume for Men New in Box" u="1"/>
        <s v="MANCERA COSMIC PEPPER EDP 2.0ml .06fl oz x 1 COLOGNE SPRAY SAMPLE" u="1"/>
        <s v="Marc Jacobs Daisy Dream by Marc Jacobs 3.4 oz EDT Perfume for Women New In Box" u="1"/>
        <s v="Daisy Eau So Fresh Perfume by Marc Jacobs 4.2 oz EDT Spray for Women. Sealed Box" u="1"/>
        <s v="Daisy Eau So Fresh by Marc Jacobs for Women EDT Spray 4.2 oz / 125 ml New In Box" u="1"/>
        <s v="DAISY by Marc Jacobs for women EDT 3.3 / 3.4 oz New in Box" u="1"/>
        <s v="Marc Jacobs Perfect Intense Eau De Parfum 3.3 oz 100ml-Brand New Imperfect Box" u="1"/>
        <s v="Daisy Marc Jacobs Eau So Fresh 10ml Eau De Toilette Spray" u="1"/>
        <s v="Marc Jacobs Daisy Women's Eau De Toilette Spray For Women EDT 3.4Oz 100ml New" u="1"/>
        <s v="Marc Jacobs Daisy Eau So Fresh 4.2 oz / 125 mL Eau De Toilette Brand New Sealed" u="1"/>
        <s v="Marc Jacobs Daisy Eau So Fresh 4.2oz Women's Eau de Toilette Brand New &amp; Sealed" u="1"/>
        <s v="Marc Jacobs Decadence For Women by Marc Jacobs 3.4 oz 100ml EDP Spray New" u="1"/>
        <s v="Daisy Eau So Fresh by Marc Jacobs 4.25 Oz / 125 Ml – EDP Spray, Sealed" u="1"/>
        <s v="Marc Jacobs Decadence For Women 3.4 oz 100ml EDP Spray New in Box" u="1"/>
        <s v="Daisy Marc Jacobs Eau So Fresh POP 2.5 oz/ 75 ml EDT Spray for Women. New in Box" u="1"/>
        <s v="Marc Jacobs Daisy Wild Eau De Parfum EDP Miniature Splash For Women 4 ml-NIB" u="1"/>
        <s v="Mercedes Benz Intense by Mercedes Benz, 4 oz EDT Spray for Men" u="1"/>
        <s v="Replica Jazz Club by Maison Margiela 3.4 fl oz EDT Spray for Men New in Box US" u="1"/>
        <s v="Replica Eau De Toilette ON A DATE .34 oz. NIB!  Memory In A Fragrance" u="1"/>
        <s v="Ed Hardy Hearts &amp; Daggers 3.4 oz edt Cologne Spray for Men New in Box" u="1"/>
        <s v="Ed Hardy Born Wild Eau De Toilette Spray 3.4oz./100ml (Scuffs &amp; Scratches)No Cap" u="1"/>
        <s v="Christian Dior Sauvage Elixir Men EDC Spray 2 oz Sealed." u="1"/>
        <s v="Dumont Men's Nitro Red EDP Spray 3.4 oz Fragrances 3760060761880" u="1"/>
        <s v="Cool Water by Davidoff 4.2 oz EDT Cologne for Men New In Box" u="1"/>
        <s v="Cool Water by Davidoff Cologne for Men 6.7 / 6.8 oz Brand New In Box" u="1"/>
        <s v="COOL WATER * Davidoff * Perfume for Women * EDT * 3.4 oz * BRAND NEW TESTER" u="1"/>
        <s v="Cool Water Intense by Davidoff 4.2 oz EDP Cologne for Men New In Box" u="1"/>
        <s v="Davidoff Cool Water Sea Rose Eau De Toilette Spray For Her 100 Ml NEW IN BOX" u="1"/>
        <s v="Cool Water Womens perfume  1.7 oz / 50 ml EDT Spray by Davidoff  * Authentic *" u="1"/>
        <s v="Cool Water by Davidoff 4.2 oz Eau De Toilette Spray Cologne for Men New In Box" u="1"/>
        <s v="Cool Water by Davidoff 4.2 oz Eau De Toilette Cologne Spray Men's New In Box" u="1"/>
        <s v="Cool Water by Davidoff EDT for Women 3.4 oz / 100 ml *NEW*" u="1"/>
        <s v="Davidoff Cool Water All Over Body Spray 5 Oz / 150 ML NEW Damaged Can" u="1"/>
        <s v="Casmir by Chopard for Women - 3.4 oz EDP Spray" u="1"/>
        <s v="Perfume For Men With Pheromones To Attract Women Fragrance Cologne Masculino" u="1"/>
        <s v="SAUVAGE by Christian Dior EDP For Men 6.8 oz / 200 ml *NEW IN SEALED BOX*" u="1"/>
        <s v="SAUVAGE by Christian Dior For Men PARFUM 6.8 oz / 200 ml *NEW IN SEALED BOX*" u="1"/>
        <s v="DIOR SAUVAGE ELIXER / Elixir Mini Spray for Men, New, .25 Oz. Free Shipping" u="1"/>
        <s v="Women TABU by DANA 2.3 oz EDC Spray New In Box (NOT 3.0)" u="1"/>
        <s v="CHANTILLY for WOMEN by DANA * Big Size 3.5 oz (104 ml) EDT Spray * NEW &amp; SEALED" u="1"/>
        <s v="TABU By Dana 2.3 oz/68 ml Eau De Cologne Spary For Women Sealed Pack New In Box" u="1"/>
        <s v="2.5 Loves Baby Soft Body Mist for Women Fragrance/Cologne NEW Whisper Soft 2.5oz" u="1"/>
        <s v="Pleasures by Estee Lauder 3.4 oz EDP Perfume for Women New In Box" u="1"/>
        <s v="Knowing by Estee Lauder 2.5 oz EDP Perfume for Women New In Box" u="1"/>
        <s v="BEAUTIFUL by Estee Lauder 2.5 oz edp Perfume for women New in Box" u="1"/>
        <s v="PLEASURES INTENSE by Estee Lauder 3.4 oz edp Perfume for women NEW IN BOX" u="1"/>
        <s v="Beautiful by Estee Lauder 2.5 oz / 75ml EDP Perfume For Women Brand New Sealed!!" u="1"/>
        <s v="Estee Lauder Beautiful 2.5 fl oz Eau de Parfum Factory Sealed New" u="1"/>
        <s v="Estee Lauder Beautiful EDP 2.5 oz Classic Floral Women's Perfume" u="1"/>
        <s v="Estee Lauder Beautiful Perfume Eau de Parfum Spray 1 oz 30ml (SEALED AUTHENTIC!)" u="1"/>
        <s v="Estee Lauder Cinnabar Eau De Parfum Spray, 1.7 oz / 50 ml Perfume, NWOB" u="1"/>
        <s v="Youth Dew by Estee Lauder EDP Spray 2.25 oz (w)" u="1"/>
        <s v="Youth Dew by Estee Lauder for Women Bath Oil 2.0 oz / 60 ml New in Box" u="1"/>
        <s v="Pleasures by Estee Lauder 1.7 oz / 50 ml Cologne Spray for Men" u="1"/>
        <s v="Estee Lauder Bronze Goddess Skinscent Perfume Sample Spray 0.05 oz. / 1.5 ml New" u="1"/>
        <s v="Big Ben London Blanc  By Emper Eau De Perfume 2.8 fl Oz./85ml" u="1"/>
        <s v="Long Lasting Fire Cologne for Men (Inspired by Fahrenheit) 3.4oz/100ml" u="1"/>
        <s v="Adidas Dynamic Pulse Cologne Men 3.4 / 3.3 oz EDT Brand New in Box" u="1"/>
        <s v="ALT Fragrances - Crystal No. 23 EDP (Inspired by Baccarat Rouge 540), 2 oz" u="1"/>
        <s v="ALT Fragrances - Executive No. 26 EDP (Inspired by Aventus), 3.4 oz / 100 ml" u="1"/>
        <s v="Attar Al Wesal EDP Perfume By Al Wataniah 100 ML🥇Hot New Super Rich Fragrance🥇" u="1"/>
        <s v="Al Wataniah Kayaan Classic 3.4oz EDP" u="1"/>
        <s v="Al Wataniah Sabah Al Ward EDP M 100ml Boxed" u="1"/>
        <s v="Nadine EDP Perfume By Al Wataniah 100 ML:🥇Hot New Super Rich Fragrance🥇" u="1"/>
        <s v="Men's Perfume Sampler 10pcs Sample Vials Designer Fragrance Samples for Men" u="1"/>
        <s v="Men's cologne Perfume Sampler fragrance designer Travel-Size 10PCS sampler set" u="1"/>
        <s v="Sexual pour homme by Michel Germain cologne EDT 4.2 oz New in Box" u="1"/>
        <s v="Michael Malul Ocean Noir 3.4 oz / 100 ml eau de parfum for men Spray New" u="1"/>
        <s v="Ocean Noir EDP Perfume By Michael Malul 100 ML (Eau De Parfum) (For Men)" u="1"/>
        <s v="LAPIDUS pour Homme by Ted Lapidus Cologne 3.3 oz EDT 3.4 Men New in Box" u="1"/>
        <s v="LAPIDUS Pour Homme By Ted Lapidus Eau De Toilette 3.3 oz / 100 ml For Men" u="1"/>
        <s v="LUCIA MENDEZ PERFUMES CON FEROMONAS ELIGE TU FAVORITO 100% ORIGINAL CAJA SELLADA" u="1"/>
        <s v="CREPE ERASE-BODY FIRM ADVANCED BODY REPAIR TREATMENT ULTR- 3.3 OZ  Sealed W/OBox" u="1"/>
        <s v="Supremacy Not Only Intense by Afnan 3.4 oz EDP Cologne for Men New In Box" u="1"/>
        <s v="Supremacy Incense by Afnan cologne for men EDP 3.3 / 3.4 oz New in Box" u="1"/>
        <s v="AFNAN 9AM DIVE EAU DE PARFUM SPRAY UNISEX 3.4 Oz / 100 Ml" u="1"/>
        <s v="Ornament pour homme by Afnan Cologne For Men EDP 3.3 / 3.4 oz New in Box" u="1"/>
        <s v="Supremacy Not Only Intense by Afnan, 3.4 oz EDP Spray for Men" u="1"/>
        <s v="Turathi Blue by Afnan for men EDP 3oz New in Sealed Box" u="1"/>
        <s v="Afnan 9 PM Men Sample Vial 0.09 oz 3 ml Eau De Parfum Spray On Card" u="1"/>
        <s v="Supremacy in Heaven by Afnan 3.4 oz EDP Cologne for Men New In Box" u="1"/>
        <s v="9 am Pour Femme by Afnan 3.4 oz EDP Perfume for Women New In Box" u="1"/>
        <s v="Mystique Bouquet by Afnan Eau De Parfum Spray for Woman 2.7oz New Sealed Box" u="1"/>
        <s v="Turathi Blue by Afnan EDP Spray for Men 3.0oz New Sealed Box" u="1"/>
        <s v="Afnan Men's Modest Une Pour Homme EDP Spray 3.4 oz Fragrances 6290171001966" u="1"/>
        <s v="Afnan Men's Supremacy In Heaven EDP Spray 3.38 oz/100ML (Tester) Fragrances" u="1"/>
        <s v="Mystique Bouquet by Afnan, 2.7 oz EDP Spray for Women" u="1"/>
        <s v="Afnan Men's Turathi Brown EDP Spray 3.0 oz Fragrances 6290171070603" u="1"/>
        <s v="Afnan Men's Penthouse Ginza EDP Spray 3.4 oz Fragrances 6290171010487" u="1"/>
        <s v="Choco Musk Arabian Perfume Spray- 50ml by Al Rehab by Crown perfumes." u="1"/>
        <s v="WITHOUT BOX - 50ml (1.65 fl oz) Al Rehab Choco Musk Concentrated Perfume Oil" u="1"/>
        <s v="Choco Musk - Al-Rehab Eau De Spray Perfume (50 ml/1.65 fl. oz)-  PACK OF 2" u="1"/>
        <s v="Amouage Interlude by Amouage 3.4 oz EDP Cologne for Men New In Box" u="1"/>
        <s v="Acqua Di Gio By Giorgio Armani EDT for Men 3.4 oz / 100 ml IN SEALED BOX NEW" u="1"/>
        <s v="Be Extra Delicious By DKNY 0.24oz EDP Women's Perfume Travel Size" u="1"/>
        <s v="El Ganso Bravo Monsieur Eau De Toilette EDT  4.2 oz 125 ml Cologne New" u="1"/>
        <s v="Emporio Armani Stronger With You by Giorgio Armani 3.4 oz Cologne for Men NIB" u="1"/>
        <s v="Stronger With You by Emporio Armani 3.3 oz. Eau de Toilette Spray Men Sealed Box" u="1"/>
        <s v="Emporio Armani Stronger With You ABSOLUTELY 1.7oz.Parfum Spray New in Sealed Box" u="1"/>
        <s v="Emporio Armani Stronger With You Oud Eau de Parfum for Men 3.4 Oz / 100ml" u="1"/>
        <s v="Armani Stronger With You  100ml /3.4 oz Stronger With You Amber EDP for Men NIB" u="1"/>
        <s v="Diva by Emanuel Ungaro 3.4 oz for Women edp New in Box" u="1"/>
        <s v="Magnetism by Escada perfume for women EDP 2.5 oz New in Box" u="1"/>
        <s v="Sorbetto Rosso by Escada for women EDT 3.3 / 3.4 oz New In Box" u="1"/>
        <s v="ESCADA SUMMER FESTIVAL EDT 1.2ml .04fl oz x 5 PERFUME SPRAY SAMPLE VIALS" u="1"/>
        <s v="Escada Santorini Sunrise by Escada Eau De Toilette Spray 3.4oz/100ml for Women" u="1"/>
        <s v="ESCADA Island Kiss 3.4oz (100 ml) Eau de Toilette Spray - NEW" u="1"/>
        <s v="Escada Miami Blossom for Women Eau De Toilette 3.3oz-100ml Spray New (BR36" u="1"/>
        <s v="ELLIS BROOKLYN Salt EDP Splash .25oz/7.5mL Womens Travel Perfume - NEW in Box!" u="1"/>
        <s v="NWB Ellis Brooklyn Miami Nectar Eau de Parfum - Travel Size - Set of 2" u="1"/>
        <s v="NWB Ellis Brooklyn Biography Fragrance Discovery Set" u="1"/>
        <s v="Missoni Men's Pour Homme EDP Spray 3.4 oz (Tester) Fragrances 8011003841431" u="1"/>
        <s v="Encre Noire by Lalique Cologne for Men EDT 3.3 / 3.4 oz New In Box" u="1"/>
        <s v="Lalique by Lalique cologne for men EDP 4.2 oz New in Box" u="1"/>
        <s v="Brioni Intense by Brioni, 3.4 oz EDP Spray for Men" u="1"/>
        <s v="Lalique Pour Homme Lion / Lalique EDP Spray 4.2 oz (m)" u="1"/>
        <s v="Encre Noire A Lextreme / Lalique EDP Spray 3.3 oz (100 ml) (m)" u="1"/>
        <s v="Encre Noire A L'extreme by Lalique cologne for him EDP 3.3 / 3.4 oz New Tester" u="1"/>
        <s v="Pure Honey by Kim Kardashian perfume for women EDP 3.3 / 3.4 oz New in Box" u="1"/>
        <s v="KIM KARDASHIAN GOLD Perfume 3.3 / 3.4 oz EDP For Women NEW IN BOX" u="1"/>
        <s v="Kim Kardashian True Reflection Eau De Parfum Spray. Perfume for Women. 1 fl.oz" u="1"/>
        <s v="Not a Perfume by Juliette has a gun 3.3 oz EDP Perfume for Women Tester" u="1"/>
        <s v="Not A Perfume by Juliette Has A Gun, 3.3 oz EDP Spray for Women TESTER" u="1"/>
        <s v="Not a Perfume by Juliette Has A Gun, 3.3 oz EDP Spray for Women Eau De Parfum" u="1"/>
        <s v="Juliette Has A Gun Discovery Kit includes LUST for sun SEALED new" u="1"/>
        <s v="MMMM BY Juliette Has A Gun perfume for her EDP 3.3 / 3.4 oz New in Box" u="1"/>
        <s v="Juliette Has A Gun Not a Perfume Eau De Parfum 3.3 fl. oz / 100 ml Spray Women" u="1"/>
        <s v="Not a Perfume By Juliette Has A Gun Eau De Parfum Spray 3.3 oz 100ml For Women" u="1"/>
        <s v="Juliette Has a Gun Not a Perfume Womens EDP Travel Size 5.5 ML / 0.17 oz NWOB" u="1"/>
        <s v="Juliette Has a Gun PEAR INC. 1.7 oz. Eau de Parfum Spray, New in Sealed Box" u="1"/>
        <s v="Juliette Has A Gun Not A Perfume Eau De Parfum 5 ml .17 fl oz Travel Size NEW" u="1"/>
        <s v="2x Juliette has a gun not a perfume sample vial 1.7Ml/0.057floz each" u="1"/>
        <s v="VANILLA VIBES BY JULIETTE HAS A GUN-EDP-SPRAY-3.3 OZ-100 ML-AUTHENTIC-U/B-FRANCE" u="1"/>
        <s v="Jean Paul Gaultier Le Male LE PARFUM 4.2 oz. Eau de Parfum INTENSE Spray. NO BOX" u="1"/>
        <s v="Jean Paul Gaultier Le Beau Le Parfum Intense Sample Spray Vials 1.5ml / 0.05oz" u="1"/>
        <s v="Jean Paul Gaultier Le Beau 4.2 oz. Eau de Toilette Spray for Men New NO BOX" u="1"/>
        <s v="Scandal Cologne by Jean Paul Gaultier 3.4 oz. EDT Pour Homme Spray NO BOX" u="1"/>
        <s v="Le Male by Jean Paul Gaultier 4.2 fl oz EDT Cologne for Men Brand New In Box" u="1"/>
        <s v="JEAN PAUL GAULTIER CLASSIQUE edt perfume spray 3.3 oz 3.4 Women NEW tester" u="1"/>
        <s v="LE MALE BY JEAN PAUL GAULTIER 4.2 FL OZ EAU DE TOILETTE SPRAY MEN'S NEW &amp; SEALED" u="1"/>
        <s v="Jean Paul Gaultier Le Male - Timeless 4.2oz Men's Eau de Toilette, Sealed" u="1"/>
        <s v="Jean Paul Gaultier Le Beau 4.2 oz. Eau de Toilette Spray for Men New and Sealed" u="1"/>
        <s v="Jean Paul Gaultier Le Male Le Parfum Eau de Parfume Spray 125ml  fast shipping" u="1"/>
        <s v="Jean Paul Gaultier Le Male Cologne EDT 4.2oz Iconic Masculine Fragrance Allure" u="1"/>
        <s v="Jean Paul Gaultier Le Male Le Parfum Eau de Parfume Spray 125ml" u="1"/>
        <s v="Jean Paul Gaultier Le Beau Eau De Toilette 5 ML spray For Men" u="1"/>
        <s v="Jean Paul Gaultier Le Beau Le Parfum Eau De Parfum Intense 4.2 oz 125 ml Cologne" u="1"/>
        <s v="Sun by Jil Sander cologne for men EDT 4.2 oz New In Box" u="1"/>
        <s v="MEOW by KATY PERRY Eau de Parfum 3.4 oz for 3.3 Women NEW IN BOX" u="1"/>
        <s v="Indivisible by Katy Perry perfume for Women EDP 3.3 / 3.4 oz New In Box" u="1"/>
        <s v="Bond No. 9 Governors Island by Bond No. 9, 3.3 oz EDP Spray for Men" u="1"/>
        <s v="Greenwich Village Bond No 9 Handmade Stronger With Pheromones For Sexual Allure!" u="1"/>
        <s v="New York Nights Bond No 9 Made Stronger With Pheromones For Super Sexual Allure!" u="1"/>
        <s v="Ard Al Zaafaran Men's Midnight Oud EDP Spray 3.4 oz Fragrances 6205413337789" u="1"/>
        <s v="NEW Women's My Way EDP Spray 3oz Giorgio Arm.ani Eau De Parfum Sealed/Fast Ship!" u="1"/>
        <s v="ACQUA DI GIO Eau De Toilette 3.4 oz/ 100 ml GIORGIO ARM.ANI for Men" u="1"/>
        <s v="Halloween Men's Man Mystery EDP 4.2 oz (Tester) Fragrances 8431754008615" u="1"/>
        <s v="Glossier You Eau de Parfum Rollerball (0.27oz /8mL) NEW" u="1"/>
        <s v="Perfume Para Hombre Con Feromonas De Atraer Mujeres Fragancia Colonia Masculino*" u="1"/>
        <s v="Halston Z -14 by Halston Cologne 4.2 oz EDC For Men New tester" u="1"/>
        <s v="Halston Cologne Spray Perfume for Women 3.4 oz Brand New Tester With Cap" u="1"/>
        <s v="Acqua Di Gioia by Giorgio Armani 3.4 oz EDP Perfume for Women New In Box" u="1"/>
        <s v="Giorgio Armani Acqua Di Gio 3.4 oz Men's Eau de Toilette Cologne NEW &amp; SEALED" u="1"/>
        <s v="Giorgio Armani Acqua Di Gio 6.7 oz / 200 ml Men's Eau de Toilette Spray" u="1"/>
        <s v="Acqua Di Gio Profondo by Giorgio Armani 2.5 oz Parfum Cologne for Men New In Box" u="1"/>
        <s v="Emporio Armani Stronger With You Intensely 3.4 oz EDP Cologne for Men New in Box" u="1"/>
        <s v="Giorgio Armani Acqua Di Gio 3.4 oz Men's Eau de Toilette Spray New &amp; Sealed" u="1"/>
        <s v="Giorgio Armani Acqua Di Gio 6.7oz / 200ml Men's Eau de Toilette Spray Brand New" u="1"/>
        <s v="Emporio Armani Stronger With You Intensely 3.3oz EDP Spray for Men in Sealed Box" u="1"/>
        <s v="Giorgio Armani Aqua Di Gio Men 3.4 oz EDT Aquatic Fresh Fragrance New" u="1"/>
        <s v="Armani Acqua Di Gio for Men 2 Piece Set 3.4 oz EDT + Deodorant *NEW IN BOX*" u="1"/>
        <s v="Armani Code by Giorgio Armani 2.5 oz EDT Cologne for Men New In Box" u="1"/>
        <s v="Armani Code By Giorgio Armani EDT for Men 4.2 oz / 125 ml Brand New Sealed" u="1"/>
        <s v="Acqua Di Gio Giorgio Armani For Men PARFUM 0.5 Fl Oz 15Ml. Travel Size Spray New" u="1"/>
        <s v="Giorgio Armani Armani Code Profumo 3.7oz / 110ml Men's PARFUM Spray NEW &amp; SEALED" u="1"/>
        <s v="Acqua Di Gio by Giorgio Armani EDT Men 6.7 oz / 200 ml *NEW IN SEALED BOX*" u="1"/>
        <s v="Giorgio Armani Aqua Di Gio Men's 3.4 oz EDT Classic Scent Brand New" u="1"/>
        <s v="Giorgio Armani Acqua Di Gio EDT 3.4 oz Fresh Aquatic Men's Cologne" u="1"/>
        <s v="Armani Code by Giorgio Armani 4.2 oz EDT Cologne for Men Factory Sealed" u="1"/>
        <s v="Giorgio Armani Acqua Di Gio 3.4 oz Men's Eau de Toilette Spray New &amp; Sealed Box" u="1"/>
        <s v="Acqua Di Gio by Giorgio Armani 6.7 Fl oz Eau De Toilette Spray Men' New &amp; Sealed" u="1"/>
        <s v="Giorgio Armani Acqua Di Gio 3.4 oz Men's Eau de Toilette Spray New Sealed Box" u="1"/>
        <s v="Armani Aqua Di Gio 3.4 oz EDT Iconic Men's Fragrance Sealed New in Box" u="1"/>
        <s v="Armani Code By Giorgio Armani EDT for Men 4.2 oz / 125 ml NEW IN SEALED BOX" u="1"/>
        <s v="Giorgio Armani Acqua Di Gio 6.7 oz/200 ml Men's Eau de Toilette Spray" u="1"/>
        <s v="Giorgio Armani My Way Women's Eau de Parfum EDP Travel Splash Mini Sample 0.24oz" u="1"/>
        <s v="Acqua Di Gio by Giorgio Armani 6.7 / 6.8 oz EDT Cologne for Men New In Box" u="1"/>
        <s v="New Giorgio Armani Acqua Di Gio 3.4 oz Men's Eau de Toilette Spray IN BOX US1" u="1"/>
        <s v="New Si by Giorgio Armani 3.4 oz / 100 mL EDP Perfume for Women - USA" u="1"/>
        <s v="Acqua Di Gio by Giorgio Armani 6.7 oz Spray Eau De Toilette Mens New &amp; Sealed" u="1"/>
        <s v="Armani Code Profumo by Giorgio Armani 3.7 fl oz Spray Parfum Men's New &amp; Sealed" u="1"/>
        <s v="Armani Code by Giorgio Armani, 4.2 oz Parfum Spray for Men" u="1"/>
        <s v="Armani Code Profumo by Giorgio Armani 3.7 fl oz/110 ml Parfum Men's New &amp; Sealed" u="1"/>
        <s v="Giorgio Armani Aqua Di Gio 3.4 oz Men's Eau de Toilette Spray New" u="1"/>
        <s v="My Way by Giorgio Armani 3oz 90ml EDP Perfume for Women New In Box USA" u="1"/>
        <s v="Armani Code Profumo by Giorgio Armani 3.7 fl oz Parfum Spray Men's New &amp; Sealed." u="1"/>
        <s v="Armani Code Profumo 3.7 oz Intense Masculine EDP Sealed" u="1"/>
        <s v="My Way Intense by Giorgio Armani EDP for Women 1.7 oz / 50ml *NEW IN BOX*" u="1"/>
        <s v="Armani Acqua Di Gio 6.7 oz Men's EDT Iconic Aquatic Fragrance Sealed" u="1"/>
        <s v="Acqua Di Gio Absolu Giorgio Armani EDP 125 ML / 4.2 Fl Oz Men Perfume" u="1"/>
        <s v="Armani Code Profumo 3.7oz by Men's Eau de Parfum Spray EDP New &amp;  Sealed Box" u="1"/>
        <s v="Acqua Di Gio Profumo by Giorgio Armani 4.2oz Cologne For Men New in Box" u="1"/>
        <s v="Acqua di Gio by Giorgio Armani for Men,  Eau de Toilette 6.7 oz Spray New in Box" u="1"/>
        <s v="ACQUA di GIOIA by GIORGIO ARMANI Women 3.3 edp 3.4 oz NEW IN BOX" u="1"/>
        <s v="My Way  by Giorgio Armani EDP for Women 1.7 oz / 50ml *NEW IN BOX*" u="1"/>
        <s v="Armani Code By Giorgio Armani 4.2 oz Mens Eau de Toilette Spray NEW &amp; SEALED BOX" u="1"/>
        <s v="ARMANI CODE GIORGIO ARMANI PARFUM MINI BOTTLE SPLASH 7 ML 0.23 FL OZ NEW" u="1"/>
        <s v="Giorgio Armani Acqua Di Gio 3.4 oz Men's Eau de Toilette Spray brand new." u="1"/>
        <s v="Giorgio Armani Men's Acqua Di Gio EDP Refillable Spray 4.2 oz Fragrances" u="1"/>
        <s v="Giorgio Armani Acqua Di Gio 6.7oz  200ml Men's Eau de Toilette Spray Brand New" u="1"/>
        <s v="Giorgio Armani Acqua di Gio Profumo 4.2 oz EDC Cologne for Men Spray New IN Box" u="1"/>
        <s v="Giorgio Armani My Way for Women 3 fl.oz Eau de Parfum Spray" u="1"/>
        <s v="Acqua Di Gio by Giorgio Armani 3.4 fl oz/100 mL EDT Spray for Men NEW IN BOX" u="1"/>
        <s v="Giorgio Armani Acqua Di Gio 3.4 oz Men's Eau De Toilette Spray Brand New" u="1"/>
        <s v="Giorgio Armani Acqua Di Gio Parfum 4.2 oz / 125 ml Refillable Spray For Men" u="1"/>
        <s v="Giorgio Armani Acqua Di Gio 3.4oz Men's Eau de Toilette New Sealed" u="1"/>
        <s v="Giorgio Armani My Way Parfum For Women 15ML/0.5fl.oz. New In Box &amp; Sealed" u="1"/>
        <s v="Giorgio Armani Code Profumo Men 3.7 oz 110 ml New Sealed in Box" u="1"/>
        <s v="Giorgio Armani Code Men 4.2oz EDT Designer Fragrance Spray Elegant Sealed New" u="1"/>
        <s v="Acqua Di Gio Giorgio Armani For Men EDP 0.5 Fl Oz 15Ml. Travel Size Spray New" u="1"/>
        <s v="Armani Acqua Di Gio Parfum Refillable for Men 4.2 Oz / 125ml" u="1"/>
        <s v="ACQUA DI GIO PROFONDO GIORGIO ARMANI 0.5oz / 15ml  EDP Spray NEW IN SEALED BOX" u="1"/>
        <s v="Armani Si by Giorgio Armani Eau De Parfum 3.4 fl oz Spray Women's New &amp; Sealed" u="1"/>
        <s v="My Way by Giorgio Armani 3 oz EDP Perfume for Women New In Box fast shipping" u="1"/>
        <s v="My Way Nectar Giorgio Armani EDP 0.33. Fl. Oz. 10 Ml. Spray Travel Size" u="1"/>
        <s v="Lot of 12 - Acqua Di Gio Profondo - Men's Luxury Cologne Samples - EDP - Armani" u="1"/>
        <s v="Gloss Moderne Clean Luxury Roll-On Perfume Oil - Universelle - .5oz/15ml" u="1"/>
        <s v="Jeanne Arthes Boum Candy Land Eau de Parfum Women Vanille Sa Pomme d'Amour 100ml" u="1"/>
        <s v="Santa fe cologne spray for men  by Aladdin 1.7 oz" u="1"/>
        <s v="Aramis by Aramis EDT Cologne spray for Men 3.7 oz Brand New In Box" u="1"/>
        <s v="Aramis EDT 3.7 oz Cologne for Men" u="1"/>
        <s v="Woemn Avon FAR AWAY Eau De Parfum Perfume Spray 1.7oz~NEW~SEALED | FREE SHIPPING" u="1"/>
        <s v="Mens Fahrenheit Eau De Toilette Cologne Spray 3.4 fl.oz 100 ML New in Box Sealed" u="1"/>
        <s v="Men's Fahrenheit Eau De Toilette Cologne Spray 3.4oz / 100 ML New in Box Sealed" u="1"/>
        <s v="Givenchy Gentleman Reserve Privee 3.38oz 100ml EDP Cologne Mens Spray NEW in Box" u="1"/>
        <s v="Promise Me by Aeropostale, 3.4 oz EDP Spray for Women" u="1"/>
        <s v="SHI by Alfred Sung Perfume for Women EDP 3.3 / 3.4 oz New In Box Sealed" u="1"/>
        <s v="TESTER SUNG * Alfred Sung * Perfume for Women * 3.4 oz * BRAND NEW" u="1"/>
        <s v="Sung Perfume by Alfred Sung for Women 3.3 / 3.4 oz EDT New in Box" u="1"/>
        <s v="FOREVER by Alfred Sung for Women Perfume 4.2 oz New in Box" u="1"/>
        <s v="Sung by Alfred Sung for women EDT 3.3 / 3.4 oz New Tester" u="1"/>
        <s v="Sweet Like Candy by Ariana Grande EDP Perfume for Women 3.4 oz Brand New Tester" u="1"/>
        <s v="Sweet Like Candy by Ariana Grande perfume 3.3 / 3.4 oz edp New Tester" u="1"/>
        <s v="Cloud by Ariana Grande 3.4 oz 100/mL EDP Perfume for Women New In Box SeaLed" u="1"/>
        <s v="Cloud by Ariana Grande 3.4 oz / 100 ML EDP Perfume for Women New In Box Sealed" u="1"/>
        <s v="Ariana Grande Cloud Pink Eau de Parfum 3.4 oz 100 ML Brand New &amp; Sealed Box" u="1"/>
        <s v="Ariana Grande Cloud 2.0 Intense Eau De Parfum - 3.4 Oz  100 mL New &amp; Sealed" u="1"/>
        <s v="Ariana Grande Cloud Pink Eau De Parfum 3.4 fl oz Spray Women's New And Sealed" u="1"/>
        <s v="Ariana Grande Cloud Pink - Charming 3.4oz Eau de Parfum, Sealed" u="1"/>
        <s v="Cloud by Ariana Grande for Women EDP Spray 3.4 oz / 100 ml New Sealed In Box" u="1"/>
        <s v="Cloud 2.0 Intense by Ariana Grande 3.4 oz Eau De Parfum Spray New &amp; Sealed" u="1"/>
        <s v="Ariana Grande Cloud - Dreamy 3.4oz Women's Eau de Parfum, New in Box" u="1"/>
        <s v="Ariana Grande God Is A Woman Eau De Parfum" u="1"/>
        <s v="Ariana Grande Cloud Pink 3.4oz Authentic Pink Perfume Spray Sealed" u="1"/>
        <s v="Cloud by Ariana Grande 3.4 oz / 100 ML EDP Perfume for Women New In Box" u="1"/>
        <s v="Cloud by Ariana Grande 3.4 oz EDP Perfume for Women New in Box 2-5 Days Delivery" u="1"/>
        <s v="Ariana Grande Cloud Pink EDP 3.4oz Women's Perfume New Sealed" u="1"/>
        <s v="NEW Ariana Grande 4 Piece  Body Spray Coffret, 1.7 Ounce. FREE SHIPPING" u="1"/>
        <s v="Cloud By Ariana Grande 3.4oz EDP Perfume Spray Fragrance for Women New in Box" u="1"/>
        <s v="Ariana Grande Cloud Pink Perfume 3.4oz EDP Ethereal Bliss Brand New" u="1"/>
        <s v="Ariana Grande Cloud Pink 3.4oz EDP Women's Perfume New Sealed" u="1"/>
        <s v="Ariana Grande Ladies Mod Vanilla EDP Spray 3.4 oz Fragrances 810101501227" u="1"/>
        <s v="Cloud by Ariana Grande Perfume 3.4 oz Eau de Parfum EDP for Women BRAND NEW!!" u="1"/>
        <s v="Ariana Grande Cloud PINK EDP - Dreamy Vanilla Scent 3.4oz Sealed" u="1"/>
        <s v="ARMAF CLUB DE NUIT INTENSE 3.6 oz FOR MEN EDT SOLE OFFICIAL DISTRIBUTOR OF ARMAF" u="1"/>
        <s v="Club de Nuit Sillage by Armaf 3.6 oz EDP Cologne for Men New In Box" u="1"/>
        <s v="Club de Nuit Intense by Armaf 6.8 oz EDP Cologne for Men New In Box" u="1"/>
        <s v="Armaf Tres Nuit 3.4 oz/100ml Eau De Toilette for Men" u="1"/>
        <s v="Armaf club de nuit UNTOLD 105ml/3.6oz Eau de Parfum Unisex Spray - New | Sealed" u="1"/>
        <s v="Club de Nuit by Armaf perfume for women EDP 6.8 oz New in Box" u="1"/>
        <s v="Tag - Him Pour Homme by Armaf cologne EDP 3.3 / 3.4 oz New in Box" u="1"/>
        <s v="Club De Nuit  By Armaf 3.6/3.4oz./105ml Edp Spray For Women New In Box" u="1"/>
        <s v="Armaf Club De Nuit Intense 5.07oz / 150ml Pure Parfum | Brand New | Sealed" u="1"/>
        <s v="Tres Nuit Lyric by Armaf cologne for men EDP 3.3 / 3.4 oz New in Box" u="1"/>
        <s v="Armaf Club De Nuit Eau De Parfum Spray, Perfume for Women, 3.6 Oz" u="1"/>
        <s v="Le Parfait Pour Homme by Armaf Cologne For Men EDP 3.3 / 3.4 oz New in Box" u="1"/>
        <s v="ARMAF CLUB DE NUIT INTENSE + MILESTONE + SILLAGE 1.0 oz 3PC SET + FREE SAMPLE" u="1"/>
        <s v="Armaf Odyssey EDP Spray Men 3.4 oz" u="1"/>
        <s v="Hunter by Armaf cologne for men EDP 3.3 / 3.4 oz New in Box" u="1"/>
        <s v="Armaf Odyssey Mandarin Sky Eau De Parfum for Men 100ml - FREE SHIPPING" u="1"/>
        <s v="Club de Nuit Intense by Armaf 3.6 oz EDT Cologne for Men New In Box &amp; Sealed" u="1"/>
        <s v="Tag - Her by Armaf perfume EDP 3.3 / 3.4 oz New In Box" u="1"/>
        <s v="ARMAF CLUB DE NUIT 3.4 OZ, EDP FOR WOMEN IN SEALED BOX" u="1"/>
        <s v="Le Femme by Armaf perfume for women EDP 3.3 / 3.4 oz New in Box" u="1"/>
        <s v="Club de Nuit Untold by Armaf 3.6 oz EDP Brand New In Box Sealed FREE SHIPPING" u="1"/>
        <s v="Armaf Club de Nuit IMPERIALE 3.6 fl.oz Eau de Parfum for Women | New Launch" u="1"/>
        <s v="Tres Nuit by Armaf 3.4 oz EDP Cologne for Men New In Box" u="1"/>
        <s v="Odyssey Mandarin Sky Limited Edition EDP Perfume By Armaf 100ML🥇Top Fragrance🥇" u="1"/>
        <s v="Odyssey Homme by Armaf 6.7 / 6.8 oz EDP Cologne for Men New in Box" u="1"/>
        <s v="Armaf Men's Ventana Marine EDP Spray 3.4 oz Fragrances 6294015175417" u="1"/>
        <s v="Nomad The Wanderer by Armaf cologne for men EDP 3.3 / 3.4 oz New in Box" u="1"/>
        <s v="ARMAF OMBRE OUD INTENSE 3.4 FL. OZ / 100 ML EAU DE PARFUM FOR MEN" u="1"/>
        <s v="ARMAF Men's Odyssey Mandarin Sky EDP Spray 3.4 oz Limited Edition Y1" u="1"/>
        <s v="Club De Nuit Intense (Limited Edition) Armaf men Pure Parfum 3.6 oz New in Box" u="1"/>
        <s v="ARMAF VENTANA MARINE EDP 3.4 OZ / 100 ML FOR MEN (NIB) SEALED" u="1"/>
        <s v="Club de Nuit Intense by Armaf cologne for men EDT 3.6 oz New in Box" u="1"/>
        <s v="TAG UOMO ROSSO BY ARMAF EDP 3.4 OZ / 100 ML FOR MEN (NIB)SEALED" u="1"/>
        <s v="Armaf Ladies The Pride Of Armaf White EDP Spray 3.4 oz Fragrances 6294015138320" u="1"/>
        <s v="Club de Nuit Intense by Armaf cologne for men EDT 3.6 oz New in Box ☆" u="1"/>
        <s v="Odyssey Aoud Edition by Armaf 3.4 oz EDP Cologne for Men New In Box" u="1"/>
        <s v="Armaf club de nuit UNTOLD 6.7oz/200ml Eau de Parfum Unisex Spray - New &amp; Sealed" u="1"/>
        <s v="Armaf Club De Nuit Sillage 1.0 oz / 30ml Eau De Parfum Spray | Unisex | Sealed |" u="1"/>
        <s v="Club de Nuit Urban Man Elixir by Armaf 3.6 oz EDP Cologne for Men New In Box" u="1"/>
        <s v="Armaf Club de Nuit Precieux 1 Extrait de Parfum 1.8oz/55ml | New Launch | Sealed" u="1"/>
        <s v="Armaf Odyssey Mandarin Sky Eau de Parfum for Men 3.4 Oz / 100ml" u="1"/>
        <s v="Armaf Tag Him Uomo Rosso Red Eau De Parfum 100ml" u="1"/>
        <s v="Women Perfume 3.4 oz / 100 ml Eau De Toilette Spray" u="1"/>
        <s v="AllSaints collection Travel Set 0.5oz/15ml X3 sunset riot concrete rain flora m" u="1"/>
        <s v="AERIN LILAC PATH EDP 2.0ml .07fl oz x 1 PERFUME SPRAY SAMPLE" u="1"/>
        <s v="Aerin Mediterranean Honeysuckle Tiare Summer Edition Sample Spray .05oz, 1.5ml" u="1"/>
        <s v="Sauvage Eau De Parfum  3.4 oz / 100 ml EDP Spray For Men New In Seald Box" u="1"/>
        <s v="Versace Pour Homme Signature 3.4 oz EDT Cologne for Men New In Box" u="1"/>
        <s v="Sauvage Eau de Parfum Spray For Men 3.4 Oz/100ml New In Seald Box" u="1"/>
        <s v="Eros 3.4 oz / 100ml EDP Spray For Men New Sealed in Box" u="1"/>
        <s v="Sauvage EDP Eau de Parfum Cologne for Men 3.4 oz New In Box Free Shipping" u="1"/>
        <s v="A-v-entus Eau de Parfum 3.3 oz 100ML Millesime EDP Col-ogne for Men New In Box" u="1"/>
        <s v="3.3 oz 100 ml Flora Gorgeous Gardena Eau De Parfum EDP For Women New In Box" u="1"/>
        <s v="Eros Eau de Toilette Spray 3.4 oz EDP Cologne for Men New In Box" u="1"/>
        <s v="Versace Pour Homme Dylan Blue EDT Cologne for Men 3.4 oz New in Box" u="1"/>
        <s v="J'adore Eau De Parfum  3.4 oz EDP Spray Gift For Women New Sealed 100 ml" u="1"/>
        <s v="Mens Cologne 3.4oz Y Perfume Eau De Parfum 100ml Spray for Men New In Box" u="1"/>
        <s v="A-ventus Eau De Parfum For Men Millesime EDP Cologne New In Box 3.3 Oz /100ML" u="1"/>
        <s v="Narciso Rodriguez Musc Noir Rose 3.3 Oz /100ml Eau de Parfum for Women New Us" u="1"/>
        <s v="J'adore 3.4 oz/100 ml Eau De Parfum EDP Women Spray Gift For Her New &amp; Sealed US" u="1"/>
        <s v="Carmina By Creed EDP 75ml 2.5 oz Spray For Women Gifts New In Sealed Box" u="1"/>
        <s v="Addict by Christian EDP Fragrances for Women 3.4 oz / 100 ml NEW IN SEALED BOX" u="1"/>
        <s v="PRADA Paradoxe by Prada EDP 3.0oz/90ml Spray Perfume for Women New In Box US" u="1"/>
        <s v="YSL Yves Saint Laurent Y Eau de Toilette 3.3OZ EDT Cologne Spray For Mens New" u="1"/>
        <s v="Fahrenheit Eau De Toilette 3.4 oz/100 ml EDT Cologne Spray for Men New in Box" u="1"/>
        <s v="L'Imperatrice 3 by D&amp;G 3.3 oz 100ml Eau de Toilette Perfume for Women New In Box" u="1"/>
        <s v="YSL Yves Saint Laurent Y Eau de Perfume Spray Cologne For Men 3.3 oz 100ML" u="1"/>
        <s v="J'adore Parfum D'eau by Christian 3.4 oz EDP Fragrance for Women New In Box" u="1"/>
        <s v="Flora Gorgeous Magnolia By-Gucci Eau De Parfum EDP 3.3 Oz Perfume For Women NIB" u="1"/>
        <s v="PRADA Paradoxe by Prada EDP 3.0oz/90ml Spray Perfume for Women New In Box" u="1"/>
        <s v="J'adore 3.4 oz/100 ml Eau De Parfum EDP Women Spray Gift For Her New &amp; Sealed" u="1"/>
        <s v="Blooming Bouquet Bydior 3.4oz/ 100ml  EDT Perfume for Women Spray Sealed In Box" u="1"/>
        <s v="Black Orchid By Tom Ford3.4 oz / 100 ml EDP for Women New in Box Regular Size" u="1"/>
        <s v="A v-entus Eau de Parfum 3.3 oz 100ML Millesime EDP Cologne for Men New In Box" u="1"/>
        <s v="Bleu De Eau de parfum EDP 100ml 3.4 oz Cologne For Men New With Box" u="1"/>
        <s v="Bleu De Paris Perfume 3.4Oz Eau De Parfum Cologne for Men Spray New With Box" u="1"/>
        <s v="Carmina By Creed2.5 oz / 75 ml Eau De Parfum For Women New In Box" u="1"/>
        <s v="A-ventu-s for Men 3.3 OZ./ 100 ML.Eau de Parfum Spray for Men New Sealed Box" u="1"/>
        <s v="Silver Mountain Water Eau De Parfum 3.3 / 3.4 OZ 100 ML Spray For men New In Box" u="1"/>
        <s v="For BITTER PEACH Eau De Parfume 3.4 oz 100 ml For men women Unisex New In Box" u="1"/>
        <s v="L'aventure Knight by Al Haramain cologne for men EDP 3.3 / 3.4 oz New in Box" u="1"/>
        <s v="Al Haramain Amber Oud White Edition EDP 3.4 oz/ 100ml Perfume Tester" u="1"/>
        <s v="Al Haramain Men's L'Aventure EDP Spray 6.76 oz (Tester) Fragrances 6291100132980" u="1"/>
        <s v="L'aventure Intense by Al Haramain for men EDP 3.4 oz New in Box" u="1"/>
        <s v="L'aventure Ciel by Al Haramain Eau De Parfum 3.33oz/100ml Spray New With Box" u="1"/>
        <s v="LIBRE By Yves Saint Laurent YSL Eau de Parfum EDP Perfume 3 Oz/90ML for Women" u="1"/>
        <s v="Mans Sauvage Eau de Toilette 3.4 Oz 100ml Parfum Spray Brand New Sealed In box" u="1"/>
        <s v="FLOROA Gorgeous Gardenia 3.3 oz / 100ml Eau De Perfume EDP for Women New In Box" u="1"/>
        <s v="Flora Gorgeous Jasmine 3.3 oz / 100 ml EDP Perfume Spray for Women New In Box" u="1"/>
        <s v="PRADA Paradoxe By Prada EDP 3.0oz/90ml Spray Perfume For Women New In Box USA" u="1"/>
        <s v="Y*S*L Y Eau De Parfum 3.3 oz / 100 ml EDP Fragrance Spray for Men NEW IN BOX" u="1"/>
        <s v="Parfums de Marly Delina La Rosee Eau de Parfum 2.5 Fl Oz/75ml Spray for Women" u="1"/>
        <s v="Homme by Christian 3.4 oz / 100ML cologne Eau de Toilette EDT for men New in Box" u="1"/>
        <s v="Y*S*L Libre 3 oz / 90 ml EDP Perfume Spray for Women Gift for her New in Box" u="1"/>
        <s v="Male Eau De TOILETTE 3.4 oz / 100 ml EDT Spray For Men New In Seald Box USA" u="1"/>
        <s v="Bloom BLOSSOM 3.3 fl oz / 100 ml Eau de Parfum Spray for Women New In Sealed Box" u="1"/>
        <s v="NEW WITH BOX For Her Eau De Toilette Narciso_Rodriguez EDT Spray 3.3 Oz Sealed" u="1"/>
        <s v="Replica Jazz Club by Maison Margiela 3.4 oz EDT Spray for Men New With Box 100ml" u="1"/>
        <s v="Eros Flame ByVERSACE Spray 3.4oz/100ml Fragrance Cologne For Men NIB" u="1"/>
        <s v="Burberry Her Eau De Toilette for Women 3.3 oz EDT Spray New in Box Sealed" u="1"/>
        <s v="Perfume EDP for Women 3.4 oz / 100 ml Brand NEW" u="1"/>
        <s v="Sauvage Eau De Parfum Spray 3.4 oz/100 ml For Men New In Box" u="1"/>
        <s v="J'adore Eau De Parfum 3.4 oz / 100 ml Spray For Women New In Box" u="1"/>
        <s v="Flora Gorgeous Gardenia By-Gucci Eau De Parfum EDP 3.3 Oz Perfume For Women NIB" u="1"/>
        <s v="New Jo Malone London Wood Sage &amp; Sea Salt Cologne Spray 3.4 oz/ 100 ml for Women" u="1"/>
        <s v="PRADA Paradoxe by Prada EDP 3.0oz/90ml Spray for Women USA New In Box" u="1"/>
        <s v="Fahrenheit Eau De Toilette Sprays For Men 3.4 Oz/100 Ml New In Sealed Boxes" u="1"/>
        <s v="J'adore Eau De Parfum EDP 3.4oz/100ML Spray For Women Authentic Boxed Sealed" u="1"/>
        <s v="Woman EDT Spray Perfume 3.4oz New" u="1"/>
        <s v="Pink Sugar hair perfume by Aquolina for women 3.4 oz EDP New" u="1"/>
        <s v="Pink Sugar Creamy Sunshine by Aquolina, 3.4 oz EDT Spray for Women" u="1"/>
        <s v="MOTHER'S DAY SALE DG YSL GUESS KENZO  BURBERRY ARMANI LACOSTE CACHERAL MOSCHINO+" u="1"/>
        <s v="DOLCE &amp; GABBANA ~ THE ONE EAU DE PARFUM SPRAY For Men 3.3 OZ 100 Ml White Box" u="1"/>
        <s v="Adam Levine by Adam Levine 3.4 oz EDP Perfume for Women New In Box" u="1"/>
        <s v="Acqua di Parma Colonia by Acqua di Parma 3.4 oz EDC Cologne for Men New In Box" u="1"/>
        <s v="Acqua Di Parma Colonia Collection For Men Sample Spray Vials 5pc Set" u="1"/>
        <s v="ACQUA DI PARMA Blu Mediterraneo Mandorlo Di Sicilia 2.5 oz / 2.5 oz 75 ml" u="1"/>
        <s v="Acqua Di Parma Blu Mediterraneo Mirto Di Panarea Eau De Toilette  75 ml 2.5 oz" u="1"/>
        <s v="ANNA SUI Sundae 3-Piece Minature Set (Pretty Pink, Mellow Yellow &amp; Violet Vibe)" u="1"/>
        <s v="Anna Sui Ladies Sky EDT 2.5 oz (Tester) Fragrances 085715064172" u="1"/>
        <s v="6 For $19.95 MEN(M) WOMEN(W) &amp; UNISEX(U) Body Oil Fragrances 10 ml Roll On Pure" u="1"/>
        <s v="Pure Instinct Pheromone Oil For Her .5oz" u="1"/>
        <s v="Clean Warm Cotton 2.14 oz EDP Perfume for Women Brand New Tester" u="1"/>
        <s v="CLEAN RESERVE Six Piece Spray Travel Layering Collection Perfume 6 X 5ml/0.17oz" u="1"/>
        <s v="Clean Reserve Skin by Clean Eau De Parfum Spray (Unisex Tester) 3.4 oz For Women" u="1"/>
        <s v="Creed Aventus Men Eau De Parfum Vial Spray SIZE 2.5 ml On Card NEW" u="1"/>
        <s v="Aventus by Creed, 3.3 oz Millesime EDP Spray for Men" u="1"/>
        <s v="Creed Silver Mountain Water 3.3 oz EDP Cologne for Men Brand New Tester" u="1"/>
        <s v="Creed Silver Mountain Water by Creed 3.3 oz Perfume Cologne for Men New In Box" u="1"/>
        <s v="Creed Aventus by Creed EDP Cologne for Men 1.7 oz New In Box" u="1"/>
        <s v="Creed Aventus For Men Travel Size Pack of 2 Rollerball By Y.Z.Y Scents" u="1"/>
        <s v="CREED GREEN IRISH TWEED 2.5ML MEN VIAL" u="1"/>
        <s v="Aventus Cologne by Creed, 3.3 oz Millesime EDP Spray for Men" u="1"/>
        <s v="Aventus for Her by Creed 2ml Vial Spray New Factory Sealed" u="1"/>
        <s v="Aventus Cologne for Men by Creed 2ml Vial Spray New Factory Sealed" u="1"/>
        <s v="2X Creed Millesime Imperial Men Sample Vial 0.08 oz 2.5 ml Eau De Parfum Spray" u="1"/>
        <s v="Creed Aventus Eau De Parfum Travel Size Spray 10ml / 0.33oz Batch F002525 Sample" u="1"/>
        <s v="Virgin Island Water by Creed 2ml Vial Spray New Factory Sealed" u="1"/>
        <s v="Creed Spring Flower 2.5 oz / 75 ml Eau De Parfum Spray New in Box" u="1"/>
        <s v="Creed Queen Of Silk Eau De Parfum EDP 2.5oz / 75ml New 2024" u="1"/>
        <s v="Creed Queen of Silk Eau De Parfum 2.5oz 75ml Tester With Lid" u="1"/>
        <s v="Assorted Body Oils - 100% Pure Uncut Fragrances - 1/3 Oz Roll-Ons For Men" u="1"/>
        <s v="Dyamante by Daddy Yankee 3.4 oz Eau De Parfum Spray for women New in box" u="1"/>
        <s v="GIVENCHY POUR HOMME Cologne for Men 3.4 oz / 3.3 oz EDT New in Box" u="1"/>
        <s v="Savage for Men- 3.4 Oz Men's Eau De Toilette . Men's Casual Cologne, not Sauvage" u="1"/>
        <s v="10 Men's Cologne Sample vials with Organza Bag Travel Size" u="1"/>
        <s v="New 10x New Random Unique Men's Fragrance Cologne Sample Set Christimas Gift Set" u="1"/>
        <s v="COOL WATER Cologne by Davidoff 2.5 oz eau de toilette Spray New in Sealed Box" u="1"/>
        <s v="Ralph Lauren Polo Green 4.0 fl oz Cologne Eau De Toilette Factory Sealed New" u="1"/>
        <s v="Savage for Men- 3.4 Oz Men's Eau De Parfum. Men's Casual Cologne 100ml" u="1"/>
        <s v="Light Blue by Dolce &amp; Gabbana, 4.2 oz EDT Spray for Men Cologne New &amp; Sealed Box" u="1"/>
        <s v="Ferragamo - Mens Cologne NEW and Wrapped. 3.4 oz  or  1.7 oz EDT Pour Homme" u="1"/>
        <s v="BLEU PARFUM de Blue for Men 3.4oz / 100ml EAU DE Cologne Spray IN BOX" u="1"/>
        <s v="Parfum For men sauvage cologne Eau De perfum 100ml fl 3.4oz" u="1"/>
        <s v="Dr. Squatch Fireside Bourbon Natural Cologne Made in USA FULL SIZE NEW !" u="1"/>
        <s v="Lane Frost Frosted Cologne" u="1"/>
        <s v="NEW BLEU PARFUM de Blue for Men 3.4oz / 100ml EAU DE Cologne Spray IN BOX" u="1"/>
        <s v="Jo Malone London Cypress Grapevine Intense Eau de Parfum 1.7 oz 50 ml NWOB" u="1"/>
        <s v="PACO RABANNE Phantom Parfum 0.17oz/5mL Mens - Mini Size Cologne - New In Box!" u="1"/>
        <s v="POLO SPORT Ralph Lauren 4.2 oz Cologne for Men EDT New in Box" u="1"/>
        <s v="Ralph Lauren Polo Blue Men's 4.2 oz 125 ml Eau De Toilette Spray New Sealed" u="1"/>
        <s v="Polo Blue by Ralph Lauren EDT Spray 4.2 oz for men Factory Sealed in Box" u="1"/>
        <s v="Polo Green by Ralph Lauren EDT for Men 4.0 oz - 118 ml NEW IN BOX SEALED" u="1"/>
        <s v="Polo Blue by Ralph Lauren 4.2oz Men's Eau de Toilette Spray EDT New &amp; Sealed Box" u="1"/>
        <s v="Polo Ralph Lauren 4.0 oz Cologne Intense Spray for Men 118 ml NIB" u="1"/>
        <s v="Polo Green by Ralph Lauren 4 Fl oz Eau De Toilette Spray New &amp; Sealed." u="1"/>
        <s v="POLO RED BY RALPH LAUREN 6.7 FL OZ / 200 ML EAU DE TOILETTE SPRAY NEW &amp; SEALED" u="1"/>
        <s v="POLO GREEN by Ralph Lauren 4.0 oz 4 Cologne EDT Men GREEN New in Box &amp; Sealed" u="1"/>
        <s v="Polo Black by Ralph Lauren EDT 2.5 oz 75 ml NEW IN SEALED BOX" u="1"/>
        <s v="Polo RALPH LAUREN Red Parfum 0.34 .34 oz 10 ml travel spray NEW 2024" u="1"/>
        <s v="Ralph Lauren Polo Red Extreme Parfum for Men 4.2 oz 125 ml  New open white box." u="1"/>
        <s v="Polo 67 Ralph Lauren Eau De Toilette .5 oz. New In Box!" u="1"/>
        <s v="Oscar by Oscar De La Renta EDT Perfume for Women 3.3 / 3.4 oz New In Box" u="1"/>
        <s v="VOLUPTE by Oscar de la Renta 3.3 / 3.4 oz EDT Perfume For Women New in Box" u="1"/>
        <s v="SO DE LA RENTA Oscar 3.3 / 3.4 oz EDT For Women New in Box" u="1"/>
        <s v="OSCAR by Oscar de la Renta for women EDT 6.7 oz New in Box" u="1"/>
        <s v="Pleasing Harry Styles Fragrance Rivulets Parfum 100ml 3.4fl" u="1"/>
        <s v="Rue 21 Pink ICE Perfume Spray 1.7 FL OZ New (Unboxed)" u="1"/>
        <s v="OUAI MELROSE PLACE EAU DE PARFUM 1.5ML NEW IN BAG" u="1"/>
        <s v="OUAI North Bondi Eau de Parfume .34 oz/ 10ml - Brand New" u="1"/>
        <s v="OUAI Hair &amp; Body Mist In ST. BARTS 3.3oz / 97ml Full Size NEW RELEASE '24" u="1"/>
        <s v="Assorted Nest Perfume Oil .10 Fl Oz /3ML Rollerball Each New" u="1"/>
        <s v="CABOTINE ROSE PARFUMS GRES for Women 3.3 edt 3.4 oz  Spray New in Box" u="1"/>
        <s v="Old Spice Cologne Spray for Men,Classic Scent,4.25 fl oz Free Shipping Pack Of 2" u="1"/>
        <s v="Mont Blanc Legend Spirit 6.7 oz EDT Cologne for Men New In Box" u="1"/>
        <s v="MONT BLANC LEGEND 3.3 / 3.4 oz EDT Cologne for Men New In Box" u="1"/>
        <s v="Individuel by Mont Blanc 2.5 oz EDT Cologne for Men New In Box" u="1"/>
        <s v="Mont Blanc Explorer 6.7 oz EDP Cologne for Men New In Box" u="1"/>
        <s v="Legend Red by Mont Blanc cologne for men EDP 3.3 / 3.4 oz New in Box" u="1"/>
        <s v="Explorer Platinum by Mont Blanc 3.3 oz EDP Cologne for Men New In Box" u="1"/>
        <s v="Montblanc - Signature Eau De Parfum Spray  90ml/3oz" u="1"/>
        <s v="Montblanc Legend Spirit / MontBlanc EDT Spray 3.3 oz (100 ml) (m)" u="1"/>
        <s v="Montblanc - Signature Eau De Parfum Spray  50ml/1.7oz" u="1"/>
        <s v="MontBlanc Men's Starwalker EDT Spray 2.5 oz Fragrances 3386460028486 (Tester)" u="1"/>
        <s v="Natalie Wood Signature Fragrance Spray Purse Travel Eau de Parfum Bottle .34 oz" u="1"/>
        <s v="Paloma Picasso by Paloma Picasso for women EDT 3.3 / 3.4 oz New in Box" u="1"/>
        <s v="Sculpture Homme by Nikos 3.4 oz EDT Cologne for Men Brand New Tester" u="1"/>
        <s v="360 by Perry Ellis Perfume 3.3 / 3.4 oz Spray for Women edt NEW IN BOX" u="1"/>
        <s v="360 Red by Perry Ellis 6.7 / 6.8 oz EDT Cologne for Men New In Box" u="1"/>
        <s v="360 by Perry Ellis 3.4 oz EDT Cologne for Men New In Box" u="1"/>
        <s v="360 by Perry Ellis Perfume 6.7 oz for Women edt NEW IN BOX" u="1"/>
        <s v="360 White by Perry Ellis 3.4 oz edt 3.3 Spray for Men New in BOX" u="1"/>
        <s v="360 PURPLE Perry Ellis Women 3.4 oz 3.3 edp perfume spray NEW IN BOX" u="1"/>
        <s v="Perry Ellis 360 Red by Perry Ellis, 6.8 oz EDT Spray for Men" u="1"/>
        <s v="PS by Paul Sebastian Cologne for Men 8 / 8.0 oz Brand New In Box" u="1"/>
        <s v="Paul Sebastian PS Cologne Spray 4.0 / 4 oz EDC For Men New tester" u="1"/>
        <s v="PARIS HILTON 3.4 / 3.3 oz edp Perfume for Women New in Box" u="1"/>
        <s v="PARIS HILTON edt Cologne Spray 3.4 oz 3.3 Men New in RETAIL Box" u="1"/>
        <s v="Paris Hilton Heiress For Women 3.4 Oz Eau De Parfum Spray" u="1"/>
        <s v="PARIS HILTON ELECTRIFY for Women Cologne 3.4 oz 100 ml Eau de Parfum Spray UNBOX" u="1"/>
        <s v="Paris Hilton Perfume 3.4 oz 100ml Eau De Parfum Spray For Women New in Box" u="1"/>
        <s v="PHEROMONE SPRAY COLOGNE for MEN *ATTRACT WOMEN! 52X ***NEW***" u="1"/>
        <s v="Pierre Cardin Fusion Men's Eau de Toilette Spray. Cool Scent. New in box. 1.7 oz" u="1"/>
        <s v="Pierre Cardin For Men EDC Spray Cologne 1oz Unboxed New" u="1"/>
        <s v="Oxytocin-N 15iu Per Spray 1oz (30ml)" u="1"/>
        <s v="For J'adore D'eau 3.4 oz Eau De Parfums EDP Women Spray New In Sealed" u="1"/>
        <s v="That Moment by One Direction 3.4 oz / 100 ml Edp spy perfume for women femme" u="1"/>
        <s v="Our Moment by One Direction 3.4 oz / 100 ml Edp spy perfume for women femme" u="1"/>
        <s v="Lattafa Perfumes Mayar EDP - Eau De Parfum Women 100ml(3.4 oz) | Lychee, white f" u="1"/>
        <s v="Lake &amp; Skye 11 11 Eau De Parfum 3.4oz  (WITHOUT BOX)" u="1"/>
        <s v="Lucianno California Vibe M 100ml Boxed" u="1"/>
        <s v="Curve Crush by Liz Claiborne 4.2 oz Cologne for Men Brand New Tester" u="1"/>
        <s v="Curve Cologne for Men by Liz Claiborne  6.7 / 6.8 oz Spray EDC New in Box" u="1"/>
        <s v="Curve Wave Cologne for Men by Liz Claiborne 4.2 oz New in Box / Can" u="1"/>
        <s v="Curve Crush by Liz Claiborne EDT Perfume for Women 3.3 / 3.4 oz New In Box" u="1"/>
        <s v="BORA BORA by Liz Claiborne perfume for women EDP 3.4 oz New in Box" u="1"/>
        <s v="CURVE by Liz Claiborne 3.4 / 3.3 oz edt Perfume for women New in Can" u="1"/>
        <s v="Bora Bora by Liz Claiborne cologne for men EDC 3.3 / 3.4 oz New in Box" u="1"/>
        <s v="CURVE for Men by Liz Claiborne 4.2 oz edt Cologne Spray New in Can / TIN" u="1"/>
        <s v="Candie's Man by Liz Claiborne 3.4 oz EDT Cologne for Men New In Box" u="1"/>
        <s v="Discontinued REALITIES By Liz Claiborne 3.4oz Eau De Parfum (True Photo)" u="1"/>
        <s v="Liz Claiborne Curve Crush for Men Eau de Cologne for Men, 4.2 Oz" u="1"/>
        <s v="kayali vanilla candy rock sugar | 42 HUDA BEAUTY Sample 1.5ml on card New" u="1"/>
        <s v="LA VIDA BELLA POUR FEMME EAU DE PARFUM SPRAY FOR WOMEN 3.4 Oz / 100 ml BRAND NEW" u="1"/>
        <s v="Tribal Intense by Grandeur - Eau de Parfum for Men -100ml (3.4oz)" u="1"/>
        <s v="Guess Marciano perfume for women EDP 3.3 / 3.4 oz New in Box" u="1"/>
        <s v="Guess Girl by Guess 3.4 oz EDT Perfume for Women New In Box" u="1"/>
        <s v="Guess 1981 by Guess cologne for men EDT 3.3 / 3.4 oz New in Box" u="1"/>
        <s v="Guess Seductive Red by Guess for women EDT 2.5 oz new in Box" u="1"/>
        <s v="VANDERBILT by Gloria 3.4 oz 3.3 edt for Women Perfume  New Box Seal" u="1"/>
        <s v="Sì Passione by Giorgio Armani For Women 3.4 Oz Eau De Parfum Spray New in Box" u="1"/>
        <s v="Office For Men Fragrance One By Jeremy Fragrance 100ml - 3.3oz 3.4oz NEW $250" u="1"/>
        <s v="Blue Touch By Franck Olivier Men Cologne 3.3oz 100ml Edt New" u="1"/>
        <s v="Franck Olivier Men's Pure Homme EDT Spray 3.4 oz Fragrances 3516642062117" u="1"/>
        <s v="Franck Olivier Men's Night Touch EDT 3.4 oz Fragrances 3516642117114" u="1"/>
        <s v="Bianco Latte EDP by Giardini Di Toscana  100 Ml Missing Two Sprays" u="1"/>
        <s v="GUCCI GUILTY POUR HOMME * Cologne for Men * EDT * 3.0 oz * BRAND NEW IN BOX" u="1"/>
        <s v="Gucci Rush by Gucci EDT Perfume for Women 2.5 oz Brand New Tester" u="1"/>
        <s v="Gucci Guilty 1.7 oz EDT Perfume for Women New in Box" u="1"/>
        <s v="Gucci Flora Gorgeous Gardenia 3.3 oz EDP Perfume for Women New In Box" u="1"/>
        <s v="Gucci Guilty Pour Homme by Gucci cologne EDP 3.0 oz New Tester" u="1"/>
        <s v="GUCCI GUILTY ELIXIR DE PARFUM POUR HOMME 0.05 oz (3 Carded Spray Vials for MEN)" u="1"/>
        <s v="Gucci Flora Gorgeous Jasmine 3.3 oz EDP Perfume for Women New In Box" u="1"/>
        <s v="Gucci Flora Gorgeous Magnolia, Gucci Gorgeous Jasmine &amp; Gorgeous Gardenia VIALS" u="1"/>
        <s v="Gucci Guilty Black 3.0 oz EDT Cologne for Men New Tester" u="1"/>
        <s v="Gucci Bamboo by Gucci 2.5 oz Eau De Parfum Spray for Women New &amp; Sealed" u="1"/>
        <s v="Gucci Guilty Pour Femme by Gucci perfume for Women EDP 3.0 oz New Tester" u="1"/>
        <s v="Gucci Bamboo Eau De Parfum Spray 2.5 fl oz New Factory Sealed" u="1"/>
        <s v="Gucci Guilty Black for Men Cologne 3.0 oz edt NEW IN BOX" u="1"/>
        <s v="Gucci Guilty Cologne for Men EDT 3oz Luxurious Daring Adventure" u="1"/>
        <s v="Gucci Guilty for Him - Classic 3oz Eau de Toilette Spray, Brand New" u="1"/>
        <s v="Gucci Bloom Eau De Parfum 3.4 oz /100ml for Women" u="1"/>
        <s v="Gucci Flora Gorgeous Gardenia 3.3oz Women's Eau de Toilette Spray New Sealed Box" u="1"/>
        <s v="Gucci Bloom 3.3oz / 3.4oz Eau de Parfum Women's Fragrance New Sealed" u="1"/>
        <s v="Gucci Bamboo 2.5 oz EDP Elegant Perfume for Women Floral Fragrance Sealed" u="1"/>
        <s v="Gucci Bloom for Her Eau De Parfum 0.16 fl oz 5 ml Mini EDP Travel Splash NWOB" u="1"/>
        <s v="Gucci Bamboo 2.5oz Women's Eau de Parfum Spray New Sealed" u="1"/>
        <s v="Guilty Pour Homme Eau de Parfum / Gucci EDP Spray 3.0 oz (90 ml) (m)" u="1"/>
        <s v="Gucci Bloom Perfumed Body Lotion 3.3  fl.oz / 100 ML" u="1"/>
        <s v="Gucci Flora Eau De Parfum 3 Pcs Set  / New With Box" u="1"/>
        <s v="Gucci Guilty Pour Homme EDT for Men 3.0 oz / 90 ml *NEW*" u="1"/>
        <s v="Ck One by Calvin Klein Cologne Perfume Unisex 3.4 oz New In Box" u="1"/>
        <s v="OBSESSION by Calvin Klein 4.0 oz 4 MEN edt Cologne New in Box" u="1"/>
        <s v="Escape by Calvin Klein EDP Perfume for Women 3.4 oz New In Box" u="1"/>
        <s v="Eternity by CK Calvin Klein 3.4 oz EDP Perfume for Women Tester" u="1"/>
        <s v="Obsession by Calvin Klein EDP Perfume for Women 3.3 / 3.4 oz New Tester" u="1"/>
        <s v="Eternity for Men by Calvin Klein cologne EDT 6.7 / 6.8 oz New In Box" u="1"/>
        <s v="Obsession Night by CK Calvin Klein 4.0 oz EDT Cologne for Men New In Box" u="1"/>
        <s v="CONTRADICTION by Calvin Klein 3.4 oz EDP Perfume For Women New in Box Sealed" u="1"/>
        <s v="CK Beauty by Calvin Klein 3.3 / 3.4 oz EDP Perfume for Women New In Box" u="1"/>
        <s v="Euphoria by Calvin Klein 3.4 oz EDT Cologne for Men New In Box" u="1"/>
        <s v="Euphoria by Calvin Klein 6.7 oz Sensual Skin Body Lotion for Women Brand New" u="1"/>
        <s v="Ck One Shock for Her by Calvin Klein 6.7/6.8 oz EDT Perfume for Women New In Box" u="1"/>
        <s v="Eternity Flame by Calvin Klein 3.4 oz EDT Cologne for Men New In Box" u="1"/>
        <s v="ETERNITY for Men by CALVIN KLEIN 3.3 / 3.4 oz EDT New In box" u="1"/>
        <s v="OBSESSION by CALVIN KLEIN for Women 3.4 oz 100 ml Eau de Parfum Spray NEW" u="1"/>
        <s v="Obsession Perfume by Calvin Klein - 3.3 / 3.4 oz / 100 ml EDP Spray New In Box" u="1"/>
        <s v="OBSESSION NIGHT by Calvin Klein Perfume for Women 3.3 / 3.4 oz EDP New in Box" u="1"/>
        <s v="Obsession Night by Calvin Klein EDP Perfume for Women 3.3 / 3.4 oz New In Box" u="1"/>
        <s v="CK FREE by Calvin Klein cologne for men EDT 3.3 / 3.4 oz New Tester" u="1"/>
        <s v="Calvin Klein Euphoria Eau de Parfum, 1.6 Oz new open box Scuffed" u="1"/>
        <s v="Truth by Calvin Klein 3.4 oz EDT Cologne for Men New In Box" u="1"/>
        <s v="CK ONE BY CALVIN KLEIN 3.4/3.3 OZ EDT SPRAY FOR UNISEX NEW IN NO BOX SAME AS PIC" u="1"/>
        <s v="Obsession By Calvin Klein Women 0.5 oz 15 ml Eau de Parfum Spray Mini New" u="1"/>
        <s v="CK SHEER BEAUTY Calvin Klein women edt 3.4 oz 3.3 NEW IN BOX" u="1"/>
        <s v="Eternity Summer Daze by Calvin Klein, 3.3 oz EDP Spray for Women" u="1"/>
        <s v="Calvin Klein Eternity Air 3.4 oz EDT spray mens cologne 100ml NIB" u="1"/>
        <s v="Ck One by Calvin Klein Cologne Perfume Unisex 3.4 oz New In Box FAST SHIPPING" u="1"/>
        <s v="CK IN2U HER Calvin Klein perfume edt 3.4 oz 3.3 NEW TESTER" u="1"/>
        <s v="Calvin Klein Euphoria Men 3.3 oz After Shave 100 ml NIB" u="1"/>
        <s v="Ck One by Calvin Klein Cologne Perfume Unisex 3.4 oz New In Box US STOCK" u="1"/>
        <s v="Escape For Men by Calvin Klein Eau De Toilette ~ 3.3 FL OZ ~ Sealed ~ AUTHENTIC" u="1"/>
        <s v="Eternity For Women By Calvin Klein Eau De Parfum Spray 1 Fl Oz LOT OF 2" u="1"/>
        <s v="Ck One by Calvin Klein Eau de Toilette 3.3 fl oz  100 ml Brand New Free Shipping" u="1"/>
        <s v="Obsession by Calvin Klein for Men 3.4 oz After Shave Balm in Tube Full Size NEW" u="1"/>
        <s v="Royal Noir Absolu by Ainash 2.5 oz Extrait de Parfum" u="1"/>
        <s v="Reyna Pour Femme EDP  Spray 100ML (3.4 FL.OZ)  Newest Launch Sale" u="1"/>
        <s v="sensus ultra colonia de avon para caballero elije tu favorita 100% original" u="1"/>
        <s v="Avon FAR AWAY Eau De Parfum Perfume Spray 1.7 oz~Free Travel spray" u="1"/>
        <s v="Two pcs set Avon Classic Odyssey cologne PERFUME Spray 1.7 oz/Free travel spray" u="1"/>
        <s v="Avon Women Fragrance Perfume Spray HAIKU 1.7oz  New In Box| FREE Travel spray" u="1"/>
        <s v="Avon Far Away Infinity Eau de Parfum 1.7 fl. oz.  NIB/Free Travel Spray" u="1"/>
        <s v="SWEET HONESTY BY AVON | DISCONTINUED 1.7 OZ COLOGNE SPRAY  FREE FAST SHIPPING" u="1"/>
        <s v="AVON Fullspeed Eau de Toilette 75ml - 2.5 fl.oz Full Speed" u="1"/>
        <s v="Avon Black Suede for Men Eau De Toilette Spray - 3.4 Ounce" u="1"/>
        <s v="Avon Perceive 3.4oz Men's Eau de Cologne Lot Of 4 Fast- Free Shpping" u="1"/>
        <s v="2 PCS.SET Avon sweet honesty cologne PERFUME Spray 1.7 oz/With TRAVEL SPRAY" u="1"/>
        <s v="Avon FULLSPEED / RPM Eau de Toilette  Spray 2.5 fl.oz / 75 ml" u="1"/>
        <s v="Avon Haiku REFLECTION eau de parfum spray brand new fresh 1.7 fl oz ea" u="1"/>
        <s v="Axe Deodorant Body Spray Anarchy For Him Men's Fragrance 150ml -PACK OF 12" u="1"/>
        <s v="6 - AXE Fragrance Premium Body Spray 1 oz - Black Vanilla + $3 OFF Retail" u="1"/>
        <s v="Abercrombie &amp; Fitch Fierce 3.4 oz /100ml Eau De Cologne For Men Brand New Sealed" u="1"/>
        <s v="Abercrombie &amp; Fitch Fierce 6.7 oz/200 ml Eau de Cologne Brand New Sealed In Box" u="1"/>
        <s v="Fierce By Abercrombie &amp; Fitch 6.7oz/200ml Men's Eau De Cologne Brand New ~Sealed" u="1"/>
        <s v="Abercrombie &amp; Fitch Fierce Intense 1.7 oz EDC Spray New Discontinued" u="1"/>
        <s v="Abercrombie &amp; Fitch Fierce 6.7 oz 200 ML EAU DE COLOGNE BRAND NEW SEALED BOX" u="1"/>
        <s v="Abercrombie &amp; Fitch Fierce Cologne 6.7 oz for men New Sealed Ships Free" u="1"/>
        <s v="Abercrombie &amp; Fitch Fierce 6.7 oz / 200 ml Eau de Cologne Spray New &amp; Sealed" u="1"/>
        <s v="Abercrombie &amp; Fitch Fierce 1.7 oz EAU DE COLOGNE MEN BRAND NEW SEALED IN BOX" u="1"/>
        <s v="Abercrombie &amp; Fitch Fierce - Bold 6.7oz Eau de Cologne, New Sealed Box" u="1"/>
        <s v="Fierce By Abercrombie &amp; Fitch 6.7 fl oz / 200 ML Cologne Spray Brand New In Box" u="1"/>
        <s v="Abercrombie &amp; Fitch Fierce 1.7 oz EAU DE COLOGNE MEN - NEW - FREE SHIP-AUTHENTIC" u="1"/>
        <s v="Abercrombie &amp; Fitch Fierce 6.7 Fl oz Eau de Cologne Spray Men's New &amp; Sealed" u="1"/>
        <s v="Alexandria fragrances: BLACK PANTHER INSPIRED BY BVLGARI TYGAR" u="1"/>
        <s v="Omnia Coral by Bvlgari Omnia Coral 2.2 oz EDT Perfume for Women New In Box" u="1"/>
        <s v="NEW Men's EDT Bvlgari Pour Homme Eau De Toilette Spray 3.4 fl oz Sealed in Box" u="1"/>
        <s v="New Perfume Omnia Amethyste EDT Bvlgari Eau De Toilette Spray 2.2 oz for Women" u="1"/>
        <s v="Bvlgari Man In Black Eau De Parfum 0.5 oz/15 Ml Spray New In Box" u="1"/>
        <s v="Bvlgari Man In Black Made Stronger With Pheromones For Super Sexy Scent Trails!" u="1"/>
        <s v="New Women's EDT Perfume Bvlgari Omnia Paraiba Eau De Toilette Spray 2.2 oz" u="1"/>
        <s v="BVLGARI ROSE GOLDEA BLOSSOM DELIGHT EAU DE PARFUM 0.5OZ 15ML VAPORISATEUR  SPRAY" u="1"/>
        <s v="Bvlgari Rose Goldea  by Bvlgari EDP 3 fl oz / 90 ml *NEW*" u="1"/>
        <s v="Bvlgari Aqva Marine Pour Homme 3.4 oz EDT Cologne for Men Tester" u="1"/>
        <s v="New Bvlgari Pour Homme Men's Eau De Toilette Spray 3.4 oz/ 100 ml" u="1"/>
        <s v="Bvlgari Aqva Marine Cologne Pour Homme by Bvlgari 3.4 oz EDT Spray for Men  NEW" u="1"/>
        <s v="Bvlgari Le Gemme Tygar 3.4oz Men's Eau de Parfum" u="1"/>
        <s v="Anais Anais L'Original by Cacharel 3.4 oz EDT Perfume for Women New In Box" u="1"/>
        <s v="AMOR AMOR by Cacharel Perfume for women 3.3 oz / 3.4 oz edt New" u="1"/>
        <s v="Anais Anais L'Original by Cacharel 3.4 oz EDT Perfume for Women Brand New" u="1"/>
        <s v="ANAIS ANAIS PREMIER DELICE by Cacharel for her EDT 3.3 / 3.4 oz New" u="1"/>
        <s v="Noa by Cacharel for Women Eau de Toilette Spray - 1 fl oz - SPRING SALE !" u="1"/>
        <s v="NOA by Cacharel Perfume 3.4 oz Spray 3.3 edt New 100 ml" u="1"/>
        <s v="DECLARATION by Cartier edt Cologne 3.3 oz / 3.4 oz New tester" u="1"/>
        <s v="Declaration Haute Fraicheur by Cartier 3.3 oz EDT Cologne for Men Tester" u="1"/>
        <s v="Tous Touch by Tous for Women EDT 3.3 / 3.4 oz Tester with Cap" u="1"/>
        <s v="Naxos By Xerjoff Vial Spray 2ml New Sealed" u="1"/>
        <s v="Mefisto Gentiluomo by Xerjoff EDP for Men 2ml Vial Spray New Factory Sealed" u="1"/>
        <s v="Xerjoff Casamorati Bouquet Ideale Eau de Parfum 3.4 Oz Spray Regular Size No Box" u="1"/>
        <s v="Victor &amp; Rolf Spicebomb Extreme EDP 1.7 oz/ 50 ML  Spray For Men" u="1"/>
        <s v="Ulta Beauty 2024 Spring Scent Wardrobe 19 Piece Perfume Sample Set w/ $15 Cert" u="1"/>
        <s v="Topshelf Love Bombed- Pheromone Cologne for Men Attraction &amp; Confidence (50 ml)" u="1"/>
        <s v="TIFFANY SHEER BY Tiffany &amp; Co. FOR WOMEN MINI BOTTLE" u="1"/>
        <s v="True Religion Perfume for Women 3.4 oz 100 ml EDP New in Box" u="1"/>
        <s v="Tiffany Love for Him 3 oz Eau de Toilette EDT Perfume for Men Spray New In Box" u="1"/>
        <s v="Versace Eros by Gianni Versace 3.4 oz EDT Cologne for Men Tester" u="1"/>
        <s v="Versace Pour Homme Signature by Versace 3.4 oz EDT Cologne for Men New In Box" u="1"/>
        <s v="Versace Pour Homme Signature by Versace 3.4 oz EDT Cologne for Men New Tester" u="1"/>
        <s v="mini cologne Versace Pour Homme for Men Brand New In Box" u="1"/>
        <s v="mini Yellow Diamond by Versace EDT Perfume for Women Brand New In Box" u="1"/>
        <s v="Versace Bright Crystal Absolu by Versace 3.0 oz EDP Perfume for Women Tester" u="1"/>
        <s v="Mini Versace Crystal Noir by Versace 0.17 oz EDT Perfume for Women New In Box" u="1"/>
        <s v="Blue Jeans by Versus Gianni Versace 2.5 oz EDT Cologne for Men New In Box" u="1"/>
        <s v="Versace Dylan Blue by Gianni Versace 3.4 oz EDT Cologne for Men New Tester" u="1"/>
        <s v="Versace Pour Homme Oud Noir 3.4 oz EDP Cologne for Men New In Box" u="1"/>
        <s v="VERSACE CRYSTAL NOIR by Gianni Versace for women EDT 3.0 oz New in Box" u="1"/>
        <s v="VERSACE WOMAN by Gianni Versace Perfume for Women EDP 3.4 oz New in Box SEALED" u="1"/>
        <s v="Red Jeans by Versus Versace 2.5 oz Perfume for Women New In Box" u="1"/>
        <s v="Yellow Diamond by Gianni Versace for women EDT 3.0 oz New Tester" u="1"/>
        <s v="Versace Dylan Blue pour homme cologne for men EDT 6.7 oz 6.8 New in Box" u="1"/>
        <s v="Versace 4pc Miniature Gift Set for Men Eau Fraiche, Dylan Blue, Eros, Pour Homme" u="1"/>
        <s v="Versace Bright Crystal Absolu by Versace perfume for her EDP 3.0 oz New in Box" u="1"/>
        <s v="Versace Bright Crystal Eau De Toilette Rollerball Women 0.3 Oz/10 Ml" u="1"/>
        <s v="Versace Dylan Turquoise by Gianni Versace 3.4 oz EDT Perfume for Women NiB" u="1"/>
        <s v="Versace Pour Femme Dylan Blue 3.4 oz EDP Perfume for Women New In Box" u="1"/>
        <s v="VERSACE EROS FLAME by Versace for men cologne EDP 3.3 / 3.4 oz New in Box" u="1"/>
        <s v="Versace Man Eau Fraiche by Gianni Versace EDT 0.17oz New in Box" u="1"/>
        <s v="Mini Versace Dylan Blue Pour Femme 0.17 oz EDP Perfume for Women New In Box" u="1"/>
        <s v="Versace Man Fraiche EDT Spray 3.4 oz / 100 ml New In Box Free Shipping" u="1"/>
        <s v="Versace Bright Crystal Women EDT 6.7 oz 200 ml New Sealed in Box" u="1"/>
        <s v="Versace Bright Crystal Eau De Toilette Spray 6.7 oz Factory Sealed Free Shipping" u="1"/>
        <s v="Versace Bright Crystal by Versace for Women EDT Spray 3.0 oz / 90 ml New In Box" u="1"/>
        <s v="Versace Eros by Gianni Versace 3.4 oz 100ml EDT Cologne for Men New In Box" u="1"/>
        <s v="Versace Dylan Turquoise by Gianni Versace for women EDT 3.3 / 3.4 oz New Tester" u="1"/>
        <s v="Versace Pour Femme Dylan Purple 3.4 oz EDP Perfume for Women New In Box" u="1"/>
        <s v="Versace Yellow Diamond Perfume for Women EDT 3.0 oz 90 ml New in Box" u="1"/>
        <s v="Eau Fraiche By Versace 3.4 oz 100 ml Eau de Toilette Brand New Sealed In Box" u="1"/>
        <s v="Versace Bright Crystal 3.0 fl oz/90ml Eau de Toilette Spray for Women New In Box" u="1"/>
        <s v="Versace Yellow Diamond EDT 3.0oz - Sealed New, Luminous Scent" u="1"/>
        <s v="Versace by Versace, 5 Piece Variety Mini Gift Set for Women New" u="1"/>
        <s v="Mini Versace Eros Pour Femme 0.17 oz EDT Perfume for Women New In Box" u="1"/>
        <s v="Versace Eros by Gianni Versace 3.4oz EDT Cologne for Men 100ml New in Box" u="1"/>
        <s v="Versace Dylan Turquoise Eau de Toilette Travel Spray NIB 0.33 oz / 10 ml" u="1"/>
        <s v="Versace Dylan Blue Pour Homme EDT For Men  3.4 oz / 100 ml *NEW*" u="1"/>
        <s v="Versace Eros Flame by Versace 3.4 oz EDP Cologne PARFUM for Men New In Box" u="1"/>
        <s v="Versace Bright Crystal 3oz Women's EDT Spray New" u="1"/>
        <s v="Versace Dylan Purple Women EDP 3.4 Oz Spray lotion Shower gel &amp; Mini 4 Pc Set" u="1"/>
        <s v="Versace Dylan Purple Women 3.4 oz 100 ml *Eau De Parfum* Spray Tester" u="1"/>
        <s v="VERSACE EROS POUR FEMME 3.4 oz 3.3 edt Perfume New Tester" u="1"/>
        <s v="Versace Pour Homme by Versace EDT for Men 3.4 oz / 100 ml  *NEW*" u="1"/>
        <s v="Versace Men's The Dreamer EDT Spray 3.4 oz (Tester) Fragrances 8011003997848" u="1"/>
        <s v="Versace Bright Crystal Women's EDT 6.7 oz Spray" u="1"/>
        <s v="Versace Ladies Dylan Turquoise Gift Set Fragrances 8011003873487" u="1"/>
        <s v="Versense By Versace EDT For Women 3.4 oz / 100 ml *NEW*" u="1"/>
        <s v="Versace Bright Crystal EDT 3oz Women's Scent Spray New" u="1"/>
        <s v="Versace Dylan Purple By Versace 3.4oz./100ml Edp Spray Women New Same As Picture" u="1"/>
        <s v="Versace Men's L'Homme EDT Spray 3.4 oz (Tester) Fragrances 8011003996735" u="1"/>
        <s v="Versace Eros for Men 3.4 fl oz Eau de Toilette Spray" u="1"/>
        <s v="Versace Ladies Versace Woman EDP Spray 1.7 oz (Tester) Fragrances 8018365250277" u="1"/>
        <s v="Bright Crystal de Versace Eau de Toilette 3.0 EE. UU. fl. oz. / Spray Mujer 90 ml-" u="1"/>
        <s v="Valentino Donna Born In Roma Perfume 3.4oz.EDP Spray for Women New in Sealed Box" u="1"/>
        <s v="Valentino Uomo Born In Roma Coral Fantasy 3.4 oz EDT Cologne New In Box" u="1"/>
        <s v="Valentino Uomo Born In Roma 3.4 oz. Eau de Toilette Spray for Men New in Box" u="1"/>
        <s v="VALENTINO Perfume Travel Spray 10ml (Choose Your Scent) Combined Shipping" u="1"/>
        <s v="Voce Viva by Valentino 3.4 oz EDP Perfume for Women New In Box" u="1"/>
        <s v="Donna Born In Roma Yellow Dream by Valentino for her EDP 3.3 / 3.4 oz New in Box" u="1"/>
        <s v="Valentine Milano For Women Perfume 3.4 fl.oz from Fragrance Couture." u="1"/>
        <s v="VALENTINO DONNA BORN IN ROMA INTENSE 3.4 oz 100ml EAU DE PARFUM SPRAY SEALED" u="1"/>
        <s v="Valentino Donna Born In Roma Intense 3.4 oz EDP Spray For Women NEW" u="1"/>
        <s v="Valentino Uomo Born In Roma Eau De Toilette Travel Spray 15ml / 0.5 Oz For Men" u="1"/>
        <s v="Uomo Born In Roma Yellow Dream by Valentino 3.4 oz EDT Cologne Men New in Box" u="1"/>
        <s v="Valentino Uomo Born In Roma Coral Fantasy 3.4fl.oz 100 ml EDT Cologne New In Box" u="1"/>
        <s v="New Valentino Donna Born In Roma Intense 3.4 oz EDP Intense Spray For Women" u="1"/>
        <s v="Valentino Uomo Born In Roma Coral Fantasy 3.4 oz/100ml EDT Cologne for Men New" u="1"/>
        <s v="Valentino Donna Born in Roma Intense EDP Spray For Women 100ml/3.4oz" u="1"/>
        <s v="Valentino Uomo Born In Roma 3.4.Oz /100ML Eau De Toilette Spray for Men" u="1"/>
        <s v="Valentino Uomo Born in Roma Intense 10ml Spray For Men ." u="1"/>
        <s v="Valentino DONNA by Valentino for Women 3.4 oz.Eau De Parfum Spray in Sealed Box" u="1"/>
        <s v="Valentino Uomo Cologne by Valentino 3.4oz EDT Eau de Toilette for Men New in Box" u="1"/>
        <s v="Valentino Donna Born In Roma Eau De Parfum  2ML Spray For Women" u="1"/>
        <s v="TOMMY BOY EST 1985 by Tommy Hilfiger Cologne edt men 3.4 / 3.3 oz NEW in BOX" u="1"/>
        <s v="TOMMY by TOMMY HILFIGER Cologne for Men 0.5 oz Eau de Toilette Spray NEW AS PIC" u="1"/>
        <s v="TOMMY HILFIGER IMPACT INTENSE Cologne for Men 3.4 oz 100 ml Eau de Parfum Spray" u="1"/>
        <s v="Impact Tommy Hilfiger 3.4 oz EDT + Travel Spray 0.14 oz Cologne Men New In Box" u="1"/>
        <s v="TOMMY GIRL by TOMMY HILFIGER for Women 0.5 oz Eau de Toilette Spray NEW IN BOX" u="1"/>
        <s v="United Colors of Benetton MINI COLORS FEMME WOMEN **Lot of 8** 0.13 oz 4ml EDT" u="1"/>
        <s v="VERA WANG Perfume 3.3 / 3.4 oz EDP For Women Spray NEW IN BOX" u="1"/>
        <s v="PRINCESS by VERA WANG Perfume 3.3 / 3.4 oz EDT For Women NEW in BOX" u="1"/>
        <s v="Flower Princess by Vera Wang for women EDT 3.3 / 3.4 oz New Tester" u="1"/>
        <s v="Sirene by Vicky Tiel 3.3 / 3.4 oz EDP For Women New in Box" u="1"/>
        <s v="ZARA Sunrise On The Red Sand Dunes (Mylene Alran) 3.4oz (100ml) EDP Spray SEALED" u="1"/>
        <s v="ZARA Sunrise On The Red Sand Dunes (Mylene Alran) 1.01oz (30ml) EDP Spray SEALED" u="1"/>
        <s v="2 ZARA Red Temptation Spray  They Maybe Expired Strong Alcohol Smell NO RETURNS!" u="1"/>
        <s v="Zara Hello kitty Eau De Toilette 1.69 fl oz/50ml Perfume Fragrance Spray" u="1"/>
        <s v="ZARA  8.0 SUMMER Eau Dau Toilette 100 ML" u="1"/>
        <s v="Soft - Al-Rehab Eau De Natural Perfume Spray - 35 ml (1.15 fl. oz)" u="1"/>
        <s v="Spicebomb Extreme by Viktor &amp; Rolf 3.04 oz EDP Cologne for Men New In Box" u="1"/>
        <s v="Viktor Rolf Flowerbomb 3.4 oz L'Eau De Parfum Spray New Factory Sealed in Box" u="1"/>
        <s v="Flowerbomb by Viktor &amp; Rolf 3.4 oz L'Eau de Parfum Spray Factory Sealed New" u="1"/>
        <s v="Viktor &amp; Rolf Flowerbomb Ruby Orchid 3.4 oz. Eau de Parfum Spray" u="1"/>
        <s v="FLOWERBOMB BY VIKTOR &amp; ROLF 3.4 OZ SPRAY EAU DE PARFUM SPRAY NEW &amp; SEALED" u="1"/>
        <s v="Flowerbomb by Viktor &amp; Rolf 3.4 oz 100ML Eau De Parfum Brand New Sealed In Box" u="1"/>
        <s v="Flowerbomb by Viktor &amp; Rolf EDP for Women 50 ml - 1.7 oz  *NEW IN SEALED BOX*" u="1"/>
        <s v="Flowerbomb by Viktor &amp; Rolf 3.4 oz L'Eau de Parfum Spray BRAND NEW SEALED IN BOX" u="1"/>
        <s v="Spicebomb Night Vision by Viktor &amp; Rolf, 3 oz EDP Spray for Men" u="1"/>
        <s v="SpiceBomb Extreme Made Stronger With Pheromones For Super Hot Sexual Attraction!" u="1"/>
        <s v="Viktor &amp; Rolf Flowerbomb Tiger Lily EDP 0.34oz/10ml. New In Box." u="1"/>
        <s v="Viktor &amp; Rolf Flowerbomb EDP 3.4oz | Explosive Floral Perfume | Sealed" u="1"/>
        <s v="Spicebomb Night Vision by Viktor &amp; Rolf cologne men EDT 3 / 3.0 oz New in Box" u="1"/>
        <s v="VIKTOR &amp; ROLF FLOWERBOMB EAU DE PARFUM TRAVEL SIZE SPRAY VAIL 0.1FL.OZ/3ML" u="1"/>
        <s v="Viktor &amp; Rolf Spicebomb for Men Eau de Toilette 20 ml 0.68 oz Travel Spray" u="1"/>
        <s v="Spicebomb Night Vision 3.04 Oz Eau De Parfum Spray by Viktor &amp; Rolf NEW IN BOX" u="1"/>
        <s v="Snif : Sweet Ash .07 FL. OZ. - Juniper, Fir Balsam, White Moss &amp; Cedarwood" u="1"/>
        <s v="Hanae Mori HiM Men’s Eau de Toilette 10 Sprays 1.2ml Each *NEW* *FREE SHIPPING*" u="1"/>
        <s v="SAUVAGE MEN  FRAGRANCE OIL  BY HAVE A SCENT 12 ML" u="1"/>
        <s v="Varens For Men Cafe Vanille Eau De Toilette for MEN - Gourmand, Elegant, Bold" u="1"/>
        <s v="Incanto Charms by Salvatore Ferragamo for women EDT 3.3 / 3.4 oz New Tester" u="1"/>
        <s v="INCANTO CHARMS by Salvatore Ferragamo EDT 3.4 oz Perfume for women New in Box" u="1"/>
        <s v="SALVATORE FERRAGAMO POUR FEMME edp Perfume for women 3.4 / 3.3 oz New in Box" u="1"/>
        <s v="F by Ferragamo Pour Homme cologne EDT 3.3 / 3.4 oz New in Box" u="1"/>
        <s v="F Ferragamo Free Time by Salvatore Ferragamo for men EDT 3.3 / 3.4 oz New Tester" u="1"/>
        <s v="Intense Leather by Salvatore Ferragamo for Men 3.4oz (100ML) Eau De Parfum Spray" u="1"/>
        <s v="Salvatore Ferragamo Men's &quot;F&quot; Pour Homme Black EDT Spray 3.4 oz Fragrances" u="1"/>
        <s v="Salvatore Ferragamo Intense Leather Eau de Parfum for Men 1.0 Oz / 30ml" u="1"/>
        <s v="Salvatore Ferragamo Uomo Eau De Toilette 100.0 ML IN WHITE BOX" u="1"/>
        <s v="Salvatore Ferragamo Acqua Essenziale Eau De Toilette Spray for Men 3.4 oz" u="1"/>
        <s v="Salvatore Ferragamo Men's Uomo Urban Feel EDT Spray 3.4 oz Fragrances" u="1"/>
      </sharedItems>
    </cacheField>
    <cacheField name="sold" numFmtId="0">
      <sharedItems containsString="0" containsBlank="1" containsNumber="1" containsInteger="1" minValue="1" maxValue="4733"/>
    </cacheField>
    <cacheField name="income" numFmtId="0">
      <sharedItems containsString="0" containsBlank="1" containsNumber="1" minValue="17.97" maxValue="301444.76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4">
  <r>
    <s v="~ CREPE ERASE ~"/>
    <s v="CREPE ERASE-BODY FIRM ADVANCED BODY REPAIR TREATMENT ULTR- 3.3 OZ  Sealed W/OBox"/>
    <s v="~ BODY FIRM ADVANCED BODY REPAIR TREATMENT ~"/>
    <n v="29.99"/>
    <s v="US $29.99"/>
    <n v="10"/>
    <s v="More than 10 available / 1 sold"/>
    <n v="1"/>
    <s v=""/>
    <s v="Melrose Park, Illinois, United States"/>
    <x v="0"/>
    <n v="29.99"/>
    <s v="Melrose Park"/>
    <s v=" Illinois"/>
    <s v=" United States"/>
    <m/>
    <n v="1"/>
    <n v="1926"/>
    <n v="1963"/>
    <e v="#NAME?"/>
  </r>
  <r>
    <s v="~ DOLCE &amp; GABBANA ~"/>
    <s v="DOLCE &amp; GABBANA ~ THE ONE EAU DE PARFUM SPRAY For Men 3.3 OZ 100 Ml White Box"/>
    <s v="~ THE ONE EAU DE PARFUM SPRAY ~"/>
    <n v="54.99"/>
    <s v="US $54.99/ea"/>
    <n v="2"/>
    <s v="2 available / 22 sold"/>
    <n v="22"/>
    <s v="May 23, 2024 21:13:14 PDT"/>
    <s v="Melissa, Texas, United States"/>
    <x v="1"/>
    <n v="1209.78"/>
    <s v="Melissa"/>
    <s v=" Texas"/>
    <s v=" United States"/>
    <m/>
    <n v="2"/>
    <n v="1310"/>
    <n v="1172"/>
    <e v="#NAME?"/>
  </r>
  <r>
    <s v="2nd To None"/>
    <s v="6 For $19.95 MEN(M) WOMEN(W) &amp; UNISEX(U) Body Oil Fragrances 10 ml Roll On Pure"/>
    <s v="Concentrated Uncut Pure Body Oil"/>
    <n v="6.65"/>
    <s v="US $6.65"/>
    <n v="9"/>
    <s v="9 available / 18,882 sold"/>
    <n v="18882"/>
    <s v="May 21, 2024 19:14:49 PDT"/>
    <s v="LaGrange, Georgia, United States"/>
    <x v="1"/>
    <n v="125565.3"/>
    <s v="LaGrange"/>
    <s v=" Georgia"/>
    <s v=" United States"/>
    <m/>
    <n v="3"/>
    <n v="8"/>
    <n v="76"/>
    <e v="#NAME?"/>
  </r>
  <r>
    <s v="Abercrombie &amp; Fitch"/>
    <s v="Abercrombie &amp; Fitch Fierce 3.4 oz /100ml Eau De Cologne For Men Brand New Sealed"/>
    <s v="Eau de Cologne"/>
    <n v="38.99"/>
    <s v="US $38.99/ea"/>
    <n v="10"/>
    <s v="More than 10 available / 919 sold"/>
    <n v="919"/>
    <s v="May 24, 2024 08:09:49 PDT"/>
    <s v="Detroit, Michigan, United States"/>
    <x v="1"/>
    <n v="35831.810000000005"/>
    <s v="Detroit"/>
    <s v=" Michigan"/>
    <s v=" United States"/>
    <m/>
    <n v="4"/>
    <n v="250"/>
    <n v="227"/>
    <e v="#NAME?"/>
  </r>
  <r>
    <s v="Abercrombie &amp; Fitch"/>
    <s v="Abercrombie &amp; Fitch Fierce 6.7 oz/200 ml Eau de Cologne Brand New Sealed In Box"/>
    <s v="Eau de Cologne"/>
    <n v="49.99"/>
    <s v="US $49.99/ea"/>
    <n v="7"/>
    <s v="7 available / 916 sold"/>
    <n v="916"/>
    <s v="May 21, 2024 09:02:01 PDT"/>
    <s v="Melvindale, Michigan, United States"/>
    <x v="1"/>
    <n v="45790.840000000004"/>
    <s v="Melvindale"/>
    <s v=" Michigan"/>
    <s v=" United States"/>
    <m/>
    <n v="4"/>
    <n v="251"/>
    <n v="184"/>
    <e v="#NAME?"/>
  </r>
  <r>
    <s v="Abercrombie &amp; Fitch"/>
    <s v="Abercrombie &amp; Fitch Fierce 3.4 oz /100ml Eau De Cologne For Men Brand New Sealed"/>
    <s v="Eau de Cologne"/>
    <n v="33.950000000000003"/>
    <s v="US $33.95/ea"/>
    <n v="8"/>
    <s v="8 available / 464 sold"/>
    <n v="464"/>
    <s v="May 24, 2024 06:26:36 PDT"/>
    <s v="Phoenix, Arizona, United States"/>
    <x v="1"/>
    <n v="15752.800000000001"/>
    <s v="Phoenix"/>
    <s v=" Arizona"/>
    <s v=" United States"/>
    <m/>
    <n v="4"/>
    <n v="372"/>
    <n v="370"/>
    <e v="#NAME?"/>
  </r>
  <r>
    <s v="Abercrombie &amp; Fitch"/>
    <s v="Fierce By Abercrombie &amp; Fitch 6.7oz/200ml Men's Eau De Cologne Brand New ~Sealed"/>
    <s v="Eau de Cologne"/>
    <n v="49.49"/>
    <s v="US $49.49/ea"/>
    <n v="10"/>
    <s v="More than 10 available / 463 sold"/>
    <n v="463"/>
    <s v="May 23, 2024 08:07:45 PDT"/>
    <s v="Detroit, Michigan, United States"/>
    <x v="1"/>
    <n v="22913.870000000003"/>
    <s v="Detroit"/>
    <s v=" Michigan"/>
    <s v=" United States"/>
    <m/>
    <n v="4"/>
    <n v="373"/>
    <n v="294"/>
    <e v="#NAME?"/>
  </r>
  <r>
    <s v="Abercrombie &amp; Fitch"/>
    <s v="Abercrombie &amp; Fitch Fierce Intense 1.7 oz EDC Spray New Discontinued"/>
    <s v="Eau de Cologne"/>
    <n v="49.99"/>
    <s v="US $49.99/ea"/>
    <n v="10"/>
    <s v="More than 10 available / 381 sold"/>
    <n v="381"/>
    <s v="Apr 12, 2024 11:01:52 PDT"/>
    <s v="Rochester, New York, United States"/>
    <x v="1"/>
    <n v="19046.190000000002"/>
    <s v="Rochester"/>
    <s v=" New York"/>
    <s v=" United States"/>
    <m/>
    <n v="4"/>
    <n v="428"/>
    <n v="327"/>
    <e v="#NAME?"/>
  </r>
  <r>
    <s v="Abercrombie &amp; Fitch"/>
    <s v="Abercrombie &amp; Fitch Fierce 6.7 oz 200 ML EAU DE COLOGNE BRAND NEW SEALED BOX"/>
    <s v="Eau de Cologne"/>
    <n v="49.99"/>
    <s v="US $49.99/ea"/>
    <n v="8"/>
    <s v="8 available / 376 sold"/>
    <n v="376"/>
    <s v="May 24, 2024 00:02:15 PDT"/>
    <s v="Warren, Michigan, United States"/>
    <x v="1"/>
    <n v="18796.240000000002"/>
    <s v="Warren"/>
    <s v=" Michigan"/>
    <s v=" United States"/>
    <m/>
    <n v="4"/>
    <n v="431"/>
    <n v="331"/>
    <e v="#NAME?"/>
  </r>
  <r>
    <s v="Abercrombie &amp; Fitch"/>
    <s v="Abercrombie &amp; Fitch Fierce Cologne 6.7 oz for men New Sealed Ships Free"/>
    <s v="Eau de Cologne"/>
    <n v="39.99"/>
    <s v="US $39.99"/>
    <n v="3"/>
    <s v="3 available / 275 sold"/>
    <n v="275"/>
    <s v="May 24, 2024 01:40:01 PDT"/>
    <s v="Carlsbad, California, United States"/>
    <x v="1"/>
    <n v="10997.25"/>
    <s v="Carlsbad"/>
    <s v=" California"/>
    <s v=" United States"/>
    <m/>
    <n v="4"/>
    <n v="504"/>
    <n v="455"/>
    <e v="#NAME?"/>
  </r>
  <r>
    <s v="Abercrombie &amp; Fitch"/>
    <s v="Abercrombie &amp; Fitch Fierce 6.7 oz / 200 ml Eau de Cologne Spray New &amp; Sealed"/>
    <s v="Eau de Cologne"/>
    <n v="44.99"/>
    <s v="US $44.99/ea"/>
    <n v="2"/>
    <s v="2 available / 129 sold"/>
    <n v="129"/>
    <s v="May 19, 2024 15:03:20 PDT"/>
    <s v="Reinholds, Pennsylvania, United States"/>
    <x v="1"/>
    <n v="5803.71"/>
    <s v="Reinholds"/>
    <s v=" Pennsylvania"/>
    <s v=" United States"/>
    <m/>
    <n v="4"/>
    <n v="708"/>
    <n v="646"/>
    <e v="#NAME?"/>
  </r>
  <r>
    <s v="Abercrombie &amp; Fitch"/>
    <s v="Abercrombie &amp; Fitch Fierce 1.7 oz EAU DE COLOGNE MEN BRAND NEW SEALED IN BOX"/>
    <s v="Eau de Cologne"/>
    <n v="29.99"/>
    <s v="US $29.99/ea"/>
    <n v="9"/>
    <s v="9 available / 87 sold"/>
    <n v="87"/>
    <s v="May 23, 2024 09:26:33 PDT"/>
    <s v="Phoenix, Arizona, United States"/>
    <x v="1"/>
    <n v="2609.1299999999997"/>
    <s v="Phoenix"/>
    <s v=" Arizona"/>
    <s v=" United States"/>
    <m/>
    <n v="4"/>
    <n v="823"/>
    <n v="876"/>
    <e v="#NAME?"/>
  </r>
  <r>
    <s v="Abercrombie &amp; Fitch"/>
    <s v="Abercrombie &amp; Fitch Fierce - Bold 6.7oz Eau de Cologne, New Sealed Box"/>
    <s v="Eau de Cologne"/>
    <n v="44.99"/>
    <s v="US $44.99/ea"/>
    <n v="6"/>
    <s v="6 available / 38 sold"/>
    <n v="38"/>
    <s v="May 22, 2024 08:28:58 PDT"/>
    <s v="Dearborn Heights, Michigan, United States"/>
    <x v="1"/>
    <n v="1709.6200000000001"/>
    <s v="Dearborn Heights"/>
    <s v=" Michigan"/>
    <s v=" United States"/>
    <m/>
    <n v="4"/>
    <n v="1097"/>
    <n v="1025"/>
    <e v="#NAME?"/>
  </r>
  <r>
    <s v="Abercrombie &amp; Fitch"/>
    <s v="Fierce By Abercrombie &amp; Fitch 6.7 fl oz / 200 ML Cologne Spray Brand New In Box"/>
    <s v="Aftershave"/>
    <n v="44"/>
    <s v="US $44.00/ea"/>
    <n v="2"/>
    <s v="2 available / 24 sold"/>
    <n v="24"/>
    <s v="May 20, 2024 00:27:05 PDT"/>
    <s v="Warren, Michigan, United States"/>
    <x v="1"/>
    <n v="1056"/>
    <s v="Warren"/>
    <s v=" Michigan"/>
    <s v=" United States"/>
    <m/>
    <n v="4"/>
    <n v="1275"/>
    <n v="1238"/>
    <e v="#NAME?"/>
  </r>
  <r>
    <s v="Abercrombie &amp; Fitch"/>
    <s v="Abercrombie &amp; Fitch Fierce 1.7 oz EAU DE COLOGNE MEN - NEW - FREE SHIP-AUTHENTIC"/>
    <s v="Eau de Cologne"/>
    <n v="24.99"/>
    <s v="US $24.99"/>
    <n v="10"/>
    <s v="10 available / 18 sold"/>
    <n v="18"/>
    <s v="May 14, 2024 13:19:07 PDT"/>
    <s v="Schenectady, New York, United States"/>
    <x v="1"/>
    <n v="449.82"/>
    <s v="Schenectady"/>
    <s v=" New York"/>
    <s v=" United States"/>
    <m/>
    <n v="4"/>
    <n v="1389"/>
    <n v="1537"/>
    <e v="#NAME?"/>
  </r>
  <r>
    <s v="Abercrombie &amp; Fitch"/>
    <s v="Abercrombie &amp; Fitch Fierce 6.7 Fl oz Eau de Cologne Spray Men's New &amp; Sealed"/>
    <s v="Eau de Cologne"/>
    <n v="43.49"/>
    <s v="US $43.49/ea"/>
    <n v="2"/>
    <s v="2 available / 3 sold"/>
    <n v="3"/>
    <s v="May 24, 2024 03:25:20 PDT"/>
    <s v="Dunedin, Florida, United States"/>
    <x v="1"/>
    <n v="130.47"/>
    <s v="Dunedin"/>
    <s v=" Florida"/>
    <s v=" United States"/>
    <m/>
    <n v="4"/>
    <n v="1848"/>
    <n v="1840"/>
    <e v="#NAME?"/>
  </r>
  <r>
    <s v="Acqua Di Gio"/>
    <s v="Acqua Di Gio By Giorgio Armani EDT for Men 3.4 oz / 100 ml IN SEALED BOX NEW"/>
    <s v="Eau de Toilette"/>
    <n v="15.99"/>
    <s v="US $15.99/ea"/>
    <n v="9"/>
    <s v="9 available / 78 sold"/>
    <n v="78"/>
    <s v="May 23, 2024 17:35:17 PDT"/>
    <s v="New York,United States, Hong Kong"/>
    <x v="1"/>
    <n v="1247.22"/>
    <s v="New York"/>
    <s v="United States"/>
    <s v=" Hong Kong"/>
    <m/>
    <n v="5"/>
    <n v="859"/>
    <n v="1159"/>
    <e v="#NAME?"/>
  </r>
  <r>
    <s v="Acqua di Parma"/>
    <s v="Acqua di Parma Colonia by Acqua di Parma 3.4 oz EDC Cologne for Men New In Box"/>
    <s v="Eau de Cologne"/>
    <n v="69.97"/>
    <s v="US $69.97/ea"/>
    <n v="5"/>
    <s v="5 available / 244 sold"/>
    <n v="244"/>
    <s v="May 22, 2024 23:22:50 PDT"/>
    <s v="Hackensack, New Jersey, United States"/>
    <x v="1"/>
    <n v="17072.68"/>
    <s v="Hackensack"/>
    <s v=" New Jersey"/>
    <s v=" United States"/>
    <m/>
    <n v="6"/>
    <n v="539"/>
    <n v="349"/>
    <e v="#NAME?"/>
  </r>
  <r>
    <s v="Acqua di Parma"/>
    <s v="Acqua Di Parma Colonia Collection For Men Sample Spray Vials 5pc Set"/>
    <s v="Eau de Cologne"/>
    <n v="23.95"/>
    <s v="US $23.95"/>
    <m/>
    <s v="Last One / 78 sold"/>
    <n v="78"/>
    <s v="May 22, 2024 03:57:35 PDT"/>
    <s v="Pearland, Texas, United States"/>
    <x v="1"/>
    <n v="1868.1"/>
    <s v="Pearland"/>
    <s v=" Texas"/>
    <s v=" United States"/>
    <m/>
    <n v="6"/>
    <n v="859"/>
    <n v="983"/>
    <e v="#NAME?"/>
  </r>
  <r>
    <s v="Acqua di Parma"/>
    <s v="ACQUA DI PARMA Blu Mediterraneo Mandorlo Di Sicilia 2.5 oz / 2.5 oz 75 ml"/>
    <s v="Eau de Toilette"/>
    <n v="50"/>
    <s v="US $50.00/ea"/>
    <n v="2"/>
    <s v="2 available / 14 sold"/>
    <n v="14"/>
    <s v="May 19, 2024 19:22:03 PDT"/>
    <s v="Los Angeles,California, United States"/>
    <x v="0"/>
    <n v="700"/>
    <s v="Los Angeles"/>
    <s v="California"/>
    <s v=" United States"/>
    <m/>
    <n v="6"/>
    <n v="1480"/>
    <n v="1370"/>
    <e v="#NAME?"/>
  </r>
  <r>
    <s v="Acqua di Parma"/>
    <s v="Acqua Di Parma Blu Mediterraneo Mirto Di Panarea Eau De Toilette  75 ml 2.5 oz"/>
    <s v="Eau de Toilette"/>
    <n v="34.99"/>
    <s v="US $34.99"/>
    <n v="2"/>
    <s v="2 available / 8 sold"/>
    <n v="8"/>
    <s v="May 19, 2024 19:10:15 PDT"/>
    <s v="California,United States, Hong Kong"/>
    <x v="0"/>
    <n v="279.92"/>
    <s v="California"/>
    <s v="United States"/>
    <s v=" Hong Kong"/>
    <m/>
    <n v="6"/>
    <n v="1644"/>
    <n v="1681"/>
    <e v="#NAME?"/>
  </r>
  <r>
    <s v="Adam Levine"/>
    <s v="Adam Levine by Adam Levine 3.4 oz EDP Perfume for Women New In Box"/>
    <s v="Eau de Parfum"/>
    <n v="9.99"/>
    <s v="US $9.99/ea"/>
    <n v="10"/>
    <s v="More than 10 available / 44 sold"/>
    <n v="44"/>
    <s v="Apr 29, 2024 12:26:17 PDT"/>
    <s v="Detroit, Michigan, United States"/>
    <x v="0"/>
    <n v="439.56"/>
    <s v="Detroit"/>
    <s v=" Michigan"/>
    <s v=" United States"/>
    <m/>
    <n v="7"/>
    <n v="1038"/>
    <n v="1550"/>
    <e v="#NAME?"/>
  </r>
  <r>
    <s v="adidas"/>
    <s v="Adidas Dynamic Pulse Cologne Men 3.4 / 3.3 oz EDT Brand New in Box"/>
    <s v="Eau de Toilette"/>
    <n v="11.58"/>
    <s v="US $11.58"/>
    <n v="10"/>
    <s v="More than 10 available / 17 sold"/>
    <n v="17"/>
    <s v=""/>
    <s v="New York, New York, United States"/>
    <x v="1"/>
    <n v="196.86"/>
    <s v="New York"/>
    <s v=" New York"/>
    <s v=" United States"/>
    <m/>
    <n v="8"/>
    <n v="1408"/>
    <n v="1760"/>
    <e v="#NAME?"/>
  </r>
  <r>
    <s v="AERIN"/>
    <s v="AERIN LILAC PATH EDP 2.0ml .07fl oz x 1 PERFUME SPRAY SAMPLE"/>
    <s v="Eau de Parfum"/>
    <n v="8"/>
    <s v="US $8.00"/>
    <n v="10"/>
    <s v="More than 10 available / 34 sold"/>
    <n v="34"/>
    <s v="Mar 29, 2024 16:29:26 PDT"/>
    <s v="Albany, New York, United States"/>
    <x v="0"/>
    <n v="272"/>
    <s v="Albany"/>
    <s v=" New York"/>
    <s v=" United States"/>
    <m/>
    <n v="9"/>
    <n v="1144"/>
    <n v="1685"/>
    <e v="#NAME?"/>
  </r>
  <r>
    <s v="AERIN"/>
    <s v="Aerin Mediterranean Honeysuckle Tiare Summer Edition Sample Spray .05oz, 1.5ml"/>
    <s v="Eau de Parfum"/>
    <n v="11.89"/>
    <s v="US $11.89"/>
    <n v="5"/>
    <s v="5 available / 16 sold"/>
    <n v="16"/>
    <s v="May 22, 2024 02:08:32 PDT"/>
    <s v="Phillipsburg, New Jersey, United States"/>
    <x v="0"/>
    <n v="190.24"/>
    <s v="Phillipsburg"/>
    <s v=" New Jersey"/>
    <s v=" United States"/>
    <m/>
    <n v="9"/>
    <n v="1433"/>
    <n v="1764"/>
    <e v="#NAME?"/>
  </r>
  <r>
    <s v="Aeropostale"/>
    <s v="Promise Me by Aeropostale, 3.4 oz EDP Spray for Women"/>
    <s v="Eau de Parfum"/>
    <n v="26.4"/>
    <s v="US $26.40/ea"/>
    <n v="10"/>
    <s v="More than 10 available / 1,338 sold"/>
    <n v="1338"/>
    <s v="May 24, 2024 11:01:34 PDT"/>
    <s v="Edison, New Jersey, United States"/>
    <x v="0"/>
    <n v="35323.199999999997"/>
    <s v="Edison"/>
    <s v=" New Jersey"/>
    <s v=" United States"/>
    <m/>
    <n v="10"/>
    <n v="203"/>
    <n v="231"/>
    <e v="#NAME?"/>
  </r>
  <r>
    <s v="Afnan"/>
    <s v="Supremacy Not Only Intense by Afnan 3.4 oz EDP Cologne for Men New In Box"/>
    <s v="Eau de Parfum"/>
    <n v="37.89"/>
    <s v="US $37.89"/>
    <m/>
    <s v="Limited quantity available / 1,242 sold"/>
    <n v="1242"/>
    <s v="May 24, 2024 06:55:05 PDT"/>
    <s v="Hackensack, New Jersey, United States"/>
    <x v="1"/>
    <n v="47059.38"/>
    <s v="Hackensack"/>
    <s v=" New Jersey"/>
    <s v=" United States"/>
    <m/>
    <n v="11"/>
    <n v="214"/>
    <n v="180"/>
    <e v="#NAME?"/>
  </r>
  <r>
    <s v="Afnan"/>
    <s v="Supremacy Incense by Afnan cologne for men EDP 3.3 / 3.4 oz New in Box"/>
    <s v="Eau de Perfume"/>
    <n v="24.35"/>
    <s v="US $24.35/ea"/>
    <n v="110"/>
    <s v="110 available / 692 sold"/>
    <n v="692"/>
    <s v="May 21, 2024 23:18:09 PDT"/>
    <s v="Dallas, Texas, United States"/>
    <x v="1"/>
    <n v="16850.2"/>
    <s v="Dallas"/>
    <s v=" Texas"/>
    <s v=" United States"/>
    <m/>
    <n v="11"/>
    <n v="291"/>
    <n v="354"/>
    <e v="#NAME?"/>
  </r>
  <r>
    <s v="Afnan"/>
    <s v="AFNAN 9AM DIVE EAU DE PARFUM SPRAY UNISEX 3.4 Oz / 100 Ml"/>
    <s v="Eau de Parfum"/>
    <n v="32.5"/>
    <s v="US $32.50"/>
    <n v="5"/>
    <s v="5 available / 372 sold"/>
    <n v="372"/>
    <s v="May 23, 2024 17:14:52 PDT"/>
    <s v="Edison, New Jersey, United States"/>
    <x v="1"/>
    <n v="12090"/>
    <s v="Edison"/>
    <s v=" New Jersey"/>
    <s v=" United States"/>
    <m/>
    <n v="11"/>
    <n v="433"/>
    <n v="434"/>
    <e v="#NAME?"/>
  </r>
  <r>
    <s v="Afnan"/>
    <s v="Ornament pour homme by Afnan Cologne For Men EDP 3.3 / 3.4 oz New in Box"/>
    <s v="Eau de Perfume"/>
    <n v="22.15"/>
    <s v="US $22.15/ea"/>
    <n v="28"/>
    <s v="28 available / 196 sold"/>
    <n v="196"/>
    <s v="May 23, 2024 06:45:23 PDT"/>
    <s v="Dallas, Texas, United States"/>
    <x v="1"/>
    <n v="4341.3999999999996"/>
    <s v="Dallas"/>
    <s v=" Texas"/>
    <s v=" United States"/>
    <m/>
    <n v="11"/>
    <n v="590"/>
    <n v="718"/>
    <e v="#NAME?"/>
  </r>
  <r>
    <s v="Afnan"/>
    <s v="Supremacy Not Only Intense by Afnan, 3.4 oz EDP Spray for Men"/>
    <s v="Eau de Parfum"/>
    <n v="38.409999999999997"/>
    <s v="US $38.41/ea"/>
    <n v="10"/>
    <s v="More than 10 available / 147 sold"/>
    <n v="147"/>
    <s v="May 24, 2024 10:21:08 PDT"/>
    <s v="Edison, New Jersey, United States"/>
    <x v="1"/>
    <n v="5646.2699999999995"/>
    <s v="Edison"/>
    <s v=" New Jersey"/>
    <s v=" United States"/>
    <m/>
    <n v="11"/>
    <n v="668"/>
    <n v="653"/>
    <e v="#NAME?"/>
  </r>
  <r>
    <s v="Afnan"/>
    <s v="Turathi Blue by Afnan for men EDP 3oz New in Sealed Box"/>
    <s v="Eau de Parfum"/>
    <n v="33.700000000000003"/>
    <s v="US $33.70"/>
    <n v="10"/>
    <s v="More than 10 available / 131 sold"/>
    <n v="131"/>
    <s v="May 21, 2024 14:00:54 PDT"/>
    <s v="Dallas, Texas, United States"/>
    <x v="1"/>
    <n v="4414.7000000000007"/>
    <s v="Dallas"/>
    <s v=" Texas"/>
    <s v=" United States"/>
    <m/>
    <n v="11"/>
    <n v="698"/>
    <n v="711"/>
    <e v="#NAME?"/>
  </r>
  <r>
    <s v="Afnan"/>
    <s v="Afnan 9 PM Men Sample Vial 0.09 oz 3 ml Eau De Parfum Spray On Card"/>
    <s v="Eau de Parfum"/>
    <n v="6.94"/>
    <s v="US $6.94/ea"/>
    <n v="10"/>
    <s v="More than 10 available / 131 sold"/>
    <n v="131"/>
    <s v="May 20, 2024 14:10:33 PDT"/>
    <s v="Midway City, California, United States"/>
    <x v="1"/>
    <n v="909.1400000000001"/>
    <s v="Midway City"/>
    <s v=" California"/>
    <s v=" United States"/>
    <m/>
    <n v="11"/>
    <n v="698"/>
    <n v="1289"/>
    <e v="#NAME?"/>
  </r>
  <r>
    <s v="Afnan"/>
    <s v="Supremacy in Heaven by Afnan 3.4 oz EDP Cologne for Men New In Box"/>
    <s v="Eau de Parfum"/>
    <n v="25.86"/>
    <s v="US $25.86/ea"/>
    <n v="13"/>
    <s v="13 available / 55 sold"/>
    <n v="55"/>
    <s v="May 21, 2024 08:20:51 PDT"/>
    <s v="Melissa, Texas, United States"/>
    <x v="1"/>
    <n v="1422.3"/>
    <s v="Melissa"/>
    <s v=" Texas"/>
    <s v=" United States"/>
    <m/>
    <n v="11"/>
    <n v="965"/>
    <n v="1099"/>
    <e v="#NAME?"/>
  </r>
  <r>
    <s v="Afnan"/>
    <s v="9 am Pour Femme by Afnan 3.4 oz EDP Perfume for Women New In Box"/>
    <s v="Eau de Parfum"/>
    <n v="29.95"/>
    <s v="US $29.95/ea"/>
    <n v="4"/>
    <s v="4 available / 40 sold"/>
    <n v="40"/>
    <s v="May 23, 2024 19:32:58 PDT"/>
    <s v="Melissa, Texas, United States"/>
    <x v="0"/>
    <n v="1198"/>
    <s v="Melissa"/>
    <s v=" Texas"/>
    <s v=" United States"/>
    <m/>
    <n v="11"/>
    <n v="1072"/>
    <n v="1185"/>
    <e v="#NAME?"/>
  </r>
  <r>
    <s v="Afnan"/>
    <s v="Mystique Bouquet by Afnan Eau De Parfum Spray for Woman 2.7oz New Sealed Box"/>
    <s v="Eau de Parfum"/>
    <n v="41.5"/>
    <s v="US $41.50/ea"/>
    <n v="4"/>
    <s v="4 available / 17 sold"/>
    <n v="17"/>
    <s v="May 17, 2024 09:05:48 PDT"/>
    <s v="Dallas, Texas, United States"/>
    <x v="0"/>
    <n v="705.5"/>
    <s v="Dallas"/>
    <s v=" Texas"/>
    <s v=" United States"/>
    <m/>
    <n v="11"/>
    <n v="1408"/>
    <n v="1366"/>
    <e v="#NAME?"/>
  </r>
  <r>
    <s v="Afnan"/>
    <s v="Turathi Blue by Afnan EDP Spray for Men 3.0oz New Sealed Box"/>
    <s v="Eau de Parfum"/>
    <n v="34.5"/>
    <s v="US $34.50/ea"/>
    <n v="2"/>
    <s v="2 available / 16 sold"/>
    <n v="16"/>
    <s v="May 24, 2024 09:54:04 PDT"/>
    <s v="Dallas, Texas, United States"/>
    <x v="1"/>
    <n v="552"/>
    <s v="Dallas"/>
    <s v=" Texas"/>
    <s v=" United States"/>
    <m/>
    <n v="11"/>
    <n v="1433"/>
    <n v="1466"/>
    <e v="#NAME?"/>
  </r>
  <r>
    <s v="Afnan"/>
    <s v="Afnan Men's Modest Une Pour Homme EDP Spray 3.4 oz Fragrances 6290171001966"/>
    <s v="Eau de Parfum"/>
    <n v="24.43"/>
    <s v="US $24.43"/>
    <n v="3"/>
    <s v="3 available / 16 sold"/>
    <n v="16"/>
    <s v="May 23, 2024 09:08:51 PDT"/>
    <s v="Brooklyn, New York, United States"/>
    <x v="1"/>
    <n v="390.88"/>
    <s v="Brooklyn"/>
    <s v=" New York"/>
    <s v=" United States"/>
    <m/>
    <n v="11"/>
    <n v="1433"/>
    <n v="1589"/>
    <e v="#NAME?"/>
  </r>
  <r>
    <s v="Afnan"/>
    <s v="Afnan Men's Supremacy In Heaven EDP Spray 3.38 oz/100ML (Tester) Fragrances"/>
    <s v="Fragrances"/>
    <n v="23.49"/>
    <s v="US $23.49"/>
    <n v="3"/>
    <s v="3 available / 14 sold"/>
    <n v="14"/>
    <s v="May 23, 2024 21:50:21 PDT"/>
    <s v="Brooklyn, New York, United States"/>
    <x v="1"/>
    <n v="328.85999999999996"/>
    <s v="Brooklyn"/>
    <s v=" New York"/>
    <s v=" United States"/>
    <m/>
    <n v="11"/>
    <n v="1480"/>
    <n v="1634"/>
    <e v="#NAME?"/>
  </r>
  <r>
    <s v="Afnan"/>
    <s v="Mystique Bouquet by Afnan, 2.7 oz EDP Spray for Women"/>
    <s v="Eau de Parfum"/>
    <n v="39.89"/>
    <s v="US $39.89/ea"/>
    <n v="10"/>
    <s v="More than 10 available / 8 sold"/>
    <n v="8"/>
    <s v="May 09, 2024 16:00:11 PDT"/>
    <s v="Dallas, Texas, United States"/>
    <x v="0"/>
    <n v="319.12"/>
    <s v="Dallas"/>
    <s v=" Texas"/>
    <s v=" United States"/>
    <m/>
    <n v="11"/>
    <n v="1644"/>
    <n v="1649"/>
    <e v="#NAME?"/>
  </r>
  <r>
    <s v="Afnan"/>
    <s v="Afnan Men's Turathi Brown EDP Spray 3.0 oz Fragrances 6290171070603"/>
    <s v="Fragrances"/>
    <n v="31.95"/>
    <s v="US $31.95"/>
    <n v="3"/>
    <s v="3 available / 5 sold"/>
    <n v="5"/>
    <s v="May 23, 2024 11:50:59 PDT"/>
    <s v="Brooklyn, New York, United States"/>
    <x v="1"/>
    <n v="159.75"/>
    <s v="Brooklyn"/>
    <s v=" New York"/>
    <s v=" United States"/>
    <m/>
    <n v="11"/>
    <n v="1754"/>
    <n v="1805"/>
    <e v="#NAME?"/>
  </r>
  <r>
    <s v="Afnan"/>
    <s v="Afnan Men's Penthouse Ginza EDP Spray 3.4 oz Fragrances 6290171010487"/>
    <s v="Fragrances"/>
    <n v="19.73"/>
    <s v="US $19.73"/>
    <n v="3"/>
    <s v="3 available / 5 sold"/>
    <n v="5"/>
    <s v="May 23, 2024 05:27:01 PDT"/>
    <s v="Brooklyn, New York, United States"/>
    <x v="1"/>
    <n v="98.65"/>
    <s v="Brooklyn"/>
    <s v=" New York"/>
    <s v=" United States"/>
    <m/>
    <n v="11"/>
    <n v="1754"/>
    <n v="1876"/>
    <e v="#NAME?"/>
  </r>
  <r>
    <s v="Ainash Perfums"/>
    <s v="Royal Noir Absolu by Ainash 2.5 oz Extrait de Parfum"/>
    <s v="Extrait de Parfum"/>
    <n v="58.5"/>
    <s v="US $58.50"/>
    <n v="10"/>
    <s v="More than 10 available / 3 sold"/>
    <n v="3"/>
    <s v=""/>
    <s v="Miami, Florida, United States"/>
    <x v="0"/>
    <n v="175.5"/>
    <s v="Miami"/>
    <s v=" Florida"/>
    <s v=" United States"/>
    <m/>
    <n v="12"/>
    <n v="1848"/>
    <n v="1784"/>
    <e v="#NAME?"/>
  </r>
  <r>
    <s v="al hambra"/>
    <s v="Reyna Pour Femme EDP  Spray 100ML (3.4 FL.OZ)  Newest Launch Sale"/>
    <s v="Eau de Parfum"/>
    <n v="25.99"/>
    <s v="US $25.99"/>
    <n v="10"/>
    <s v="More than 10 available / 12 sold"/>
    <n v="12"/>
    <s v="May 19, 2024 15:47:40 PDT"/>
    <s v="Windsor Mill, Maryland, United States"/>
    <x v="0"/>
    <n v="311.88"/>
    <s v="Windsor Mill"/>
    <s v=" Maryland"/>
    <s v=" United States"/>
    <m/>
    <n v="13"/>
    <n v="1531"/>
    <n v="1653"/>
    <e v="#NAME?"/>
  </r>
  <r>
    <s v="Al Haramain"/>
    <s v="L'aventure Knight by Al Haramain cologne for men EDP 3.3 / 3.4 oz New in Box"/>
    <s v="Eau de Perfume"/>
    <n v="30.93"/>
    <s v="US $30.93/ea"/>
    <n v="65"/>
    <s v="65 available / 998 sold"/>
    <n v="998"/>
    <s v="May 21, 2024 22:39:17 PDT"/>
    <s v="Dallas, Texas, United States"/>
    <x v="1"/>
    <n v="30868.14"/>
    <s v="Dallas"/>
    <s v=" Texas"/>
    <s v=" United States"/>
    <m/>
    <n v="14"/>
    <n v="235"/>
    <n v="251"/>
    <e v="#NAME?"/>
  </r>
  <r>
    <s v="Al Haramain"/>
    <s v="Al Haramain Amber Oud White Edition EDP 3.4 oz/ 100ml Perfume Tester"/>
    <s v="Fragrances"/>
    <n v="36.65"/>
    <s v="US $36.65"/>
    <n v="3"/>
    <s v="3 available / 22 sold"/>
    <n v="22"/>
    <s v="May 23, 2024 14:21:07 PDT"/>
    <s v="Brooklyn, New York, United States"/>
    <x v="0"/>
    <n v="806.3"/>
    <s v="Brooklyn"/>
    <s v=" New York"/>
    <s v=" United States"/>
    <m/>
    <n v="14"/>
    <n v="1310"/>
    <n v="1320"/>
    <e v="#NAME?"/>
  </r>
  <r>
    <s v="Al Haramain"/>
    <s v="Al Haramain Men's L'Aventure EDP Spray 6.76 oz (Tester) Fragrances 6291100132980"/>
    <s v="Fragrances"/>
    <n v="38.53"/>
    <s v="US $38.53"/>
    <n v="3"/>
    <s v="3 available / 12 sold"/>
    <n v="12"/>
    <s v="May 22, 2024 05:56:33 PDT"/>
    <s v="Brooklyn, New York, United States"/>
    <x v="1"/>
    <n v="462.36"/>
    <s v="Brooklyn"/>
    <s v=" New York"/>
    <s v=" United States"/>
    <m/>
    <n v="14"/>
    <n v="1531"/>
    <n v="1528"/>
    <e v="#NAME?"/>
  </r>
  <r>
    <s v="Al Haramain"/>
    <s v="L'aventure Intense by Al Haramain for men EDP 3.4 oz New in Box"/>
    <s v="Eau de Parfum"/>
    <n v="31.98"/>
    <s v="US $31.98"/>
    <n v="10"/>
    <s v="More than 10 available / 12 sold"/>
    <n v="12"/>
    <s v="May 23, 2024 11:09:04 PDT"/>
    <s v="North Brunswick, New Jersey, United States"/>
    <x v="1"/>
    <n v="383.76"/>
    <s v="North Brunswick"/>
    <s v=" New Jersey"/>
    <s v=" United States"/>
    <m/>
    <n v="14"/>
    <n v="1531"/>
    <n v="1593"/>
    <e v="#NAME?"/>
  </r>
  <r>
    <s v="Al Haramain"/>
    <s v="L'aventure Ciel by Al Haramain Eau De Parfum 3.33oz/100ml Spray New With Box"/>
    <s v="Eau de Parfum"/>
    <n v="33.75"/>
    <s v="US $33.75"/>
    <n v="10"/>
    <s v="More than 10 available / 10 sold"/>
    <n v="10"/>
    <s v="May 23, 2024 16:06:10 PDT"/>
    <s v="Long Island City, New York, United States"/>
    <x v="0"/>
    <n v="337.5"/>
    <s v="Long Island City"/>
    <s v=" New York"/>
    <s v=" United States"/>
    <m/>
    <n v="14"/>
    <n v="1586"/>
    <n v="1623"/>
    <e v="#NAME?"/>
  </r>
  <r>
    <s v="Al Rehab"/>
    <s v="Choco Musk Arabian Perfume Spray- 50ml by Al Rehab by Crown perfumes."/>
    <s v="Eau de Parfum"/>
    <n v="9.25"/>
    <s v="US $9.25/ea"/>
    <n v="10"/>
    <s v="More than 10 available / 290 sold"/>
    <n v="290"/>
    <s v="Apr 23, 2024 22:23:21 PDT"/>
    <s v="Princeton Junction, New Jersey, United States"/>
    <x v="0"/>
    <n v="2682.5"/>
    <s v="Princeton Junction"/>
    <s v=" New Jersey"/>
    <s v=" United States"/>
    <m/>
    <n v="15"/>
    <n v="485"/>
    <n v="865"/>
    <e v="#NAME?"/>
  </r>
  <r>
    <s v="Al Rehab"/>
    <s v="WITHOUT BOX - 50ml (1.65 fl oz) Al Rehab Choco Musk Concentrated Perfume Oil"/>
    <s v="Perfume"/>
    <n v="8.99"/>
    <s v="US $8.99/ea"/>
    <n v="7"/>
    <s v="7 available / 76 sold"/>
    <n v="76"/>
    <s v="Mar 22, 2024 06:23:29 PDT"/>
    <s v="Lynbrook, New York, United States"/>
    <x v="1"/>
    <n v="683.24"/>
    <s v="Lynbrook"/>
    <s v=" New York"/>
    <s v=" United States"/>
    <m/>
    <n v="15"/>
    <n v="869"/>
    <n v="1378"/>
    <e v="#NAME?"/>
  </r>
  <r>
    <s v="Al Rehab"/>
    <s v="Choco Musk - Al-Rehab Eau De Spray Perfume (50 ml/1.65 fl. oz)-  PACK OF 2"/>
    <s v="Perfume"/>
    <n v="14.9"/>
    <s v="US $14.90/ea"/>
    <n v="5"/>
    <s v="5 available / 5 sold"/>
    <n v="5"/>
    <s v=""/>
    <s v="Katy, Texas, United States"/>
    <x v="0"/>
    <n v="74.5"/>
    <s v="Katy"/>
    <s v=" Texas"/>
    <s v=" United States"/>
    <m/>
    <n v="15"/>
    <n v="1754"/>
    <n v="1915"/>
    <e v="#NAME?"/>
  </r>
  <r>
    <s v="Al Wataniah"/>
    <s v="Attar Al Wesal EDP Perfume By Al Wataniah 100 ML🥇Hot New Super Rich Fragrance🥇"/>
    <s v="Eau de Parfum"/>
    <n v="39.99"/>
    <s v="US $39.99/ea"/>
    <n v="10"/>
    <s v="More than 10 available / 79 sold"/>
    <n v="79"/>
    <s v="May 20, 2024 17:40:51 PDT"/>
    <s v="San Diego, California, United States"/>
    <x v="0"/>
    <n v="3159.21"/>
    <s v="San Diego"/>
    <s v=" California"/>
    <s v=" United States"/>
    <m/>
    <n v="16"/>
    <n v="851"/>
    <n v="812"/>
    <e v="#NAME?"/>
  </r>
  <r>
    <s v="Al Wataniah"/>
    <s v="Al Wataniah Kayaan Classic 3.4oz EDP"/>
    <s v="Eau de Parfum"/>
    <n v="35"/>
    <s v="US $35.00"/>
    <n v="10"/>
    <s v="More than 10 available / 36 sold"/>
    <n v="36"/>
    <s v="Apr 30, 2024 08:56:26 PDT"/>
    <s v="Englewood Cliffs, New Jersey, United States"/>
    <x v="1"/>
    <n v="1260"/>
    <s v="Englewood Cliffs"/>
    <s v=" New Jersey"/>
    <s v=" United States"/>
    <m/>
    <n v="16"/>
    <n v="1122"/>
    <n v="1151"/>
    <e v="#NAME?"/>
  </r>
  <r>
    <s v="Al Wataniah"/>
    <s v="Al Wataniah Sabah Al Ward EDP M 100ml Boxed"/>
    <s v="Eau de Parfum"/>
    <n v="50"/>
    <s v="C $50.00"/>
    <n v="10"/>
    <s v="More than 10 available / 19 sold"/>
    <n v="19"/>
    <s v="May 23, 2024 16:03:42 PDT"/>
    <s v="Scarborough, Ontario, Canada"/>
    <x v="1"/>
    <n v="950"/>
    <s v="Scarborough"/>
    <s v=" Ontario"/>
    <s v=" Canada"/>
    <m/>
    <n v="16"/>
    <n v="1368"/>
    <n v="1270"/>
    <e v="#NAME?"/>
  </r>
  <r>
    <s v="Al Wataniah"/>
    <s v="Nadine EDP Perfume By Al Wataniah 100 ML:🥇Hot New Super Rich Fragrance🥇"/>
    <s v="Eau de Parfum"/>
    <n v="34.950000000000003"/>
    <s v="US $34.95/ea"/>
    <n v="2"/>
    <s v="2 available / 16 sold"/>
    <n v="16"/>
    <s v="Jul 22, 2023 17:43:51 PDT"/>
    <s v="San Diego, California, United States"/>
    <x v="0"/>
    <n v="559.20000000000005"/>
    <s v="San Diego"/>
    <s v=" California"/>
    <s v=" United States"/>
    <m/>
    <n v="16"/>
    <n v="1433"/>
    <n v="1462"/>
    <e v="#NAME?"/>
  </r>
  <r>
    <s v="aladdin"/>
    <s v="Santa fe cologne spray for men  by Aladdin 1.7 oz"/>
    <s v="Eau de Cologne"/>
    <n v="28.99"/>
    <s v="US $28.99"/>
    <n v="8"/>
    <s v="8 available / 3 sold"/>
    <n v="3"/>
    <s v=""/>
    <s v="Port Orange, Florida, United States"/>
    <x v="1"/>
    <n v="86.97"/>
    <s v="Port Orange"/>
    <s v=" Florida"/>
    <s v=" United States"/>
    <m/>
    <n v="17"/>
    <n v="1848"/>
    <n v="1892"/>
    <e v="#NAME?"/>
  </r>
  <r>
    <s v="Alexandria Fragrances"/>
    <s v="Alexandria fragrances: BLACK PANTHER INSPIRED BY BVLGARI TYGAR"/>
    <s v="Eau de Parfum"/>
    <n v="3"/>
    <s v="US $3.00"/>
    <n v="39"/>
    <s v="39 available / 4 sold"/>
    <n v="4"/>
    <s v="May 23, 2024 18:11:56 PDT"/>
    <s v="Wynnewood, Pennsylvania, United States"/>
    <x v="1"/>
    <n v="12"/>
    <s v="Wynnewood"/>
    <s v=" Pennsylvania"/>
    <s v=" United States"/>
    <m/>
    <n v="18"/>
    <n v="1798"/>
    <n v="1978"/>
    <e v="#NAME?"/>
  </r>
  <r>
    <s v="Alfred Sung"/>
    <s v="SHI by Alfred Sung Perfume for Women EDP 3.3 / 3.4 oz New In Box Sealed"/>
    <s v="Eau de Perfume"/>
    <n v="20.45"/>
    <s v="US $20.45/ea"/>
    <n v="110"/>
    <s v="110 available / 4,308 sold"/>
    <n v="4308"/>
    <s v="May 24, 2024 10:02:06 PDT"/>
    <s v="Dallas, Texas, United States"/>
    <x v="0"/>
    <n v="88098.599999999991"/>
    <s v="Dallas"/>
    <s v=" Texas"/>
    <s v=" United States"/>
    <m/>
    <n v="19"/>
    <n v="74"/>
    <n v="111"/>
    <e v="#NAME?"/>
  </r>
  <r>
    <s v="Alfred Sung"/>
    <s v="TESTER SUNG * Alfred Sung * Perfume for Women * 3.4 oz * BRAND NEW"/>
    <s v="Eau de Toilette"/>
    <n v="16.2"/>
    <s v="US $16.20/ea"/>
    <n v="10"/>
    <s v="More than 10 available / 2,472 sold"/>
    <n v="2472"/>
    <s v="May 24, 2024 10:11:44 PDT"/>
    <s v="Orlando, Florida, United States"/>
    <x v="0"/>
    <n v="40046.400000000001"/>
    <s v="Orlando"/>
    <s v=" Florida"/>
    <s v=" United States"/>
    <m/>
    <n v="19"/>
    <n v="122"/>
    <n v="205"/>
    <e v="#NAME?"/>
  </r>
  <r>
    <s v="Alfred Sung"/>
    <s v="Sung Perfume by Alfred Sung for Women 3.3 / 3.4 oz EDT New in Box"/>
    <s v="Eau de Toilette"/>
    <n v="22.25"/>
    <s v="US $22.25/ea"/>
    <n v="51"/>
    <s v="51 available / 2,048 sold"/>
    <n v="2048"/>
    <s v="May 24, 2024 09:51:06 PDT"/>
    <s v="Dallas, Texas, United States"/>
    <x v="0"/>
    <n v="45568"/>
    <s v="Dallas"/>
    <s v=" Texas"/>
    <s v=" United States"/>
    <m/>
    <n v="19"/>
    <n v="142"/>
    <n v="186"/>
    <e v="#NAME?"/>
  </r>
  <r>
    <s v="Alfred Sung"/>
    <s v="FOREVER by Alfred Sung for Women Perfume 4.2 oz New in Box"/>
    <s v="Eau de Parfum"/>
    <n v="16.93"/>
    <s v="US $16.93/ea"/>
    <n v="52"/>
    <s v="52 available / 1,516 sold"/>
    <n v="1516"/>
    <s v="May 21, 2024 22:29:07 PDT"/>
    <s v="Dallas, Texas, United States"/>
    <x v="0"/>
    <n v="25665.88"/>
    <s v="Dallas"/>
    <s v=" Texas"/>
    <s v=" United States"/>
    <m/>
    <n v="19"/>
    <n v="183"/>
    <n v="277"/>
    <e v="#NAME?"/>
  </r>
  <r>
    <s v="Alfred Sung"/>
    <s v="Sung by Alfred Sung for women EDT 3.3 / 3.4 oz New Tester"/>
    <s v="Eau de Toilette"/>
    <n v="15.99"/>
    <s v="US $15.99/ea"/>
    <n v="216"/>
    <s v="216 available / 1,107 sold"/>
    <n v="1107"/>
    <s v="May 24, 2024 10:38:09 PDT"/>
    <s v="Dallas, Texas, United States"/>
    <x v="0"/>
    <n v="17700.93"/>
    <s v="Dallas"/>
    <s v=" Texas"/>
    <s v=" United States"/>
    <m/>
    <n v="19"/>
    <n v="226"/>
    <n v="339"/>
    <e v="#NAME?"/>
  </r>
  <r>
    <s v="Allsaints"/>
    <s v="AllSaints collection Travel Set 0.5oz/15ml X3 sunset riot concrete rain flora m"/>
    <s v="Eau de Parfum"/>
    <n v="47.99"/>
    <s v="US $47.99/ea"/>
    <n v="10"/>
    <s v="More than 10 available / 13 sold"/>
    <n v="13"/>
    <s v="Mar 16, 2024 18:36:03 PDT"/>
    <s v="Salem, Virginia, United States"/>
    <x v="1"/>
    <n v="623.87"/>
    <s v="Salem"/>
    <s v=" Virginia"/>
    <s v=" United States"/>
    <m/>
    <n v="20"/>
    <n v="1509"/>
    <n v="1425"/>
    <e v="#NAME?"/>
  </r>
  <r>
    <s v="Al-Rehab"/>
    <s v="Soft - Al-Rehab Eau De Natural Perfume Spray - 35 ml (1.15 fl. oz)"/>
    <s v="BEAUTY"/>
    <n v="9.25"/>
    <s v="US $9.25"/>
    <n v="10"/>
    <s v="More than 10 available / 30 sold"/>
    <n v="30"/>
    <s v="Apr 23, 2024 22:21:10 PDT"/>
    <s v="Princeton, New Jersey, United States"/>
    <x v="0"/>
    <n v="277.5"/>
    <s v="Princeton"/>
    <s v=" New Jersey"/>
    <s v=" United States"/>
    <m/>
    <n v="21"/>
    <n v="1184"/>
    <n v="1682"/>
    <e v="#NAME?"/>
  </r>
  <r>
    <s v="ALT Fragrances"/>
    <s v="ALT Fragrances - Crystal No. 23 EDP (Inspired by Baccarat Rouge 540), 2 oz"/>
    <s v="Extrait de Parfum"/>
    <n v="49"/>
    <s v="US $49.00"/>
    <n v="10"/>
    <s v="More than 10 available / 443 sold"/>
    <n v="443"/>
    <s v="May 24, 2024 10:49:13 PDT"/>
    <s v="Van Nuys, California, United States"/>
    <x v="0"/>
    <n v="21707"/>
    <s v="Van Nuys"/>
    <s v=" California"/>
    <s v=" United States"/>
    <m/>
    <n v="22"/>
    <n v="384"/>
    <n v="303"/>
    <e v="#NAME?"/>
  </r>
  <r>
    <s v="ALT Fragrances"/>
    <s v="ALT Fragrances - Executive No. 26 EDP (Inspired by Aventus), 3.4 oz / 100 ml"/>
    <s v="Extrait de Parfum"/>
    <n v="59.99"/>
    <s v="US $59.99"/>
    <n v="10"/>
    <s v="More than 10 available / 243 sold"/>
    <n v="243"/>
    <s v="May 24, 2024 09:40:02 PDT"/>
    <s v="Van Nuys, California, United States"/>
    <x v="0"/>
    <n v="14577.57"/>
    <s v="Van Nuys"/>
    <s v=" California"/>
    <s v=" United States"/>
    <m/>
    <n v="22"/>
    <n v="541"/>
    <n v="388"/>
    <e v="#NAME?"/>
  </r>
  <r>
    <s v="Amouage"/>
    <s v="Amouage Interlude by Amouage 3.4 oz EDP Cologne for Men New In Box"/>
    <s v="Eau de Parfum"/>
    <n v="166.18"/>
    <s v="US $166.18/ea"/>
    <n v="10"/>
    <s v="More than 10 available / 78 sold"/>
    <n v="78"/>
    <s v="May 22, 2024 07:34:36 PDT"/>
    <s v="Hackensack, New Jersey, United States"/>
    <x v="1"/>
    <n v="12962.04"/>
    <s v="Hackensack"/>
    <s v=" New Jersey"/>
    <s v=" United States"/>
    <m/>
    <n v="23"/>
    <n v="859"/>
    <n v="416"/>
    <e v="#NAME?"/>
  </r>
  <r>
    <s v="Anna Sui"/>
    <s v="ANNA SUI Sundae 3-Piece Minature Set (Pretty Pink, Mellow Yellow &amp; Violet Vibe)"/>
    <s v="Eau de Toilette"/>
    <n v="69.89"/>
    <s v="US $69.89/ea"/>
    <n v="6"/>
    <s v="6 available / 24 sold"/>
    <n v="24"/>
    <s v="Apr 24, 2024 23:54:31 PDT"/>
    <s v="Takamatsu City, Japan"/>
    <x v="0"/>
    <n v="1677.3600000000001"/>
    <s v="Takamatsu City"/>
    <s v=" Japan"/>
    <m/>
    <m/>
    <n v="24"/>
    <n v="1275"/>
    <n v="1034"/>
    <e v="#NAME?"/>
  </r>
  <r>
    <s v="Anna Sui"/>
    <s v="Anna Sui Ladies Sky EDT 2.5 oz (Tester) Fragrances 085715064172"/>
    <s v="Fragrances"/>
    <n v="32.39"/>
    <s v="US $32.39"/>
    <n v="3"/>
    <s v="3 available / 4 sold"/>
    <n v="4"/>
    <s v="May 21, 2024 08:14:37 PDT"/>
    <s v="Brooklyn, New York, United States"/>
    <x v="0"/>
    <n v="129.56"/>
    <s v="Brooklyn"/>
    <s v=" New York"/>
    <s v=" United States"/>
    <m/>
    <n v="24"/>
    <n v="1798"/>
    <n v="1844"/>
    <e v="#NAME?"/>
  </r>
  <r>
    <s v="Aquolina"/>
    <s v="Pink Sugar hair perfume by Aquolina for women 3.4 oz EDP New"/>
    <s v="Hair Perfume"/>
    <n v="12.36"/>
    <s v="US $12.36/ea"/>
    <n v="417"/>
    <s v="417 available / 1,130 sold"/>
    <n v="1130"/>
    <s v="May 12, 2024 23:45:01 PDT"/>
    <s v="Dallas, Texas, United States"/>
    <x v="0"/>
    <n v="13966.8"/>
    <s v="Dallas"/>
    <s v=" Texas"/>
    <s v=" United States"/>
    <m/>
    <n v="25"/>
    <n v="222"/>
    <n v="397"/>
    <e v="#NAME?"/>
  </r>
  <r>
    <s v="Aquolina"/>
    <s v="Pink Sugar Creamy Sunshine by Aquolina, 3.4 oz EDT Spray for Women"/>
    <s v="Eau de Toilette"/>
    <n v="19.73"/>
    <s v="US $19.73/ea"/>
    <n v="10"/>
    <s v="More than 10 available / 107 sold"/>
    <n v="107"/>
    <s v="May 22, 2024 12:00:35 PDT"/>
    <s v="Edison, New Jersey, United States"/>
    <x v="0"/>
    <n v="2111.11"/>
    <s v="Edison"/>
    <s v=" New Jersey"/>
    <s v=" United States"/>
    <m/>
    <n v="25"/>
    <n v="778"/>
    <n v="939"/>
    <e v="#NAME?"/>
  </r>
  <r>
    <s v="Arabian Oud"/>
    <s v="Arabian Oud - Arabian Knight EDP For Men 3.4 oz/100ML"/>
    <s v="Fragrances"/>
    <n v="99.63"/>
    <s v="US $99.63"/>
    <n v="3"/>
    <s v="3 available / 13 sold"/>
    <n v="13"/>
    <s v="May 22, 2024 09:26:42 PDT"/>
    <s v="Brooklyn, New York, United States"/>
    <x v="1"/>
    <n v="1295.19"/>
    <s v="Brooklyn"/>
    <s v=" New York"/>
    <s v=" United States"/>
    <m/>
    <n v="26"/>
    <n v="1509"/>
    <n v="1139"/>
    <e v="#NAME?"/>
  </r>
  <r>
    <s v="Aramis"/>
    <s v="Aramis by Aramis EDT Cologne spray for Men 3.7 oz Brand New In Box"/>
    <s v="Eau de Toilette"/>
    <n v="21.01"/>
    <s v="US $21.01/ea"/>
    <n v="272"/>
    <s v="272 available / 2,486 sold"/>
    <n v="2486"/>
    <s v="May 21, 2024 19:16:09 PDT"/>
    <s v="Dallas, Texas, United States"/>
    <x v="1"/>
    <n v="52230.86"/>
    <s v="Dallas"/>
    <s v=" Texas"/>
    <s v=" United States"/>
    <m/>
    <n v="27"/>
    <n v="120"/>
    <n v="167"/>
    <e v="#NAME?"/>
  </r>
  <r>
    <s v="Aramis"/>
    <s v="Aramis EDT 3.7 oz Cologne for Men"/>
    <s v="Eau de Toilette"/>
    <n v="19.989999999999998"/>
    <s v="US $19.99"/>
    <n v="3"/>
    <s v="3 available / 8 sold"/>
    <n v="8"/>
    <s v="May 21, 2024 19:02:41 PDT"/>
    <s v="Oneida, Tennessee, United States"/>
    <x v="1"/>
    <n v="159.91999999999999"/>
    <s v="Oneida"/>
    <s v=" Tennessee"/>
    <s v=" United States"/>
    <m/>
    <n v="27"/>
    <n v="1644"/>
    <n v="1804"/>
    <e v="#NAME?"/>
  </r>
  <r>
    <s v="Ard Al Zaafaran"/>
    <s v="Ard Al Zaafaran Men's Midnight Oud EDP Spray 3.4 oz Fragrances 6205413337789"/>
    <s v="Fragrances"/>
    <n v="17.850000000000001"/>
    <s v="US $17.85"/>
    <n v="3"/>
    <s v="3 available / 29 sold"/>
    <n v="29"/>
    <s v="May 24, 2024 08:56:45 PDT"/>
    <s v="Brooklyn, New York, United States"/>
    <x v="1"/>
    <n v="517.65000000000009"/>
    <s v="Brooklyn"/>
    <s v=" New York"/>
    <s v=" United States"/>
    <m/>
    <n v="28"/>
    <n v="1204"/>
    <n v="1495"/>
    <e v="#NAME?"/>
  </r>
  <r>
    <s v="Ariana Grande"/>
    <s v="Sweet Like Candy by Ariana Grande EDP Perfume for Women 3.4 oz Brand New Tester"/>
    <s v="Eau de Parfum"/>
    <n v="29.54"/>
    <s v="US $29.54/ea"/>
    <n v="10"/>
    <s v="More than 10 available / 1,372 sold"/>
    <n v="1372"/>
    <s v="May 24, 2024 07:30:03 PDT"/>
    <s v="Hackensack, New Jersey, United States"/>
    <x v="0"/>
    <n v="40528.879999999997"/>
    <s v="Hackensack"/>
    <s v=" New Jersey"/>
    <s v=" United States"/>
    <m/>
    <n v="29"/>
    <n v="198"/>
    <n v="201"/>
    <e v="#NAME?"/>
  </r>
  <r>
    <s v="Ariana Grande"/>
    <s v="Sweet Like Candy by Ariana Grande perfume 3.3 / 3.4 oz edp New Tester"/>
    <s v="Eau de Parfum"/>
    <n v="29.53"/>
    <s v="US $29.53/ea"/>
    <n v="50"/>
    <s v="50 available / 856 sold"/>
    <n v="856"/>
    <s v="May 24, 2024 10:56:09 PDT"/>
    <s v="Dallas, Texas, United States"/>
    <x v="0"/>
    <n v="25277.68"/>
    <s v="Dallas"/>
    <s v=" Texas"/>
    <s v=" United States"/>
    <m/>
    <n v="29"/>
    <n v="262"/>
    <n v="282"/>
    <e v="#NAME?"/>
  </r>
  <r>
    <s v="Ariana Grande"/>
    <s v="Cloud by Ariana Grande 3.4 oz 100/mL EDP Perfume for Women New In Box SeaLed"/>
    <s v="Eau de Parfum"/>
    <n v="33.590000000000003"/>
    <s v="US $33.59/ea"/>
    <n v="9"/>
    <s v="9 available / 559 sold"/>
    <n v="559"/>
    <s v="May 23, 2024 20:56:31 PDT"/>
    <s v="Arlington, Virginia, United States"/>
    <x v="0"/>
    <n v="18776.810000000001"/>
    <s v="Arlington"/>
    <s v=" Virginia"/>
    <s v=" United States"/>
    <m/>
    <n v="29"/>
    <n v="335"/>
    <n v="332"/>
    <e v="#NAME?"/>
  </r>
  <r>
    <s v="Ariana Grande"/>
    <s v="Cloud by Ariana Grande 3.4 oz / 100 ML EDP Perfume for Women New In Box Sealed"/>
    <s v="Eau de Parfum"/>
    <n v="33.799999999999997"/>
    <s v="US $33.80/ea"/>
    <n v="8"/>
    <s v="8 available / 303 sold"/>
    <n v="303"/>
    <s v="May 21, 2024 01:54:58 PDT"/>
    <s v="Sayreville, New Jersey, United States"/>
    <x v="0"/>
    <n v="10241.4"/>
    <s v="Sayreville"/>
    <s v=" New Jersey"/>
    <s v=" United States"/>
    <m/>
    <n v="29"/>
    <n v="470"/>
    <n v="479"/>
    <e v="#NAME?"/>
  </r>
  <r>
    <s v="Ariana Grande"/>
    <s v="Ariana Grande Cloud Pink Eau de Parfum 3.4 oz 100 ML Brand New &amp; Sealed Box"/>
    <s v="Eau de Parfum"/>
    <n v="38.99"/>
    <s v="US $38.99/ea"/>
    <n v="8"/>
    <s v="8 available / 108 sold"/>
    <n v="108"/>
    <s v="May 22, 2024 23:15:21 PDT"/>
    <s v="Warren, Michigan, United States"/>
    <x v="0"/>
    <n v="4210.92"/>
    <s v="Warren"/>
    <s v=" Michigan"/>
    <s v=" United States"/>
    <m/>
    <n v="29"/>
    <n v="775"/>
    <n v="727"/>
    <e v="#NAME?"/>
  </r>
  <r>
    <s v="Ariana Grande"/>
    <s v="Ariana Grande Cloud 2.0 Intense Eau De Parfum - 3.4 Oz  100 mL New &amp; Sealed"/>
    <s v="Eau de Parfum"/>
    <n v="33.99"/>
    <s v="US $33.99"/>
    <n v="9"/>
    <s v="9 available / 89 sold"/>
    <n v="89"/>
    <s v="May 24, 2024 06:26:31 PDT"/>
    <s v="Las Vegas, Nevada, United States"/>
    <x v="0"/>
    <n v="3025.11"/>
    <s v="Las Vegas"/>
    <s v=" Nevada"/>
    <s v=" United States"/>
    <m/>
    <n v="29"/>
    <n v="817"/>
    <n v="828"/>
    <e v="#NAME?"/>
  </r>
  <r>
    <s v="Ariana Grande"/>
    <s v="Ariana Grande Cloud Pink Eau de Parfum 3.4 oz 100 ML Brand New &amp; Sealed Box"/>
    <s v="Eau de Parfum"/>
    <n v="32.99"/>
    <s v="US $32.99/ea"/>
    <n v="9"/>
    <s v="9 available / 83 sold"/>
    <n v="83"/>
    <s v="May 20, 2024 07:50:48 PDT"/>
    <s v="Las Vegas, Nevada, United States"/>
    <x v="0"/>
    <n v="2738.17"/>
    <s v="Las Vegas"/>
    <s v=" Nevada"/>
    <s v=" United States"/>
    <m/>
    <n v="29"/>
    <n v="834"/>
    <n v="856"/>
    <e v="#NAME?"/>
  </r>
  <r>
    <s v="Ariana Grande"/>
    <s v="Ariana Grande Cloud Pink Eau De Parfum 3.4 fl oz Spray Women's New And Sealed"/>
    <s v="Eau de Parfum"/>
    <n v="29.99"/>
    <s v="US $29.99/ea"/>
    <n v="2"/>
    <s v="2 available / 62 sold"/>
    <n v="62"/>
    <s v="May 24, 2024 03:07:24 PDT"/>
    <s v="Montgomery, Alabama, United States"/>
    <x v="0"/>
    <n v="1859.3799999999999"/>
    <s v="Montgomery"/>
    <s v=" Alabama"/>
    <s v=" United States"/>
    <m/>
    <n v="29"/>
    <n v="930"/>
    <n v="987"/>
    <e v="#NAME?"/>
  </r>
  <r>
    <s v="Ariana Grande"/>
    <s v="Ariana Grande Cloud Pink - Charming 3.4oz Eau de Parfum, Sealed"/>
    <s v="Eau de Parfum"/>
    <n v="29.99"/>
    <s v="US $29.99/ea"/>
    <n v="9"/>
    <s v="9 available / 57 sold"/>
    <n v="57"/>
    <s v="May 22, 2024 08:29:28 PDT"/>
    <s v="Dearborn Heights, Michigan, United States"/>
    <x v="0"/>
    <n v="1709.4299999999998"/>
    <s v="Dearborn Heights"/>
    <s v=" Michigan"/>
    <s v=" United States"/>
    <m/>
    <n v="29"/>
    <n v="955"/>
    <n v="1026"/>
    <e v="#NAME?"/>
  </r>
  <r>
    <s v="Ariana Grande"/>
    <s v="Cloud by Ariana Grande 3.4 oz / 100 ML EDP Perfume for Women New In Box Sealed"/>
    <s v="Eau de Parfum"/>
    <n v="31.05"/>
    <s v="US $31.05/ea"/>
    <n v="9"/>
    <s v="9 available / 54 sold"/>
    <n v="54"/>
    <s v="May 23, 2024 21:28:14 PDT"/>
    <s v="Detroit, Michigan, United States"/>
    <x v="0"/>
    <n v="1676.7"/>
    <s v="Detroit"/>
    <s v=" Michigan"/>
    <s v=" United States"/>
    <m/>
    <n v="29"/>
    <n v="970"/>
    <n v="1036"/>
    <e v="#NAME?"/>
  </r>
  <r>
    <s v="Ariana Grande"/>
    <s v="Cloud by Ariana Grande for Women EDP Spray 3.4 oz / 100 ml New Sealed In Box"/>
    <s v="Eau de Parfum"/>
    <n v="35.99"/>
    <s v="US $35.99/ea"/>
    <n v="9"/>
    <s v="9 available / 49 sold"/>
    <n v="49"/>
    <s v="May 20, 2024 07:54:54 PDT"/>
    <s v="Laughlin, Nevada, United States"/>
    <x v="0"/>
    <n v="1763.51"/>
    <s v="Laughlin"/>
    <s v=" Nevada"/>
    <s v=" United States"/>
    <m/>
    <n v="29"/>
    <n v="999"/>
    <n v="1009"/>
    <e v="#NAME?"/>
  </r>
  <r>
    <s v="Ariana Grande"/>
    <s v="Cloud 2.0 Intense by Ariana Grande 3.4 oz Eau De Parfum Spray New &amp; Sealed"/>
    <s v="Eau de Parfum"/>
    <n v="29.49"/>
    <s v="US $29.49/ea"/>
    <n v="5"/>
    <s v="5 available / 45 sold"/>
    <n v="45"/>
    <s v="May 24, 2024 03:51:16 PDT"/>
    <s v="Clearwater, Florida, United States"/>
    <x v="0"/>
    <n v="1327.05"/>
    <s v="Clearwater"/>
    <s v=" Florida"/>
    <s v=" United States"/>
    <m/>
    <n v="29"/>
    <n v="1027"/>
    <n v="1132"/>
    <e v="#NAME?"/>
  </r>
  <r>
    <s v="Ariana Grande"/>
    <s v="Ariana Grande Cloud - Dreamy 3.4oz Women's Eau de Parfum, New in Box"/>
    <s v="Eau de Parfum"/>
    <n v="33.99"/>
    <s v="US $33.99/ea"/>
    <n v="3"/>
    <s v="3 available / 40 sold"/>
    <n v="40"/>
    <s v="May 23, 2024 07:21:31 PDT"/>
    <s v="Dearborn Heights, Michigan, United States"/>
    <x v="0"/>
    <n v="1359.6000000000001"/>
    <s v="Dearborn Heights"/>
    <s v=" Michigan"/>
    <s v=" United States"/>
    <m/>
    <n v="29"/>
    <n v="1072"/>
    <n v="1124"/>
    <e v="#NAME?"/>
  </r>
  <r>
    <s v="Ariana Grande"/>
    <s v="Ariana Grande God Is A Woman Eau De Parfum"/>
    <s v="Eau de Parfum"/>
    <n v="15.99"/>
    <s v="US $15.99"/>
    <n v="9"/>
    <s v="9 available / 35 sold"/>
    <n v="35"/>
    <s v="Apr 29, 2024 14:08:37 PDT"/>
    <s v="Bogota, New Jersey, United States"/>
    <x v="0"/>
    <n v="559.65"/>
    <s v="Bogota"/>
    <s v=" New Jersey"/>
    <s v=" United States"/>
    <m/>
    <n v="29"/>
    <n v="1131"/>
    <n v="1461"/>
    <e v="#NAME?"/>
  </r>
  <r>
    <s v="Ariana Grande"/>
    <s v="Ariana Grande Cloud Pink 3.4oz Authentic Pink Perfume Spray Sealed"/>
    <s v="Eau de Parfum"/>
    <n v="29.99"/>
    <s v="US $29.99/ea"/>
    <n v="10"/>
    <s v="More than 10 available / 29 sold"/>
    <n v="29"/>
    <s v="May 24, 2024 10:25:41 PDT"/>
    <s v="Detroit, Michigan, United States"/>
    <x v="0"/>
    <n v="869.70999999999992"/>
    <s v="Detroit"/>
    <s v=" Michigan"/>
    <s v=" United States"/>
    <m/>
    <n v="29"/>
    <n v="1204"/>
    <n v="1302"/>
    <e v="#NAME?"/>
  </r>
  <r>
    <s v="Ariana Grande"/>
    <s v="Cloud by Ariana Grande 3.4 oz / 100 ML EDP Perfume for Women New In Box"/>
    <s v="Eau de Parfum"/>
    <n v="38.99"/>
    <s v="US $38.99/ea"/>
    <n v="9"/>
    <s v="9 available / 23 sold"/>
    <n v="23"/>
    <s v="May 22, 2024 08:51:16 PDT"/>
    <s v="Phoenix, Arizona, United States"/>
    <x v="0"/>
    <n v="896.7700000000001"/>
    <s v="Phoenix"/>
    <s v=" Arizona"/>
    <s v=" United States"/>
    <m/>
    <n v="29"/>
    <n v="1294"/>
    <n v="1293"/>
    <e v="#NAME?"/>
  </r>
  <r>
    <s v="Ariana Grande"/>
    <s v="Cloud by Ariana Grande 3.4 oz EDP Perfume for Women New in Box 2-5 Days Delivery"/>
    <s v="Eau de Parfum"/>
    <n v="29.6"/>
    <s v="US $29.60/ea"/>
    <n v="6"/>
    <s v="6 available / 20 sold"/>
    <n v="20"/>
    <s v="May 22, 2024 09:18:37 PDT"/>
    <s v="Sayreville, New Jersey, Pakistan"/>
    <x v="0"/>
    <n v="592"/>
    <s v="Sayreville"/>
    <s v=" New Jersey"/>
    <s v=" Pakistan"/>
    <m/>
    <n v="29"/>
    <n v="1346"/>
    <n v="1440"/>
    <e v="#NAME?"/>
  </r>
  <r>
    <s v="Ariana Grande"/>
    <s v="Ariana Grande Cloud Pink EDP 3.4oz Women's Perfume New Sealed"/>
    <s v="Eau de Parfum"/>
    <n v="30.49"/>
    <s v="US $30.49/ea"/>
    <n v="6"/>
    <s v="6 available / 18 sold"/>
    <n v="18"/>
    <s v="May 23, 2024 09:08:14 PDT"/>
    <s v="Detroit, Michigan, United States"/>
    <x v="0"/>
    <n v="548.81999999999994"/>
    <s v="Detroit"/>
    <s v=" Michigan"/>
    <s v=" United States"/>
    <m/>
    <n v="29"/>
    <n v="1389"/>
    <n v="1474"/>
    <e v="#NAME?"/>
  </r>
  <r>
    <s v="Ariana Grande"/>
    <s v="NEW Ariana Grande 4 Piece  Body Spray Coffret, 1.7 Ounce. FREE SHIPPING"/>
    <s v="Gift Sets"/>
    <n v="17.989999999999998"/>
    <s v="US $17.99/ea"/>
    <n v="5"/>
    <s v="5 available / 17 sold"/>
    <n v="17"/>
    <s v="May 21, 2024 17:39:38 PDT"/>
    <s v="Multiple Locations, United States"/>
    <x v="0"/>
    <n v="305.83"/>
    <s v="Multiple Locations"/>
    <s v=" United States"/>
    <m/>
    <m/>
    <n v="29"/>
    <n v="1408"/>
    <n v="1657"/>
    <e v="#NAME?"/>
  </r>
  <r>
    <s v="Ariana Grande"/>
    <s v="Cloud By Ariana Grande 3.4oz EDP Perfume Spray Fragrance for Women New in Box"/>
    <s v="Eau de Parfum"/>
    <n v="29.99"/>
    <s v="US $29.99/ea"/>
    <n v="9"/>
    <s v="9 available / 14 sold"/>
    <n v="14"/>
    <s v="May 23, 2024 12:18:02 PDT"/>
    <s v="Sayreville, New Jersey, United States"/>
    <x v="0"/>
    <n v="419.85999999999996"/>
    <s v="Sayreville"/>
    <s v=" New Jersey"/>
    <s v=" United States"/>
    <m/>
    <n v="29"/>
    <n v="1480"/>
    <n v="1562"/>
    <e v="#NAME?"/>
  </r>
  <r>
    <s v="Ariana Grande"/>
    <s v="Ariana Grande Cloud Pink Perfume 3.4oz EDP Ethereal Bliss Brand New"/>
    <s v="Eau de Parfum"/>
    <n v="29.99"/>
    <s v="US $29.99/ea"/>
    <n v="9"/>
    <s v="9 available / 14 sold"/>
    <n v="14"/>
    <s v="May 20, 2024 08:51:25 PDT"/>
    <s v="Detroit, Michigan, United States"/>
    <x v="0"/>
    <n v="419.85999999999996"/>
    <s v="Detroit"/>
    <s v=" Michigan"/>
    <s v=" United States"/>
    <m/>
    <n v="29"/>
    <n v="1480"/>
    <n v="1562"/>
    <e v="#NAME?"/>
  </r>
  <r>
    <s v="Ariana Grande"/>
    <s v="Ariana Grande Cloud Pink 3.4oz EDP Women's Perfume New Sealed"/>
    <s v="Eau de Parfum"/>
    <n v="29.99"/>
    <s v="US $29.99/ea"/>
    <n v="6"/>
    <s v="6 available / 11 sold"/>
    <n v="11"/>
    <s v="May 24, 2024 09:47:02 PDT"/>
    <s v="Dearborn Heights, Michigan, United States"/>
    <x v="0"/>
    <n v="329.89"/>
    <s v="Dearborn Heights"/>
    <s v=" Michigan"/>
    <s v=" United States"/>
    <m/>
    <n v="29"/>
    <n v="1561"/>
    <n v="1633"/>
    <e v="#NAME?"/>
  </r>
  <r>
    <s v="Ariana Grande"/>
    <s v="Ariana Grande Ladies Mod Vanilla EDP Spray 3.4 oz Fragrances 810101501227"/>
    <s v="Fragrances"/>
    <n v="53.57"/>
    <s v="US $53.57"/>
    <n v="3"/>
    <s v="3 available / 10 sold"/>
    <n v="10"/>
    <s v="May 24, 2024 01:02:24 PDT"/>
    <s v="Brooklyn, New York, United States"/>
    <x v="0"/>
    <n v="535.70000000000005"/>
    <s v="Brooklyn"/>
    <s v=" New York"/>
    <s v=" United States"/>
    <m/>
    <n v="29"/>
    <n v="1586"/>
    <n v="1485"/>
    <e v="#NAME?"/>
  </r>
  <r>
    <s v="Ariana Grande"/>
    <s v="Cloud by Ariana Grande Perfume 3.4 oz Eau de Parfum EDP for Women BRAND NEW!!"/>
    <s v="Eau de Parfum"/>
    <n v="32"/>
    <s v="US $32.00/ea"/>
    <n v="9"/>
    <s v="9 available / 10 sold"/>
    <n v="10"/>
    <s v="May 22, 2024 10:10:13 PDT"/>
    <s v="Hamtramck, Michigan, United States"/>
    <x v="0"/>
    <n v="320"/>
    <s v="Hamtramck"/>
    <s v=" Michigan"/>
    <s v=" United States"/>
    <m/>
    <n v="29"/>
    <n v="1586"/>
    <n v="1640"/>
    <e v="#NAME?"/>
  </r>
  <r>
    <s v="Ariana Grande"/>
    <s v="Ariana Grande Cloud PINK EDP - Dreamy Vanilla Scent 3.4oz Sealed"/>
    <s v="Eau de Parfum"/>
    <n v="29.99"/>
    <s v="US $29.99/ea"/>
    <n v="6"/>
    <s v="6 available / 9 sold"/>
    <n v="9"/>
    <s v="May 22, 2024 10:58:18 PDT"/>
    <s v="Hamtramck, Michigan, United States"/>
    <x v="0"/>
    <n v="269.90999999999997"/>
    <s v="Hamtramck"/>
    <s v=" Michigan"/>
    <s v=" United States"/>
    <m/>
    <n v="29"/>
    <n v="1615"/>
    <n v="1688"/>
    <e v="#NAME?"/>
  </r>
  <r>
    <s v="Armaf"/>
    <s v="ARMAF CLUB DE NUIT INTENSE 3.6 oz FOR MEN EDT SOLE OFFICIAL DISTRIBUTOR OF ARMAF"/>
    <s v="Eau de Toilette"/>
    <n v="32.85"/>
    <s v="US $32.85/ea"/>
    <n v="10"/>
    <s v="More than 10 available / 8,385 sold"/>
    <n v="8385"/>
    <s v="May 17, 2024 15:41:45 PDT"/>
    <s v="Houston, Texas, United States"/>
    <x v="1"/>
    <n v="275447.25"/>
    <s v="Houston"/>
    <s v=" Texas"/>
    <s v=" United States"/>
    <m/>
    <n v="30"/>
    <n v="23"/>
    <n v="21"/>
    <e v="#NAME?"/>
  </r>
  <r>
    <s v="Armaf"/>
    <s v="Club de Nuit Sillage by Armaf 3.6 oz EDP Cologne for Men New In Box"/>
    <s v="Eau de Parfum"/>
    <n v="34.840000000000003"/>
    <s v="US $34.84/ea"/>
    <m/>
    <s v="Limited quantity available / 4,460 sold"/>
    <n v="4460"/>
    <s v="May 24, 2024 07:32:37 PDT"/>
    <s v="Hackensack, New Jersey, United States"/>
    <x v="1"/>
    <n v="155386.40000000002"/>
    <s v="Hackensack"/>
    <s v=" New Jersey"/>
    <s v=" United States"/>
    <m/>
    <n v="30"/>
    <n v="70"/>
    <n v="50"/>
    <e v="#NAME?"/>
  </r>
  <r>
    <s v="Armaf"/>
    <s v="Club de Nuit Intense by Armaf 6.8 oz EDP Cologne for Men New In Box"/>
    <s v="Eau de Parfum"/>
    <n v="54.26"/>
    <s v="US $54.26/ea"/>
    <m/>
    <s v="Limited quantity available / 2,550 sold"/>
    <n v="2550"/>
    <s v="May 22, 2024 06:00:09 PDT"/>
    <s v="Hackensack, New Jersey, United States"/>
    <x v="1"/>
    <n v="138363"/>
    <s v="Hackensack"/>
    <s v=" New Jersey"/>
    <s v=" United States"/>
    <m/>
    <n v="30"/>
    <n v="116"/>
    <n v="59"/>
    <e v="#NAME?"/>
  </r>
  <r>
    <s v="Armaf"/>
    <s v="Armaf Tres Nuit 3.4 oz/100ml Eau De Toilette for Men"/>
    <s v="Eau de Toilette"/>
    <n v="28.95"/>
    <s v="US $28.95/ea"/>
    <n v="10"/>
    <s v="More than 10 available / 1,306 sold"/>
    <n v="1306"/>
    <s v="May 17, 2024 11:38:12 PDT"/>
    <s v="Houston, Texas, United States"/>
    <x v="1"/>
    <n v="37808.699999999997"/>
    <s v="Houston"/>
    <s v=" Texas"/>
    <s v=" United States"/>
    <m/>
    <n v="30"/>
    <n v="210"/>
    <n v="215"/>
    <e v="#NAME?"/>
  </r>
  <r>
    <s v="Armaf"/>
    <s v="Armaf club de nuit UNTOLD 105ml/3.6oz Eau de Parfum Unisex Spray - New | Sealed"/>
    <s v="Eau de Parfum"/>
    <n v="43.45"/>
    <s v="US $43.45/ea"/>
    <n v="10"/>
    <s v="More than 10 available / 955 sold"/>
    <n v="955"/>
    <s v="May 17, 2024 11:40:16 PDT"/>
    <s v="Houston, Texas, United States"/>
    <x v="1"/>
    <n v="41494.75"/>
    <s v="Houston"/>
    <s v=" Texas"/>
    <s v=" United States"/>
    <m/>
    <n v="30"/>
    <n v="244"/>
    <n v="196"/>
    <e v="#NAME?"/>
  </r>
  <r>
    <s v="Armaf"/>
    <s v="Club de Nuit by Armaf perfume for women EDP 6.8 oz New in Box"/>
    <s v="Eau de Perfume"/>
    <n v="36.590000000000003"/>
    <s v="US $36.59/ea"/>
    <n v="175"/>
    <s v="175 available / 931 sold"/>
    <n v="931"/>
    <s v="May 24, 2024 10:59:09 PDT"/>
    <s v="Dallas, Texas, United States"/>
    <x v="0"/>
    <n v="34065.29"/>
    <s v="Dallas"/>
    <s v=" Texas"/>
    <s v=" United States"/>
    <m/>
    <n v="30"/>
    <n v="247"/>
    <n v="237"/>
    <e v="#NAME?"/>
  </r>
  <r>
    <s v="Armaf"/>
    <s v="Tag - Him Pour Homme by Armaf cologne EDP 3.3 / 3.4 oz New in Box"/>
    <s v="Eau de Toilette"/>
    <n v="21.15"/>
    <s v="US $21.15/ea"/>
    <n v="95"/>
    <s v="95 available / 739 sold"/>
    <n v="739"/>
    <s v="May 15, 2024 19:05:45 PDT"/>
    <s v="Dallas, Texas, United States"/>
    <x v="1"/>
    <n v="15629.849999999999"/>
    <s v="Dallas"/>
    <s v=" Texas"/>
    <s v=" United States"/>
    <m/>
    <n v="30"/>
    <n v="281"/>
    <n v="372"/>
    <e v="#NAME?"/>
  </r>
  <r>
    <s v="Armaf"/>
    <s v="Club De Nuit  By Armaf 3.6/3.4oz./105ml Edp Spray For Women New In Box"/>
    <s v="Eau de Parfum"/>
    <n v="28.8"/>
    <s v="US $28.80/ea"/>
    <n v="10"/>
    <s v="More than 10 available / 712 sold"/>
    <n v="712"/>
    <s v="May 12, 2024 16:15:40 PDT"/>
    <s v="Brooklyn, New York, United States"/>
    <x v="1"/>
    <n v="20505.600000000002"/>
    <s v="Brooklyn"/>
    <s v=" New York"/>
    <s v=" United States"/>
    <m/>
    <n v="30"/>
    <n v="287"/>
    <n v="313"/>
    <e v="#NAME?"/>
  </r>
  <r>
    <s v="Armaf"/>
    <s v="Armaf Club De Nuit Intense 5.07oz / 150ml Pure Parfum | Brand New | Sealed"/>
    <s v="PARFUM"/>
    <n v="56.95"/>
    <s v="US $56.95/ea"/>
    <n v="10"/>
    <s v="More than 10 available / 700 sold"/>
    <n v="700"/>
    <s v="May 17, 2024 11:39:38 PDT"/>
    <s v="Houston, Texas, United States"/>
    <x v="1"/>
    <n v="39865"/>
    <s v="Houston"/>
    <s v=" Texas"/>
    <s v=" United States"/>
    <m/>
    <n v="30"/>
    <n v="290"/>
    <n v="208"/>
    <e v="#NAME?"/>
  </r>
  <r>
    <s v="Armaf"/>
    <s v="Tres Nuit Lyric by Armaf cologne for men EDP 3.3 / 3.4 oz New in Box"/>
    <s v="Eau de Parfum"/>
    <n v="22.61"/>
    <s v="US $22.61/ea"/>
    <n v="52"/>
    <s v="52 available / 619 sold"/>
    <n v="619"/>
    <s v="May 24, 2024 06:34:10 PDT"/>
    <s v="Dallas, Texas, United States"/>
    <x v="1"/>
    <n v="13995.59"/>
    <s v="Dallas"/>
    <s v=" Texas"/>
    <s v=" United States"/>
    <m/>
    <n v="30"/>
    <n v="311"/>
    <n v="396"/>
    <e v="#NAME?"/>
  </r>
  <r>
    <s v="Armaf"/>
    <s v="Armaf Club De Nuit Eau De Parfum Spray, Perfume for Women, 3.6 Oz"/>
    <s v="Eau de Parfum"/>
    <n v="30.9"/>
    <s v="US $30.90"/>
    <n v="3"/>
    <s v="3 available / 607 sold"/>
    <n v="607"/>
    <s v="May 23, 2024 21:59:33 PDT"/>
    <s v="Edison, New Jersey, United States"/>
    <x v="0"/>
    <n v="18756.3"/>
    <s v="Edison"/>
    <s v=" New Jersey"/>
    <s v=" United States"/>
    <m/>
    <n v="30"/>
    <n v="315"/>
    <n v="334"/>
    <e v="#NAME?"/>
  </r>
  <r>
    <s v="Armaf"/>
    <s v="Le Parfait Pour Homme by Armaf Cologne For Men EDP 3.3 / 3.4 oz New in Box"/>
    <s v="Eau de Parfum"/>
    <n v="19.41"/>
    <s v="US $19.41/ea"/>
    <n v="86"/>
    <s v="86 available / 501 sold"/>
    <n v="501"/>
    <s v="May 24, 2024 10:13:10 PDT"/>
    <s v="Dallas, Texas, United States"/>
    <x v="1"/>
    <n v="9724.41"/>
    <s v="Dallas"/>
    <s v=" Texas"/>
    <s v=" United States"/>
    <m/>
    <n v="30"/>
    <n v="359"/>
    <n v="494"/>
    <e v="#NAME?"/>
  </r>
  <r>
    <s v="Armaf"/>
    <s v="ARMAF CLUB DE NUIT INTENSE + MILESTONE + SILLAGE 1.0 oz 3PC SET + FREE SAMPLE"/>
    <s v="Eau de Parfum"/>
    <n v="65"/>
    <s v="US $65.00/ea"/>
    <n v="10"/>
    <s v="More than 10 available / 485 sold"/>
    <n v="485"/>
    <s v="May 17, 2024 11:37:19 PDT"/>
    <s v="Houston, Texas, United States"/>
    <x v="1"/>
    <n v="31525"/>
    <s v="Houston"/>
    <s v=" Texas"/>
    <s v=" United States"/>
    <m/>
    <n v="30"/>
    <n v="366"/>
    <n v="248"/>
    <e v="#NAME?"/>
  </r>
  <r>
    <s v="Armaf"/>
    <s v="Armaf Odyssey EDP Spray Men 3.4 oz"/>
    <s v="Eau de Parfum"/>
    <n v="27.5"/>
    <s v="US $27.50"/>
    <n v="10"/>
    <s v="More than 10 available / 427 sold"/>
    <n v="427"/>
    <s v="May 24, 2024 08:44:53 PDT"/>
    <s v="Edison, New Jersey, United States"/>
    <x v="1"/>
    <n v="11742.5"/>
    <s v="Edison"/>
    <s v=" New Jersey"/>
    <s v=" United States"/>
    <m/>
    <n v="30"/>
    <n v="396"/>
    <n v="441"/>
    <e v="#NAME?"/>
  </r>
  <r>
    <s v="Armaf"/>
    <s v="Hunter by Armaf cologne for men EDP 3.3 / 3.4 oz New in Box"/>
    <s v="Eau de Parfum"/>
    <n v="23.62"/>
    <s v="US $23.62/ea"/>
    <n v="130"/>
    <s v="130 available / 415 sold"/>
    <n v="415"/>
    <s v="May 22, 2024 09:23:27 PDT"/>
    <s v="Dallas, Texas, United States"/>
    <x v="1"/>
    <n v="9802.3000000000011"/>
    <s v="Dallas"/>
    <s v=" Texas"/>
    <s v=" United States"/>
    <m/>
    <n v="30"/>
    <n v="407"/>
    <n v="490"/>
    <e v="#NAME?"/>
  </r>
  <r>
    <s v="Armaf"/>
    <s v="Armaf Odyssey Mandarin Sky Eau De Parfum for Men 100ml - FREE SHIPPING"/>
    <s v="Eau de Parfum"/>
    <n v="41"/>
    <s v="US $41.00"/>
    <n v="8"/>
    <s v="8 available / 397 sold"/>
    <n v="397"/>
    <s v="May 16, 2024 08:19:57 PDT"/>
    <s v="DELHI, DELHI, India"/>
    <x v="1"/>
    <n v="16277"/>
    <s v="DELHI"/>
    <s v=" DELHI"/>
    <s v=" India"/>
    <m/>
    <n v="30"/>
    <n v="419"/>
    <n v="360"/>
    <e v="#NAME?"/>
  </r>
  <r>
    <s v="Armaf"/>
    <s v="Club de Nuit Intense by Armaf 3.6 oz EDT Cologne for Men New In Box &amp; Sealed"/>
    <s v="Eau de Toilette"/>
    <n v="29.99"/>
    <s v="US $29.99/ea"/>
    <n v="5"/>
    <s v="5 available / 384 sold"/>
    <n v="384"/>
    <s v="May 24, 2024 05:13:20 PDT"/>
    <s v="Hamtramck, Michigan, United States"/>
    <x v="1"/>
    <n v="11516.16"/>
    <s v="Hamtramck"/>
    <s v=" Michigan"/>
    <s v=" United States"/>
    <m/>
    <n v="30"/>
    <n v="426"/>
    <n v="445"/>
    <e v="#NAME?"/>
  </r>
  <r>
    <s v="Armaf"/>
    <s v="Tag - Her by Armaf perfume EDP 3.3 / 3.4 oz New In Box"/>
    <s v="Eau de Perfume"/>
    <n v="19.100000000000001"/>
    <s v="US $19.10/ea"/>
    <n v="44"/>
    <s v="44 available / 373 sold"/>
    <n v="373"/>
    <s v="May 16, 2024 00:34:58 PDT"/>
    <s v="Dallas, Texas, United States"/>
    <x v="0"/>
    <n v="7124.3"/>
    <s v="Dallas"/>
    <s v=" Texas"/>
    <s v=" United States"/>
    <m/>
    <n v="30"/>
    <n v="432"/>
    <n v="587"/>
    <e v="#NAME?"/>
  </r>
  <r>
    <s v="Armaf"/>
    <s v="ARMAF CLUB DE NUIT 3.4 OZ, EDP FOR WOMEN IN SEALED BOX"/>
    <s v="Eau de Parfum"/>
    <n v="29.45"/>
    <s v="US $29.45/ea"/>
    <n v="10"/>
    <s v="More than 10 available / 355 sold"/>
    <n v="355"/>
    <s v="May 17, 2024 15:42:34 PDT"/>
    <s v="Houston, Texas, United States"/>
    <x v="0"/>
    <n v="10454.75"/>
    <s v="Houston"/>
    <s v=" Texas"/>
    <s v=" United States"/>
    <m/>
    <n v="30"/>
    <n v="442"/>
    <n v="472"/>
    <e v="#NAME?"/>
  </r>
  <r>
    <s v="Armaf"/>
    <s v="Le Femme by Armaf perfume for women EDP 3.3 / 3.4 oz New in Box"/>
    <s v="Eau de Parfum"/>
    <n v="20.71"/>
    <s v="US $20.71/ea"/>
    <n v="100"/>
    <s v="100 available / 290 sold"/>
    <n v="290"/>
    <s v="May 23, 2024 21:14:09 PDT"/>
    <s v="Dallas, Texas, United States"/>
    <x v="0"/>
    <n v="6005.9000000000005"/>
    <s v="Dallas"/>
    <s v=" Texas"/>
    <s v=" United States"/>
    <m/>
    <n v="30"/>
    <n v="485"/>
    <n v="639"/>
    <e v="#NAME?"/>
  </r>
  <r>
    <s v="Armaf"/>
    <s v="Club de Nuit Untold by Armaf 3.6 oz EDP Brand New In Box Sealed FREE SHIPPING"/>
    <s v="Eau de Parfum"/>
    <n v="39.99"/>
    <s v="US $39.99/ea"/>
    <n v="8"/>
    <s v="8 available / 276 sold"/>
    <n v="276"/>
    <s v="May 24, 2024 06:26:11 PDT"/>
    <s v="Phoenix, Arizona, United States"/>
    <x v="1"/>
    <n v="11037.24"/>
    <s v="Phoenix"/>
    <s v=" Arizona"/>
    <s v=" United States"/>
    <m/>
    <n v="30"/>
    <n v="503"/>
    <n v="454"/>
    <e v="#NAME?"/>
  </r>
  <r>
    <s v="Armaf"/>
    <s v="Armaf Club de Nuit IMPERIALE 3.6 fl.oz Eau de Parfum for Women | New Launch"/>
    <s v="Eau de Parfum"/>
    <n v="39.450000000000003"/>
    <s v="US $39.45/ea"/>
    <n v="10"/>
    <s v="More than 10 available / 183 sold"/>
    <n v="183"/>
    <s v="May 20, 2024 08:47:39 PDT"/>
    <s v="Houston, Texas, United States"/>
    <x v="0"/>
    <n v="7219.35"/>
    <s v="Houston"/>
    <s v=" Texas"/>
    <s v=" United States"/>
    <m/>
    <n v="30"/>
    <n v="602"/>
    <n v="580"/>
    <e v="#NAME?"/>
  </r>
  <r>
    <s v="Armaf"/>
    <s v="Tres Nuit by Armaf 3.4 oz EDP Cologne for Men New In Box"/>
    <s v="Eau de Parfum"/>
    <n v="27.3"/>
    <s v="US $27.30"/>
    <n v="10"/>
    <s v="More than 10 available / 179 sold"/>
    <n v="179"/>
    <s v="May 24, 2024 07:13:43 PDT"/>
    <s v="Hackensack, New Jersey, United States"/>
    <x v="1"/>
    <n v="4886.7"/>
    <s v="Hackensack"/>
    <s v=" New Jersey"/>
    <s v=" United States"/>
    <m/>
    <n v="30"/>
    <n v="608"/>
    <n v="689"/>
    <e v="#NAME?"/>
  </r>
  <r>
    <s v="Armaf"/>
    <s v="Odyssey Mandarin Sky Limited Edition EDP Perfume By Armaf 100ML🥇Top Fragrance🥇"/>
    <s v="Eau de Parfum"/>
    <n v="45"/>
    <s v="US $45.00/ea"/>
    <n v="10"/>
    <s v="More than 10 available / 150 sold"/>
    <n v="150"/>
    <s v="May 15, 2024 15:14:22 PDT"/>
    <s v="San Diego, California, United States"/>
    <x v="1"/>
    <n v="6750"/>
    <s v="San Diego"/>
    <s v=" California"/>
    <s v=" United States"/>
    <m/>
    <n v="30"/>
    <n v="660"/>
    <n v="603"/>
    <e v="#NAME?"/>
  </r>
  <r>
    <s v="Armaf"/>
    <s v="Odyssey Homme by Armaf 6.7 / 6.8 oz EDP Cologne for Men New in Box"/>
    <s v="Eau de Perfume"/>
    <n v="36.950000000000003"/>
    <s v="US $36.95/ea"/>
    <n v="19"/>
    <s v="19 available / 120 sold"/>
    <n v="120"/>
    <s v="May 20, 2024 21:16:42 PDT"/>
    <s v="Dallas, Texas, United States"/>
    <x v="1"/>
    <n v="4434"/>
    <s v="Dallas"/>
    <s v=" Texas"/>
    <s v=" United States"/>
    <m/>
    <n v="30"/>
    <n v="735"/>
    <n v="708"/>
    <e v="#NAME?"/>
  </r>
  <r>
    <s v="Armaf"/>
    <s v="Armaf Men's Ventana Marine EDP Spray 3.4 oz Fragrances 6294015175417"/>
    <s v="Fragrances"/>
    <n v="24.43"/>
    <s v="US $24.43"/>
    <m/>
    <s v="Limited quantity available / 110 sold"/>
    <n v="110"/>
    <s v="May 23, 2024 16:44:49 PDT"/>
    <s v="Brooklyn, New York, United States"/>
    <x v="1"/>
    <n v="2687.3"/>
    <s v="Brooklyn"/>
    <s v=" New York"/>
    <s v=" United States"/>
    <m/>
    <n v="30"/>
    <n v="767"/>
    <n v="864"/>
    <e v="#NAME?"/>
  </r>
  <r>
    <s v="Armaf"/>
    <s v="Nomad The Wanderer by Armaf cologne for men EDP 3.3 / 3.4 oz New in Box"/>
    <s v="Eau de Perfume"/>
    <n v="36.950000000000003"/>
    <s v="US $36.95/ea"/>
    <n v="36"/>
    <s v="36 available / 109 sold"/>
    <n v="109"/>
    <s v="May 16, 2024 09:13:23 PDT"/>
    <s v="Dallas, Texas, United States"/>
    <x v="1"/>
    <n v="4027.55"/>
    <s v="Dallas"/>
    <s v=" Texas"/>
    <s v=" United States"/>
    <m/>
    <n v="30"/>
    <n v="773"/>
    <n v="743"/>
    <e v="#NAME?"/>
  </r>
  <r>
    <s v="Armaf"/>
    <s v="ARMAF OMBRE OUD INTENSE 3.4 FL. OZ / 100 ML EAU DE PARFUM FOR MEN"/>
    <s v="Eau de Parfum"/>
    <n v="99.95"/>
    <s v="US $99.95"/>
    <n v="10"/>
    <s v="More than 10 available / 79 sold"/>
    <n v="79"/>
    <s v="May 17, 2024 11:37:14 PDT"/>
    <s v="Houston, Texas, United States"/>
    <x v="0"/>
    <n v="7896.05"/>
    <s v="Houston"/>
    <s v=" Texas"/>
    <s v=" United States"/>
    <m/>
    <n v="30"/>
    <n v="851"/>
    <n v="547"/>
    <e v="#NAME?"/>
  </r>
  <r>
    <s v="Armaf"/>
    <s v="ARMAF Men's Odyssey Mandarin Sky EDP Spray 3.4 oz Limited Edition Y1"/>
    <s v="Eau de Parfum"/>
    <n v="39.99"/>
    <s v="US $39.99"/>
    <n v="3"/>
    <s v="3 available / 76 sold"/>
    <n v="76"/>
    <s v="May 24, 2024 00:56:45 PDT"/>
    <s v="Los Angeles, California, United States"/>
    <x v="1"/>
    <n v="3039.2400000000002"/>
    <s v="Los Angeles"/>
    <s v=" California"/>
    <s v=" United States"/>
    <m/>
    <n v="30"/>
    <n v="869"/>
    <n v="825"/>
    <e v="#NAME?"/>
  </r>
  <r>
    <s v="Armaf"/>
    <s v="Club De Nuit Intense (Limited Edition) Armaf men Pure Parfum 3.6 oz New in Box"/>
    <s v="De Nuit"/>
    <n v="62.99"/>
    <s v="US $62.99/ea"/>
    <n v="3"/>
    <s v="3 available / 61 sold"/>
    <n v="61"/>
    <s v="May 23, 2024 00:04:13 PDT"/>
    <s v="Melissa, Texas, United States"/>
    <x v="1"/>
    <n v="3842.3900000000003"/>
    <s v="Melissa"/>
    <s v=" Texas"/>
    <s v=" United States"/>
    <m/>
    <n v="30"/>
    <n v="934"/>
    <n v="756"/>
    <e v="#NAME?"/>
  </r>
  <r>
    <s v="Armaf"/>
    <s v="ARMAF VENTANA MARINE EDP 3.4 OZ / 100 ML FOR MEN (NIB) SEALED"/>
    <s v="Eau de Parfum"/>
    <n v="29"/>
    <s v="US $29.00"/>
    <n v="3"/>
    <s v="3 available / 57 sold"/>
    <n v="57"/>
    <s v="May 20, 2024 18:06:47 PDT"/>
    <s v="Brooklyn, New York, United States"/>
    <x v="1"/>
    <n v="1653"/>
    <s v="Brooklyn"/>
    <s v=" New York"/>
    <s v=" United States"/>
    <m/>
    <n v="30"/>
    <n v="955"/>
    <n v="1040"/>
    <e v="#NAME?"/>
  </r>
  <r>
    <s v="Armaf"/>
    <s v="Club de Nuit Intense by Armaf cologne for men EDT 3.6 oz New in Box"/>
    <s v="Eau de Toilette"/>
    <n v="30.58"/>
    <s v="US $30.58"/>
    <n v="10"/>
    <s v="More than 10 available / 31 sold"/>
    <n v="31"/>
    <s v="May 23, 2024 08:39:30 PDT"/>
    <s v="United States"/>
    <x v="1"/>
    <n v="947.9799999999999"/>
    <s v="United States"/>
    <m/>
    <m/>
    <m/>
    <n v="30"/>
    <n v="1177"/>
    <n v="1273"/>
    <e v="#NAME?"/>
  </r>
  <r>
    <s v="Armaf"/>
    <s v="TAG UOMO ROSSO BY ARMAF EDP 3.4 OZ / 100 ML FOR MEN (NIB)SEALED"/>
    <s v="Eau de Parfum"/>
    <n v="39"/>
    <s v="US $39.00"/>
    <n v="3"/>
    <s v="3 available / 24 sold"/>
    <n v="24"/>
    <s v="May 22, 2024 10:17:56 PDT"/>
    <s v="Brooklyn, New York, United States"/>
    <x v="1"/>
    <n v="936"/>
    <s v="Brooklyn"/>
    <s v=" New York"/>
    <s v=" United States"/>
    <m/>
    <n v="30"/>
    <n v="1275"/>
    <n v="1281"/>
    <e v="#NAME?"/>
  </r>
  <r>
    <s v="Armaf"/>
    <s v="Armaf Ladies The Pride Of Armaf White EDP Spray 3.4 oz Fragrances 6294015138320"/>
    <s v="Fragrances"/>
    <n v="26.31"/>
    <s v="US $26.31"/>
    <n v="3"/>
    <s v="3 available / 20 sold"/>
    <n v="20"/>
    <s v="May 24, 2024 09:32:31 PDT"/>
    <s v="Brooklyn, New York, United States"/>
    <x v="0"/>
    <n v="526.19999999999993"/>
    <s v="Brooklyn"/>
    <s v=" New York"/>
    <s v=" United States"/>
    <m/>
    <n v="30"/>
    <n v="1346"/>
    <n v="1489"/>
    <e v="#NAME?"/>
  </r>
  <r>
    <s v="Armaf"/>
    <s v="Club de Nuit Intense by Armaf cologne for men EDT 3.6 oz New in Box ☆"/>
    <s v="Eau de Toilette"/>
    <n v="30.31"/>
    <s v="US $30.31"/>
    <n v="10"/>
    <s v="More than 10 available / 17 sold"/>
    <n v="17"/>
    <s v="May 23, 2024 08:39:31 PDT"/>
    <s v="United States"/>
    <x v="1"/>
    <n v="515.27"/>
    <s v="United States"/>
    <m/>
    <m/>
    <m/>
    <n v="30"/>
    <n v="1408"/>
    <n v="1498"/>
    <e v="#NAME?"/>
  </r>
  <r>
    <s v="Armaf"/>
    <s v="Odyssey Aoud Edition by Armaf 3.4 oz EDP Cologne for Men New In Box"/>
    <s v="Eau de Parfum"/>
    <n v="29.03"/>
    <s v="US $29.03"/>
    <n v="2"/>
    <s v="2 available / 11 sold"/>
    <n v="11"/>
    <s v="May 23, 2024 01:07:01 PDT"/>
    <s v="Hackensack, New Jersey, United States"/>
    <x v="1"/>
    <n v="319.33000000000004"/>
    <s v="Hackensack"/>
    <s v=" New Jersey"/>
    <s v=" United States"/>
    <m/>
    <n v="30"/>
    <n v="1561"/>
    <n v="1648"/>
    <e v="#NAME?"/>
  </r>
  <r>
    <s v="Armaf"/>
    <s v="Armaf club de nuit UNTOLD 6.7oz/200ml Eau de Parfum Unisex Spray - New &amp; Sealed"/>
    <s v="Eau de Parfum"/>
    <n v="85"/>
    <s v="US $85.00"/>
    <n v="10"/>
    <s v="More than 10 available / 10 sold"/>
    <n v="10"/>
    <s v="Apr 24, 2024 15:40:00 PDT"/>
    <s v="Houston, Texas, United States"/>
    <x v="1"/>
    <n v="850"/>
    <s v="Houston"/>
    <s v=" Texas"/>
    <s v=" United States"/>
    <m/>
    <n v="30"/>
    <n v="1586"/>
    <n v="1307"/>
    <e v="#NAME?"/>
  </r>
  <r>
    <s v="Armaf"/>
    <s v="Armaf Club De Nuit Sillage 1.0 oz / 30ml Eau De Parfum Spray | Unisex | Sealed |"/>
    <s v="Eau de Parfum"/>
    <n v="29.99"/>
    <s v="US $29.99/ea"/>
    <n v="3"/>
    <s v="3 available / 7 sold"/>
    <n v="7"/>
    <s v="May 17, 2024 11:19:13 PDT"/>
    <s v="Houston, Texas, United States"/>
    <x v="1"/>
    <n v="209.92999999999998"/>
    <s v="Houston"/>
    <s v=" Texas"/>
    <s v=" United States"/>
    <m/>
    <n v="30"/>
    <n v="1686"/>
    <n v="1744"/>
    <e v="#NAME?"/>
  </r>
  <r>
    <s v="Armaf"/>
    <s v="Club de Nuit Urban Man Elixir by Armaf 3.6 oz EDP Cologne for Men New In Box"/>
    <s v="Eau de Parfum"/>
    <n v="38.97"/>
    <s v="US $38.97"/>
    <n v="10"/>
    <s v="More than 10 available / 4 sold"/>
    <n v="4"/>
    <s v=""/>
    <s v="North Brunswick, New Jersey, United States"/>
    <x v="1"/>
    <n v="155.88"/>
    <s v="North Brunswick"/>
    <s v=" New Jersey"/>
    <s v=" United States"/>
    <m/>
    <n v="30"/>
    <n v="1798"/>
    <n v="1807"/>
    <e v="#NAME?"/>
  </r>
  <r>
    <s v="Armaf"/>
    <s v="Armaf Club de Nuit Precieux 1 Extrait de Parfum 1.8oz/55ml | New Launch | Sealed"/>
    <s v="Extrait de Parfum"/>
    <n v="125"/>
    <s v="US $125.00"/>
    <n v="10"/>
    <s v="More than 10 available / 2 sold"/>
    <n v="2"/>
    <s v=""/>
    <s v="Houston, Texas, United States"/>
    <x v="1"/>
    <n v="250"/>
    <s v="Houston"/>
    <s v=" Texas"/>
    <s v=" United States"/>
    <m/>
    <n v="30"/>
    <n v="1891"/>
    <n v="1706"/>
    <e v="#NAME?"/>
  </r>
  <r>
    <s v="Armaf"/>
    <s v="Armaf Odyssey Mandarin Sky Eau de Parfum for Men 3.4 Oz / 100ml"/>
    <s v="Eau de Parfum"/>
    <n v="33.99"/>
    <s v="US $33.99"/>
    <n v="22"/>
    <s v="22 available / 2 sold"/>
    <n v="2"/>
    <s v="May 19, 2024 18:24:26 PDT"/>
    <s v="Miami, Florida, United States"/>
    <x v="1"/>
    <n v="67.98"/>
    <s v="Miami"/>
    <s v=" Florida"/>
    <s v=" United States"/>
    <m/>
    <n v="30"/>
    <n v="1891"/>
    <n v="1924"/>
    <e v="#NAME?"/>
  </r>
  <r>
    <s v="Armaf"/>
    <s v="Armaf Tag Him Uomo Rosso Red Eau De Parfum 100ml"/>
    <s v="Eau de Parfum"/>
    <n v="45.35"/>
    <s v="US $45.35/ea"/>
    <n v="2"/>
    <s v="2 available / 1 sold"/>
    <n v="1"/>
    <s v="May 23, 2024 01:40:32 PDT"/>
    <s v="DELHI, DELHI, India"/>
    <x v="1"/>
    <n v="45.35"/>
    <s v="DELHI"/>
    <s v=" DELHI"/>
    <s v=" India"/>
    <m/>
    <n v="30"/>
    <n v="1926"/>
    <n v="1947"/>
    <e v="#NAME?"/>
  </r>
  <r>
    <s v="Armand Dupree Fuller"/>
    <s v="LUCIA MENDEZ PERFUMES CON FEROMONAS ELIGE TU FAVORITO 100% ORIGINAL CAJA SELLADA"/>
    <s v="Eau de Cologne"/>
    <n v="32.99"/>
    <s v="US $32.99"/>
    <n v="10"/>
    <s v="More than 10 available / 472 sold"/>
    <n v="472"/>
    <s v="May 16, 2024 12:21:53 PDT"/>
    <s v="Austin, Texas, United States"/>
    <x v="0"/>
    <n v="15571.28"/>
    <s v="Austin"/>
    <s v=" Texas"/>
    <s v=" United States"/>
    <m/>
    <n v="31"/>
    <n v="369"/>
    <n v="373"/>
    <e v="#NAME?"/>
  </r>
  <r>
    <s v="AS  SHOWN"/>
    <s v="Women Perfume 3.4 oz / 100 ml Eau De Toilette Spray"/>
    <s v="Eau de Toilette"/>
    <n v="30.98"/>
    <s v="US $30.98"/>
    <n v="10"/>
    <s v="10 available / 12 sold"/>
    <n v="12"/>
    <s v="May 24, 2024 06:30:49 PDT"/>
    <s v="CA, China"/>
    <x v="0"/>
    <n v="371.76"/>
    <s v="CA"/>
    <s v=" China"/>
    <m/>
    <m/>
    <n v="32"/>
    <n v="1531"/>
    <n v="1601"/>
    <e v="#NAME?"/>
  </r>
  <r>
    <s v="AS PHOTOS"/>
    <s v="New Carolina-Herrera 212 NYC Men Eau De Toilette 3.4 oz/ 100 ml"/>
    <s v="Eau de Toilette"/>
    <n v="34.68"/>
    <s v="US $34.68/ea"/>
    <n v="8"/>
    <s v="8 available / 2 sold"/>
    <n v="2"/>
    <s v=""/>
    <s v="Austin, Texas, United States"/>
    <x v="1"/>
    <n v="69.36"/>
    <s v="Austin"/>
    <s v=" Texas"/>
    <s v=" United States"/>
    <m/>
    <n v="33"/>
    <n v="1891"/>
    <n v="1922"/>
    <e v="#NAME?"/>
  </r>
  <r>
    <s v="As Picture Show"/>
    <s v="Sauvage Eau De Parfum 3.4 oz / 100 ml EDP Spray For Men New In Seald Box"/>
    <s v="Eau de Parfum"/>
    <n v="69.989999999999995"/>
    <s v="US $69.99"/>
    <n v="56"/>
    <s v="56 available / 44 sold"/>
    <n v="44"/>
    <s v="Apr 23, 2024 20:25:43 PDT"/>
    <s v="Dayton, New Jersey, United States"/>
    <x v="1"/>
    <n v="3079.56"/>
    <s v="Dayton"/>
    <s v=" New Jersey"/>
    <s v=" United States"/>
    <m/>
    <n v="34"/>
    <n v="1038"/>
    <n v="821"/>
    <e v="#NAME?"/>
  </r>
  <r>
    <s v="As picture show"/>
    <s v="New In Box Eau De Parfum Aventus 3.3 /OZ 100 ML Spray For men"/>
    <s v="Eau de Parfum"/>
    <n v="189.99"/>
    <s v="US $189.99"/>
    <n v="2"/>
    <s v="2 available / 32 sold"/>
    <n v="32"/>
    <s v="May 24, 2024 04:22:27 PDT"/>
    <s v="Livingston Manor, New York, United States"/>
    <x v="1"/>
    <n v="6079.68"/>
    <s v="Livingston Manor"/>
    <s v=" New York"/>
    <s v=" United States"/>
    <m/>
    <n v="34"/>
    <n v="1163"/>
    <n v="635"/>
    <e v="#NAME?"/>
  </r>
  <r>
    <s v="As Picture Show"/>
    <s v="Carmina Eau De Parfume EDP 75ml 2.5 oz Perfume Spray For Women Gifts New In Box"/>
    <s v="Eau de Parfum"/>
    <n v="128.88"/>
    <s v="US $128.88"/>
    <n v="4"/>
    <s v="4 available / 24 sold"/>
    <n v="24"/>
    <s v="May 24, 2024 10:01:33 PDT"/>
    <s v="HongKong, Hong Kong"/>
    <x v="0"/>
    <n v="3093.12"/>
    <s v="HongKong"/>
    <s v=" Hong Kong"/>
    <m/>
    <m/>
    <n v="34"/>
    <n v="1275"/>
    <n v="818"/>
    <e v="#NAME?"/>
  </r>
  <r>
    <s v="As Picture Show"/>
    <s v="For Millesime Imperial Cologne Perfume 3.3 oz 100ML for Men Women Unisex NIB"/>
    <s v="Perfume"/>
    <n v="124.99"/>
    <s v="US $124.99"/>
    <n v="4"/>
    <s v="4 available / 13 sold"/>
    <n v="13"/>
    <s v="May 24, 2024 10:01:25 PDT"/>
    <s v="Taiwan, Taiwan"/>
    <x v="1"/>
    <n v="1624.87"/>
    <s v="Taiwan"/>
    <s v=" Taiwan"/>
    <m/>
    <m/>
    <n v="34"/>
    <n v="1509"/>
    <n v="1046"/>
    <e v="#NAME?"/>
  </r>
  <r>
    <s v="AS PICTURE SHOWN"/>
    <s v="Silver Mountain Water Eau De Parfum 3.3 / 3.4 OZ 100 ML Spray For men New In Box"/>
    <s v="Eau de Parfum"/>
    <n v="125.99"/>
    <s v="US $125.99"/>
    <m/>
    <s v="Last One / 15 sold"/>
    <n v="15"/>
    <s v="May 24, 2024 01:04:08 PDT"/>
    <s v="Livingston Manor, New York, United States"/>
    <x v="1"/>
    <n v="1889.85"/>
    <s v="Livingston Manor"/>
    <s v=" New York"/>
    <s v=" United States"/>
    <m/>
    <n v="35"/>
    <n v="1456"/>
    <n v="976"/>
    <e v="#NAME?"/>
  </r>
  <r>
    <s v="As Picture Shown"/>
    <s v="For BITTER PEACH Eau De Parfume 3.4 oz 100 ml For men women Unisex New In Box"/>
    <s v="Eau de Parfum"/>
    <n v="99.99"/>
    <s v="US $99.99"/>
    <n v="4"/>
    <s v="4 available / 8 sold"/>
    <n v="8"/>
    <s v="May 24, 2024 10:01:25 PDT"/>
    <s v="HongKong, Hong Kong"/>
    <x v="1"/>
    <n v="799.92"/>
    <s v="HongKong"/>
    <s v=" Hong Kong"/>
    <m/>
    <m/>
    <n v="35"/>
    <n v="1644"/>
    <n v="1324"/>
    <e v="#NAME?"/>
  </r>
  <r>
    <s v="AS SHOW"/>
    <s v="Sauvage Eau De Parfum  3.4 oz / 100 ml EDP Spray For Men New In Seald Box"/>
    <s v="Eau de Parfum"/>
    <n v="69.989999999999995"/>
    <s v="US $69.99"/>
    <n v="10"/>
    <s v="More than 10 available / 157 sold"/>
    <n v="157"/>
    <s v="May 23, 2024 22:52:49 PDT"/>
    <s v="Dayton, New Jersey, Hong Kong"/>
    <x v="1"/>
    <n v="10988.429999999998"/>
    <s v="Dayton"/>
    <s v=" New Jersey"/>
    <s v=" Hong Kong"/>
    <m/>
    <n v="36"/>
    <n v="647"/>
    <n v="456"/>
    <e v="#NAME?"/>
  </r>
  <r>
    <s v="As Show"/>
    <s v="Versace Pour Homme Signature 3.4 oz EDT Cologne for Men New In Box"/>
    <s v="Eau de Toilette"/>
    <n v="29.99"/>
    <s v="US $29.99/ea"/>
    <n v="10"/>
    <s v="10 available / 92 sold"/>
    <n v="92"/>
    <s v="May 23, 2024 17:35:18 PDT"/>
    <s v="New York,United States, Hong Kong"/>
    <x v="1"/>
    <n v="2759.08"/>
    <s v="New York"/>
    <s v="United States"/>
    <s v=" Hong Kong"/>
    <m/>
    <n v="36"/>
    <n v="811"/>
    <n v="854"/>
    <e v="#NAME?"/>
  </r>
  <r>
    <s v="As Show"/>
    <s v="Sauvage Eau de Parfum Spray For Men 3.4 Oz/100ml New In Seald Box"/>
    <s v="Eau de Parfum"/>
    <n v="59.99"/>
    <s v="US $59.99/ea"/>
    <n v="9"/>
    <s v="9 available / 63 sold"/>
    <n v="63"/>
    <s v="May 23, 2024 03:08:18 PDT"/>
    <s v="Dayton,New Jersey, Hong Kong"/>
    <x v="1"/>
    <n v="3779.3700000000003"/>
    <s v="Dayton"/>
    <s v="New Jersey"/>
    <s v=" Hong Kong"/>
    <m/>
    <n v="36"/>
    <n v="928"/>
    <n v="762"/>
    <e v="#NAME?"/>
  </r>
  <r>
    <s v="AS SHOW"/>
    <s v="Eros 3.4 oz / 100ml EDP Spray For Men New Sealed in Box"/>
    <s v="Eau de Toilette"/>
    <n v="35.99"/>
    <s v="US $35.99"/>
    <n v="10"/>
    <s v="10 available / 51 sold"/>
    <n v="51"/>
    <s v="May 23, 2024 19:47:23 PDT"/>
    <s v="New York,USA, Hong Kong"/>
    <x v="1"/>
    <n v="1835.49"/>
    <s v="New York"/>
    <s v="USA"/>
    <s v=" Hong Kong"/>
    <m/>
    <n v="36"/>
    <n v="986"/>
    <n v="994"/>
    <e v="#NAME?"/>
  </r>
  <r>
    <s v="As Show"/>
    <s v="Sauvage EDP Eau de Parfum Cologne for Men 3.4 oz New In Box Free Shipping"/>
    <s v="Eau de Parfum"/>
    <n v="69.989999999999995"/>
    <s v="US $69.99"/>
    <n v="10"/>
    <s v="More than 10 available / 49 sold"/>
    <n v="49"/>
    <s v="May 11, 2024 04:30:04 PDT"/>
    <s v="Hong Kong, Hong Kong"/>
    <x v="1"/>
    <n v="3429.5099999999998"/>
    <s v="Hong Kong"/>
    <s v=" Hong Kong"/>
    <m/>
    <m/>
    <n v="36"/>
    <n v="999"/>
    <n v="789"/>
    <e v="#NAME?"/>
  </r>
  <r>
    <s v="AS SHOW"/>
    <s v="A-v-entus Eau de Parfum 3.3 oz 100ML Millesime EDP Col-ogne for Men New In Box"/>
    <s v="Eau de Parfum"/>
    <n v="109.99"/>
    <s v="US $109.99"/>
    <n v="8"/>
    <s v="8 available / 48 sold"/>
    <n v="48"/>
    <s v="May 23, 2024 23:07:49 PDT"/>
    <s v="Atlanta, Georgia, Canada"/>
    <x v="1"/>
    <n v="5279.5199999999995"/>
    <s v="Atlanta"/>
    <s v=" Georgia"/>
    <s v=" Canada"/>
    <m/>
    <n v="36"/>
    <n v="1006"/>
    <n v="670"/>
    <e v="#NAME?"/>
  </r>
  <r>
    <s v="As Show"/>
    <s v="3.3 oz 100 ml Flora Gorgeous Gardena Eau De Parfum EDP For Women New In Box"/>
    <s v="Eau de Parfum"/>
    <n v="49.99"/>
    <s v="US $49.99"/>
    <n v="4"/>
    <s v="4 available / 46 sold"/>
    <n v="46"/>
    <s v="May 24, 2024 02:32:48 PDT"/>
    <s v="HongKong, Hong Kong"/>
    <x v="0"/>
    <n v="2299.54"/>
    <s v="HongKong"/>
    <s v=" Hong Kong"/>
    <m/>
    <m/>
    <n v="36"/>
    <n v="1022"/>
    <n v="912"/>
    <e v="#NAME?"/>
  </r>
  <r>
    <s v="As Show"/>
    <s v="Eros Eau de Toilette Spray 3.4 oz EDP Cologne for Men New In Box"/>
    <s v="Eau de Toilette"/>
    <n v="35.99"/>
    <s v="US $35.99/ea"/>
    <n v="10"/>
    <s v="10 available / 46 sold"/>
    <n v="46"/>
    <s v="May 23, 2024 17:33:21 PDT"/>
    <s v="New York,United States, Taiwan"/>
    <x v="1"/>
    <n v="1655.5400000000002"/>
    <s v="New York"/>
    <s v="United States"/>
    <s v=" Taiwan"/>
    <m/>
    <n v="36"/>
    <n v="1022"/>
    <n v="1039"/>
    <e v="#NAME?"/>
  </r>
  <r>
    <s v="As Show"/>
    <s v="Versace Pour Homme Dylan Blue EDT Cologne for Men 3.4 oz New in Box"/>
    <s v="Eau de Toilette"/>
    <n v="38.99"/>
    <s v="US $38.99/ea"/>
    <n v="9"/>
    <s v="9 available / 37 sold"/>
    <n v="37"/>
    <s v="May 23, 2024 17:35:18 PDT"/>
    <s v="New York,United States, Hong Kong"/>
    <x v="1"/>
    <n v="1442.63"/>
    <s v="New York"/>
    <s v="United States"/>
    <s v=" Hong Kong"/>
    <m/>
    <n v="36"/>
    <n v="1108"/>
    <n v="1089"/>
    <e v="#NAME?"/>
  </r>
  <r>
    <s v="As Show"/>
    <s v="J'adore Eau De Parfum  3.4 oz EDP Spray Gift For Women New Sealed 100 ml"/>
    <s v="Eau de Parfum"/>
    <n v="71.41"/>
    <s v="US $71.41/ea"/>
    <n v="5"/>
    <s v="5 available / 27 sold"/>
    <n v="27"/>
    <s v="May 20, 2024 07:43:07 PDT"/>
    <s v="California,United States, Hong Kong"/>
    <x v="0"/>
    <n v="1928.07"/>
    <s v="California"/>
    <s v="United States"/>
    <s v=" Hong Kong"/>
    <m/>
    <n v="36"/>
    <n v="1226"/>
    <n v="967"/>
    <e v="#NAME?"/>
  </r>
  <r>
    <s v="AS SHOW"/>
    <s v="Mens Cologne 3.4oz Y Perfume Eau De Parfum 100ml Spray for Men New In Box"/>
    <s v="Eau de Parfum"/>
    <n v="49.99"/>
    <s v="US $49.99"/>
    <n v="8"/>
    <s v="8 available / 25 sold"/>
    <n v="25"/>
    <s v="May 24, 2024 00:24:35 PDT"/>
    <s v="California or Hong Kong, Hong Kong"/>
    <x v="1"/>
    <n v="1249.75"/>
    <s v="California or Hong Kong"/>
    <s v=" Hong Kong"/>
    <m/>
    <m/>
    <n v="36"/>
    <n v="1257"/>
    <n v="1156"/>
    <e v="#NAME?"/>
  </r>
  <r>
    <s v="As Show"/>
    <s v="A-ventus Eau De Parfum For Men Millesime EDP Cologne New In Box 3.3 Oz /100ML"/>
    <s v="Eau de Parfum"/>
    <n v="109.99"/>
    <s v="US $109.99/ea"/>
    <n v="3"/>
    <s v="3 available / 24 sold"/>
    <n v="24"/>
    <s v="May 23, 2024 18:03:02 PDT"/>
    <s v="California,United States, Hong Kong, Hong Kong"/>
    <x v="1"/>
    <n v="2639.7599999999998"/>
    <s v="California"/>
    <s v="United States"/>
    <s v=" Hong Kong"/>
    <s v=" Hong Kong"/>
    <n v="36"/>
    <n v="1275"/>
    <n v="871"/>
    <e v="#NAME?"/>
  </r>
  <r>
    <s v="As Show"/>
    <s v="Narciso Rodriguez Musc Noir Rose 3.3 Oz /100ml Eau de Parfum for Women New Us"/>
    <s v="Eau de Parfum"/>
    <n v="64.88"/>
    <s v="US $64.88/ea"/>
    <n v="10"/>
    <s v="10 available / 22 sold"/>
    <n v="22"/>
    <s v="May 23, 2024 17:33:21 PDT"/>
    <s v="New York,United States, Hong Kong"/>
    <x v="0"/>
    <n v="1427.36"/>
    <s v="New York"/>
    <s v="United States"/>
    <s v=" Hong Kong"/>
    <m/>
    <n v="36"/>
    <n v="1310"/>
    <n v="1095"/>
    <e v="#NAME?"/>
  </r>
  <r>
    <s v="As Show"/>
    <s v="J'adore 3.4 oz/100 ml Eau De Parfum EDP Women Spray Gift For Her New &amp; Sealed US"/>
    <s v="Eau de Parfum"/>
    <n v="49.99"/>
    <s v="US $49.99"/>
    <n v="8"/>
    <s v="8 available / 22 sold"/>
    <n v="22"/>
    <s v="May 23, 2024 17:51:19 PDT"/>
    <s v="USA, New Jersey, Hong Kong"/>
    <x v="0"/>
    <n v="1099.78"/>
    <s v="USA"/>
    <s v=" New Jersey"/>
    <s v=" Hong Kong"/>
    <m/>
    <n v="36"/>
    <n v="1310"/>
    <n v="1221"/>
    <e v="#NAME?"/>
  </r>
  <r>
    <s v="As Show"/>
    <s v="Carmina By Creed EDP 75ml 2.5 oz Spray For Women Gifts New In Sealed Box"/>
    <s v=""/>
    <n v="128.88"/>
    <s v="US $128.88"/>
    <n v="10"/>
    <s v="10 available / 21 sold"/>
    <n v="21"/>
    <s v="May 24, 2024 00:32:16 PDT"/>
    <s v="New Jersey, United States, Hong Kong"/>
    <x v="0"/>
    <n v="2706.48"/>
    <s v="New Jersey"/>
    <s v=" United States"/>
    <s v=" Hong Kong"/>
    <m/>
    <n v="36"/>
    <n v="1329"/>
    <n v="860"/>
    <e v="#NAME?"/>
  </r>
  <r>
    <s v="As Show"/>
    <s v="Addict by Christian EDP Fragrances for Women 3.4 oz / 100 ml NEW IN SEALED BOX"/>
    <s v="EDP"/>
    <n v="59.99"/>
    <s v="US $59.99"/>
    <n v="10"/>
    <s v="More than 10 available / 20 sold"/>
    <n v="20"/>
    <s v="May 24, 2024 00:31:53 PDT"/>
    <s v="New York, United States, Hong Kong"/>
    <x v="0"/>
    <n v="1199.8"/>
    <s v="New York"/>
    <s v=" United States"/>
    <s v=" Hong Kong"/>
    <m/>
    <n v="36"/>
    <n v="1346"/>
    <n v="1179"/>
    <e v="#NAME?"/>
  </r>
  <r>
    <s v="AS SHOW"/>
    <s v="PRADA Paradoxe by Prada EDP 3.0oz/90ml Spray Perfume for Women New In Box US"/>
    <s v="Eau de Parfum"/>
    <n v="58.99"/>
    <s v="US $58.99"/>
    <m/>
    <s v="Out of Stock / 18 sold"/>
    <n v="18"/>
    <s v="May 24, 2024 00:15:13 PDT"/>
    <s v="Astoria, New York, United States"/>
    <x v="0"/>
    <n v="1061.82"/>
    <s v="Astoria"/>
    <s v=" New York"/>
    <s v=" United States"/>
    <m/>
    <n v="36"/>
    <n v="1389"/>
    <n v="1236"/>
    <e v="#NAME?"/>
  </r>
  <r>
    <s v="As Show"/>
    <s v="YSL Yves Saint Laurent Y Eau de Toilette 3.3OZ EDT Cologne Spray For Mens New"/>
    <s v="Eau de Toilette"/>
    <n v="47.99"/>
    <s v="US $47.99/ea"/>
    <n v="6"/>
    <s v="6 available / 16 sold"/>
    <n v="16"/>
    <s v="May 21, 2024 09:39:57 PDT"/>
    <s v="California,United States, Hong Kong"/>
    <x v="1"/>
    <n v="767.84"/>
    <s v="California"/>
    <s v="United States"/>
    <s v=" Hong Kong"/>
    <m/>
    <n v="36"/>
    <n v="1433"/>
    <n v="1334"/>
    <e v="#NAME?"/>
  </r>
  <r>
    <s v="As Show"/>
    <s v="Fahrenheit Eau De Toilette 3.4 oz/100 ml EDT Cologne Spray for Men New in Box"/>
    <s v="Eau de Toilette"/>
    <n v="49.99"/>
    <s v="US $49.99/ea"/>
    <n v="20"/>
    <s v="20 available / 15 sold"/>
    <n v="15"/>
    <s v="May 24, 2024 02:29:59 PDT"/>
    <s v="Dayton,New Jersey, Hong Kong"/>
    <x v="1"/>
    <n v="749.85"/>
    <s v="Dayton"/>
    <s v="New Jersey"/>
    <s v=" Hong Kong"/>
    <m/>
    <n v="36"/>
    <n v="1456"/>
    <n v="1342"/>
    <e v="#NAME?"/>
  </r>
  <r>
    <s v="As Show"/>
    <s v="L'Imperatrice 3 by D&amp;G 3.3 oz 100ml Eau de Toilette Perfume for Women New In Box"/>
    <s v="Eau de Toilette"/>
    <n v="32.99"/>
    <s v="US $32.99/ea"/>
    <n v="4"/>
    <s v="4 available / 14 sold"/>
    <n v="14"/>
    <s v="May 24, 2024 10:01:28 PDT"/>
    <s v="HongKong, Hong Kong"/>
    <x v="0"/>
    <n v="461.86"/>
    <s v="HongKong"/>
    <s v=" Hong Kong"/>
    <m/>
    <m/>
    <n v="36"/>
    <n v="1480"/>
    <n v="1531"/>
    <e v="#NAME?"/>
  </r>
  <r>
    <s v="As Show"/>
    <s v="YSL Yves Saint Laurent Y Eau de Perfume Spray Cologne For Men 3.3 oz 100ML"/>
    <s v="Eau de Parfum"/>
    <n v="39.99"/>
    <s v="US $39.99/ea"/>
    <n v="8"/>
    <s v="8 available / 10 sold"/>
    <n v="10"/>
    <s v="May 19, 2024 18:09:04 PDT"/>
    <s v="Dayton,New Jersey, Hong Kong"/>
    <x v="1"/>
    <n v="399.90000000000003"/>
    <s v="Dayton"/>
    <s v="New Jersey"/>
    <s v=" Hong Kong"/>
    <m/>
    <n v="36"/>
    <n v="1586"/>
    <n v="1582"/>
    <e v="#NAME?"/>
  </r>
  <r>
    <s v="As Show"/>
    <s v="J'adore Parfum D'eau by Christian 3.4 oz EDP Fragrance for Women New In Box"/>
    <s v="Eau de Parfum"/>
    <n v="59.99"/>
    <s v="US $59.99/ea"/>
    <n v="10"/>
    <s v="More than 10 available / 9 sold"/>
    <n v="9"/>
    <s v="May 23, 2024 01:23:05 PDT"/>
    <s v="USA, New Jersey, Hong Kong"/>
    <x v="0"/>
    <n v="539.91"/>
    <s v="USA"/>
    <s v=" New Jersey"/>
    <s v=" Hong Kong"/>
    <m/>
    <n v="36"/>
    <n v="1615"/>
    <n v="1481"/>
    <e v="#NAME?"/>
  </r>
  <r>
    <s v="As Show"/>
    <s v="Flora Gorgeous Magnolia By-Gucci Eau De Parfum EDP 3.3 Oz Perfume For Women NIB"/>
    <s v="Eau de Parfum"/>
    <n v="54.99"/>
    <s v="US $54.99"/>
    <m/>
    <s v="Last One / 9 sold"/>
    <n v="9"/>
    <s v="May 23, 2024 18:59:45 PDT"/>
    <s v="Ithaca, New York, United States"/>
    <x v="0"/>
    <n v="494.91"/>
    <s v="Ithaca"/>
    <s v=" New York"/>
    <s v=" United States"/>
    <m/>
    <n v="36"/>
    <n v="1615"/>
    <n v="1508"/>
    <e v="#NAME?"/>
  </r>
  <r>
    <s v="AS SHOW"/>
    <s v="PRADA Paradoxe by Prada EDP 3.0oz/90ml Spray Perfume for Women New In Box"/>
    <s v="Eau de Parfum"/>
    <n v="59.99"/>
    <s v="US $59.99"/>
    <m/>
    <s v="Last One / 8 sold"/>
    <n v="8"/>
    <s v="May 24, 2024 00:21:33 PDT"/>
    <s v="Sea Cliff, New York, United States"/>
    <x v="0"/>
    <n v="479.92"/>
    <s v="Sea Cliff"/>
    <s v=" New York"/>
    <s v=" United States"/>
    <m/>
    <n v="36"/>
    <n v="1644"/>
    <n v="1517"/>
    <e v="#NAME?"/>
  </r>
  <r>
    <s v="As Show"/>
    <s v="J'adore 3.4 oz/100 ml Eau De Parfum EDP Women Spray Gift For Her New &amp; Sealed"/>
    <s v="Eau de Parfum"/>
    <n v="78.989999999999995"/>
    <s v="US $78.99/ea"/>
    <n v="10"/>
    <s v="10 available / 7 sold"/>
    <n v="7"/>
    <s v="May 22, 2024 05:41:23 PDT"/>
    <s v="Warren, Michigan, United States"/>
    <x v="0"/>
    <n v="552.92999999999995"/>
    <s v="Warren"/>
    <s v=" Michigan"/>
    <s v=" United States"/>
    <m/>
    <n v="36"/>
    <n v="1686"/>
    <n v="1465"/>
    <e v="#NAME?"/>
  </r>
  <r>
    <s v="AS SHOW"/>
    <s v="Blooming Bouquet Bydior 3.4oz/ 100ml  EDT Perfume for Women Spray Sealed In Box"/>
    <s v="Eau de Toilette"/>
    <n v="74.989999999999995"/>
    <s v="US $74.99"/>
    <m/>
    <s v="Last One / 6 sold"/>
    <n v="6"/>
    <s v="May 23, 2024 00:27:12 PDT"/>
    <s v="Staten Island, New York, United States"/>
    <x v="0"/>
    <n v="449.93999999999994"/>
    <s v="Staten Island"/>
    <s v=" New York"/>
    <s v=" United States"/>
    <m/>
    <n v="36"/>
    <n v="1721"/>
    <n v="1536"/>
    <e v="#NAME?"/>
  </r>
  <r>
    <s v="As Show"/>
    <s v="Black Orchid By Tom Ford3.4 oz / 100 ml EDP for Women New in Box Regular Size"/>
    <s v="Eau de Parfum"/>
    <n v="59.99"/>
    <s v="US $59.99/ea"/>
    <n v="5"/>
    <s v="5 available / 6 sold"/>
    <n v="6"/>
    <s v="May 24, 2024 00:33:12 PDT"/>
    <s v="USA,California, Hong Kong"/>
    <x v="0"/>
    <n v="359.94"/>
    <s v="USA"/>
    <s v="California"/>
    <s v=" Hong Kong"/>
    <m/>
    <n v="36"/>
    <n v="1721"/>
    <n v="1605"/>
    <e v="#NAME?"/>
  </r>
  <r>
    <s v="As Show"/>
    <s v="A v-entus Eau de Parfum 3.3 oz 100ML Millesime EDP Cologne for Men New In Box"/>
    <s v="Eau de Parfum"/>
    <n v="109.99"/>
    <s v="US $109.99"/>
    <n v="10"/>
    <s v="More than 10 available / 5 sold"/>
    <n v="5"/>
    <s v="May 23, 2024 19:11:36 PDT"/>
    <s v="North York, Ontario, Canada"/>
    <x v="1"/>
    <n v="549.94999999999993"/>
    <s v="North York"/>
    <s v=" Ontario"/>
    <s v=" Canada"/>
    <m/>
    <n v="36"/>
    <n v="1754"/>
    <n v="1470"/>
    <e v="#NAME?"/>
  </r>
  <r>
    <s v="AS SHOW"/>
    <s v="Bleu De Eau de parfum EDP 100ml 3.4 oz Cologne For Men New With Box"/>
    <s v=""/>
    <n v="89.99"/>
    <s v="US $89.99"/>
    <n v="5"/>
    <s v="5 available / 5 sold"/>
    <n v="5"/>
    <s v="May 14, 2024 20:43:05 PDT"/>
    <s v="New York,United States, Hong Kong"/>
    <x v="1"/>
    <n v="449.95"/>
    <s v="New York"/>
    <s v="United States"/>
    <s v=" Hong Kong"/>
    <m/>
    <n v="36"/>
    <n v="1754"/>
    <n v="1535"/>
    <e v="#NAME?"/>
  </r>
  <r>
    <s v="AS SHOW"/>
    <s v="Bleu De Paris Perfume 3.4Oz Eau De Parfum Cologne for Men Spray New With Box"/>
    <s v="Eau de Parfum"/>
    <n v="74.989999999999995"/>
    <s v="US $74.99/ea"/>
    <n v="2"/>
    <s v="2 available / 4 sold"/>
    <n v="4"/>
    <s v="May 23, 2024 16:32:28 PDT"/>
    <s v="Dayton, New Jersey, Hong Kong"/>
    <x v="1"/>
    <n v="299.95999999999998"/>
    <s v="Dayton"/>
    <s v=" New Jersey"/>
    <s v=" Hong Kong"/>
    <m/>
    <n v="36"/>
    <n v="1798"/>
    <n v="1664"/>
    <e v="#NAME?"/>
  </r>
  <r>
    <s v="As Show"/>
    <s v="Carmina By Creed2.5 oz / 75 ml Eau De Parfum For Women New In Box"/>
    <s v="Eau de Parfum/Perfume"/>
    <n v="124.99"/>
    <s v="US $124.99"/>
    <m/>
    <s v="Last One / 3 sold"/>
    <n v="3"/>
    <s v="May 24, 2024 00:32:54 PDT"/>
    <s v="USA, New Jersey, Hong Kong"/>
    <x v="0"/>
    <n v="374.96999999999997"/>
    <s v="USA"/>
    <s v=" New Jersey"/>
    <s v=" Hong Kong"/>
    <m/>
    <n v="36"/>
    <n v="1848"/>
    <n v="1598"/>
    <e v="#NAME?"/>
  </r>
  <r>
    <s v="AS SHOW"/>
    <s v="A-ventu-s for Men 3.3 OZ./ 100 ML.Eau de Parfum Spray for Men New Sealed Box"/>
    <s v="Eau de Parfum"/>
    <n v="99.49"/>
    <s v="US $99.49"/>
    <m/>
    <s v="Last One / 3 sold"/>
    <n v="3"/>
    <s v="May 24, 2024 00:20:22 PDT"/>
    <s v="Rochester, New York, United States"/>
    <x v="1"/>
    <n v="298.46999999999997"/>
    <s v="Rochester"/>
    <s v=" New York"/>
    <s v=" United States"/>
    <m/>
    <n v="36"/>
    <n v="1848"/>
    <n v="1670"/>
    <e v="#NAME?"/>
  </r>
  <r>
    <s v="as showed"/>
    <s v="Woemn Avon FAR AWAY Eau De Parfum Perfume Spray 1.7oz~NEW~SEALED | FREE SHIPPING"/>
    <s v="Eau de Parfum"/>
    <n v="14.99"/>
    <s v="US $14.99"/>
    <n v="10"/>
    <s v="More than 10 available / 80 sold"/>
    <n v="80"/>
    <s v="May 13, 2024 17:36:16 PDT"/>
    <s v="New York, Hong Kong"/>
    <x v="0"/>
    <n v="1199.2"/>
    <s v="New York"/>
    <s v=" Hong Kong"/>
    <m/>
    <m/>
    <n v="37"/>
    <n v="847"/>
    <n v="1182"/>
    <e v="#NAME?"/>
  </r>
  <r>
    <s v="as showed"/>
    <s v="Mens Fahrenheit Eau De Toilette Cologne Spray 3.4 fl.oz 100 ML New in Box Sealed"/>
    <s v="Eau de Toilette"/>
    <n v="43.47"/>
    <s v="US $43.47"/>
    <n v="10"/>
    <s v="More than 10 available / 34 sold"/>
    <n v="34"/>
    <s v="May 12, 2024 17:40:33 PDT"/>
    <s v="Hong Kong or Virginia, Hong Kong"/>
    <x v="1"/>
    <n v="1477.98"/>
    <s v="Hong Kong or Virginia"/>
    <s v=" Hong Kong"/>
    <m/>
    <m/>
    <n v="37"/>
    <n v="1144"/>
    <n v="1078"/>
    <e v="#NAME?"/>
  </r>
  <r>
    <s v="as showed"/>
    <s v="Men's Fahrenheit Eau De Toilette Cologne Spray 3.4oz / 100 ML New in Box Sealed"/>
    <s v="Eau de Toilette"/>
    <n v="9.61"/>
    <s v="US $9.61"/>
    <m/>
    <s v="Last One / 17 sold"/>
    <n v="17"/>
    <s v="May 20, 2024 19:45:54 PDT"/>
    <s v="New York, Hong Kong"/>
    <x v="1"/>
    <n v="163.37"/>
    <s v="New York"/>
    <s v=" Hong Kong"/>
    <m/>
    <m/>
    <n v="37"/>
    <n v="1408"/>
    <n v="1796"/>
    <e v="#NAME?"/>
  </r>
  <r>
    <s v="as showed"/>
    <s v="Givenchy Gentleman Reserve Privee 3.38oz 100ml EDP Cologne Mens Spray NEW in Box"/>
    <s v="Eau de Parfum"/>
    <n v="42.39"/>
    <s v="US $42.39"/>
    <n v="10"/>
    <s v="More than 10 available / 4 sold"/>
    <n v="4"/>
    <s v="May 20, 2024 19:16:37 PDT"/>
    <s v="California,United States,HK, Hong Kong"/>
    <x v="1"/>
    <n v="169.56"/>
    <s v="California"/>
    <s v="United States"/>
    <s v="HK"/>
    <s v=" Hong Kong"/>
    <n v="37"/>
    <n v="1798"/>
    <n v="1788"/>
    <e v="#NAME?"/>
  </r>
  <r>
    <s v="AS SHOWN"/>
    <s v="LIBRE By Yves Saint Laurent YSL Eau de Parfum EDP Perfume 3 Oz/90ML for Women"/>
    <s v="Eau de Parfum"/>
    <n v="59.99"/>
    <s v="US $59.99"/>
    <n v="10"/>
    <s v="More than 10 available / 114 sold"/>
    <n v="114"/>
    <s v="May 17, 2024 21:05:23 PDT"/>
    <s v="New Jersey, United States"/>
    <x v="0"/>
    <n v="6838.8600000000006"/>
    <s v="New Jersey"/>
    <s v=" United States"/>
    <m/>
    <m/>
    <n v="38"/>
    <n v="756"/>
    <n v="599"/>
    <e v="#NAME?"/>
  </r>
  <r>
    <s v="AS SHOWN"/>
    <s v="Mans Sauvage Eau de Toilette 3.4 Oz 100ml Parfum Spray Brand New Sealed In box"/>
    <s v="Eau de Toilette"/>
    <n v="48.99"/>
    <s v="US $48.99"/>
    <n v="10"/>
    <s v="More than 10 available / 101 sold"/>
    <n v="101"/>
    <s v="May 20, 2024 17:37:45 PDT"/>
    <s v="Hong Kong, Hong Kong"/>
    <x v="1"/>
    <n v="4947.99"/>
    <s v="Hong Kong"/>
    <s v=" Hong Kong"/>
    <m/>
    <m/>
    <n v="38"/>
    <n v="794"/>
    <n v="688"/>
    <e v="#NAME?"/>
  </r>
  <r>
    <s v="AS SHOWN"/>
    <s v="FLOROA Gorgeous Gardenia 3.3 oz / 100ml Eau De Perfume EDP for Women New In Box"/>
    <s v="Eau de Parfum"/>
    <n v="49.99"/>
    <s v="US $49.99/ea"/>
    <n v="5"/>
    <s v="5 available / 69 sold"/>
    <n v="69"/>
    <s v="May 23, 2024 18:39:24 PDT"/>
    <s v="New Jersey,United Stated, Hong Kong"/>
    <x v="0"/>
    <n v="3449.31"/>
    <s v="New Jersey"/>
    <s v="United Stated"/>
    <s v=" Hong Kong"/>
    <m/>
    <n v="38"/>
    <n v="896"/>
    <n v="787"/>
    <e v="#NAME?"/>
  </r>
  <r>
    <s v="AS SHOWN"/>
    <s v="Flora Gorgeous Jasmine 3.3 oz / 100 ml EDP Perfume Spray for Women New In Box"/>
    <s v="Eau de Parfum"/>
    <n v="54.99"/>
    <s v="US $54.99/ea"/>
    <n v="5"/>
    <s v="5 available / 60 sold"/>
    <n v="60"/>
    <s v="May 24, 2024 01:42:35 PDT"/>
    <s v="USA,California, Hong Kong"/>
    <x v="0"/>
    <n v="3299.4"/>
    <s v="USA"/>
    <s v="California"/>
    <s v=" Hong Kong"/>
    <m/>
    <n v="38"/>
    <n v="940"/>
    <n v="801"/>
    <e v="#NAME?"/>
  </r>
  <r>
    <s v="As Shown"/>
    <s v="YSL Yves Saint Laurent Y Eau de Perfume Spray Cologne For Men 3.3 oz 100ML"/>
    <s v="Eau de Parfum"/>
    <n v="49.99"/>
    <s v="US $49.99"/>
    <n v="5"/>
    <s v="5 available / 45 sold"/>
    <n v="45"/>
    <s v="May 24, 2024 00:15:22 PDT"/>
    <s v="Ottawa,California, Canada"/>
    <x v="1"/>
    <n v="2249.5500000000002"/>
    <s v="Ottawa"/>
    <s v="California"/>
    <s v=" Canada"/>
    <m/>
    <n v="38"/>
    <n v="1027"/>
    <n v="918"/>
    <e v="#NAME?"/>
  </r>
  <r>
    <s v="AS SHOWN"/>
    <s v="PRADA Paradoxe By Prada EDP 3.0oz/90ml Spray Perfume For Women New In Box USA"/>
    <s v="Eau de Parfum"/>
    <n v="59.99"/>
    <s v="US $59.99"/>
    <m/>
    <s v="Last One / 43 sold"/>
    <n v="43"/>
    <s v="May 23, 2024 01:10:19 PDT"/>
    <s v="New York, New York, United States"/>
    <x v="0"/>
    <n v="2579.5700000000002"/>
    <s v="New York"/>
    <s v=" New York"/>
    <s v=" United States"/>
    <m/>
    <n v="38"/>
    <n v="1044"/>
    <n v="879"/>
    <e v="#NAME?"/>
  </r>
  <r>
    <s v="AS SHOWN"/>
    <s v="Y*S*L Y Eau De Parfum 3.3 oz / 100 ml EDP Fragrance Spray for Men NEW IN BOX"/>
    <s v="Eau de Parfum"/>
    <n v="49.99"/>
    <s v="US $49.99/ea"/>
    <n v="5"/>
    <s v="5 available / 43 sold"/>
    <n v="43"/>
    <s v="May 22, 2024 18:23:23 PDT"/>
    <s v="USA,California, Hong Kong"/>
    <x v="1"/>
    <n v="2149.5700000000002"/>
    <s v="USA"/>
    <s v="California"/>
    <s v=" Hong Kong"/>
    <m/>
    <n v="38"/>
    <n v="1044"/>
    <n v="930"/>
    <e v="#NAME?"/>
  </r>
  <r>
    <s v="As Shown"/>
    <s v="Parfums de Marly Delina La Rosee Eau de Parfum 2.5 Fl Oz/75ml Spray for Women"/>
    <s v="Eau de Parfum"/>
    <n v="79.989999999999995"/>
    <s v="US $79.99"/>
    <n v="5"/>
    <s v="5 available / 40 sold"/>
    <n v="40"/>
    <s v="May 24, 2024 00:15:48 PDT"/>
    <s v="New Jersey, Hong Kong"/>
    <x v="0"/>
    <n v="3199.6"/>
    <s v="New Jersey"/>
    <s v=" Hong Kong"/>
    <m/>
    <m/>
    <n v="38"/>
    <n v="1072"/>
    <n v="808"/>
    <e v="#NAME?"/>
  </r>
  <r>
    <s v="AS SHOWN"/>
    <s v="Homme by Christian 3.4 oz / 100ML cologne Eau de Toilette EDT for men New in Box"/>
    <s v="Eau de Toilette"/>
    <n v="52.99"/>
    <s v="US $52.99/ea"/>
    <n v="5"/>
    <s v="5 available / 34 sold"/>
    <n v="34"/>
    <s v="May 22, 2024 17:39:13 PDT"/>
    <s v="USA,California, Hong Kong"/>
    <x v="1"/>
    <n v="1801.66"/>
    <s v="USA"/>
    <s v="California"/>
    <s v=" Hong Kong"/>
    <m/>
    <n v="38"/>
    <n v="1144"/>
    <n v="1001"/>
    <e v="#NAME?"/>
  </r>
  <r>
    <s v="AS SHOWN"/>
    <s v="Silver Mountain Water Eau De Parfum 3.3 / 3.4 OZ 100 ML Spray For men New In Box"/>
    <s v="Eau de Parfum"/>
    <n v="126.99"/>
    <s v="US $126.99"/>
    <m/>
    <s v="Last One / 32 sold"/>
    <n v="32"/>
    <s v="May 21, 2024 22:40:20 PDT"/>
    <s v="USA,California, Hong Kong"/>
    <x v="1"/>
    <n v="4063.68"/>
    <s v="USA"/>
    <s v="California"/>
    <s v=" Hong Kong"/>
    <m/>
    <n v="38"/>
    <n v="1163"/>
    <n v="738"/>
    <e v="#NAME?"/>
  </r>
  <r>
    <s v="AS SHOWN"/>
    <s v="Y*S*L Libre 3 oz / 90 ml EDP Perfume Spray for Women Gift for her New in Box"/>
    <s v="Eau de Parfum"/>
    <n v="59.99"/>
    <s v="US $59.99/ea"/>
    <n v="5"/>
    <s v="5 available / 30 sold"/>
    <n v="30"/>
    <s v="May 18, 2024 21:29:18 PDT"/>
    <s v="USA,California, Hong Kong"/>
    <x v="0"/>
    <n v="1799.7"/>
    <s v="USA"/>
    <s v="California"/>
    <s v=" Hong Kong"/>
    <m/>
    <n v="38"/>
    <n v="1184"/>
    <n v="1002"/>
    <e v="#NAME?"/>
  </r>
  <r>
    <s v="As shown"/>
    <s v="Male Eau De TOILETTE 3.4 oz / 100 ml EDT Spray For Men New In Seald Box USA"/>
    <s v="Eau de Toilette"/>
    <n v="49.99"/>
    <s v="US $49.99"/>
    <n v="5"/>
    <s v="5 available / 24 sold"/>
    <n v="24"/>
    <s v="May 22, 2024 17:27:49 PDT"/>
    <s v="Hongkong/California, Hong Kong"/>
    <x v="1"/>
    <n v="1199.76"/>
    <s v="Hongkong/California"/>
    <s v=" Hong Kong"/>
    <m/>
    <m/>
    <n v="38"/>
    <n v="1275"/>
    <n v="1181"/>
    <e v="#NAME?"/>
  </r>
  <r>
    <s v="AS SHOWN"/>
    <s v="Bloom BLOSSOM 3.3 fl oz / 100 ml Eau de Parfum Spray for Women New In Sealed Box"/>
    <s v="Eau de Parfum"/>
    <n v="59.99"/>
    <s v="US $59.99/ea"/>
    <n v="4"/>
    <s v="4 available / 23 sold"/>
    <n v="23"/>
    <s v="May 21, 2024 22:39:39 PDT"/>
    <s v="USA,California, Hong Kong"/>
    <x v="0"/>
    <n v="1379.77"/>
    <s v="USA"/>
    <s v="California"/>
    <s v=" Hong Kong"/>
    <m/>
    <n v="38"/>
    <n v="1294"/>
    <n v="1112"/>
    <e v="#NAME?"/>
  </r>
  <r>
    <s v="AS SHOWN"/>
    <s v="NEW WITH BOX For Her Eau De Toilette Narciso_Rodriguez EDT Spray 3.3 Oz Sealed"/>
    <s v="Eau de Toilette"/>
    <n v="43.82"/>
    <s v="US $43.82/ea"/>
    <n v="5"/>
    <s v="5 available / 20 sold"/>
    <n v="20"/>
    <s v="May 15, 2024 03:11:00 PDT"/>
    <s v="Houston, Texas, HongKong, China"/>
    <x v="0"/>
    <n v="876.4"/>
    <s v="Houston"/>
    <s v=" Texas"/>
    <s v=" HongKong"/>
    <s v=" China"/>
    <n v="38"/>
    <n v="1346"/>
    <n v="1299"/>
    <e v="#NAME?"/>
  </r>
  <r>
    <s v="As shown"/>
    <s v="Replica Jazz Club by Maison Margiela 3.4 oz EDT Spray for Men New With Box 100ml"/>
    <s v="Eau de Toilette"/>
    <n v="40.99"/>
    <s v="US $40.99/ea"/>
    <n v="10"/>
    <s v="More than 10 available / 17 sold"/>
    <n v="17"/>
    <s v="May 08, 2024 01:44:16 PDT"/>
    <s v="Nevada/California, USA, Hong Kong, Hong Kong"/>
    <x v="1"/>
    <n v="696.83"/>
    <s v="Nevada/California"/>
    <s v=" USA"/>
    <s v=" Hong Kong"/>
    <s v=" Hong Kong"/>
    <n v="38"/>
    <n v="1408"/>
    <n v="1372"/>
    <e v="#NAME?"/>
  </r>
  <r>
    <s v="AS SHOWN"/>
    <s v="Flora Gorgeous Magnolia By-Gucci Eau De Parfum EDP 3.3 Oz Perfume For Women NIB"/>
    <s v="Eau de Parfum"/>
    <n v="53.99"/>
    <s v="US $53.99"/>
    <n v="6"/>
    <s v="6 available / 12 sold"/>
    <n v="12"/>
    <s v="May 14, 2024 05:47:54 PDT"/>
    <s v="Townsend, Massachusetts, United States"/>
    <x v="0"/>
    <n v="647.88"/>
    <s v="Townsend"/>
    <s v=" Massachusetts"/>
    <s v=" United States"/>
    <m/>
    <n v="38"/>
    <n v="1531"/>
    <n v="1407"/>
    <e v="#NAME?"/>
  </r>
  <r>
    <s v="AS SHOWN"/>
    <s v="Eros Flame ByVERSACE Spray 3.4oz/100ml Fragrance Cologne For Men NIB"/>
    <s v="Eau de Parfum"/>
    <n v="36.99"/>
    <s v="US $36.99"/>
    <n v="10"/>
    <s v="10 available / 12 sold"/>
    <n v="12"/>
    <s v="May 23, 2024 19:46:45 PDT"/>
    <s v="ShenZhen, China"/>
    <x v="1"/>
    <n v="443.88"/>
    <s v="ShenZhen"/>
    <s v=" China"/>
    <m/>
    <m/>
    <n v="38"/>
    <n v="1531"/>
    <n v="1540"/>
    <e v="#NAME?"/>
  </r>
  <r>
    <s v="As Shown"/>
    <s v="Burberry Her Eau De Toilette for Women 3.3 oz EDT Spray New in Box Sealed"/>
    <s v="Eau de Toilette"/>
    <n v="59.99"/>
    <s v="US $59.99"/>
    <m/>
    <s v="Last One / 11 sold"/>
    <n v="11"/>
    <s v="May 21, 2024 02:46:19 PDT"/>
    <s v="Ottawa,California, Canada"/>
    <x v="0"/>
    <n v="659.89"/>
    <s v="Ottawa"/>
    <s v="California"/>
    <s v=" Canada"/>
    <m/>
    <n v="38"/>
    <n v="1561"/>
    <n v="1397"/>
    <e v="#NAME?"/>
  </r>
  <r>
    <s v="AS SHOWN"/>
    <s v="Perfume EDP for Women 3.4 oz / 100 ml Brand NEW"/>
    <s v="Eau de Parfum"/>
    <n v="22.99"/>
    <s v="US $22.99"/>
    <n v="10"/>
    <s v="10 available / 11 sold"/>
    <n v="11"/>
    <s v="May 24, 2024 06:30:59 PDT"/>
    <s v="CA, China"/>
    <x v="0"/>
    <n v="252.89"/>
    <s v="CA"/>
    <s v=" China"/>
    <m/>
    <m/>
    <n v="38"/>
    <n v="1561"/>
    <n v="1703"/>
    <e v="#NAME?"/>
  </r>
  <r>
    <s v="AS SHOWN"/>
    <s v="Sauvage Eau De Parfum Spray 3.4 oz/100 ml For Men New In Box"/>
    <s v="Eau de Parfum"/>
    <n v="69.989999999999995"/>
    <s v="US $69.99/ea"/>
    <n v="4"/>
    <s v="4 available / 11 sold"/>
    <n v="11"/>
    <s v="Apr 21, 2024 19:30:34 PDT"/>
    <s v="Hong Kong, Hong Kong"/>
    <x v="1"/>
    <n v="769.89"/>
    <s v="Hong Kong"/>
    <s v=" Hong Kong"/>
    <m/>
    <m/>
    <n v="38"/>
    <n v="1561"/>
    <n v="1333"/>
    <e v="#NAME?"/>
  </r>
  <r>
    <s v="AS SHOWN"/>
    <s v="J'adore Eau De Parfum 3.4 oz / 100 ml Spray For Women New In Box"/>
    <s v="Eau de Parfum"/>
    <n v="59.99"/>
    <s v="US $59.99/ea"/>
    <n v="10"/>
    <s v="More than 10 available / 8 sold"/>
    <n v="8"/>
    <s v="Apr 21, 2024 23:26:21 PDT"/>
    <s v="HongKong, Hong Kong"/>
    <x v="0"/>
    <n v="479.92"/>
    <s v="HongKong"/>
    <s v=" Hong Kong"/>
    <m/>
    <m/>
    <n v="38"/>
    <n v="1644"/>
    <n v="1517"/>
    <e v="#NAME?"/>
  </r>
  <r>
    <s v="AS SHOWN"/>
    <s v="Flora Gorgeous Gardenia By-Gucci Eau De Parfum EDP 3.3 Oz Perfume For Women NIB"/>
    <s v="Eau de Parfum"/>
    <n v="52.99"/>
    <s v="US $52.99"/>
    <n v="8"/>
    <s v="8 available / 8 sold"/>
    <n v="8"/>
    <s v="May 20, 2024 18:31:24 PDT"/>
    <s v="Townsend, Massachusetts, United States"/>
    <x v="0"/>
    <n v="423.92"/>
    <s v="Townsend"/>
    <s v=" Massachusetts"/>
    <s v=" United States"/>
    <m/>
    <n v="38"/>
    <n v="1644"/>
    <n v="1557"/>
    <e v="#NAME?"/>
  </r>
  <r>
    <s v="AS SHOWN"/>
    <s v="New Jo Malone London Wood Sage &amp; Sea Salt Cologne Spray 3.4 oz/ 100 ml for Women"/>
    <s v="Eau de Cologne"/>
    <n v="50.68"/>
    <s v="US $50.68/ea"/>
    <n v="3"/>
    <s v="3 available / 7 sold"/>
    <n v="7"/>
    <s v=""/>
    <s v="Austin, Texas, United States"/>
    <x v="0"/>
    <n v="354.76"/>
    <s v="Austin"/>
    <s v=" Texas"/>
    <s v=" United States"/>
    <m/>
    <n v="38"/>
    <n v="1686"/>
    <n v="1610"/>
    <e v="#NAME?"/>
  </r>
  <r>
    <s v="AS SHOWN"/>
    <s v="PRADA Paradoxe by Prada EDP 3.0oz/90ml Spray for Women USA New In Box"/>
    <s v="Eau de Parfum"/>
    <n v="55.39"/>
    <s v="US $55.39"/>
    <m/>
    <s v="Last One / 6 sold"/>
    <n v="6"/>
    <s v="May 24, 2024 02:52:40 PDT"/>
    <s v="Cayuga, New York, United States"/>
    <x v="0"/>
    <n v="332.34000000000003"/>
    <s v="Cayuga"/>
    <s v=" New York"/>
    <s v=" United States"/>
    <m/>
    <n v="38"/>
    <n v="1721"/>
    <n v="1628"/>
    <e v="#NAME?"/>
  </r>
  <r>
    <s v="As Shown"/>
    <s v="Fahrenheit Eau De Toilette Sprays For Men 3.4 Oz/100 Ml New In Sealed Boxes"/>
    <s v="Eau de Toilette"/>
    <n v="49.63"/>
    <s v="US $49.63"/>
    <n v="10"/>
    <s v="More than 10 available / 5 sold"/>
    <n v="5"/>
    <s v="May 21, 2024 17:43:05 PDT"/>
    <s v="New York, Hong Kong"/>
    <x v="1"/>
    <n v="248.15"/>
    <s v="New York"/>
    <s v=" Hong Kong"/>
    <m/>
    <m/>
    <n v="38"/>
    <n v="1754"/>
    <n v="1707"/>
    <e v="#NAME?"/>
  </r>
  <r>
    <s v="AS SHOWN"/>
    <s v="J'adore Eau De Parfum EDP 3.4oz/100ML Spray For Women Authentic Boxed Sealed"/>
    <s v="Eau de Parfum"/>
    <n v="49.99"/>
    <s v="US $49.99"/>
    <n v="10"/>
    <s v="10 available / 4 sold"/>
    <n v="4"/>
    <s v="May 16, 2024 19:32:44 PDT"/>
    <s v="New York,United States, Hong Kong"/>
    <x v="0"/>
    <n v="199.96"/>
    <s v="New York"/>
    <s v="United States"/>
    <s v=" Hong Kong"/>
    <m/>
    <n v="38"/>
    <n v="1798"/>
    <n v="1753"/>
    <e v="#NAME?"/>
  </r>
  <r>
    <s v="AS SHOWN"/>
    <s v="Woman EDT Spray Perfume 3.4oz New"/>
    <s v="Eau de Toilette"/>
    <n v="23.99"/>
    <s v="US $23.99"/>
    <n v="10"/>
    <s v="10 available / 4 sold"/>
    <n v="4"/>
    <s v="May 24, 2024 00:58:26 PDT"/>
    <s v="CA, China"/>
    <x v="0"/>
    <n v="95.96"/>
    <s v="CA"/>
    <s v=" China"/>
    <m/>
    <m/>
    <n v="38"/>
    <n v="1798"/>
    <n v="1879"/>
    <e v="#NAME?"/>
  </r>
  <r>
    <s v="Assorted"/>
    <s v="Women Designer Perfume Vials Samples Choose Scents, Combined Shipping &amp; Discount"/>
    <s v="Perfume"/>
    <n v="1.99"/>
    <s v="US $1.99/ea"/>
    <n v="10"/>
    <s v="More than 10 available / 4,912 sold"/>
    <n v="4912"/>
    <s v="May 18, 2024 18:34:58 PDT"/>
    <s v="Flushing, New York, United States"/>
    <x v="0"/>
    <n v="9774.8799999999992"/>
    <s v="Flushing"/>
    <s v=" New York"/>
    <s v=" United States"/>
    <m/>
    <n v="39"/>
    <n v="61"/>
    <n v="492"/>
    <e v="#NAME?"/>
  </r>
  <r>
    <s v="Assorted"/>
    <s v="Men's Cologne Sample Spray Vials - Choose Scent Combined Shipping"/>
    <s v="Eau de Parfum/ Eau de Toilette"/>
    <n v="3.5"/>
    <s v="US $3.50/ea"/>
    <n v="4"/>
    <s v="4 available / 3,009 sold"/>
    <n v="3009"/>
    <s v="May 23, 2024 09:24:03 PDT"/>
    <s v="Pearland, Texas, United States"/>
    <x v="1"/>
    <n v="10531.5"/>
    <s v="Pearland"/>
    <s v=" Texas"/>
    <s v=" United States"/>
    <m/>
    <n v="39"/>
    <n v="99"/>
    <n v="468"/>
    <e v="#NAME?"/>
  </r>
  <r>
    <s v="Assorted"/>
    <s v="6x Cologne Sampler Lot of Designer Fragrance Samples for Men - NEW"/>
    <s v="Assorted"/>
    <n v="17.95"/>
    <s v="US $17.95"/>
    <m/>
    <s v="Last One / 4 sold"/>
    <n v="4"/>
    <s v="May 09, 2024 17:17:45 PDT"/>
    <s v="Orange City, Florida, United States"/>
    <x v="1"/>
    <n v="71.8"/>
    <s v="Orange City"/>
    <s v=" Florida"/>
    <s v=" United States"/>
    <m/>
    <n v="39"/>
    <n v="1798"/>
    <n v="1919"/>
    <e v="#NAME?"/>
  </r>
  <r>
    <s v="ASST"/>
    <s v="MOTHER'S DAY SALE DG YSL GUESS KENZO  BURBERRY ARMANI LACOSTE CACHERAL MOSCHINO+"/>
    <s v="ASST"/>
    <n v="13.37"/>
    <s v="US $13.37"/>
    <n v="92"/>
    <s v="92 available / 7 sold"/>
    <n v="7"/>
    <s v=""/>
    <s v="Henderson, Nevada, United States"/>
    <x v="0"/>
    <n v="93.589999999999989"/>
    <s v="Henderson"/>
    <s v=" Nevada"/>
    <s v=" United States"/>
    <m/>
    <n v="40"/>
    <n v="1686"/>
    <n v="1883"/>
    <e v="#NAME?"/>
  </r>
  <r>
    <s v="Atelier Cologne"/>
    <s v="Atelier Cologne - Orange Sanguine Cologne Absolue Spray  30ml/1oz"/>
    <s v="Eau de Parfum"/>
    <n v="29.9"/>
    <s v="US $29.90"/>
    <n v="3"/>
    <s v="3 available / 6 sold"/>
    <n v="6"/>
    <s v="May 16, 2024 09:40:54 PDT"/>
    <s v="Seattle, Washington, United States"/>
    <x v="0"/>
    <n v="179.39999999999998"/>
    <s v="Seattle"/>
    <s v=" Washington"/>
    <s v=" United States"/>
    <m/>
    <n v="41"/>
    <n v="1721"/>
    <n v="1779"/>
    <e v="#NAME?"/>
  </r>
  <r>
    <s v="Atlantic"/>
    <s v="Cry Baby Perfume 1ml ONLY"/>
    <s v="Perfume"/>
    <n v="55"/>
    <s v="US $55.00"/>
    <n v="6"/>
    <s v="6 available / 12 sold"/>
    <n v="12"/>
    <s v="May 24, 2024 09:01:26 PDT"/>
    <s v="Round Rock, Texas, United States"/>
    <x v="0"/>
    <n v="660"/>
    <s v="Round Rock"/>
    <s v=" Texas"/>
    <s v=" United States"/>
    <m/>
    <n v="42"/>
    <n v="1531"/>
    <n v="1395"/>
    <e v="#NAME?"/>
  </r>
  <r>
    <s v="Avon"/>
    <s v="sensus ultra colonia de avon para caballero elije tu favorita 100% original"/>
    <s v="Eau de Toilette"/>
    <n v="34.99"/>
    <s v="US $34.99"/>
    <n v="10"/>
    <s v="More than 10 available / 577 sold"/>
    <n v="577"/>
    <s v="May 17, 2024 12:17:44 PDT"/>
    <s v="Austin, Texas, United States"/>
    <x v="1"/>
    <n v="20189.23"/>
    <s v="Austin"/>
    <s v=" Texas"/>
    <s v=" United States"/>
    <m/>
    <n v="43"/>
    <n v="330"/>
    <n v="316"/>
    <e v="#NAME?"/>
  </r>
  <r>
    <s v="Avon"/>
    <s v="Avon FAR AWAY Eau De Parfum Perfume Spray 1.7 oz~Free Travel spray"/>
    <s v="Eau de Parfum"/>
    <n v="16.89"/>
    <s v="US $16.89/ea"/>
    <n v="10"/>
    <s v="More than 10 available / 551 sold"/>
    <n v="551"/>
    <s v="May 07, 2024 09:26:07 PDT"/>
    <s v="West Palm Beach, Florida, United States"/>
    <x v="0"/>
    <n v="9306.39"/>
    <s v="West Palm Beach"/>
    <s v=" Florida"/>
    <s v=" United States"/>
    <m/>
    <n v="43"/>
    <n v="337"/>
    <n v="507"/>
    <e v="#NAME?"/>
  </r>
  <r>
    <s v="Avon"/>
    <s v="Two pcs set Avon Classic Odyssey cologne PERFUME Spray 1.7 oz/Free travel spray"/>
    <s v="cologne"/>
    <n v="16.89"/>
    <s v="US $16.89"/>
    <n v="10"/>
    <s v="More than 10 available / 179 sold"/>
    <n v="179"/>
    <s v="May 21, 2024 04:48:46 PDT"/>
    <s v="West Palm Beach, Florida, United States"/>
    <x v="0"/>
    <n v="3023.31"/>
    <s v="West Palm Beach"/>
    <s v=" Florida"/>
    <s v=" United States"/>
    <m/>
    <n v="43"/>
    <n v="608"/>
    <n v="830"/>
    <e v="#NAME?"/>
  </r>
  <r>
    <s v="Avon"/>
    <s v="Avon Women Fragrance Perfume Spray HAIKU 1.7oz  New In Box| FREE Travel spray"/>
    <s v="Perfume"/>
    <n v="16.89"/>
    <s v="US $16.89"/>
    <n v="10"/>
    <s v="More than 10 available / 177 sold"/>
    <n v="177"/>
    <s v="May 05, 2024 00:29:28 PDT"/>
    <s v="West Palm Beach, Florida, United States"/>
    <x v="0"/>
    <n v="2989.53"/>
    <s v="West Palm Beach"/>
    <s v=" Florida"/>
    <s v=" United States"/>
    <m/>
    <n v="43"/>
    <n v="616"/>
    <n v="834"/>
    <e v="#NAME?"/>
  </r>
  <r>
    <s v="Avon"/>
    <s v="Avon Far Away Infinity Eau de Parfum 1.7 fl. oz.  NIB/Free Travel Spray"/>
    <s v="Eau de Parfum"/>
    <n v="13.89"/>
    <s v="US $13.89"/>
    <n v="10"/>
    <s v="More than 10 available / 157 sold"/>
    <n v="157"/>
    <s v="May 16, 2024 22:35:29 PDT"/>
    <s v="West Palm Beach, Florida, United States"/>
    <x v="0"/>
    <n v="2180.73"/>
    <s v="West Palm Beach"/>
    <s v=" Florida"/>
    <s v=" United States"/>
    <m/>
    <n v="43"/>
    <n v="647"/>
    <n v="927"/>
    <e v="#NAME?"/>
  </r>
  <r>
    <s v="Avon"/>
    <s v="SWEET HONESTY BY AVON | DISCONTINUED 1.7 OZ COLOGNE SPRAY  FREE FAST SHIPPING"/>
    <s v="Eau de Cologne"/>
    <n v="16.95"/>
    <s v="US $16.95"/>
    <n v="10"/>
    <s v="More than 10 available / 90 sold"/>
    <n v="90"/>
    <s v="May 19, 2024 12:16:40 PDT"/>
    <s v="Humacao, Puerto Rico, United States"/>
    <x v="0"/>
    <n v="1525.5"/>
    <s v="Humacao"/>
    <s v=" Puerto Rico"/>
    <s v=" United States"/>
    <m/>
    <n v="43"/>
    <n v="816"/>
    <n v="1070"/>
    <e v="#NAME?"/>
  </r>
  <r>
    <s v="Avon"/>
    <s v="AVON Fullspeed Eau de Toilette 75ml - 2.5 fl.oz Full Speed"/>
    <s v="Eau de Toilette"/>
    <n v="45.9"/>
    <s v="US $45.90"/>
    <n v="10"/>
    <s v="More than 10 available / 74 sold"/>
    <n v="74"/>
    <s v="May 23, 2024 03:08:19 PDT"/>
    <s v="Elk, Poland"/>
    <x v="1"/>
    <n v="3396.6"/>
    <s v="Elk"/>
    <s v=" Poland"/>
    <m/>
    <m/>
    <n v="43"/>
    <n v="878"/>
    <n v="794"/>
    <e v="#NAME?"/>
  </r>
  <r>
    <s v="Avon"/>
    <s v="Avon Black Suede for Men Eau De Toilette Spray - 3.4 Ounce"/>
    <s v="Perfume"/>
    <n v="13.94"/>
    <s v="US $13.94"/>
    <n v="10"/>
    <s v="More than 10 available / 66 sold"/>
    <n v="66"/>
    <s v="May 24, 2024 08:30:22 PDT"/>
    <s v="Orlando, United States"/>
    <x v="1"/>
    <n v="920.04"/>
    <s v="Orlando"/>
    <s v=" United States"/>
    <m/>
    <m/>
    <n v="43"/>
    <n v="908"/>
    <n v="1284"/>
    <e v="#NAME?"/>
  </r>
  <r>
    <s v="Avon"/>
    <s v="Avon Perceive 3.4oz Men's Eau de Cologne Lot Of 4 Fast- Free Shpping"/>
    <s v="Eau de Cologne"/>
    <n v="51.49"/>
    <s v="US $51.49/ea"/>
    <n v="10"/>
    <s v="More than 10 available / 37 sold"/>
    <n v="37"/>
    <s v="Jan 08, 2024 17:39:02 PST"/>
    <s v="Humacao, Puerto Rico, United States"/>
    <x v="1"/>
    <n v="1905.13"/>
    <s v="Humacao"/>
    <s v=" Puerto Rico"/>
    <s v=" United States"/>
    <m/>
    <n v="43"/>
    <n v="1108"/>
    <n v="970"/>
    <e v="#NAME?"/>
  </r>
  <r>
    <s v="Avon"/>
    <s v="2 PCS.SET Avon sweet honesty cologne PERFUME Spray 1.7 oz/With TRAVEL SPRAY"/>
    <s v="cologne"/>
    <n v="14.89"/>
    <s v="US $14.89/ea"/>
    <n v="6"/>
    <s v="6 available / 30 sold"/>
    <n v="30"/>
    <s v=""/>
    <s v="West Palm Beach, Florida, United States"/>
    <x v="0"/>
    <n v="446.70000000000005"/>
    <s v="West Palm Beach"/>
    <s v=" Florida"/>
    <s v=" United States"/>
    <m/>
    <n v="43"/>
    <n v="1184"/>
    <n v="1538"/>
    <e v="#NAME?"/>
  </r>
  <r>
    <s v="Avon"/>
    <s v="Avon FULLSPEED / RPM Eau de Toilette  Spray 2.5 fl.oz / 75 ml"/>
    <s v="Eau de Toilette"/>
    <n v="19.989999999999998"/>
    <s v="US $19.99/ea"/>
    <n v="10"/>
    <s v="More than 10 available / 26 sold"/>
    <n v="26"/>
    <s v="May 19, 2024 22:56:04 PDT"/>
    <s v="Elk, Poland"/>
    <x v="1"/>
    <n v="519.74"/>
    <s v="Elk"/>
    <s v=" Poland"/>
    <m/>
    <m/>
    <n v="43"/>
    <n v="1245"/>
    <n v="1494"/>
    <e v="#NAME?"/>
  </r>
  <r>
    <s v="Avon"/>
    <s v="Avon Haiku REFLECTION eau de parfum spray brand new fresh 1.7 fl oz ea"/>
    <s v="Eau de Parfum"/>
    <n v="12.74"/>
    <s v="US $12.74"/>
    <n v="10"/>
    <s v="More than 10 available / 13 sold"/>
    <n v="13"/>
    <s v="May 21, 2024 16:39:55 PDT"/>
    <s v="Orlando, United States"/>
    <x v="0"/>
    <n v="165.62"/>
    <s v="Orlando"/>
    <s v=" United States"/>
    <m/>
    <m/>
    <n v="43"/>
    <n v="1509"/>
    <n v="1794"/>
    <e v="#NAME?"/>
  </r>
  <r>
    <s v="AXE"/>
    <s v="Axe Deodorant Body Spray Anarchy For Him Men's Fragrance 150ml -PACK OF 12"/>
    <s v="Deodorant Body Spray"/>
    <n v="42.99"/>
    <s v="US $42.99"/>
    <n v="4"/>
    <s v="4 available / 26 sold"/>
    <n v="26"/>
    <s v=""/>
    <s v="Whittier, California, United States"/>
    <x v="1"/>
    <n v="1117.74"/>
    <s v="Whittier"/>
    <s v=" California"/>
    <s v=" United States"/>
    <m/>
    <n v="44"/>
    <n v="1245"/>
    <n v="1211"/>
    <e v="#NAME?"/>
  </r>
  <r>
    <s v="AXE"/>
    <s v="6 - AXE Fragrance Premium Body Spray 1 oz - Black Vanilla + $3 OFF Retail"/>
    <s v="Body Spray"/>
    <n v="11.99"/>
    <s v="US $11.99/ea"/>
    <n v="5"/>
    <s v="5 available / 15 sold"/>
    <n v="15"/>
    <s v="May 08, 2024 15:39:55 PDT"/>
    <s v="Euless, Texas, United States"/>
    <x v="1"/>
    <n v="179.85"/>
    <s v="Euless"/>
    <s v=" Texas"/>
    <s v=" United States"/>
    <m/>
    <n v="44"/>
    <n v="1456"/>
    <n v="1777"/>
    <e v="#NAME?"/>
  </r>
  <r>
    <s v="Azzaro"/>
    <s v="Chrome by Azzaro 6.7 / 6.8 oz EDT Cologne for Men New In Box"/>
    <s v="Eau de Toilette"/>
    <n v="46.33"/>
    <s v="US $46.33/ea"/>
    <m/>
    <s v="Limited quantity available / 30,655 sold"/>
    <n v="30655"/>
    <s v="May 24, 2024 07:58:01 PDT"/>
    <s v="Hackensack, New Jersey, United States"/>
    <x v="1"/>
    <n v="1420246.15"/>
    <s v="Hackensack"/>
    <s v=" New Jersey"/>
    <s v=" United States"/>
    <m/>
    <n v="45"/>
    <n v="4"/>
    <n v="1"/>
    <e v="#NAME?"/>
  </r>
  <r>
    <s v="Azzaro"/>
    <s v="CHROME LEGEND by Azzaro cologne for men EDT 4.2 oz New in Box"/>
    <s v="Eau de Toilette"/>
    <n v="24.45"/>
    <s v="US $24.45/ea"/>
    <m/>
    <s v="Limited quantity available / 1,691 sold"/>
    <n v="1691"/>
    <s v="May 22, 2024 22:47:05 PDT"/>
    <s v="Dallas, Texas, United States"/>
    <x v="1"/>
    <n v="41344.949999999997"/>
    <s v="Dallas"/>
    <s v=" Texas"/>
    <s v=" United States"/>
    <m/>
    <n v="45"/>
    <n v="168"/>
    <n v="198"/>
    <e v="#NAME?"/>
  </r>
  <r>
    <s v="Azzaro"/>
    <s v="Azzaro Pour Homme by Azzaro 3.4 oz EDT Cologne for Men 3.3 100 ml New In Box"/>
    <s v="Eau de Toilette"/>
    <n v="26"/>
    <s v="US $26.00/ea"/>
    <n v="92"/>
    <s v="92 available / 1,337 sold"/>
    <n v="1337"/>
    <s v="May 24, 2024 07:41:09 PDT"/>
    <s v="Dallas, Texas, United States"/>
    <x v="1"/>
    <n v="34762"/>
    <s v="Dallas"/>
    <s v=" Texas"/>
    <s v=" United States"/>
    <m/>
    <n v="45"/>
    <n v="204"/>
    <n v="233"/>
    <e v="#NAME?"/>
  </r>
  <r>
    <s v="Azzaro"/>
    <s v="Azzaro Wanted Tonic by Azzaro 3.4 oz EDT Cologne for Men Brand New Tester"/>
    <s v="Eau de Toilette"/>
    <n v="27.94"/>
    <s v="US $27.94/ea"/>
    <m/>
    <s v="Limited quantity available / 1,140 sold"/>
    <n v="1140"/>
    <s v="May 22, 2024 11:04:54 PDT"/>
    <s v="Hackensack, New Jersey, United States"/>
    <x v="1"/>
    <n v="31851.600000000002"/>
    <s v="Hackensack"/>
    <s v=" New Jersey"/>
    <s v=" United States"/>
    <m/>
    <n v="45"/>
    <n v="221"/>
    <n v="246"/>
    <e v="#NAME?"/>
  </r>
  <r>
    <s v="Azzaro"/>
    <s v="Azzaro Sport by Azzaro cologne for men EDT 3.38 oz New in Box"/>
    <s v="Eau de Toilette"/>
    <n v="18.96"/>
    <s v="US $18.96/ea"/>
    <m/>
    <s v="Limited quantity available / 1,034 sold"/>
    <n v="1034"/>
    <s v="May 20, 2024 22:52:48 PDT"/>
    <s v="Dallas, Texas, United States"/>
    <x v="1"/>
    <n v="19604.64"/>
    <s v="Dallas"/>
    <s v=" Texas"/>
    <s v=" United States"/>
    <m/>
    <n v="45"/>
    <n v="232"/>
    <n v="319"/>
    <e v="#NAME?"/>
  </r>
  <r>
    <s v="Azzaro"/>
    <s v="Azzaro The Most Wanted 3.3 oz./100 ml. PARFUM Spray for Men. New in Sealed Box"/>
    <s v="PARFUM"/>
    <n v="89.97"/>
    <s v="US $89.97/ea"/>
    <n v="10"/>
    <s v="10 available / 920 sold"/>
    <n v="920"/>
    <s v="May 24, 2024 08:32:16 PDT"/>
    <s v="Katy, Texas, United States"/>
    <x v="1"/>
    <n v="82772.399999999994"/>
    <s v="Katy"/>
    <s v=" Texas"/>
    <s v=" United States"/>
    <m/>
    <n v="45"/>
    <n v="248"/>
    <n v="117"/>
    <e v="#NAME?"/>
  </r>
  <r>
    <s v="Azzaro"/>
    <s v="CHROME LEGEND by Azzaro cologne for Men EDT 2.6 oz 2.5 New in Box"/>
    <s v="Eau de Toilette"/>
    <n v="16.260000000000002"/>
    <s v="US $16.26/ea"/>
    <n v="12"/>
    <s v="12 available / 644 sold"/>
    <n v="644"/>
    <s v="May 20, 2024 07:59:19 PDT"/>
    <s v="Dallas, Texas, United States"/>
    <x v="1"/>
    <n v="10471.44"/>
    <s v="Dallas"/>
    <s v=" Texas"/>
    <s v=" United States"/>
    <m/>
    <n v="45"/>
    <n v="303"/>
    <n v="471"/>
    <e v="#NAME?"/>
  </r>
  <r>
    <s v="Azzaro"/>
    <s v="CHROME by Loris Azzaro  3.3 / 3.4 oz EDT Cologne For Men New Spray tester"/>
    <s v="Eau de Toilette"/>
    <n v="26.97"/>
    <s v="US $26.97/ea"/>
    <n v="33"/>
    <s v="33 available / 424 sold"/>
    <n v="424"/>
    <s v="May 21, 2024 13:31:47 PDT"/>
    <s v="Dallas, Texas, United States"/>
    <x v="1"/>
    <n v="11435.279999999999"/>
    <s v="Dallas"/>
    <s v=" Texas"/>
    <s v=" United States"/>
    <m/>
    <n v="45"/>
    <n v="398"/>
    <n v="449"/>
    <e v="#NAME?"/>
  </r>
  <r>
    <s v="Azzaro"/>
    <s v="Azzaro Pour Homme by Azzaro cologne EDT 3.3 / 3.4 oz New Tester"/>
    <s v="Eau de Toilette"/>
    <n v="18.100000000000001"/>
    <s v="US $18.10/ea"/>
    <n v="84"/>
    <s v="84 available / 210 sold"/>
    <n v="210"/>
    <s v="May 21, 2024 09:40:06 PDT"/>
    <s v="Dallas, Texas, United States"/>
    <x v="1"/>
    <n v="3801.0000000000005"/>
    <s v="Dallas"/>
    <s v=" Texas"/>
    <s v=" United States"/>
    <m/>
    <n v="45"/>
    <n v="579"/>
    <n v="759"/>
    <e v="#NAME?"/>
  </r>
  <r>
    <s v="Azzaro"/>
    <s v="Azzaro The Most Wanted 3.3 oz EDP Intense Cologne for Men New In Box"/>
    <s v="Eau de Parfum"/>
    <n v="93.91"/>
    <s v="US $93.91"/>
    <m/>
    <s v="Limited quantity available / 111 sold"/>
    <n v="111"/>
    <s v="May 22, 2024 23:00:15 PDT"/>
    <s v="Hackensack, New Jersey, United States"/>
    <x v="1"/>
    <n v="10424.01"/>
    <s v="Hackensack"/>
    <s v=" New Jersey"/>
    <s v=" United States"/>
    <m/>
    <n v="45"/>
    <n v="761"/>
    <n v="476"/>
    <e v="#NAME?"/>
  </r>
  <r>
    <s v="Azzaro"/>
    <s v="Azzaro Chrome PARFUM Spray for Men 3.3 oz. Launched in 2023. New in Sealed Box."/>
    <s v="PARFUM"/>
    <n v="44"/>
    <s v="US $44.00/ea"/>
    <n v="10"/>
    <s v="10 available / 83 sold"/>
    <n v="83"/>
    <s v="May 23, 2024 05:27:24 PDT"/>
    <s v="Katy, Texas, United States"/>
    <x v="1"/>
    <n v="3652"/>
    <s v="Katy"/>
    <s v=" Texas"/>
    <s v=" United States"/>
    <m/>
    <n v="45"/>
    <n v="834"/>
    <n v="771"/>
    <e v="#NAME?"/>
  </r>
  <r>
    <s v="Azzaro"/>
    <s v="Azzaro The Most Wanted for Men 3.4 fl oz Eau de Parfum Intense Spray"/>
    <s v="Eau de Parfum"/>
    <n v="93.05"/>
    <s v="US $93.05"/>
    <n v="3"/>
    <s v="3 available / 21 sold"/>
    <n v="21"/>
    <s v="May 23, 2024 04:02:53 PDT"/>
    <s v="Brooklyn, New York, United States"/>
    <x v="1"/>
    <n v="1954.05"/>
    <s v="Brooklyn"/>
    <s v=" New York"/>
    <s v=" United States"/>
    <m/>
    <n v="45"/>
    <n v="1329"/>
    <n v="965"/>
    <e v="#NAME?"/>
  </r>
  <r>
    <s v="Azzaro"/>
    <s v="Azzaro The Most Wanted Men's Eau de Parfum Intense Sprays 1.5ml /0.05oz X 2"/>
    <s v="Eau de Parfum"/>
    <n v="9.99"/>
    <s v="US $9.99"/>
    <n v="10"/>
    <s v="More than 10 available / 19 sold"/>
    <n v="19"/>
    <s v="May 17, 2024 14:13:59 PDT"/>
    <s v="San Gabriel, California, United States"/>
    <x v="1"/>
    <n v="189.81"/>
    <s v="San Gabriel"/>
    <s v=" California"/>
    <s v=" United States"/>
    <m/>
    <n v="45"/>
    <n v="1368"/>
    <n v="1766"/>
    <e v="#NAME?"/>
  </r>
  <r>
    <s v="Azzaro"/>
    <s v="Tester Men Azzaro Pour Homme Eau de Toilette Spray 3.4 oz 100 ml Cologne EDT"/>
    <s v="Eau de Toilette"/>
    <n v="18.11"/>
    <s v="US $18.11"/>
    <n v="10"/>
    <s v="More than 10 available / 12 sold"/>
    <n v="12"/>
    <s v="May 21, 2024 03:34:53 PDT"/>
    <s v="Orlando, Florida, United States"/>
    <x v="1"/>
    <n v="217.32"/>
    <s v="Orlando"/>
    <s v=" Florida"/>
    <s v=" United States"/>
    <m/>
    <n v="45"/>
    <n v="1531"/>
    <n v="1735"/>
    <e v="#NAME?"/>
  </r>
  <r>
    <s v="Azzaro"/>
    <s v="Azzaro The Most Wanted 3.38 oz./100 ml. PARFUM for Men fast shipping"/>
    <s v="Eau de Parfum"/>
    <n v="87.99"/>
    <s v="US $87.99"/>
    <n v="2"/>
    <s v="2 available / 4 sold"/>
    <n v="4"/>
    <s v=""/>
    <s v="NEW YORK, United States"/>
    <x v="1"/>
    <n v="351.96"/>
    <s v="NEW YORK"/>
    <s v=" United States"/>
    <m/>
    <m/>
    <n v="45"/>
    <n v="1798"/>
    <n v="1611"/>
    <e v="#NAME?"/>
  </r>
  <r>
    <s v="Baby Phat"/>
    <s v="Baby Phat Goddess by Kimora Lee Simmons 1.7oz  EDP Spray Perfume  (Pink) Rare"/>
    <s v="Eau de Parfum"/>
    <n v="79.95"/>
    <s v="US $79.95"/>
    <n v="3"/>
    <s v="3 available / 1 sold"/>
    <n v="1"/>
    <s v="May 23, 2024 20:10:08 PDT"/>
    <s v="New Hyde Park, New York, United States"/>
    <x v="0"/>
    <n v="79.95"/>
    <s v="New Hyde Park"/>
    <s v=" New York"/>
    <s v=" United States"/>
    <m/>
    <n v="46"/>
    <n v="1926"/>
    <n v="1899"/>
    <e v="#NAME?"/>
  </r>
  <r>
    <s v="Banana Republic"/>
    <s v="Banana Republic Wildbloom Vert 3.4 oz EDP Perfume for Women New In Box"/>
    <s v="Eau de Parfum"/>
    <n v="20.3"/>
    <s v="US $20.30/ea"/>
    <n v="6"/>
    <s v="6 available / 998 sold"/>
    <n v="998"/>
    <s v="May 22, 2024 11:04:55 PDT"/>
    <s v="Hackensack, New Jersey, United States"/>
    <x v="0"/>
    <n v="20259.400000000001"/>
    <s v="Hackensack"/>
    <s v=" New Jersey"/>
    <s v=" United States"/>
    <m/>
    <n v="47"/>
    <n v="235"/>
    <n v="315"/>
    <e v="#NAME?"/>
  </r>
  <r>
    <s v="Baron"/>
    <s v="THE BARON by BARON 4.5 oz EDC For Men New in Box"/>
    <s v="Eau de Cologne"/>
    <n v="28.38"/>
    <s v="US $28.38/ea"/>
    <n v="4"/>
    <s v="4 available / 1,433 sold"/>
    <n v="1433"/>
    <s v="May 16, 2024 20:45:13 PDT"/>
    <s v="Dallas, Texas, United States"/>
    <x v="1"/>
    <n v="40668.54"/>
    <s v="Dallas"/>
    <s v=" Texas"/>
    <s v=" United States"/>
    <m/>
    <n v="48"/>
    <n v="190"/>
    <n v="200"/>
    <e v="#NAME?"/>
  </r>
  <r>
    <s v="Bath &amp; Body Works"/>
    <s v="X1 Bath &amp; Body Works Men's Collection Cologne for Men 3.4 oz Full Sz CHOOSE ONE"/>
    <s v="Eau de Cologne"/>
    <n v="27.94"/>
    <s v="US $27.94"/>
    <m/>
    <s v="Last One / 717 sold"/>
    <n v="717"/>
    <s v="May 23, 2024 22:18:49 PDT"/>
    <s v="Modesto, California, United States"/>
    <x v="1"/>
    <n v="20032.98"/>
    <s v="Modesto"/>
    <s v=" California"/>
    <s v=" United States"/>
    <m/>
    <n v="49"/>
    <n v="286"/>
    <n v="317"/>
    <e v="#NAME?"/>
  </r>
  <r>
    <s v="Bath &amp; Body Works"/>
    <s v="Bath &amp; Body Works Men's Collection Fragrance Cologne Body Spray 3.7 oz Choose 1"/>
    <s v="Body Spray"/>
    <n v="10.91"/>
    <s v="US $10.91"/>
    <m/>
    <s v="Last One / 654 sold"/>
    <n v="654"/>
    <s v="May 16, 2024 00:14:43 PDT"/>
    <s v="Modesto, California, United States"/>
    <x v="1"/>
    <n v="7135.14"/>
    <s v="Modesto"/>
    <s v=" California"/>
    <s v=" United States"/>
    <m/>
    <n v="49"/>
    <n v="299"/>
    <n v="585"/>
    <e v="#NAME?"/>
  </r>
  <r>
    <s v="Bath &amp; Body Works"/>
    <s v="Bath &amp; Body Works Men's Collection TEAKWOOD Cologne Spray 3.4 FL Ounce"/>
    <s v="cologne"/>
    <n v="59.97"/>
    <s v="US $59.97"/>
    <n v="10"/>
    <s v="More than 10 available / 35 sold"/>
    <n v="35"/>
    <s v="Apr 12, 2024 14:07:41 PDT"/>
    <s v="Dover, Delaware, United States"/>
    <x v="1"/>
    <n v="2098.9499999999998"/>
    <s v="Dover"/>
    <s v=" Delaware"/>
    <s v=" United States"/>
    <m/>
    <n v="49"/>
    <n v="1131"/>
    <n v="946"/>
    <e v="#NAME?"/>
  </r>
  <r>
    <s v="Bath &amp; Body Works"/>
    <s v="BATH &amp; BODY WORKS NIGHT BLOOMING JASMINE BODY MIST 8 FL OZ"/>
    <s v="FRAGRANCE BODY MIST"/>
    <n v="23.95"/>
    <s v="US $23.95"/>
    <n v="5"/>
    <s v="5 available / 23 sold"/>
    <n v="23"/>
    <s v="May 14, 2024 04:35:58 PDT"/>
    <s v="South Ozone Park, New York, United States"/>
    <x v="0"/>
    <n v="550.85"/>
    <s v="South Ozone Park"/>
    <s v=" New York"/>
    <s v=" United States"/>
    <m/>
    <n v="49"/>
    <n v="1294"/>
    <n v="1468"/>
    <e v="#NAME?"/>
  </r>
  <r>
    <s v="Bath &amp; Body Works"/>
    <s v="MAHOGANY TEAKWOOD Cologne 3.4oz Spray Collection Bath and &amp; Body Works Ne🦋 2024"/>
    <s v="Eau de Cologne"/>
    <n v="35.68"/>
    <s v="US $35.68/ea"/>
    <n v="9"/>
    <s v="9 available / 12 sold"/>
    <n v="12"/>
    <s v=""/>
    <s v="Chesapeake, Virginia, United States"/>
    <x v="1"/>
    <n v="428.15999999999997"/>
    <s v="Chesapeake"/>
    <s v=" Virginia"/>
    <s v=" United States"/>
    <m/>
    <n v="49"/>
    <n v="1531"/>
    <n v="1554"/>
    <e v="#NAME?"/>
  </r>
  <r>
    <s v="Bath &amp; Body Works"/>
    <s v="OCEAN Cologne Bath &amp; Body Works 3.4 Oz 100 ml Spray Men's Collection Ne🦋"/>
    <s v="Eau de Cologne"/>
    <n v="28.95"/>
    <s v="US $28.95"/>
    <m/>
    <s v="Last One / 5 sold"/>
    <n v="5"/>
    <s v=""/>
    <s v="Chesapeake, Virginia, United States"/>
    <x v="1"/>
    <n v="144.75"/>
    <s v="Chesapeake"/>
    <s v=" Virginia"/>
    <s v=" United States"/>
    <m/>
    <n v="49"/>
    <n v="1754"/>
    <n v="1818"/>
    <e v="#NAME?"/>
  </r>
  <r>
    <s v="Bath &amp; Body Works"/>
    <s v="Bath and Body Works NIB Black Amethyst Perfumes"/>
    <s v="Perfume"/>
    <n v="50"/>
    <s v="US $50.00"/>
    <n v="3"/>
    <s v="3 available / 3 sold"/>
    <n v="3"/>
    <s v=""/>
    <s v="Paige, Texas, United States"/>
    <x v="0"/>
    <n v="150"/>
    <s v="Paige"/>
    <s v=" Texas"/>
    <s v=" United States"/>
    <m/>
    <n v="49"/>
    <n v="1848"/>
    <n v="1811"/>
    <e v="#NAME?"/>
  </r>
  <r>
    <s v="Bath &amp; Body Works"/>
    <s v="Bath &amp; Body Works Men's Collection FRESHWATER Cologne Spray 3.4 FL Ounce"/>
    <s v="cologne"/>
    <n v="29.97"/>
    <s v="US $29.97"/>
    <n v="4"/>
    <s v="4 available"/>
    <m/>
    <s v=""/>
    <s v="Dover, Delaware, United States"/>
    <x v="1"/>
    <n v="0"/>
    <s v="Dover"/>
    <s v=" Delaware"/>
    <s v=" United States"/>
    <m/>
    <n v="49"/>
    <e v="#N/A"/>
    <n v="1979"/>
    <e v="#NAME?"/>
  </r>
  <r>
    <s v="Bellie Eilish"/>
    <s v="Eilish by Bellie Eilish 3.4 oz / 100 ml EDP Perfume Spray for Women New In Box"/>
    <s v="Eau de Parfum"/>
    <n v="49.99"/>
    <s v="US $49.99/ea"/>
    <n v="4"/>
    <s v="4 available / 38 sold"/>
    <n v="38"/>
    <s v="May 22, 2024 19:14:47 PDT"/>
    <s v="USA,California, Hong Kong"/>
    <x v="0"/>
    <n v="1899.6200000000001"/>
    <s v="USA"/>
    <s v="California"/>
    <s v=" Hong Kong"/>
    <m/>
    <n v="50"/>
    <n v="1097"/>
    <n v="974"/>
    <e v="#NAME?"/>
  </r>
  <r>
    <s v="Benetton"/>
    <s v="Color Women By Benetton 1.7oz EDT Splash New In Box"/>
    <s v="Eau de Toilette"/>
    <n v="27.99"/>
    <s v="US $27.99"/>
    <n v="10"/>
    <s v="More than 10 available / 57 sold"/>
    <n v="57"/>
    <s v="Mar 05, 2024 07:22:19 PST"/>
    <s v="Brooklyn, New York, United States"/>
    <x v="0"/>
    <n v="1595.4299999999998"/>
    <s v="Brooklyn"/>
    <s v=" New York"/>
    <s v=" United States"/>
    <m/>
    <n v="51"/>
    <n v="955"/>
    <n v="1057"/>
    <e v="#NAME?"/>
  </r>
  <r>
    <s v="Bentley"/>
    <s v="Bentley Intense by Bentley 3.4 oz EDP Cologne for Men New In Box"/>
    <s v="Eau de Parfum"/>
    <n v="29.12"/>
    <s v="US $29.12"/>
    <m/>
    <s v="Last One / 5,145 sold"/>
    <n v="5145"/>
    <s v="May 24, 2024 01:45:52 PDT"/>
    <s v="Hackensack, New Jersey, United States"/>
    <x v="1"/>
    <n v="149822.39999999999"/>
    <s v="Hackensack"/>
    <s v=" New Jersey"/>
    <s v=" United States"/>
    <m/>
    <n v="52"/>
    <n v="51"/>
    <n v="54"/>
    <e v="#NAME?"/>
  </r>
  <r>
    <s v="Bentley"/>
    <s v="Bentley Intense by Bentley 3.4 oz EDP Cologne for Men New In Box TESTER"/>
    <s v="Eau de Parfum"/>
    <n v="28.99"/>
    <s v="US $28.99/ea"/>
    <n v="13"/>
    <s v="13 available / 65 sold"/>
    <n v="65"/>
    <s v="May 24, 2024 06:39:48 PDT"/>
    <s v="Melissa, Texas, United States"/>
    <x v="1"/>
    <n v="1884.35"/>
    <s v="Melissa"/>
    <s v=" Texas"/>
    <s v=" United States"/>
    <m/>
    <n v="52"/>
    <n v="913"/>
    <n v="981"/>
    <e v="#NAME?"/>
  </r>
  <r>
    <s v="Bentley"/>
    <s v="Bentley For Men Absolute / Bentley Fragrances EDP Spray 3.4 oz (100 ml) (m)"/>
    <s v="Eau de Parfum"/>
    <n v="29.13"/>
    <s v="US $29.13"/>
    <n v="3"/>
    <s v="3 available / 13 sold"/>
    <n v="13"/>
    <s v="May 22, 2024 07:32:43 PDT"/>
    <s v="Brooklyn, New York, United States"/>
    <x v="1"/>
    <n v="378.69"/>
    <s v="Brooklyn"/>
    <s v=" New York"/>
    <s v=" United States"/>
    <m/>
    <n v="52"/>
    <n v="1509"/>
    <n v="1596"/>
    <e v="#NAME?"/>
  </r>
  <r>
    <s v="Bentley"/>
    <s v="Bentley Men's Black Edition EDP Spray 3.4 oz (Tester) Fragrances 7640171190938"/>
    <s v="Fragrances"/>
    <n v="23.49"/>
    <s v="US $23.49"/>
    <n v="3"/>
    <s v="3 available / 6 sold"/>
    <n v="6"/>
    <s v="May 22, 2024 19:20:44 PDT"/>
    <s v="Brooklyn, New York, United States"/>
    <x v="1"/>
    <n v="140.94"/>
    <s v="Brooklyn"/>
    <s v=" New York"/>
    <s v=" United States"/>
    <m/>
    <n v="52"/>
    <n v="1721"/>
    <n v="1821"/>
    <e v="#NAME?"/>
  </r>
  <r>
    <s v="BHARARA"/>
    <s v="BHARARA KING men 3.4 Oz Eau de Parfum spray NEW IN BOX"/>
    <s v="Eau de Parfum"/>
    <n v="53.99"/>
    <s v="US $53.99/ea"/>
    <n v="9"/>
    <s v="9 available / 512 sold"/>
    <n v="512"/>
    <s v="May 24, 2024 05:27:02 PDT"/>
    <s v="Melissa, Texas, United States"/>
    <x v="1"/>
    <n v="27642.880000000001"/>
    <s v="Melissa"/>
    <s v=" Texas"/>
    <s v=" United States"/>
    <m/>
    <n v="53"/>
    <n v="354"/>
    <n v="264"/>
    <e v="#NAME?"/>
  </r>
  <r>
    <s v="Bharara"/>
    <s v="BHARARA KING Eau de Parfum EDP for Men 6.7 OZ - 200ML NEW IN BOX SEALED"/>
    <s v="Eau de Parfum"/>
    <n v="78.989999999999995"/>
    <s v="US $78.99"/>
    <n v="10"/>
    <s v="More than 10 available / 142 sold"/>
    <n v="142"/>
    <s v="May 03, 2024 14:45:35 PDT"/>
    <s v="Miami, Florida, United States"/>
    <x v="1"/>
    <n v="11216.58"/>
    <s v="Miami"/>
    <s v=" Florida"/>
    <s v=" United States"/>
    <m/>
    <n v="53"/>
    <n v="682"/>
    <n v="452"/>
    <e v="#NAME?"/>
  </r>
  <r>
    <s v="Bharara"/>
    <s v="Bharara Double Bleu Pour Homme By Bharara 3.4/3.3 oz Edp Spray For Men NEW"/>
    <s v="Eau de Parfum"/>
    <n v="51.91"/>
    <s v="US $51.91/ea"/>
    <n v="4"/>
    <s v="4 available / 47 sold"/>
    <n v="47"/>
    <s v="May 19, 2024 13:15:33 PDT"/>
    <s v="Richmond Hill, New York, United States"/>
    <x v="1"/>
    <n v="2439.77"/>
    <s v="Richmond Hill"/>
    <s v=" New York"/>
    <s v=" United States"/>
    <m/>
    <n v="53"/>
    <n v="1014"/>
    <n v="896"/>
    <e v="#NAME?"/>
  </r>
  <r>
    <s v="BHARARA"/>
    <s v="BHARARA KING PURE PARFUM BY BHARARA 3.4 FOR MEN, new launch 2023"/>
    <s v="Perfume"/>
    <n v="71.489999999999995"/>
    <s v="US $71.49/ea"/>
    <n v="4"/>
    <s v="4 available / 31 sold"/>
    <n v="31"/>
    <s v="May 22, 2024 16:32:10 PDT"/>
    <s v="Melissa, Texas, United States"/>
    <x v="1"/>
    <n v="2216.19"/>
    <s v="Melissa"/>
    <s v=" Texas"/>
    <s v=" United States"/>
    <m/>
    <n v="53"/>
    <n v="1177"/>
    <n v="924"/>
    <e v="#NAME?"/>
  </r>
  <r>
    <s v="Bharara"/>
    <s v="Double Bleu by Bharara cologne for men EDP 3.3 / 3.4 oz New In Box"/>
    <s v="Eau de Parfum"/>
    <n v="54.85"/>
    <s v="US $54.85/ea"/>
    <n v="9"/>
    <s v="9 available / 8 sold"/>
    <n v="8"/>
    <s v="May 16, 2024 09:13:11 PDT"/>
    <s v="Dallas, Texas, United States"/>
    <x v="1"/>
    <n v="438.8"/>
    <s v="Dallas"/>
    <s v=" Texas"/>
    <s v=" United States"/>
    <m/>
    <n v="53"/>
    <n v="1644"/>
    <n v="1551"/>
    <e v="#NAME?"/>
  </r>
  <r>
    <s v="Blue Perfumes"/>
    <s v="JPG le male inspiration Blue for Men Eau De Toilette 4.2 oz / 125 ml"/>
    <s v="Eau de Toilette"/>
    <n v="16.989999999999998"/>
    <s v="US $16.99"/>
    <m/>
    <s v="Last One / 3 sold"/>
    <n v="3"/>
    <s v="May 17, 2024 19:44:33 PDT"/>
    <s v="20744, United States"/>
    <x v="1"/>
    <n v="50.97"/>
    <n v="20744"/>
    <s v=" United States"/>
    <m/>
    <m/>
    <n v="54"/>
    <n v="1848"/>
    <n v="1940"/>
    <e v="#NAME?"/>
  </r>
  <r>
    <s v="BOD man"/>
    <s v="BOD Man Fragrance Body Spray, Black, 8 fl oz Fresh Free Shipping"/>
    <s v="Fragrance Body Spray"/>
    <n v="9.99"/>
    <s v="US $9.99/ea"/>
    <n v="3"/>
    <s v="3 available / 32 sold"/>
    <n v="32"/>
    <s v="May 22, 2024 17:01:35 PDT"/>
    <s v="Multiple Locations, United States"/>
    <x v="1"/>
    <n v="319.68"/>
    <s v="Multiple Locations"/>
    <s v=" United States"/>
    <m/>
    <m/>
    <n v="55"/>
    <n v="1163"/>
    <n v="1646"/>
    <e v="#NAME?"/>
  </r>
  <r>
    <s v="Bond No. 9"/>
    <s v="Bond No. 9 Governors Island by Bond No. 9, 3.3 oz EDP Spray for Men"/>
    <s v="Eau de Parfum"/>
    <n v="160.27000000000001"/>
    <s v="US $160.27/ea"/>
    <n v="3"/>
    <s v="3 available / 47 sold"/>
    <n v="47"/>
    <s v="May 23, 2024 08:01:21 PDT"/>
    <s v="Edison, New Jersey, United States"/>
    <x v="1"/>
    <n v="7532.6900000000005"/>
    <s v="Edison"/>
    <s v=" New Jersey"/>
    <s v=" United States"/>
    <m/>
    <n v="56"/>
    <n v="1014"/>
    <n v="562"/>
    <e v="#NAME?"/>
  </r>
  <r>
    <s v="Bond No. 9"/>
    <s v="Greenwich Village Bond No 9 Handmade Stronger With Pheromones For Sexual Allure!"/>
    <s v="Eau de Parfum"/>
    <n v="17.98"/>
    <s v="US $17.98"/>
    <n v="10"/>
    <s v="More than 10 available / 12 sold"/>
    <n v="12"/>
    <s v="May 16, 2024 12:30:51 PDT"/>
    <s v="Austell, Georgia, United States"/>
    <x v="1"/>
    <n v="215.76"/>
    <s v="Austell"/>
    <s v=" Georgia"/>
    <s v=" United States"/>
    <m/>
    <n v="56"/>
    <n v="1531"/>
    <n v="1739"/>
    <e v="#NAME?"/>
  </r>
  <r>
    <s v="Bond No. 9"/>
    <s v="New York Nights Bond No 9 Made Stronger With Pheromones For Super Sexual Allure!"/>
    <s v="Eau de Parfum"/>
    <n v="17.98"/>
    <s v="US $17.98"/>
    <n v="10"/>
    <s v="More than 10 available / 9 sold"/>
    <n v="9"/>
    <s v="May 16, 2024 12:30:59 PDT"/>
    <s v="Austell, Georgia, United States"/>
    <x v="1"/>
    <n v="161.82"/>
    <s v="Austell"/>
    <s v=" Georgia"/>
    <s v=" United States"/>
    <m/>
    <n v="56"/>
    <n v="1615"/>
    <n v="1799"/>
    <e v="#NAME?"/>
  </r>
  <r>
    <s v="Boucheron"/>
    <s v="Boucheron by Boucheron 3.3 3.4 oz EDT Perfume for Women New In Box"/>
    <s v="Eau de Toilette"/>
    <n v="24.74"/>
    <s v="US $24.74/ea"/>
    <n v="10"/>
    <s v="More than 10 available / 2,761 sold"/>
    <n v="2761"/>
    <s v="May 24, 2024 08:00:03 PDT"/>
    <s v="Hackensack, New Jersey, United States"/>
    <x v="0"/>
    <n v="68307.14"/>
    <s v="Hackensack"/>
    <s v=" New Jersey"/>
    <s v=" United States"/>
    <m/>
    <n v="57"/>
    <n v="108"/>
    <n v="139"/>
    <e v="#NAME?"/>
  </r>
  <r>
    <s v="Boucheron"/>
    <s v="JAIPUR Homme by Boucheron cologne 3.3 / 3.4 oz EDP For Men New in Box"/>
    <s v="Eau de Parfum"/>
    <n v="35.58"/>
    <s v="US $35.58/ea"/>
    <m/>
    <s v="Limited quantity available / 1,024 sold"/>
    <n v="1024"/>
    <s v="May 16, 2024 08:36:58 PDT"/>
    <s v="Dallas, Texas, United States"/>
    <x v="1"/>
    <n v="36433.919999999998"/>
    <s v="Dallas"/>
    <s v=" Texas"/>
    <s v=" United States"/>
    <m/>
    <n v="57"/>
    <n v="233"/>
    <n v="223"/>
    <e v="#NAME?"/>
  </r>
  <r>
    <s v="Boucheron"/>
    <s v="Jaipur Homme / Boucheron EDP Spray 3.4 oz (m) (100 ml)"/>
    <s v="Eau de Parfum"/>
    <n v="32.89"/>
    <s v="US $32.89"/>
    <n v="3"/>
    <s v="3 available / 61 sold"/>
    <n v="61"/>
    <s v="May 24, 2024 03:08:22 PDT"/>
    <s v="Brooklyn, New York, United States"/>
    <x v="1"/>
    <n v="2006.29"/>
    <s v="Brooklyn"/>
    <s v=" New York"/>
    <s v=" United States"/>
    <m/>
    <n v="57"/>
    <n v="934"/>
    <n v="953"/>
    <e v="#NAME?"/>
  </r>
  <r>
    <s v="Branded"/>
    <s v="*Perfume Para Hombre Con Feromonas De Atraer Mujeres Fragancia Colonia Masculino"/>
    <s v="Perfume"/>
    <n v="17.989999999999998"/>
    <s v="US $17.99/ea"/>
    <n v="13"/>
    <s v="13 available / 1 sold"/>
    <n v="1"/>
    <s v=""/>
    <s v="Multiple Location, United States"/>
    <x v="1"/>
    <n v="17.989999999999998"/>
    <s v="Multiple Location"/>
    <s v=" United States"/>
    <m/>
    <m/>
    <n v="58"/>
    <n v="1926"/>
    <n v="1973"/>
    <e v="#NAME?"/>
  </r>
  <r>
    <s v="Britney Spears"/>
    <s v="CURIOUS Britney Spears women perfume edp 3.3 oz. 3.4 NEW IN BOX"/>
    <s v="Eau de Parfum"/>
    <n v="18.899999999999999"/>
    <s v="US $18.90/ea"/>
    <n v="245"/>
    <s v="245 available / 3,860 sold"/>
    <n v="3860"/>
    <s v="May 21, 2024 12:14:06 PDT"/>
    <s v="Dallas, Texas, United States"/>
    <x v="0"/>
    <n v="72954"/>
    <s v="Dallas"/>
    <s v=" Texas"/>
    <s v=" United States"/>
    <m/>
    <n v="59"/>
    <n v="79"/>
    <n v="131"/>
    <e v="#NAME?"/>
  </r>
  <r>
    <s v="Britney Spears"/>
    <s v="FANTASY Britney Spears women perfume edp 3.3 oz 3.4 NEW TESTER"/>
    <s v="Eau de Parfum"/>
    <n v="18.940000000000001"/>
    <s v="US $18.94/ea"/>
    <n v="235"/>
    <s v="235 available / 1,804 sold"/>
    <n v="1804"/>
    <s v="May 23, 2024 06:45:25 PDT"/>
    <s v="Dallas, Texas, United States"/>
    <x v="0"/>
    <n v="34167.760000000002"/>
    <s v="Dallas"/>
    <s v=" Texas"/>
    <s v=" United States"/>
    <m/>
    <n v="59"/>
    <n v="164"/>
    <n v="236"/>
    <e v="#NAME?"/>
  </r>
  <r>
    <s v="Britney Spears"/>
    <s v="Hidden Fantasy by Britney Spears 3.3 / 3.4 oz EDP For Women NEW IN BOX"/>
    <s v="Eau de Parfum"/>
    <n v="19.239999999999998"/>
    <s v="US $19.24/ea"/>
    <n v="7"/>
    <s v="7 available / 1,337 sold"/>
    <n v="1337"/>
    <s v="Apr 22, 2024 08:27:42 PDT"/>
    <s v="Dallas, Texas, United States"/>
    <x v="0"/>
    <n v="25723.879999999997"/>
    <s v="Dallas"/>
    <s v=" Texas"/>
    <s v=" United States"/>
    <m/>
    <n v="59"/>
    <n v="204"/>
    <n v="276"/>
    <e v="#NAME?"/>
  </r>
  <r>
    <s v="Britney Spears"/>
    <s v="MIDNIGHT FANTASY by Britney Spears for Women 3.3 / 3.4 oz edp tester"/>
    <s v="Eau de Parfum"/>
    <n v="16.87"/>
    <s v="US $16.87/ea"/>
    <n v="36"/>
    <s v="36 available / 626 sold"/>
    <n v="626"/>
    <s v="May 24, 2024 10:43:08 PDT"/>
    <s v="Dallas, Texas, United States"/>
    <x v="0"/>
    <n v="10560.62"/>
    <s v="Dallas"/>
    <s v=" Texas"/>
    <s v=" United States"/>
    <m/>
    <n v="59"/>
    <n v="308"/>
    <n v="467"/>
    <e v="#NAME?"/>
  </r>
  <r>
    <s v="Britney Spears"/>
    <s v="Circus Fantasy by Britney Spears 3.3 oz EDP Perfume for Women New In Box"/>
    <s v="Eau de Parfum"/>
    <n v="19.75"/>
    <s v="US $19.75/ea"/>
    <n v="4"/>
    <s v="4 available / 194 sold"/>
    <n v="194"/>
    <s v="May 22, 2024 08:31:17 PDT"/>
    <s v="Hackensack, New Jersey, United States"/>
    <x v="0"/>
    <n v="3831.5"/>
    <s v="Hackensack"/>
    <s v=" New Jersey"/>
    <s v=" United States"/>
    <m/>
    <n v="59"/>
    <n v="593"/>
    <n v="758"/>
    <e v="#NAME?"/>
  </r>
  <r>
    <s v="Britney Spears"/>
    <s v="Believe by Britney Spears 3.3 / 3.4 oz EDP Perfume for Women NEW IN BOX"/>
    <s v="Eau de Parfum"/>
    <n v="22.36"/>
    <s v="US $22.36/ea"/>
    <n v="46"/>
    <s v="46 available / 177 sold"/>
    <n v="177"/>
    <s v="May 24, 2024 09:07:13 PDT"/>
    <s v="Dallas, Texas, United States"/>
    <x v="0"/>
    <n v="3957.72"/>
    <s v="Dallas"/>
    <s v=" Texas"/>
    <s v=" United States"/>
    <m/>
    <n v="59"/>
    <n v="616"/>
    <n v="747"/>
    <e v="#NAME?"/>
  </r>
  <r>
    <s v="Britney Spears"/>
    <s v="Fantasy Jungle by Britney Spears 3.3 oz EDT Perfume for Women New In Box"/>
    <s v="Eau de Toilette"/>
    <n v="24.99"/>
    <s v="US $24.99"/>
    <n v="4"/>
    <s v="4 available / 21 sold"/>
    <n v="21"/>
    <s v="May 22, 2024 13:49:05 PDT"/>
    <s v="Hackensack, New Jersey, United States"/>
    <x v="0"/>
    <n v="524.79"/>
    <s v="Hackensack"/>
    <s v=" New Jersey"/>
    <s v=" United States"/>
    <m/>
    <n v="59"/>
    <n v="1329"/>
    <n v="1490"/>
    <e v="#NAME?"/>
  </r>
  <r>
    <s v="Britney Spears"/>
    <s v="Curious By Britney Spears Mini EDP Splash Perfume 0.16 oz new no box"/>
    <s v="Eau de Parfum"/>
    <n v="10.99"/>
    <s v="US $10.99/ea"/>
    <n v="8"/>
    <s v="8 available / 6 sold"/>
    <n v="6"/>
    <s v="May 24, 2024 08:03:46 PDT"/>
    <s v="Point Pleasant Beach, New Jersey, United States"/>
    <x v="0"/>
    <n v="65.94"/>
    <s v="Point Pleasant Beach"/>
    <s v=" New Jersey"/>
    <s v=" United States"/>
    <m/>
    <n v="59"/>
    <n v="1721"/>
    <n v="1925"/>
    <e v="#NAME?"/>
  </r>
  <r>
    <s v="Brut"/>
    <s v="Brut Original EDT Cologne for Men 3.4 oz Brand New In Box"/>
    <s v="Eau de Toilette"/>
    <n v="13.89"/>
    <s v="US $13.89"/>
    <n v="9"/>
    <s v="9 available / 48 sold"/>
    <n v="48"/>
    <s v="May 22, 2024 11:57:53 PDT"/>
    <s v="Hackensack, New Jersey, United States"/>
    <x v="1"/>
    <n v="666.72"/>
    <s v="Hackensack"/>
    <s v=" New Jersey"/>
    <s v=" United States"/>
    <m/>
    <n v="60"/>
    <n v="1006"/>
    <n v="1388"/>
    <e v="#NAME?"/>
  </r>
  <r>
    <s v="BRUT"/>
    <s v="Brut 7oz Classic Scent Splash-on Cologne (Pack of 2)"/>
    <s v="Splash-on"/>
    <n v="19.97"/>
    <s v="US $19.97/ea"/>
    <n v="4"/>
    <s v="4 available / 15 sold"/>
    <n v="15"/>
    <s v="May 20, 2024 21:21:03 PDT"/>
    <s v="San Diego, California, United States"/>
    <x v="1"/>
    <n v="299.54999999999995"/>
    <s v="San Diego"/>
    <s v=" California"/>
    <s v=" United States"/>
    <m/>
    <n v="60"/>
    <n v="1456"/>
    <n v="1669"/>
    <e v="#NAME?"/>
  </r>
  <r>
    <s v="BRUT"/>
    <s v="Original Fragrance Cologne by Brut for Men - 5 oz Cologne"/>
    <s v="Eau de Cologne"/>
    <n v="9.7799999999999994"/>
    <s v="US $9.78"/>
    <n v="50"/>
    <s v="50 available / 8 sold"/>
    <n v="8"/>
    <s v="May 23, 2024 13:21:23 PDT"/>
    <s v="Ronkonkoma, New York, United States"/>
    <x v="1"/>
    <n v="78.239999999999995"/>
    <s v="Ronkonkoma"/>
    <s v=" New York"/>
    <s v=" United States"/>
    <m/>
    <n v="60"/>
    <n v="1644"/>
    <n v="1903"/>
    <e v="#NAME?"/>
  </r>
  <r>
    <s v="Burberry"/>
    <s v="Burberry Touch by Burberry EDT Cologne for Men 3.3 / 3.4 oz Brand New Tester"/>
    <s v="Eau de Toilette"/>
    <n v="28.25"/>
    <s v="US $28.25/ea"/>
    <n v="10"/>
    <s v="More than 10 available / 12,583 sold"/>
    <n v="12583"/>
    <s v="May 24, 2024 07:53:46 PDT"/>
    <s v="Hackensack, New Jersey, United States"/>
    <x v="1"/>
    <n v="355469.75"/>
    <s v="Hackensack"/>
    <s v=" New Jersey"/>
    <s v=" United States"/>
    <m/>
    <n v="61"/>
    <n v="14"/>
    <n v="14"/>
    <e v="#NAME?"/>
  </r>
  <r>
    <s v="Burberry"/>
    <s v="Brit Sheer by Burberry 3.3 / 3.4 oz EDT Perfume for Women New In Box"/>
    <s v="Eau de Toilette"/>
    <n v="35.08"/>
    <s v="US $35.08/ea"/>
    <m/>
    <s v="Limited quantity available / 6,191 sold"/>
    <n v="6191"/>
    <s v="May 23, 2024 07:31:53 PDT"/>
    <s v="Hackensack, New Jersey, United States"/>
    <x v="0"/>
    <n v="217180.28"/>
    <s v="Hackensack"/>
    <s v=" New Jersey"/>
    <s v=" United States"/>
    <m/>
    <n v="61"/>
    <n v="34"/>
    <n v="33"/>
    <e v="#NAME?"/>
  </r>
  <r>
    <s v="Burberry"/>
    <s v="Burberry London Classic by Burberry 3.3 / 3.4 oz EDT Cologne for Men New In Box"/>
    <s v="Eau de Toilette"/>
    <n v="32.979999999999997"/>
    <s v="US $32.98/ea"/>
    <n v="10"/>
    <s v="More than 10 available / 6,188 sold"/>
    <n v="6188"/>
    <s v="May 23, 2024 21:24:43 PDT"/>
    <s v="Hackensack, New Jersey, United States"/>
    <x v="1"/>
    <n v="204080.24"/>
    <s v="Hackensack"/>
    <s v=" New Jersey"/>
    <s v=" United States"/>
    <m/>
    <n v="61"/>
    <n v="35"/>
    <n v="36"/>
    <e v="#NAME?"/>
  </r>
  <r>
    <s v="Burberry"/>
    <s v="Burberry Weekend by Burberry 3.3 / 3.4 oz EDP Perfume for Women New In Box"/>
    <s v="Eau de Parfum"/>
    <n v="34.08"/>
    <s v="US $34.08/ea"/>
    <m/>
    <s v="Limited quantity available / 4,332 sold"/>
    <n v="4332"/>
    <s v="May 24, 2024 11:16:29 PDT"/>
    <s v="Hackensack, New Jersey, United States"/>
    <x v="0"/>
    <n v="147634.56"/>
    <s v="Hackensack"/>
    <s v=" New Jersey"/>
    <s v=" United States"/>
    <m/>
    <n v="61"/>
    <n v="73"/>
    <n v="55"/>
    <e v="#NAME?"/>
  </r>
  <r>
    <s v="Burberry"/>
    <s v="Burberry Brit by Burberry 3.3 / 3.4 oz EDT Perfume for Women New In Box"/>
    <s v="Eau de Toilette"/>
    <n v="35.729999999999997"/>
    <s v="US $35.73/ea"/>
    <n v="557"/>
    <s v="557 available / 2,590 sold"/>
    <n v="2590"/>
    <s v="May 23, 2024 00:24:59 PDT"/>
    <s v="Dallas, Texas, United States"/>
    <x v="0"/>
    <n v="92540.7"/>
    <s v="Dallas"/>
    <s v=" Texas"/>
    <s v=" United States"/>
    <m/>
    <n v="61"/>
    <n v="115"/>
    <n v="106"/>
    <e v="#NAME?"/>
  </r>
  <r>
    <s v="Burberry"/>
    <s v="Burberry Touch by Burberry perfume for women EDP 3.3 / 3.4 oz New in Box"/>
    <s v="Eau de Parfum"/>
    <n v="34.93"/>
    <s v="US $34.93"/>
    <m/>
    <s v="Last One / 1,947 sold"/>
    <n v="1947"/>
    <s v="May 24, 2024 06:57:08 PDT"/>
    <s v="Dallas, Texas, United States"/>
    <x v="0"/>
    <n v="68008.710000000006"/>
    <s v="Dallas"/>
    <s v=" Texas"/>
    <s v=" United States"/>
    <m/>
    <n v="61"/>
    <n v="152"/>
    <n v="140"/>
    <e v="#NAME?"/>
  </r>
  <r>
    <s v="Burberry"/>
    <s v="Burberry Weekend by Burberry 3.3 / 3.4 oz EDP Perfume For Women New In Box"/>
    <s v="Eau de Parfum"/>
    <n v="34.090000000000003"/>
    <s v="US $34.09/ea"/>
    <n v="252"/>
    <s v="252 available / 1,429 sold"/>
    <n v="1429"/>
    <s v="May 24, 2024 10:50:08 PDT"/>
    <s v="Dallas, Texas, United States"/>
    <x v="0"/>
    <n v="48714.610000000008"/>
    <s v="Dallas"/>
    <s v=" Texas"/>
    <s v=" United States"/>
    <m/>
    <n v="61"/>
    <n v="191"/>
    <n v="175"/>
    <e v="#NAME?"/>
  </r>
  <r>
    <s v="Burberry"/>
    <s v="Brit Sheer by Burberry 3.3 / 3.4 oz EDT Perfume for Women New In Box"/>
    <s v="Eau de Toilette"/>
    <n v="35.090000000000003"/>
    <s v="US $35.09/ea"/>
    <n v="45"/>
    <s v="45 available / 755 sold"/>
    <n v="755"/>
    <s v="May 23, 2024 13:27:20 PDT"/>
    <s v="Dallas, Texas, United States"/>
    <x v="0"/>
    <n v="26492.950000000004"/>
    <s v="Dallas"/>
    <s v=" Texas"/>
    <s v=" United States"/>
    <m/>
    <n v="61"/>
    <n v="276"/>
    <n v="272"/>
    <e v="#NAME?"/>
  </r>
  <r>
    <s v="Burberry"/>
    <s v="BURBERRY CLASSIC by Burberry perfume for women EDP 3.3 / 3.4 oz New in Box"/>
    <s v="Eau de Parfum"/>
    <n v="38.14"/>
    <s v="US $38.14/ea"/>
    <m/>
    <s v="Limited quantity available / 725 sold"/>
    <n v="725"/>
    <s v="May 24, 2024 08:55:13 PDT"/>
    <s v="Dallas, Texas, United States"/>
    <x v="0"/>
    <n v="27651.5"/>
    <s v="Dallas"/>
    <s v=" Texas"/>
    <s v=" United States"/>
    <m/>
    <n v="61"/>
    <n v="284"/>
    <n v="263"/>
    <e v="#NAME?"/>
  </r>
  <r>
    <s v="BURBERRY"/>
    <s v="BURBERRY HER Eau De Parfum FOR WOMEN Mini .16oz, 5ml /FREE TRAVEL SPRAY"/>
    <s v="Eau de Parfum"/>
    <n v="17.89"/>
    <s v="US $17.89"/>
    <n v="10"/>
    <s v="More than 10 available / 360 sold"/>
    <n v="360"/>
    <s v="Jan 18, 2024 18:30:10 PST"/>
    <s v="West Palm Beach, Florida, United States"/>
    <x v="0"/>
    <n v="6440.4000000000005"/>
    <s v="West Palm Beach"/>
    <s v=" Florida"/>
    <s v=" United States"/>
    <m/>
    <n v="61"/>
    <n v="440"/>
    <n v="615"/>
    <e v="#NAME?"/>
  </r>
  <r>
    <s v="Burberry"/>
    <s v="2x Burberry HER Eau de Parfum EDP Sample Spray .05oz, 1.5ml Each New in Cards"/>
    <s v="Eau de Parfum"/>
    <n v="9.89"/>
    <s v="US $9.89"/>
    <n v="5"/>
    <s v="5 available / 258 sold"/>
    <n v="258"/>
    <s v="May 22, 2024 01:55:50 PDT"/>
    <s v="Phillipsburg, New Jersey, United States"/>
    <x v="0"/>
    <n v="2551.6200000000003"/>
    <s v="Phillipsburg"/>
    <s v=" New Jersey"/>
    <s v=" United States"/>
    <m/>
    <n v="61"/>
    <n v="521"/>
    <n v="882"/>
    <e v="#NAME?"/>
  </r>
  <r>
    <s v="Burberry"/>
    <s v="Burberry HERO For Men Eau de Toilette EDT Sample Spray .05oz, 1.5ml"/>
    <s v="Eau de Toilette"/>
    <n v="7.95"/>
    <s v="US $7.95"/>
    <n v="5"/>
    <s v="5 available / 254 sold"/>
    <n v="254"/>
    <s v="May 24, 2024 00:33:04 PDT"/>
    <s v="Phillipsburg, New Jersey, United States"/>
    <x v="1"/>
    <n v="2019.3"/>
    <s v="Phillipsburg"/>
    <s v=" New Jersey"/>
    <s v=" United States"/>
    <m/>
    <n v="61"/>
    <n v="531"/>
    <n v="952"/>
    <e v="#NAME?"/>
  </r>
  <r>
    <s v="Burberry"/>
    <s v="BURBERRY BODY EDP 2.0ml .06fl oz x 5 PERFUME SPRAY SAMPLE VIALS"/>
    <s v="Eau de Parfum"/>
    <n v="10"/>
    <s v="US $10.00"/>
    <n v="10"/>
    <s v="More than 10 available / 150 sold"/>
    <n v="150"/>
    <s v="Feb 18, 2024 14:09:45 PST"/>
    <s v="Albany, New York, United States"/>
    <x v="0"/>
    <n v="1500"/>
    <s v="Albany"/>
    <s v=" New York"/>
    <s v=" United States"/>
    <m/>
    <n v="61"/>
    <n v="660"/>
    <n v="1075"/>
    <e v="#NAME?"/>
  </r>
  <r>
    <s v="Burberry"/>
    <s v="Burberry Goddess Eau de Parfum EDP Sample Spray .05oz, 1.5ml New in Card"/>
    <s v="Eau de Parfum"/>
    <n v="9.89"/>
    <s v="US $9.89"/>
    <n v="4"/>
    <s v="4 available / 103 sold"/>
    <n v="103"/>
    <s v="May 24, 2024 00:32:58 PDT"/>
    <s v="Phillipsburg, New Jersey, United States"/>
    <x v="0"/>
    <n v="1018.6700000000001"/>
    <s v="Phillipsburg"/>
    <s v=" New Jersey"/>
    <s v=" United States"/>
    <m/>
    <n v="61"/>
    <n v="784"/>
    <n v="1251"/>
    <e v="#NAME?"/>
  </r>
  <r>
    <s v="Burberry"/>
    <s v="Burberry Touch by Burberry 3.3 / 3.4 oz EDP Spray For Women Brand New Sealed"/>
    <s v="Eau de Parfum"/>
    <n v="27.99"/>
    <s v="US $27.99/ea"/>
    <n v="10"/>
    <s v="More than 10 available / 87 sold"/>
    <n v="87"/>
    <s v="May 23, 2024 08:37:54 PDT"/>
    <s v="Warren, Michigan, United States"/>
    <x v="0"/>
    <n v="2435.1299999999997"/>
    <s v="Warren"/>
    <s v=" Michigan"/>
    <s v=" United States"/>
    <m/>
    <n v="61"/>
    <n v="823"/>
    <n v="899"/>
    <e v="#NAME?"/>
  </r>
  <r>
    <s v="Burberry"/>
    <s v="Burberry Touch Men EDT 3.4 oz Cologne New in Box"/>
    <s v="Eau de Toilette"/>
    <n v="32.99"/>
    <s v="US $32.99/ea"/>
    <n v="6"/>
    <s v="6 available / 59 sold"/>
    <n v="59"/>
    <s v="May 24, 2024 06:48:06 PDT"/>
    <s v="Dexter, Michigan, United States"/>
    <x v="1"/>
    <n v="1946.41"/>
    <s v="Dexter"/>
    <s v=" Michigan"/>
    <s v=" United States"/>
    <m/>
    <n v="61"/>
    <n v="946"/>
    <n v="966"/>
    <e v="#NAME?"/>
  </r>
  <r>
    <s v="Burberry"/>
    <s v="Burberry Men's Hero EDP Spray 3.4 oz Fragrances 3614228838016"/>
    <s v="Fragrances"/>
    <n v="77.069999999999993"/>
    <s v="US $77.07"/>
    <n v="3"/>
    <s v="3 available / 55 sold"/>
    <n v="55"/>
    <s v="May 23, 2024 22:10:28 PDT"/>
    <s v="Brooklyn, New York, United States"/>
    <x v="1"/>
    <n v="4238.8499999999995"/>
    <s v="Brooklyn"/>
    <s v=" New York"/>
    <s v=" United States"/>
    <m/>
    <n v="61"/>
    <n v="965"/>
    <n v="725"/>
    <e v="#NAME?"/>
  </r>
  <r>
    <s v="Burberry"/>
    <s v="Burberry Her Eau De Parfum 3-Pcs Set  / New With Box"/>
    <s v="Eau de Parfum"/>
    <n v="134.5"/>
    <s v="US $134.50"/>
    <n v="3"/>
    <s v="3 available / 49 sold"/>
    <n v="49"/>
    <s v="May 16, 2024 10:32:54 PDT"/>
    <s v="Hialeah, Florida, United States"/>
    <x v="0"/>
    <n v="6590.5"/>
    <s v="Hialeah"/>
    <s v=" Florida"/>
    <s v=" United States"/>
    <m/>
    <n v="61"/>
    <n v="999"/>
    <n v="611"/>
    <e v="#NAME?"/>
  </r>
  <r>
    <s v="Burberry"/>
    <s v="Burberry Hero 3.3 oz Eau de Toilette Cologne for Men EDT Spray 100ml New In Box"/>
    <s v="Eau de Toilette"/>
    <n v="59.99"/>
    <s v="US $59.99/ea"/>
    <n v="8"/>
    <s v="8 available / 39 sold"/>
    <n v="39"/>
    <s v="May 19, 2024 22:59:41 PDT"/>
    <s v="Midway City, California, Hong Kong"/>
    <x v="1"/>
    <n v="2339.61"/>
    <s v="Midway City"/>
    <s v=" California"/>
    <s v=" Hong Kong"/>
    <m/>
    <n v="61"/>
    <n v="1085"/>
    <n v="910"/>
    <e v="#NAME?"/>
  </r>
  <r>
    <s v="Burberry"/>
    <s v="Burberry Touch for Men 3.4oz EDT Cologne New in Box"/>
    <s v="Eau de Toilette"/>
    <n v="30.95"/>
    <s v="US $30.95/ea"/>
    <n v="6"/>
    <s v="6 available / 36 sold"/>
    <n v="36"/>
    <s v="May 24, 2024 09:46:46 PDT"/>
    <s v="Dearborn Heights, Michigan, United States"/>
    <x v="1"/>
    <n v="1114.2"/>
    <s v="Dearborn Heights"/>
    <s v=" Michigan"/>
    <s v=" United States"/>
    <m/>
    <n v="61"/>
    <n v="1122"/>
    <n v="1213"/>
    <e v="#NAME?"/>
  </r>
  <r>
    <s v="Burberry"/>
    <s v="BURBERRY LONDON By Burberry 3.3 / 3.4 oz EDT cologne For Men New in Box"/>
    <s v="Eau de Toilette"/>
    <n v="39.25"/>
    <s v="US $39.25/ea"/>
    <n v="10"/>
    <s v="10 available / 30 sold"/>
    <n v="30"/>
    <s v="May 23, 2024 05:20:25 PDT"/>
    <s v="Dallas, Texas, United States"/>
    <x v="1"/>
    <n v="1177.5"/>
    <s v="Dallas"/>
    <s v=" Texas"/>
    <s v=" United States"/>
    <m/>
    <n v="61"/>
    <n v="1184"/>
    <n v="1197"/>
    <e v="#NAME?"/>
  </r>
  <r>
    <s v="Burberry"/>
    <s v="Burberry Her 3.3 oz EDT eau de toilette Spray Womens Perfume 100 ml New In Box"/>
    <s v="Eau de Toilette"/>
    <n v="49.99"/>
    <s v="US $49.99/ea"/>
    <n v="10"/>
    <s v="More than 10 available / 22 sold"/>
    <n v="22"/>
    <s v="May 21, 2024 18:01:34 PDT"/>
    <s v="New York, New York, Taiwan"/>
    <x v="0"/>
    <n v="1099.78"/>
    <s v="New York"/>
    <s v=" New York"/>
    <s v=" Taiwan"/>
    <m/>
    <n v="61"/>
    <n v="1310"/>
    <n v="1221"/>
    <e v="#NAME?"/>
  </r>
  <r>
    <s v="Burberry"/>
    <s v="Her by Burberry Elixir De Parfum 0.33oz/10ml Spray New With Box"/>
    <s v="Elixir De Parfum"/>
    <n v="27.99"/>
    <s v="US $27.99"/>
    <n v="10"/>
    <s v="More than 10 available / 21 sold"/>
    <n v="21"/>
    <s v="May 23, 2024 13:11:51 PDT"/>
    <s v="Long Island City, New York, United States"/>
    <x v="0"/>
    <n v="587.79"/>
    <s v="Long Island City"/>
    <s v=" New York"/>
    <s v=" United States"/>
    <m/>
    <n v="61"/>
    <n v="1329"/>
    <n v="1443"/>
    <e v="#NAME?"/>
  </r>
  <r>
    <s v="Burberry"/>
    <s v="BURBERRY LONDON WOMEN *CLASSIC* 0.15 oz / 4.5 ML Eau De Parfum Miniature In Box"/>
    <s v="Eau de Parfum"/>
    <n v="11.49"/>
    <s v="US $11.49"/>
    <n v="10"/>
    <s v="More than 10 available / 20 sold"/>
    <n v="20"/>
    <s v="May 13, 2024 11:28:03 PDT"/>
    <s v="Spring Valley, New York, United States"/>
    <x v="0"/>
    <n v="229.8"/>
    <s v="Spring Valley"/>
    <s v=" New York"/>
    <s v=" United States"/>
    <m/>
    <n v="61"/>
    <n v="1346"/>
    <n v="1716"/>
    <e v="#NAME?"/>
  </r>
  <r>
    <s v="Burberry"/>
    <s v="Burberry Hero 3.3 oz EDP Cologne for Men Brand New In Box"/>
    <s v="Eau de Parfum"/>
    <n v="75.650000000000006"/>
    <s v="US $75.65"/>
    <n v="10"/>
    <s v="More than 10 available / 16 sold"/>
    <n v="16"/>
    <s v="May 24, 2024 09:20:14 PDT"/>
    <s v="Hackensack, New Jersey, United States"/>
    <x v="1"/>
    <n v="1210.4000000000001"/>
    <s v="Hackensack"/>
    <s v=" New Jersey"/>
    <s v=" United States"/>
    <m/>
    <n v="61"/>
    <n v="1433"/>
    <n v="1171"/>
    <e v="#NAME?"/>
  </r>
  <r>
    <s v="Burberry"/>
    <s v="Burberry Touch EDT 3.4oz Men's Fragrance Spray New Sealed"/>
    <s v="Eau de Toilette"/>
    <n v="30.95"/>
    <s v="US $30.95/ea"/>
    <n v="10"/>
    <s v="More than 10 available / 16 sold"/>
    <n v="16"/>
    <s v="May 21, 2024 09:06:31 PDT"/>
    <s v="Detroit, Michigan, United States"/>
    <x v="1"/>
    <n v="495.2"/>
    <s v="Detroit"/>
    <s v=" Michigan"/>
    <s v=" United States"/>
    <m/>
    <n v="61"/>
    <n v="1433"/>
    <n v="1506"/>
    <e v="#NAME?"/>
  </r>
  <r>
    <s v="Burberry"/>
    <s v="Burberry Her Blossom Eau De Toilette EDT Perfume Spray for Women 100 ml / 3.3 oz"/>
    <s v="Eau de Toilette"/>
    <n v="55.99"/>
    <s v="US $55.99"/>
    <n v="3"/>
    <s v="3 available / 14 sold"/>
    <n v="14"/>
    <s v="May 24, 2024 02:29:05 PDT"/>
    <s v="Toronto,Ontario, Canada"/>
    <x v="0"/>
    <n v="783.86"/>
    <s v="Toronto"/>
    <s v="Ontario"/>
    <s v=" Canada"/>
    <m/>
    <n v="61"/>
    <n v="1480"/>
    <n v="1329"/>
    <e v="#NAME?"/>
  </r>
  <r>
    <s v="Burberry"/>
    <s v="Burberry Her Blossom by Burberry 3.3 oz EDP Perfume for Women New in Box"/>
    <s v="Eau de Toilette"/>
    <n v="53.99"/>
    <s v="US $53.99/ea"/>
    <n v="2"/>
    <s v="2 available / 10 sold"/>
    <n v="10"/>
    <s v="May 22, 2024 09:37:26 PDT"/>
    <s v="New York, New York, Taiwan"/>
    <x v="0"/>
    <n v="539.9"/>
    <s v="New York"/>
    <s v=" New York"/>
    <s v=" Taiwan"/>
    <m/>
    <n v="61"/>
    <n v="1586"/>
    <n v="1482"/>
    <e v="#NAME?"/>
  </r>
  <r>
    <s v="Burberry"/>
    <s v="Burberry Burberry Her Eau De Parfum 2 Pcs Set  / New With Box"/>
    <s v="Eau De Parfum 2 Pcs Set"/>
    <n v="79.989999999999995"/>
    <s v="US $79.99"/>
    <n v="10"/>
    <s v="More than 10 available / 7 sold"/>
    <n v="7"/>
    <s v="May 21, 2024 11:08:57 PDT"/>
    <s v="Long Island City, New York, United States"/>
    <x v="0"/>
    <n v="559.92999999999995"/>
    <s v="Long Island City"/>
    <s v=" New York"/>
    <s v=" United States"/>
    <m/>
    <n v="61"/>
    <n v="1686"/>
    <n v="1459"/>
    <e v="#NAME?"/>
  </r>
  <r>
    <s v="Burberry"/>
    <s v="Burberry Weekend 3.3oz Men's Eau de Toilette"/>
    <s v="Eau de Toilette"/>
    <n v="28.99"/>
    <s v="US $28.99/ea"/>
    <n v="10"/>
    <s v="More than 10 available / 7 sold"/>
    <n v="7"/>
    <s v="May 08, 2024 15:45:56 PDT"/>
    <s v="Katy, Texas, United States"/>
    <x v="1"/>
    <n v="202.92999999999998"/>
    <s v="Katy"/>
    <s v=" Texas"/>
    <s v=" United States"/>
    <m/>
    <n v="61"/>
    <n v="1686"/>
    <n v="1748"/>
    <e v="#NAME?"/>
  </r>
  <r>
    <s v="Burberry"/>
    <s v="Burberry Touch by Burberry parfum for women 3.3 fl. oz. / 100 ml"/>
    <s v="Eau de Parfum"/>
    <n v="26"/>
    <s v="US $26.00"/>
    <n v="5"/>
    <s v="5 available / 5 sold"/>
    <n v="5"/>
    <s v="May 24, 2024 00:58:14 PDT"/>
    <s v="Hamtramck, Michigan, United States"/>
    <x v="0"/>
    <n v="130"/>
    <s v="Hamtramck"/>
    <s v=" Michigan"/>
    <s v=" United States"/>
    <m/>
    <n v="61"/>
    <n v="1754"/>
    <n v="1841"/>
    <e v="#NAME?"/>
  </r>
  <r>
    <s v="Burberry"/>
    <s v="BURBERRY Men's Classic 3.3 oz / 100 ml EDT Cologne Spray"/>
    <s v="Eau de Toilette"/>
    <n v="32.99"/>
    <s v="US $32.99"/>
    <n v="2"/>
    <s v="2 available / 3 sold"/>
    <n v="3"/>
    <s v="May 16, 2024 12:44:08 PDT"/>
    <s v="New York, New York, United States"/>
    <x v="1"/>
    <n v="98.97"/>
    <s v="New York"/>
    <s v=" New York"/>
    <s v=" United States"/>
    <m/>
    <n v="61"/>
    <n v="1848"/>
    <n v="1875"/>
    <e v="#NAME?"/>
  </r>
  <r>
    <s v="Burberry"/>
    <s v="Burberry Goddess EDP Eau De Parfum Spray 3.3 oz New In Sealed Box GIFT"/>
    <s v="Eau de Parfum"/>
    <n v="95"/>
    <s v="US $95.00"/>
    <m/>
    <s v=""/>
    <m/>
    <s v=""/>
    <s v="West Hollywood, California, United States"/>
    <x v="0"/>
    <n v="0"/>
    <s v="West Hollywood"/>
    <s v=" California"/>
    <s v=" United States"/>
    <m/>
    <n v="61"/>
    <e v="#N/A"/>
    <n v="1979"/>
    <e v="#NAME?"/>
  </r>
  <r>
    <s v="Burberry"/>
    <s v="Burberry Her ELIXIR DE PARFUM EDP Intense-Deluxe Travel Spray 0.33oz NEW IN BOX"/>
    <s v="Eau de Parfum"/>
    <n v="13"/>
    <s v="US $13.00"/>
    <m/>
    <s v=""/>
    <m/>
    <s v=""/>
    <s v="Chino, California, United States"/>
    <x v="0"/>
    <n v="0"/>
    <s v="Chino"/>
    <s v=" California"/>
    <s v=" United States"/>
    <m/>
    <n v="61"/>
    <e v="#N/A"/>
    <n v="1979"/>
    <e v="#NAME?"/>
  </r>
  <r>
    <s v="Bvlgari"/>
    <s v="Omnia Coral by Bvlgari Omnia Coral 2.2 oz EDT Perfume for Women New In Box"/>
    <s v="Eau de Toilette"/>
    <n v="32.880000000000003"/>
    <s v="US $32.88/ea"/>
    <n v="7"/>
    <s v="7 available / 36 sold"/>
    <n v="36"/>
    <s v="May 19, 2024 18:40:40 PDT"/>
    <s v="California or Hong Kong, Hong Kong"/>
    <x v="0"/>
    <n v="1183.68"/>
    <s v="California or Hong Kong"/>
    <s v=" Hong Kong"/>
    <m/>
    <m/>
    <n v="62"/>
    <n v="1122"/>
    <n v="1194"/>
    <e v="#NAME?"/>
  </r>
  <r>
    <s v="Bvlgari"/>
    <s v="NEW Men's EDT Bvlgari Pour Homme Eau De Toilette Spray 3.4 fl oz Sealed in Box"/>
    <s v="Eau de Toilette"/>
    <n v="45.69"/>
    <s v="US $45.69/ea"/>
    <n v="8"/>
    <s v="8 available / 31 sold"/>
    <n v="31"/>
    <s v="May 15, 2024 03:14:10 PDT"/>
    <s v="Houston, Texas, HongKong, China"/>
    <x v="1"/>
    <n v="1416.3899999999999"/>
    <s v="Houston"/>
    <s v=" Texas"/>
    <s v=" HongKong"/>
    <s v=" China"/>
    <n v="62"/>
    <n v="1177"/>
    <n v="1102"/>
    <e v="#NAME?"/>
  </r>
  <r>
    <s v="Bvlgari"/>
    <s v="New Perfume Omnia Amethyste EDT Bvlgari Eau De Toilette Spray 2.2 oz for Women"/>
    <s v="Eau de Toilette"/>
    <n v="34.869999999999997"/>
    <s v="US $34.87/ea"/>
    <n v="10"/>
    <s v="10 available / 27 sold"/>
    <n v="27"/>
    <s v="May 15, 2024 03:14:52 PDT"/>
    <s v="Houston, Texas, HongKong, China"/>
    <x v="0"/>
    <n v="941.4899999999999"/>
    <s v="Houston"/>
    <s v=" Texas"/>
    <s v=" HongKong"/>
    <s v=" China"/>
    <n v="62"/>
    <n v="1226"/>
    <n v="1278"/>
    <e v="#NAME?"/>
  </r>
  <r>
    <s v="Bvlgari"/>
    <s v="Bvlgari Man In Black Eau De Parfum 0.5 oz/15 Ml Spray New In Box"/>
    <s v="Eau de Parfum"/>
    <n v="29.99"/>
    <s v="US $29.99/ea"/>
    <n v="10"/>
    <s v="More than 10 available / 25 sold"/>
    <n v="25"/>
    <s v="Mar 06, 2024 12:02:36 PST"/>
    <s v="Keyport, New Jersey, United States"/>
    <x v="1"/>
    <n v="749.75"/>
    <s v="Keyport"/>
    <s v=" New Jersey"/>
    <s v=" United States"/>
    <m/>
    <n v="62"/>
    <n v="1257"/>
    <n v="1345"/>
    <e v="#NAME?"/>
  </r>
  <r>
    <s v="Bvlgari"/>
    <s v="Bvlgari Man In Black Made Stronger With Pheromones For Super Sexy Scent Trails!"/>
    <s v="Eau de Toilette"/>
    <n v="16.48"/>
    <s v="US $16.48"/>
    <n v="10"/>
    <s v="More than 10 available / 24 sold"/>
    <n v="24"/>
    <s v="May 19, 2024 18:22:54 PDT"/>
    <s v="Austell, Georgia, United States"/>
    <x v="1"/>
    <n v="395.52"/>
    <s v="Austell"/>
    <s v=" Georgia"/>
    <s v=" United States"/>
    <m/>
    <n v="62"/>
    <n v="1275"/>
    <n v="1586"/>
    <e v="#NAME?"/>
  </r>
  <r>
    <s v="Bvlgari"/>
    <s v="New Women's EDT Perfume Bvlgari Omnia Paraiba Eau De Toilette Spray 2.2 oz"/>
    <s v="Eau de Toilette"/>
    <n v="33.86"/>
    <s v="US $33.86/ea"/>
    <n v="8"/>
    <s v="8 available / 18 sold"/>
    <n v="18"/>
    <s v="May 15, 2024 03:09:55 PDT"/>
    <s v="Houston, Texas, HongKong, China"/>
    <x v="0"/>
    <n v="609.48"/>
    <s v="Houston"/>
    <s v=" Texas"/>
    <s v=" HongKong"/>
    <s v=" China"/>
    <n v="62"/>
    <n v="1389"/>
    <n v="1432"/>
    <e v="#NAME?"/>
  </r>
  <r>
    <s v="Bvlgari"/>
    <s v="BVLGARI ROSE GOLDEA BLOSSOM DELIGHT EAU DE PARFUM 0.5OZ 15ML VAPORISATEUR  SPRAY"/>
    <s v="Eau de Parfum"/>
    <n v="24.5"/>
    <s v="US $24.50/ea"/>
    <n v="10"/>
    <s v="More than 10 available / 18 sold"/>
    <n v="18"/>
    <s v="May 24, 2024 06:42:45 PDT"/>
    <s v="Brooklyn, New York, United States"/>
    <x v="0"/>
    <n v="441"/>
    <s v="Brooklyn"/>
    <s v=" New York"/>
    <s v=" United States"/>
    <m/>
    <n v="62"/>
    <n v="1389"/>
    <n v="1543"/>
    <e v="#NAME?"/>
  </r>
  <r>
    <s v="Bvlgari"/>
    <s v="Bvlgari Rose Goldea  by Bvlgari EDP 3 fl oz / 90 ml *NEW*"/>
    <s v="Eau de Parfum"/>
    <n v="64.989999999999995"/>
    <s v="US $64.99"/>
    <n v="10"/>
    <s v="More than 10 available / 15 sold"/>
    <n v="15"/>
    <s v="May 08, 2024 09:23:26 PDT"/>
    <s v="Miami, Florida, United States"/>
    <x v="1"/>
    <n v="974.84999999999991"/>
    <s v="Miami"/>
    <s v=" Florida"/>
    <s v=" United States"/>
    <m/>
    <n v="62"/>
    <n v="1456"/>
    <n v="1267"/>
    <e v="#NAME?"/>
  </r>
  <r>
    <s v="Bvlgari"/>
    <s v="Bvlgari Aqva Marine Pour Homme 3.4 oz EDT Cologne for Men Tester"/>
    <s v="Eau de Toilette"/>
    <n v="64.02"/>
    <s v="US $64.02"/>
    <n v="2"/>
    <s v="2 available / 10 sold"/>
    <n v="10"/>
    <s v="May 19, 2024 17:40:35 PDT"/>
    <s v="Hackensack, New Jersey, United States"/>
    <x v="1"/>
    <n v="640.19999999999993"/>
    <s v="Hackensack"/>
    <s v=" New Jersey"/>
    <s v=" United States"/>
    <m/>
    <n v="62"/>
    <n v="1586"/>
    <n v="1410"/>
    <e v="#NAME?"/>
  </r>
  <r>
    <s v="Bvlgari"/>
    <s v="New Bvlgari Pour Homme Men's Eau De Toilette Spray 3.4 oz/ 100 ml"/>
    <s v="Eau de Toilette"/>
    <n v="45.68"/>
    <s v="US $45.68/ea"/>
    <n v="10"/>
    <s v="More than 10 available / 5 sold"/>
    <n v="5"/>
    <s v="May 22, 2024 19:40:47 PDT"/>
    <s v="Sacramento, California, United States"/>
    <x v="1"/>
    <n v="228.4"/>
    <s v="Sacramento"/>
    <s v=" California"/>
    <s v=" United States"/>
    <m/>
    <n v="62"/>
    <n v="1754"/>
    <n v="1719"/>
    <e v="#NAME?"/>
  </r>
  <r>
    <s v="Bvlgari"/>
    <s v="Bvlgari Aqva Marine Cologne Pour Homme by Bvlgari 3.4 oz EDT Spray for Men  NEW"/>
    <s v="Eau de Toilette"/>
    <n v="49.99"/>
    <s v="US $49.99/ea"/>
    <n v="2"/>
    <s v="2 available / 3 sold"/>
    <n v="3"/>
    <s v="May 24, 2024 06:45:32 PDT"/>
    <s v="HK, Hong Kong"/>
    <x v="1"/>
    <n v="149.97"/>
    <s v="HK"/>
    <s v=" Hong Kong"/>
    <m/>
    <m/>
    <n v="62"/>
    <n v="1848"/>
    <n v="1814"/>
    <e v="#NAME?"/>
  </r>
  <r>
    <s v="Bvlgari"/>
    <s v="Bvlgari Le Gemme Tygar 3.4oz Men's Eau de Parfum"/>
    <s v="Eau de Parfum"/>
    <n v="250"/>
    <s v="US $250.00"/>
    <m/>
    <s v=""/>
    <m/>
    <s v=""/>
    <s v="Paterson, New Jersey, United States"/>
    <x v="1"/>
    <n v="0"/>
    <s v="Paterson"/>
    <s v=" New Jersey"/>
    <s v=" United States"/>
    <m/>
    <n v="62"/>
    <e v="#N/A"/>
    <n v="1979"/>
    <e v="#NAME?"/>
  </r>
  <r>
    <s v="By Al Hambra"/>
    <s v="Yeah! By Maison Alhambra  3.4/3.3 oz Edp Spray For Men New In Box"/>
    <s v="Eau de Parfum"/>
    <n v="25.7"/>
    <s v="US $25.70/ea"/>
    <n v="10"/>
    <s v="More than 10 available / 72 sold"/>
    <n v="72"/>
    <s v="Apr 12, 2024 07:43:55 PDT"/>
    <s v="New York, New York, United States"/>
    <x v="1"/>
    <n v="1850.3999999999999"/>
    <s v="New York"/>
    <s v=" New York"/>
    <s v=" United States"/>
    <m/>
    <n v="63"/>
    <n v="888"/>
    <n v="988"/>
    <e v="#NAME?"/>
  </r>
  <r>
    <s v="By Al Hambra"/>
    <s v="Baroque Rouge Extrait By Maison Alhambra 3.4/3.3 oz Edp Spray Unisex New In Box"/>
    <s v="Eau de Parfum"/>
    <n v="21.8"/>
    <s v="US $21.80/ea"/>
    <n v="10"/>
    <s v="More than 10 available / 7 sold"/>
    <n v="7"/>
    <s v="Apr 16, 2024 13:49:22 PDT"/>
    <s v="New York, New York, United States"/>
    <x v="1"/>
    <n v="152.6"/>
    <s v="New York"/>
    <s v=" New York"/>
    <s v=" United States"/>
    <m/>
    <n v="63"/>
    <n v="1686"/>
    <n v="1809"/>
    <e v="#NAME?"/>
  </r>
  <r>
    <s v="Byredo"/>
    <s v="Byredo Mojave Ghost Eau de Parfum EDP Spray 3.4 oz / 100 ml Perfume for Unisex"/>
    <s v="Eau de Parfum"/>
    <n v="69.989999999999995"/>
    <s v="US $69.99"/>
    <n v="3"/>
    <s v="3 available / 34 sold"/>
    <n v="34"/>
    <s v="May 19, 2024 05:56:43 PDT"/>
    <s v="California, Hong Kong"/>
    <x v="0"/>
    <n v="2379.66"/>
    <s v="California"/>
    <s v=" Hong Kong"/>
    <m/>
    <m/>
    <n v="64"/>
    <n v="1144"/>
    <n v="903"/>
    <e v="#NAME?"/>
  </r>
  <r>
    <s v="BYREDO"/>
    <s v="Byredo Mojave Ghost Eau de Parfum EDP Spray 3.4 oz / 100 ml Perfume for Unisex"/>
    <s v="Eau de Parfum"/>
    <n v="100.99"/>
    <s v="US $100.99"/>
    <m/>
    <s v="Last One / 13 sold"/>
    <n v="13"/>
    <s v="May 21, 2024 20:08:09 PDT"/>
    <s v="Oxnard, California, United States"/>
    <x v="0"/>
    <n v="1312.87"/>
    <s v="Oxnard"/>
    <s v=" California"/>
    <s v=" United States"/>
    <m/>
    <n v="64"/>
    <n v="1509"/>
    <n v="1134"/>
    <e v="#NAME?"/>
  </r>
  <r>
    <s v="C.K"/>
    <s v="Eternity by Calvin Klein 3.4 oz EDT Cologne for Men Brand New Tester"/>
    <s v="Eau de Toilette"/>
    <n v="28.75"/>
    <s v="US $28.75"/>
    <m/>
    <s v="Limited quantity available / 12,739 sold"/>
    <n v="12739"/>
    <s v="May 24, 2024 08:44:02 PDT"/>
    <s v="Hackensack, New Jersey, United States"/>
    <x v="1"/>
    <n v="366246.25"/>
    <s v="Hackensack"/>
    <s v=" New Jersey"/>
    <s v=" United States"/>
    <m/>
    <n v="65"/>
    <n v="13"/>
    <n v="13"/>
    <e v="#NAME?"/>
  </r>
  <r>
    <s v="Cacharel"/>
    <s v="Anais Anais L'Original by Cacharel 3.4 oz EDT Perfume for Women New In Box"/>
    <s v="Eau de Toilette"/>
    <n v="29.97"/>
    <s v="US $29.97/ea"/>
    <n v="93"/>
    <s v="93 available / 2,311 sold"/>
    <n v="2311"/>
    <s v="May 21, 2024 02:44:04 PDT"/>
    <s v="Dallas, Texas, United States"/>
    <x v="0"/>
    <n v="69260.67"/>
    <s v="Dallas"/>
    <s v=" Texas"/>
    <s v=" United States"/>
    <m/>
    <n v="66"/>
    <n v="128"/>
    <n v="137"/>
    <e v="#NAME?"/>
  </r>
  <r>
    <s v="Cacharel"/>
    <s v="AMOR AMOR by Cacharel Perfume for women 3.3 oz / 3.4 oz edt New"/>
    <s v="Eau de Toilette"/>
    <n v="25.27"/>
    <s v="US $25.27/ea"/>
    <n v="106"/>
    <s v="106 available / 539 sold"/>
    <n v="539"/>
    <s v="May 21, 2024 09:40:08 PDT"/>
    <s v="Dallas, Texas, United States"/>
    <x v="0"/>
    <n v="13620.53"/>
    <s v="Dallas"/>
    <s v=" Texas"/>
    <s v=" United States"/>
    <m/>
    <n v="66"/>
    <n v="346"/>
    <n v="403"/>
    <e v="#NAME?"/>
  </r>
  <r>
    <s v="Cacharel"/>
    <s v="Anais Anais L'Original by Cacharel 3.4 oz EDT Perfume for Women Brand New"/>
    <s v="Eau de Toilette"/>
    <n v="24.04"/>
    <s v="US $24.04/ea"/>
    <m/>
    <s v="Limited quantity available / 221 sold"/>
    <n v="221"/>
    <s v="May 22, 2024 10:12:03 PDT"/>
    <s v="Hackensack, New Jersey, United States"/>
    <x v="0"/>
    <n v="5312.84"/>
    <s v="Hackensack"/>
    <s v=" New Jersey"/>
    <s v=" United States"/>
    <m/>
    <n v="66"/>
    <n v="568"/>
    <n v="667"/>
    <e v="#NAME?"/>
  </r>
  <r>
    <s v="Cacharel"/>
    <s v="ANAIS ANAIS PREMIER DELICE by Cacharel for her EDT 3.3 / 3.4 oz New"/>
    <s v="Eau de Toilette"/>
    <n v="22.53"/>
    <s v="US $22.53/ea"/>
    <n v="34"/>
    <s v="34 available / 82 sold"/>
    <n v="82"/>
    <s v="May 06, 2024 10:32:38 PDT"/>
    <s v="Dallas, Texas, United States"/>
    <x v="0"/>
    <n v="1847.46"/>
    <s v="Dallas"/>
    <s v=" Texas"/>
    <s v=" United States"/>
    <m/>
    <n v="66"/>
    <n v="839"/>
    <n v="990"/>
    <e v="#NAME?"/>
  </r>
  <r>
    <s v="Cacharel"/>
    <s v="Noa by Cacharel for Women Eau de Toilette Spray - 1 fl oz - SPRING SALE !"/>
    <s v="Does Not Apply"/>
    <n v="20"/>
    <s v="US $20.00/ea"/>
    <n v="10"/>
    <s v="More than 10 available / 79 sold"/>
    <n v="79"/>
    <s v="Apr 28, 2024 19:08:51 PDT"/>
    <s v="New York, New York, United States"/>
    <x v="0"/>
    <n v="1580"/>
    <s v="New York"/>
    <s v=" New York"/>
    <s v=" United States"/>
    <m/>
    <n v="66"/>
    <n v="851"/>
    <n v="1060"/>
    <e v="#NAME?"/>
  </r>
  <r>
    <s v="Cacharel"/>
    <s v="NOA by Cacharel Perfume 3.4 oz Spray 3.3 edt New 100 ml"/>
    <s v="Eau de Toilette"/>
    <n v="27.06"/>
    <s v="US $27.06/ea"/>
    <n v="18"/>
    <s v="18 available / 21 sold"/>
    <n v="21"/>
    <s v="May 17, 2024 21:58:16 PDT"/>
    <s v="Dallas, Texas, United States"/>
    <x v="0"/>
    <n v="568.26"/>
    <s v="Dallas"/>
    <s v=" Texas"/>
    <s v=" United States"/>
    <m/>
    <n v="66"/>
    <n v="1329"/>
    <n v="1456"/>
    <e v="#NAME?"/>
  </r>
  <r>
    <s v="Calvin Klein"/>
    <s v="Ck One by Calvin Klein Cologne Perfume Unisex 3.4 oz New In Box"/>
    <s v=""/>
    <n v="23.89"/>
    <s v="US $23.89/ea"/>
    <m/>
    <s v="Limited quantity available / 54,052 sold"/>
    <n v="54052"/>
    <s v="May 24, 2024 03:59:39 PDT"/>
    <s v="Hackensack, New Jersey, United States"/>
    <x v="1"/>
    <n v="1291302.28"/>
    <s v="Hackensack"/>
    <s v=" New Jersey"/>
    <s v=" United States"/>
    <m/>
    <n v="67"/>
    <n v="1"/>
    <n v="2"/>
    <e v="#NAME?"/>
  </r>
  <r>
    <s v="Calvin Klein"/>
    <s v="OBSESSION by Calvin Klein 4.0 oz 4 MEN edt Cologne New in Box"/>
    <s v="Eau de Toilette"/>
    <n v="23.56"/>
    <s v="US $23.56/ea"/>
    <m/>
    <s v="Limited quantity available / 24,048 sold"/>
    <n v="24048"/>
    <s v="May 23, 2024 08:46:31 PDT"/>
    <s v="Dallas, Texas, United States"/>
    <x v="1"/>
    <n v="566570.88"/>
    <s v="Dallas"/>
    <s v=" Texas"/>
    <s v=" United States"/>
    <m/>
    <n v="67"/>
    <n v="5"/>
    <n v="7"/>
    <e v="#NAME?"/>
  </r>
  <r>
    <s v="Calvin Klein"/>
    <s v="Escape by Calvin Klein EDP Perfume for Women 3.4 oz New In Box"/>
    <s v="Eau de Parfum"/>
    <n v="26.66"/>
    <s v="US $26.66/ea"/>
    <m/>
    <s v="Limited quantity available / 17,854 sold"/>
    <n v="17854"/>
    <s v="May 24, 2024 07:32:39 PDT"/>
    <s v="Hackensack, New Jersey, United States"/>
    <x v="0"/>
    <n v="475987.64"/>
    <s v="Hackensack"/>
    <s v=" New Jersey"/>
    <s v=" United States"/>
    <m/>
    <n v="67"/>
    <n v="9"/>
    <n v="9"/>
    <e v="#NAME?"/>
  </r>
  <r>
    <s v="Calvin Klein"/>
    <s v="Eternity by CK Calvin Klein 3.4 oz EDP Perfume for Women Tester"/>
    <s v="Eau de Parfum"/>
    <n v="32.119999999999997"/>
    <s v="US $32.12"/>
    <m/>
    <s v="Limited quantity available / 7,018 sold"/>
    <n v="7018"/>
    <s v="May 24, 2024 08:16:13 PDT"/>
    <s v="Hackensack, New Jersey, United States"/>
    <x v="0"/>
    <n v="225418.15999999997"/>
    <s v="Hackensack"/>
    <s v=" New Jersey"/>
    <s v=" United States"/>
    <m/>
    <n v="67"/>
    <n v="31"/>
    <n v="30"/>
    <e v="#NAME?"/>
  </r>
  <r>
    <s v="Calvin Klein"/>
    <s v="Obsession by Calvin Klein EDP Perfume for Women 3.3 / 3.4 oz New Tester"/>
    <s v="Eau de Parfum"/>
    <n v="23.88"/>
    <s v="US $23.88/ea"/>
    <m/>
    <s v="Limited quantity available / 5,587 sold"/>
    <n v="5587"/>
    <s v="May 22, 2024 07:35:03 PDT"/>
    <s v="Hackensack, New Jersey, United States"/>
    <x v="0"/>
    <n v="133417.56"/>
    <s v="Hackensack"/>
    <s v=" New Jersey"/>
    <s v=" United States"/>
    <m/>
    <n v="67"/>
    <n v="40"/>
    <n v="69"/>
    <e v="#NAME?"/>
  </r>
  <r>
    <s v="Calvin Klein"/>
    <s v="Eternity for Men by Calvin Klein cologne EDT 6.7 / 6.8 oz New In Box"/>
    <s v="Eau de Toilette"/>
    <n v="40.6"/>
    <s v="US $40.60/ea"/>
    <m/>
    <s v="Limited quantity available / 5,582 sold"/>
    <n v="5582"/>
    <s v="May 24, 2024 09:35:06 PDT"/>
    <s v="Dallas, Texas, United States"/>
    <x v="1"/>
    <n v="226629.2"/>
    <s v="Dallas"/>
    <s v=" Texas"/>
    <s v=" United States"/>
    <m/>
    <n v="67"/>
    <n v="41"/>
    <n v="28"/>
    <e v="#NAME?"/>
  </r>
  <r>
    <s v="Calvin Klein"/>
    <s v="Obsession Night by CK Calvin Klein 4.0 oz EDT Cologne for Men New In Box"/>
    <s v="Eau de Toilette"/>
    <n v="28.02"/>
    <s v="US $28.02/ea"/>
    <m/>
    <s v="Limited quantity available / 5,377 sold"/>
    <n v="5377"/>
    <s v="May 23, 2024 00:47:54 PDT"/>
    <s v="Hackensack, New Jersey, United States"/>
    <x v="1"/>
    <n v="150663.54"/>
    <s v="Hackensack"/>
    <s v=" New Jersey"/>
    <s v=" United States"/>
    <m/>
    <n v="67"/>
    <n v="44"/>
    <n v="53"/>
    <e v="#NAME?"/>
  </r>
  <r>
    <s v="Calvin Klein"/>
    <s v="CONTRADICTION by Calvin Klein 3.4 oz EDP Perfume For Women New in Box Sealed"/>
    <s v="Eau de Parfume"/>
    <n v="26.43"/>
    <s v="US $26.43/ea"/>
    <n v="96"/>
    <s v="96 available / 5,314 sold"/>
    <n v="5314"/>
    <s v="May 24, 2024 10:14:07 PDT"/>
    <s v="Dallas, Texas, United States"/>
    <x v="0"/>
    <n v="140449.01999999999"/>
    <s v="Dallas"/>
    <s v=" Texas"/>
    <s v=" United States"/>
    <m/>
    <n v="67"/>
    <n v="46"/>
    <n v="58"/>
    <e v="#NAME?"/>
  </r>
  <r>
    <s v="Calvin Klein"/>
    <s v="CK Beauty by Calvin Klein 3.3 / 3.4 oz EDP Perfume for Women New In Box"/>
    <s v="Eau de Parfum"/>
    <n v="25.98"/>
    <s v="US $25.98/ea"/>
    <n v="10"/>
    <s v="More than 10 available / 5,255 sold"/>
    <n v="5255"/>
    <s v="May 23, 2024 17:00:31 PDT"/>
    <s v="Hackensack, New Jersey, United States"/>
    <x v="0"/>
    <n v="136524.9"/>
    <s v="Hackensack"/>
    <s v=" New Jersey"/>
    <s v=" United States"/>
    <m/>
    <n v="67"/>
    <n v="48"/>
    <n v="63"/>
    <e v="#NAME?"/>
  </r>
  <r>
    <s v="Calvin Klein"/>
    <s v="Euphoria by Calvin Klein 3.4 oz EDT Cologne for Men New In Box"/>
    <s v="Eau de Toilette"/>
    <n v="32.979999999999997"/>
    <s v="US $32.98/ea"/>
    <n v="10"/>
    <s v="More than 10 available / 4,427 sold"/>
    <n v="4427"/>
    <s v="May 23, 2024 23:46:32 PDT"/>
    <s v="Hackensack, New Jersey, United States"/>
    <x v="1"/>
    <n v="146002.46"/>
    <s v="Hackensack"/>
    <s v=" New Jersey"/>
    <s v=" United States"/>
    <m/>
    <n v="67"/>
    <n v="72"/>
    <n v="56"/>
    <e v="#NAME?"/>
  </r>
  <r>
    <s v="Calvin Klein"/>
    <s v="Euphoria by Calvin Klein 6.7 oz Sensual Skin Body Lotion for Women Brand New"/>
    <s v="Body Lotion"/>
    <n v="18.88"/>
    <s v="US $18.88/ea"/>
    <n v="10"/>
    <s v="More than 10 available / 2,002 sold"/>
    <n v="2002"/>
    <s v="May 22, 2024 18:31:31 PDT"/>
    <s v="Hackensack, New Jersey, United States"/>
    <x v="0"/>
    <n v="37797.759999999995"/>
    <s v="Hackensack"/>
    <s v=" New Jersey"/>
    <s v=" United States"/>
    <m/>
    <n v="67"/>
    <n v="143"/>
    <n v="216"/>
    <e v="#NAME?"/>
  </r>
  <r>
    <s v="Calvin Klein"/>
    <s v="Ck One Shock for Her by Calvin Klein 6.7/6.8 oz EDT Perfume for Women New In Box"/>
    <s v="Eau de Toilette"/>
    <n v="26.15"/>
    <s v="US $26.15/ea"/>
    <n v="112"/>
    <s v="112 available / 1,954 sold"/>
    <n v="1954"/>
    <s v="May 23, 2024 12:01:33 PDT"/>
    <s v="Dallas, Texas, United States"/>
    <x v="0"/>
    <n v="51097.1"/>
    <s v="Dallas"/>
    <s v=" Texas"/>
    <s v=" United States"/>
    <m/>
    <n v="67"/>
    <n v="151"/>
    <n v="169"/>
    <e v="#NAME?"/>
  </r>
  <r>
    <s v="Calvin Klein"/>
    <s v="Eternity Flame by Calvin Klein 3.4 oz EDT Cologne for Men New In Box"/>
    <s v="Eau de Toilette"/>
    <n v="25.98"/>
    <s v="US $25.98/ea"/>
    <n v="10"/>
    <s v="More than 10 available / 1,536 sold"/>
    <n v="1536"/>
    <s v="May 24, 2024 10:18:05 PDT"/>
    <s v="Hackensack, New Jersey, United States"/>
    <x v="1"/>
    <n v="39905.279999999999"/>
    <s v="Hackensack"/>
    <s v=" New Jersey"/>
    <s v=" United States"/>
    <m/>
    <n v="67"/>
    <n v="181"/>
    <n v="206"/>
    <e v="#NAME?"/>
  </r>
  <r>
    <s v="Calvin Klein"/>
    <s v="ETERNITY for Men by CALVIN KLEIN 3.3 / 3.4 oz EDT New In box"/>
    <s v="Eau de Toilette"/>
    <n v="31.08"/>
    <s v="US $31.08/ea"/>
    <n v="842"/>
    <s v="842 available / 1,362 sold"/>
    <n v="1362"/>
    <s v="May 21, 2024 23:15:46 PDT"/>
    <s v="Dallas, Texas, United States"/>
    <x v="1"/>
    <n v="42330.96"/>
    <s v="Dallas"/>
    <s v=" Texas"/>
    <s v=" United States"/>
    <m/>
    <n v="67"/>
    <n v="200"/>
    <n v="194"/>
    <e v="#NAME?"/>
  </r>
  <r>
    <s v="Calvin Klein"/>
    <s v="OBSESSION by CALVIN KLEIN for Women 3.4 oz 100 ml Eau de Parfum Spray NEW"/>
    <s v="Eau de Parfum"/>
    <n v="23.95"/>
    <s v="US $23.95/ea"/>
    <n v="5"/>
    <s v="5 available / 655 sold"/>
    <n v="655"/>
    <s v="May 22, 2024 07:11:27 PDT"/>
    <s v="TX, United States"/>
    <x v="0"/>
    <n v="15687.25"/>
    <s v="TX"/>
    <s v=" United States"/>
    <m/>
    <m/>
    <n v="67"/>
    <n v="297"/>
    <n v="371"/>
    <e v="#NAME?"/>
  </r>
  <r>
    <s v="Calvin Klein"/>
    <s v="Obsession Perfume by Calvin Klein - 3.3 / 3.4 oz / 100 ml EDP Spray New In Box"/>
    <s v="Eau de Parfum"/>
    <n v="24.65"/>
    <s v="US $24.65"/>
    <n v="10"/>
    <s v="More than 10 available / 615 sold"/>
    <n v="615"/>
    <s v="Jan 29, 2024 10:17:36 PST"/>
    <s v="Poway, California, United States"/>
    <x v="0"/>
    <n v="15159.75"/>
    <s v="Poway"/>
    <s v=" California"/>
    <s v=" United States"/>
    <m/>
    <n v="67"/>
    <n v="312"/>
    <n v="382"/>
    <e v="#NAME?"/>
  </r>
  <r>
    <s v="Calvin Klein"/>
    <s v="OBSESSION NIGHT by Calvin Klein Perfume for Women 3.3 / 3.4 oz EDP New in Box"/>
    <s v="Eau de Parfum"/>
    <n v="25.57"/>
    <s v="US $25.57/ea"/>
    <n v="194"/>
    <s v="194 available / 472 sold"/>
    <n v="472"/>
    <s v="May 24, 2024 07:31:11 PDT"/>
    <s v="Dallas, Texas, United States"/>
    <x v="0"/>
    <n v="12069.04"/>
    <s v="Dallas"/>
    <s v=" Texas"/>
    <s v=" United States"/>
    <m/>
    <n v="67"/>
    <n v="369"/>
    <n v="435"/>
    <e v="#NAME?"/>
  </r>
  <r>
    <s v="Calvin Klein"/>
    <s v="Obsession Night by Calvin Klein EDP Perfume for Women 3.3 / 3.4 oz New In Box"/>
    <s v="Eau de Parfum"/>
    <n v="25.56"/>
    <s v="US $25.56"/>
    <m/>
    <s v="Limited quantity available / 460 sold"/>
    <n v="460"/>
    <s v="May 24, 2024 07:47:02 PDT"/>
    <s v="Hackensack, New Jersey, United States"/>
    <x v="0"/>
    <n v="11757.599999999999"/>
    <s v="Hackensack"/>
    <s v=" New Jersey"/>
    <s v=" United States"/>
    <m/>
    <n v="67"/>
    <n v="374"/>
    <n v="440"/>
    <e v="#NAME?"/>
  </r>
  <r>
    <s v="Calvin Klein"/>
    <s v="CK FREE by Calvin Klein cologne for men EDT 3.3 / 3.4 oz New Tester"/>
    <s v="Eau de Toilette"/>
    <n v="19.16"/>
    <s v="US $19.16/ea"/>
    <n v="72"/>
    <s v="72 available / 348 sold"/>
    <n v="348"/>
    <s v="May 24, 2024 01:43:20 PDT"/>
    <s v="Dallas, Texas, United States"/>
    <x v="1"/>
    <n v="6667.68"/>
    <s v="Dallas"/>
    <s v=" Texas"/>
    <s v=" United States"/>
    <m/>
    <n v="67"/>
    <n v="448"/>
    <n v="607"/>
    <e v="#NAME?"/>
  </r>
  <r>
    <s v="Calvin Klein"/>
    <s v="Calvin Klein Euphoria Eau de Parfum, 1.6 Oz new open box Scuffed"/>
    <s v="Eau de Parfum"/>
    <n v="22.99"/>
    <s v="US $22.99"/>
    <n v="10"/>
    <s v="More than 10 available / 347 sold"/>
    <n v="347"/>
    <s v="May 23, 2024 13:35:36 PDT"/>
    <s v="Brooklyn, New York, United States"/>
    <x v="0"/>
    <n v="7977.53"/>
    <s v="Brooklyn"/>
    <s v=" New York"/>
    <s v=" United States"/>
    <m/>
    <n v="67"/>
    <n v="449"/>
    <n v="543"/>
    <e v="#NAME?"/>
  </r>
  <r>
    <s v="Calvin Klein"/>
    <s v="Truth by Calvin Klein 3.4 oz EDT Cologne for Men New In Box"/>
    <s v="Eau de Toilette"/>
    <n v="31.57"/>
    <s v="US $31.57"/>
    <n v="10"/>
    <s v="More than 10 available / 287 sold"/>
    <n v="287"/>
    <s v="May 24, 2024 07:35:03 PDT"/>
    <s v="Hackensack, New Jersey, United States"/>
    <x v="1"/>
    <n v="9060.59"/>
    <s v="Hackensack"/>
    <s v=" New Jersey"/>
    <s v=" United States"/>
    <m/>
    <n v="67"/>
    <n v="490"/>
    <n v="517"/>
    <e v="#NAME?"/>
  </r>
  <r>
    <s v="Calvin Klein"/>
    <s v="CK ONE BY CALVIN KLEIN 3.4/3.3 OZ EDT SPRAY FOR UNISEX NEW IN NO BOX SAME AS PIC"/>
    <s v="Eau de Toilette"/>
    <n v="21.95"/>
    <s v="US $21.95/ea"/>
    <n v="3"/>
    <s v="3 available / 189 sold"/>
    <n v="189"/>
    <s v="Apr 23, 2024 19:35:29 PDT"/>
    <s v="New York, New York, United States"/>
    <x v="1"/>
    <n v="4148.55"/>
    <s v="New York"/>
    <s v=" New York"/>
    <s v=" United States"/>
    <m/>
    <n v="67"/>
    <n v="596"/>
    <n v="729"/>
    <e v="#NAME?"/>
  </r>
  <r>
    <s v="Calvin Klein"/>
    <s v="Obsession By Calvin Klein Women 0.5 oz 15 ml Eau de Parfum Spray Mini New"/>
    <s v="Eau de Parfum"/>
    <n v="10.35"/>
    <s v="US $10.35/ea"/>
    <n v="10"/>
    <s v="10 available / 182 sold"/>
    <n v="182"/>
    <s v="May 07, 2024 20:28:32 PDT"/>
    <s v="Westminster, California, United States"/>
    <x v="0"/>
    <n v="1883.7"/>
    <s v="Westminster"/>
    <s v=" California"/>
    <s v=" United States"/>
    <m/>
    <n v="67"/>
    <n v="604"/>
    <n v="982"/>
    <e v="#NAME?"/>
  </r>
  <r>
    <s v="Calvin Klein"/>
    <s v="CK SHEER BEAUTY Calvin Klein women edt 3.4 oz 3.3 NEW IN BOX"/>
    <s v="Eau de Toilette"/>
    <n v="25.69"/>
    <s v="US $25.69/ea"/>
    <n v="11"/>
    <s v="11 available / 169 sold"/>
    <n v="169"/>
    <s v="May 22, 2024 22:59:20 PDT"/>
    <s v="Dallas, Texas, United States"/>
    <x v="0"/>
    <n v="4341.6100000000006"/>
    <s v="Dallas"/>
    <s v=" Texas"/>
    <s v=" United States"/>
    <m/>
    <n v="67"/>
    <n v="631"/>
    <n v="717"/>
    <e v="#NAME?"/>
  </r>
  <r>
    <s v="Calvin Klein"/>
    <s v="Eternity Summer Daze by Calvin Klein, 3.3 oz EDP Spray for Women"/>
    <s v="Eau De Parfum"/>
    <n v="29"/>
    <s v="US $29.00/ea"/>
    <n v="5"/>
    <s v="5 available / 126 sold"/>
    <n v="126"/>
    <s v="May 24, 2024 07:55:35 PDT"/>
    <s v="Edison, New Jersey, United States"/>
    <x v="0"/>
    <n v="3654"/>
    <s v="Edison"/>
    <s v=" New Jersey"/>
    <s v=" United States"/>
    <m/>
    <n v="67"/>
    <n v="718"/>
    <n v="769"/>
    <e v="#NAME?"/>
  </r>
  <r>
    <s v="Calvin Klein"/>
    <s v="Calvin Klein Eternity Air 3.4 oz EDT spray mens cologne 100ml NIB"/>
    <s v="Eau de Toilette"/>
    <n v="28.99"/>
    <s v="US $28.99/ea"/>
    <n v="10"/>
    <s v="More than 10 available / 124 sold"/>
    <n v="124"/>
    <s v="May 05, 2024 01:21:25 PDT"/>
    <s v="Edison, New Jersey, United States"/>
    <x v="1"/>
    <n v="3594.7599999999998"/>
    <s v="Edison"/>
    <s v=" New Jersey"/>
    <s v=" United States"/>
    <m/>
    <n v="67"/>
    <n v="724"/>
    <n v="774"/>
    <e v="#NAME?"/>
  </r>
  <r>
    <s v="Calvin Klein"/>
    <s v="Ck One by Calvin Klein Cologne Perfume Unisex 3.4 oz New In Box FAST SHIPPING"/>
    <s v="Eau de Parfum"/>
    <n v="21.27"/>
    <s v="US $21.27/ea"/>
    <n v="10"/>
    <s v="More than 10 available / 112 sold"/>
    <n v="112"/>
    <s v="May 23, 2024 08:39:28 PDT"/>
    <s v="United States"/>
    <x v="1"/>
    <n v="2382.2399999999998"/>
    <s v="United States"/>
    <m/>
    <m/>
    <m/>
    <n v="67"/>
    <n v="759"/>
    <n v="901"/>
    <e v="#NAME?"/>
  </r>
  <r>
    <s v="Calvin Klein"/>
    <s v="CK IN2U HER Calvin Klein perfume edt 3.4 oz 3.3 NEW TESTER"/>
    <s v="Eau de Toilette"/>
    <n v="17.57"/>
    <s v="US $17.57/ea"/>
    <n v="62"/>
    <s v="62 available / 83 sold"/>
    <n v="83"/>
    <s v="May 24, 2024 07:38:15 PDT"/>
    <s v="Dallas, Texas, United States"/>
    <x v="0"/>
    <n v="1458.31"/>
    <s v="Dallas"/>
    <s v=" Texas"/>
    <s v=" United States"/>
    <m/>
    <n v="67"/>
    <n v="834"/>
    <n v="1084"/>
    <e v="#NAME?"/>
  </r>
  <r>
    <s v="Calvin Klein"/>
    <s v="Calvin Klein Euphoria Men 3.3 oz After Shave 100 ml NIB"/>
    <s v="Aftershave"/>
    <n v="23.79"/>
    <s v="US $23.79/ea"/>
    <n v="5"/>
    <s v="5 available / 83 sold"/>
    <n v="83"/>
    <s v="May 23, 2024 15:45:55 PDT"/>
    <s v="Edison, New Jersey, United States"/>
    <x v="1"/>
    <n v="1974.57"/>
    <s v="Edison"/>
    <s v=" New Jersey"/>
    <s v=" United States"/>
    <m/>
    <n v="67"/>
    <n v="834"/>
    <n v="958"/>
    <e v="#NAME?"/>
  </r>
  <r>
    <s v="Calvin Klein"/>
    <s v="Ck One by Calvin Klein Cologne Perfume Unisex 3.4 oz New In Box US STOCK"/>
    <s v="Eau de Parfum"/>
    <n v="21.27"/>
    <s v="US $21.27/ea"/>
    <n v="10"/>
    <s v="More than 10 available / 30 sold"/>
    <n v="30"/>
    <s v="May 09, 2024 20:48:12 PDT"/>
    <s v="Rowland Heights, California, United States"/>
    <x v="1"/>
    <n v="638.1"/>
    <s v="Rowland Heights"/>
    <s v=" California"/>
    <s v=" United States"/>
    <m/>
    <n v="67"/>
    <n v="1184"/>
    <n v="1413"/>
    <e v="#NAME?"/>
  </r>
  <r>
    <s v="Calvin Klein"/>
    <s v="Escape For Men by Calvin Klein Eau De Toilette ~ 3.3 FL OZ ~ Sealed ~ AUTHENTIC"/>
    <s v="Eau de Toilette"/>
    <n v="24.95"/>
    <s v="US $24.95"/>
    <n v="6"/>
    <s v="6 available / 8 sold"/>
    <n v="8"/>
    <s v=""/>
    <s v="Oneida, Tennessee, United States"/>
    <x v="1"/>
    <n v="199.6"/>
    <s v="Oneida"/>
    <s v=" Tennessee"/>
    <s v=" United States"/>
    <m/>
    <n v="67"/>
    <n v="1644"/>
    <n v="1758"/>
    <e v="#NAME?"/>
  </r>
  <r>
    <s v="Calvin Klein"/>
    <s v="Eternity For Women By Calvin Klein Eau De Parfum Spray 1 Fl Oz LOT OF 2"/>
    <s v="Eau de Parfum"/>
    <n v="22.99"/>
    <s v="US $22.99/ea"/>
    <n v="10"/>
    <s v="More than 10 available / 7 sold"/>
    <n v="7"/>
    <s v="May 23, 2024 11:25:45 PDT"/>
    <s v="Fort Wayne, Indiana, United States"/>
    <x v="0"/>
    <n v="160.92999999999998"/>
    <s v="Fort Wayne"/>
    <s v=" Indiana"/>
    <s v=" United States"/>
    <m/>
    <n v="67"/>
    <n v="1686"/>
    <n v="1800"/>
    <e v="#NAME?"/>
  </r>
  <r>
    <s v="Calvin Klein"/>
    <s v="Ck One by Calvin Klein Eau de Toilette 3.3 fl oz  100 ml Brand New Free Shipping"/>
    <s v="Eau de Toilette"/>
    <n v="19.989999999999998"/>
    <s v="US $19.99/ea"/>
    <n v="3"/>
    <s v="3 available / 4 sold"/>
    <n v="4"/>
    <s v="May 23, 2024 03:58:47 PDT"/>
    <s v="Las Vegas, Nevada, United States"/>
    <x v="1"/>
    <n v="79.959999999999994"/>
    <s v="Las Vegas"/>
    <s v=" Nevada"/>
    <s v=" United States"/>
    <m/>
    <n v="67"/>
    <n v="1798"/>
    <n v="1898"/>
    <e v="#NAME?"/>
  </r>
  <r>
    <s v="Calvin Klein"/>
    <s v="Obsession by Calvin Klein for Men 3.4 oz After Shave Balm in Tube Full Size NEW"/>
    <s v="Aftershave"/>
    <n v="17.989999999999998"/>
    <s v="US $17.99/ea"/>
    <n v="3"/>
    <s v="3 available / 3 sold"/>
    <n v="3"/>
    <s v="May 23, 2024 18:43:56 PDT"/>
    <s v="West Harrison, Indiana, United States"/>
    <x v="1"/>
    <n v="53.97"/>
    <s v="West Harrison"/>
    <s v=" Indiana"/>
    <s v=" United States"/>
    <m/>
    <n v="67"/>
    <n v="1848"/>
    <n v="1936"/>
    <e v="#NAME?"/>
  </r>
  <r>
    <s v="Carolina Herrera"/>
    <s v="212 VIP by Carolina Herrera * Cologne for Men * 3.4 oz * BRAND NEW IN BOX"/>
    <s v="Eau de Toilette"/>
    <n v="59.43"/>
    <s v="US $59.43/ea"/>
    <n v="7"/>
    <s v="7 available / 3,691 sold"/>
    <n v="3691"/>
    <s v="May 24, 2024 09:27:04 PDT"/>
    <s v="Hackensack, New Jersey, United States"/>
    <x v="1"/>
    <n v="219356.13"/>
    <s v="Hackensack"/>
    <s v=" New Jersey"/>
    <s v=" United States"/>
    <m/>
    <n v="68"/>
    <n v="83"/>
    <n v="32"/>
    <e v="#NAME?"/>
  </r>
  <r>
    <s v="Carolina Herrera"/>
    <s v="HERRERA for Men Carolina Herrera Cologne EDT 3.4 oz 3.3 New in Box"/>
    <s v="Eau de Toilette"/>
    <n v="40.590000000000003"/>
    <s v="US $40.59/ea"/>
    <n v="53"/>
    <s v="53 available / 2,934 sold"/>
    <n v="2934"/>
    <s v="May 21, 2024 22:51:32 PDT"/>
    <s v="Dallas, Texas, United States"/>
    <x v="1"/>
    <n v="119091.06000000001"/>
    <s v="Dallas"/>
    <s v=" Texas"/>
    <s v=" United States"/>
    <m/>
    <n v="68"/>
    <n v="102"/>
    <n v="81"/>
    <e v="#NAME?"/>
  </r>
  <r>
    <s v="Carolina Herrera"/>
    <s v="HERRERA FOR MEN * Carolina Herrera Cologne * EDT * 6.7 / 6.8 oz * NEW IN BOX"/>
    <s v="Eau de Toilette"/>
    <n v="66.52"/>
    <s v="US $66.52/ea"/>
    <n v="10"/>
    <s v="More than 10 available / 1,963 sold"/>
    <n v="1963"/>
    <s v="May 15, 2024 10:37:08 PDT"/>
    <s v="Hackensack, New Jersey, United States"/>
    <x v="1"/>
    <n v="130578.76"/>
    <s v="Hackensack"/>
    <s v=" New Jersey"/>
    <s v=" United States"/>
    <m/>
    <n v="68"/>
    <n v="148"/>
    <n v="73"/>
    <e v="#NAME?"/>
  </r>
  <r>
    <s v="Carolina Herrera"/>
    <s v="Bad Boy by Carolina Herrera 5.1 oz. Eau de Toilette Spray for Men. New. NO Box"/>
    <s v="Eau de Toilette"/>
    <n v="54.99"/>
    <s v="US $54.99/ea"/>
    <n v="10"/>
    <s v="10 available / 780 sold"/>
    <n v="780"/>
    <s v="May 22, 2024 18:50:59 PDT"/>
    <s v="Katy, Texas, United States"/>
    <x v="1"/>
    <n v="42892.200000000004"/>
    <s v="Katy"/>
    <s v=" Texas"/>
    <s v=" United States"/>
    <m/>
    <n v="68"/>
    <n v="271"/>
    <n v="193"/>
    <e v="#NAME?"/>
  </r>
  <r>
    <s v="Carolina Herrera"/>
    <s v="Bad Boy Le Parfum by Carolina Herrera 3.4 oz. EDP Spray for Men New NO BOX"/>
    <s v="Eau de Parfum"/>
    <n v="59.99"/>
    <s v="US $59.99/ea"/>
    <n v="10"/>
    <s v="10 available / 496 sold"/>
    <n v="496"/>
    <s v="May 19, 2024 16:41:48 PDT"/>
    <s v="Katy, Texas, United States"/>
    <x v="1"/>
    <n v="29755.040000000001"/>
    <s v="Katy"/>
    <s v=" Texas"/>
    <s v=" United States"/>
    <m/>
    <n v="68"/>
    <n v="360"/>
    <n v="253"/>
    <e v="#NAME?"/>
  </r>
  <r>
    <s v="Carolina Herrera"/>
    <s v="Good Girl by Carolina Herrera 2.7 oz Eau De Parfum Spray Women's New &amp; Sealed"/>
    <s v="Eau de Parfum"/>
    <n v="43.99"/>
    <s v="US $43.99/ea"/>
    <n v="2"/>
    <s v="2 available / 393 sold"/>
    <n v="393"/>
    <s v="May 23, 2024 10:43:50 PDT"/>
    <s v="Thomasville, Alabama, United States"/>
    <x v="0"/>
    <n v="17288.07"/>
    <s v="Thomasville"/>
    <s v=" Alabama"/>
    <s v=" United States"/>
    <m/>
    <n v="68"/>
    <n v="422"/>
    <n v="344"/>
    <e v="#NAME?"/>
  </r>
  <r>
    <s v="Carolina Herrera"/>
    <s v="GOOD GIRL CAROLINA HERRERA 2.7 OZ / 80 ML EDP NEW FACTORY SEALED FREE SHIPPING"/>
    <s v="Eau de Parfum"/>
    <n v="41.99"/>
    <s v="US $41.99/ea"/>
    <n v="4"/>
    <s v="4 available / 369 sold"/>
    <n v="369"/>
    <s v="May 23, 2024 05:29:04 PDT"/>
    <s v="Chico, California, United States"/>
    <x v="0"/>
    <n v="15494.310000000001"/>
    <s v="Chico"/>
    <s v=" California"/>
    <s v=" United States"/>
    <m/>
    <n v="68"/>
    <n v="436"/>
    <n v="375"/>
    <e v="#NAME?"/>
  </r>
  <r>
    <s v="Carolina Herrera"/>
    <s v="Good Girl Perfume by Carolina Herrera 5.1 oz. Eau de Parfum Spray. New. NO Box"/>
    <s v="Eau de Parfum"/>
    <n v="89.99"/>
    <s v="US $89.99/ea"/>
    <n v="10"/>
    <s v="10 available / 285 sold"/>
    <n v="285"/>
    <s v="May 23, 2024 22:31:13 PDT"/>
    <s v="Katy, Texas, United States"/>
    <x v="0"/>
    <n v="25647.149999999998"/>
    <s v="Katy"/>
    <s v=" Texas"/>
    <s v=" United States"/>
    <m/>
    <n v="68"/>
    <n v="496"/>
    <n v="278"/>
    <e v="#NAME?"/>
  </r>
  <r>
    <s v="Carolina Herrera"/>
    <s v="Carolina Herrera 212 NYC Men's Cologne EDT 3.4oz 100ml New Sealed"/>
    <s v="Eau de Toilette"/>
    <n v="39.99"/>
    <s v="US $39.99/ea"/>
    <n v="10"/>
    <s v="More than 10 available / 236 sold"/>
    <n v="236"/>
    <s v="May 23, 2024 08:48:22 PDT"/>
    <s v="Flat Lick, Kentucky, United States"/>
    <x v="1"/>
    <n v="9437.6400000000012"/>
    <s v="Flat Lick"/>
    <s v=" Kentucky"/>
    <s v=" United States"/>
    <m/>
    <n v="68"/>
    <n v="549"/>
    <n v="502"/>
    <e v="#NAME?"/>
  </r>
  <r>
    <s v="Carolina Herrera"/>
    <s v="212 MEN NYC by Carolina Herrera 3.4 fl oz EDT Cologne for Men New in Box"/>
    <s v="Eau de Toilette"/>
    <n v="39.99"/>
    <s v="US $39.99/ea"/>
    <n v="10"/>
    <s v="More than 10 available / 207 sold"/>
    <n v="207"/>
    <s v="May 23, 2024 08:07:32 PDT"/>
    <s v="Lincoln Park, Michigan, United States"/>
    <x v="1"/>
    <n v="8277.93"/>
    <s v="Lincoln Park"/>
    <s v=" Michigan"/>
    <s v=" United States"/>
    <m/>
    <n v="68"/>
    <n v="583"/>
    <n v="536"/>
    <e v="#NAME?"/>
  </r>
  <r>
    <s v="Carolina Herrera"/>
    <s v="Carolina Herrera Very Good Girl 2.7 oz Daring Floral EDP New"/>
    <s v="Eau de Parfum"/>
    <n v="55.99"/>
    <s v="US $55.99/ea"/>
    <n v="6"/>
    <s v="6 available / 193 sold"/>
    <n v="193"/>
    <s v="May 23, 2024 09:40:55 PDT"/>
    <s v="Macomb, Michigan, United States"/>
    <x v="0"/>
    <n v="10806.07"/>
    <s v="Macomb"/>
    <s v=" Michigan"/>
    <s v=" United States"/>
    <m/>
    <n v="68"/>
    <n v="594"/>
    <n v="461"/>
    <e v="#NAME?"/>
  </r>
  <r>
    <s v="Carolina Herrera"/>
    <s v="Carolina Herrera Good Girl 2.7 oz EDP Feminine &amp; Empowering New"/>
    <s v="Eau de Parfum"/>
    <n v="49.99"/>
    <s v="US $49.99/ea"/>
    <n v="6"/>
    <s v="6 available / 183 sold"/>
    <n v="183"/>
    <s v="May 23, 2024 09:40:39 PDT"/>
    <s v="Macomb, Michigan, United States"/>
    <x v="0"/>
    <n v="9148.17"/>
    <s v="Macomb"/>
    <s v=" Michigan"/>
    <s v=" United States"/>
    <m/>
    <n v="68"/>
    <n v="602"/>
    <n v="515"/>
    <e v="#NAME?"/>
  </r>
  <r>
    <s v="Carolina Herrera"/>
    <s v="Carolina Herrera's Good Girl 2.7 Oz – Women's EDP, New in Sealed Box"/>
    <s v="Eau de Parfum"/>
    <n v="49.99"/>
    <s v="US $49.99/ea"/>
    <n v="6"/>
    <s v="6 available / 179 sold"/>
    <n v="179"/>
    <s v="May 21, 2024 07:50:00 PDT"/>
    <s v="Dearborn, Michigan, United States"/>
    <x v="0"/>
    <n v="8948.2100000000009"/>
    <s v="Dearborn"/>
    <s v=" Michigan"/>
    <s v=" United States"/>
    <m/>
    <n v="68"/>
    <n v="608"/>
    <n v="520"/>
    <e v="#NAME?"/>
  </r>
  <r>
    <s v="Carolina Herrera"/>
    <s v="Good Girl by Carolina Herrera 2.7 Fl oz Spray Eau De Parfum Women's New &amp; Sealed"/>
    <s v="Eau de Parfum"/>
    <n v="43.99"/>
    <s v="US $43.99"/>
    <m/>
    <s v="Last One / 166 sold"/>
    <n v="166"/>
    <s v="May 23, 2024 10:39:45 PDT"/>
    <s v="Pfafftown, North Carolina, United States"/>
    <x v="0"/>
    <n v="7302.34"/>
    <s v="Pfafftown"/>
    <s v=" North Carolina"/>
    <s v=" United States"/>
    <m/>
    <n v="68"/>
    <n v="635"/>
    <n v="574"/>
    <e v="#NAME?"/>
  </r>
  <r>
    <s v="Carolina Herrera"/>
    <s v="Good Girl BLUSH by Carolina Herrera 2.7 oz.EDP Spray for Women New in Sealed Box"/>
    <s v="Eau de Parfum"/>
    <n v="119.99"/>
    <s v="US $119.99/ea"/>
    <n v="10"/>
    <s v="10 available / 141 sold"/>
    <n v="141"/>
    <s v="May 20, 2024 06:18:08 PDT"/>
    <s v="Katy, Texas, United States"/>
    <x v="0"/>
    <n v="16918.59"/>
    <s v="Katy"/>
    <s v=" Texas"/>
    <s v=" United States"/>
    <m/>
    <n v="68"/>
    <n v="683"/>
    <n v="352"/>
    <e v="#NAME?"/>
  </r>
  <r>
    <s v="Carolina Herrera"/>
    <s v="Good Girl by Carolina Herrera 2.7 Fl oz Eau De Parfum Spray New &amp; Sealed In Box"/>
    <s v="Eau de Parfum"/>
    <n v="42.99"/>
    <s v="US $42.99/ea"/>
    <n v="2"/>
    <s v="2 available / 130 sold"/>
    <n v="130"/>
    <s v="May 24, 2024 07:12:21 PDT"/>
    <s v="Santa Cruz, California, United States"/>
    <x v="0"/>
    <n v="5588.7"/>
    <s v="Santa Cruz"/>
    <s v=" California"/>
    <s v=" United States"/>
    <m/>
    <n v="68"/>
    <n v="706"/>
    <n v="657"/>
    <e v="#NAME?"/>
  </r>
  <r>
    <s v="Carolina Herrera"/>
    <s v="Good Girl BLUSH by Carolina Herrera 2.7 oz. EDP Spray for Women. New. NO BOX"/>
    <s v="Eau de Parfum"/>
    <n v="89.99"/>
    <s v="US $89.99/ea"/>
    <n v="10"/>
    <s v="10 available / 107 sold"/>
    <n v="107"/>
    <s v="May 23, 2024 20:32:26 PDT"/>
    <s v="Katy, Texas, United States"/>
    <x v="0"/>
    <n v="9628.93"/>
    <s v="Katy"/>
    <s v=" Texas"/>
    <s v=" United States"/>
    <m/>
    <n v="68"/>
    <n v="778"/>
    <n v="496"/>
    <e v="#NAME?"/>
  </r>
  <r>
    <s v="Carolina Herrera"/>
    <s v="CH MEN SPORT Carolina Herrera cologne edt 3.4 oz 3.3 NEW TESTER"/>
    <s v="Eau de Toilette"/>
    <n v="32.130000000000003"/>
    <s v="US $32.13/ea"/>
    <n v="47"/>
    <s v="47 available / 85 sold"/>
    <n v="85"/>
    <s v="May 13, 2024 13:58:55 PDT"/>
    <s v="Dallas, Texas, United States"/>
    <x v="1"/>
    <n v="2731.05"/>
    <s v="Dallas"/>
    <s v=" Texas"/>
    <s v=" United States"/>
    <m/>
    <n v="68"/>
    <n v="828"/>
    <n v="857"/>
    <e v="#NAME?"/>
  </r>
  <r>
    <s v="Carolina Herrera"/>
    <s v="Carolina Herrera Very Good Girl 2.7 oz EDP Bold Red Fruity Perfume Sealed"/>
    <s v="Eau de Parfum"/>
    <n v="55.99"/>
    <s v="US $55.99/ea"/>
    <n v="5"/>
    <s v="5 available / 80 sold"/>
    <n v="80"/>
    <s v="May 14, 2024 07:22:22 PDT"/>
    <s v="Novi, Michigan, United States"/>
    <x v="0"/>
    <n v="4479.2"/>
    <s v="Novi"/>
    <s v=" Michigan"/>
    <s v=" United States"/>
    <m/>
    <n v="68"/>
    <n v="847"/>
    <n v="705"/>
    <e v="#NAME?"/>
  </r>
  <r>
    <s v="Carolina Herrera"/>
    <s v="Good Girl Dazzling Garden by Carolina Herrera 2.7oz Eau de Parfum Spray. New Box"/>
    <s v="Eau de Parfum"/>
    <n v="90"/>
    <s v="US $90.00/ea"/>
    <n v="10"/>
    <s v="10 available / 75 sold"/>
    <n v="75"/>
    <s v="May 22, 2024 00:00:27 PDT"/>
    <s v="Katy, Texas, United States"/>
    <x v="0"/>
    <n v="6750"/>
    <s v="Katy"/>
    <s v=" Texas"/>
    <s v=" United States"/>
    <m/>
    <n v="68"/>
    <n v="871"/>
    <n v="603"/>
    <e v="#NAME?"/>
  </r>
  <r>
    <s v="Carolina Herrera"/>
    <s v="Carolina Herrera Good Girl BLUSH Womens Perfume EDP Mini 0.24 oz NWOB"/>
    <s v="Eau de Parfum"/>
    <n v="24.99"/>
    <s v="US $24.99"/>
    <n v="6"/>
    <s v="6 available / 55 sold"/>
    <n v="55"/>
    <s v="May 23, 2024 10:32:13 PDT"/>
    <s v="Eden Prairie, Minnesota, United States"/>
    <x v="0"/>
    <n v="1374.4499999999998"/>
    <s v="Eden Prairie"/>
    <s v=" Minnesota"/>
    <s v=" United States"/>
    <m/>
    <n v="68"/>
    <n v="965"/>
    <n v="1118"/>
    <e v="#NAME?"/>
  </r>
  <r>
    <s v="Carolina Herrera"/>
    <s v="Carolina Herrera Good Girl EDP Supreme 1.5ml .05fl oz x 4 Perfume Spray Samples"/>
    <s v="Eau De Parfum Supreme"/>
    <n v="13.75"/>
    <s v="US $13.75"/>
    <n v="10"/>
    <s v="More than 10 available / 52 sold"/>
    <n v="52"/>
    <s v=""/>
    <s v="Payson, Utah, United States"/>
    <x v="0"/>
    <n v="715"/>
    <s v="Payson"/>
    <s v=" Utah"/>
    <s v=" United States"/>
    <m/>
    <n v="68"/>
    <n v="977"/>
    <n v="1360"/>
    <e v="#NAME?"/>
  </r>
  <r>
    <s v="Carolina Herrera"/>
    <s v="212 MEN Carolina Herrera 3.4 oz EDT Cologne New Sealed"/>
    <s v="Eau de Toilette"/>
    <n v="39.99"/>
    <s v="US $39.99/ea"/>
    <n v="10"/>
    <s v="More than 10 available / 52 sold"/>
    <n v="52"/>
    <s v="May 21, 2024 06:41:06 PDT"/>
    <s v="Dexter, Michigan, United States"/>
    <x v="1"/>
    <n v="2079.48"/>
    <s v="Dexter"/>
    <s v=" Michigan"/>
    <s v=" United States"/>
    <m/>
    <n v="68"/>
    <n v="977"/>
    <n v="947"/>
    <e v="#NAME?"/>
  </r>
  <r>
    <s v="Carolina Herrera"/>
    <s v="Very Good Girl GLAM by Carolina Herrera 2.7 oz Eau de parfum Spray New &amp; Sealed"/>
    <s v="Eau de Parfum"/>
    <n v="60.99"/>
    <s v="US $60.99/ea"/>
    <n v="2"/>
    <s v="2 available / 51 sold"/>
    <n v="51"/>
    <s v="May 23, 2024 16:56:32 PDT"/>
    <s v="Quinlan, Texas, United States"/>
    <x v="0"/>
    <n v="3110.4900000000002"/>
    <s v="Quinlan"/>
    <s v=" Texas"/>
    <s v=" United States"/>
    <m/>
    <n v="68"/>
    <n v="986"/>
    <n v="817"/>
    <e v="#NAME?"/>
  </r>
  <r>
    <s v="Carolina Herrera"/>
    <s v="GOOD GIRL NEW YORK By CAROLINA HERRERA Dot Drama Black EDP  2.7 Fl Oz/80ml"/>
    <s v="Eau de Parfum"/>
    <n v="139.99"/>
    <s v="US $139.99"/>
    <n v="3"/>
    <s v="3 available / 43 sold"/>
    <n v="43"/>
    <s v="May 23, 2024 05:37:11 PDT"/>
    <s v="DELHI, DELHI, India"/>
    <x v="0"/>
    <n v="6019.5700000000006"/>
    <s v="DELHI"/>
    <s v=" DELHI"/>
    <s v=" India"/>
    <m/>
    <n v="68"/>
    <n v="1044"/>
    <n v="637"/>
    <e v="#NAME?"/>
  </r>
  <r>
    <s v="Carolina Herrera"/>
    <s v="Bad Boy Cobalt by Carolina Herrera, 3.4 oz EDP Spray for Men"/>
    <s v="Gift Sets"/>
    <n v="88.65"/>
    <s v="US $88.65/ea"/>
    <n v="10"/>
    <s v="More than 10 available / 40 sold"/>
    <n v="40"/>
    <s v="May 23, 2024 11:43:18 PDT"/>
    <s v="Edison, New Jersey, United States"/>
    <x v="1"/>
    <n v="3546"/>
    <s v="Edison"/>
    <s v=" New Jersey"/>
    <s v=" United States"/>
    <m/>
    <n v="68"/>
    <n v="1072"/>
    <n v="777"/>
    <e v="#NAME?"/>
  </r>
  <r>
    <s v="Carolina Herrera"/>
    <s v="Carolina Herrera_Good Girl Perfume 2.7 OZ BLACK SHIPS IN 24 HOURS SEALED Mujer"/>
    <s v="Perfume"/>
    <n v="47.8"/>
    <s v="US $47.80/ea"/>
    <n v="10"/>
    <s v="More than 10 available / 38 sold"/>
    <n v="38"/>
    <s v="May 08, 2024 13:25:03 PDT"/>
    <s v="Bakersfield, California, United States"/>
    <x v="0"/>
    <n v="1816.3999999999999"/>
    <s v="Bakersfield"/>
    <s v=" California"/>
    <s v=" United States"/>
    <m/>
    <n v="68"/>
    <n v="1097"/>
    <n v="998"/>
    <e v="#NAME?"/>
  </r>
  <r>
    <s v="Carolina Herrera"/>
    <s v="Carolina Herrera Good Girl 2.7 oz EDP Bold Women's Perfume Heel Bottle Design"/>
    <s v="Eau de Parfum"/>
    <n v="49.99"/>
    <s v="US $49.99/ea"/>
    <n v="6"/>
    <s v="6 available / 35 sold"/>
    <n v="35"/>
    <s v="May 10, 2024 09:54:17 PDT"/>
    <s v="Detroit, Michigan, United States"/>
    <x v="0"/>
    <n v="1749.65"/>
    <s v="Detroit"/>
    <s v=" Michigan"/>
    <s v=" United States"/>
    <m/>
    <n v="68"/>
    <n v="1131"/>
    <n v="1014"/>
    <e v="#NAME?"/>
  </r>
  <r>
    <s v="Carolina Herrera"/>
    <s v="Carolina Herrera Good Girl Blush Eau de Parfum 0.24 Oz 7 mL Splash Dabber Travel"/>
    <s v="Eau de Parfum"/>
    <n v="18.989999999999998"/>
    <s v="US $18.99/ea"/>
    <n v="10"/>
    <s v="More than 10 available / 25 sold"/>
    <n v="25"/>
    <s v="Apr 11, 2024 12:29:12 PDT"/>
    <s v="Potomac, Maryland, United States"/>
    <x v="0"/>
    <n v="474.74999999999994"/>
    <s v="Potomac"/>
    <s v=" Maryland"/>
    <s v=" United States"/>
    <m/>
    <n v="68"/>
    <n v="1257"/>
    <n v="1523"/>
    <e v="#NAME?"/>
  </r>
  <r>
    <s v="Carolina Herrera"/>
    <s v="Carolina Herrera 212 Men NYC EDT 3.4oz Luxury Men's Fragrance Sealed"/>
    <s v="Eau de Toilette"/>
    <n v="39.99"/>
    <s v="US $39.99/ea"/>
    <n v="6"/>
    <s v="6 available / 25 sold"/>
    <n v="25"/>
    <s v="May 23, 2024 09:08:21 PDT"/>
    <s v="Detroit, Michigan, United States"/>
    <x v="1"/>
    <n v="999.75"/>
    <s v="Detroit"/>
    <s v=" Michigan"/>
    <s v=" United States"/>
    <m/>
    <n v="68"/>
    <n v="1257"/>
    <n v="1258"/>
    <e v="#NAME?"/>
  </r>
  <r>
    <s v="Carolina Herrera"/>
    <s v="CH Men Prive by Carolina Herrera 3.4 oz / 100 ml Edt spy cologne for men homme"/>
    <s v="Eau de Toilette"/>
    <n v="153"/>
    <s v="US $153.00"/>
    <n v="10"/>
    <s v="More than 10 available / 23 sold"/>
    <n v="23"/>
    <s v="May 17, 2024 09:38:12 PDT"/>
    <s v="Lynwood, California, United States"/>
    <x v="1"/>
    <n v="3519"/>
    <s v="Lynwood"/>
    <s v=" California"/>
    <s v=" United States"/>
    <m/>
    <n v="68"/>
    <n v="1294"/>
    <n v="781"/>
    <e v="#NAME?"/>
  </r>
  <r>
    <s v="Carolina Herrera"/>
    <s v="Carolina Herrera Good Girl Women EDP 2.7 oz Spray New Sealed"/>
    <s v="Eau de Parfum"/>
    <n v="49.99"/>
    <s v="US $49.99/ea"/>
    <n v="6"/>
    <s v="6 available / 22 sold"/>
    <n v="22"/>
    <s v="May 23, 2024 07:03:42 PDT"/>
    <s v="Dexter, Michigan, United States"/>
    <x v="0"/>
    <n v="1099.78"/>
    <s v="Dexter"/>
    <s v=" Michigan"/>
    <s v=" United States"/>
    <m/>
    <n v="68"/>
    <n v="1310"/>
    <n v="1221"/>
    <e v="#NAME?"/>
  </r>
  <r>
    <s v="Carolina Herrera"/>
    <s v="Very Good Girl GLAM by Carolina Herrera 2.7 oz EDP Spray Women's New &amp; Sealed."/>
    <s v="Eau de Parfum"/>
    <n v="59.99"/>
    <s v="US $59.99/ea"/>
    <n v="2"/>
    <s v="2 available / 21 sold"/>
    <n v="21"/>
    <s v="May 22, 2024 16:11:22 PDT"/>
    <s v="Cincinnati, Ohio, United States"/>
    <x v="0"/>
    <n v="1259.79"/>
    <s v="Cincinnati"/>
    <s v=" Ohio"/>
    <s v=" United States"/>
    <m/>
    <n v="68"/>
    <n v="1329"/>
    <n v="1152"/>
    <e v="#NAME?"/>
  </r>
  <r>
    <s v="Carolina Herrera"/>
    <s v="Good Girl by Carolina Herrera 2.7 fl oz Spray Eau De Parfum New &amp; Sealed"/>
    <s v="Eau de Parfum"/>
    <n v="43.49"/>
    <s v="US $43.49/ea"/>
    <n v="2"/>
    <s v="2 available / 20 sold"/>
    <n v="20"/>
    <s v="May 22, 2024 10:25:36 PDT"/>
    <s v="Cincinnati, Ohio, United States"/>
    <x v="0"/>
    <n v="869.80000000000007"/>
    <s v="Cincinnati"/>
    <s v=" Ohio"/>
    <s v=" United States"/>
    <m/>
    <n v="68"/>
    <n v="1346"/>
    <n v="1301"/>
    <e v="#NAME?"/>
  </r>
  <r>
    <s v="Carolina Herrera"/>
    <s v="Carolina Herrera 212 NYC Men's EDT 3.4 oz | Eau de Toilette Spray"/>
    <s v="Eau de Toilette"/>
    <n v="39.99"/>
    <s v="US $39.99/ea"/>
    <n v="10"/>
    <s v="More than 10 available / 19 sold"/>
    <n v="19"/>
    <s v="May 10, 2024 10:59:33 PDT"/>
    <s v="Detroit, Michigan, United States"/>
    <x v="1"/>
    <n v="759.81000000000006"/>
    <s v="Detroit"/>
    <s v=" Michigan"/>
    <s v=" United States"/>
    <m/>
    <n v="68"/>
    <n v="1368"/>
    <n v="1337"/>
    <e v="#NAME?"/>
  </r>
  <r>
    <s v="Carolina Herrera"/>
    <s v="Carolina Herrera Bad Boy Dazzling Garden 3.3/3.4 oz Eau De Toilette 100ml (NWOB)"/>
    <s v="Eau de Toilette"/>
    <n v="65.989999999999995"/>
    <s v="US $65.99"/>
    <n v="10"/>
    <s v="More than 10 available / 17 sold"/>
    <n v="17"/>
    <s v="Apr 29, 2024 18:20:43 PDT"/>
    <s v="El Cajon, California, United States"/>
    <x v="1"/>
    <n v="1121.83"/>
    <s v="El Cajon"/>
    <s v=" California"/>
    <s v=" United States"/>
    <m/>
    <n v="68"/>
    <n v="1408"/>
    <n v="1209"/>
    <e v="#NAME?"/>
  </r>
  <r>
    <s v="Carolina Herrera"/>
    <s v="Carolina Herrera Good Girl 2.7 oz Eau De Parfum Spray Women's New &amp; Sealed"/>
    <s v="Eau de Parfum"/>
    <n v="43.99"/>
    <s v="US $43.99/ea"/>
    <n v="2"/>
    <s v="2 available / 16 sold"/>
    <n v="16"/>
    <s v="May 24, 2024 02:41:54 PDT"/>
    <s v="San Jose, California, United States"/>
    <x v="0"/>
    <n v="703.84"/>
    <s v="San Jose"/>
    <s v=" California"/>
    <s v=" United States"/>
    <m/>
    <n v="68"/>
    <n v="1433"/>
    <n v="1368"/>
    <e v="#NAME?"/>
  </r>
  <r>
    <s v="Carolina Herrera"/>
    <s v="Carolina Herrera Very Good Girl 2.7o 80 Ml Eau De Partum Brand New Sealed Box"/>
    <s v="Eau de Parfum"/>
    <n v="51.99"/>
    <s v="US $51.99/ea"/>
    <n v="8"/>
    <s v="8 available / 12 sold"/>
    <n v="12"/>
    <s v="May 21, 2024 22:50:04 PDT"/>
    <s v="Warren, Michigan, United States"/>
    <x v="0"/>
    <n v="623.88"/>
    <s v="Warren"/>
    <s v=" Michigan"/>
    <s v=" United States"/>
    <m/>
    <n v="68"/>
    <n v="1531"/>
    <n v="1424"/>
    <e v="#NAME?"/>
  </r>
  <r>
    <s v="Carolina Herrera"/>
    <s v="Good Girl by Carolina Herrera 2.7 Fl oz Spray Women's Eau De Parfum New &amp; Sealed"/>
    <s v="Eau de Parfum"/>
    <n v="43.99"/>
    <s v="US $43.99/ea"/>
    <n v="2"/>
    <s v="2 available / 11 sold"/>
    <n v="11"/>
    <s v="May 23, 2024 10:46:05 PDT"/>
    <s v="Dunedin, Florida, United States"/>
    <x v="0"/>
    <n v="483.89000000000004"/>
    <s v="Dunedin"/>
    <s v=" Florida"/>
    <s v=" United States"/>
    <m/>
    <n v="68"/>
    <n v="1561"/>
    <n v="1513"/>
    <e v="#NAME?"/>
  </r>
  <r>
    <s v="Carolina Herrera"/>
    <s v="Bad Boy Cobalt by Carolina Herrera, .33 oz EDP Electrique for Men"/>
    <s v="Gift Sets"/>
    <n v="22.79"/>
    <s v="US $22.79/ea"/>
    <n v="8"/>
    <s v="8 available / 7 sold"/>
    <n v="7"/>
    <s v="May 24, 2024 07:55:54 PDT"/>
    <s v="Edison, New Jersey, United States"/>
    <x v="1"/>
    <n v="159.53"/>
    <s v="Edison"/>
    <s v=" New Jersey"/>
    <s v=" United States"/>
    <m/>
    <n v="68"/>
    <n v="1686"/>
    <n v="1806"/>
    <e v="#NAME?"/>
  </r>
  <r>
    <s v="Carolina Herrera"/>
    <s v="Good Girl by Carolina Herrera 2.7 oz Eau De Parfum Spray Women's New &amp; Sealed"/>
    <s v="Eau de Parfum"/>
    <n v="44.49"/>
    <s v="US $44.49/ea"/>
    <n v="9"/>
    <s v="9 available / 5 sold"/>
    <n v="5"/>
    <s v="May 24, 2024 05:48:45 PDT"/>
    <s v="Warren, Michigan, United States"/>
    <x v="0"/>
    <n v="222.45000000000002"/>
    <s v="Warren"/>
    <s v=" Michigan"/>
    <s v=" United States"/>
    <m/>
    <n v="68"/>
    <n v="1754"/>
    <n v="1729"/>
    <e v="#NAME?"/>
  </r>
  <r>
    <s v="Carolina Herrera"/>
    <s v="Good Girl by Carolina Herrera 2.7 oz Eau De Parfum Spray Women's New &amp; Sealed"/>
    <s v="Eau de Parfum"/>
    <n v="44.97"/>
    <s v="US $44.97/ea"/>
    <n v="9"/>
    <s v="9 available / 2 sold"/>
    <n v="2"/>
    <s v="May 23, 2024 05:43:12 PDT"/>
    <s v="Warren, Michigan, United States"/>
    <x v="0"/>
    <n v="89.94"/>
    <s v="Warren"/>
    <s v=" Michigan"/>
    <s v=" United States"/>
    <m/>
    <n v="68"/>
    <n v="1891"/>
    <n v="1890"/>
    <e v="#NAME?"/>
  </r>
  <r>
    <s v="Cartier"/>
    <s v="DECLARATION by Cartier edt Cologne 3.3 oz / 3.4 oz New tester"/>
    <s v="Eau de Toilette"/>
    <n v="59.63"/>
    <s v="US $59.63/ea"/>
    <n v="24"/>
    <s v="24 available / 48 sold"/>
    <n v="48"/>
    <s v="May 24, 2024 08:20:12 PDT"/>
    <s v="Dallas, Texas, United States"/>
    <x v="1"/>
    <n v="2862.2400000000002"/>
    <s v="Dallas"/>
    <s v=" Texas"/>
    <s v=" United States"/>
    <m/>
    <n v="69"/>
    <n v="1006"/>
    <n v="847"/>
    <e v="#NAME?"/>
  </r>
  <r>
    <s v="Cartier"/>
    <s v="Declaration Haute Fraicheur by Cartier 3.3 oz EDT Cologne for Men Tester"/>
    <s v="Eau de Toilette"/>
    <n v="49.52"/>
    <s v="US $49.52"/>
    <n v="10"/>
    <s v="More than 10 available / 20 sold"/>
    <n v="20"/>
    <s v="May 11, 2024 20:45:30 PDT"/>
    <s v="Hackensack, New Jersey, United States"/>
    <x v="1"/>
    <n v="990.40000000000009"/>
    <s v="Hackensack"/>
    <s v=" New Jersey"/>
    <s v=" United States"/>
    <m/>
    <n v="69"/>
    <n v="1346"/>
    <n v="1260"/>
    <e v="#NAME?"/>
  </r>
  <r>
    <s v="Chaka by Chaka Khan"/>
    <s v="Chaka by Chaka Khan Energizing 3.4 oz. EDP-Open Box"/>
    <s v="EDP and Parfum"/>
    <n v="29.95"/>
    <s v="US $29.95"/>
    <n v="6"/>
    <s v="6 available / 19 sold"/>
    <n v="19"/>
    <s v="May 14, 2024 09:00:18 PDT"/>
    <s v="Clearwater, Florida, United States"/>
    <x v="0"/>
    <n v="569.04999999999995"/>
    <s v="Clearwater"/>
    <s v=" Florida"/>
    <s v=" United States"/>
    <m/>
    <n v="70"/>
    <n v="1368"/>
    <n v="1455"/>
    <e v="#NAME?"/>
  </r>
  <r>
    <s v="Chanel"/>
    <s v="CHANEL ALLURE HOMME SPORT EDT 1.5ml .05fl oz x 4 SPRAY SAMPLE VIALS"/>
    <s v="Eau de Toilette"/>
    <n v="22"/>
    <s v="US $22.00"/>
    <n v="10"/>
    <s v="More than 10 available / 286 sold"/>
    <n v="286"/>
    <s v="Jan 10, 2024 14:19:12 PST"/>
    <s v="Albany, New York, United States"/>
    <x v="1"/>
    <n v="6292"/>
    <s v="Albany"/>
    <s v=" New York"/>
    <s v=" United States"/>
    <m/>
    <n v="71"/>
    <n v="494"/>
    <n v="620"/>
    <e v="#NAME?"/>
  </r>
  <r>
    <s v="CHANEL"/>
    <s v="Chanel Bleu De Chanel PARFUM Pour Homme Men's Sample Spray .05oz, 1.5ml"/>
    <s v="Parfum"/>
    <n v="13.89"/>
    <s v="US $13.89"/>
    <n v="3"/>
    <s v="3 available / 239 sold"/>
    <n v="239"/>
    <s v="May 24, 2024 00:31:06 PDT"/>
    <s v="Phillipsburg, New Jersey, United States"/>
    <x v="1"/>
    <n v="3319.71"/>
    <s v="Phillipsburg"/>
    <s v=" New Jersey"/>
    <s v=" United States"/>
    <m/>
    <n v="71"/>
    <n v="546"/>
    <n v="800"/>
    <e v="#NAME?"/>
  </r>
  <r>
    <s v="CHANEL"/>
    <s v="Coco Mademoiselle Eau De Parfum Perfume Sample Vial Travel 1.5 Ml/0.05 Oz by Par"/>
    <s v="Eau de Parfum"/>
    <n v="18.760000000000002"/>
    <s v="US $18.76"/>
    <n v="4"/>
    <s v="4 available / 229 sold"/>
    <n v="229"/>
    <s v="May 24, 2024 11:12:04 PDT"/>
    <s v="Sarasota, Florida, United States"/>
    <x v="0"/>
    <n v="4296.04"/>
    <s v="Sarasota"/>
    <s v=" Florida"/>
    <s v=" United States"/>
    <m/>
    <n v="71"/>
    <n v="560"/>
    <n v="720"/>
    <e v="#NAME?"/>
  </r>
  <r>
    <s v="CHANEL"/>
    <s v="Chanel Coromandel Les Exclusifs Eau De Parfum Mini Splash Bottle 4ml NIB"/>
    <s v="Eau de Parfum"/>
    <n v="31.95"/>
    <s v="US $31.95/ea"/>
    <n v="10"/>
    <s v="10 available / 196 sold"/>
    <n v="196"/>
    <s v="Mar 01, 2024 17:52:52 PST"/>
    <s v="Pearland, Texas, United States"/>
    <x v="0"/>
    <n v="6262.2"/>
    <s v="Pearland"/>
    <s v=" Texas"/>
    <s v=" United States"/>
    <m/>
    <n v="71"/>
    <n v="590"/>
    <n v="622"/>
    <e v="#NAME?"/>
  </r>
  <r>
    <s v="CHANEL"/>
    <s v="Chanel Allure Homme Sport Eau de Toilette EDT Sample Spray .05oz, 1.5ml in Card"/>
    <s v="Eau de Toilette"/>
    <n v="10.7"/>
    <s v="US $10.70"/>
    <n v="5"/>
    <s v="5 available / 163 sold"/>
    <n v="163"/>
    <s v="May 24, 2024 00:31:08 PDT"/>
    <s v="Phillipsburg, New Jersey, United States"/>
    <x v="1"/>
    <n v="1744.1"/>
    <s v="Phillipsburg"/>
    <s v=" New Jersey"/>
    <s v=" United States"/>
    <m/>
    <n v="71"/>
    <n v="639"/>
    <n v="1018"/>
    <e v="#NAME?"/>
  </r>
  <r>
    <s v="CHANEL"/>
    <s v="Chanel Chance Eau Tendre EDP Eau de Parfume Spray 3.4 Oz 100 Ml (Sealed Box)"/>
    <s v="Eau de Parfum"/>
    <n v="118.99"/>
    <s v="US $118.99"/>
    <n v="6"/>
    <s v="6 available / 36 sold"/>
    <n v="36"/>
    <s v="May 21, 2024 01:46:26 PDT"/>
    <s v="Glendale, California, United States"/>
    <x v="0"/>
    <n v="4283.6399999999994"/>
    <s v="Glendale"/>
    <s v=" California"/>
    <s v=" United States"/>
    <m/>
    <n v="71"/>
    <n v="1122"/>
    <n v="722"/>
    <e v="#NAME?"/>
  </r>
  <r>
    <s v="CHANEL"/>
    <s v="Chanel Coco Mademoiselle Eau de Parfum Sample Spray Vial 1.5ml/0.05oz"/>
    <s v="Eau de Parfum"/>
    <n v="12.99"/>
    <s v="US $12.99/ea"/>
    <n v="10"/>
    <s v="More than 10 available / 32 sold"/>
    <n v="32"/>
    <s v="May 14, 2024 15:38:52 PDT"/>
    <s v="Tarzana, California, United States"/>
    <x v="0"/>
    <n v="415.68"/>
    <s v="Tarzana"/>
    <s v=" California"/>
    <s v=" United States"/>
    <m/>
    <n v="71"/>
    <n v="1163"/>
    <n v="1571"/>
    <e v="#NAME?"/>
  </r>
  <r>
    <s v="CHANEL"/>
    <s v="BLEU de CHANEL Paris Parfum Pour Homme 100ml 3.4oz New Sealed AS IS"/>
    <s v="Eau de Parfum"/>
    <n v="112.49"/>
    <s v="US $112.49/ea"/>
    <n v="5"/>
    <s v="5 available / 15 sold"/>
    <n v="15"/>
    <s v="May 23, 2024 09:40:55 PDT"/>
    <s v="Lake Zurich, Illinois, United States"/>
    <x v="1"/>
    <n v="1687.35"/>
    <s v="Lake Zurich"/>
    <s v=" Illinois"/>
    <s v=" United States"/>
    <m/>
    <n v="71"/>
    <n v="1456"/>
    <n v="1031"/>
    <e v="#NAME?"/>
  </r>
  <r>
    <s v="CHANEL"/>
    <s v="Chanel Bleu De Chanel Parfum (0.05 Oz / 1.5 ML) Sample Spray *New/Carded*"/>
    <s v="Parfum"/>
    <n v="11.5"/>
    <s v="US $11.50"/>
    <n v="2"/>
    <s v="2 available / 12 sold"/>
    <n v="12"/>
    <s v="May 23, 2024 18:36:28 PDT"/>
    <s v="Montclair, California, United States"/>
    <x v="1"/>
    <n v="138"/>
    <s v="Montclair"/>
    <s v=" California"/>
    <s v=" United States"/>
    <m/>
    <n v="71"/>
    <n v="1531"/>
    <n v="1831"/>
    <e v="#NAME?"/>
  </r>
  <r>
    <s v="CHANEL"/>
    <s v="Chanel Allure Homme Sport Eau Extreme 3.4oz 100ml New Authentic TES TER Bottle"/>
    <s v="Eau de Parfum"/>
    <n v="129"/>
    <s v="US $129.00"/>
    <n v="3"/>
    <s v="3 available / 11 sold"/>
    <n v="11"/>
    <s v="May 21, 2024 18:08:59 PDT"/>
    <s v="Houston, Texas, United States"/>
    <x v="1"/>
    <n v="1419"/>
    <s v="Houston"/>
    <s v=" Texas"/>
    <s v=" United States"/>
    <m/>
    <n v="71"/>
    <n v="1561"/>
    <n v="1101"/>
    <e v="#NAME?"/>
  </r>
  <r>
    <s v="CHANEL"/>
    <s v="Chanel Platinum Egoiste (0.05 Oz / 1.5 ML) Sample Spray *New/Carded*"/>
    <s v="Eau de Toilette"/>
    <n v="12"/>
    <s v="US $12.00"/>
    <n v="2"/>
    <s v="2 available / 11 sold"/>
    <n v="11"/>
    <s v="May 23, 2024 10:37:59 PDT"/>
    <s v="Montclair, California, United States"/>
    <x v="1"/>
    <n v="132"/>
    <s v="Montclair"/>
    <s v=" California"/>
    <s v=" United States"/>
    <m/>
    <n v="71"/>
    <n v="1561"/>
    <n v="1838"/>
    <e v="#NAME?"/>
  </r>
  <r>
    <s v="CHANEL"/>
    <s v="new Chanel PARIS Gardenia 4ml .12 OZ BOXED Miniature EAU DE PARFUME EDP"/>
    <s v="Eau de Parfum"/>
    <n v="27"/>
    <s v="US $27.00"/>
    <n v="2"/>
    <s v="2 available / 8 sold"/>
    <n v="8"/>
    <s v=""/>
    <s v="Mountain Top, Pennsylvania, United States"/>
    <x v="0"/>
    <n v="216"/>
    <s v="Mountain Top"/>
    <s v=" Pennsylvania"/>
    <s v=" United States"/>
    <m/>
    <n v="71"/>
    <n v="1644"/>
    <n v="1736"/>
    <e v="#NAME?"/>
  </r>
  <r>
    <s v="CHANEL"/>
    <s v="Chanel Chance Eau Fraiche Eau De Parfum 3.4 oz New &amp; Sealed 100% Authentic"/>
    <s v="Eau de Parfum"/>
    <n v="119"/>
    <s v="US $119.00"/>
    <n v="2"/>
    <s v="2 available / 7 sold"/>
    <n v="7"/>
    <s v="May 23, 2024 13:17:54 PDT"/>
    <s v="Woodruff, South Carolina, United States"/>
    <x v="0"/>
    <n v="833"/>
    <s v="Woodruff"/>
    <s v=" South Carolina"/>
    <s v=" United States"/>
    <m/>
    <n v="71"/>
    <n v="1686"/>
    <n v="1314"/>
    <e v="#NAME?"/>
  </r>
  <r>
    <s v="CHANEL"/>
    <s v="Chanel Chance Eau Fraiche EDT Eau de Toilette Spray 3.4 Oz 100 Ml (Sealed Box)"/>
    <s v="Eau de Toilette"/>
    <n v="115.22"/>
    <s v="US $115.22"/>
    <n v="8"/>
    <s v="8 available / 5 sold"/>
    <n v="5"/>
    <s v="May 17, 2024 01:58:47 PDT"/>
    <s v="Glendale, California, United States"/>
    <x v="0"/>
    <n v="576.1"/>
    <s v="Glendale"/>
    <s v=" California"/>
    <s v=" United States"/>
    <m/>
    <n v="71"/>
    <n v="1754"/>
    <n v="1449"/>
    <e v="#NAME?"/>
  </r>
  <r>
    <s v="CHANEL"/>
    <s v="Chanel Coco Mademoiselle Eau De Parfum  Sample 5ml"/>
    <s v="Eau de Parfum"/>
    <n v="16.989999999999998"/>
    <s v="US $16.99"/>
    <n v="3"/>
    <s v="3 available / 1 sold"/>
    <n v="1"/>
    <s v="May 24, 2024 04:49:17 PDT"/>
    <s v="Denham Springs, Louisiana, United States"/>
    <x v="0"/>
    <n v="16.989999999999998"/>
    <s v="Denham Springs"/>
    <s v=" Louisiana"/>
    <s v=" United States"/>
    <m/>
    <n v="71"/>
    <n v="1926"/>
    <n v="1975"/>
    <e v="#NAME?"/>
  </r>
  <r>
    <s v="CHANEL"/>
    <s v="CHANEL Les Eaux De Chanel Paris Eau De Toilette Perfume Discovery Set NEW"/>
    <s v="Eau de Toilette"/>
    <n v="24"/>
    <s v="US $24.00"/>
    <m/>
    <s v=""/>
    <m/>
    <s v=""/>
    <s v="Los Angeles, California, United States"/>
    <x v="0"/>
    <n v="0"/>
    <s v="Los Angeles"/>
    <s v=" California"/>
    <s v=" United States"/>
    <m/>
    <n v="71"/>
    <e v="#N/A"/>
    <n v="1979"/>
    <e v="#NAME?"/>
  </r>
  <r>
    <s v="CHANEL"/>
    <s v="CHANEL Allure Homme Sport 3.4 Oz Men Eau De Toilette"/>
    <s v="Eau de Toilette"/>
    <n v="89.97"/>
    <s v="US $89.97"/>
    <m/>
    <s v=""/>
    <m/>
    <s v=""/>
    <s v="Lakewood, California, United States"/>
    <x v="1"/>
    <n v="0"/>
    <s v="Lakewood"/>
    <s v=" California"/>
    <s v=" United States"/>
    <m/>
    <n v="71"/>
    <e v="#N/A"/>
    <n v="1979"/>
    <e v="#NAME?"/>
  </r>
  <r>
    <s v="CHANGE For Women"/>
    <s v="Chance Eau de Perfume Natural spray for women 3.4 oz/ 100 ml"/>
    <s v="Perfume"/>
    <n v="18.989999999999998"/>
    <s v="US $18.99"/>
    <m/>
    <s v="Last One / 2 sold"/>
    <n v="2"/>
    <s v=""/>
    <s v="Miami, Florida, United States"/>
    <x v="0"/>
    <n v="37.979999999999997"/>
    <s v="Miami"/>
    <s v=" Florida"/>
    <s v=" United States"/>
    <m/>
    <n v="72"/>
    <n v="1891"/>
    <n v="1958"/>
    <e v="#NAME?"/>
  </r>
  <r>
    <s v="Chloe"/>
    <s v="CHLOE Perfume Eau De Parfum EDP Splash Mini 0.16oz 5 ml NEW with Box"/>
    <s v="Eau de Parfum"/>
    <n v="12.99"/>
    <s v="US $12.99"/>
    <n v="15"/>
    <s v="15 available / 36 sold"/>
    <n v="36"/>
    <s v="May 19, 2024 11:40:36 PDT"/>
    <s v="Laguna Niguel, California, United States"/>
    <x v="0"/>
    <n v="467.64"/>
    <s v="Laguna Niguel"/>
    <s v=" California"/>
    <s v=" United States"/>
    <m/>
    <n v="73"/>
    <n v="1122"/>
    <n v="1525"/>
    <e v="#NAME?"/>
  </r>
  <r>
    <s v="Chloé"/>
    <s v="Nomade by Chloe perfume for women EDP 2.5 oz New In Box"/>
    <s v="Eau de Parfum"/>
    <n v="67.14"/>
    <s v="US $67.14/ea"/>
    <n v="4"/>
    <s v="4 available / 124 sold"/>
    <n v="124"/>
    <s v="May 23, 2024 10:32:22 PDT"/>
    <s v="Dallas, Texas, United States"/>
    <x v="0"/>
    <n v="8325.36"/>
    <s v="Dallas"/>
    <s v=" Texas"/>
    <s v=" United States"/>
    <m/>
    <n v="74"/>
    <n v="724"/>
    <n v="535"/>
    <e v="#NAME?"/>
  </r>
  <r>
    <s v="Chopard"/>
    <s v="Casmir by Chopard for Women - 3.4 oz EDP Spray"/>
    <s v="Eau de Parfum"/>
    <n v="31.23"/>
    <s v="US $31.23"/>
    <n v="50"/>
    <s v="50 available / 101 sold"/>
    <n v="101"/>
    <s v="May 20, 2024 13:19:38 PDT"/>
    <s v="Ronkonkoma, New York, United States"/>
    <x v="0"/>
    <n v="3154.23"/>
    <s v="Ronkonkoma"/>
    <s v=" New York"/>
    <s v=" United States"/>
    <m/>
    <n v="75"/>
    <n v="794"/>
    <n v="814"/>
    <e v="#NAME?"/>
  </r>
  <r>
    <s v="Christian Audigier"/>
    <s v="ED HARDY HEARTS &amp; DAGGERS 3.4 / 3.3 oz EDP For Women NEW in BOX"/>
    <s v="Eau de Parfum"/>
    <n v="20.420000000000002"/>
    <s v="US $20.42/ea"/>
    <n v="204"/>
    <s v="204 available / 3,525 sold"/>
    <n v="3525"/>
    <s v="May 24, 2024 10:12:07 PDT"/>
    <s v="Dallas, Texas, United States"/>
    <x v="0"/>
    <n v="71980.5"/>
    <s v="Dallas"/>
    <s v=" Texas"/>
    <s v=" United States"/>
    <m/>
    <n v="76"/>
    <n v="86"/>
    <n v="132"/>
    <e v="#NAME?"/>
  </r>
  <r>
    <s v="Christian Audigier"/>
    <s v="Ed Hardy by Christian Audigier Perfume for Women edp 3.4 oz Brand New In Box"/>
    <s v="Eau de Parfum"/>
    <n v="22.9"/>
    <s v="US $22.90/ea"/>
    <m/>
    <s v="Limited quantity available / 3,510 sold"/>
    <n v="3510"/>
    <s v="May 24, 2024 10:58:03 PDT"/>
    <s v="Hackensack, New Jersey, United States"/>
    <x v="0"/>
    <n v="80379"/>
    <s v="Hackensack"/>
    <s v=" New Jersey"/>
    <s v=" United States"/>
    <m/>
    <n v="76"/>
    <n v="87"/>
    <n v="121"/>
    <e v="#NAME?"/>
  </r>
  <r>
    <s v="Christian Audigier"/>
    <s v="ED HARDY Love &amp; Luck by Christian Audigier 3.3 / 3.4 oz EDP For Women New in Box"/>
    <s v="Eau de Parfum"/>
    <n v="20.25"/>
    <s v="US $20.25/ea"/>
    <n v="120"/>
    <s v="120 available / 2,996 sold"/>
    <n v="2996"/>
    <s v="May 22, 2024 23:48:45 PDT"/>
    <s v="Dallas, Texas, United States"/>
    <x v="0"/>
    <n v="60669"/>
    <s v="Dallas"/>
    <s v=" Texas"/>
    <s v=" United States"/>
    <m/>
    <n v="76"/>
    <n v="101"/>
    <n v="151"/>
    <e v="#NAME?"/>
  </r>
  <r>
    <s v="Christian Dior"/>
    <s v="SAUVAGE by Christian Dior EDP For Men 6.8 oz / 200 ml *NEW IN SEALED BOX*"/>
    <s v="Eau de Parfum"/>
    <n v="159.99"/>
    <s v="US $159.99"/>
    <n v="10"/>
    <s v="More than 10 available / 160 sold"/>
    <n v="160"/>
    <s v="May 16, 2024 05:23:22 PDT"/>
    <s v="Miami, Florida, United States"/>
    <x v="1"/>
    <n v="25598.400000000001"/>
    <s v="Miami"/>
    <s v=" Florida"/>
    <s v=" United States"/>
    <m/>
    <n v="77"/>
    <n v="644"/>
    <n v="279"/>
    <e v="#NAME?"/>
  </r>
  <r>
    <s v="Christian Dior"/>
    <s v="SAUVAGE by Christian Dior For Men PARFUM 6.8 oz / 200 ml *NEW IN SEALED BOX*"/>
    <s v="Parfum"/>
    <n v="161.99"/>
    <s v="US $161.99"/>
    <n v="10"/>
    <s v="More than 10 available / 129 sold"/>
    <n v="129"/>
    <s v="May 13, 2024 10:40:48 PDT"/>
    <s v="Miami, Florida, United States"/>
    <x v="1"/>
    <n v="20896.710000000003"/>
    <s v="Miami"/>
    <s v=" Florida"/>
    <s v=" United States"/>
    <m/>
    <n v="77"/>
    <n v="708"/>
    <n v="309"/>
    <e v="#NAME?"/>
  </r>
  <r>
    <s v="CHRISTIAN DIOR"/>
    <s v="DIOR SAUVAGE ELIXER / Elixir Mini Spray for Men, New, .25 Oz. Free Shipping"/>
    <s v="Eau de Parfum"/>
    <n v="27.5"/>
    <s v="US $27.50/ea"/>
    <n v="10"/>
    <s v="More than 10 available / 29 sold"/>
    <n v="29"/>
    <s v="May 23, 2024 14:34:55 PDT"/>
    <s v="Orma, West Virginia, United States"/>
    <x v="1"/>
    <n v="797.5"/>
    <s v="Orma"/>
    <s v=" West Virginia"/>
    <s v=" United States"/>
    <m/>
    <n v="77"/>
    <n v="1204"/>
    <n v="1325"/>
    <e v="#NAME?"/>
  </r>
  <r>
    <s v="Classic Brands"/>
    <s v="Pure Instinct Pheromone Cologne For Him,Sex Attractant, Men's Best Pheromone 1oz"/>
    <s v="Eau de Cologne"/>
    <n v="17.89"/>
    <s v="US $17.89/ea"/>
    <n v="10"/>
    <s v="More than 10 available / 2,256 sold"/>
    <n v="2256"/>
    <s v="May 12, 2024 18:06:36 PDT"/>
    <s v="Winter Garden, Florida, United States"/>
    <x v="1"/>
    <n v="40359.840000000004"/>
    <s v="Winter Garden"/>
    <s v=" Florida"/>
    <s v=" United States"/>
    <m/>
    <n v="78"/>
    <n v="130"/>
    <n v="202"/>
    <e v="#NAME?"/>
  </r>
  <r>
    <s v="Classic Erotica"/>
    <s v="Pure Instinct Pheromone Oil For Her .5oz"/>
    <s v="Perfume Oil"/>
    <n v="13.12"/>
    <s v="US $13.12/ea"/>
    <n v="10"/>
    <s v="More than 10 available / 96 sold"/>
    <n v="96"/>
    <s v="May 11, 2024 13:10:48 PDT"/>
    <s v="Carlton, Georgia, United States"/>
    <x v="0"/>
    <n v="1259.52"/>
    <s v="Carlton"/>
    <s v=" Georgia"/>
    <s v=" United States"/>
    <m/>
    <n v="79"/>
    <n v="805"/>
    <n v="1155"/>
    <e v="#NAME?"/>
  </r>
  <r>
    <s v="Claude Marsal"/>
    <s v="Lá Melodie Parfum"/>
    <s v="Perfume"/>
    <n v="180"/>
    <s v="US $180.00"/>
    <m/>
    <s v="Last One / 9 sold"/>
    <n v="9"/>
    <s v="Feb 21, 2024 16:08:12 PST"/>
    <s v="Orlando, Florida, United States"/>
    <x v="1"/>
    <n v="1620"/>
    <s v="Orlando"/>
    <s v=" Florida"/>
    <s v=" United States"/>
    <m/>
    <n v="80"/>
    <n v="1615"/>
    <n v="1048"/>
    <e v="#NAME?"/>
  </r>
  <r>
    <s v="Clean"/>
    <s v="Clean Warm Cotton 2.14 oz EDP Perfume for Women Brand New Tester"/>
    <s v="Eau de Parfum"/>
    <n v="22.09"/>
    <s v="US $22.09"/>
    <n v="10"/>
    <s v="More than 10 available / 332 sold"/>
    <n v="332"/>
    <s v="May 23, 2024 10:33:18 PDT"/>
    <s v="Hackensack, New Jersey, United States"/>
    <x v="0"/>
    <n v="7333.88"/>
    <s v="Hackensack"/>
    <s v=" New Jersey"/>
    <s v=" United States"/>
    <m/>
    <n v="81"/>
    <n v="458"/>
    <n v="571"/>
    <e v="#NAME?"/>
  </r>
  <r>
    <s v="Clean"/>
    <s v="CLEAN RESERVE Six Piece Spray Travel Layering Collection Perfume 6 X 5ml/0.17oz"/>
    <s v="Eau de Parfum"/>
    <n v="23.89"/>
    <s v="US $23.89/ea"/>
    <n v="7"/>
    <s v="7 available / 82 sold"/>
    <n v="82"/>
    <s v="Dec 12, 2023 14:38:58 PST"/>
    <s v="New York, New York, United States"/>
    <x v="0"/>
    <n v="1958.98"/>
    <s v="New York"/>
    <s v=" New York"/>
    <s v=" United States"/>
    <m/>
    <n v="81"/>
    <n v="839"/>
    <n v="962"/>
    <e v="#NAME?"/>
  </r>
  <r>
    <s v="Clean"/>
    <s v="Clean Reserve Skin by Clean Eau De Parfum Spray (Unisex Tester) 3.4 oz For Women"/>
    <s v="Eau De Parfum Spray (Unisex Tester) 3.4 oz"/>
    <n v="66.69"/>
    <s v="US $66.69/ea"/>
    <n v="8"/>
    <s v="8 available / 6 sold"/>
    <n v="6"/>
    <s v="May 22, 2024 16:55:52 PDT"/>
    <s v="New York, New York, United States"/>
    <x v="0"/>
    <n v="400.14"/>
    <s v="New York"/>
    <s v=" New York"/>
    <s v=" United States"/>
    <m/>
    <n v="81"/>
    <n v="1721"/>
    <n v="1579"/>
    <e v="#NAME?"/>
  </r>
  <r>
    <s v="Clinique"/>
    <s v="Aromatics Elixir by Clinique 3.4 oz Perfume Spray for Women New In Box"/>
    <s v="Eau de Parfum"/>
    <n v="32.130000000000003"/>
    <s v="US $32.13/ea"/>
    <m/>
    <s v="Limited quantity available / 3,215 sold"/>
    <n v="3215"/>
    <s v="May 23, 2024 11:15:02 PDT"/>
    <s v="Hackensack, New Jersey, United States"/>
    <x v="0"/>
    <n v="103297.95000000001"/>
    <s v="Hackensack"/>
    <s v=" New Jersey"/>
    <s v=" United States"/>
    <m/>
    <n v="82"/>
    <n v="91"/>
    <n v="95"/>
    <e v="#NAME?"/>
  </r>
  <r>
    <s v="Clinique"/>
    <s v="Aromatics Elixir by Clinique, 3.4 oz Perfume Spray for Women"/>
    <s v="Perfume"/>
    <n v="34.17"/>
    <s v="US $34.17/ea"/>
    <m/>
    <s v="Limited quantity available / 349 sold"/>
    <n v="349"/>
    <s v="May 24, 2024 08:51:59 PDT"/>
    <s v="Edison, New Jersey, United States"/>
    <x v="0"/>
    <n v="11925.33"/>
    <s v="Edison"/>
    <s v=" New Jersey"/>
    <s v=" United States"/>
    <m/>
    <n v="82"/>
    <n v="445"/>
    <n v="438"/>
    <e v="#NAME?"/>
  </r>
  <r>
    <s v="Clinique"/>
    <s v="Happy by Clinique, 3.4 oz Perfume Spray for Women"/>
    <s v="Perfume"/>
    <n v="26.12"/>
    <s v="US $26.12/ea"/>
    <n v="10"/>
    <s v="More than 10 available / 235 sold"/>
    <n v="235"/>
    <s v="May 24, 2024 11:16:44 PDT"/>
    <s v="Edison, New Jersey, United States"/>
    <x v="0"/>
    <n v="6138.2"/>
    <s v="Edison"/>
    <s v=" New Jersey"/>
    <s v=" United States"/>
    <m/>
    <n v="82"/>
    <n v="550"/>
    <n v="629"/>
    <e v="#NAME?"/>
  </r>
  <r>
    <s v="Clinique"/>
    <s v="Aromatics Elixir by Clinique 3.4 oz/100 ml Perfume Spray for Women"/>
    <s v="Perfume"/>
    <n v="33"/>
    <s v="US $33.00/ea"/>
    <n v="10"/>
    <s v="10 available / 232 sold"/>
    <n v="232"/>
    <s v="May 23, 2024 16:54:40 PDT"/>
    <s v="Katy, Texas, United States"/>
    <x v="0"/>
    <n v="7656"/>
    <s v="Katy"/>
    <s v=" Texas"/>
    <s v=" United States"/>
    <m/>
    <n v="82"/>
    <n v="556"/>
    <n v="556"/>
    <e v="#NAME?"/>
  </r>
  <r>
    <s v="Clinique"/>
    <s v="Aromatics Elixir By Clinique For Women. Body Smoother 6.7-Ounces"/>
    <s v="SKIN_MOISTURIZER"/>
    <n v="23"/>
    <s v="US $23.00"/>
    <m/>
    <s v="Last One / 102 sold"/>
    <n v="102"/>
    <s v="May 23, 2024 09:53:48 PDT"/>
    <s v="Edison, New Jersey, United States"/>
    <x v="0"/>
    <n v="2346"/>
    <s v="Edison"/>
    <s v=" New Jersey"/>
    <s v=" United States"/>
    <m/>
    <n v="82"/>
    <n v="791"/>
    <n v="908"/>
    <e v="#NAME?"/>
  </r>
  <r>
    <s v="Clinique"/>
    <s v="CLINIQUE HAPPY Pour Homme Cologne edt for Men 3.4 oz 3.3 NEW in Box"/>
    <s v="Eau de Toilette"/>
    <n v="21.99"/>
    <s v="US $21.99/ea"/>
    <n v="4"/>
    <s v="4 available / 86 sold"/>
    <n v="86"/>
    <s v="May 21, 2024 14:28:23 PDT"/>
    <s v="Miami, Florida, United States"/>
    <x v="1"/>
    <n v="1891.1399999999999"/>
    <s v="Miami"/>
    <s v=" Florida"/>
    <s v=" United States"/>
    <m/>
    <n v="82"/>
    <n v="827"/>
    <n v="975"/>
    <e v="#NAME?"/>
  </r>
  <r>
    <s v="Clinique"/>
    <s v="Clinique Happy by Clinique 3.3 / 3.4 oz Perfume EDP Spray for women NEW IN BOX"/>
    <s v="Perfume"/>
    <n v="21.27"/>
    <s v="US $21.27"/>
    <n v="2"/>
    <s v="2 available / 61 sold"/>
    <n v="61"/>
    <s v="May 09, 2024 20:50:21 PDT"/>
    <s v="CA, United States"/>
    <x v="0"/>
    <n v="1297.47"/>
    <s v="CA"/>
    <s v=" United States"/>
    <m/>
    <m/>
    <n v="82"/>
    <n v="934"/>
    <n v="1137"/>
    <e v="#NAME?"/>
  </r>
  <r>
    <s v="Clinique"/>
    <s v="Roller Ball  Women Aromatics Elixir by Clinique 0.2 oz / 6 ml EDP Perfume Rare"/>
    <s v="Eau de Parfum"/>
    <n v="13.95"/>
    <s v="US $13.95/ea"/>
    <n v="10"/>
    <s v="More than 10 available / 57 sold"/>
    <n v="57"/>
    <s v="Mar 31, 2024 08:14:05 PDT"/>
    <s v="Keyport, New Jersey, United States"/>
    <x v="0"/>
    <n v="795.15"/>
    <s v="Keyport"/>
    <s v=" New Jersey"/>
    <s v=" United States"/>
    <m/>
    <n v="82"/>
    <n v="955"/>
    <n v="1327"/>
    <e v="#NAME?"/>
  </r>
  <r>
    <s v="Clinique"/>
    <s v="Clinique Happy For Men Handmade Stronger With Pheromones For Super Sexual Allure"/>
    <s v="Eau de Parfum"/>
    <n v="17.98"/>
    <s v="US $17.98"/>
    <n v="10"/>
    <s v="More than 10 available / 40 sold"/>
    <n v="40"/>
    <s v="May 16, 2024 12:30:32 PDT"/>
    <s v="Austell, Georgia, United States"/>
    <x v="1"/>
    <n v="719.2"/>
    <s v="Austell"/>
    <s v=" Georgia"/>
    <s v=" United States"/>
    <m/>
    <n v="82"/>
    <n v="1072"/>
    <n v="1359"/>
    <e v="#NAME?"/>
  </r>
  <r>
    <s v="Clinique"/>
    <s v="NEW Aromatics Elixir By Clinique For Women. Body Smoother 6.7 oz/200 ml"/>
    <s v="SKIN_MOISTURIZER"/>
    <n v="20.79"/>
    <s v="US $20.79"/>
    <n v="7"/>
    <s v="7 available / 33 sold"/>
    <n v="33"/>
    <s v="May 19, 2024 13:44:31 PDT"/>
    <s v="Plainfield, Illinois, United States"/>
    <x v="0"/>
    <n v="686.06999999999994"/>
    <s v="Plainfield"/>
    <s v=" Illinois"/>
    <s v=" United States"/>
    <m/>
    <n v="82"/>
    <n v="1156"/>
    <n v="1376"/>
    <e v="#NAME?"/>
  </r>
  <r>
    <s v="Clinique"/>
    <s v="Clinique Aromatics Elixir EDP Spray 1.5 Oz Women Sealed"/>
    <s v="Eau de Parfum"/>
    <n v="24.02"/>
    <s v="US $24.02/ea"/>
    <n v="10"/>
    <s v="10 available / 20 sold"/>
    <n v="20"/>
    <s v="May 15, 2024 22:34:45 PDT"/>
    <s v="San Marcos, California, United States"/>
    <x v="0"/>
    <n v="480.4"/>
    <s v="San Marcos"/>
    <s v=" California"/>
    <s v=" United States"/>
    <m/>
    <n v="82"/>
    <n v="1346"/>
    <n v="1514"/>
    <e v="#NAME?"/>
  </r>
  <r>
    <s v="Clinique"/>
    <s v="Clinique Calyx Exhilerating Fragrance Eau de Parfum Spray 1.7oz 50ml, New In Box"/>
    <s v="Eau de Parfum"/>
    <n v="42"/>
    <s v="US $42.00"/>
    <m/>
    <s v="Last One / 11 sold"/>
    <n v="11"/>
    <s v="May 24, 2024 09:48:59 PDT"/>
    <s v="Camarillo, California, United States"/>
    <x v="0"/>
    <n v="462"/>
    <s v="Camarillo"/>
    <s v=" California"/>
    <s v=" United States"/>
    <m/>
    <n v="82"/>
    <n v="1561"/>
    <n v="1529"/>
    <e v="#NAME?"/>
  </r>
  <r>
    <s v="Clinique"/>
    <s v="Happy by Clinique Women's Eau de Parfum - 100ml"/>
    <s v="Perfume"/>
    <n v="23.89"/>
    <s v="US $23.89/ea"/>
    <n v="10"/>
    <s v="More than 10 available / 1 sold"/>
    <n v="1"/>
    <s v="May 23, 2024 09:33:42 PDT"/>
    <s v="Dallas, Texas, United States"/>
    <x v="0"/>
    <n v="23.89"/>
    <s v="Dallas"/>
    <s v=" Texas"/>
    <s v=" United States"/>
    <m/>
    <n v="82"/>
    <n v="1926"/>
    <n v="1967"/>
    <e v="#NAME?"/>
  </r>
  <r>
    <s v="Clive Christian"/>
    <s v="Jump Up And Kiss Me Hedonistic (2021) by Clive Christian 2ml Vial Spray New"/>
    <s v="Eau de Parfum"/>
    <n v="13"/>
    <s v="US $13.00"/>
    <n v="3"/>
    <s v="3 available / 14 sold"/>
    <n v="14"/>
    <s v="May 15, 2024 22:29:13 PDT"/>
    <s v="Fort Walton Beach, Florida, United States"/>
    <x v="1"/>
    <n v="182"/>
    <s v="Fort Walton Beach"/>
    <s v=" Florida"/>
    <s v=" United States"/>
    <m/>
    <n v="83"/>
    <n v="1480"/>
    <n v="1772"/>
    <e v="#NAME?"/>
  </r>
  <r>
    <s v="Clubman Pinaud"/>
    <s v="Blue Waltz Perfume 0.63 fl oz"/>
    <s v="Perfume"/>
    <n v="8.34"/>
    <s v="US $8.34"/>
    <n v="10"/>
    <s v="More than 10 available / 409 sold"/>
    <n v="409"/>
    <s v="May 23, 2024 22:30:43 PDT"/>
    <s v="Palm Desert, California, United States"/>
    <x v="0"/>
    <n v="3411.06"/>
    <s v="Palm Desert"/>
    <s v=" California"/>
    <s v=" United States"/>
    <m/>
    <n v="84"/>
    <n v="412"/>
    <n v="790"/>
    <e v="#NAME?"/>
  </r>
  <r>
    <s v="Coach"/>
    <s v="COACH NEW YORK by Coach cologne for men EDT 3.3 / 3.4 oz New In Box"/>
    <s v="Eau de Toilette"/>
    <n v="36.15"/>
    <s v="US $36.15/ea"/>
    <n v="487"/>
    <s v="487 available / 7,592 sold"/>
    <n v="7592"/>
    <s v="May 24, 2024 01:43:19 PDT"/>
    <s v="Dallas, Texas, United States"/>
    <x v="1"/>
    <n v="274450.8"/>
    <s v="Dallas"/>
    <s v=" Texas"/>
    <s v=" United States"/>
    <m/>
    <n v="85"/>
    <n v="26"/>
    <n v="22"/>
    <e v="#NAME?"/>
  </r>
  <r>
    <s v="Coach"/>
    <s v="Coach by Coach 3 / 3.0 oz EDP Perfume for Women New In Box"/>
    <s v="Eau de Parfum"/>
    <n v="37.19"/>
    <s v="US $37.19/ea"/>
    <m/>
    <s v="Limited quantity available / 3,080 sold"/>
    <n v="3080"/>
    <s v="May 24, 2024 10:26:59 PDT"/>
    <s v="Hackensack, New Jersey, United States"/>
    <x v="0"/>
    <n v="114545.2"/>
    <s v="Hackensack"/>
    <s v=" New Jersey"/>
    <s v=" United States"/>
    <m/>
    <n v="85"/>
    <n v="98"/>
    <n v="85"/>
    <e v="#NAME?"/>
  </r>
  <r>
    <s v="Coach"/>
    <s v="COACH Floral Blush by Coach perfume for women EDP 3 / 3.0 oz New in Box"/>
    <s v="Eau de Parfum"/>
    <n v="38.92"/>
    <s v="US $38.92/ea"/>
    <n v="141"/>
    <s v="141 available / 2,515 sold"/>
    <n v="2515"/>
    <s v="May 23, 2024 11:00:17 PDT"/>
    <s v="Dallas, Texas, United States"/>
    <x v="0"/>
    <n v="97883.8"/>
    <s v="Dallas"/>
    <s v=" Texas"/>
    <s v=" United States"/>
    <m/>
    <n v="85"/>
    <n v="117"/>
    <n v="97"/>
    <e v="#NAME?"/>
  </r>
  <r>
    <s v="Coach"/>
    <s v="Coach Wild Rose 3 oz EDP Perfume for Women New In Box"/>
    <s v="Eau de Parfum"/>
    <n v="42.28"/>
    <s v="US $42.28"/>
    <m/>
    <s v="Last One / 796 sold"/>
    <n v="796"/>
    <s v="May 23, 2024 09:27:11 PDT"/>
    <s v="Hackensack, New Jersey, United States"/>
    <x v="0"/>
    <n v="33654.879999999997"/>
    <s v="Hackensack"/>
    <s v=" New Jersey"/>
    <s v=" United States"/>
    <m/>
    <n v="85"/>
    <n v="269"/>
    <n v="238"/>
    <e v="#NAME?"/>
  </r>
  <r>
    <s v="Coach"/>
    <s v="Coach Floral by Coach EDP 3 / 3.0 oz Perfume for Women Brand New Tester"/>
    <s v="Eau de Parfum"/>
    <n v="34.33"/>
    <s v="US $34.33/ea"/>
    <n v="10"/>
    <s v="More than 10 available / 767 sold"/>
    <n v="767"/>
    <s v="May 22, 2024 08:40:07 PDT"/>
    <s v="Hackensack, New Jersey, United States"/>
    <x v="0"/>
    <n v="26331.109999999997"/>
    <s v="Hackensack"/>
    <s v=" New Jersey"/>
    <s v=" United States"/>
    <m/>
    <n v="85"/>
    <n v="274"/>
    <n v="273"/>
    <e v="#NAME?"/>
  </r>
  <r>
    <s v="Coach"/>
    <s v="Coach Floral 3.0 oz EDP eau de parfum spray womens perfume 90ml Tester"/>
    <s v="Eau de Parfum"/>
    <n v="29.2"/>
    <s v="US $29.20/ea"/>
    <n v="10"/>
    <s v="More than 10 available / 505 sold"/>
    <n v="505"/>
    <s v="May 08, 2024 09:46:06 PDT"/>
    <s v="Edison, New Jersey, United States"/>
    <x v="0"/>
    <n v="14746"/>
    <s v="Edison"/>
    <s v=" New Jersey"/>
    <s v=" United States"/>
    <m/>
    <n v="85"/>
    <n v="357"/>
    <n v="386"/>
    <e v="#NAME?"/>
  </r>
  <r>
    <s v="Coach"/>
    <s v="Coach Dreams Sunset by Coach perfume for women EDP 3.0 oz New in Box"/>
    <s v="Eau de Parfum"/>
    <n v="41.58"/>
    <s v="US $41.58/ea"/>
    <n v="174"/>
    <s v="174 available / 298 sold"/>
    <n v="298"/>
    <s v="May 24, 2024 05:11:50 PDT"/>
    <s v="Dallas, Texas, United States"/>
    <x v="0"/>
    <n v="12390.84"/>
    <s v="Dallas"/>
    <s v=" Texas"/>
    <s v=" United States"/>
    <m/>
    <n v="85"/>
    <n v="475"/>
    <n v="427"/>
    <e v="#NAME?"/>
  </r>
  <r>
    <s v="Coach"/>
    <s v="Coach Wild Rose 3.0 oz EDP eau de parfum spray womens perfume 90 ml Tester"/>
    <s v="Eau de Parfum"/>
    <n v="31.5"/>
    <s v="US $31.50/ea"/>
    <n v="10"/>
    <s v="More than 10 available / 287 sold"/>
    <n v="287"/>
    <s v="May 15, 2024 12:02:03 PDT"/>
    <s v="Edison, New Jersey, United States"/>
    <x v="0"/>
    <n v="9040.5"/>
    <s v="Edison"/>
    <s v=" New Jersey"/>
    <s v=" United States"/>
    <m/>
    <n v="85"/>
    <n v="490"/>
    <n v="518"/>
    <e v="#NAME?"/>
  </r>
  <r>
    <s v="Coach"/>
    <s v="Coach Blue 3.3 oz EDT eau de toilette spray Mens Cologne 100 ml NEW Tester"/>
    <s v="Eau de Toilette"/>
    <n v="29.99"/>
    <s v="US $29.99/ea"/>
    <n v="10"/>
    <s v="More than 10 available / 286 sold"/>
    <n v="286"/>
    <s v="May 15, 2024 11:50:00 PDT"/>
    <s v="Edison, New Jersey, United States"/>
    <x v="1"/>
    <n v="8577.14"/>
    <s v="Edison"/>
    <s v=" New Jersey"/>
    <s v=" United States"/>
    <m/>
    <n v="85"/>
    <n v="494"/>
    <n v="530"/>
    <e v="#NAME?"/>
  </r>
  <r>
    <s v="Coach"/>
    <s v="Coach Love 3 oz EDP Perfume for Women New In Box"/>
    <s v="Eau de Parfum"/>
    <n v="56.97"/>
    <s v="US $56.97"/>
    <n v="10"/>
    <s v="More than 10 available / 254 sold"/>
    <n v="254"/>
    <s v="May 24, 2024 08:16:13 PDT"/>
    <s v="Hackensack, New Jersey, United States"/>
    <x v="0"/>
    <n v="14470.38"/>
    <s v="Hackensack"/>
    <s v=" New Jersey"/>
    <s v=" United States"/>
    <m/>
    <n v="85"/>
    <n v="531"/>
    <n v="389"/>
    <e v="#NAME?"/>
  </r>
  <r>
    <s v="Coach"/>
    <s v="Coach Green by Coach cologne for men EDT 3.3 /3.4  oz New Tester"/>
    <s v="Eau de Toilette"/>
    <n v="41.99"/>
    <s v="US $41.99/ea"/>
    <n v="15"/>
    <s v="15 available / 248 sold"/>
    <n v="248"/>
    <s v="May 24, 2024 07:21:29 PDT"/>
    <s v="Dallas, Texas, United States"/>
    <x v="1"/>
    <n v="10413.52"/>
    <s v="Dallas"/>
    <s v=" Texas"/>
    <s v=" United States"/>
    <m/>
    <n v="85"/>
    <n v="535"/>
    <n v="477"/>
    <e v="#NAME?"/>
  </r>
  <r>
    <s v="Coach"/>
    <s v="Coach Poppy Flower 3.4 oz  100 mL Eau De Parfum Spray Brand New in Box Sealed"/>
    <s v="Eau de Parfum"/>
    <n v="28.99"/>
    <s v="US $28.99/ea"/>
    <n v="8"/>
    <s v="8 available / 152 sold"/>
    <n v="152"/>
    <s v="May 24, 2024 06:27:25 PDT"/>
    <s v="Las Vegas, Nevada, United States"/>
    <x v="0"/>
    <n v="4406.4799999999996"/>
    <s v="Las Vegas"/>
    <s v=" Nevada"/>
    <s v=" United States"/>
    <m/>
    <n v="85"/>
    <n v="656"/>
    <n v="712"/>
    <e v="#NAME?"/>
  </r>
  <r>
    <s v="Coach"/>
    <s v="Coach Signature by Coach, 3.3 oz EDP Spray for Women"/>
    <s v="Eau De Parfum"/>
    <n v="37.96"/>
    <s v="US $37.96/ea"/>
    <m/>
    <s v="Limited quantity available / 116 sold"/>
    <n v="116"/>
    <s v="May 23, 2024 16:55:04 PDT"/>
    <s v="Edison, New Jersey, United States"/>
    <x v="0"/>
    <n v="4403.3599999999997"/>
    <s v="Edison"/>
    <s v=" New Jersey"/>
    <s v=" United States"/>
    <m/>
    <n v="85"/>
    <n v="749"/>
    <n v="713"/>
    <e v="#NAME?"/>
  </r>
  <r>
    <s v="Coach"/>
    <s v="Coach Poppy Women's Eau de Parfum Spray 3.4 Oz Fragrance New Sealed"/>
    <s v="Eau de Parfum"/>
    <n v="30.99"/>
    <s v="US $30.99/ea"/>
    <n v="5"/>
    <s v="5 available / 68 sold"/>
    <n v="68"/>
    <s v="May 13, 2024 10:27:00 PDT"/>
    <s v="Detroit, Michigan, United States"/>
    <x v="0"/>
    <n v="2107.3199999999997"/>
    <s v="Detroit"/>
    <s v=" Michigan"/>
    <s v=" United States"/>
    <m/>
    <n v="85"/>
    <n v="899"/>
    <n v="940"/>
    <e v="#NAME?"/>
  </r>
  <r>
    <s v="Coach"/>
    <s v="Coach Green by Coach cologne for men EDT 3.3 /3.4  oz New Tester"/>
    <s v="Eau de Toilette"/>
    <n v="39.99"/>
    <s v="US $39.99/ea"/>
    <n v="13"/>
    <s v="13 available / 35 sold"/>
    <n v="35"/>
    <s v="May 24, 2024 06:43:00 PDT"/>
    <s v="Melissa, Texas, United States"/>
    <x v="1"/>
    <n v="1399.65"/>
    <s v="Melissa"/>
    <s v=" Texas"/>
    <s v=" United States"/>
    <m/>
    <n v="85"/>
    <n v="1131"/>
    <n v="1108"/>
    <e v="#NAME?"/>
  </r>
  <r>
    <s v="Coach"/>
    <s v="Coach New York Eau de Parfum, Perfume for Women .15 oz Mini, Splash"/>
    <s v="Eau de Parfum"/>
    <n v="13.95"/>
    <s v="US $13.95"/>
    <n v="10"/>
    <s v="More than 10 available / 24 sold"/>
    <n v="24"/>
    <s v="May 14, 2024 06:52:51 PDT"/>
    <s v="Tallman, New York, United States"/>
    <x v="0"/>
    <n v="334.79999999999995"/>
    <s v="Tallman"/>
    <s v=" New York"/>
    <s v=" United States"/>
    <m/>
    <n v="85"/>
    <n v="1275"/>
    <n v="1626"/>
    <e v="#NAME?"/>
  </r>
  <r>
    <s v="Coach"/>
    <s v="Coach Dreams Sunset EDP 7.5ML Mini with Pouch"/>
    <s v="Eau de Parfum"/>
    <n v="16.95"/>
    <s v="US $16.95"/>
    <n v="10"/>
    <s v="More than 10 available / 15 sold"/>
    <n v="15"/>
    <s v="May 06, 2024 00:02:14 PDT"/>
    <s v="Tallman, New York, United States"/>
    <x v="0"/>
    <n v="254.25"/>
    <s v="Tallman"/>
    <s v=" New York"/>
    <s v=" United States"/>
    <m/>
    <n v="85"/>
    <n v="1456"/>
    <n v="1701"/>
    <e v="#NAME?"/>
  </r>
  <r>
    <s v="Coach"/>
    <s v="Coach 4 piece Mens Mini Cologne Set 2 x Coach NY, Blue, Green NIB"/>
    <s v="Gift Sets"/>
    <n v="34.99"/>
    <s v="US $34.99/ea"/>
    <n v="10"/>
    <s v="More than 10 available / 9 sold"/>
    <n v="9"/>
    <s v="May 23, 2024 21:45:55 PDT"/>
    <s v="Edison, New Jersey, United States"/>
    <x v="1"/>
    <n v="314.91000000000003"/>
    <s v="Edison"/>
    <s v=" New Jersey"/>
    <s v=" United States"/>
    <m/>
    <n v="85"/>
    <n v="1615"/>
    <n v="1651"/>
    <e v="#NAME?"/>
  </r>
  <r>
    <s v="Coach"/>
    <s v="Coach Love 1.7 oz EDP Spray Womens Perfume 50 ml NIB"/>
    <s v="Eau de Parfum"/>
    <n v="48.99"/>
    <s v="US $48.99/ea"/>
    <n v="10"/>
    <s v="More than 10 available / 7 sold"/>
    <n v="7"/>
    <s v="May 24, 2024 10:53:56 PDT"/>
    <s v="Edison, New Jersey, United States"/>
    <x v="0"/>
    <n v="342.93"/>
    <s v="Edison"/>
    <s v=" New Jersey"/>
    <s v=" United States"/>
    <m/>
    <n v="85"/>
    <n v="1686"/>
    <n v="1618"/>
    <e v="#NAME?"/>
  </r>
  <r>
    <s v="Coach"/>
    <s v="Coach Poppy Women's Eau de Parfum Spray 3.4 Oz Fragrance New Sealed"/>
    <s v="Eau de Parfum"/>
    <n v="26"/>
    <s v="US $26.00"/>
    <m/>
    <s v="Last One / 2 sold"/>
    <n v="2"/>
    <s v="May 22, 2024 09:46:21 PDT"/>
    <s v="Hamtramck, Michigan, United States"/>
    <x v="0"/>
    <n v="52"/>
    <s v="Hamtramck"/>
    <s v=" Michigan"/>
    <s v=" United States"/>
    <m/>
    <n v="85"/>
    <n v="1891"/>
    <n v="1938"/>
    <e v="#NAME?"/>
  </r>
  <r>
    <s v="Cologne"/>
    <s v="GIVENCHY POUR HOMME Cologne for Men 3.4 oz / 3.3 oz EDT New in Box"/>
    <s v="Eau de Toilette"/>
    <n v="38.94"/>
    <s v="US $38.94/ea"/>
    <n v="66"/>
    <s v="66 available / 2,247 sold"/>
    <n v="2247"/>
    <s v="May 24, 2024 10:18:06 PDT"/>
    <s v="Dallas, Texas, United States"/>
    <x v="1"/>
    <n v="87498.18"/>
    <s v="Dallas"/>
    <s v=" Texas"/>
    <s v=" United States"/>
    <m/>
    <n v="86"/>
    <n v="132"/>
    <n v="112"/>
    <e v="#NAME?"/>
  </r>
  <r>
    <s v="Cologne"/>
    <s v="Savage for Men- 3.4 Oz Men's Eau De Toilette . Men's Casual Cologne, not Sauvage"/>
    <s v="Eau de Toilette"/>
    <n v="10.99"/>
    <s v="US $10.99/ea"/>
    <n v="10"/>
    <s v="More than 10 available / 1,044 sold"/>
    <n v="1044"/>
    <s v="May 18, 2024 14:38:27 PDT"/>
    <s v="Katy, Texas, United States"/>
    <x v="1"/>
    <n v="11473.56"/>
    <s v="Katy"/>
    <s v=" Texas"/>
    <s v=" United States"/>
    <m/>
    <n v="86"/>
    <n v="231"/>
    <n v="447"/>
    <e v="#NAME?"/>
  </r>
  <r>
    <s v="Cologne"/>
    <s v="10 Men's Cologne Sample vials with Organza Bag Travel Size"/>
    <s v="Eau de Toilette"/>
    <n v="25.46"/>
    <s v="US $25.46"/>
    <n v="10"/>
    <s v="More than 10 available / 410 sold"/>
    <n v="410"/>
    <s v="May 23, 2024 18:50:00 PDT"/>
    <s v="New York, United States"/>
    <x v="1"/>
    <n v="10438.6"/>
    <s v="New York"/>
    <s v=" United States"/>
    <m/>
    <m/>
    <n v="86"/>
    <n v="410"/>
    <n v="474"/>
    <e v="#NAME?"/>
  </r>
  <r>
    <s v="Cologne"/>
    <s v="New 10x New Random Unique Men's Fragrance Cologne Sample Set Christimas Gift Set"/>
    <s v="Perfume"/>
    <n v="19.899999999999999"/>
    <s v="US $19.90"/>
    <m/>
    <s v="More than 10 lots available (10 items per lot) / 331 sold"/>
    <n v="331"/>
    <s v="Nov 21, 2023 08:32:55 PST"/>
    <s v="Stony Brook, New York, United States"/>
    <x v="1"/>
    <n v="6586.9"/>
    <s v="Stony Brook"/>
    <s v=" New York"/>
    <s v=" United States"/>
    <m/>
    <n v="86"/>
    <n v="459"/>
    <n v="612"/>
    <e v="#NAME?"/>
  </r>
  <r>
    <s v="Cologne"/>
    <s v="COOL WATER Cologne by Davidoff 2.5 oz eau de toilette Spray New in Sealed Box"/>
    <s v="Eau de Toilette"/>
    <n v="19.899999999999999"/>
    <s v="US $19.90/ea"/>
    <n v="10"/>
    <s v="More than 10 available / 294 sold"/>
    <n v="294"/>
    <s v="May 02, 2024 13:48:09 PDT"/>
    <s v="Rochester, New York, United States"/>
    <x v="1"/>
    <n v="5850.5999999999995"/>
    <s v="Rochester"/>
    <s v=" New York"/>
    <s v=" United States"/>
    <m/>
    <n v="86"/>
    <n v="478"/>
    <n v="643"/>
    <e v="#NAME?"/>
  </r>
  <r>
    <s v="Cologne"/>
    <s v="Ralph Lauren Polo Green 4.0 fl oz Cologne Eau De Toilette Factory Sealed New"/>
    <s v="Eau de Toilette"/>
    <n v="35"/>
    <s v="US $35.00/ea"/>
    <n v="3"/>
    <s v="3 available / 214 sold"/>
    <n v="214"/>
    <s v="May 24, 2024 01:25:38 PDT"/>
    <s v="Grafton, Wisconsin, United States"/>
    <x v="1"/>
    <n v="7490"/>
    <s v="Grafton"/>
    <s v=" Wisconsin"/>
    <s v=" United States"/>
    <m/>
    <n v="86"/>
    <n v="576"/>
    <n v="565"/>
    <e v="#NAME?"/>
  </r>
  <r>
    <s v="Cologne"/>
    <s v="Savage for Men- 3.4 Oz Men's Eau De Parfum. Men's Casual Cologne 100ml"/>
    <s v="Eau de Parfum"/>
    <n v="10.99"/>
    <s v="US $10.99/ea"/>
    <n v="10"/>
    <s v="More than 10 available / 179 sold"/>
    <n v="179"/>
    <s v="May 18, 2024 14:39:08 PDT"/>
    <s v="Katy, Texas, United States"/>
    <x v="1"/>
    <n v="1967.21"/>
    <s v="Katy"/>
    <s v=" Texas"/>
    <s v=" United States"/>
    <m/>
    <n v="86"/>
    <n v="608"/>
    <n v="960"/>
    <e v="#NAME?"/>
  </r>
  <r>
    <s v="Cologne"/>
    <s v="Light Blue by Dolce &amp; Gabbana, 4.2 oz EDT Spray for Men Cologne New &amp; Sealed Box"/>
    <s v="Eau de Toilette"/>
    <n v="28.99"/>
    <s v="US $28.99"/>
    <n v="5"/>
    <s v="5 available / 111 sold"/>
    <n v="111"/>
    <s v="May 23, 2024 00:41:58 PDT"/>
    <s v="Hamtramck, Michigan, United States"/>
    <x v="1"/>
    <n v="3217.89"/>
    <s v="Hamtramck"/>
    <s v=" Michigan"/>
    <s v=" United States"/>
    <m/>
    <n v="86"/>
    <n v="761"/>
    <n v="805"/>
    <e v="#NAME?"/>
  </r>
  <r>
    <s v="Cologne"/>
    <s v="Ferragamo - Mens Cologne NEW and Wrapped. 3.4 oz  or  1.7 oz EDT Pour Homme"/>
    <s v="Eau de Toilette"/>
    <n v="14.99"/>
    <s v="US $14.99"/>
    <n v="7"/>
    <s v="7 available / 72 sold"/>
    <n v="72"/>
    <s v="May 11, 2024 07:37:49 PDT"/>
    <s v="Cabot, Arkansas, United States"/>
    <x v="1"/>
    <n v="1079.28"/>
    <s v="Cabot"/>
    <s v=" Arkansas"/>
    <s v=" United States"/>
    <m/>
    <n v="86"/>
    <n v="888"/>
    <n v="1233"/>
    <e v="#NAME?"/>
  </r>
  <r>
    <s v="Cologne"/>
    <s v="BLEU PARFUM de Blue for Men 3.4oz / 100ml EAU DE Cologne Spray IN BOX"/>
    <s v="Perfume"/>
    <n v="85"/>
    <s v="US $85.00"/>
    <n v="4"/>
    <s v="4 available / 42 sold"/>
    <n v="42"/>
    <s v="May 23, 2024 22:52:13 PDT"/>
    <s v="Fresh Meadows, New York, United States"/>
    <x v="1"/>
    <n v="3570"/>
    <s v="Fresh Meadows"/>
    <s v=" New York"/>
    <s v=" United States"/>
    <m/>
    <n v="86"/>
    <n v="1054"/>
    <n v="775"/>
    <e v="#NAME?"/>
  </r>
  <r>
    <s v="Cologne"/>
    <s v="Parfum For men sauvage cologne Eau De perfum 100ml fl 3.4oz"/>
    <s v="Perfume"/>
    <n v="68.89"/>
    <s v="US $68.89"/>
    <n v="4"/>
    <s v="4 available / 25 sold"/>
    <n v="25"/>
    <s v="May 24, 2024 09:37:13 PDT"/>
    <s v="New York, New York, United States"/>
    <x v="1"/>
    <n v="1722.25"/>
    <s v="New York"/>
    <s v=" New York"/>
    <s v=" United States"/>
    <m/>
    <n v="86"/>
    <n v="1257"/>
    <n v="1022"/>
    <e v="#NAME?"/>
  </r>
  <r>
    <s v="Cologne"/>
    <s v="Dr. Squatch Fireside Bourbon Natural Cologne Made in USA FULL SIZE NEW !"/>
    <s v="Eau de Cologne"/>
    <n v="41.99"/>
    <s v="US $41.99"/>
    <n v="10"/>
    <s v="10 available / 15 sold"/>
    <n v="15"/>
    <s v="May 02, 2024 21:01:55 PDT"/>
    <s v="Fredericksburg, Virginia, United States"/>
    <x v="1"/>
    <n v="629.85"/>
    <s v="Fredericksburg"/>
    <s v=" Virginia"/>
    <s v=" United States"/>
    <m/>
    <n v="86"/>
    <n v="1456"/>
    <n v="1419"/>
    <e v="#NAME?"/>
  </r>
  <r>
    <s v="Cologne"/>
    <s v="Lane Frost Frosted Cologne"/>
    <s v="Eau de Cologne"/>
    <n v="35"/>
    <s v="US $35.00/ea"/>
    <n v="2"/>
    <s v="2 available / 8 sold"/>
    <n v="8"/>
    <s v=""/>
    <s v="Gonzales, Louisiana, United States"/>
    <x v="1"/>
    <n v="280"/>
    <s v="Gonzales"/>
    <s v=" Louisiana"/>
    <s v=" United States"/>
    <m/>
    <n v="86"/>
    <n v="1644"/>
    <n v="1679"/>
    <e v="#NAME?"/>
  </r>
  <r>
    <s v="Cologne"/>
    <s v="NEW BLEU PARFUM de Blue for Men 3.4oz / 100ml EAU DE Cologne Spray IN BOX"/>
    <s v="Perfume"/>
    <n v="88"/>
    <s v="US $88.00"/>
    <n v="5"/>
    <s v="5 available / 5 sold"/>
    <n v="5"/>
    <s v="May 23, 2024 22:52:22 PDT"/>
    <s v="South San Francisco, California, United States"/>
    <x v="1"/>
    <n v="440"/>
    <s v="South San Francisco"/>
    <s v=" California"/>
    <s v=" United States"/>
    <m/>
    <n v="86"/>
    <n v="1754"/>
    <n v="1544"/>
    <e v="#NAME?"/>
  </r>
  <r>
    <s v="Cologne"/>
    <s v="Jo Malone London Cypress Grapevine Intense Eau de Parfum 1.7 oz 50 ml NWOB"/>
    <s v="Eau de Parfum"/>
    <n v="67.5"/>
    <s v="US $67.50"/>
    <n v="4"/>
    <s v="4 available / 3 sold"/>
    <n v="3"/>
    <s v="May 23, 2024 09:09:05 PDT"/>
    <s v="Matawan, New Jersey, United States"/>
    <x v="1"/>
    <n v="202.5"/>
    <s v="Matawan"/>
    <s v=" New Jersey"/>
    <s v=" United States"/>
    <m/>
    <n v="86"/>
    <n v="1848"/>
    <n v="1749"/>
    <e v="#NAME?"/>
  </r>
  <r>
    <s v="Cologne"/>
    <s v="PACO RABANNE Phantom Parfum 0.17oz/5mL Mens - Mini Size Cologne - New In Box!"/>
    <s v="Eau de Parfum"/>
    <n v="24.99"/>
    <s v="US $24.99"/>
    <m/>
    <s v="Last One / 2 sold"/>
    <n v="2"/>
    <s v=""/>
    <s v="Lynnwood, Washington, United States"/>
    <x v="1"/>
    <n v="49.98"/>
    <s v="Lynnwood"/>
    <s v=" Washington"/>
    <s v=" United States"/>
    <m/>
    <n v="86"/>
    <n v="1891"/>
    <n v="1941"/>
    <e v="#NAME?"/>
  </r>
  <r>
    <s v="Coty"/>
    <s v="Exclamation by Coty Perfume for Women Cologne Spray 1.7 oz New In Box"/>
    <s v="Eau de Cologne"/>
    <n v="14.89"/>
    <s v="US $14.89"/>
    <m/>
    <s v="Limited quantity available / 7,331 sold"/>
    <n v="7331"/>
    <s v="May 23, 2024 08:47:59 PDT"/>
    <s v="Hackensack, New Jersey, United States"/>
    <x v="0"/>
    <n v="109158.59000000001"/>
    <s v="Hackensack"/>
    <s v=" New Jersey"/>
    <s v=" United States"/>
    <m/>
    <n v="87"/>
    <n v="29"/>
    <n v="89"/>
    <e v="#NAME?"/>
  </r>
  <r>
    <s v="Coty"/>
    <s v="PLAYBOY HOLLYWOOD Cologne by Coty 3.4 oz Eau de Toilette Spray for Men NEW INBOX"/>
    <s v="Eau de Toilette"/>
    <n v="9.99"/>
    <s v="US $9.99/ea"/>
    <n v="7"/>
    <s v="7 available / 103 sold"/>
    <n v="103"/>
    <s v="May 23, 2024 12:45:56 PDT"/>
    <s v="TX, United States"/>
    <x v="1"/>
    <n v="1028.97"/>
    <s v="TX"/>
    <s v=" United States"/>
    <m/>
    <m/>
    <n v="87"/>
    <n v="784"/>
    <n v="1250"/>
    <e v="#NAME?"/>
  </r>
  <r>
    <s v="Coty"/>
    <s v="Jovan Sex Appeal By Coty Men 3.0 3 oz 88 ml *Cologne* Spray New in Box"/>
    <s v="Cologne"/>
    <n v="16.899999999999999"/>
    <s v="US $16.90/ea"/>
    <n v="4"/>
    <s v="4 available / 34 sold"/>
    <n v="34"/>
    <s v="May 07, 2024 11:07:48 PDT"/>
    <s v="Midway City, California, United States"/>
    <x v="1"/>
    <n v="574.59999999999991"/>
    <s v="Midway City"/>
    <s v=" California"/>
    <s v=" United States"/>
    <m/>
    <n v="87"/>
    <n v="1144"/>
    <n v="1451"/>
    <e v="#NAME?"/>
  </r>
  <r>
    <s v="Coty Inc."/>
    <s v="Adidas Moves for Him Body Fragrance for Men, 2.5 Fl Oz, Liquid, Grapefruit"/>
    <s v="Does not apply"/>
    <n v="9.2100000000000009"/>
    <s v="US $9.21"/>
    <n v="5"/>
    <s v="5 available / 72 sold"/>
    <n v="72"/>
    <s v="May 24, 2024 07:35:23 PDT"/>
    <s v="San Diego, California, United States"/>
    <x v="1"/>
    <n v="663.12000000000012"/>
    <s v="San Diego"/>
    <s v=" California"/>
    <s v=" United States"/>
    <m/>
    <n v="88"/>
    <n v="888"/>
    <n v="1391"/>
    <e v="#NAME?"/>
  </r>
  <r>
    <s v="Creed"/>
    <s v="Creed Aventus Men Eau De Parfum Vial Spray SIZE 2.5 ml On Card NEW"/>
    <s v="Eau de Parfum"/>
    <n v="15.99"/>
    <s v="US $15.99"/>
    <n v="10"/>
    <s v="More than 10 available / 655 sold"/>
    <n v="655"/>
    <s v="May 19, 2024 08:37:16 PDT"/>
    <s v="New York, New York, United States"/>
    <x v="1"/>
    <n v="10473.450000000001"/>
    <s v="New York"/>
    <s v=" New York"/>
    <s v=" United States"/>
    <m/>
    <n v="89"/>
    <n v="297"/>
    <n v="470"/>
    <e v="#NAME?"/>
  </r>
  <r>
    <s v="Creed"/>
    <s v="Aventus by Creed, 3.3 oz Millesime EDP Spray for Men"/>
    <s v="Eau De Parfum"/>
    <n v="259.08999999999997"/>
    <s v="US $259.09/ea"/>
    <n v="10"/>
    <s v="More than 10 available / 456 sold"/>
    <n v="456"/>
    <s v="May 24, 2024 08:34:05 PDT"/>
    <s v="Edison, New Jersey, United States"/>
    <x v="1"/>
    <n v="118145.04"/>
    <s v="Edison"/>
    <s v=" New Jersey"/>
    <s v=" United States"/>
    <m/>
    <n v="89"/>
    <n v="379"/>
    <n v="82"/>
    <e v="#NAME?"/>
  </r>
  <r>
    <s v="Creed"/>
    <s v="Creed Silver Mountain Water 3.3 oz EDP Cologne for Men Brand New Tester"/>
    <s v="Eau de Parfum"/>
    <n v="160.91"/>
    <s v="US $160.91/ea"/>
    <m/>
    <s v="Limited quantity available / 386 sold"/>
    <n v="386"/>
    <s v="May 21, 2024 07:53:03 PDT"/>
    <s v="Hackensack, New Jersey, United States"/>
    <x v="1"/>
    <n v="62111.26"/>
    <s v="Hackensack"/>
    <s v=" New Jersey"/>
    <s v=" United States"/>
    <m/>
    <n v="89"/>
    <n v="425"/>
    <n v="146"/>
    <e v="#NAME?"/>
  </r>
  <r>
    <s v="Creed"/>
    <s v="Creed Silver Mountain Water by Creed 3.3 oz Perfume Cologne for Men New In Box"/>
    <s v="Eau de Parfum"/>
    <n v="180.17"/>
    <s v="US $180.17"/>
    <m/>
    <s v="Limited quantity available / 327 sold"/>
    <n v="327"/>
    <s v="May 24, 2024 08:16:13 PDT"/>
    <s v="Hackensack, New Jersey, United States"/>
    <x v="1"/>
    <n v="58915.59"/>
    <s v="Hackensack"/>
    <s v=" New Jersey"/>
    <s v=" United States"/>
    <m/>
    <n v="89"/>
    <n v="461"/>
    <n v="157"/>
    <e v="#NAME?"/>
  </r>
  <r>
    <s v="Creed"/>
    <s v="Creed Aventus by Creed EDP Cologne for Men 1.7 oz New In Box"/>
    <s v="Eau de Parfum"/>
    <n v="188.3"/>
    <s v="US $188.30/ea"/>
    <m/>
    <s v="Limited quantity available / 266 sold"/>
    <n v="266"/>
    <s v="May 23, 2024 23:46:32 PDT"/>
    <s v="Hackensack, New Jersey, United States"/>
    <x v="1"/>
    <n v="50087.8"/>
    <s v="Hackensack"/>
    <s v=" New Jersey"/>
    <s v=" United States"/>
    <m/>
    <n v="89"/>
    <n v="514"/>
    <n v="172"/>
    <e v="#NAME?"/>
  </r>
  <r>
    <s v="Creed"/>
    <s v="Creed Aventus For Men Travel Size Pack of 2 Rollerball By Y.Z.Y Scents"/>
    <s v="Oil"/>
    <n v="9.9600000000000009"/>
    <s v="US $9.96/ea"/>
    <n v="10"/>
    <s v="More than 10 available / 266 sold"/>
    <n v="266"/>
    <s v="May 08, 2024 18:36:48 PDT"/>
    <s v="Jamaica, New York, United States"/>
    <x v="1"/>
    <n v="2649.36"/>
    <s v="Jamaica"/>
    <s v=" New York"/>
    <s v=" United States"/>
    <m/>
    <n v="89"/>
    <n v="514"/>
    <n v="870"/>
    <e v="#NAME?"/>
  </r>
  <r>
    <s v="Creed"/>
    <s v="CREED GREEN IRISH TWEED 2.5ML MEN VIAL"/>
    <s v="Eau de Parfum"/>
    <n v="9.99"/>
    <s v="US $9.99/ea"/>
    <n v="10"/>
    <s v="More than 10 available / 141 sold"/>
    <n v="141"/>
    <s v="May 23, 2024 14:11:08 PDT"/>
    <s v="Edison, New Jersey, United States"/>
    <x v="1"/>
    <n v="1408.59"/>
    <s v="Edison"/>
    <s v=" New Jersey"/>
    <s v=" United States"/>
    <m/>
    <n v="89"/>
    <n v="683"/>
    <n v="1104"/>
    <e v="#NAME?"/>
  </r>
  <r>
    <s v="Creed"/>
    <s v="Aventus Cologne by Creed, 3.3 oz Millesime EDP Spray for Men"/>
    <s v="Eau De Parfum"/>
    <n v="212.89"/>
    <s v="US $212.89/ea"/>
    <n v="10"/>
    <s v="More than 10 available / 53 sold"/>
    <n v="53"/>
    <s v="May 24, 2024 08:50:32 PDT"/>
    <s v="Edison, New Jersey, United States"/>
    <x v="1"/>
    <n v="11283.17"/>
    <s v="Edison"/>
    <s v=" New Jersey"/>
    <s v=" United States"/>
    <m/>
    <n v="89"/>
    <n v="974"/>
    <n v="451"/>
    <e v="#NAME?"/>
  </r>
  <r>
    <s v="Creed"/>
    <s v="Aventus for Her by Creed 2ml Vial Spray New Factory Sealed"/>
    <s v="Eau de Parfum"/>
    <n v="12.99"/>
    <s v="US $12.99"/>
    <m/>
    <s v="Last One / 52 sold"/>
    <n v="52"/>
    <s v="May 16, 2024 20:42:28 PDT"/>
    <s v="Fort Walton Beach, Florida, United States"/>
    <x v="0"/>
    <n v="675.48"/>
    <s v="Fort Walton Beach"/>
    <s v=" Florida"/>
    <s v=" United States"/>
    <m/>
    <n v="89"/>
    <n v="977"/>
    <n v="1384"/>
    <e v="#NAME?"/>
  </r>
  <r>
    <s v="Creed"/>
    <s v="Aventus Cologne for Men by Creed 2ml Vial Spray New Factory Sealed"/>
    <s v="Eau de Parfum"/>
    <n v="11.99"/>
    <s v="US $11.99"/>
    <n v="2"/>
    <s v="2 available / 39 sold"/>
    <n v="39"/>
    <s v="May 22, 2024 11:20:42 PDT"/>
    <s v="Fort Walton Beach, Florida, United States"/>
    <x v="1"/>
    <n v="467.61"/>
    <s v="Fort Walton Beach"/>
    <s v=" Florida"/>
    <s v=" United States"/>
    <m/>
    <n v="89"/>
    <n v="1085"/>
    <n v="1526"/>
    <e v="#NAME?"/>
  </r>
  <r>
    <s v="Creed"/>
    <s v="2X Creed Millesime Imperial Men Sample Vial 0.08 oz 2.5 ml Eau De Parfum Spray"/>
    <s v="Eau de Parfum"/>
    <n v="15.95"/>
    <s v="US $15.95/ea"/>
    <n v="6"/>
    <s v="6 available / 30 sold"/>
    <n v="30"/>
    <s v="Feb 26, 2024 12:33:18 PST"/>
    <s v="Midway City, California, United States"/>
    <x v="1"/>
    <n v="478.5"/>
    <s v="Midway City"/>
    <s v=" California"/>
    <s v=" United States"/>
    <m/>
    <n v="89"/>
    <n v="1184"/>
    <n v="1520"/>
    <e v="#NAME?"/>
  </r>
  <r>
    <s v="Creed"/>
    <s v="Creed Aventus Eau De Parfum Travel Size Spray 10ml / 0.33oz Batch F002525 Sample"/>
    <s v="Eau de Parfum"/>
    <n v="38.99"/>
    <s v="US $38.99/ea"/>
    <n v="10"/>
    <s v="10 available / 20 sold"/>
    <n v="20"/>
    <s v="May 22, 2024 14:03:03 PDT"/>
    <s v="Brooklyn, New York, United States"/>
    <x v="1"/>
    <n v="779.80000000000007"/>
    <s v="Brooklyn"/>
    <s v=" New York"/>
    <s v=" United States"/>
    <m/>
    <n v="89"/>
    <n v="1346"/>
    <n v="1331"/>
    <e v="#NAME?"/>
  </r>
  <r>
    <s v="Creed"/>
    <s v="Virgin Island Water by Creed 2ml Vial Spray New Factory Sealed"/>
    <s v="Eau de Parfum"/>
    <n v="13"/>
    <s v="US $13.00"/>
    <n v="3"/>
    <s v="3 available / 17 sold"/>
    <n v="17"/>
    <s v="May 18, 2024 21:26:21 PDT"/>
    <s v="Fort Walton Beach, Florida, United States"/>
    <x v="1"/>
    <n v="221"/>
    <s v="Fort Walton Beach"/>
    <s v=" Florida"/>
    <s v=" United States"/>
    <m/>
    <n v="89"/>
    <n v="1408"/>
    <n v="1730"/>
    <e v="#NAME?"/>
  </r>
  <r>
    <s v="Creed"/>
    <s v="Creed Spring Flower 2.5 oz / 75 ml Eau De Parfum Spray New in Box"/>
    <s v="Eau de Parfum"/>
    <n v="174.99"/>
    <s v="US $174.99"/>
    <n v="9"/>
    <s v="9 available / 14 sold"/>
    <n v="14"/>
    <s v="May 20, 2024 16:42:57 PDT"/>
    <s v="Oceanside, New York, United States"/>
    <x v="0"/>
    <n v="2449.86"/>
    <s v="Oceanside"/>
    <s v=" New York"/>
    <s v=" United States"/>
    <m/>
    <n v="89"/>
    <n v="1480"/>
    <n v="892"/>
    <e v="#NAME?"/>
  </r>
  <r>
    <s v="Creed"/>
    <s v="Creed Queen Of Silk Eau De Parfum EDP 2.5oz / 75ml New 2024"/>
    <s v="Eau de Parfum"/>
    <n v="285"/>
    <s v="US $285.00"/>
    <n v="8"/>
    <s v="8 available / 5 sold"/>
    <n v="5"/>
    <s v="May 16, 2024 12:32:50 PDT"/>
    <s v="Brooklyn, New York, United States"/>
    <x v="0"/>
    <n v="1425"/>
    <s v="Brooklyn"/>
    <s v=" New York"/>
    <s v=" United States"/>
    <m/>
    <n v="89"/>
    <n v="1754"/>
    <n v="1097"/>
    <e v="#NAME?"/>
  </r>
  <r>
    <s v="Creed"/>
    <s v="Creed Queen of Silk Eau De Parfum 2.5oz 75ml Tester With Lid"/>
    <s v="Eau de Parfum"/>
    <n v="275"/>
    <s v="US $275.00"/>
    <m/>
    <s v="Last One / 4 sold"/>
    <n v="4"/>
    <s v="May 09, 2024 16:11:53 PDT"/>
    <s v="Saint Augustine, Florida, United States"/>
    <x v="0"/>
    <n v="1100"/>
    <s v="Saint Augustine"/>
    <s v=" Florida"/>
    <s v=" United States"/>
    <m/>
    <n v="89"/>
    <n v="1798"/>
    <n v="1219"/>
    <e v="#NAME?"/>
  </r>
  <r>
    <s v="Cuba"/>
    <s v="Cuba Brazil By Cuba cologne for men EDT 3.3 / 3.4 oz New in Box"/>
    <s v="Eau de Toilette"/>
    <n v="10.58"/>
    <s v="US $10.58/ea"/>
    <n v="31"/>
    <s v="31 available / 391 sold"/>
    <n v="391"/>
    <s v="May 23, 2024 18:45:09 PDT"/>
    <s v="Dallas, Texas, United States"/>
    <x v="1"/>
    <n v="4136.78"/>
    <s v="Dallas"/>
    <s v=" Texas"/>
    <s v=" United States"/>
    <m/>
    <n v="90"/>
    <n v="424"/>
    <n v="731"/>
    <e v="#NAME?"/>
  </r>
  <r>
    <s v="CURVE"/>
    <s v="Curve Chill by Liz Claiborne Cologne for Men 4.2 oz New In Box"/>
    <s v="Eau de Cologne"/>
    <n v="16.82"/>
    <s v="US $16.82/ea"/>
    <n v="4"/>
    <s v="4 available / 1,992 sold"/>
    <n v="1992"/>
    <s v="May 21, 2024 22:28:49 PDT"/>
    <s v="Hackensack, New Jersey, United States"/>
    <x v="1"/>
    <n v="33505.440000000002"/>
    <s v="Hackensack"/>
    <s v=" New Jersey"/>
    <s v=" United States"/>
    <m/>
    <n v="91"/>
    <n v="146"/>
    <n v="239"/>
    <e v="#NAME?"/>
  </r>
  <r>
    <s v="Daddy Yankee"/>
    <s v="Dyamante by Daddy Yankee 3.4 oz Eau De Parfum Spray for women New in box"/>
    <s v="Eau de Parfum"/>
    <n v="12.15"/>
    <s v="US $12.15/ea"/>
    <n v="6"/>
    <s v="6 available / 533 sold"/>
    <n v="533"/>
    <s v="May 21, 2024 11:35:08 PDT"/>
    <s v="Dallas, Texas, United States"/>
    <x v="0"/>
    <n v="6475.95"/>
    <s v="Dallas"/>
    <s v=" Texas"/>
    <s v=" United States"/>
    <m/>
    <n v="92"/>
    <n v="350"/>
    <n v="614"/>
    <e v="#NAME?"/>
  </r>
  <r>
    <s v="Dana"/>
    <s v="Women TABU by DANA 2.3 oz EDC Spray New In Box (NOT 3.0)"/>
    <s v="Eau de Cologne"/>
    <n v="14.99"/>
    <s v="US $14.99/ea"/>
    <n v="10"/>
    <s v="More than 10 available / 647 sold"/>
    <n v="647"/>
    <s v="Feb 16, 2024 20:33:33 PST"/>
    <s v="Orlando, Florida, United States"/>
    <x v="1"/>
    <n v="9698.5300000000007"/>
    <s v="Orlando"/>
    <s v=" Florida"/>
    <s v=" United States"/>
    <m/>
    <n v="93"/>
    <n v="301"/>
    <n v="495"/>
    <e v="#NAME?"/>
  </r>
  <r>
    <s v="Dana"/>
    <s v="CHANTILLY for WOMEN by DANA * Big Size 3.5 oz (104 ml) EDT Spray * NEW &amp; SEALED"/>
    <s v="Eau de Toilette"/>
    <n v="24.95"/>
    <s v="US $24.95"/>
    <n v="7"/>
    <s v="7 available / 171 sold"/>
    <n v="171"/>
    <s v="May 24, 2024 00:01:34 PDT"/>
    <s v="Englewood, New Jersey, United States"/>
    <x v="0"/>
    <n v="4266.45"/>
    <s v="Englewood"/>
    <s v=" New Jersey"/>
    <s v=" United States"/>
    <m/>
    <n v="93"/>
    <n v="626"/>
    <n v="723"/>
    <e v="#NAME?"/>
  </r>
  <r>
    <s v="Dana"/>
    <s v="TABU By Dana 2.3 oz/68 ml Eau De Cologne Spary For Women Sealed Pack New In Box"/>
    <s v="Eau de Cologne"/>
    <n v="15.25"/>
    <s v="US $15.25/ea"/>
    <n v="10"/>
    <s v="More than 10 available / 104 sold"/>
    <n v="104"/>
    <s v="Mar 01, 2024 11:53:15 PST"/>
    <s v="Brooklyn, New York, United States"/>
    <x v="0"/>
    <n v="1586"/>
    <s v="Brooklyn"/>
    <s v=" New York"/>
    <s v=" United States"/>
    <m/>
    <n v="93"/>
    <n v="781"/>
    <n v="1059"/>
    <e v="#NAME?"/>
  </r>
  <r>
    <s v="Dana"/>
    <s v="2.5 Loves Baby Soft Body Mist for Women Fragrance/Cologne NEW Whisper Soft 2.5oz"/>
    <s v="Eau de Cologne"/>
    <n v="25.99"/>
    <s v="US $25.99/ea"/>
    <n v="3"/>
    <s v="3 available / 17 sold"/>
    <n v="17"/>
    <s v="Apr 06, 2024 17:53:08 PDT"/>
    <s v="Kissimmee, Florida, United States"/>
    <x v="0"/>
    <n v="441.83"/>
    <s v="Kissimmee"/>
    <s v=" Florida"/>
    <s v=" United States"/>
    <m/>
    <n v="93"/>
    <n v="1408"/>
    <n v="1541"/>
    <e v="#NAME?"/>
  </r>
  <r>
    <s v="David Beckham"/>
    <s v="David Beckham The Essence Man 75ml Boxed"/>
    <s v="Eau de Toilette"/>
    <n v="37"/>
    <s v="C $37.00"/>
    <n v="10"/>
    <s v="More than 10 available / 60 sold"/>
    <n v="60"/>
    <s v="May 21, 2024 07:32:36 PDT"/>
    <s v="Scarborough, Ontario, Canada"/>
    <x v="1"/>
    <n v="2220"/>
    <s v="Scarborough"/>
    <s v=" Ontario"/>
    <s v=" Canada"/>
    <m/>
    <n v="94"/>
    <n v="940"/>
    <n v="923"/>
    <e v="#NAME?"/>
  </r>
  <r>
    <s v="Davidoff"/>
    <s v="Cool Water by Davidoff 4.2 oz EDT Cologne for Men New In Box"/>
    <s v="Eau de Toilette"/>
    <n v="25.23"/>
    <s v="US $25.23/ea"/>
    <m/>
    <s v="Limited quantity available / 40,130 sold"/>
    <n v="40130"/>
    <s v="May 24, 2024 05:18:15 PDT"/>
    <s v="Hackensack, New Jersey, United States"/>
    <x v="1"/>
    <n v="1012479.9"/>
    <s v="Hackensack"/>
    <s v=" New Jersey"/>
    <s v=" United States"/>
    <m/>
    <n v="95"/>
    <n v="2"/>
    <n v="4"/>
    <e v="#NAME?"/>
  </r>
  <r>
    <s v="Davidoff"/>
    <s v="Cool Water by Davidoff Cologne for Men 6.7 / 6.8 oz Brand New In Box"/>
    <s v="Eau de Toilette"/>
    <n v="38.24"/>
    <s v="US $38.24/ea"/>
    <m/>
    <s v="Limited quantity available / 13,549 sold"/>
    <n v="13549"/>
    <s v="May 24, 2024 10:26:59 PDT"/>
    <s v="Hackensack, New Jersey, United States"/>
    <x v="1"/>
    <n v="518113.76"/>
    <s v="Hackensack"/>
    <s v=" New Jersey"/>
    <s v=" United States"/>
    <m/>
    <n v="95"/>
    <n v="11"/>
    <n v="8"/>
    <e v="#NAME?"/>
  </r>
  <r>
    <s v="Davidoff"/>
    <s v="COOL WATER * Davidoff * Perfume for Women * EDT * 3.4 oz * BRAND NEW TESTER"/>
    <s v="Eau de Toilette"/>
    <n v="20.87"/>
    <s v="US $20.87/ea"/>
    <n v="10"/>
    <s v="More than 10 available / 4,936 sold"/>
    <n v="4936"/>
    <s v="May 24, 2024 08:36:44 PDT"/>
    <s v="Hackensack, New Jersey, United States"/>
    <x v="0"/>
    <n v="103014.32"/>
    <s v="Hackensack"/>
    <s v=" New Jersey"/>
    <s v=" United States"/>
    <m/>
    <n v="95"/>
    <n v="59"/>
    <n v="96"/>
    <e v="#NAME?"/>
  </r>
  <r>
    <s v="Davidoff"/>
    <s v="Cool Water Intense by Davidoff 4.2 oz EDP Cologne for Men New In Box"/>
    <s v="Eau de Toilette"/>
    <n v="34.979999999999997"/>
    <s v="US $34.98/ea"/>
    <m/>
    <s v="Limited quantity available / 849 sold"/>
    <n v="849"/>
    <s v="May 23, 2024 18:21:52 PDT"/>
    <s v="Hackensack, New Jersey, United States"/>
    <x v="1"/>
    <n v="29698.019999999997"/>
    <s v="Hackensack"/>
    <s v=" New Jersey"/>
    <s v=" United States"/>
    <m/>
    <n v="95"/>
    <n v="263"/>
    <n v="254"/>
    <e v="#NAME?"/>
  </r>
  <r>
    <s v="Davidoff"/>
    <s v="Davidoff Cool Water Sea Rose Eau De Toilette Spray For Her 100 Ml NEW IN BOX"/>
    <s v="Eau de Toilette"/>
    <n v="22.9"/>
    <s v="US $22.90/ea"/>
    <n v="10"/>
    <s v="More than 10 available / 291 sold"/>
    <n v="291"/>
    <s v="May 08, 2024 17:11:47 PDT"/>
    <s v="Princeton Junction, New Jersey, United States"/>
    <x v="0"/>
    <n v="6663.9"/>
    <s v="Princeton Junction"/>
    <s v=" New Jersey"/>
    <s v=" United States"/>
    <m/>
    <n v="95"/>
    <n v="483"/>
    <n v="608"/>
    <e v="#NAME?"/>
  </r>
  <r>
    <s v="Davidoff"/>
    <s v="Cool Water by Davidoff 4.2 oz EDT Cologne for Men New In Box"/>
    <s v="Eau de Toilette"/>
    <n v="26.9"/>
    <s v="US $26.90"/>
    <n v="10"/>
    <s v="More than 10 available / 264 sold"/>
    <n v="264"/>
    <s v="May 18, 2024 10:55:29 PDT"/>
    <s v="Centralia, Washington, United States"/>
    <x v="1"/>
    <n v="7101.5999999999995"/>
    <s v="Centralia"/>
    <s v=" Washington"/>
    <s v=" United States"/>
    <m/>
    <n v="95"/>
    <n v="518"/>
    <n v="590"/>
    <e v="#NAME?"/>
  </r>
  <r>
    <s v="Davidoff"/>
    <s v="Cool Water Womens perfume  1.7 oz / 50 ml EDT Spray by Davidoff  * Authentic *"/>
    <s v="Eau de Toilette"/>
    <n v="15.99"/>
    <s v="US $15.99"/>
    <n v="10"/>
    <s v="10 available / 98 sold"/>
    <n v="98"/>
    <s v="May 14, 2024 19:09:17 PDT"/>
    <s v="New York, New York, United States"/>
    <x v="0"/>
    <n v="1567.02"/>
    <s v="New York"/>
    <s v=" New York"/>
    <s v=" United States"/>
    <m/>
    <n v="95"/>
    <n v="801"/>
    <n v="1061"/>
    <e v="#NAME?"/>
  </r>
  <r>
    <s v="Davidoff"/>
    <s v="Cool Water by Davidoff 4.2 oz Eau De Toilette Spray Cologne for Men New In Box"/>
    <s v="Eau de Toilette"/>
    <n v="24.49"/>
    <s v="US $24.49/ea"/>
    <n v="4"/>
    <s v="4 available / 71 sold"/>
    <n v="71"/>
    <s v="May 24, 2024 03:36:50 PDT"/>
    <s v="Las Vegas, Nevada, United States"/>
    <x v="1"/>
    <n v="1738.79"/>
    <s v="Las Vegas"/>
    <s v=" Nevada"/>
    <s v=" United States"/>
    <m/>
    <n v="95"/>
    <n v="891"/>
    <n v="1020"/>
    <e v="#NAME?"/>
  </r>
  <r>
    <s v="Davidoff"/>
    <s v="Cool Water by Davidoff 4.2 oz Eau De Toilette Cologne Spray Men's New In Box"/>
    <s v="Eau de Toilette"/>
    <n v="25.49"/>
    <s v="US $25.49/ea"/>
    <n v="4"/>
    <s v="4 available / 64 sold"/>
    <n v="64"/>
    <s v="May 24, 2024 03:48:03 PDT"/>
    <s v="Baltimore, Maryland, United States"/>
    <x v="1"/>
    <n v="1631.36"/>
    <s v="Baltimore"/>
    <s v=" Maryland"/>
    <s v=" United States"/>
    <m/>
    <n v="95"/>
    <n v="923"/>
    <n v="1045"/>
    <e v="#NAME?"/>
  </r>
  <r>
    <s v="Davidoff"/>
    <s v="Cool Water by Davidoff EDT for Women 3.4 oz / 100 ml *NEW*"/>
    <s v="Eau de Toilette"/>
    <n v="20.99"/>
    <s v="US $20.99"/>
    <n v="4"/>
    <s v="4 available / 20 sold"/>
    <n v="20"/>
    <s v="Apr 30, 2024 11:44:27 PDT"/>
    <s v="Miami, Florida, United States"/>
    <x v="0"/>
    <n v="419.79999999999995"/>
    <s v="Miami"/>
    <s v=" Florida"/>
    <s v=" United States"/>
    <m/>
    <n v="95"/>
    <n v="1346"/>
    <n v="1564"/>
    <e v="#NAME?"/>
  </r>
  <r>
    <s v="Davidoff"/>
    <s v="Davidoff Cool Water All Over Body Spray 5 Oz / 150 ML NEW Damaged Can"/>
    <s v="Body Spray"/>
    <n v="12.49"/>
    <s v="US $12.49/ea"/>
    <n v="7"/>
    <s v="7 available / 17 sold"/>
    <n v="17"/>
    <s v="May 15, 2024 11:28:53 PDT"/>
    <s v="Princeton, New Jersey, United States"/>
    <x v="1"/>
    <n v="212.33"/>
    <s v="Princeton"/>
    <s v=" New Jersey"/>
    <s v=" United States"/>
    <m/>
    <n v="95"/>
    <n v="1408"/>
    <n v="1742"/>
    <e v="#NAME?"/>
  </r>
  <r>
    <s v="Designer Series"/>
    <s v="Free Shipping PERFUME For Men BLUE 100ml 3.4fl.oz Long Lasting Fragrance Cologne"/>
    <s v="Eau de Toilette"/>
    <n v="12.6"/>
    <s v="US $12.60"/>
    <n v="10"/>
    <s v="More than 10 available / 229 sold"/>
    <n v="229"/>
    <s v="May 23, 2024 19:13:34 PDT"/>
    <s v="Cumming, Georgia, United States"/>
    <x v="1"/>
    <n v="2885.4"/>
    <s v="Cumming"/>
    <s v=" Georgia"/>
    <s v=" United States"/>
    <m/>
    <n v="96"/>
    <n v="560"/>
    <n v="844"/>
    <e v="#NAME?"/>
  </r>
  <r>
    <s v="Designer Series"/>
    <s v="Perfumes for women La Vida Bella  100Ml 3.4fl.oz Long Lasting Natural Spray"/>
    <s v="Perfume"/>
    <n v="13.99"/>
    <s v="US $13.99"/>
    <n v="10"/>
    <s v="More than 10 available / 10 sold"/>
    <n v="10"/>
    <s v="May 22, 2024 08:03:48 PDT"/>
    <s v="Nashville, Tennessee, United States"/>
    <x v="0"/>
    <n v="139.9"/>
    <s v="Nashville"/>
    <s v=" Tennessee"/>
    <s v=" United States"/>
    <m/>
    <n v="96"/>
    <n v="1586"/>
    <n v="1828"/>
    <e v="#NAME?"/>
  </r>
  <r>
    <s v="Diesel"/>
    <s v="Diesel Only The Brave by Diesel EDT Cologne for Men 6.7 oz New In Box"/>
    <s v="Eau de Toilette"/>
    <n v="56"/>
    <s v="US $56.00/ea"/>
    <n v="3"/>
    <s v="3 available / 677 sold"/>
    <n v="677"/>
    <s v="May 20, 2024 15:18:21 PDT"/>
    <s v="Hackensack, New Jersey, United States"/>
    <x v="1"/>
    <n v="37912"/>
    <s v="Hackensack"/>
    <s v=" New Jersey"/>
    <s v=" United States"/>
    <m/>
    <n v="97"/>
    <n v="294"/>
    <n v="214"/>
    <e v="#NAME?"/>
  </r>
  <r>
    <s v="Diesel"/>
    <s v="Diesel Fuel For Life for MEN Cologne 2.5 oz edt Spray NEW IN BOX"/>
    <s v="Eau de Toilette"/>
    <n v="29.74"/>
    <s v="US $29.74/ea"/>
    <n v="19"/>
    <s v="19 available / 578 sold"/>
    <n v="578"/>
    <s v="May 16, 2024 21:09:42 PDT"/>
    <s v="Dallas, Texas, United States"/>
    <x v="1"/>
    <n v="17189.719999999998"/>
    <s v="Dallas"/>
    <s v=" Texas"/>
    <s v=" United States"/>
    <m/>
    <n v="97"/>
    <n v="328"/>
    <n v="345"/>
    <e v="#NAME?"/>
  </r>
  <r>
    <s v="Diesel"/>
    <s v="DIESEL ONLY THE BRAVE STREET by DIESEL cologne EDT 2.5 oz New"/>
    <s v="Eau de Toilette"/>
    <n v="17"/>
    <s v="US $17.00/ea"/>
    <n v="6"/>
    <s v="6 available / 147 sold"/>
    <n v="147"/>
    <s v="May 18, 2024 20:56:17 PDT"/>
    <s v="Dallas, Texas, United States"/>
    <x v="1"/>
    <n v="2499"/>
    <s v="Dallas"/>
    <s v=" Texas"/>
    <s v=" United States"/>
    <m/>
    <n v="97"/>
    <n v="668"/>
    <n v="886"/>
    <e v="#NAME?"/>
  </r>
  <r>
    <s v="Diesel"/>
    <s v="Fuel For Life Cologne by Diesel Eau De Toilette Spray 1.7 oz for Men  **NiB**"/>
    <s v="Eau de Toilette"/>
    <n v="16.989999999999998"/>
    <s v="US $16.99/ea"/>
    <n v="10"/>
    <s v="More than 10 available / 28 sold"/>
    <n v="28"/>
    <s v="Apr 08, 2024 05:02:35 PDT"/>
    <s v="Des Moines, Iowa, United States"/>
    <x v="1"/>
    <n v="475.71999999999997"/>
    <s v="Des Moines"/>
    <s v=" Iowa"/>
    <s v=" United States"/>
    <m/>
    <n v="97"/>
    <n v="1217"/>
    <n v="1521"/>
    <e v="#NAME?"/>
  </r>
  <r>
    <s v="Diesel"/>
    <s v="D By Diesel by Diesel Eau De Toilette Spray 3.4oz/100ml for Men WITHOUT BOX"/>
    <s v="Eau de Toilette"/>
    <n v="26.99"/>
    <s v="US $26.99"/>
    <n v="8"/>
    <s v="8 available / 21 sold"/>
    <n v="21"/>
    <s v="May 17, 2024 11:34:20 PDT"/>
    <s v="Bogota, New Jersey, United States"/>
    <x v="1"/>
    <n v="566.79"/>
    <s v="Bogota"/>
    <s v=" New Jersey"/>
    <s v=" United States"/>
    <m/>
    <n v="97"/>
    <n v="1329"/>
    <n v="1457"/>
    <e v="#NAME?"/>
  </r>
  <r>
    <s v="Dior"/>
    <s v="Sauvage Dior Eau De Parfum MINATURE 10ml / 0.34 oz ..."/>
    <s v="Eau de Parfum"/>
    <n v="25.99"/>
    <s v="US $25.99/ea"/>
    <n v="6"/>
    <s v="6 available / 1,332 sold"/>
    <n v="1332"/>
    <s v="May 24, 2024 04:03:31 PDT"/>
    <s v="Cranston, Rhode Island, United States"/>
    <x v="1"/>
    <n v="34618.68"/>
    <s v="Cranston"/>
    <s v=" Rhode Island"/>
    <s v=" United States"/>
    <m/>
    <n v="98"/>
    <n v="208"/>
    <n v="234"/>
    <e v="#NAME?"/>
  </r>
  <r>
    <s v="Dior"/>
    <s v="Fahrenheit by Christian Dior 3.4 oz EDT Cologne for Men New In Box"/>
    <s v="Eau de Toilette"/>
    <n v="89.98"/>
    <s v="US $89.98/ea"/>
    <n v="8"/>
    <s v="8 available / 1,243 sold"/>
    <n v="1243"/>
    <s v="May 22, 2024 01:59:02 PDT"/>
    <s v="Hackensack, New Jersey, United States"/>
    <x v="1"/>
    <n v="111845.14"/>
    <s v="Hackensack"/>
    <s v=" New Jersey"/>
    <s v=" United States"/>
    <m/>
    <n v="98"/>
    <n v="213"/>
    <n v="88"/>
    <e v="#NAME?"/>
  </r>
  <r>
    <s v="Dior"/>
    <s v="DIOR HOMME COLOGNE EAU DE TOILETTE SPRAY 4.2 OZ / 125ML - READ DETAILS"/>
    <s v="DIOR HOMME COLOGNE"/>
    <n v="89.99"/>
    <s v="US $89.99"/>
    <n v="7"/>
    <s v="7 available / 129 sold"/>
    <n v="129"/>
    <s v="May 22, 2024 09:17:01 PDT"/>
    <s v="Union, New Jersey, United States"/>
    <x v="1"/>
    <n v="11608.71"/>
    <s v="Union"/>
    <s v=" New Jersey"/>
    <s v=" United States"/>
    <m/>
    <n v="98"/>
    <n v="708"/>
    <n v="443"/>
    <e v="#NAME?"/>
  </r>
  <r>
    <s v="Dior"/>
    <s v="Christian Dior Sauvage Men's EDP 3.4 oz Fragrance Spray"/>
    <s v="Eau de Parfum"/>
    <n v="84.99"/>
    <s v="US $84.99/ea"/>
    <n v="10"/>
    <s v="More than 10 available / 116 sold"/>
    <n v="116"/>
    <s v="May 24, 2024 10:03:04 PDT"/>
    <s v="Allen Park, Michigan, United States"/>
    <x v="1"/>
    <n v="9858.84"/>
    <s v="Allen Park"/>
    <s v=" Michigan"/>
    <s v=" United States"/>
    <m/>
    <n v="98"/>
    <n v="749"/>
    <n v="488"/>
    <e v="#NAME?"/>
  </r>
  <r>
    <s v="Dior"/>
    <s v="Miss Dior Rose N'Roses by Christian Dior for women EDT 3.3 / 3.4 oz New In Box"/>
    <s v="Eau de Toilette"/>
    <n v="85.67"/>
    <s v="US $85.67"/>
    <m/>
    <s v="Last One / 85 sold"/>
    <n v="85"/>
    <s v="May 16, 2024 21:23:44 PDT"/>
    <s v="Dallas, Texas, United States"/>
    <x v="0"/>
    <n v="7281.95"/>
    <s v="Dallas"/>
    <s v=" Texas"/>
    <s v=" United States"/>
    <m/>
    <n v="98"/>
    <n v="828"/>
    <n v="576"/>
    <e v="#NAME?"/>
  </r>
  <r>
    <s v="Dior"/>
    <s v="Dior Miss Dior 0.17 fl oz Women's Eau de Parfum"/>
    <s v="Eau de Parfum"/>
    <n v="21.99"/>
    <s v="US $21.99/ea"/>
    <n v="3"/>
    <s v="3 available / 83 sold"/>
    <n v="83"/>
    <s v="May 12, 2024 15:53:04 PDT"/>
    <s v="Rockville, Maryland, United States"/>
    <x v="0"/>
    <n v="1825.1699999999998"/>
    <s v="Rockville"/>
    <s v=" Maryland"/>
    <s v=" United States"/>
    <m/>
    <n v="98"/>
    <n v="834"/>
    <n v="996"/>
    <e v="#NAME?"/>
  </r>
  <r>
    <s v="Dior"/>
    <s v="Dior Sauvage EDP Men's Fragrance 3.4 Oz New Sealed in Box"/>
    <s v="Eau de Parfum"/>
    <n v="84.99"/>
    <s v="US $84.99/ea"/>
    <n v="5"/>
    <s v="5 available / 73 sold"/>
    <n v="73"/>
    <s v="May 22, 2024 09:32:15 PDT"/>
    <s v="Detroit, Michigan, United States"/>
    <x v="1"/>
    <n v="6204.2699999999995"/>
    <s v="Detroit"/>
    <s v=" Michigan"/>
    <s v=" United States"/>
    <m/>
    <n v="98"/>
    <n v="880"/>
    <n v="625"/>
    <e v="#NAME?"/>
  </r>
  <r>
    <s v="Dior"/>
    <s v="Dior SAUVAGE by Christian Dior EDT Men 100 ml 3.4 oz BRAND NEW &amp; SEALED BOX"/>
    <s v="Eau de Toilette"/>
    <n v="84.99"/>
    <s v="US $84.99/ea"/>
    <n v="10"/>
    <s v="More than 10 available / 51 sold"/>
    <n v="51"/>
    <s v="May 06, 2024 04:40:12 PDT"/>
    <s v="Sterling Heights, Michigan, United States"/>
    <x v="1"/>
    <n v="4334.49"/>
    <s v="Sterling Heights"/>
    <s v=" Michigan"/>
    <s v=" United States"/>
    <m/>
    <n v="98"/>
    <n v="986"/>
    <n v="719"/>
    <e v="#NAME?"/>
  </r>
  <r>
    <s v="Dior"/>
    <s v="Christian Dior Addict Eau Fraiche EDT For Women 3.4 oz / 100 ml *NEW*"/>
    <s v="Eau de Toilette"/>
    <n v="74.989999999999995"/>
    <s v="US $74.99"/>
    <n v="8"/>
    <s v="8 available / 28 sold"/>
    <n v="28"/>
    <s v="Mar 01, 2024 11:41:42 PST"/>
    <s v="Miami, Florida, United States"/>
    <x v="0"/>
    <n v="2099.7199999999998"/>
    <s v="Miami"/>
    <s v=" Florida"/>
    <s v=" United States"/>
    <m/>
    <n v="98"/>
    <n v="1217"/>
    <n v="942"/>
    <e v="#NAME?"/>
  </r>
  <r>
    <s v="Dior"/>
    <s v="Eau Sauvage by Christian Dior cologne for men EDT 3.3 / 3.4 oz UNBOXED AS IMAGED"/>
    <s v="Eau de Toilette"/>
    <n v="67.989999999999995"/>
    <s v="US $67.99/ea"/>
    <n v="5"/>
    <s v="5 available / 28 sold"/>
    <n v="28"/>
    <s v="Apr 30, 2024 19:09:09 PDT"/>
    <s v="Princeton Junction, New Jersey, United States"/>
    <x v="1"/>
    <n v="1903.7199999999998"/>
    <s v="Princeton Junction"/>
    <s v=" New Jersey"/>
    <s v=" United States"/>
    <m/>
    <n v="98"/>
    <n v="1217"/>
    <n v="971"/>
    <e v="#NAME?"/>
  </r>
  <r>
    <s v="Dior"/>
    <s v="Dior Sauvage Eau de Toilette 3.4 Oz 100ml Brand New Sealed Free shipping"/>
    <s v="Eau de Toilette"/>
    <n v="83.95"/>
    <s v="US $83.95"/>
    <n v="4"/>
    <s v="4 available / 22 sold"/>
    <n v="22"/>
    <s v="May 22, 2024 14:31:55 PDT"/>
    <s v="Elmhurst, New York, United States"/>
    <x v="1"/>
    <n v="1846.9"/>
    <s v="Elmhurst"/>
    <s v=" New York"/>
    <s v=" United States"/>
    <m/>
    <n v="98"/>
    <n v="1310"/>
    <n v="991"/>
    <e v="#NAME?"/>
  </r>
  <r>
    <s v="Dior"/>
    <s v="Dior SAUVAGE by Christian Dior EDT Men 100 ml 3.4 oz BRAND NEW &amp; SEALED BOX"/>
    <s v="Eau de Toilette"/>
    <n v="84.99"/>
    <s v="US $84.99/ea"/>
    <n v="9"/>
    <s v="9 available / 16 sold"/>
    <n v="16"/>
    <s v="May 24, 2024 05:54:57 PDT"/>
    <s v="Warren, Michigan, United States"/>
    <x v="1"/>
    <n v="1359.84"/>
    <s v="Warren"/>
    <s v=" Michigan"/>
    <s v=" United States"/>
    <m/>
    <n v="98"/>
    <n v="1433"/>
    <n v="1122"/>
    <e v="#NAME?"/>
  </r>
  <r>
    <s v="Dior"/>
    <s v="Dior Sauvage Eau de Toilette 3.4 Oz 100ml Brand New Sealed In box Free"/>
    <s v="Eau de Toilette"/>
    <n v="84.99"/>
    <s v="US $84.99/ea"/>
    <n v="9"/>
    <s v="9 available / 13 sold"/>
    <n v="13"/>
    <s v="May 22, 2024 05:35:53 PDT"/>
    <s v="Warren, Michigan, United States"/>
    <x v="1"/>
    <n v="1104.8699999999999"/>
    <s v="Warren"/>
    <s v=" Michigan"/>
    <s v=" United States"/>
    <m/>
    <n v="98"/>
    <n v="1509"/>
    <n v="1218"/>
    <e v="#NAME?"/>
  </r>
  <r>
    <s v="Dior"/>
    <s v="NIB {Dior} Miss Dior Rose N Roses Women's Eau de Toilette Miniature 0.17 fl oz"/>
    <s v="Eau de Toilette"/>
    <n v="19.48"/>
    <s v="US $19.48"/>
    <n v="10"/>
    <s v="More than 10 available / 4 sold"/>
    <n v="4"/>
    <s v="May 10, 2024 17:24:59 PDT"/>
    <s v="Irvine, California, United States"/>
    <x v="0"/>
    <n v="77.92"/>
    <s v="Irvine"/>
    <s v=" California"/>
    <s v=" United States"/>
    <m/>
    <n v="98"/>
    <n v="1798"/>
    <n v="1905"/>
    <e v="#NAME?"/>
  </r>
  <r>
    <s v="Dior"/>
    <s v="Sauvage Elixir By Dior 2.0oz"/>
    <s v="Elixir"/>
    <n v="88.99"/>
    <s v="US $88.99"/>
    <n v="5"/>
    <s v="5 available / 4 sold"/>
    <n v="4"/>
    <s v="May 24, 2024 04:19:41 PDT"/>
    <s v="Belleville, Michigan, United States"/>
    <x v="1"/>
    <n v="355.96"/>
    <s v="Belleville"/>
    <s v=" Michigan"/>
    <s v=" United States"/>
    <m/>
    <n v="98"/>
    <n v="1798"/>
    <n v="1608"/>
    <e v="#NAME?"/>
  </r>
  <r>
    <s v="diptyque"/>
    <s v="2x Authentic Diptyque Orpheon Eau de Parfum Spray 2ml/.06 fl. oz. Each Free Ship"/>
    <s v="Eau de Parfum"/>
    <n v="27.5"/>
    <s v="US $27.50"/>
    <n v="9"/>
    <s v="9 available / 12 sold"/>
    <n v="12"/>
    <s v="May 23, 2024 10:38:20 PDT"/>
    <s v="Tulsa, Oklahoma, United States"/>
    <x v="0"/>
    <n v="330"/>
    <s v="Tulsa"/>
    <s v=" Oklahoma"/>
    <s v=" United States"/>
    <m/>
    <n v="99"/>
    <n v="1531"/>
    <n v="1630"/>
    <e v="#NAME?"/>
  </r>
  <r>
    <s v="DKNY"/>
    <s v="Be Extra Delicious By DKNY 0.24oz EDP Women's Perfume Travel Size"/>
    <s v="Eau de Parfum"/>
    <n v="14.95"/>
    <s v="US $14.95"/>
    <n v="19"/>
    <s v="19 available / 5 sold"/>
    <n v="5"/>
    <s v=""/>
    <s v="Fort Lauderdale, Florida, United States"/>
    <x v="0"/>
    <n v="74.75"/>
    <s v="Fort Lauderdale"/>
    <s v=" Florida"/>
    <s v=" United States"/>
    <m/>
    <n v="100"/>
    <n v="1754"/>
    <n v="1913"/>
    <e v="#NAME?"/>
  </r>
  <r>
    <s v="Does not apply"/>
    <s v="Perfume For Men With Pheromones To Attract Women Fragrance Cologne Masculino"/>
    <s v="Does not apply"/>
    <n v="16.34"/>
    <s v="US $16.34"/>
    <n v="5"/>
    <s v="5 available / 103 sold"/>
    <n v="103"/>
    <s v="May 23, 2024 13:46:24 PDT"/>
    <s v="Plano, Texas, United States"/>
    <x v="1"/>
    <n v="1683.02"/>
    <s v="Plano"/>
    <s v=" Texas"/>
    <s v=" United States"/>
    <m/>
    <n v="101"/>
    <n v="784"/>
    <n v="1032"/>
    <e v="#NAME?"/>
  </r>
  <r>
    <s v="Dolce &amp; Gabbana"/>
    <s v="Light Blue by Dolce &amp; Gabbana 4.2 oz Cologne for Men Tester with Cap"/>
    <s v="Eau de Toilette"/>
    <n v="29.94"/>
    <s v="US $29.94/ea"/>
    <m/>
    <s v="Limited quantity available / 9,208 sold"/>
    <n v="9208"/>
    <s v="May 23, 2024 20:04:11 PDT"/>
    <s v="Hackensack, New Jersey, United States"/>
    <x v="1"/>
    <n v="275687.52"/>
    <s v="Hackensack"/>
    <s v=" New Jersey"/>
    <s v=" United States"/>
    <m/>
    <n v="102"/>
    <n v="20"/>
    <n v="20"/>
    <e v="#NAME?"/>
  </r>
  <r>
    <s v="Dolce &amp; Gabbana"/>
    <s v="Light Blue by Dolce &amp; Gabbana D&amp;G 3.3 / 3.4 oz EDT Perfume for Women New In Box"/>
    <s v="Eau de Toilette"/>
    <n v="43.3"/>
    <s v="US $43.30/ea"/>
    <m/>
    <s v="Limited quantity available / 4,845 sold"/>
    <n v="4845"/>
    <s v="May 21, 2024 07:54:03 PDT"/>
    <s v="Hackensack, New Jersey, United States"/>
    <x v="0"/>
    <n v="209788.5"/>
    <s v="Hackensack"/>
    <s v=" New Jersey"/>
    <s v=" United States"/>
    <m/>
    <n v="102"/>
    <n v="62"/>
    <n v="35"/>
    <e v="#NAME?"/>
  </r>
  <r>
    <s v="Dolce &amp; Gabbana"/>
    <s v="Light Blue eau Intense by Dolce &amp; Gabbana D&amp;G EDP Perfume for Women 3.3 / 3.4 oz"/>
    <s v="Eau de Parfum"/>
    <n v="52.78"/>
    <s v="US $52.78"/>
    <m/>
    <s v="Limited quantity available / 3,759 sold"/>
    <n v="3759"/>
    <s v="May 24, 2024 07:50:02 PDT"/>
    <s v="Hackensack, New Jersey, United States"/>
    <x v="0"/>
    <n v="198400.02000000002"/>
    <s v="Hackensack"/>
    <s v=" New Jersey"/>
    <s v=" United States"/>
    <m/>
    <n v="102"/>
    <n v="82"/>
    <n v="40"/>
    <e v="#NAME?"/>
  </r>
  <r>
    <s v="Dolce &amp; Gabbana"/>
    <s v="L'Imperatrice by Dolce &amp; Gabbana D&amp;G 3.3 / 3.4 oz EDT Perfume for Women NIB"/>
    <s v="Eau de Toilette"/>
    <n v="39.979999999999997"/>
    <s v="US $39.98"/>
    <m/>
    <s v="Limited quantity available / 3,379 sold"/>
    <n v="3379"/>
    <s v="May 23, 2024 18:40:58 PDT"/>
    <s v="Hackensack, New Jersey, United States"/>
    <x v="0"/>
    <n v="135092.41999999998"/>
    <s v="Hackensack"/>
    <s v=" New Jersey"/>
    <s v=" United States"/>
    <m/>
    <n v="102"/>
    <n v="89"/>
    <n v="67"/>
    <e v="#NAME?"/>
  </r>
  <r>
    <s v="Dolce &amp; Gabbana"/>
    <s v="D&amp;G DOLCE &amp; GABBANA LIGHT BLUE EAU INTENSE WOMEN 1.5ml .05oz x 5 PERFUME SAMPLES"/>
    <s v="Eau de Parfum"/>
    <n v="11"/>
    <s v="US $11.00"/>
    <n v="10"/>
    <s v="More than 10 available / 1,613 sold"/>
    <n v="1613"/>
    <s v="Apr 05, 2024 00:52:19 PDT"/>
    <s v="Albany, New York, United States"/>
    <x v="0"/>
    <n v="17743"/>
    <s v="Albany"/>
    <s v=" New York"/>
    <s v=" United States"/>
    <m/>
    <n v="102"/>
    <n v="175"/>
    <n v="338"/>
    <e v="#NAME?"/>
  </r>
  <r>
    <s v="Dolce &amp; Gabbana"/>
    <s v="Light Blue by Dolce &amp; Gabbana, 6.7 oz EDT Spray for Women"/>
    <s v="Eau De Toilette"/>
    <n v="65.55"/>
    <s v="US $65.55/ea"/>
    <n v="10"/>
    <s v="More than 10 available / 1,355 sold"/>
    <n v="1355"/>
    <s v="May 24, 2024 07:59:22 PDT"/>
    <s v="Edison, New Jersey, United States"/>
    <x v="0"/>
    <n v="88820.25"/>
    <s v="Edison"/>
    <s v=" New Jersey"/>
    <s v=" United States"/>
    <m/>
    <n v="102"/>
    <n v="201"/>
    <n v="110"/>
    <e v="#NAME?"/>
  </r>
  <r>
    <s v="Dolce &amp; Gabbana"/>
    <s v="K by Dolce &amp; Gabbana cologne for men EDT 3.3 / 3.4 oz New Tester"/>
    <s v="Eau de Toilette"/>
    <n v="36.36"/>
    <s v="US $36.36/ea"/>
    <n v="226"/>
    <s v="226 available / 771 sold"/>
    <n v="771"/>
    <s v="May 23, 2024 13:02:17 PDT"/>
    <s v="Dallas, Texas, United States"/>
    <x v="1"/>
    <n v="28033.56"/>
    <s v="Dallas"/>
    <s v=" Texas"/>
    <s v=" United States"/>
    <m/>
    <n v="102"/>
    <n v="272"/>
    <n v="261"/>
    <e v="#NAME?"/>
  </r>
  <r>
    <s v="Dolce &amp; Gabbana"/>
    <s v="D&amp;G DOLCE &amp; GABBANA LIGHT BLUE EAU INTENSE MEN 1.5ml .05oz x 5 COLOGNE SAMPLES"/>
    <s v="Eau de Parfum"/>
    <n v="11"/>
    <s v="US $11.00"/>
    <n v="10"/>
    <s v="More than 10 available / 702 sold"/>
    <n v="702"/>
    <s v="Apr 05, 2024 00:52:00 PDT"/>
    <s v="Albany, New York, United States"/>
    <x v="1"/>
    <n v="7722"/>
    <s v="Albany"/>
    <s v=" New York"/>
    <s v=" United States"/>
    <m/>
    <n v="102"/>
    <n v="289"/>
    <n v="553"/>
    <e v="#NAME?"/>
  </r>
  <r>
    <s v="Dolce &amp; Gabbana"/>
    <s v="Light Blue by Dolce &amp; Gabbana, 3.3 oz EDT Spray for Women"/>
    <s v="Eau De Toilette"/>
    <n v="49.51"/>
    <s v="US $49.51/ea"/>
    <n v="10"/>
    <s v="More than 10 available / 635 sold"/>
    <n v="635"/>
    <s v="May 23, 2024 21:14:46 PDT"/>
    <s v="Edison, New Jersey, United States"/>
    <x v="0"/>
    <n v="31438.85"/>
    <s v="Edison"/>
    <s v=" New Jersey"/>
    <s v=" United States"/>
    <m/>
    <n v="102"/>
    <n v="305"/>
    <n v="249"/>
    <e v="#NAME?"/>
  </r>
  <r>
    <s v="Dolce &amp; Gabbana"/>
    <s v="K by Dolce &amp; Gabbana cologne for men EDP 3.3 / 3.4 oz New Tester"/>
    <s v="Eau de Perfume"/>
    <n v="46.15"/>
    <s v="US $46.15/ea"/>
    <n v="36"/>
    <s v="36 available / 494 sold"/>
    <n v="494"/>
    <s v="May 23, 2024 08:46:32 PDT"/>
    <s v="Dallas, Texas, United States"/>
    <x v="1"/>
    <n v="22798.1"/>
    <s v="Dallas"/>
    <s v=" Texas"/>
    <s v=" United States"/>
    <m/>
    <n v="102"/>
    <n v="361"/>
    <n v="295"/>
    <e v="#NAME?"/>
  </r>
  <r>
    <s v="Dolce &amp; Gabbana"/>
    <s v="Light Blue Eau Intense by Dolce &amp; Gabbana, 6.7 oz EDP Spray for Men"/>
    <s v="Eau De Parfum"/>
    <n v="69.02"/>
    <s v="US $69.02/ea"/>
    <n v="10"/>
    <s v="More than 10 available / 370 sold"/>
    <n v="370"/>
    <s v="May 24, 2024 07:14:08 PDT"/>
    <s v="Edison, New Jersey, United States"/>
    <x v="1"/>
    <n v="25537.399999999998"/>
    <s v="Edison"/>
    <s v=" New Jersey"/>
    <s v=" United States"/>
    <m/>
    <n v="102"/>
    <n v="434"/>
    <n v="280"/>
    <e v="#NAME?"/>
  </r>
  <r>
    <s v="Dolce &amp; Gabbana"/>
    <s v="D &amp; G THE ONE Dolce &amp; Gabbana Perfume 2.5 oz edp BRAND NEW tester WITH CAP"/>
    <s v="Eau de Perfume"/>
    <n v="43.33"/>
    <s v="US $43.33/ea"/>
    <n v="23"/>
    <s v="23 available / 280 sold"/>
    <n v="280"/>
    <s v="May 24, 2024 02:47:10 PDT"/>
    <s v="Dallas, Texas, United States"/>
    <x v="0"/>
    <n v="12132.4"/>
    <s v="Dallas"/>
    <s v=" Texas"/>
    <s v=" United States"/>
    <m/>
    <n v="102"/>
    <n v="498"/>
    <n v="433"/>
    <e v="#NAME?"/>
  </r>
  <r>
    <s v="Dolce &amp; Gabbana"/>
    <s v="D&amp;G DOLCE &amp; GABBANA DEVOTION EDP 1.5ml .05fl oz x 4 PERFUME SPRAY SAMPLE VIALS"/>
    <s v="Eau de Parfum"/>
    <n v="14"/>
    <s v="US $14.00"/>
    <n v="10"/>
    <s v="More than 10 available / 266 sold"/>
    <n v="266"/>
    <s v=""/>
    <s v="Albany, New York, United States"/>
    <x v="0"/>
    <n v="3724"/>
    <s v="Albany"/>
    <s v=" New York"/>
    <s v=" United States"/>
    <m/>
    <n v="102"/>
    <n v="514"/>
    <n v="765"/>
    <e v="#NAME?"/>
  </r>
  <r>
    <s v="Dolce &amp; Gabbana"/>
    <s v="The One by Dolce &amp; Gabbana 2.5 oz EDP Perfume for Women Brand New Tester"/>
    <s v="Eau de Parfum"/>
    <n v="43.32"/>
    <s v="US $43.32/ea"/>
    <m/>
    <s v="Limited quantity available / 252 sold"/>
    <n v="252"/>
    <s v="May 24, 2024 07:13:43 PDT"/>
    <s v="Hackensack, New Jersey, United States"/>
    <x v="0"/>
    <n v="10916.64"/>
    <s v="Hackensack"/>
    <s v=" New Jersey"/>
    <s v=" United States"/>
    <m/>
    <n v="102"/>
    <n v="533"/>
    <n v="459"/>
    <e v="#NAME?"/>
  </r>
  <r>
    <s v="Dolce &amp; Gabbana"/>
    <s v="Light Blue Summer Vibes by Dolce &amp; Gabbana, 4.2 oz EDT Spray for Men"/>
    <s v="Eau De Toilette"/>
    <n v="50.08"/>
    <s v="US $50.08/ea"/>
    <n v="10"/>
    <s v="More than 10 available / 182 sold"/>
    <n v="182"/>
    <s v="May 24, 2024 07:58:17 PDT"/>
    <s v="Edison, New Jersey, United States"/>
    <x v="1"/>
    <n v="9114.56"/>
    <s v="Edison"/>
    <s v=" New Jersey"/>
    <s v=" United States"/>
    <m/>
    <n v="102"/>
    <n v="604"/>
    <n v="516"/>
    <e v="#NAME?"/>
  </r>
  <r>
    <s v="Dolce &amp; Gabbana"/>
    <s v="Light Blue Summer Vibes by Dolce &amp; Gabbana, 3.3 oz EDT Spray for Women"/>
    <s v="Eau De Toilette"/>
    <n v="52.39"/>
    <s v="US $52.39/ea"/>
    <n v="10"/>
    <s v="More than 10 available / 145 sold"/>
    <n v="145"/>
    <s v="May 24, 2024 11:00:49 PDT"/>
    <s v="Edison, New Jersey, United States"/>
    <x v="0"/>
    <n v="7596.55"/>
    <s v="Edison"/>
    <s v=" New Jersey"/>
    <s v=" United States"/>
    <m/>
    <n v="102"/>
    <n v="674"/>
    <n v="558"/>
    <e v="#NAME?"/>
  </r>
  <r>
    <s v="Dolce &amp; Gabbana"/>
    <s v="D&amp;G DOLCE &amp; GABBANA THE ONE FOR MEN EDP INTENSE .8ml .02oz x 1 COLOGNE SAMPLE"/>
    <s v="Eau De Parfum Intense"/>
    <n v="7.5"/>
    <s v="US $7.50"/>
    <n v="10"/>
    <s v="More than 10 available / 115 sold"/>
    <n v="115"/>
    <s v="Apr 05, 2024 00:53:07 PDT"/>
    <s v="Albany, New York, United States"/>
    <x v="1"/>
    <n v="862.5"/>
    <s v="Albany"/>
    <s v=" New York"/>
    <s v=" United States"/>
    <m/>
    <n v="102"/>
    <n v="755"/>
    <n v="1304"/>
    <e v="#NAME?"/>
  </r>
  <r>
    <s v="Dolce &amp; Gabbana"/>
    <s v="4 Dolce &amp; Gabbana The One Luminous Night EDP Exclusive Edition sample 0.8ml New"/>
    <s v="Eau de Parfum"/>
    <n v="14.95"/>
    <s v="US $14.95/ea"/>
    <n v="8"/>
    <s v="8 available / 79 sold"/>
    <n v="79"/>
    <s v="May 22, 2024 03:59:19 PDT"/>
    <s v="Pearland, Texas, United States"/>
    <x v="1"/>
    <n v="1181.05"/>
    <s v="Pearland"/>
    <s v=" Texas"/>
    <s v=" United States"/>
    <m/>
    <n v="102"/>
    <n v="851"/>
    <n v="1196"/>
    <e v="#NAME?"/>
  </r>
  <r>
    <s v="Dolce &amp; Gabbana"/>
    <s v="D&amp;G DOLCE &amp; GABBANA THE ONE FOR MEN EDT INTENSE LUMINOUS .8ml SAMPLES TRY ALL 4"/>
    <s v="Eau De Toilette, Eau De Parfum, Eau De Parfum Intense"/>
    <n v="16"/>
    <s v="US $16.00"/>
    <n v="10"/>
    <s v="More than 10 available / 41 sold"/>
    <n v="41"/>
    <s v=""/>
    <s v="Albany, New York, United States"/>
    <x v="1"/>
    <n v="656"/>
    <s v="Albany"/>
    <s v=" New York"/>
    <s v=" United States"/>
    <m/>
    <n v="102"/>
    <n v="1064"/>
    <n v="1400"/>
    <e v="#NAME?"/>
  </r>
  <r>
    <s v="Dolce &amp; Gabbana"/>
    <s v="Light Blue Summer Vibes by Dolce &amp; Gabbana 3.3 oz EDT Perfume Women New In Box"/>
    <s v="Eau de Toilette"/>
    <n v="52.38"/>
    <s v="US $52.38"/>
    <n v="10"/>
    <s v="More than 10 available / 27 sold"/>
    <n v="27"/>
    <s v="May 24, 2024 03:21:02 PDT"/>
    <s v="Hackensack, New Jersey, United States"/>
    <x v="0"/>
    <n v="1414.26"/>
    <s v="Hackensack"/>
    <s v=" New Jersey"/>
    <s v=" United States"/>
    <m/>
    <n v="102"/>
    <n v="1226"/>
    <n v="1103"/>
    <e v="#NAME?"/>
  </r>
  <r>
    <s v="Dolce &amp; Gabbana"/>
    <s v="10 Dolce &amp; Gabbana Light Blue Women .02 oz EDT Spray Boxed Mini/Travel  Vial NEW"/>
    <s v="Eau de Toilette"/>
    <n v="20"/>
    <s v="US $20.00"/>
    <m/>
    <s v="3 lots available (10 items per lot) / 26 sold"/>
    <n v="26"/>
    <s v="May 13, 2024 10:25:17 PDT"/>
    <s v="California, United States"/>
    <x v="0"/>
    <n v="520"/>
    <s v="California"/>
    <s v=" United States"/>
    <m/>
    <m/>
    <n v="102"/>
    <n v="1245"/>
    <n v="1493"/>
    <e v="#NAME?"/>
  </r>
  <r>
    <s v="Dolce &amp; Gabbana"/>
    <s v="Dolce &amp; Gabbana Devotion 1.7 oz EDP Perfume for Women New In Box"/>
    <s v="Eau de Parfum"/>
    <n v="58.69"/>
    <s v="US $58.69"/>
    <n v="10"/>
    <s v="More than 10 available / 23 sold"/>
    <n v="23"/>
    <s v="May 24, 2024 06:41:04 PDT"/>
    <s v="Hackensack, New Jersey, United States"/>
    <x v="0"/>
    <n v="1349.87"/>
    <s v="Hackensack"/>
    <s v=" New Jersey"/>
    <s v=" United States"/>
    <m/>
    <n v="102"/>
    <n v="1294"/>
    <n v="1126"/>
    <e v="#NAME?"/>
  </r>
  <r>
    <s v="Dolce &amp; Gabbana"/>
    <s v="The One by Dolce &amp; Gabbana, 5 oz EDP Spray for Men"/>
    <s v="Eau De Parfum"/>
    <n v="75.95"/>
    <s v="US $75.95/ea"/>
    <n v="10"/>
    <s v="10 available / 3 sold"/>
    <n v="3"/>
    <s v="May 24, 2024 09:26:23 PDT"/>
    <s v="Edison, New Jersey, United States"/>
    <x v="1"/>
    <n v="227.85000000000002"/>
    <s v="Edison"/>
    <s v=" New Jersey"/>
    <s v=" United States"/>
    <m/>
    <n v="102"/>
    <n v="1848"/>
    <n v="1721"/>
    <e v="#NAME?"/>
  </r>
  <r>
    <s v="Dolce Gabbana"/>
    <s v="Dolce Gabbana Queen EDP Perfume for Women 3.4 oz Eau de Parfum Spray New Box"/>
    <s v="Eau de Parfum"/>
    <n v="38.99"/>
    <s v="US $38.99/ea"/>
    <n v="3"/>
    <s v="3 available / 122 sold"/>
    <n v="122"/>
    <s v="May 21, 2024 22:55:56 PDT"/>
    <s v="California USA Hongkong, Hong Kong"/>
    <x v="0"/>
    <n v="4756.7800000000007"/>
    <s v="California USA Hongkong"/>
    <s v=" Hong Kong"/>
    <m/>
    <m/>
    <n v="103"/>
    <n v="729"/>
    <n v="696"/>
    <e v="#NAME?"/>
  </r>
  <r>
    <s v="Dolce&amp;Gabbana"/>
    <s v="The One by Dolce &amp; Gabbana 5 / 5.0 oz EDT Cologne for Men New In Box"/>
    <s v="Eau de Toilette"/>
    <n v="63.69"/>
    <s v="US $63.69/ea"/>
    <m/>
    <s v="Limited quantity available / 4,733 sold"/>
    <n v="4733"/>
    <s v="May 24, 2024 10:18:07 PDT"/>
    <s v="Hackensack, New Jersey, United States"/>
    <x v="1"/>
    <n v="301444.76999999996"/>
    <s v="Hackensack"/>
    <s v=" New Jersey"/>
    <s v=" United States"/>
    <m/>
    <n v="104"/>
    <n v="66"/>
    <n v="19"/>
    <e v="#NAME?"/>
  </r>
  <r>
    <s v="Dolce&amp;Gabbana"/>
    <s v="The One by Dolce &amp; Gabbana D&amp;G Cologne for Men 3.3 / 3.4 oz Brand New In Box"/>
    <s v="Eau de Toilette"/>
    <n v="53.45"/>
    <s v="US $53.45/ea"/>
    <m/>
    <s v="Limited quantity available / 3,787 sold"/>
    <n v="3787"/>
    <s v="May 23, 2024 20:23:26 PDT"/>
    <s v="Hackensack, New Jersey, United States"/>
    <x v="1"/>
    <n v="202415.15000000002"/>
    <s v="Hackensack"/>
    <s v=" New Jersey"/>
    <s v=" United States"/>
    <m/>
    <n v="104"/>
    <n v="81"/>
    <n v="37"/>
    <e v="#NAME?"/>
  </r>
  <r>
    <s v="Dolce&amp;Gabbana"/>
    <s v="K by Dolce &amp; Gabbana KING cologne for men EDT 5 oz New in Box"/>
    <s v="Eau de Toilette"/>
    <n v="56.99"/>
    <s v="US $56.99/ea"/>
    <n v="68"/>
    <s v="68 available / 993 sold"/>
    <n v="993"/>
    <s v="May 14, 2024 15:34:41 PDT"/>
    <s v="Dallas, Texas, United States"/>
    <x v="1"/>
    <n v="56591.07"/>
    <s v="Dallas"/>
    <s v=" Texas"/>
    <s v=" United States"/>
    <m/>
    <n v="104"/>
    <n v="237"/>
    <n v="160"/>
    <e v="#NAME?"/>
  </r>
  <r>
    <s v="Dolce&amp;Gabbana"/>
    <s v="Light Blue by Dolce &amp; Gabbana 3.3 / 3.4 oz EDT Perfume for Women New In Box"/>
    <s v="Eau de Toilette, Spray"/>
    <n v="29.65"/>
    <s v="US $29.65"/>
    <n v="6"/>
    <s v="6 available / 821 sold"/>
    <n v="821"/>
    <s v="May 23, 2024 00:37:02 PDT"/>
    <s v="Hamtramck, Michigan, United States"/>
    <x v="0"/>
    <n v="24342.649999999998"/>
    <s v="Hamtramck"/>
    <s v=" Michigan"/>
    <s v=" United States"/>
    <m/>
    <n v="104"/>
    <n v="267"/>
    <n v="287"/>
    <e v="#NAME?"/>
  </r>
  <r>
    <s v="Dolce&amp;Gabbana"/>
    <s v="Dolce Gabbana Light Blue Men 4.2 oz / 125 mL EDT Spray New &amp; Sealed"/>
    <s v="Eau de Toilette"/>
    <n v="33.99"/>
    <s v="US $33.99/ea"/>
    <n v="10"/>
    <s v="More than 10 available / 573 sold"/>
    <n v="573"/>
    <s v="May 24, 2024 08:09:37 PDT"/>
    <s v="Detroit, Michigan, United States"/>
    <x v="1"/>
    <n v="19476.27"/>
    <s v="Detroit"/>
    <s v=" Michigan"/>
    <s v=" United States"/>
    <m/>
    <n v="104"/>
    <n v="331"/>
    <n v="322"/>
    <e v="#NAME?"/>
  </r>
  <r>
    <s v="Dolce&amp;Gabbana"/>
    <s v="Dolce &amp; Gabbana Light Blue Men 4.2 oz Eau De Toilette Spray Brand New Sealed!!"/>
    <s v="Eau de Toilette"/>
    <n v="28.5"/>
    <s v="US $28.50/ea"/>
    <n v="6"/>
    <s v="6 available / 566 sold"/>
    <n v="566"/>
    <s v="May 23, 2024 22:20:26 PDT"/>
    <s v="Grand Rapids, Michigan, United States"/>
    <x v="1"/>
    <n v="16131"/>
    <s v="Grand Rapids"/>
    <s v=" Michigan"/>
    <s v=" United States"/>
    <m/>
    <n v="104"/>
    <n v="332"/>
    <n v="363"/>
    <e v="#NAME?"/>
  </r>
  <r>
    <s v="Dolce&amp;Gabbana"/>
    <s v="Dolce &amp; Gabbana Light Blue Men 4.2 oz / 125 mL EDT Spray Brand New &amp; Sealed"/>
    <s v="Eau de Toilette"/>
    <n v="29.95"/>
    <s v="US $29.95/ea"/>
    <n v="7"/>
    <s v="7 available / 458 sold"/>
    <n v="458"/>
    <s v="May 23, 2024 08:37:49 PDT"/>
    <s v="Warren, Michigan, United States"/>
    <x v="1"/>
    <n v="13717.1"/>
    <s v="Warren"/>
    <s v=" Michigan"/>
    <s v=" United States"/>
    <m/>
    <n v="104"/>
    <n v="376"/>
    <n v="402"/>
    <e v="#NAME?"/>
  </r>
  <r>
    <s v="Dolce&amp;Gabbana"/>
    <s v="Dolce &amp; Gabbana Pour Homme 4.2 oz D&amp;G Cologne for Men Tester with Cap"/>
    <s v="Eau de Toilette"/>
    <n v="33.369999999999997"/>
    <s v="US $33.37/ea"/>
    <n v="5"/>
    <s v="5 available / 400 sold"/>
    <n v="400"/>
    <s v="May 23, 2024 11:42:30 PDT"/>
    <s v="Hackensack, New Jersey, United States"/>
    <x v="1"/>
    <n v="13347.999999999998"/>
    <s v="Hackensack"/>
    <s v=" New Jersey"/>
    <s v=" United States"/>
    <m/>
    <n v="104"/>
    <n v="418"/>
    <n v="410"/>
    <e v="#NAME?"/>
  </r>
  <r>
    <s v="Dolce&amp;Gabbana"/>
    <s v="The Only One by Dolce &amp; Gabbana perfume for women EDP 3.3 / 3.4 oz New Tester"/>
    <s v="Eau de Parfum"/>
    <n v="50.22"/>
    <s v="US $50.22/ea"/>
    <n v="8"/>
    <s v="8 available / 380 sold"/>
    <n v="380"/>
    <s v="May 23, 2024 13:02:11 PDT"/>
    <s v="Dallas, Texas, United States"/>
    <x v="0"/>
    <n v="19083.599999999999"/>
    <s v="Dallas"/>
    <s v=" Texas"/>
    <s v=" United States"/>
    <m/>
    <n v="104"/>
    <n v="429"/>
    <n v="326"/>
    <e v="#NAME?"/>
  </r>
  <r>
    <s v="Dolce&amp;Gabbana"/>
    <s v="Dolce &amp; Gabbana Light Blue  3.3 oz / 3.4 oz EDT Spray for Women Brand New Sealed"/>
    <s v="Eau de Toilette, Spray"/>
    <n v="29.9"/>
    <s v="US $29.90/ea"/>
    <n v="10"/>
    <s v="More than 10 available / 327 sold"/>
    <n v="327"/>
    <s v="May 24, 2024 10:40:07 PDT"/>
    <s v="Walled Lake, Michigan, United States"/>
    <x v="0"/>
    <n v="9777.2999999999993"/>
    <s v="Walled Lake"/>
    <s v=" Michigan"/>
    <s v=" United States"/>
    <m/>
    <n v="104"/>
    <n v="461"/>
    <n v="491"/>
    <e v="#NAME?"/>
  </r>
  <r>
    <s v="Dolce&amp;Gabbana"/>
    <s v="Dolce &amp; Gabbana Light Blue  3.3 oz / 3.4 oz EDT Spray for Women Brand New Sealed"/>
    <s v="Eau de Toilette, Spray"/>
    <n v="29.99"/>
    <s v="US $29.99/ea"/>
    <n v="10"/>
    <s v="More than 10 available / 315 sold"/>
    <n v="315"/>
    <s v="May 23, 2024 03:15:08 PDT"/>
    <s v="Mogadore, Ohio, United States"/>
    <x v="0"/>
    <n v="9446.85"/>
    <s v="Mogadore"/>
    <s v=" Ohio"/>
    <s v=" United States"/>
    <m/>
    <n v="104"/>
    <n v="466"/>
    <n v="501"/>
    <e v="#NAME?"/>
  </r>
  <r>
    <s v="Dolce&amp;Gabbana"/>
    <s v="Light Blue by Dolce &amp; Gabbana 3.3 oz / 3.4 oz 100mL EDT Spray Brand New Sealed"/>
    <s v="Eau de Toilette, Spray"/>
    <n v="29.95"/>
    <s v="US $29.95/ea"/>
    <n v="10"/>
    <s v="More than 10 available / 296 sold"/>
    <n v="296"/>
    <s v="May 24, 2024 10:55:00 PDT"/>
    <s v="West Orange, New Jersey, United States"/>
    <x v="0"/>
    <n v="8865.1999999999989"/>
    <s v="West Orange"/>
    <s v=" New Jersey"/>
    <s v=" United States"/>
    <m/>
    <n v="104"/>
    <n v="476"/>
    <n v="522"/>
    <e v="#NAME?"/>
  </r>
  <r>
    <s v="Dolce&amp;Gabbana"/>
    <s v="Light Blue 3.3 oz by Dolce &amp; Gabbana EDT Perfume for Women New In Box &amp; SEALED"/>
    <s v="Eau de Toilette"/>
    <n v="30.95"/>
    <s v="US $30.95/ea"/>
    <n v="8"/>
    <s v="8 available / 245 sold"/>
    <n v="245"/>
    <s v="May 24, 2024 05:48:01 PDT"/>
    <s v="Sterrett, Alabama, United States"/>
    <x v="0"/>
    <n v="7582.75"/>
    <s v="Sterrett"/>
    <s v=" Alabama"/>
    <s v=" United States"/>
    <m/>
    <n v="104"/>
    <n v="538"/>
    <n v="559"/>
    <e v="#NAME?"/>
  </r>
  <r>
    <s v="Dolce&amp;Gabbana"/>
    <s v="Light Blue by Dolce &amp; Gabbana 3.3 oz Women's Eau de Toilette Spray New &amp; Sealed"/>
    <s v="Eau de Toilette"/>
    <n v="32.49"/>
    <s v="US $32.49/ea"/>
    <n v="10"/>
    <s v="More than 10 available / 226 sold"/>
    <n v="226"/>
    <s v="May 24, 2024 08:10:07 PDT"/>
    <s v="Detroit, Michigan, United States"/>
    <x v="0"/>
    <n v="7342.7400000000007"/>
    <s v="Detroit"/>
    <s v=" Michigan"/>
    <s v=" United States"/>
    <m/>
    <n v="104"/>
    <n v="564"/>
    <n v="568"/>
    <e v="#NAME?"/>
  </r>
  <r>
    <s v="Dolce&amp;Gabbana"/>
    <s v="Dolce &amp; Gabbana Light Blue Women 3.4 fl oz 100 ML Eau de Toilette NEW SEALED BOX"/>
    <s v="Eau de Toilette"/>
    <n v="29.99"/>
    <s v="US $29.99/ea"/>
    <n v="8"/>
    <s v="8 available / 187 sold"/>
    <n v="187"/>
    <s v="May 24, 2024 04:23:18 PDT"/>
    <s v="Durham, North Carolina, United States"/>
    <x v="0"/>
    <n v="5608.13"/>
    <s v="Durham"/>
    <s v=" North Carolina"/>
    <s v=" United States"/>
    <m/>
    <n v="104"/>
    <n v="598"/>
    <n v="655"/>
    <e v="#NAME?"/>
  </r>
  <r>
    <s v="Dolce&amp;Gabbana"/>
    <s v="Dolce &amp; Gabbana Pour Femme 3.3 / 3.4 oz EDP Perfume for Women Brand New Tester"/>
    <s v="Eau de Parfum"/>
    <n v="41.34"/>
    <s v="US $41.34/ea"/>
    <n v="2"/>
    <s v="2 available / 171 sold"/>
    <n v="171"/>
    <s v="May 16, 2024 20:05:20 PDT"/>
    <s v="Hackensack, New Jersey, United States"/>
    <x v="0"/>
    <n v="7069.14"/>
    <s v="Hackensack"/>
    <s v=" New Jersey"/>
    <s v=" United States"/>
    <m/>
    <n v="104"/>
    <n v="626"/>
    <n v="591"/>
    <e v="#NAME?"/>
  </r>
  <r>
    <s v="Dolce&amp;Gabbana"/>
    <s v="Dolce &amp; Gabbana Light Blue 3.3 /3.4 oz Women’s Eau de Toilette EDT Spray NEW!!"/>
    <s v="Eau de Toilette"/>
    <n v="28.6"/>
    <s v="US $28.60/ea"/>
    <n v="10"/>
    <s v="10 available / 145 sold"/>
    <n v="145"/>
    <s v="May 23, 2024 09:38:33 PDT"/>
    <s v="Hamtramck, Michigan, United States"/>
    <x v="0"/>
    <n v="4147"/>
    <s v="Hamtramck"/>
    <s v=" Michigan"/>
    <s v=" United States"/>
    <m/>
    <n v="104"/>
    <n v="674"/>
    <n v="730"/>
    <e v="#NAME?"/>
  </r>
  <r>
    <s v="Dolce&amp;Gabbana"/>
    <s v="Dolce Shine by Dolce &amp; Gabbana 2.5 oz EDP Perfume for Women Brand New Tester"/>
    <s v="Eau de Parfum"/>
    <n v="34.76"/>
    <s v="US $34.76"/>
    <m/>
    <s v="Last One / 144 sold"/>
    <n v="144"/>
    <s v="May 20, 2024 05:28:09 PDT"/>
    <s v="Hackensack, New Jersey, United States"/>
    <x v="0"/>
    <n v="5005.4399999999996"/>
    <s v="Hackensack"/>
    <s v=" New Jersey"/>
    <s v=" United States"/>
    <m/>
    <n v="104"/>
    <n v="679"/>
    <n v="684"/>
    <e v="#NAME?"/>
  </r>
  <r>
    <s v="Dolce&amp;Gabbana"/>
    <s v="LIGHT BLUE FOREVER Cologne for men Dolce &amp; Gabbana 0.33 oz/10 ml EDP Spray unbox"/>
    <s v="Eau de Parfum"/>
    <n v="18.89"/>
    <s v="US $18.89/ea"/>
    <n v="10"/>
    <s v="10 available / 125 sold"/>
    <n v="125"/>
    <s v="May 24, 2024 08:50:11 PDT"/>
    <s v="New York, New York, United States"/>
    <x v="1"/>
    <n v="2361.25"/>
    <s v="New York"/>
    <s v=" New York"/>
    <s v=" United States"/>
    <m/>
    <n v="104"/>
    <n v="722"/>
    <n v="906"/>
    <e v="#NAME?"/>
  </r>
  <r>
    <s v="Dolce&amp;Gabbana"/>
    <s v="Dolce &amp; Gabbana Light Blue 3.3 /3.4 oz Women’s Eau de Toilette Spray NEW"/>
    <s v="Eau de Toilette"/>
    <n v="27.9"/>
    <s v="US $27.90/ea"/>
    <n v="2"/>
    <s v="2 available / 118 sold"/>
    <n v="118"/>
    <s v="May 22, 2024 12:46:15 PDT"/>
    <s v="Warren, Michigan, United States"/>
    <x v="0"/>
    <n v="3292.2"/>
    <s v="Warren"/>
    <s v=" Michigan"/>
    <s v=" United States"/>
    <m/>
    <n v="104"/>
    <n v="743"/>
    <n v="803"/>
    <e v="#NAME?"/>
  </r>
  <r>
    <s v="Dolce&amp;Gabbana"/>
    <s v="Dolce and Gabbana Womens Light Blue Fragrance Carded Sample 1.5ml Lot Of 5"/>
    <s v="Eau de Toilette"/>
    <n v="10"/>
    <s v="US $10.00/ea"/>
    <n v="10"/>
    <s v="More than 10 available / 110 sold"/>
    <n v="110"/>
    <s v="Apr 02, 2024 12:31:20 PDT"/>
    <s v="Layton, Utah, United States"/>
    <x v="0"/>
    <n v="1100"/>
    <s v="Layton"/>
    <s v=" Utah"/>
    <s v=" United States"/>
    <m/>
    <n v="104"/>
    <n v="767"/>
    <n v="1219"/>
    <e v="#NAME?"/>
  </r>
  <r>
    <s v="Dolce&amp;Gabbana"/>
    <s v="Dolce &amp; Gabbana Light Blue 3.3 /3.4 oz Women’s Eau de Toilette Spray New Sealed"/>
    <s v="Eau de Toilette"/>
    <n v="29.75"/>
    <s v="US $29.75/ea"/>
    <n v="9"/>
    <s v="9 available / 108 sold"/>
    <n v="108"/>
    <s v="May 23, 2024 21:29:23 PDT"/>
    <s v="Detroit, Michigan, United States"/>
    <x v="0"/>
    <n v="3213"/>
    <s v="Detroit"/>
    <s v=" Michigan"/>
    <s v=" United States"/>
    <m/>
    <n v="104"/>
    <n v="775"/>
    <n v="807"/>
    <e v="#NAME?"/>
  </r>
  <r>
    <s v="Dolce&amp;Gabbana"/>
    <s v="USA K by Dolce &amp; Gabbana cologne for men EDT 3.3 / 3.4 oz in Box New"/>
    <s v="Eau de Toilette"/>
    <n v="36.99"/>
    <s v="US $36.99/ea"/>
    <n v="2"/>
    <s v="2 available / 98 sold"/>
    <n v="98"/>
    <s v="May 23, 2024 00:18:08 PDT"/>
    <s v="College Point, New York, United States"/>
    <x v="1"/>
    <n v="3625.02"/>
    <s v="College Point"/>
    <s v=" New York"/>
    <s v=" United States"/>
    <m/>
    <n v="104"/>
    <n v="801"/>
    <n v="772"/>
    <e v="#NAME?"/>
  </r>
  <r>
    <s v="Dolce&amp;Gabbana"/>
    <s v="Dolce &amp; Gabbana Light Blue for Women 3.3 oz / 3.4 oz Refreshing EDT New"/>
    <s v="Eau de Toilette"/>
    <n v="32.49"/>
    <s v="US $32.49/ea"/>
    <n v="6"/>
    <s v="6 available / 88 sold"/>
    <n v="88"/>
    <s v="May 23, 2024 09:40:31 PDT"/>
    <s v="Macomb, Michigan, United States"/>
    <x v="0"/>
    <n v="2859.1200000000003"/>
    <s v="Macomb"/>
    <s v=" Michigan"/>
    <s v=" United States"/>
    <m/>
    <n v="104"/>
    <n v="821"/>
    <n v="849"/>
    <e v="#NAME?"/>
  </r>
  <r>
    <s v="Dolce&amp;Gabbana"/>
    <s v="Light Blue by Dolce &amp; Gabbana for women EDT 3.3 / 3.4 oz SEALED NEW"/>
    <s v="Eau de Toilette"/>
    <n v="28.85"/>
    <s v="US $28.85/ea"/>
    <n v="7"/>
    <s v="7 available / 82 sold"/>
    <n v="82"/>
    <s v="May 22, 2024 10:10:34 PDT"/>
    <s v="Hamtramck, Michigan, United States"/>
    <x v="0"/>
    <n v="2365.7000000000003"/>
    <s v="Hamtramck"/>
    <s v=" Michigan"/>
    <s v=" United States"/>
    <m/>
    <n v="104"/>
    <n v="839"/>
    <n v="905"/>
    <e v="#NAME?"/>
  </r>
  <r>
    <s v="Dolce&amp;Gabbana"/>
    <s v="12 Dolce &amp; Gabbana The One Luminous Night Exclusive Edition Sample Spray 0.8ml"/>
    <s v="Eau de Parfum"/>
    <n v="28.95"/>
    <s v="US $28.95"/>
    <m/>
    <s v="Last One / 81 sold"/>
    <n v="81"/>
    <s v="May 22, 2024 03:59:00 PDT"/>
    <s v="Pearland, Texas, United States"/>
    <x v="1"/>
    <n v="2344.9499999999998"/>
    <s v="Pearland"/>
    <s v=" Texas"/>
    <s v=" United States"/>
    <m/>
    <n v="104"/>
    <n v="843"/>
    <n v="909"/>
    <e v="#NAME?"/>
  </r>
  <r>
    <s v="Dolce&amp;Gabbana"/>
    <s v="Dolce &amp; Gabbana Light Blue Summer Vibes Eau de Toilette Sample Spray 1.5ml New"/>
    <s v="Eau de Toilette"/>
    <n v="11.95"/>
    <s v="US $11.95/ea"/>
    <n v="10"/>
    <s v="More than 10 available / 73 sold"/>
    <n v="73"/>
    <s v="May 17, 2024 03:46:05 PDT"/>
    <s v="Pearland, Texas, United States"/>
    <x v="0"/>
    <n v="872.34999999999991"/>
    <s v="Pearland"/>
    <s v=" Texas"/>
    <s v=" United States"/>
    <m/>
    <n v="104"/>
    <n v="880"/>
    <n v="1300"/>
    <e v="#NAME?"/>
  </r>
  <r>
    <s v="Dolce&amp;Gabbana"/>
    <s v="K by Dolce &amp; Gabbana 3.3 oz EDP Cologne for Men New In Box"/>
    <s v="Eau de Parfum"/>
    <n v="55.15"/>
    <s v="US $55.15"/>
    <n v="5"/>
    <s v="5 available / 64 sold"/>
    <n v="64"/>
    <s v="May 24, 2024 08:47:04 PDT"/>
    <s v="Hackensack, New Jersey, United States"/>
    <x v="1"/>
    <n v="3529.6"/>
    <s v="Hackensack"/>
    <s v=" New Jersey"/>
    <s v=" United States"/>
    <m/>
    <n v="104"/>
    <n v="923"/>
    <n v="780"/>
    <e v="#NAME?"/>
  </r>
  <r>
    <s v="Dolce&amp;Gabbana"/>
    <s v="Dolce &amp; Gabbana Light Blue 6.7 oz Spray Eau De Toilette Women's New &amp; Sealed"/>
    <s v="Eau de Toilette"/>
    <n v="53.99"/>
    <s v="US $53.99"/>
    <m/>
    <s v="Out of Stock / 54 sold"/>
    <n v="54"/>
    <s v="May 24, 2024 03:14:29 PDT"/>
    <s v="Ecorse, Michigan, United States"/>
    <x v="0"/>
    <n v="2915.46"/>
    <s v="Ecorse"/>
    <s v=" Michigan"/>
    <s v=" United States"/>
    <m/>
    <n v="104"/>
    <n v="970"/>
    <n v="840"/>
    <e v="#NAME?"/>
  </r>
  <r>
    <s v="Dolce&amp;Gabbana"/>
    <s v="Dolce &amp; Gabbana Light Blue for Men - Invigorating 4.2oz EDT Spray, New"/>
    <s v="Eau de Toilette"/>
    <n v="29.99"/>
    <s v="US $29.99/ea"/>
    <n v="7"/>
    <s v="7 available / 51 sold"/>
    <n v="51"/>
    <s v="May 22, 2024 08:29:15 PDT"/>
    <s v="Dearborn Heights, Michigan, United States"/>
    <x v="1"/>
    <n v="1529.49"/>
    <s v="Dearborn Heights"/>
    <s v=" Michigan"/>
    <s v=" United States"/>
    <m/>
    <n v="104"/>
    <n v="986"/>
    <n v="1069"/>
    <e v="#NAME?"/>
  </r>
  <r>
    <s v="Dolce&amp;Gabbana"/>
    <s v="K by Dolce &amp; Gabbana 3.4 oz Eau De Toilette King Cologne Spray for Men New"/>
    <s v="Eau de Toilette"/>
    <n v="34.99"/>
    <s v="US $34.99/ea"/>
    <n v="4"/>
    <s v="4 available / 48 sold"/>
    <n v="48"/>
    <s v="May 12, 2024 09:22:09 PDT"/>
    <s v="Pomona,California, Hong Kong"/>
    <x v="1"/>
    <n v="1679.52"/>
    <s v="Pomona"/>
    <s v="California"/>
    <s v=" Hong Kong"/>
    <m/>
    <n v="104"/>
    <n v="1006"/>
    <n v="1033"/>
    <e v="#NAME?"/>
  </r>
  <r>
    <s v="Dolce&amp;Gabbana"/>
    <s v="Light Blue by Dolce &amp; Gabbana D&amp;G 6.7 oz EDT Cologne for Men New In Box"/>
    <s v="Eau de Toilette"/>
    <n v="54.99"/>
    <s v="US $54.99/ea"/>
    <n v="2"/>
    <s v="2 available / 45 sold"/>
    <n v="45"/>
    <s v="Oct 20, 2022 18:26:14 PDT"/>
    <s v="Bellaire, Texas, United States"/>
    <x v="1"/>
    <n v="2474.5500000000002"/>
    <s v="Bellaire"/>
    <s v=" Texas"/>
    <s v=" United States"/>
    <m/>
    <n v="104"/>
    <n v="1027"/>
    <n v="889"/>
    <e v="#NAME?"/>
  </r>
  <r>
    <s v="Dolce&amp;Gabbana"/>
    <s v="Dolce &amp; Gabbana Light Blue Men 4.2 oz Eau De Toilette Spray Brand New Sealed"/>
    <s v="Eau de Toilette"/>
    <n v="28.79"/>
    <s v="US $28.79/ea"/>
    <n v="9"/>
    <s v="9 available / 45 sold"/>
    <n v="45"/>
    <s v="May 23, 2024 21:29:48 PDT"/>
    <s v="Detroit, Michigan, United States"/>
    <x v="1"/>
    <n v="1295.55"/>
    <s v="Detroit"/>
    <s v=" Michigan"/>
    <s v=" United States"/>
    <m/>
    <n v="104"/>
    <n v="1027"/>
    <n v="1138"/>
    <e v="#NAME?"/>
  </r>
  <r>
    <s v="Dolce&amp;Gabbana"/>
    <s v="Dolce &amp; Gabbana Pour Homme Men's EDT Cologne 4.2 Oz New in Box"/>
    <s v="Eau de Toilette"/>
    <n v="38.99"/>
    <s v="US $38.99/ea"/>
    <n v="5"/>
    <s v="5 available / 40 sold"/>
    <n v="40"/>
    <s v="May 21, 2024 08:49:20 PDT"/>
    <s v="Detroit, Michigan, United States"/>
    <x v="1"/>
    <n v="1559.6000000000001"/>
    <s v="Detroit"/>
    <s v=" Michigan"/>
    <s v=" United States"/>
    <m/>
    <n v="104"/>
    <n v="1072"/>
    <n v="1064"/>
    <e v="#NAME?"/>
  </r>
  <r>
    <s v="Dolce&amp;Gabbana"/>
    <s v="Dolce &amp; Gabbana Light Blue Eau Intense 6.7 oz. EDP Spray for Men. New in Box"/>
    <s v="Eau de Parfum"/>
    <n v="65.97"/>
    <s v="US $65.97/ea"/>
    <n v="10"/>
    <s v="10 available / 37 sold"/>
    <n v="37"/>
    <s v="May 24, 2024 08:08:36 PDT"/>
    <s v="Katy, Texas, United States"/>
    <x v="1"/>
    <n v="2440.89"/>
    <s v="Katy"/>
    <s v=" Texas"/>
    <s v=" United States"/>
    <m/>
    <n v="104"/>
    <n v="1108"/>
    <n v="895"/>
    <e v="#NAME?"/>
  </r>
  <r>
    <s v="Dolce&amp;Gabbana"/>
    <s v="Light Blue Eau Intense / Dolce &amp; Gabbana EDP Spray 1.6 oz (50 ml) (m)"/>
    <s v="Eau de Parfum"/>
    <n v="35.71"/>
    <s v="US $35.71"/>
    <n v="3"/>
    <s v="3 available / 36 sold"/>
    <n v="36"/>
    <s v="May 24, 2024 06:58:53 PDT"/>
    <s v="Brooklyn, New York, United States"/>
    <x v="1"/>
    <n v="1285.56"/>
    <s v="Brooklyn"/>
    <s v=" New York"/>
    <s v=" United States"/>
    <m/>
    <n v="104"/>
    <n v="1122"/>
    <n v="1142"/>
    <e v="#NAME?"/>
  </r>
  <r>
    <s v="Dolce&amp;Gabbana"/>
    <s v="Dolce &amp; Gabbana Ladies The Only One EDP Spray 3.4 oz (Tester) Fragrances"/>
    <s v="Eau de Parfum"/>
    <n v="50.75"/>
    <s v="US $50.75"/>
    <n v="3"/>
    <s v="3 available / 29 sold"/>
    <n v="29"/>
    <s v="May 23, 2024 21:50:18 PDT"/>
    <s v="Brooklyn, New York, United States"/>
    <x v="0"/>
    <n v="1471.75"/>
    <s v="Brooklyn"/>
    <s v=" New York"/>
    <s v=" United States"/>
    <m/>
    <n v="104"/>
    <n v="1204"/>
    <n v="1080"/>
    <e v="#NAME?"/>
  </r>
  <r>
    <s v="Dolce&amp;Gabbana"/>
    <s v="Dolce &amp; Gabbana Cologne For Men Eau De Toilette Spray 2.5oz./75ml **NIB**"/>
    <s v="Eau de Toilette"/>
    <n v="27.99"/>
    <s v="US $27.99/ea"/>
    <n v="7"/>
    <s v="7 available / 24 sold"/>
    <n v="24"/>
    <s v=""/>
    <s v="Des Moines, Iowa, United States"/>
    <x v="1"/>
    <n v="671.76"/>
    <s v="Des Moines"/>
    <s v=" Iowa"/>
    <s v=" United States"/>
    <m/>
    <n v="104"/>
    <n v="1275"/>
    <n v="1386"/>
    <e v="#NAME?"/>
  </r>
  <r>
    <s v="Dolce&amp;Gabbana"/>
    <s v="Dolce &amp; Gabbana Light Blue Forever Pour Homme 100ml / 3.3 oz EDP Spray Rare"/>
    <s v="Eau de Parfum"/>
    <n v="119.99"/>
    <s v="US $119.99/ea"/>
    <n v="6"/>
    <s v="6 available / 21 sold"/>
    <n v="21"/>
    <s v="May 22, 2024 15:48:32 PDT"/>
    <s v="Sanborn, New York, United States"/>
    <x v="1"/>
    <n v="2519.79"/>
    <s v="Sanborn"/>
    <s v=" New York"/>
    <s v=" United States"/>
    <m/>
    <n v="104"/>
    <n v="1329"/>
    <n v="885"/>
    <e v="#NAME?"/>
  </r>
  <r>
    <s v="Dolce&amp;Gabbana"/>
    <s v="Dolce &amp; Gabbana Light Blue EDT 3.3 oz 3.4 oz Crisp Refreshing Women's Scent"/>
    <s v="Eau de Toilette, Spray"/>
    <n v="32.49"/>
    <s v="US $32.49/ea"/>
    <n v="6"/>
    <s v="6 available / 18 sold"/>
    <n v="18"/>
    <s v="May 24, 2024 09:31:28 PDT"/>
    <s v="Farmington, Michigan, United States"/>
    <x v="0"/>
    <n v="584.82000000000005"/>
    <s v="Farmington"/>
    <s v=" Michigan"/>
    <s v=" United States"/>
    <m/>
    <n v="104"/>
    <n v="1389"/>
    <n v="1446"/>
    <e v="#NAME?"/>
  </r>
  <r>
    <s v="Dolce&amp;Gabbana"/>
    <s v="Dolce &amp; Gabbana Light Blue Italian Love Pour Homme 100ml / 3.3 oz EDT Spray Rare"/>
    <s v="Eau de Toilette"/>
    <n v="99.99"/>
    <s v="US $99.99/ea"/>
    <n v="6"/>
    <s v="6 available / 17 sold"/>
    <n v="17"/>
    <s v="May 22, 2024 13:20:36 PDT"/>
    <s v="Sanborn, New York, United States"/>
    <x v="1"/>
    <n v="1699.83"/>
    <s v="Sanborn"/>
    <s v=" New York"/>
    <s v=" United States"/>
    <m/>
    <n v="104"/>
    <n v="1408"/>
    <n v="1030"/>
    <e v="#NAME?"/>
  </r>
  <r>
    <s v="Dolce&amp;Gabbana"/>
    <s v="Dolce &amp; Gabbana 4.2oz Intenso EDP Sealed Men's Cologne"/>
    <s v="Eau de Parfum"/>
    <n v="40.99"/>
    <s v="US $40.99/ea"/>
    <n v="10"/>
    <s v="More than 10 available / 16 sold"/>
    <n v="16"/>
    <s v="May 24, 2024 10:25:34 PDT"/>
    <s v="Detroit, Michigan, United States"/>
    <x v="1"/>
    <n v="655.84"/>
    <s v="Detroit"/>
    <s v=" Michigan"/>
    <s v=" United States"/>
    <m/>
    <n v="104"/>
    <n v="1433"/>
    <n v="1401"/>
    <e v="#NAME?"/>
  </r>
  <r>
    <s v="Dolce&amp;Gabbana"/>
    <s v="Dolce &amp; Gabbana The One 2.5 oz / 75 ml Eau De Parfum Spray Women's New &amp; Sealed"/>
    <s v="Eau de Parfum"/>
    <n v="49.99"/>
    <s v="US $49.99/ea"/>
    <n v="2"/>
    <s v="2 available / 15 sold"/>
    <n v="15"/>
    <s v="May 24, 2024 03:25:17 PDT"/>
    <s v="Dunedin, Florida, United States"/>
    <x v="0"/>
    <n v="749.85"/>
    <s v="Dunedin"/>
    <s v=" Florida"/>
    <s v=" United States"/>
    <m/>
    <n v="104"/>
    <n v="1456"/>
    <n v="1342"/>
    <e v="#NAME?"/>
  </r>
  <r>
    <s v="Dolce&amp;Gabbana"/>
    <s v="Dolce &amp; Gabbana The One Luminous Night 3.3/3.4 oz Eau De Parfum 100 ml Spray Men"/>
    <s v="Eau de Parfum"/>
    <n v="239.99"/>
    <s v="US $239.99/ea"/>
    <n v="10"/>
    <s v="More than 10 available / 14 sold"/>
    <n v="14"/>
    <s v="May 21, 2024 12:41:57 PDT"/>
    <s v="El Cajon, California, United States"/>
    <x v="1"/>
    <n v="3359.86"/>
    <s v="El Cajon"/>
    <s v=" California"/>
    <s v=" United States"/>
    <m/>
    <n v="104"/>
    <n v="1480"/>
    <n v="797"/>
    <e v="#NAME?"/>
  </r>
  <r>
    <s v="Dolce&amp;Gabbana"/>
    <s v="Garden by Dolce &amp; Gabbana for Women 1.6oz Eau De Parfum Spray New In Box"/>
    <s v="Eau de Parfum"/>
    <n v="29.95"/>
    <s v="US $29.95"/>
    <n v="6"/>
    <s v="6 available / 13 sold"/>
    <n v="13"/>
    <s v="May 23, 2024 15:19:13 PDT"/>
    <s v="California, United States"/>
    <x v="0"/>
    <n v="389.34999999999997"/>
    <s v="California"/>
    <s v=" United States"/>
    <m/>
    <m/>
    <n v="104"/>
    <n v="1509"/>
    <n v="1590"/>
    <e v="#NAME?"/>
  </r>
  <r>
    <s v="Dolce&amp;Gabbana"/>
    <s v="Dolce &amp; Gabbana The One Mysterious Night Exclusive 100ml / 3.3 oz EDP Spray Men"/>
    <s v="Eau de Parfum"/>
    <n v="124.99"/>
    <s v="US $124.99"/>
    <n v="2"/>
    <s v="2 available / 13 sold"/>
    <n v="13"/>
    <s v="May 22, 2024 11:35:59 PDT"/>
    <s v="Sanborn, New York, United States"/>
    <x v="1"/>
    <n v="1624.87"/>
    <s v="Sanborn"/>
    <s v=" New York"/>
    <s v=" United States"/>
    <m/>
    <n v="104"/>
    <n v="1509"/>
    <n v="1046"/>
    <e v="#NAME?"/>
  </r>
  <r>
    <s v="Dolce&amp;Gabbana"/>
    <s v="Dolce &amp; Gabbana The One Royal Night Exclusive Edition 100ml/3.3 oz EDP Spray Men"/>
    <s v="Eau de Parfum"/>
    <n v="114.99"/>
    <s v="US $114.99/ea"/>
    <n v="7"/>
    <s v="7 available / 13 sold"/>
    <n v="13"/>
    <s v="May 24, 2024 10:00:08 PDT"/>
    <s v="Sanborn, New York, United States"/>
    <x v="1"/>
    <n v="1494.87"/>
    <s v="Sanborn"/>
    <s v=" New York"/>
    <s v=" United States"/>
    <m/>
    <n v="104"/>
    <n v="1509"/>
    <n v="1076"/>
    <e v="#NAME?"/>
  </r>
  <r>
    <s v="Dolce&amp;Gabbana"/>
    <s v="Dolce &amp; Gabbana Light Blue 1.7 oz./ 50 ml. Eau de Toilette Spray for Women New"/>
    <s v="Eau de Toilette"/>
    <n v="38"/>
    <s v="US $38.00/ea"/>
    <n v="10"/>
    <s v="10 available / 11 sold"/>
    <n v="11"/>
    <s v="May 23, 2024 13:17:17 PDT"/>
    <s v="Katy, Texas, United States"/>
    <x v="0"/>
    <n v="418"/>
    <s v="Katy"/>
    <s v=" Texas"/>
    <s v=" United States"/>
    <m/>
    <n v="104"/>
    <n v="1561"/>
    <n v="1568"/>
    <e v="#NAME?"/>
  </r>
  <r>
    <s v="Dolce&amp;Gabbana"/>
    <s v="K by Dolce and Gabbana for Men - 3.3 oz EDP Spray"/>
    <s v="Eau de Parfum"/>
    <n v="55.45"/>
    <s v="US $55.45"/>
    <n v="3"/>
    <s v="3 available / 11 sold"/>
    <n v="11"/>
    <s v="May 22, 2024 11:50:40 PDT"/>
    <s v="Brooklyn, New York, United States"/>
    <x v="1"/>
    <n v="609.95000000000005"/>
    <s v="Brooklyn"/>
    <s v=" New York"/>
    <s v=" United States"/>
    <m/>
    <n v="104"/>
    <n v="1561"/>
    <n v="1431"/>
    <e v="#NAME?"/>
  </r>
  <r>
    <s v="Dolce&amp;Gabbana"/>
    <s v="Dolce &amp; Gabbana Light Blue Men Cologne EDT 4.2oz Crisp Oceanic Scent Breeze"/>
    <s v="Eau de Toilette"/>
    <n v="29.99"/>
    <s v="US $29.99/ea"/>
    <n v="6"/>
    <s v="6 available / 10 sold"/>
    <n v="10"/>
    <s v="May 24, 2024 07:13:43 PDT"/>
    <s v="Detroit, Michigan, United States"/>
    <x v="1"/>
    <n v="299.89999999999998"/>
    <s v="Detroit"/>
    <s v=" Michigan"/>
    <s v=" United States"/>
    <m/>
    <n v="104"/>
    <n v="1586"/>
    <n v="1666"/>
    <e v="#NAME?"/>
  </r>
  <r>
    <s v="Dolce&amp;Gabbana"/>
    <s v="Dolce &amp; Gabbana Light Blue  3.3 oz / 3.4 oz EDT Spray for Women Brand New Sealed"/>
    <s v="Eau de Toilette, Spray"/>
    <n v="29.95"/>
    <s v="US $29.95/ea"/>
    <n v="9"/>
    <s v="9 available / 9 sold"/>
    <n v="9"/>
    <s v="May 24, 2024 05:54:50 PDT"/>
    <s v="Warren, Michigan, United States"/>
    <x v="0"/>
    <n v="269.55"/>
    <s v="Warren"/>
    <s v=" Michigan"/>
    <s v=" United States"/>
    <m/>
    <n v="104"/>
    <n v="1615"/>
    <n v="1691"/>
    <e v="#NAME?"/>
  </r>
  <r>
    <s v="Dolce&amp;Gabbana"/>
    <s v="Dolce &amp; Gabbana DOLCE VIOLET Women Perfume 5ml EDT Splash MINI Travel Size (C61"/>
    <s v="Eau de Parfum"/>
    <n v="18.95"/>
    <s v="US $18.95/ea"/>
    <n v="8"/>
    <s v="8 available / 9 sold"/>
    <n v="9"/>
    <s v="May 20, 2024 13:18:54 PDT"/>
    <s v="Los Angeles, California, United States"/>
    <x v="0"/>
    <n v="170.54999999999998"/>
    <s v="Los Angeles"/>
    <s v=" California"/>
    <s v=" United States"/>
    <m/>
    <n v="104"/>
    <n v="1615"/>
    <n v="1787"/>
    <e v="#NAME?"/>
  </r>
  <r>
    <s v="Dolce&amp;Gabbana"/>
    <s v="Dolce &amp; Gabbana K (King) Eau de Parfum Intense for Men 3.3 Oz / 100ml"/>
    <s v="Eau de Parfum Intense"/>
    <n v="77.989999999999995"/>
    <s v="US $77.99"/>
    <n v="33"/>
    <s v="33 available / 9 sold"/>
    <n v="9"/>
    <s v="Apr 21, 2024 23:06:38 PDT"/>
    <s v="Miami, Florida, United States"/>
    <x v="1"/>
    <n v="701.91"/>
    <s v="Miami"/>
    <s v=" Florida"/>
    <s v=" United States"/>
    <m/>
    <n v="104"/>
    <n v="1615"/>
    <n v="1369"/>
    <e v="#NAME?"/>
  </r>
  <r>
    <s v="Dolce&amp;Gabbana"/>
    <s v="Dolce &amp; Gabbana Cologne For Men Eau De Toilette Spray 2.5oz./75ml NEW (E2E-1351)"/>
    <s v="Eau de Toilette"/>
    <n v="27.99"/>
    <s v="US $27.99"/>
    <n v="10"/>
    <s v="More than 10 available / 9 sold"/>
    <n v="9"/>
    <s v=""/>
    <s v="Jersey City, New Jersey, United States"/>
    <x v="1"/>
    <n v="251.91"/>
    <s v="Jersey City"/>
    <s v=" New Jersey"/>
    <s v=" United States"/>
    <m/>
    <n v="104"/>
    <n v="1615"/>
    <n v="1705"/>
    <e v="#NAME?"/>
  </r>
  <r>
    <s v="Dolce&amp;Gabbana"/>
    <s v="Light Blue by Dolce &amp; Gabbana for Women EDT 3.3 FL OZ/ 100ML New Sealed Packed"/>
    <s v="Eau de Toilette"/>
    <n v="27.99"/>
    <s v="US $27.99"/>
    <n v="2"/>
    <s v="2 available / 8 sold"/>
    <n v="8"/>
    <s v="May 17, 2024 10:08:54 PDT"/>
    <s v="Hamtramck, Michigan, United States"/>
    <x v="0"/>
    <n v="223.92"/>
    <s v="Hamtramck"/>
    <s v=" Michigan"/>
    <s v=" United States"/>
    <m/>
    <n v="104"/>
    <n v="1644"/>
    <n v="1726"/>
    <e v="#NAME?"/>
  </r>
  <r>
    <s v="Dolce&amp;Gabbana"/>
    <s v="Dolce&amp;Gabbana Light Blue Forever for Women 3.38 fl oz Eau de Parfum Spray"/>
    <s v="Eau de Parfum"/>
    <n v="45.11"/>
    <s v="US $45.11"/>
    <n v="3"/>
    <s v="3 available / 5 sold"/>
    <n v="5"/>
    <s v="May 23, 2024 10:56:57 PDT"/>
    <s v="Brooklyn, New York, United States"/>
    <x v="0"/>
    <n v="225.55"/>
    <s v="Brooklyn"/>
    <s v=" New York"/>
    <s v=" United States"/>
    <m/>
    <n v="104"/>
    <n v="1754"/>
    <n v="1723"/>
    <e v="#NAME?"/>
  </r>
  <r>
    <s v="Dolce&amp;Gabbana"/>
    <s v="DOLCE &amp; GABBANA Devotion Eau de Parfum Miniature Perfume in Box  .17 oz MINI"/>
    <s v="Eau de Parfum"/>
    <n v="19.95"/>
    <s v="US $19.95"/>
    <m/>
    <s v="Last One / 5 sold"/>
    <n v="5"/>
    <s v=""/>
    <s v="Chatsworth, California, United States"/>
    <x v="0"/>
    <n v="99.75"/>
    <s v="Chatsworth"/>
    <s v=" California"/>
    <s v=" United States"/>
    <m/>
    <n v="104"/>
    <n v="1754"/>
    <n v="1873"/>
    <e v="#NAME?"/>
  </r>
  <r>
    <s v="Dolce&amp;Gabbana"/>
    <s v="Dolce &amp; Gabbana The One for Men 3.3 oz./ 100 ml. Eau de Parfum Spray For Men New"/>
    <s v="Eau de Parfum"/>
    <n v="74.48"/>
    <s v="US $74.48/ea"/>
    <n v="10"/>
    <s v="10 available / 5 sold"/>
    <n v="5"/>
    <s v="May 24, 2024 03:20:58 PDT"/>
    <s v="Katy, Texas, United States"/>
    <x v="1"/>
    <n v="372.40000000000003"/>
    <s v="Katy"/>
    <s v=" Texas"/>
    <s v=" United States"/>
    <m/>
    <n v="104"/>
    <n v="1754"/>
    <n v="1600"/>
    <e v="#NAME?"/>
  </r>
  <r>
    <s v="Dolce&amp;Gabbana"/>
    <s v="Dolce &amp; Gabbana Light Blue 6.7 fl oz Eau De Toilette Spray Women's New &amp; Sealed"/>
    <s v="Eau de Toilette"/>
    <n v="53.99"/>
    <s v="US $53.99/ea"/>
    <n v="9"/>
    <s v="9 available / 3 sold"/>
    <n v="3"/>
    <s v="May 23, 2024 05:39:20 PDT"/>
    <s v="Warren, Michigan, United States"/>
    <x v="0"/>
    <n v="161.97"/>
    <s v="Warren"/>
    <s v=" Michigan"/>
    <s v=" United States"/>
    <m/>
    <n v="104"/>
    <n v="1848"/>
    <n v="1797"/>
    <e v="#NAME?"/>
  </r>
  <r>
    <s v="Dolce&amp;Gabbana"/>
    <s v="D&amp;G DOLCE GABBANA 3 L'IMPERATRICE EDT 1.5ml Tester"/>
    <s v="Eau de Toilette"/>
    <n v="5.99"/>
    <s v="US $5.99"/>
    <n v="5"/>
    <s v="5 available / 3 sold"/>
    <n v="3"/>
    <s v="May 24, 2024 10:22:12 PDT"/>
    <s v="San Francisco, California, United States"/>
    <x v="0"/>
    <n v="17.97"/>
    <s v="San Francisco"/>
    <s v=" California"/>
    <s v=" United States"/>
    <m/>
    <n v="104"/>
    <n v="1848"/>
    <n v="1974"/>
    <e v="#NAME?"/>
  </r>
  <r>
    <s v="Dolce&amp;Gabbana"/>
    <s v="Dolce &amp; Gabbana &quot;K (KING) INTENSE&quot;,3.3oz, Men, EDP, Spray,2024, Sealed"/>
    <s v="Eau de Parfum"/>
    <n v="91"/>
    <s v="US $91.00"/>
    <n v="3"/>
    <s v="3 available / 1 sold"/>
    <n v="1"/>
    <s v="May 02, 2024 19:37:12 PDT"/>
    <s v="Manor, Texas, United States"/>
    <x v="1"/>
    <n v="91"/>
    <s v="Manor"/>
    <s v=" Texas"/>
    <s v=" United States"/>
    <m/>
    <n v="104"/>
    <n v="1926"/>
    <n v="1886"/>
    <e v="#NAME?"/>
  </r>
  <r>
    <s v="Dolce&amp;Gabbana"/>
    <s v="DOLCE &amp; GABBANA LIGHT BLUE FOREVER POUR HOMME EAU DE PARFUM SPRAY 50 ML/1.6 OZ."/>
    <s v="Eau de Parfum"/>
    <n v="75"/>
    <s v="US $75.00"/>
    <n v="7"/>
    <s v="7 available / 1 sold"/>
    <n v="1"/>
    <s v=""/>
    <s v="Franklin Square, New York, United States"/>
    <x v="1"/>
    <n v="75"/>
    <s v="Franklin Square"/>
    <s v=" New York"/>
    <s v=" United States"/>
    <m/>
    <n v="104"/>
    <n v="1926"/>
    <n v="1909"/>
    <e v="#NAME?"/>
  </r>
  <r>
    <s v="Donna Karan"/>
    <s v="Donna Karan Cashmere Mist 3.4 oz / 100ml Women Eau de Parfum Brand New Sealed"/>
    <s v="Eau de Parfum"/>
    <n v="29.95"/>
    <s v="US $29.95/ea"/>
    <n v="8"/>
    <s v="8 available / 1,239 sold"/>
    <n v="1239"/>
    <s v="May 22, 2024 08:24:55 PDT"/>
    <s v="Warren, Michigan, United States"/>
    <x v="0"/>
    <n v="37108.049999999996"/>
    <s v="Warren"/>
    <s v=" Michigan"/>
    <s v=" United States"/>
    <m/>
    <n v="105"/>
    <n v="215"/>
    <n v="219"/>
    <e v="#NAME?"/>
  </r>
  <r>
    <s v="Donna Karan"/>
    <s v="Donna Karan CASHMERE MIST Deodorant-Anti-Perspirant Stick 1 OZ / 30mL NEW"/>
    <s v="Deodorant Stick"/>
    <n v="19.989999999999998"/>
    <s v="US $19.99/ea"/>
    <n v="10"/>
    <s v="More than 10 available / 441 sold"/>
    <n v="441"/>
    <s v="May 20, 2024 11:47:05 PDT"/>
    <s v="Elizabeth, New Jersey, United States"/>
    <x v="0"/>
    <n v="8815.59"/>
    <s v="Elizabeth"/>
    <s v=" New Jersey"/>
    <s v=" United States"/>
    <m/>
    <n v="105"/>
    <n v="386"/>
    <n v="523"/>
    <e v="#NAME?"/>
  </r>
  <r>
    <s v="Donna Karan"/>
    <s v="Donna Karan Cashmere Mist 3.4oz Women's Eau de Parfum Brand New Sealed"/>
    <s v="Eau de Parfum"/>
    <n v="28.99"/>
    <s v="US $28.99"/>
    <n v="3"/>
    <s v="3 available / 379 sold"/>
    <n v="379"/>
    <s v="May 24, 2024 01:38:38 PDT"/>
    <s v="Hamtramck, Michigan, United States"/>
    <x v="0"/>
    <n v="10987.21"/>
    <s v="Hamtramck"/>
    <s v=" Michigan"/>
    <s v=" United States"/>
    <m/>
    <n v="105"/>
    <n v="430"/>
    <n v="457"/>
    <e v="#NAME?"/>
  </r>
  <r>
    <s v="Donna Karan"/>
    <s v="BE DELICIOUS Perfume DKNY Donna Karan 1.0 Oz 30 ml EDP Spray Women Without Box"/>
    <s v="Eau de Parfum"/>
    <n v="24.99"/>
    <s v="US $24.99/ea"/>
    <n v="10"/>
    <s v="More than 10 available / 370 sold"/>
    <n v="370"/>
    <s v="May 15, 2024 06:49:47 PDT"/>
    <s v="Piscataway, New Jersey, United States"/>
    <x v="0"/>
    <n v="9246.2999999999993"/>
    <s v="Piscataway"/>
    <s v=" New Jersey"/>
    <s v=" United States"/>
    <m/>
    <n v="105"/>
    <n v="434"/>
    <n v="512"/>
    <e v="#NAME?"/>
  </r>
  <r>
    <s v="Donna Karan"/>
    <s v="Cashmere Mist by Donna Karan 3.4 oz / 100ml Women Eau de Parfum Brand New Sealed"/>
    <s v="Eau de Parfum"/>
    <n v="29.89"/>
    <s v="US $29.89/ea"/>
    <n v="10"/>
    <s v="More than 10 available / 339 sold"/>
    <n v="339"/>
    <s v="May 22, 2024 08:57:12 PDT"/>
    <s v="Miles City, Montana, United States"/>
    <x v="0"/>
    <n v="10132.710000000001"/>
    <s v="Miles City"/>
    <s v=" Montana"/>
    <s v=" United States"/>
    <m/>
    <n v="105"/>
    <n v="452"/>
    <n v="482"/>
    <e v="#NAME?"/>
  </r>
  <r>
    <s v="Donna Karan"/>
    <s v="Cashmere Mist by Donna Karan 3.4 oz / 100mL Spray for Women EDP Brand New Sealed"/>
    <s v="Eau de Parfum"/>
    <n v="29.99"/>
    <s v="US $29.99/ea"/>
    <n v="10"/>
    <s v="More than 10 available / 223 sold"/>
    <n v="223"/>
    <s v="May 24, 2024 10:55:06 PDT"/>
    <s v="West Orange, New Jersey, United States"/>
    <x v="0"/>
    <n v="6687.7699999999995"/>
    <s v="West Orange"/>
    <s v=" New Jersey"/>
    <s v=" United States"/>
    <m/>
    <n v="105"/>
    <n v="567"/>
    <n v="606"/>
    <e v="#NAME?"/>
  </r>
  <r>
    <s v="Donna Karan"/>
    <s v="Be Delicious DKNY by Donna Karan, 8 oz Fragrance Mist for Women"/>
    <s v="Gift Sets"/>
    <n v="16.260000000000002"/>
    <s v="US $16.26/ea"/>
    <n v="10"/>
    <s v="More than 10 available / 110 sold"/>
    <n v="110"/>
    <s v="May 24, 2024 10:21:10 PDT"/>
    <s v="Edison, New Jersey, United States"/>
    <x v="0"/>
    <n v="1788.6000000000001"/>
    <s v="Edison"/>
    <s v=" New Jersey"/>
    <s v=" United States"/>
    <m/>
    <n v="105"/>
    <n v="767"/>
    <n v="1006"/>
    <e v="#NAME?"/>
  </r>
  <r>
    <s v="Donna Karan"/>
    <s v="Donna karen Cashmere Mist Deodorant 1.7oz"/>
    <s v="Cream"/>
    <n v="26.99"/>
    <s v="US $26.99"/>
    <n v="10"/>
    <s v="More than 10 available / 69 sold"/>
    <n v="69"/>
    <s v="Feb 21, 2024 16:09:45 PST"/>
    <s v="Chicago, Illinois, United States"/>
    <x v="0"/>
    <n v="1862.31"/>
    <s v="Chicago"/>
    <s v=" Illinois"/>
    <s v=" United States"/>
    <m/>
    <n v="105"/>
    <n v="896"/>
    <n v="986"/>
    <e v="#NAME?"/>
  </r>
  <r>
    <s v="Donna Karan"/>
    <s v="Donna Karan Cashmere Mist EDP 3.4oz Women's Fragrance New Sealed"/>
    <s v="Eau de Parfum"/>
    <n v="29.99"/>
    <s v="US $29.99/ea"/>
    <n v="6"/>
    <s v="6 available / 26 sold"/>
    <n v="26"/>
    <s v="May 22, 2024 08:56:28 PDT"/>
    <s v="Detroit, Michigan, United States"/>
    <x v="0"/>
    <n v="779.74"/>
    <s v="Detroit"/>
    <s v=" Michigan"/>
    <s v=" United States"/>
    <m/>
    <n v="105"/>
    <n v="1245"/>
    <n v="1332"/>
    <e v="#NAME?"/>
  </r>
  <r>
    <s v="Dossier"/>
    <s v="Dossier FLORAL MARSHMALLOW Eau de Parfum 1.7 Fl oz / 50 mL Perfume NEW IN BOX"/>
    <s v="Eau de Parfum"/>
    <n v="26.9"/>
    <s v="US $26.90/ea"/>
    <n v="10"/>
    <s v="More than 10 available / 150 sold"/>
    <n v="150"/>
    <s v="May 06, 2024 12:18:45 PDT"/>
    <s v="Los Angeles, California, United States"/>
    <x v="0"/>
    <n v="4035"/>
    <s v="Los Angeles"/>
    <s v=" California"/>
    <s v=" United States"/>
    <m/>
    <n v="106"/>
    <n v="660"/>
    <n v="741"/>
    <e v="#NAME?"/>
  </r>
  <r>
    <s v="Dossier"/>
    <s v="Dossier FRUITY ORANGE Eau de Parfum 1.7 Fl oz / 50 mL Perfume NEW IN BOX"/>
    <s v="Eau de Parfum"/>
    <n v="15"/>
    <s v="US $15.00/ea"/>
    <n v="10"/>
    <s v="More than 10 available / 65 sold"/>
    <n v="65"/>
    <s v="May 19, 2024 23:29:11 PDT"/>
    <s v="Los Angeles, California, United States"/>
    <x v="0"/>
    <n v="975"/>
    <s v="Los Angeles"/>
    <s v=" California"/>
    <s v=" United States"/>
    <m/>
    <n v="106"/>
    <n v="913"/>
    <n v="1265"/>
    <e v="#NAME?"/>
  </r>
  <r>
    <s v="Dossier"/>
    <s v="Dossier Musky Oakmoss Eau de Parfum Natural Fragrance 1.7 Oz Cologne New no Box"/>
    <s v="Eau de Parfum"/>
    <n v="22.99"/>
    <s v="US $22.99"/>
    <n v="10"/>
    <s v="More than 10 available / 52 sold"/>
    <n v="52"/>
    <s v="May 17, 2024 11:39:08 PDT"/>
    <s v="Bogota, New Jersey, United States"/>
    <x v="1"/>
    <n v="1195.48"/>
    <s v="Bogota"/>
    <s v=" New Jersey"/>
    <s v=" United States"/>
    <m/>
    <n v="106"/>
    <n v="977"/>
    <n v="1187"/>
    <e v="#NAME?"/>
  </r>
  <r>
    <s v="Dossier"/>
    <s v="Dossier FRUITY BROWN SUGAR Eau de Parfum 1.7 Fl oz / 50 mL Perfume NEW IN BOX"/>
    <s v="Eau de Parfum"/>
    <n v="20"/>
    <s v="US $20.00/ea"/>
    <n v="4"/>
    <s v="4 available / 47 sold"/>
    <n v="47"/>
    <s v="Apr 16, 2024 17:19:14 PDT"/>
    <s v="Los Angeles, California, United States"/>
    <x v="0"/>
    <n v="940"/>
    <s v="Los Angeles"/>
    <s v=" California"/>
    <s v=" United States"/>
    <m/>
    <n v="106"/>
    <n v="1014"/>
    <n v="1279"/>
    <e v="#NAME?"/>
  </r>
  <r>
    <s v="Dossier"/>
    <s v="Dossier WOODY OAKMOSS Eau de Parfum 1.7 Fl oz / 50 mL Perfume NEW IN BOX"/>
    <s v="Eau de Parfum"/>
    <n v="20"/>
    <s v="US $20.00/ea"/>
    <n v="2"/>
    <s v="2 available / 41 sold"/>
    <n v="41"/>
    <s v="May 05, 2024 23:15:34 PDT"/>
    <s v="Los Angeles, California, United States"/>
    <x v="0"/>
    <n v="820"/>
    <s v="Los Angeles"/>
    <s v=" California"/>
    <s v=" United States"/>
    <m/>
    <n v="106"/>
    <n v="1064"/>
    <n v="1316"/>
    <e v="#NAME?"/>
  </r>
  <r>
    <s v="dossier"/>
    <s v="Dossier Floral Honeysuckle Eau de Parfum Spray 1.7 Oz EDP Perfume NEW No Box"/>
    <s v="Perfume"/>
    <n v="22.99"/>
    <s v="US $22.99"/>
    <n v="9"/>
    <s v="9 available / 39 sold"/>
    <n v="39"/>
    <s v="May 17, 2024 11:34:01 PDT"/>
    <s v="Bogota, New Jersey, United States"/>
    <x v="0"/>
    <n v="896.6099999999999"/>
    <s v="Bogota"/>
    <s v=" New Jersey"/>
    <s v=" United States"/>
    <m/>
    <n v="106"/>
    <n v="1085"/>
    <n v="1294"/>
    <e v="#NAME?"/>
  </r>
  <r>
    <s v="Dossier"/>
    <s v="Dossier Fruity Almond Eau de Parfum 1.7 Oz Fragrance Perfume NEW IN BOX"/>
    <s v="Eau de Parfum"/>
    <n v="18.75"/>
    <s v="US $18.75"/>
    <n v="10"/>
    <s v="More than 10 available / 29 sold"/>
    <n v="29"/>
    <s v="May 17, 2024 20:15:49 PDT"/>
    <s v="Glendora, California, United States"/>
    <x v="0"/>
    <n v="543.75"/>
    <s v="Glendora"/>
    <s v=" California"/>
    <s v=" United States"/>
    <m/>
    <n v="106"/>
    <n v="1204"/>
    <n v="1476"/>
    <e v="#NAME?"/>
  </r>
  <r>
    <s v="Dossier"/>
    <s v="Dossier WOODY HYACINTH Eau de Parfum 1.7 Fl oz / 50 mL Perfume NEW IN BOX"/>
    <s v="Eau de Parfum"/>
    <n v="20"/>
    <s v="US $20.00/ea"/>
    <n v="6"/>
    <s v="6 available / 24 sold"/>
    <n v="24"/>
    <s v=""/>
    <s v="Los Angeles, California, United States"/>
    <x v="0"/>
    <n v="480"/>
    <s v="Los Angeles"/>
    <s v=" California"/>
    <s v=" United States"/>
    <m/>
    <n v="106"/>
    <n v="1275"/>
    <n v="1515"/>
    <e v="#NAME?"/>
  </r>
  <r>
    <s v="Dossier"/>
    <s v="Dossier Gourmand White Flowers 1.7 oz Cologne Spray New No Box"/>
    <s v="Cologne Spray"/>
    <n v="22.99"/>
    <s v="US $22.99"/>
    <n v="10"/>
    <s v="More than 10 available / 23 sold"/>
    <n v="23"/>
    <s v="May 17, 2024 11:37:53 PDT"/>
    <s v="Bogota, New Jersey, United States"/>
    <x v="0"/>
    <n v="528.77"/>
    <s v="Bogota"/>
    <s v=" New Jersey"/>
    <s v=" United States"/>
    <m/>
    <n v="106"/>
    <n v="1294"/>
    <n v="1487"/>
    <e v="#NAME?"/>
  </r>
  <r>
    <s v="Dossier"/>
    <s v="Dossier Citrus Ginger Eau de Parfum. Size: 50ml / 1.7oz"/>
    <s v="Eau de Parfum"/>
    <n v="20"/>
    <s v="US $20.00/ea"/>
    <n v="8"/>
    <s v="8 available / 23 sold"/>
    <n v="23"/>
    <s v=""/>
    <s v="Los Angeles, California, United States"/>
    <x v="1"/>
    <n v="460"/>
    <s v="Los Angeles"/>
    <s v=" California"/>
    <s v=" United States"/>
    <m/>
    <n v="106"/>
    <n v="1294"/>
    <n v="1532"/>
    <e v="#NAME?"/>
  </r>
  <r>
    <s v="Dossier"/>
    <s v="Dossier FRUITY ALMOND Eau de Parfum 1.7 Fl oz / 50 mL Perfume NEW IN BOX"/>
    <s v="Eau de Parfum"/>
    <n v="20"/>
    <s v="US $20.00/ea"/>
    <n v="8"/>
    <s v="8 available / 22 sold"/>
    <n v="22"/>
    <s v=""/>
    <s v="Los Angeles, California, United States"/>
    <x v="0"/>
    <n v="440"/>
    <s v="Los Angeles"/>
    <s v=" California"/>
    <s v=" United States"/>
    <m/>
    <n v="106"/>
    <n v="1310"/>
    <n v="1544"/>
    <e v="#NAME?"/>
  </r>
  <r>
    <s v="Dossier"/>
    <s v="Dossier POWDERY PEACH Eau de Parfum 1.7 Fl oz / 50 mL Perfume NEW IN BOX"/>
    <s v="Eau de Parfum"/>
    <n v="20"/>
    <s v="US $20.00/ea"/>
    <n v="8"/>
    <s v="8 available / 22 sold"/>
    <n v="22"/>
    <s v=""/>
    <s v="Los Angeles, California, United States"/>
    <x v="0"/>
    <n v="440"/>
    <s v="Los Angeles"/>
    <s v=" California"/>
    <s v=" United States"/>
    <m/>
    <n v="106"/>
    <n v="1310"/>
    <n v="1544"/>
    <e v="#NAME?"/>
  </r>
  <r>
    <s v="Dossier"/>
    <s v="Dossier Musky Oakmoss Eau de Parfum. Size: 50ml / 1.7oz"/>
    <s v="Eau de Parfum"/>
    <n v="29"/>
    <s v="US $29.00"/>
    <m/>
    <s v="Last One / 19 sold"/>
    <n v="19"/>
    <s v="May 05, 2024 23:18:46 PDT"/>
    <s v="Los Angeles, California, United States"/>
    <x v="1"/>
    <n v="551"/>
    <s v="Los Angeles"/>
    <s v=" California"/>
    <s v=" United States"/>
    <m/>
    <n v="106"/>
    <n v="1368"/>
    <n v="1467"/>
    <e v="#NAME?"/>
  </r>
  <r>
    <s v="Dossier"/>
    <s v="Dossier Citrus Peony Eau de Parfum. Size: 50ml / 1.7oz"/>
    <s v="Eau de Parfum"/>
    <n v="22"/>
    <s v="US $22.00/ea"/>
    <n v="10"/>
    <s v="More than 10 available / 18 sold"/>
    <n v="18"/>
    <s v=""/>
    <s v="Los Angeles, California, United States"/>
    <x v="0"/>
    <n v="396"/>
    <s v="Los Angeles"/>
    <s v=" California"/>
    <s v=" United States"/>
    <m/>
    <n v="106"/>
    <n v="1389"/>
    <n v="1585"/>
    <e v="#NAME?"/>
  </r>
  <r>
    <s v="Dossier"/>
    <s v="Dossier Spicy Vetiver Eau de Parfum. Size: 50ml / 1.7oz"/>
    <s v="Eau de Parfum"/>
    <n v="20"/>
    <s v="US $20.00/ea"/>
    <n v="10"/>
    <s v="More than 10 available / 16 sold"/>
    <n v="16"/>
    <s v="Apr 12, 2024 21:26:05 PDT"/>
    <s v="Los Angeles, California, United States"/>
    <x v="1"/>
    <n v="320"/>
    <s v="Los Angeles"/>
    <s v=" California"/>
    <s v=" United States"/>
    <m/>
    <n v="106"/>
    <n v="1433"/>
    <n v="1640"/>
    <e v="#NAME?"/>
  </r>
  <r>
    <s v="Dossier"/>
    <s v="Dossier Fougere Pink Pepper Eau de Parfum. Size: 50ml / 1.7oz"/>
    <s v="Eau de Parfum"/>
    <n v="20"/>
    <s v="US $20.00/ea"/>
    <n v="10"/>
    <s v="More than 10 available / 16 sold"/>
    <n v="16"/>
    <s v="May 05, 2024 23:17:39 PDT"/>
    <s v="Los Angeles, California, United States"/>
    <x v="1"/>
    <n v="320"/>
    <s v="Los Angeles"/>
    <s v=" California"/>
    <s v=" United States"/>
    <m/>
    <n v="106"/>
    <n v="1433"/>
    <n v="1640"/>
    <e v="#NAME?"/>
  </r>
  <r>
    <s v="Dossier"/>
    <s v="AQUATIC LIME mens DOSSIER fragrance EDT for Acqua Di Gio 1.7oz 50ml"/>
    <s v="Eau de Toilette"/>
    <n v="18.989999999999998"/>
    <s v="US $18.99"/>
    <n v="10"/>
    <s v="More than 10 available / 14 sold"/>
    <n v="14"/>
    <s v="May 17, 2024 11:37:40 PDT"/>
    <s v="Bogota, New Jersey, United States"/>
    <x v="1"/>
    <n v="265.85999999999996"/>
    <s v="Bogota"/>
    <s v=" New Jersey"/>
    <s v=" United States"/>
    <m/>
    <n v="106"/>
    <n v="1480"/>
    <n v="1693"/>
    <e v="#NAME?"/>
  </r>
  <r>
    <s v="Dossier"/>
    <s v="Dossier Aromatic Watermelon Eau de Parfum. Size: 50ml / 1.7oz"/>
    <s v="Eau de Parfum"/>
    <n v="15"/>
    <s v="US $15.00"/>
    <n v="10"/>
    <s v="More than 10 available / 12 sold"/>
    <n v="12"/>
    <s v="May 19, 2024 23:29:58 PDT"/>
    <s v="Los Angeles, California, United States"/>
    <x v="1"/>
    <n v="180"/>
    <s v="Los Angeles"/>
    <s v=" California"/>
    <s v=" United States"/>
    <m/>
    <n v="106"/>
    <n v="1531"/>
    <n v="1774"/>
    <e v="#NAME?"/>
  </r>
  <r>
    <s v="Dossier"/>
    <s v="Dossier Ambery Vanilla Eau de Parfum. Size: 50ml / 1.7oz"/>
    <s v="Eau de Parfum"/>
    <n v="19"/>
    <s v="US $19.00/ea"/>
    <n v="10"/>
    <s v="More than 10 available / 10 sold"/>
    <n v="10"/>
    <s v=""/>
    <s v="Los Angeles, California, United States"/>
    <x v="0"/>
    <n v="190"/>
    <s v="Los Angeles"/>
    <s v=" California"/>
    <s v=" United States"/>
    <m/>
    <n v="106"/>
    <n v="1586"/>
    <n v="1765"/>
    <e v="#NAME?"/>
  </r>
  <r>
    <s v="Dossier"/>
    <s v="Woody Peony Womans Dossier fragrance for Ex Nihilo's Fleur Narcotique 90%  FULL"/>
    <s v="Eau de Parfum"/>
    <n v="38"/>
    <s v="US $38.00"/>
    <n v="2"/>
    <s v="2 available / 8 sold"/>
    <n v="8"/>
    <s v=""/>
    <s v="Saint Clair, Michigan, United States"/>
    <x v="0"/>
    <n v="304"/>
    <s v="Saint Clair"/>
    <s v=" Michigan"/>
    <s v=" United States"/>
    <m/>
    <n v="106"/>
    <n v="1644"/>
    <n v="1658"/>
    <e v="#NAME?"/>
  </r>
  <r>
    <s v="Dossier"/>
    <s v="Dossier MUSKY MUSK Eau de Parfum 1.7 Fl oz / 50 mL Perfume NEW IN BOX"/>
    <s v="Eau de Parfum"/>
    <n v="20"/>
    <s v="US $20.00/ea"/>
    <n v="10"/>
    <s v="More than 10 available"/>
    <m/>
    <s v=""/>
    <s v="Los Angeles, California, United States"/>
    <x v="0"/>
    <n v="0"/>
    <s v="Los Angeles"/>
    <s v=" California"/>
    <s v=" United States"/>
    <m/>
    <n v="106"/>
    <e v="#N/A"/>
    <n v="1979"/>
    <e v="#NAME?"/>
  </r>
  <r>
    <s v="Dossier"/>
    <s v="Dossier Aromatic Pineapple Eau de Parfum. Size: 50ml / 1.7oz"/>
    <s v="Eau de Parfum"/>
    <n v="20"/>
    <s v="US $20.00/ea"/>
    <n v="10"/>
    <s v="More than 10 available"/>
    <m/>
    <s v=""/>
    <s v="Los Angeles, California, United States"/>
    <x v="1"/>
    <n v="0"/>
    <s v="Los Angeles"/>
    <s v=" California"/>
    <s v=" United States"/>
    <m/>
    <n v="106"/>
    <e v="#N/A"/>
    <n v="1979"/>
    <e v="#NAME?"/>
  </r>
  <r>
    <s v="Dumont"/>
    <s v="Dumont Men's Nitro Red EDP Spray 3.4 oz Fragrances 3760060761880"/>
    <s v="Fragrances"/>
    <n v="49.99"/>
    <s v="US $49.99"/>
    <n v="3"/>
    <s v="3 available / 187 sold"/>
    <n v="187"/>
    <s v="May 24, 2024 09:02:39 PDT"/>
    <s v="Brooklyn, New York, United States"/>
    <x v="1"/>
    <n v="9348.130000000001"/>
    <s v="Brooklyn"/>
    <s v=" New York"/>
    <s v=" United States"/>
    <m/>
    <n v="107"/>
    <n v="598"/>
    <n v="506"/>
    <e v="#NAME?"/>
  </r>
  <r>
    <s v="Dvyne Fragrances"/>
    <s v="Assorted Body Oils - 100% Pure Uncut Fragrances - 1/3 Oz Roll-Ons For Men"/>
    <s v="Body Oil"/>
    <n v="8"/>
    <s v="US $8.00/ea"/>
    <n v="10"/>
    <s v="More than 10 available / 1,113 sold"/>
    <n v="1113"/>
    <s v="May 22, 2024 08:22:07 PDT"/>
    <s v="Fort Lauderdale, Florida, United States"/>
    <x v="1"/>
    <n v="8904"/>
    <s v="Fort Lauderdale"/>
    <s v=" Florida"/>
    <s v=" United States"/>
    <m/>
    <n v="108"/>
    <n v="225"/>
    <n v="521"/>
    <e v="#NAME?"/>
  </r>
  <r>
    <s v="EBC"/>
    <s v="Long Lasting Fire Cologne for Men (Inspired by Fahrenheit) 3.4oz/100ml"/>
    <s v="Eau de Cologne"/>
    <n v="13.5"/>
    <s v="US $13.50"/>
    <n v="10"/>
    <s v="10 available / 17 sold"/>
    <n v="17"/>
    <s v="May 09, 2024 17:47:19 PDT"/>
    <s v="Hialeah, Florida, United States"/>
    <x v="1"/>
    <n v="229.5"/>
    <s v="Hialeah"/>
    <s v=" Florida"/>
    <s v=" United States"/>
    <m/>
    <n v="109"/>
    <n v="1408"/>
    <n v="1717"/>
    <e v="#NAME?"/>
  </r>
  <r>
    <s v="Ed Hardy"/>
    <s v="Ed Hardy Hearts &amp; Daggers 3.4 oz edt Cologne Spray for Men New in Box"/>
    <s v="Eau de Toilette"/>
    <n v="20.25"/>
    <s v="US $20.25/ea"/>
    <n v="311"/>
    <s v="311 available / 6,633 sold"/>
    <n v="6633"/>
    <s v="May 23, 2024 14:38:05 PDT"/>
    <s v="Dallas, Texas, United States"/>
    <x v="1"/>
    <n v="134318.25"/>
    <s v="Dallas"/>
    <s v=" Texas"/>
    <s v=" United States"/>
    <m/>
    <n v="110"/>
    <n v="33"/>
    <n v="68"/>
    <e v="#NAME?"/>
  </r>
  <r>
    <s v="Ed Hardy"/>
    <s v="Ed Hardy Born Wild Eau De Toilette Spray 3.4oz./100ml (Scuffs &amp; Scratches)No Cap"/>
    <s v="Eau de Toilette"/>
    <n v="40.950000000000003"/>
    <s v="US $40.95"/>
    <n v="3"/>
    <s v="3 available / 14 sold"/>
    <n v="14"/>
    <s v="Apr 26, 2024 08:32:12 PDT"/>
    <s v="Pompano Beach, Florida, United States"/>
    <x v="1"/>
    <n v="573.30000000000007"/>
    <s v="Pompano Beach"/>
    <s v=" Florida"/>
    <s v=" United States"/>
    <m/>
    <n v="110"/>
    <n v="1480"/>
    <n v="1453"/>
    <e v="#NAME?"/>
  </r>
  <r>
    <s v="El Ganso"/>
    <s v="El Ganso Bravo Monsieur Eau De Toilette EDT  4.2 oz 125 ml Cologne New"/>
    <s v="Eau de Toilette"/>
    <n v="56"/>
    <s v="US $56.00"/>
    <n v="3"/>
    <s v="3 available / 6 sold"/>
    <n v="6"/>
    <s v="May 14, 2024 03:39:09 PDT"/>
    <s v="Winter Haven, Florida, United States"/>
    <x v="1"/>
    <n v="336"/>
    <s v="Winter Haven"/>
    <s v=" Florida"/>
    <s v=" United States"/>
    <m/>
    <n v="111"/>
    <n v="1721"/>
    <n v="1624"/>
    <e v="#NAME?"/>
  </r>
  <r>
    <s v="Elie Saab"/>
    <s v="Elie Saab Girl of Now Shine EDP 1.0 oz Fragrances 7640233340233"/>
    <s v="Fragrances"/>
    <n v="34.770000000000003"/>
    <s v="US $34.77"/>
    <n v="3"/>
    <s v="3 available / 4 sold"/>
    <n v="4"/>
    <s v="May 22, 2024 17:20:38 PDT"/>
    <s v="Brooklyn, New York, United States"/>
    <x v="0"/>
    <n v="139.08000000000001"/>
    <s v="Brooklyn"/>
    <s v=" New York"/>
    <s v=" United States"/>
    <m/>
    <n v="112"/>
    <n v="1798"/>
    <n v="1829"/>
    <e v="#NAME?"/>
  </r>
  <r>
    <s v="Elixir"/>
    <s v="Christian Dior Sauvage Elixir Men EDC Spray 2 oz Sealed."/>
    <s v="EDC"/>
    <n v="110.19"/>
    <s v="US $110.19"/>
    <n v="10"/>
    <s v="10 available / 11 sold"/>
    <n v="11"/>
    <s v="May 23, 2024 21:56:47 PDT"/>
    <s v="Corona, California, United States"/>
    <x v="1"/>
    <n v="1212.0899999999999"/>
    <s v="Corona"/>
    <s v=" California"/>
    <s v=" United States"/>
    <m/>
    <n v="113"/>
    <n v="1561"/>
    <n v="1170"/>
    <e v="#NAME?"/>
  </r>
  <r>
    <s v="Elizabeth &amp; James"/>
    <s v="Elizabeth &amp; James Nirvana Rose 0.34 oz eau de parfum rollerball NIB"/>
    <s v="Eau de Parfum"/>
    <n v="10.99"/>
    <s v="US $10.99/ea"/>
    <n v="10"/>
    <s v="More than 10 available / 104 sold"/>
    <n v="104"/>
    <s v="May 16, 2024 14:41:54 PDT"/>
    <s v="Edison, New Jersey, United States"/>
    <x v="0"/>
    <n v="1142.96"/>
    <s v="Edison"/>
    <s v=" New Jersey"/>
    <s v=" United States"/>
    <m/>
    <n v="114"/>
    <n v="781"/>
    <n v="1205"/>
    <e v="#NAME?"/>
  </r>
  <r>
    <s v="Elizabeth And James Nirvana"/>
    <s v="Elizabeth And James Nirvana Amethyst Eau De Parfum Spray For Women 1.7 oz / 50ml"/>
    <s v="Eau de Parfum"/>
    <n v="19.12"/>
    <s v="US $19.12/ea"/>
    <n v="3"/>
    <s v="3 available / 42 sold"/>
    <n v="42"/>
    <s v="May 23, 2024 20:18:14 PDT"/>
    <s v="Linden, New Jersey, United States"/>
    <x v="0"/>
    <n v="803.04000000000008"/>
    <s v="Linden"/>
    <s v=" New Jersey"/>
    <s v=" United States"/>
    <m/>
    <n v="115"/>
    <n v="1054"/>
    <n v="1322"/>
    <e v="#NAME?"/>
  </r>
  <r>
    <s v="Elizabeth Arden"/>
    <s v="White Tea by Elizabeth Arden 3.3 / 3.4 oz EDT Perfume for Women New in Box"/>
    <s v="Eau de Toilette"/>
    <n v="26.33"/>
    <s v="US $26.33/ea"/>
    <n v="10"/>
    <s v="More than 10 available / 2,250 sold"/>
    <n v="2250"/>
    <s v="May 24, 2024 09:17:36 PDT"/>
    <s v="Hackensack, New Jersey, United States"/>
    <x v="0"/>
    <n v="59242.499999999993"/>
    <s v="Hackensack"/>
    <s v=" New Jersey"/>
    <s v=" United States"/>
    <m/>
    <n v="116"/>
    <n v="131"/>
    <n v="154"/>
    <e v="#NAME?"/>
  </r>
  <r>
    <s v="Elizabeth Arden"/>
    <s v="SUNFLOWERS by Elizabeth Arden for women EDT 3.3 / 3.4 oz New in Box"/>
    <s v="Eau de Toilette"/>
    <n v="15.31"/>
    <s v="US $15.31/ea"/>
    <n v="331"/>
    <s v="331 available / 1,927 sold"/>
    <n v="1927"/>
    <s v="May 23, 2024 18:06:10 PDT"/>
    <s v="Dallas, Texas, United States"/>
    <x v="0"/>
    <n v="29502.370000000003"/>
    <s v="Dallas"/>
    <s v=" Texas"/>
    <s v=" United States"/>
    <m/>
    <n v="116"/>
    <n v="153"/>
    <n v="256"/>
    <e v="#NAME?"/>
  </r>
  <r>
    <s v="Elizabeth Arden"/>
    <s v="BLUE GRASS by Elizabeth Arden 3.3 oz edp New in Box Sealed"/>
    <s v="Eau de Parfum"/>
    <n v="16.3"/>
    <s v="US $16.30/ea"/>
    <n v="159"/>
    <s v="159 available / 1,053 sold"/>
    <n v="1053"/>
    <s v="May 14, 2024 16:07:07 PDT"/>
    <s v="Dallas, Texas, United States"/>
    <x v="0"/>
    <n v="17163.900000000001"/>
    <s v="Dallas"/>
    <s v=" Texas"/>
    <s v=" United States"/>
    <m/>
    <n v="116"/>
    <n v="229"/>
    <n v="346"/>
    <e v="#NAME?"/>
  </r>
  <r>
    <s v="Elizabeth Arden"/>
    <s v="ARDEN BEAUTY by Elizabeth Arden 3.3 / 3.4 oz EDP for Women New In Box Sealed"/>
    <s v="Eau de Parfum"/>
    <n v="16.82"/>
    <s v="US $16.82/ea"/>
    <n v="111"/>
    <s v="111 available / 662 sold"/>
    <n v="662"/>
    <s v="May 24, 2024 09:47:08 PDT"/>
    <s v="Dallas, Texas, United States"/>
    <x v="0"/>
    <n v="11134.84"/>
    <s v="Dallas"/>
    <s v=" Texas"/>
    <s v=" United States"/>
    <m/>
    <n v="116"/>
    <n v="296"/>
    <n v="453"/>
    <e v="#NAME?"/>
  </r>
  <r>
    <s v="Elizabeth Arden"/>
    <s v="5TH AVENUE by Elizabeth Arden 4.2 oz EDP for Women New In Box Sealed"/>
    <s v="Eau de Parfum"/>
    <n v="23.42"/>
    <s v="US $23.42/ea"/>
    <n v="110"/>
    <s v="110 available / 536 sold"/>
    <n v="536"/>
    <s v="May 22, 2024 23:11:31 PDT"/>
    <s v="Dallas, Texas, United States"/>
    <x v="0"/>
    <n v="12553.12"/>
    <s v="Dallas"/>
    <s v=" Texas"/>
    <s v=" United States"/>
    <m/>
    <n v="116"/>
    <n v="349"/>
    <n v="424"/>
    <e v="#NAME?"/>
  </r>
  <r>
    <s v="Elizabeth Arden"/>
    <s v="5TH AVENUE NYC by Elizabeth Arden Perfume Women 4.2 oz edp NEW IN BOX"/>
    <s v="Eau de Perfume"/>
    <n v="16.82"/>
    <s v="US $16.82/ea"/>
    <n v="38"/>
    <s v="38 available / 263 sold"/>
    <n v="263"/>
    <s v="May 24, 2024 08:30:08 PDT"/>
    <s v="Dallas, Texas, United States"/>
    <x v="0"/>
    <n v="4423.66"/>
    <s v="Dallas"/>
    <s v=" Texas"/>
    <s v=" United States"/>
    <m/>
    <n v="116"/>
    <n v="519"/>
    <n v="709"/>
    <e v="#NAME?"/>
  </r>
  <r>
    <s v="Elizabeth Arden"/>
    <s v="Classic Red Door Elizabeth Arden Women 3.3 3.4 oz 100 ml Edt Spray Same As Photo"/>
    <s v="Eau de Toilette"/>
    <n v="36.94"/>
    <s v="US $36.94/ea"/>
    <n v="7"/>
    <s v="7 available / 233 sold"/>
    <n v="233"/>
    <s v="Mar 25, 2024 16:16:50 PDT"/>
    <s v="Midway City, California, United States"/>
    <x v="0"/>
    <n v="8607.0199999999986"/>
    <s v="Midway City"/>
    <s v=" California"/>
    <s v=" United States"/>
    <m/>
    <n v="116"/>
    <n v="554"/>
    <n v="529"/>
    <e v="#NAME?"/>
  </r>
  <r>
    <s v="Elizabeth Arden"/>
    <s v="PRETTY Elizabeth Arden Women Perfume 3.3 / 3.4 oz EDP New tester"/>
    <s v="Eau de Parfum"/>
    <n v="15.27"/>
    <s v="US $15.27/ea"/>
    <n v="28"/>
    <s v="28 available / 126 sold"/>
    <n v="126"/>
    <s v="May 22, 2024 19:10:12 PDT"/>
    <s v="Dallas, Texas, United States"/>
    <x v="0"/>
    <n v="1924.02"/>
    <s v="Dallas"/>
    <s v=" Texas"/>
    <s v=" United States"/>
    <m/>
    <n v="116"/>
    <n v="718"/>
    <n v="968"/>
    <e v="#NAME?"/>
  </r>
  <r>
    <s v="Elizabeth Arden"/>
    <s v="Red Door by Elizabeth Arden 3.3 oz / 100 ml EDT Perfume for Women"/>
    <s v="Eau de Toilette"/>
    <n v="24.99"/>
    <s v="US $24.99"/>
    <n v="10"/>
    <s v="10 available / 62 sold"/>
    <n v="62"/>
    <s v="May 11, 2024 17:29:58 PDT"/>
    <s v="New York, New York, United States"/>
    <x v="0"/>
    <n v="1549.3799999999999"/>
    <s v="New York"/>
    <s v=" New York"/>
    <s v=" United States"/>
    <m/>
    <n v="116"/>
    <n v="930"/>
    <n v="1066"/>
    <e v="#NAME?"/>
  </r>
  <r>
    <s v="Elizabeth Arden"/>
    <s v="White Tea by Elizabeth Arden 3.3 / 3.4 oz EDT Perfume for Women Tester"/>
    <s v="Eau de Toilette"/>
    <n v="20"/>
    <s v="US $20.00"/>
    <n v="15"/>
    <s v="15 available / 25 sold"/>
    <n v="25"/>
    <s v=""/>
    <s v="Kansas City, Missouri, United States"/>
    <x v="0"/>
    <n v="500"/>
    <s v="Kansas City"/>
    <s v=" Missouri"/>
    <s v=" United States"/>
    <m/>
    <n v="116"/>
    <n v="1257"/>
    <n v="1502"/>
    <e v="#NAME?"/>
  </r>
  <r>
    <s v="Elizabeth Arden"/>
    <s v="GREEN TEA CUCUMBER by Elizabeth Arden for Women 3.3 oz 100 ml Eau Toilette Spray"/>
    <s v="Eau de Toilette"/>
    <n v="12.95"/>
    <s v="US $12.95/ea"/>
    <n v="5"/>
    <s v="5 available / 24 sold"/>
    <n v="24"/>
    <s v="May 21, 2024 11:33:00 PDT"/>
    <s v="TX, United States"/>
    <x v="0"/>
    <n v="310.79999999999995"/>
    <s v="TX"/>
    <s v=" United States"/>
    <m/>
    <m/>
    <n v="116"/>
    <n v="1275"/>
    <n v="1654"/>
    <e v="#NAME?"/>
  </r>
  <r>
    <s v="Elizabeth Arden"/>
    <s v="Elizabeth Arden White Tea Fragrance Collection Set for Women - 3Pc Mini Gift Set"/>
    <s v="3 Pc"/>
    <n v="19.45"/>
    <s v="US $19.45"/>
    <n v="50"/>
    <s v="50 available / 2 sold"/>
    <n v="2"/>
    <s v="May 24, 2024 07:12:19 PDT"/>
    <s v="Ronkonkoma, New York, United States"/>
    <x v="0"/>
    <n v="38.9"/>
    <s v="Ronkonkoma"/>
    <s v=" New York"/>
    <s v=" United States"/>
    <m/>
    <n v="116"/>
    <n v="1891"/>
    <n v="1957"/>
    <e v="#NAME?"/>
  </r>
  <r>
    <s v="Elizabeth Taylor"/>
    <s v="White Diamonds by Elizabeth Taylor 3.3 3.4 oz EDT Perfume for Women New Tester"/>
    <s v="Eau de Toilette"/>
    <n v="19.68"/>
    <s v="US $19.68"/>
    <n v="10"/>
    <s v="More than 10 available / 10,259 sold"/>
    <n v="10259"/>
    <s v="May 24, 2024 09:01:03 PDT"/>
    <s v="Hackensack, New Jersey, United States"/>
    <x v="0"/>
    <n v="201897.12"/>
    <s v="Hackensack"/>
    <s v=" New Jersey"/>
    <s v=" United States"/>
    <m/>
    <n v="117"/>
    <n v="17"/>
    <n v="39"/>
    <e v="#NAME?"/>
  </r>
  <r>
    <s v="Elizabeth Taylor"/>
    <s v="Forever Elizabeth by Elizabeth Taylor 3.4 oz Spray edp 3.3 Perfume NEW in Box"/>
    <s v="Perfume, Eau de Parfum"/>
    <n v="17.89"/>
    <s v="US $17.89/ea"/>
    <n v="71"/>
    <s v="71 available / 5,263 sold"/>
    <n v="5263"/>
    <s v="May 20, 2024 18:39:50 PDT"/>
    <s v="Dallas, Texas, United States"/>
    <x v="0"/>
    <n v="94155.07"/>
    <s v="Dallas"/>
    <s v=" Texas"/>
    <s v=" United States"/>
    <m/>
    <n v="117"/>
    <n v="47"/>
    <n v="104"/>
    <e v="#NAME?"/>
  </r>
  <r>
    <s v="Elizabeth Taylor"/>
    <s v="DIAMONDS AND RUBIES by ELIZABETH TAYLOR 3.3 oz / 3.4 oz edt NEW in Box"/>
    <s v="Eau de Toilette"/>
    <n v="15.8"/>
    <s v="US $15.80/ea"/>
    <n v="72"/>
    <s v="72 available / 2,499 sold"/>
    <n v="2499"/>
    <s v="May 24, 2024 10:35:06 PDT"/>
    <s v="Dallas, Texas, United States"/>
    <x v="0"/>
    <n v="39484.200000000004"/>
    <s v="Dallas"/>
    <s v=" Texas"/>
    <s v=" United States"/>
    <m/>
    <n v="117"/>
    <n v="119"/>
    <n v="210"/>
    <e v="#NAME?"/>
  </r>
  <r>
    <s v="Elizabeth Taylor"/>
    <s v="Gardenia by Elizabeth Taylor Perfume for Women edp 3.4 oz Brand New In Box"/>
    <s v="Eau de Parfum"/>
    <n v="17.52"/>
    <s v="US $17.52/ea"/>
    <n v="10"/>
    <s v="More than 10 available / 1,692 sold"/>
    <n v="1692"/>
    <s v="May 24, 2024 10:35:02 PDT"/>
    <s v="Hackensack, New Jersey, United States"/>
    <x v="0"/>
    <n v="29643.84"/>
    <s v="Hackensack"/>
    <s v=" New Jersey"/>
    <s v=" United States"/>
    <m/>
    <n v="117"/>
    <n v="167"/>
    <n v="255"/>
    <e v="#NAME?"/>
  </r>
  <r>
    <s v="Elizabeth Taylor"/>
    <s v="PASSION by Elizabeth Taylor 2.5 oz edt New in Box Sealed"/>
    <s v="Eau de Toilette"/>
    <n v="20.48"/>
    <s v="US $20.48/ea"/>
    <n v="48"/>
    <s v="48 available / 620 sold"/>
    <n v="620"/>
    <s v="May 23, 2024 21:47:03 PDT"/>
    <s v="Dallas, Texas, United States"/>
    <x v="0"/>
    <n v="12697.6"/>
    <s v="Dallas"/>
    <s v=" Texas"/>
    <s v=" United States"/>
    <m/>
    <n v="117"/>
    <n v="310"/>
    <n v="422"/>
    <e v="#NAME?"/>
  </r>
  <r>
    <s v="Elizabeth Taylor"/>
    <s v="BRILLIANT White Diamonds Elizabeth Taylor women 3.3 oz 3.4 edt NEW IN BOX"/>
    <s v="Eau de Toilette"/>
    <n v="16.440000000000001"/>
    <s v="US $16.44/ea"/>
    <n v="64"/>
    <s v="64 available / 315 sold"/>
    <n v="315"/>
    <s v="May 24, 2024 10:23:40 PDT"/>
    <s v="Dallas, Texas, United States"/>
    <x v="0"/>
    <n v="5178.6000000000004"/>
    <s v="Dallas"/>
    <s v=" Texas"/>
    <s v=" United States"/>
    <m/>
    <n v="117"/>
    <n v="466"/>
    <n v="673"/>
    <e v="#NAME?"/>
  </r>
  <r>
    <s v="Elizabeth Taylor"/>
    <s v="Elizabeth Taylor PASSION Cologne Spray for Men 4 oz"/>
    <s v="Eau de Cologne"/>
    <n v="17.170000000000002"/>
    <s v="US $17.17"/>
    <m/>
    <s v="Last One / 4 sold"/>
    <n v="4"/>
    <s v="May 24, 2024 07:15:49 PDT"/>
    <s v="Ontario, California, United States"/>
    <x v="1"/>
    <n v="68.680000000000007"/>
    <s v="Ontario"/>
    <s v=" California"/>
    <s v=" United States"/>
    <m/>
    <n v="117"/>
    <n v="1798"/>
    <n v="1923"/>
    <e v="#NAME?"/>
  </r>
  <r>
    <s v="Elizabeth Taylor"/>
    <s v="Elizabeth Taylor Perfume Gift Set, White Diamonds , 2 Pieces"/>
    <s v="Perfume Gift Sets"/>
    <n v="18.87"/>
    <s v="US $18.87"/>
    <m/>
    <s v="Last One / 1 sold"/>
    <n v="1"/>
    <s v="May 24, 2024 07:24:18 PDT"/>
    <s v="Ontario, California, United States"/>
    <x v="0"/>
    <n v="18.87"/>
    <s v="Ontario"/>
    <s v=" California"/>
    <s v=" United States"/>
    <m/>
    <n v="117"/>
    <n v="1926"/>
    <n v="1972"/>
    <e v="#NAME?"/>
  </r>
  <r>
    <s v="Ellis Brooklyn"/>
    <s v="ELLIS BROOKLYN Salt EDP Splash .25oz/7.5mL Womens Travel Perfume - NEW in Box!"/>
    <s v="Eau de Parfum"/>
    <n v="13.44"/>
    <s v="US $13.44/ea"/>
    <n v="3"/>
    <s v="3 available / 30 sold"/>
    <n v="30"/>
    <s v="May 14, 2024 02:03:14 PDT"/>
    <s v="Manchester, New Hampshire, United States"/>
    <x v="0"/>
    <n v="403.2"/>
    <s v="Manchester"/>
    <s v=" New Hampshire"/>
    <s v=" United States"/>
    <m/>
    <n v="118"/>
    <n v="1184"/>
    <n v="1576"/>
    <e v="#NAME?"/>
  </r>
  <r>
    <s v="Ellis Brooklyn"/>
    <s v="NWB Ellis Brooklyn Miami Nectar Eau de Parfum - Travel Size - Set of 2"/>
    <s v="Eau de Parfum"/>
    <n v="33"/>
    <s v="US $33.00"/>
    <m/>
    <s v=""/>
    <m/>
    <s v=""/>
    <s v="Cranford, New Jersey, United States"/>
    <x v="0"/>
    <n v="0"/>
    <s v="Cranford"/>
    <s v=" New Jersey"/>
    <s v=" United States"/>
    <m/>
    <n v="118"/>
    <e v="#N/A"/>
    <n v="1979"/>
    <e v="#NAME?"/>
  </r>
  <r>
    <s v="Ellis Brooklyn"/>
    <s v="NWB Ellis Brooklyn Biography Fragrance Discovery Set"/>
    <s v="Discovery Set"/>
    <n v="17"/>
    <s v="US $17.00"/>
    <m/>
    <s v=""/>
    <m/>
    <s v=""/>
    <s v="Edison, New Jersey, United States"/>
    <x v="0"/>
    <n v="0"/>
    <s v="Edison"/>
    <s v=" New Jersey"/>
    <s v=" United States"/>
    <m/>
    <n v="118"/>
    <e v="#N/A"/>
    <n v="1979"/>
    <e v="#NAME?"/>
  </r>
  <r>
    <s v="Emanuelle Ungaro"/>
    <s v="Diva by Emanuel Ungaro 3.4 oz for Women edp New in Box"/>
    <s v="Eau de Perfume"/>
    <n v="31.89"/>
    <s v="US $31.89/ea"/>
    <n v="15"/>
    <s v="15 available / 226 sold"/>
    <n v="226"/>
    <s v="May 16, 2024 05:09:58 PDT"/>
    <s v="Dallas, Texas, United States"/>
    <x v="1"/>
    <n v="7207.14"/>
    <s v="Dallas"/>
    <s v=" Texas"/>
    <s v=" United States"/>
    <m/>
    <n v="119"/>
    <n v="564"/>
    <n v="581"/>
    <e v="#NAME?"/>
  </r>
  <r>
    <s v="emper"/>
    <s v="Big Ben London Blanc  By Emper Eau De Perfume 2.8 fl Oz./85ml"/>
    <s v="Eau de Parfum"/>
    <n v="29.95"/>
    <s v="US $29.95"/>
    <n v="4"/>
    <s v="4 available / 2 sold"/>
    <n v="2"/>
    <s v=""/>
    <s v="Dallas, Texas, United States"/>
    <x v="1"/>
    <n v="59.9"/>
    <s v="Dallas"/>
    <s v=" Texas"/>
    <s v=" United States"/>
    <m/>
    <n v="120"/>
    <n v="1891"/>
    <n v="1931"/>
    <e v="#NAME?"/>
  </r>
  <r>
    <s v="Emporio Armani"/>
    <s v="Emporio Armani Stronger With You by Giorgio Armani 3.4 oz Cologne for Men NIB"/>
    <s v="Eau de Toilette"/>
    <n v="71.98"/>
    <s v="US $71.98/ea"/>
    <m/>
    <s v="Limited quantity available / 1,333 sold"/>
    <n v="1333"/>
    <s v="May 21, 2024 15:07:29 PDT"/>
    <s v="Hackensack, New Jersey, United States"/>
    <x v="1"/>
    <n v="95949.340000000011"/>
    <s v="Hackensack"/>
    <s v=" New Jersey"/>
    <s v=" United States"/>
    <m/>
    <n v="121"/>
    <n v="207"/>
    <n v="101"/>
    <e v="#NAME?"/>
  </r>
  <r>
    <s v="Emporio Armani"/>
    <s v="Stronger With You by Emporio Armani 3.3 oz. Eau de Toilette Spray Men Sealed Box"/>
    <s v="Eau de Toilette"/>
    <n v="71.900000000000006"/>
    <s v="US $71.90/ea"/>
    <n v="10"/>
    <s v="10 available / 244 sold"/>
    <n v="244"/>
    <s v="May 23, 2024 16:30:10 PDT"/>
    <s v="Katy, Texas, United States"/>
    <x v="1"/>
    <n v="17543.600000000002"/>
    <s v="Katy"/>
    <s v=" Texas"/>
    <s v=" United States"/>
    <m/>
    <n v="121"/>
    <n v="539"/>
    <n v="341"/>
    <e v="#NAME?"/>
  </r>
  <r>
    <s v="Emporio Armani"/>
    <s v="Emporio Armani Stronger With You ABSOLUTELY 1.7oz.Parfum Spray New in Sealed Box"/>
    <s v="Perfume"/>
    <n v="74.989999999999995"/>
    <s v="US $74.99/ea"/>
    <n v="10"/>
    <s v="10 available / 82 sold"/>
    <n v="82"/>
    <s v="May 23, 2024 05:39:50 PDT"/>
    <s v="Katy, Texas, United States"/>
    <x v="1"/>
    <n v="6149.1799999999994"/>
    <s v="Katy"/>
    <s v=" Texas"/>
    <s v=" United States"/>
    <m/>
    <n v="121"/>
    <n v="839"/>
    <n v="628"/>
    <e v="#NAME?"/>
  </r>
  <r>
    <s v="Emporio Armani"/>
    <s v="Emporio Armani Stronger With You Oud Eau de Parfum for Men 3.4 Oz / 100ml"/>
    <s v="Eau de Parfum"/>
    <n v="84.99"/>
    <s v="US $84.99"/>
    <n v="3"/>
    <s v="3 available / 7 sold"/>
    <n v="7"/>
    <s v="May 24, 2024 02:24:38 PDT"/>
    <s v="California, Hong Kong"/>
    <x v="1"/>
    <n v="594.92999999999995"/>
    <s v="California"/>
    <s v=" Hong Kong"/>
    <m/>
    <m/>
    <n v="121"/>
    <n v="1686"/>
    <n v="1437"/>
    <e v="#NAME?"/>
  </r>
  <r>
    <s v="Emporio Armani"/>
    <s v="Armani Stronger With You  100ml /3.4 oz Stronger With You Amber EDP for Men NIB"/>
    <s v="Eau de Parfum"/>
    <n v="69.989999999999995"/>
    <s v="US $69.99"/>
    <n v="2"/>
    <s v="2 available / 6 sold"/>
    <n v="6"/>
    <s v="May 22, 2024 19:01:20 PDT"/>
    <s v="Texas, Hong Kong"/>
    <x v="1"/>
    <n v="419.93999999999994"/>
    <s v="Texas"/>
    <s v=" Hong Kong"/>
    <m/>
    <m/>
    <n v="121"/>
    <n v="1721"/>
    <n v="1560"/>
    <e v="#NAME?"/>
  </r>
  <r>
    <s v="English Laundry"/>
    <s v="Oxford Bleu by English Laundry, 3.4 oz EDP Spray for Men"/>
    <s v="Eau De Parfum"/>
    <n v="36.67"/>
    <s v="US $36.67/ea"/>
    <n v="10"/>
    <s v="More than 10 available / 169 sold"/>
    <n v="169"/>
    <s v="May 24, 2024 07:58:46 PDT"/>
    <s v="Edison, New Jersey, United States"/>
    <x v="1"/>
    <n v="6197.2300000000005"/>
    <s v="Edison"/>
    <s v=" New Jersey"/>
    <s v=" United States"/>
    <m/>
    <n v="122"/>
    <n v="631"/>
    <n v="627"/>
    <e v="#NAME?"/>
  </r>
  <r>
    <s v="ESCADA"/>
    <s v="Magnetism by Escada perfume for women EDP 2.5 oz New in Box"/>
    <s v="Eau de Parfum"/>
    <n v="30.45"/>
    <s v="US $30.45/ea"/>
    <n v="8"/>
    <s v="8 available / 738 sold"/>
    <n v="738"/>
    <s v="May 24, 2024 11:04:11 PDT"/>
    <s v="Dallas, Texas, United States"/>
    <x v="0"/>
    <n v="22472.1"/>
    <s v="Dallas"/>
    <s v=" Texas"/>
    <s v=" United States"/>
    <m/>
    <n v="123"/>
    <n v="282"/>
    <n v="298"/>
    <e v="#NAME?"/>
  </r>
  <r>
    <s v="ESCADA"/>
    <s v="Sorbetto Rosso by Escada for women EDT 3.3 / 3.4 oz New In Box"/>
    <s v="Eau de Toilette"/>
    <n v="29.26"/>
    <s v="US $29.26/ea"/>
    <n v="23"/>
    <s v="23 available / 392 sold"/>
    <n v="392"/>
    <s v="May 24, 2024 10:19:09 PDT"/>
    <s v="Dallas, Texas, United States"/>
    <x v="0"/>
    <n v="11469.92"/>
    <s v="Dallas"/>
    <s v=" Texas"/>
    <s v=" United States"/>
    <m/>
    <n v="123"/>
    <n v="423"/>
    <n v="448"/>
    <e v="#NAME?"/>
  </r>
  <r>
    <s v="Escada"/>
    <s v="ESCADA SUMMER FESTIVAL EDT 1.2ml .04fl oz x 5 PERFUME SPRAY SAMPLE VIALS"/>
    <s v="Eau de Toilette"/>
    <n v="10"/>
    <s v="US $10.00"/>
    <n v="10"/>
    <s v="More than 10 available / 50 sold"/>
    <n v="50"/>
    <s v=""/>
    <s v="Albany, New York, United States"/>
    <x v="0"/>
    <n v="500"/>
    <s v="Albany"/>
    <s v=" New York"/>
    <s v=" United States"/>
    <m/>
    <n v="123"/>
    <n v="996"/>
    <n v="1502"/>
    <e v="#NAME?"/>
  </r>
  <r>
    <s v="Escada"/>
    <s v="Escada Santorini Sunrise by Escada Eau De Toilette Spray 3.4oz/100ml for Women"/>
    <s v="Eau De Toilette Spray 3.4 oz"/>
    <n v="38.01"/>
    <s v="US $38.01/ea"/>
    <n v="10"/>
    <s v="More than 10 available / 32 sold"/>
    <n v="32"/>
    <s v="May 23, 2024 01:33:13 PDT"/>
    <s v="Hauppauge, New York, United States"/>
    <x v="0"/>
    <n v="1216.32"/>
    <s v="Hauppauge"/>
    <s v=" New York"/>
    <s v=" United States"/>
    <m/>
    <n v="123"/>
    <n v="1163"/>
    <n v="1167"/>
    <e v="#NAME?"/>
  </r>
  <r>
    <s v="ESCADA"/>
    <s v="ESCADA Island Kiss 3.4oz (100 ml) Eau de Toilette Spray - NEW"/>
    <s v="Perfume"/>
    <n v="54.9"/>
    <s v="US $54.90"/>
    <m/>
    <s v="Last One / 10 sold"/>
    <n v="10"/>
    <s v="May 20, 2024 13:27:42 PDT"/>
    <s v="Brooklyn, New York, United States"/>
    <x v="0"/>
    <n v="549"/>
    <s v="Brooklyn"/>
    <s v=" New York"/>
    <s v=" United States"/>
    <m/>
    <n v="123"/>
    <n v="1586"/>
    <n v="1472"/>
    <e v="#NAME?"/>
  </r>
  <r>
    <s v="Escada"/>
    <s v="Escada Miami Blossom for Women Eau De Toilette 3.3oz-100ml Spray New (BR36"/>
    <s v="Eau de Toilette"/>
    <n v="42.9"/>
    <s v="US $42.90/ea"/>
    <n v="3"/>
    <s v="3 available / 8 sold"/>
    <n v="8"/>
    <s v="May 10, 2024 13:04:44 PDT"/>
    <s v="Los Angeles, California, United States"/>
    <x v="0"/>
    <n v="343.2"/>
    <s v="Los Angeles"/>
    <s v=" California"/>
    <s v=" United States"/>
    <m/>
    <n v="123"/>
    <n v="1644"/>
    <n v="1617"/>
    <e v="#NAME?"/>
  </r>
  <r>
    <s v="Estee Lauder"/>
    <s v="Sensuous by Estee Lauder, 1.7 oz EDP Spray for Women"/>
    <s v="Eau De Parfum"/>
    <n v="34.979999999999997"/>
    <s v="US $34.98/ea"/>
    <n v="10"/>
    <s v="More than 10 available / 131 sold"/>
    <n v="131"/>
    <s v="May 24, 2024 06:41:52 PDT"/>
    <s v="Edison, New Jersey, United States"/>
    <x v="0"/>
    <n v="4582.3799999999992"/>
    <s v="Edison"/>
    <s v=" New Jersey"/>
    <s v=" United States"/>
    <m/>
    <n v="124"/>
    <n v="698"/>
    <n v="703"/>
    <e v="#NAME?"/>
  </r>
  <r>
    <s v="Estee Lauder"/>
    <s v="Beyond Paradise by Estee Lauder for Men Cologne Spray EDT 0.5 oz , New"/>
    <s v="Cologne spray"/>
    <n v="17.489999999999998"/>
    <s v="US $17.49/ea"/>
    <n v="10"/>
    <s v="More than 10 available / 24 sold"/>
    <n v="24"/>
    <s v="Feb 28, 2024 07:27:01 PST"/>
    <s v="Keyport, New Jersey, United States"/>
    <x v="1"/>
    <n v="419.76"/>
    <s v="Keyport"/>
    <s v=" New Jersey"/>
    <s v=" United States"/>
    <m/>
    <n v="124"/>
    <n v="1275"/>
    <n v="1565"/>
    <e v="#NAME?"/>
  </r>
  <r>
    <s v="Estée Lauder"/>
    <s v="Pleasures by Estee Lauder 3.4 oz EDP Perfume for Women New In Box"/>
    <s v="Eau de Parfum, Spray"/>
    <n v="34.28"/>
    <s v="US $34.28/ea"/>
    <m/>
    <s v="Limited quantity available / 5,901 sold"/>
    <n v="5901"/>
    <s v="May 24, 2024 07:18:04 PDT"/>
    <s v="Hackensack, New Jersey, United States"/>
    <x v="0"/>
    <n v="202286.28"/>
    <s v="Hackensack"/>
    <s v=" New Jersey"/>
    <s v=" United States"/>
    <m/>
    <n v="125"/>
    <n v="38"/>
    <n v="38"/>
    <e v="#NAME?"/>
  </r>
  <r>
    <s v="Estée Lauder"/>
    <s v="Knowing by Estee Lauder 2.5 oz EDP Perfume for Women New In Box"/>
    <s v="Eau de Parfum"/>
    <n v="42.69"/>
    <s v="US $42.69/ea"/>
    <n v="10"/>
    <s v="More than 10 available / 868 sold"/>
    <n v="868"/>
    <s v="May 23, 2024 08:22:07 PDT"/>
    <s v="Hackensack, New Jersey, United States"/>
    <x v="0"/>
    <n v="37054.92"/>
    <s v="Hackensack"/>
    <s v=" New Jersey"/>
    <s v=" United States"/>
    <m/>
    <n v="125"/>
    <n v="260"/>
    <n v="220"/>
    <e v="#NAME?"/>
  </r>
  <r>
    <s v="Estée Lauder"/>
    <s v="BEAUTIFUL by Estee Lauder 2.5 oz edp Perfume for women New in Box"/>
    <s v="Eau de Parfum"/>
    <n v="29.49"/>
    <s v="US $29.49/ea"/>
    <n v="10"/>
    <s v="More than 10 available / 458 sold"/>
    <n v="458"/>
    <s v="May 24, 2024 06:47:33 PDT"/>
    <s v="Lincoln Park, Michigan, United States"/>
    <x v="0"/>
    <n v="13506.42"/>
    <s v="Lincoln Park"/>
    <s v=" Michigan"/>
    <s v=" United States"/>
    <m/>
    <n v="125"/>
    <n v="376"/>
    <n v="408"/>
    <e v="#NAME?"/>
  </r>
  <r>
    <s v="Estée Lauder"/>
    <s v="PLEASURES INTENSE by Estee Lauder 3.4 oz edp Perfume for women NEW IN BOX"/>
    <s v="Eau de Parfum"/>
    <n v="42.04"/>
    <s v="US $42.04/ea"/>
    <n v="413"/>
    <s v="413 available / 413 sold"/>
    <n v="413"/>
    <s v="May 24, 2024 01:00:37 PDT"/>
    <s v="Dallas, Texas, United States"/>
    <x v="0"/>
    <n v="17362.52"/>
    <s v="Dallas"/>
    <s v=" Texas"/>
    <s v=" United States"/>
    <m/>
    <n v="125"/>
    <n v="409"/>
    <n v="343"/>
    <e v="#NAME?"/>
  </r>
  <r>
    <s v="Estée Lauder"/>
    <s v="Beautiful by Estee Lauder 2.5 oz / 75ml EDP Perfume For Women Brand New Sealed!!"/>
    <s v="Eau de Parfum"/>
    <n v="28.05"/>
    <s v="US $28.05/ea"/>
    <n v="8"/>
    <s v="8 available / 299 sold"/>
    <n v="299"/>
    <s v="May 22, 2024 10:28:26 PDT"/>
    <s v="Grand Rapids, Michigan, United States"/>
    <x v="0"/>
    <n v="8386.9500000000007"/>
    <s v="Grand Rapids"/>
    <s v=" Michigan"/>
    <s v=" United States"/>
    <m/>
    <n v="125"/>
    <n v="474"/>
    <n v="534"/>
    <e v="#NAME?"/>
  </r>
  <r>
    <s v="Estée Lauder"/>
    <s v="Estee Lauder Beautiful 2.5 fl oz Eau de Parfum Factory Sealed New"/>
    <s v="Eau de Parfum"/>
    <n v="28.15"/>
    <s v="US $28.15"/>
    <m/>
    <s v="Last One / 123 sold"/>
    <n v="123"/>
    <s v="May 24, 2024 01:26:16 PDT"/>
    <s v="Grafton, Wisconsin, United States"/>
    <x v="0"/>
    <n v="3462.45"/>
    <s v="Grafton"/>
    <s v=" Wisconsin"/>
    <s v=" United States"/>
    <m/>
    <n v="125"/>
    <n v="726"/>
    <n v="786"/>
    <e v="#NAME?"/>
  </r>
  <r>
    <s v="Estée Lauder"/>
    <s v="Estee Lauder Beautiful EDP 2.5 oz Classic Floral Women's Perfume"/>
    <s v="Eau de Parfum"/>
    <n v="29.49"/>
    <s v="US $29.49/ea"/>
    <n v="6"/>
    <s v="6 available / 27 sold"/>
    <n v="27"/>
    <s v="May 24, 2024 09:31:36 PDT"/>
    <s v="Farmington, Michigan, United States"/>
    <x v="0"/>
    <n v="796.2299999999999"/>
    <s v="Farmington"/>
    <s v=" Michigan"/>
    <s v=" United States"/>
    <m/>
    <n v="125"/>
    <n v="1226"/>
    <n v="1326"/>
    <e v="#NAME?"/>
  </r>
  <r>
    <s v="Estée Lauder"/>
    <s v="Estee Lauder Beautiful Perfume Eau de Parfum Spray 1 oz 30ml (SEALED AUTHENTIC!)"/>
    <s v="Eau de Parfum"/>
    <n v="23.99"/>
    <s v="US $23.99"/>
    <n v="8"/>
    <s v="8 available / 26 sold"/>
    <n v="26"/>
    <s v="May 06, 2024 03:22:42 PDT"/>
    <s v="Hemet, California, United States"/>
    <x v="0"/>
    <n v="623.74"/>
    <s v="Hemet"/>
    <s v=" California"/>
    <s v=" United States"/>
    <m/>
    <n v="125"/>
    <n v="1245"/>
    <n v="1426"/>
    <e v="#NAME?"/>
  </r>
  <r>
    <s v="Estée Lauder"/>
    <s v="Estee Lauder Cinnabar Eau De Parfum Spray, 1.7 oz / 50 ml Perfume, NWOB"/>
    <s v="Eau de Parfum"/>
    <n v="54.99"/>
    <s v="US $54.99/ea"/>
    <n v="10"/>
    <s v="More than 10 available / 17 sold"/>
    <n v="17"/>
    <s v="Mar 13, 2024 13:05:30 PDT"/>
    <s v="Richmond, Texas, United States"/>
    <x v="0"/>
    <n v="934.83"/>
    <s v="Richmond"/>
    <s v=" Texas"/>
    <s v=" United States"/>
    <m/>
    <n v="125"/>
    <n v="1408"/>
    <n v="1282"/>
    <e v="#NAME?"/>
  </r>
  <r>
    <s v="Estée Lauder"/>
    <s v="Youth Dew by Estee Lauder EDP Spray 2.25 oz (w)"/>
    <s v="Eau de Parfum"/>
    <n v="22.55"/>
    <s v="US $22.55"/>
    <n v="3"/>
    <s v="3 available / 15 sold"/>
    <n v="15"/>
    <s v="May 23, 2024 17:44:24 PDT"/>
    <s v="Brooklyn, New York, United States"/>
    <x v="0"/>
    <n v="338.25"/>
    <s v="Brooklyn"/>
    <s v=" New York"/>
    <s v=" United States"/>
    <m/>
    <n v="125"/>
    <n v="1456"/>
    <n v="1621"/>
    <e v="#NAME?"/>
  </r>
  <r>
    <s v="Estée Lauder"/>
    <s v="Youth Dew by Estee Lauder for Women Bath Oil 2.0 oz / 60 ml New in Box"/>
    <s v="Bath Oil"/>
    <n v="40"/>
    <s v="US $40.00"/>
    <n v="10"/>
    <s v="More than 10 available / 10 sold"/>
    <n v="10"/>
    <s v=""/>
    <s v="Boiling Springs, Pennsylvania, United States"/>
    <x v="0"/>
    <n v="400"/>
    <s v="Boiling Springs"/>
    <s v=" Pennsylvania"/>
    <s v=" United States"/>
    <m/>
    <n v="125"/>
    <n v="1586"/>
    <n v="1580"/>
    <e v="#NAME?"/>
  </r>
  <r>
    <s v="Estée Lauder"/>
    <s v="Pleasures by Estee Lauder 1.7 oz / 50 ml Cologne Spray for Men"/>
    <s v="Eau de Cologne"/>
    <n v="19.989999999999998"/>
    <s v="US $19.99"/>
    <n v="3"/>
    <s v="3 available / 10 sold"/>
    <n v="10"/>
    <s v="May 03, 2024 17:56:21 PDT"/>
    <s v="New York, New York, United States"/>
    <x v="1"/>
    <n v="199.89999999999998"/>
    <s v="New York"/>
    <s v=" New York"/>
    <s v=" United States"/>
    <m/>
    <n v="125"/>
    <n v="1586"/>
    <n v="1755"/>
    <e v="#NAME?"/>
  </r>
  <r>
    <s v="Estée Lauder"/>
    <s v="Estee Lauder Bronze Goddess Skinscent Perfume Sample Spray 0.05 oz. / 1.5 ml New"/>
    <s v="Perfume"/>
    <n v="11.95"/>
    <s v="US $11.95/ea"/>
    <n v="3"/>
    <s v="3 available / 7 sold"/>
    <n v="7"/>
    <s v="Apr 23, 2024 10:16:37 PDT"/>
    <s v="Louisville, Kentucky, United States"/>
    <x v="0"/>
    <n v="83.649999999999991"/>
    <s v="Louisville"/>
    <s v=" Kentucky"/>
    <s v=" United States"/>
    <m/>
    <n v="125"/>
    <n v="1686"/>
    <n v="1895"/>
    <e v="#NAME?"/>
  </r>
  <r>
    <s v="Evyan"/>
    <s v="White Shoulders 4.5 oz Perfume for Women Eau de Cologne Spray New In Box"/>
    <s v="Eau de Cologne"/>
    <n v="18.63"/>
    <s v="US $18.63/ea"/>
    <n v="13"/>
    <s v="13 available / 3,185 sold"/>
    <n v="3185"/>
    <s v="May 22, 2024 16:20:07 PDT"/>
    <s v="Dallas, Texas, United States"/>
    <x v="0"/>
    <n v="59336.549999999996"/>
    <s v="Dallas"/>
    <s v=" Texas"/>
    <s v=" United States"/>
    <m/>
    <n v="126"/>
    <n v="92"/>
    <n v="153"/>
    <e v="#NAME?"/>
  </r>
  <r>
    <s v="Evyan"/>
    <s v="White Shoulders 4.5 oz Perfume for Women Eau de Cologne Spray New In Box"/>
    <s v="Eau de Cologne"/>
    <n v="18.62"/>
    <s v="US $18.62/ea"/>
    <n v="10"/>
    <s v="More than 10 available / 2,477 sold"/>
    <n v="2477"/>
    <s v="May 24, 2024 08:16:13 PDT"/>
    <s v="Hackensack, New Jersey, United States"/>
    <x v="0"/>
    <n v="46121.740000000005"/>
    <s v="Hackensack"/>
    <s v=" New Jersey"/>
    <s v=" United States"/>
    <m/>
    <n v="126"/>
    <n v="121"/>
    <n v="183"/>
    <e v="#NAME?"/>
  </r>
  <r>
    <s v="EX NIHILO"/>
    <s v="Blue Taliman by Ex Nihilo Eau De Parfum 3.3oz/100ml Unisex Spray New With Box"/>
    <s v="Eau de Parfum"/>
    <n v="99.99"/>
    <s v="US $99.99"/>
    <n v="4"/>
    <s v="4 available / 29 sold"/>
    <n v="29"/>
    <s v="May 23, 2024 03:50:04 PDT"/>
    <s v="California or Hong Kong, Hong Kong"/>
    <x v="0"/>
    <n v="2899.71"/>
    <s v="California or Hong Kong"/>
    <s v=" Hong Kong"/>
    <m/>
    <m/>
    <n v="127"/>
    <n v="1204"/>
    <n v="842"/>
    <e v="#NAME?"/>
  </r>
  <r>
    <s v="Falic Fashion Group"/>
    <s v="Perry Ellis for Men 5.0 oz/150 ml Eau de Toilette Spray Men, Discontinued!"/>
    <s v="Eau de Toilette"/>
    <n v="29.98"/>
    <s v="US $29.98/ea"/>
    <n v="7"/>
    <s v="7 available / 14 sold"/>
    <n v="14"/>
    <s v="May 05, 2024 09:23:49 PDT"/>
    <s v="Burlington, Ontario, Canada"/>
    <x v="1"/>
    <n v="419.72"/>
    <s v="Burlington"/>
    <s v=" Ontario"/>
    <s v=" Canada"/>
    <m/>
    <n v="128"/>
    <n v="1480"/>
    <n v="1566"/>
    <e v="#NAME?"/>
  </r>
  <r>
    <s v="FC"/>
    <s v="PERFUME Cologne for MEN Long Lasting Fragrance 100ML 3.4 Oz PARFUM Best Gift"/>
    <s v="Perfume"/>
    <n v="14.7"/>
    <s v="US $14.70/ea"/>
    <n v="10"/>
    <s v="More than 10 available / 119 sold"/>
    <n v="119"/>
    <s v="Apr 09, 2024 05:59:11 PDT"/>
    <s v="Hephzibah, Georgia, United States"/>
    <x v="1"/>
    <n v="1749.3"/>
    <s v="Hephzibah"/>
    <s v=" Georgia"/>
    <s v=" United States"/>
    <m/>
    <n v="129"/>
    <n v="739"/>
    <n v="1017"/>
    <e v="#NAME?"/>
  </r>
  <r>
    <s v="Five Star Fragrance"/>
    <s v="Light Blue 6.7 oz / 200mL Women's Eau De Toilette Spray Perfume Brand New Sealed"/>
    <s v="Eau de Toilette"/>
    <n v="40.99"/>
    <s v="US $40.99/ea"/>
    <n v="10"/>
    <s v="More than 10 available / 14 sold"/>
    <n v="14"/>
    <s v="May 21, 2024 09:18:50 PDT"/>
    <s v="Bainbridge Island, Washington, United States"/>
    <x v="0"/>
    <n v="573.86"/>
    <s v="Bainbridge Island"/>
    <s v=" Washington"/>
    <s v=" United States"/>
    <m/>
    <n v="130"/>
    <n v="1480"/>
    <n v="1452"/>
    <e v="#NAME?"/>
  </r>
  <r>
    <s v="FLOWER"/>
    <s v="12 Piece Woman’s Perfume Lot: Assorted scents In 3.4 Oz Bottles"/>
    <s v="Perfume"/>
    <n v="48"/>
    <s v="US $48.00"/>
    <n v="4"/>
    <s v="4 available / 1 sold"/>
    <n v="1"/>
    <s v=""/>
    <s v="Webster, Florida, United States"/>
    <x v="0"/>
    <n v="48"/>
    <s v="Webster"/>
    <s v=" Florida"/>
    <s v=" United States"/>
    <m/>
    <n v="131"/>
    <n v="1926"/>
    <n v="1942"/>
    <e v="#NAME?"/>
  </r>
  <r>
    <s v="FLOWER"/>
    <s v="12 Piece Woman’s Perfume Lot: Assorted scents In 3.4 Oz Bottles"/>
    <s v="Perfume"/>
    <n v="48"/>
    <s v="US $48.00"/>
    <n v="4"/>
    <s v="4 available / 1 sold"/>
    <n v="1"/>
    <s v=""/>
    <s v="Webster, Florida, United States"/>
    <x v="0"/>
    <n v="48"/>
    <s v="Webster"/>
    <s v=" Florida"/>
    <s v=" United States"/>
    <m/>
    <n v="131"/>
    <n v="1926"/>
    <n v="1942"/>
    <e v="#NAME?"/>
  </r>
  <r>
    <s v="FM"/>
    <s v="New Frederic Malle CARNAL FLOWER Dominique Ropion MINI Travel Spray .12oz/3.5ml"/>
    <s v="Editions Parfums"/>
    <n v="16.850000000000001"/>
    <s v="US $16.85/ea"/>
    <n v="4"/>
    <s v="4 available / 16 sold"/>
    <n v="16"/>
    <s v="May 20, 2024 06:43:11 PDT"/>
    <s v="Nashua, New Hampshire, United States"/>
    <x v="1"/>
    <n v="269.60000000000002"/>
    <s v="Nashua"/>
    <s v=" New Hampshire"/>
    <s v=" United States"/>
    <m/>
    <n v="132"/>
    <n v="1433"/>
    <n v="1690"/>
    <e v="#NAME?"/>
  </r>
  <r>
    <s v="fragance one"/>
    <s v="Office For Men Fragrance One By Jeremy Fragrance 100ml - 3.3oz 3.4oz NEW $250"/>
    <s v="Eau de Parfum"/>
    <n v="179.99"/>
    <s v="US $179.99"/>
    <n v="5"/>
    <s v="5 available / 5 sold"/>
    <n v="5"/>
    <s v="May 21, 2024 01:44:29 PDT"/>
    <s v="West Chester, Pennsylvania, United States"/>
    <x v="1"/>
    <n v="899.95"/>
    <s v="West Chester"/>
    <s v=" Pennsylvania"/>
    <s v=" United States"/>
    <m/>
    <n v="133"/>
    <n v="1754"/>
    <n v="1291"/>
    <e v="#NAME?"/>
  </r>
  <r>
    <s v="Fragonard"/>
    <s v="Gucci Bloom EDP 3.3 oz 3.4 oz | Women's Perfume Spray"/>
    <s v="Spray"/>
    <n v="64.989999999999995"/>
    <s v="US $64.99"/>
    <m/>
    <s v="Last One / 5 sold"/>
    <n v="5"/>
    <s v="May 17, 2024 04:00:12 PDT"/>
    <s v="27704, United States"/>
    <x v="0"/>
    <n v="324.95"/>
    <n v="27704"/>
    <s v=" United States"/>
    <m/>
    <m/>
    <n v="134"/>
    <n v="1754"/>
    <n v="1636"/>
    <e v="#NAME?"/>
  </r>
  <r>
    <s v="Fragonard"/>
    <s v="Gucci Bloom EDP 3.3 oz 3.4 oz | Women's Perfume Spray"/>
    <s v="Spray"/>
    <n v="64.989999999999995"/>
    <s v="US $64.99"/>
    <m/>
    <s v="Last One / 5 sold"/>
    <n v="5"/>
    <s v="May 13, 2024 04:44:57 PDT"/>
    <s v="89101, United States"/>
    <x v="0"/>
    <n v="324.95"/>
    <n v="89101"/>
    <s v=" United States"/>
    <m/>
    <m/>
    <n v="134"/>
    <n v="1754"/>
    <n v="1636"/>
    <e v="#NAME?"/>
  </r>
  <r>
    <s v="Fragonard"/>
    <s v="Good Girl by Carolina Herrera 2.7 Fl oz Spray Eau De Parfum Women's TESTER"/>
    <s v="Spray"/>
    <n v="44.99"/>
    <s v="US $44.99/ea"/>
    <n v="10"/>
    <s v="More than 10 available / 2 sold"/>
    <n v="2"/>
    <s v="May 07, 2024 14:36:26 PDT"/>
    <s v="27704, United States"/>
    <x v="0"/>
    <n v="89.98"/>
    <n v="27704"/>
    <s v=" United States"/>
    <m/>
    <m/>
    <n v="134"/>
    <n v="1891"/>
    <n v="1888"/>
    <e v="#NAME?"/>
  </r>
  <r>
    <s v="Fragonard"/>
    <s v="Good Girl by Carolina Herrera 2.7 Fl oz Spray Eau De Parfum Women's"/>
    <s v="Spray"/>
    <n v="44.99"/>
    <s v="US $44.99/ea"/>
    <n v="10"/>
    <s v="More than 10 available / 2 sold"/>
    <n v="2"/>
    <s v="May 08, 2024 04:06:30 PDT"/>
    <s v="44260, United States"/>
    <x v="0"/>
    <n v="89.98"/>
    <n v="44260"/>
    <s v=" United States"/>
    <m/>
    <m/>
    <n v="134"/>
    <n v="1891"/>
    <n v="1888"/>
    <e v="#NAME?"/>
  </r>
  <r>
    <s v="fragrance"/>
    <s v="YSL Yves Saint Laurent Y Eau de Perfume Spray Cologne For Men 3.3 oz 100ML"/>
    <s v="Eau de Parfum"/>
    <n v="46.99"/>
    <s v="US $46.99"/>
    <n v="2"/>
    <s v="2 available / 3 sold"/>
    <n v="3"/>
    <s v="May 24, 2024 00:24:54 PDT"/>
    <s v="New City, New York, United States"/>
    <x v="1"/>
    <n v="140.97"/>
    <s v="New City"/>
    <s v=" New York"/>
    <s v=" United States"/>
    <m/>
    <n v="135"/>
    <n v="1848"/>
    <n v="1820"/>
    <e v="#NAME?"/>
  </r>
  <r>
    <s v="Fragrance Couture"/>
    <s v="Perfume for Men's Valentine Milano Cologne 3.4 Fl.oz EDT Best Gift Fast Shipping"/>
    <s v="Eau de Toilette"/>
    <n v="14.98"/>
    <s v="US $14.98"/>
    <m/>
    <s v="Last One / 206 sold"/>
    <n v="206"/>
    <s v="Apr 12, 2024 15:57:06 PDT"/>
    <s v="Cumming, Georgia, United States"/>
    <x v="1"/>
    <n v="3085.88"/>
    <s v="Cumming"/>
    <s v=" Georgia"/>
    <s v=" United States"/>
    <m/>
    <n v="136"/>
    <n v="584"/>
    <n v="820"/>
    <e v="#NAME?"/>
  </r>
  <r>
    <s v="Fragrance Couture"/>
    <s v="&quot;La Vida Bella  For Women Eau De Parfum By Fragrance Couture 3.4"/>
    <s v="Eau de Parfum"/>
    <n v="13.99"/>
    <s v="US $13.99/ea"/>
    <n v="10"/>
    <s v="More than 10 available / 34 sold"/>
    <n v="34"/>
    <s v="May 10, 2024 16:05:14 PDT"/>
    <s v="Fort Lauderdale, Florida, United States"/>
    <x v="0"/>
    <n v="475.66"/>
    <s v="Fort Lauderdale"/>
    <s v=" Florida"/>
    <s v=" United States"/>
    <m/>
    <n v="136"/>
    <n v="1144"/>
    <n v="1522"/>
    <e v="#NAME?"/>
  </r>
  <r>
    <s v="Fragrance World"/>
    <s v="Fragrance World Men's Alpha EDP Spray 3.4 oz Fragrances 6290360373317"/>
    <s v="Fragrances"/>
    <n v="32.89"/>
    <s v="US $32.89"/>
    <n v="3"/>
    <s v="3 available / 8 sold"/>
    <n v="8"/>
    <s v="May 24, 2024 08:56:44 PDT"/>
    <s v="Brooklyn, New York, United States"/>
    <x v="1"/>
    <n v="263.12"/>
    <s v="Brooklyn"/>
    <s v=" New York"/>
    <s v=" United States"/>
    <m/>
    <n v="137"/>
    <n v="1644"/>
    <n v="1696"/>
    <e v="#NAME?"/>
  </r>
  <r>
    <s v="Fragrance World"/>
    <s v="Fragrance World Men's Imperium EDP Spray 3.4 oz Fragrances 6291108326763"/>
    <s v="Fragrances"/>
    <n v="27.99"/>
    <s v="US $27.99"/>
    <n v="3"/>
    <s v="3 available / 1 sold"/>
    <n v="1"/>
    <s v="May 23, 2024 19:57:55 PDT"/>
    <s v="Brooklyn, New York, United States"/>
    <x v="1"/>
    <n v="27.99"/>
    <s v="Brooklyn"/>
    <s v=" New York"/>
    <s v=" United States"/>
    <m/>
    <n v="137"/>
    <n v="1926"/>
    <n v="1966"/>
    <e v="#NAME?"/>
  </r>
  <r>
    <s v="Franck Olivier"/>
    <s v="Blue Touch By Franck Olivier Men Cologne 3.3oz 100ml Edt New"/>
    <s v="Eau de Toilette"/>
    <n v="24.25"/>
    <s v="US $24.25"/>
    <n v="10"/>
    <s v="More than 10 available / 177 sold"/>
    <n v="177"/>
    <s v="May 22, 2024 12:42:51 PDT"/>
    <s v="North Brunswick, New Jersey, United States"/>
    <x v="1"/>
    <n v="4292.25"/>
    <s v="North Brunswick"/>
    <s v=" New Jersey"/>
    <s v=" United States"/>
    <m/>
    <n v="138"/>
    <n v="616"/>
    <n v="721"/>
    <e v="#NAME?"/>
  </r>
  <r>
    <s v="Franck Olivier"/>
    <s v="Franck Olivier Men's Pure Homme EDT Spray 3.4 oz Fragrances 3516642062117"/>
    <s v="Fragrances"/>
    <n v="18.79"/>
    <s v="US $18.79"/>
    <n v="2"/>
    <s v="2 available / 9 sold"/>
    <n v="9"/>
    <s v="May 23, 2024 21:56:59 PDT"/>
    <s v="Brooklyn, New York, United States"/>
    <x v="1"/>
    <n v="169.10999999999999"/>
    <s v="Brooklyn"/>
    <s v=" New York"/>
    <s v=" United States"/>
    <m/>
    <n v="138"/>
    <n v="1615"/>
    <n v="1790"/>
    <e v="#NAME?"/>
  </r>
  <r>
    <s v="Franck Olivier"/>
    <s v="Franck Olivier Men's Night Touch EDT 3.4 oz Fragrances 3516642117114"/>
    <s v="Fragrances"/>
    <n v="17.850000000000001"/>
    <s v="US $17.85"/>
    <n v="3"/>
    <s v="3 available / 6 sold"/>
    <n v="6"/>
    <s v="May 23, 2024 20:14:23 PDT"/>
    <s v="Brooklyn, New York, United States"/>
    <x v="1"/>
    <n v="107.10000000000001"/>
    <s v="Brooklyn"/>
    <s v=" New York"/>
    <s v=" United States"/>
    <m/>
    <n v="138"/>
    <n v="1721"/>
    <n v="1866"/>
    <e v="#NAME?"/>
  </r>
  <r>
    <s v="Fred Hayman"/>
    <s v="273 RODEO DRIVE Fred Hayman Women perfume edp 2.5 oz NEW IN BOX"/>
    <s v="Eau de Perfume"/>
    <n v="22.97"/>
    <s v="US $22.97/ea"/>
    <n v="24"/>
    <s v="24 available / 591 sold"/>
    <n v="591"/>
    <s v="May 21, 2024 11:32:09 PDT"/>
    <s v="Dallas, Texas, United States"/>
    <x v="0"/>
    <n v="13575.269999999999"/>
    <s v="Dallas"/>
    <s v=" Texas"/>
    <s v=" United States"/>
    <m/>
    <n v="139"/>
    <n v="324"/>
    <n v="405"/>
    <e v="#NAME?"/>
  </r>
  <r>
    <s v="Frederic Malle"/>
    <s v="Portrait of a Lady By Frederic Malle Eau De Parfum Sample Spray 1.2ml / 0.04oz"/>
    <s v="Eau de Parfum"/>
    <n v="12.95"/>
    <s v="US $12.95/ea"/>
    <n v="4"/>
    <s v="4 available / 73 sold"/>
    <n v="73"/>
    <s v="May 03, 2024 02:06:15 PDT"/>
    <s v="Pearland, Texas, United States"/>
    <x v="0"/>
    <n v="945.34999999999991"/>
    <s v="Pearland"/>
    <s v=" Texas"/>
    <s v=" United States"/>
    <m/>
    <n v="140"/>
    <n v="880"/>
    <n v="1274"/>
    <e v="#NAME?"/>
  </r>
  <r>
    <s v="Fuller Armand Dupree"/>
    <s v="Vivir By Lucia Mendez CON FEROMONAS Perfume Para Dama 60ml DE FULLER MEXICO"/>
    <s v="Perfume"/>
    <n v="36.99"/>
    <s v="US $36.99"/>
    <n v="10"/>
    <s v="More than 10 available / 31 sold"/>
    <n v="31"/>
    <s v="May 23, 2024 12:22:57 PDT"/>
    <s v="Austin, Texas, United States"/>
    <x v="0"/>
    <n v="1146.69"/>
    <s v="Austin"/>
    <s v=" Texas"/>
    <s v=" United States"/>
    <m/>
    <n v="141"/>
    <n v="1177"/>
    <n v="1203"/>
    <e v="#NAME?"/>
  </r>
  <r>
    <s v="Gap"/>
    <s v="Gap So Pink Fragrance Spray Body Mist 8 fl oz New"/>
    <s v="Fragrance Mist"/>
    <n v="19.98"/>
    <s v="US $19.98"/>
    <n v="8"/>
    <s v="8 available / 144 sold"/>
    <n v="144"/>
    <s v="May 08, 2024 07:45:18 PDT"/>
    <s v="Hamtramck, Michigan, United States"/>
    <x v="0"/>
    <n v="2877.12"/>
    <s v="Hamtramck"/>
    <s v=" Michigan"/>
    <s v=" United States"/>
    <m/>
    <n v="142"/>
    <n v="679"/>
    <n v="846"/>
    <e v="#NAME?"/>
  </r>
  <r>
    <s v="Gap"/>
    <s v="GAP DREAM BODY MIST 8FL OZ/236 mL FREE SHIPPING NEW"/>
    <s v="Mist"/>
    <n v="19"/>
    <s v="US $19.00"/>
    <n v="10"/>
    <s v="More than 10 available / 35 sold"/>
    <n v="35"/>
    <s v=""/>
    <s v="Hamtramck, Michigan, United States"/>
    <x v="0"/>
    <n v="665"/>
    <s v="Hamtramck"/>
    <s v=" Michigan"/>
    <s v=" United States"/>
    <m/>
    <n v="142"/>
    <n v="1131"/>
    <n v="1389"/>
    <e v="#NAME?"/>
  </r>
  <r>
    <s v="Generic"/>
    <s v="LA VIDA BELLA POUR FEMME EAU DE PARFUM SPRAY FOR WOMEN 3.4 Oz / 100 ml BRAND NEW"/>
    <s v="Eau de Parfum"/>
    <n v="10.99"/>
    <s v="US $10.99/ea"/>
    <n v="10"/>
    <s v="More than 10 available / 29 sold"/>
    <n v="29"/>
    <s v="May 15, 2024 03:09:07 PDT"/>
    <s v="Katy, Texas, United States"/>
    <x v="0"/>
    <n v="318.70999999999998"/>
    <s v="Katy"/>
    <s v=" Texas"/>
    <s v=" United States"/>
    <m/>
    <n v="143"/>
    <n v="1204"/>
    <n v="1650"/>
    <e v="#NAME?"/>
  </r>
  <r>
    <s v="Gianni Versace"/>
    <s v="VERSACE L' HOMME edt 3.3 / 3.4 oz Cologne for Men New in Box"/>
    <s v="Eau de Toilette"/>
    <n v="25.43"/>
    <s v="US $25.43/ea"/>
    <n v="116"/>
    <s v="116 available / 1,925 sold"/>
    <n v="1925"/>
    <s v="May 24, 2024 08:02:07 PDT"/>
    <s v="Dallas, Texas, United States"/>
    <x v="1"/>
    <n v="48952.75"/>
    <s v="Dallas"/>
    <s v=" Texas"/>
    <s v=" United States"/>
    <m/>
    <n v="144"/>
    <n v="156"/>
    <n v="174"/>
    <e v="#NAME?"/>
  </r>
  <r>
    <s v="Gianni Versace"/>
    <s v="VERSACE EROS POUR FEMME 3.3 / 3.4 oz EDP Perfume For Women New Tester"/>
    <s v="Eau de Perfume"/>
    <n v="50.07"/>
    <s v="US $50.07/ea"/>
    <n v="62"/>
    <s v="62 available / 1,522 sold"/>
    <n v="1522"/>
    <s v="May 16, 2024 23:26:08 PDT"/>
    <s v="Dallas, Texas, United States"/>
    <x v="0"/>
    <n v="76206.539999999994"/>
    <s v="Dallas"/>
    <s v=" Texas"/>
    <s v=" United States"/>
    <m/>
    <n v="144"/>
    <n v="182"/>
    <n v="126"/>
    <e v="#NAME?"/>
  </r>
  <r>
    <s v="Gianni Versace"/>
    <s v="VERSACE CRYSTAL NOIR for women EDT 3.0 oz New Tester"/>
    <s v="Eau de Toilette"/>
    <n v="40.630000000000003"/>
    <s v="US $40.63/ea"/>
    <n v="159"/>
    <s v="159 available / 847 sold"/>
    <n v="847"/>
    <s v="May 24, 2024 09:57:08 PDT"/>
    <s v="Dallas, Texas, United States"/>
    <x v="0"/>
    <n v="34413.61"/>
    <s v="Dallas"/>
    <s v=" Texas"/>
    <s v=" United States"/>
    <m/>
    <n v="144"/>
    <n v="265"/>
    <n v="235"/>
    <e v="#NAME?"/>
  </r>
  <r>
    <s v="Gianni Versace"/>
    <s v="Versace VERSENSE EDT for Women 3.3 / 3.4 oz New tester"/>
    <s v="Eau de Toilette"/>
    <n v="38.76"/>
    <s v="US $38.76/ea"/>
    <m/>
    <s v="Limited quantity available / 401 sold"/>
    <n v="401"/>
    <s v="May 02, 2024 11:02:24 PDT"/>
    <s v="Dallas, Texas, United States"/>
    <x v="0"/>
    <n v="15542.759999999998"/>
    <s v="Dallas"/>
    <s v=" Texas"/>
    <s v=" United States"/>
    <m/>
    <n v="144"/>
    <n v="416"/>
    <n v="374"/>
    <e v="#NAME?"/>
  </r>
  <r>
    <s v="Gianni Versace"/>
    <s v="NEW Versace Eros , Gianni Versace 6.7oz 200ml EDT Cologne for Men SEALED GENUINE"/>
    <s v="Eau de Toilette"/>
    <n v="69.25"/>
    <s v="US $69.25"/>
    <n v="3"/>
    <s v="3 available / 19 sold"/>
    <n v="19"/>
    <s v="May 22, 2024 04:50:01 PDT"/>
    <s v="Selinsgrove, Pennsylvania, United States"/>
    <x v="1"/>
    <n v="1315.75"/>
    <s v="Selinsgrove"/>
    <s v=" Pennsylvania"/>
    <s v=" United States"/>
    <m/>
    <n v="144"/>
    <n v="1368"/>
    <n v="1133"/>
    <e v="#NAME?"/>
  </r>
  <r>
    <s v="Giardini Di Toscana"/>
    <s v="Bianco Latte EDP by Giardini Di Toscana  100 Ml Missing Two Sprays"/>
    <s v="Perfume"/>
    <n v="140"/>
    <s v="US $140.00"/>
    <m/>
    <s v=""/>
    <m/>
    <s v=""/>
    <s v="Houston, Texas, United States"/>
    <x v="0"/>
    <n v="0"/>
    <s v="Houston"/>
    <s v=" Texas"/>
    <s v=" United States"/>
    <m/>
    <n v="145"/>
    <e v="#N/A"/>
    <n v="1979"/>
    <e v="#NAME?"/>
  </r>
  <r>
    <s v="Giorgi^o Armani"/>
    <s v="Sì Passione by Giorgio Armani For Women 3.4 Oz Eau De Parfum Spray New in Box"/>
    <s v="Eau de Parfum"/>
    <n v="44.88"/>
    <s v="US $44.88/ea"/>
    <n v="7"/>
    <s v="7 available / 147 sold"/>
    <n v="147"/>
    <s v="May 20, 2024 00:21:18 PDT"/>
    <s v="South El Monte, California, United States"/>
    <x v="0"/>
    <n v="6597.3600000000006"/>
    <s v="South El Monte"/>
    <s v=" California"/>
    <s v=" United States"/>
    <m/>
    <n v="146"/>
    <n v="668"/>
    <n v="610"/>
    <e v="#NAME?"/>
  </r>
  <r>
    <s v="Giorgi^o Armani"/>
    <s v="Sì Passione by Giorgio Armani For Women 3.4 Oz Eau De Parfum Spray New in Box"/>
    <s v="Eau de Parfum"/>
    <n v="44.78"/>
    <s v="US $44.78"/>
    <n v="2"/>
    <s v="2 available / 11 sold"/>
    <n v="11"/>
    <s v="May 22, 2024 00:02:51 PDT"/>
    <s v="Syracuse, New York, United States"/>
    <x v="0"/>
    <n v="492.58000000000004"/>
    <s v="Syracuse"/>
    <s v=" New York"/>
    <s v=" United States"/>
    <m/>
    <n v="146"/>
    <n v="1561"/>
    <n v="1509"/>
    <e v="#NAME?"/>
  </r>
  <r>
    <s v="Giorgio Arm.ani"/>
    <s v="NEW Women's My Way EDP Spray 3oz Giorgio Arm.ani Eau De Parfum Sealed/Fast Ship!"/>
    <s v="Eau de Parfum"/>
    <n v="38.69"/>
    <s v="US $38.69/ea"/>
    <n v="10"/>
    <s v="More than 10 available / 3 sold"/>
    <n v="3"/>
    <s v="May 15, 2024 03:12:40 PDT"/>
    <s v="Houston, Texas, HongKong, China"/>
    <x v="0"/>
    <n v="116.07"/>
    <s v="Houston"/>
    <s v=" Texas"/>
    <s v=" HongKong"/>
    <s v=" China"/>
    <n v="147"/>
    <n v="1848"/>
    <n v="1858"/>
    <e v="#NAME?"/>
  </r>
  <r>
    <s v="GIORGIO ARM.ANI"/>
    <s v="ACQUA DI GIO Eau De Toilette 3.4 oz/ 100 ml GIORGIO ARM.ANI for Men"/>
    <s v="Eau De Toilette"/>
    <n v="36.68"/>
    <s v="US $36.68/ea"/>
    <n v="9"/>
    <s v="9 available / 1 sold"/>
    <n v="1"/>
    <s v=""/>
    <s v="Austin, Texas, United States"/>
    <x v="1"/>
    <n v="36.68"/>
    <s v="Austin"/>
    <s v=" Texas"/>
    <s v=" United States"/>
    <m/>
    <n v="147"/>
    <n v="1926"/>
    <n v="1960"/>
    <e v="#NAME?"/>
  </r>
  <r>
    <s v="Giorgio Armani"/>
    <s v="Acqua Di Gioia by Giorgio Armani 3.4 oz EDP Perfume for Women New In Box"/>
    <s v="Eau de Toilette"/>
    <n v="69.98"/>
    <s v="US $69.98/ea"/>
    <m/>
    <s v="Limited quantity available / 2,663 sold"/>
    <n v="2663"/>
    <s v="May 24, 2024 11:16:29 PDT"/>
    <s v="Hackensack, New Jersey, United States"/>
    <x v="0"/>
    <n v="186356.74000000002"/>
    <s v="Hackensack"/>
    <s v=" New Jersey"/>
    <s v=" United States"/>
    <m/>
    <n v="148"/>
    <n v="112"/>
    <n v="41"/>
    <e v="#NAME?"/>
  </r>
  <r>
    <s v="Giorgio Armani"/>
    <s v="Giorgio Armani Acqua Di Gio 3.4 oz Men's Eau de Toilette Cologne NEW &amp; SEALED"/>
    <s v="Eau de Toilette"/>
    <n v="29.95"/>
    <s v="US $29.95/ea"/>
    <n v="6"/>
    <s v="6 available / 1,484 sold"/>
    <n v="1484"/>
    <s v="May 23, 2024 21:10:46 PDT"/>
    <s v="Warren, Michigan, United States"/>
    <x v="1"/>
    <n v="44445.799999999996"/>
    <s v="Warren"/>
    <s v=" Michigan"/>
    <s v=" United States"/>
    <m/>
    <n v="148"/>
    <n v="187"/>
    <n v="191"/>
    <e v="#NAME?"/>
  </r>
  <r>
    <s v="Giorgio Armani"/>
    <s v="Giorgio Armani Acqua Di Gio 6.7 oz / 200 ml Men's Eau de Toilette Spray"/>
    <s v="Eau de Toilette"/>
    <n v="48.95"/>
    <s v="US $48.95/ea"/>
    <n v="10"/>
    <s v="More than 10 available / 969 sold"/>
    <n v="969"/>
    <s v="May 23, 2024 08:07:24 PDT"/>
    <s v="Detroit, Michigan, United States"/>
    <x v="1"/>
    <n v="47432.55"/>
    <s v="Detroit"/>
    <s v=" Michigan"/>
    <s v=" United States"/>
    <m/>
    <n v="148"/>
    <n v="241"/>
    <n v="178"/>
    <e v="#NAME?"/>
  </r>
  <r>
    <s v="Giorgio Armani"/>
    <s v="Acqua Di Gio Profondo by Giorgio Armani 2.5 oz Parfum Cologne for Men New In Box"/>
    <s v="Eau de Parfum"/>
    <n v="78.989999999999995"/>
    <s v="US $78.99/ea"/>
    <n v="10"/>
    <s v="More than 10 available / 743 sold"/>
    <n v="743"/>
    <s v="May 22, 2024 11:57:53 PDT"/>
    <s v="Hackensack, New Jersey, United States"/>
    <x v="1"/>
    <n v="58689.57"/>
    <s v="Hackensack"/>
    <s v=" New Jersey"/>
    <s v=" United States"/>
    <m/>
    <n v="148"/>
    <n v="278"/>
    <n v="158"/>
    <e v="#NAME?"/>
  </r>
  <r>
    <s v="Giorgio Armani"/>
    <s v="Emporio Armani Stronger With You Intensely 3.4 oz EDP Cologne for Men New in Box"/>
    <s v="Eau de Parfum"/>
    <n v="110.08"/>
    <s v="US $110.08"/>
    <m/>
    <s v="Limited quantity available / 684 sold"/>
    <n v="684"/>
    <s v="May 23, 2024 04:38:15 PDT"/>
    <s v="Hackensack, New Jersey, United States"/>
    <x v="1"/>
    <n v="75294.720000000001"/>
    <s v="Hackensack"/>
    <s v=" New Jersey"/>
    <s v=" United States"/>
    <m/>
    <n v="148"/>
    <n v="292"/>
    <n v="127"/>
    <e v="#NAME?"/>
  </r>
  <r>
    <s v="Giorgio Armani"/>
    <s v="Giorgio Armani Acqua Di Gio 3.4 oz Men's Eau de Toilette Spray New &amp; Sealed"/>
    <s v="Eau de Toilette"/>
    <n v="29.99"/>
    <s v="US $29.99/ea"/>
    <n v="10"/>
    <s v="More than 10 available / 588 sold"/>
    <n v="588"/>
    <s v="May 24, 2024 08:09:29 PDT"/>
    <s v="Detroit, Michigan, United States"/>
    <x v="1"/>
    <n v="17634.12"/>
    <s v="Detroit"/>
    <s v=" Michigan"/>
    <s v=" United States"/>
    <m/>
    <n v="148"/>
    <n v="325"/>
    <n v="340"/>
    <e v="#NAME?"/>
  </r>
  <r>
    <s v="Giorgio Armani"/>
    <s v="Giorgio Armani Acqua Di Gio 6.7oz / 200ml Men's Eau de Toilette Spray Brand New"/>
    <s v="Eau de Toilette"/>
    <n v="45.95"/>
    <s v="US $45.95"/>
    <n v="5"/>
    <s v="5 available / 578 sold"/>
    <n v="578"/>
    <s v="May 23, 2024 19:16:37 PDT"/>
    <s v="Kalamazoo, Michigan, United States"/>
    <x v="1"/>
    <n v="26559.100000000002"/>
    <s v="Kalamazoo"/>
    <s v=" Michigan"/>
    <s v=" United States"/>
    <m/>
    <n v="148"/>
    <n v="328"/>
    <n v="269"/>
    <e v="#NAME?"/>
  </r>
  <r>
    <s v="Giorgio Armani"/>
    <s v="Emporio Armani Stronger With You Intensely 3.3oz EDP Spray for Men in Sealed Box"/>
    <s v="Eau de Parfum"/>
    <n v="94.99"/>
    <s v="US $94.99/ea"/>
    <n v="10"/>
    <s v="10 available / 420 sold"/>
    <n v="420"/>
    <s v="May 23, 2024 23:31:35 PDT"/>
    <s v="Katy, Texas, United States"/>
    <x v="1"/>
    <n v="39895.799999999996"/>
    <s v="Katy"/>
    <s v=" Texas"/>
    <s v=" United States"/>
    <m/>
    <n v="148"/>
    <n v="400"/>
    <n v="207"/>
    <e v="#NAME?"/>
  </r>
  <r>
    <s v="Giorgio Armani"/>
    <s v="Giorgio Armani Aqua Di Gio Men 3.4 oz EDT Aquatic Fresh Fragrance New"/>
    <s v="Eau de Toilette"/>
    <n v="29.99"/>
    <s v="US $29.99/ea"/>
    <n v="10"/>
    <s v="More than 10 available / 410 sold"/>
    <n v="410"/>
    <s v="May 24, 2024 08:45:15 PDT"/>
    <s v="Melvindale, Michigan, United States"/>
    <x v="1"/>
    <n v="12295.9"/>
    <s v="Melvindale"/>
    <s v=" Michigan"/>
    <s v=" United States"/>
    <m/>
    <n v="148"/>
    <n v="410"/>
    <n v="429"/>
    <e v="#NAME?"/>
  </r>
  <r>
    <s v="Giorgio Armani"/>
    <s v="Armani Acqua Di Gio for Men 2 Piece Set 3.4 oz EDT + Deodorant *NEW IN BOX*"/>
    <s v="Eau de Toilette"/>
    <n v="54.99"/>
    <s v="US $54.99"/>
    <n v="10"/>
    <s v="More than 10 available / 384 sold"/>
    <n v="384"/>
    <s v="Mar 27, 2024 09:01:18 PDT"/>
    <s v="Miami, Florida, United States"/>
    <x v="1"/>
    <n v="21116.16"/>
    <s v="Miami"/>
    <s v=" Florida"/>
    <s v=" United States"/>
    <m/>
    <n v="148"/>
    <n v="426"/>
    <n v="306"/>
    <e v="#NAME?"/>
  </r>
  <r>
    <s v="Giorgio Armani"/>
    <s v="Armani Code by Giorgio Armani 2.5 oz EDT Cologne for Men New In Box"/>
    <s v="Eau de Toilette"/>
    <n v="38.25"/>
    <s v="US $38.25/ea"/>
    <n v="10"/>
    <s v="More than 10 available / 363 sold"/>
    <n v="363"/>
    <s v="May 23, 2024 07:39:28 PDT"/>
    <s v="Ecorse, Michigan, United States"/>
    <x v="1"/>
    <n v="13884.75"/>
    <s v="Ecorse"/>
    <s v=" Michigan"/>
    <s v=" United States"/>
    <m/>
    <n v="148"/>
    <n v="439"/>
    <n v="399"/>
    <e v="#NAME?"/>
  </r>
  <r>
    <s v="Giorgio Armani"/>
    <s v="Armani Code By Giorgio Armani EDT for Men 4.2 oz / 125 ml Brand New Sealed"/>
    <s v="Eau de Toilette"/>
    <n v="37.799999999999997"/>
    <s v="US $37.80/ea"/>
    <n v="8"/>
    <s v="8 available / 300 sold"/>
    <n v="300"/>
    <s v="May 23, 2024 09:23:09 PDT"/>
    <s v="West Orange, New Jersey, United States"/>
    <x v="1"/>
    <n v="11340"/>
    <s v="West Orange"/>
    <s v=" New Jersey"/>
    <s v=" United States"/>
    <m/>
    <n v="148"/>
    <n v="472"/>
    <n v="450"/>
    <e v="#NAME?"/>
  </r>
  <r>
    <s v="Giorgio Armani"/>
    <s v="Acqua Di Gio Giorgio Armani For Men PARFUM 0.5 Fl Oz 15Ml. Travel Size Spray New"/>
    <s v="Parfum"/>
    <n v="25.95"/>
    <s v="US $25.95"/>
    <n v="10"/>
    <s v="More than 10 available / 280 sold"/>
    <n v="280"/>
    <s v="May 12, 2024 17:11:04 PDT"/>
    <s v="Stafford, Texas, United States"/>
    <x v="1"/>
    <n v="7266"/>
    <s v="Stafford"/>
    <s v=" Texas"/>
    <s v=" United States"/>
    <m/>
    <n v="148"/>
    <n v="498"/>
    <n v="578"/>
    <e v="#NAME?"/>
  </r>
  <r>
    <s v="Giorgio Armani"/>
    <s v="Giorgio Armani Armani Code Profumo 3.7oz / 110ml Men's PARFUM Spray NEW &amp; SEALED"/>
    <s v="Eau de Parfum"/>
    <n v="72.989999999999995"/>
    <s v="US $72.99/ea"/>
    <n v="6"/>
    <s v="6 available / 235 sold"/>
    <n v="235"/>
    <s v="May 24, 2024 05:51:04 PDT"/>
    <s v="Farmington, Michigan, United States"/>
    <x v="1"/>
    <n v="17152.649999999998"/>
    <s v="Farmington"/>
    <s v=" Michigan"/>
    <s v=" United States"/>
    <m/>
    <n v="148"/>
    <n v="550"/>
    <n v="347"/>
    <e v="#NAME?"/>
  </r>
  <r>
    <s v="Giorgio Armani"/>
    <s v="Acqua Di Gio by Giorgio Armani EDT Men 6.7 oz / 200 ml *NEW IN SEALED BOX*"/>
    <s v="Eau de Toilette"/>
    <n v="64.989999999999995"/>
    <s v="US $64.99"/>
    <n v="10"/>
    <s v="More than 10 available / 235 sold"/>
    <n v="235"/>
    <s v="May 08, 2024 11:11:06 PDT"/>
    <s v="Miami, Florida, United States"/>
    <x v="1"/>
    <n v="15272.65"/>
    <s v="Miami"/>
    <s v=" Florida"/>
    <s v=" United States"/>
    <m/>
    <n v="148"/>
    <n v="550"/>
    <n v="378"/>
    <e v="#NAME?"/>
  </r>
  <r>
    <s v="Giorgio Armani"/>
    <s v="Giorgio Armani Aqua Di Gio Men's 3.4 oz EDT Classic Scent Brand New"/>
    <s v="Eau de Toilette"/>
    <n v="29.99"/>
    <s v="US $29.99/ea"/>
    <n v="6"/>
    <s v="6 available / 233 sold"/>
    <n v="233"/>
    <s v="May 23, 2024 09:40:17 PDT"/>
    <s v="Macomb, Michigan, United States"/>
    <x v="1"/>
    <n v="6987.67"/>
    <s v="Macomb"/>
    <s v=" Michigan"/>
    <s v=" United States"/>
    <m/>
    <n v="148"/>
    <n v="554"/>
    <n v="594"/>
    <e v="#NAME?"/>
  </r>
  <r>
    <s v="Giorgio Armani"/>
    <s v="Giorgio Armani Acqua Di Gio EDT 3.4 oz Fresh Aquatic Men's Cologne"/>
    <s v="Eau de Toilette"/>
    <n v="29.99"/>
    <s v="US $29.99/ea"/>
    <n v="9"/>
    <s v="9 available / 204 sold"/>
    <n v="204"/>
    <s v="May 23, 2024 10:46:14 PDT"/>
    <s v="Farmington, Michigan, United States"/>
    <x v="1"/>
    <n v="6117.96"/>
    <s v="Farmington"/>
    <s v=" Michigan"/>
    <s v=" United States"/>
    <m/>
    <n v="148"/>
    <n v="585"/>
    <n v="632"/>
    <e v="#NAME?"/>
  </r>
  <r>
    <s v="Giorgio Armani"/>
    <s v="Armani Code by Giorgio Armani 4.2 oz EDT Cologne for Men Factory Sealed"/>
    <s v="Eau de Toilette"/>
    <n v="36.5"/>
    <s v="US $36.50/ea"/>
    <n v="3"/>
    <s v="3 available / 185 sold"/>
    <n v="185"/>
    <s v="May 23, 2024 23:20:00 PDT"/>
    <s v="Battle Creek, Michigan, United States"/>
    <x v="1"/>
    <n v="6752.5"/>
    <s v="Battle Creek"/>
    <s v=" Michigan"/>
    <s v=" United States"/>
    <m/>
    <n v="148"/>
    <n v="600"/>
    <n v="602"/>
    <e v="#NAME?"/>
  </r>
  <r>
    <s v="Giorgio Armani"/>
    <s v="Giorgio Armani Acqua Di Gio 3.4 oz Men's Eau de Toilette Spray New &amp; Sealed Box"/>
    <s v="Eau de Toilette"/>
    <n v="29.99"/>
    <s v="US $29.99/ea"/>
    <n v="10"/>
    <s v="More than 10 available / 179 sold"/>
    <n v="179"/>
    <s v="May 24, 2024 07:53:38 PDT"/>
    <s v="Ecorse, Michigan, United States"/>
    <x v="1"/>
    <n v="5368.21"/>
    <s v="Ecorse"/>
    <s v=" Michigan"/>
    <s v=" United States"/>
    <m/>
    <n v="148"/>
    <n v="608"/>
    <n v="664"/>
    <e v="#NAME?"/>
  </r>
  <r>
    <s v="Giorgio Armani"/>
    <s v="Acqua Di Gio by Giorgio Armani 6.7 Fl oz Eau De Toilette Spray Men' New &amp; Sealed"/>
    <s v="Eau de Toilette"/>
    <n v="44.99"/>
    <s v="US $44.99/ea"/>
    <n v="2"/>
    <s v="2 available / 159 sold"/>
    <n v="159"/>
    <s v="May 24, 2024 03:30:43 PDT"/>
    <s v="Reinholds, Pennsylvania, United States"/>
    <x v="1"/>
    <n v="7153.4100000000008"/>
    <s v="Reinholds"/>
    <s v=" Pennsylvania"/>
    <s v=" United States"/>
    <m/>
    <n v="148"/>
    <n v="646"/>
    <n v="583"/>
    <e v="#NAME?"/>
  </r>
  <r>
    <s v="Giorgio Armani"/>
    <s v="Giorgio Armani Acqua Di Gio 3.4 oz Men's Eau de Toilette Spray New Sealed Box"/>
    <s v="Eau de Toilette"/>
    <n v="27.9"/>
    <s v="US $27.90/ea"/>
    <n v="5"/>
    <s v="5 available / 157 sold"/>
    <n v="157"/>
    <s v="May 17, 2024 20:51:19 PDT"/>
    <s v="Hamtramck, Michigan, United States"/>
    <x v="1"/>
    <n v="4380.3"/>
    <s v="Hamtramck"/>
    <s v=" Michigan"/>
    <s v=" United States"/>
    <m/>
    <n v="148"/>
    <n v="647"/>
    <n v="715"/>
    <e v="#NAME?"/>
  </r>
  <r>
    <s v="Giorgio Armani"/>
    <s v="Armani Aqua Di Gio 3.4 oz EDT Iconic Men's Fragrance Sealed New in Box"/>
    <s v="Eau de Toilette"/>
    <n v="29.99"/>
    <s v="US $29.99/ea"/>
    <n v="6"/>
    <s v="6 available / 141 sold"/>
    <n v="141"/>
    <s v="May 24, 2024 08:25:48 PDT"/>
    <s v="Inkster, Michigan, United States"/>
    <x v="1"/>
    <n v="4228.59"/>
    <s v="Inkster"/>
    <s v=" Michigan"/>
    <s v=" United States"/>
    <m/>
    <n v="148"/>
    <n v="683"/>
    <n v="726"/>
    <e v="#NAME?"/>
  </r>
  <r>
    <s v="Giorgio Armani"/>
    <s v="Armani Code By Giorgio Armani EDT for Men 4.2 oz / 125 ml NEW IN SEALED BOX"/>
    <s v="Eau de Toilette"/>
    <n v="41.99"/>
    <s v="US $41.99/ea"/>
    <n v="9"/>
    <s v="9 available / 132 sold"/>
    <n v="132"/>
    <s v="May 24, 2024 04:20:12 PDT"/>
    <s v="Thomasville, Alabama, United States"/>
    <x v="1"/>
    <n v="5542.68"/>
    <s v="Thomasville"/>
    <s v=" Alabama"/>
    <s v=" United States"/>
    <m/>
    <n v="148"/>
    <n v="696"/>
    <n v="661"/>
    <e v="#NAME?"/>
  </r>
  <r>
    <s v="Giorgio Armani"/>
    <s v="Giorgio Armani Acqua Di Gio 6.7 oz/200 ml Men's Eau de Toilette Spray"/>
    <s v="Eau de Toilette"/>
    <n v="48.95"/>
    <s v="US $48.95/ea"/>
    <n v="10"/>
    <s v="10 available / 121 sold"/>
    <n v="121"/>
    <s v="May 23, 2024 08:44:06 PDT"/>
    <s v="Melvindale, Michigan, United States"/>
    <x v="1"/>
    <n v="5922.9500000000007"/>
    <s v="Melvindale"/>
    <s v=" Michigan"/>
    <s v=" United States"/>
    <m/>
    <n v="148"/>
    <n v="732"/>
    <n v="641"/>
    <e v="#NAME?"/>
  </r>
  <r>
    <s v="Giorgio Armani"/>
    <s v="Giorgio Armani My Way Women's Eau de Parfum EDP Travel Splash Mini Sample 0.24oz"/>
    <s v="Eau de Parfum"/>
    <n v="16.989999999999998"/>
    <s v="US $16.99"/>
    <n v="10"/>
    <s v="More than 10 available / 111 sold"/>
    <n v="111"/>
    <s v="May 23, 2024 18:50:06 PDT"/>
    <s v="Sammamish, Washington, United States"/>
    <x v="0"/>
    <n v="1885.8899999999999"/>
    <s v="Sammamish"/>
    <s v=" Washington"/>
    <s v=" United States"/>
    <m/>
    <n v="148"/>
    <n v="761"/>
    <n v="980"/>
    <e v="#NAME?"/>
  </r>
  <r>
    <s v="Giorgio Armani"/>
    <s v="Acqua Di Gio by Giorgio Armani 6.7 / 6.8 oz EDT Cologne for Men New In Box"/>
    <s v="Eau de Toilette"/>
    <n v="51.99"/>
    <s v="US $51.99/ea"/>
    <n v="8"/>
    <s v="8 available / 111 sold"/>
    <n v="111"/>
    <s v="May 18, 2024 03:34:53 PDT"/>
    <s v="Thomasville, Alabama, United States"/>
    <x v="1"/>
    <n v="5770.89"/>
    <s v="Thomasville"/>
    <s v=" Alabama"/>
    <s v=" United States"/>
    <m/>
    <n v="148"/>
    <n v="761"/>
    <n v="648"/>
    <e v="#NAME?"/>
  </r>
  <r>
    <s v="Giorgio Armani"/>
    <s v="New Giorgio Armani Acqua Di Gio 3.4 oz Men's Eau de Toilette Spray IN BOX US1"/>
    <s v="Eau de Toilette"/>
    <n v="28.99"/>
    <s v="US $28.99/ea"/>
    <n v="9"/>
    <s v="9 available / 111 sold"/>
    <n v="111"/>
    <s v="May 24, 2024 00:02:00 PDT"/>
    <s v="College Point, New York, United States"/>
    <x v="1"/>
    <n v="3217.89"/>
    <s v="College Point"/>
    <s v=" New York"/>
    <s v=" United States"/>
    <m/>
    <n v="148"/>
    <n v="761"/>
    <n v="805"/>
    <e v="#NAME?"/>
  </r>
  <r>
    <s v="Giorgio Armani"/>
    <s v="New Si by Giorgio Armani 3.4 oz / 100 mL EDP Perfume for Women - USA"/>
    <s v="Eau de Parfum"/>
    <n v="37.880000000000003"/>
    <s v="US $37.88/ea"/>
    <n v="8"/>
    <s v="8 available / 108 sold"/>
    <n v="108"/>
    <s v="May 24, 2024 00:00:36 PDT"/>
    <s v="College Point, New York, United States"/>
    <x v="0"/>
    <n v="4091.0400000000004"/>
    <s v="College Point"/>
    <s v=" New York"/>
    <s v=" United States"/>
    <m/>
    <n v="148"/>
    <n v="775"/>
    <n v="733"/>
    <e v="#NAME?"/>
  </r>
  <r>
    <s v="Giorgio Armani"/>
    <s v="Acqua Di Gio by Giorgio Armani 6.7 oz Spray Eau De Toilette Mens New &amp; Sealed"/>
    <s v="Eau de Toilette"/>
    <n v="45.99"/>
    <s v="US $45.99"/>
    <m/>
    <s v="Last One / 101 sold"/>
    <n v="101"/>
    <s v="May 24, 2024 02:49:19 PDT"/>
    <s v="Pfafftown, North Carolina, United States"/>
    <x v="1"/>
    <n v="4644.99"/>
    <s v="Pfafftown"/>
    <s v=" North Carolina"/>
    <s v=" United States"/>
    <m/>
    <n v="148"/>
    <n v="794"/>
    <n v="701"/>
    <e v="#NAME?"/>
  </r>
  <r>
    <s v="Giorgio Armani"/>
    <s v="Armani Code Profumo by Giorgio Armani 3.7 fl oz Spray Parfum Men's New &amp; Sealed"/>
    <s v="Eau de Parfum"/>
    <n v="68.989999999999995"/>
    <s v="US $68.99/ea"/>
    <n v="2"/>
    <s v="2 available / 99 sold"/>
    <n v="99"/>
    <s v="May 24, 2024 02:15:09 PDT"/>
    <s v="Charlotte, North Carolina, United States"/>
    <x v="1"/>
    <n v="6830.0099999999993"/>
    <s v="Charlotte"/>
    <s v=" North Carolina"/>
    <s v=" United States"/>
    <m/>
    <n v="148"/>
    <n v="799"/>
    <n v="600"/>
    <e v="#NAME?"/>
  </r>
  <r>
    <s v="Giorgio Armani"/>
    <s v="Armani Code by Giorgio Armani, 4.2 oz Parfum Spray for Men"/>
    <s v="Gift Sets"/>
    <n v="94.43"/>
    <s v="US $94.43/ea"/>
    <n v="10"/>
    <s v="More than 10 available / 98 sold"/>
    <n v="98"/>
    <s v="May 23, 2024 15:19:07 PDT"/>
    <s v="Edison, New Jersey, United States"/>
    <x v="1"/>
    <n v="9254.1400000000012"/>
    <s v="Edison"/>
    <s v=" New Jersey"/>
    <s v=" United States"/>
    <m/>
    <n v="148"/>
    <n v="801"/>
    <n v="511"/>
    <e v="#NAME?"/>
  </r>
  <r>
    <s v="Giorgio Armani"/>
    <s v="Armani Code Profumo by Giorgio Armani 3.7 fl oz/110 ml Parfum Men's New &amp; Sealed"/>
    <s v="Eau de Parfum"/>
    <n v="69.989999999999995"/>
    <s v="US $69.99/ea"/>
    <n v="2"/>
    <s v="2 available / 81 sold"/>
    <n v="81"/>
    <s v="May 18, 2024 05:26:34 PDT"/>
    <s v="Thomasville, Alabama, United States"/>
    <x v="1"/>
    <n v="5669.19"/>
    <s v="Thomasville"/>
    <s v=" Alabama"/>
    <s v=" United States"/>
    <m/>
    <n v="148"/>
    <n v="843"/>
    <n v="652"/>
    <e v="#NAME?"/>
  </r>
  <r>
    <s v="Giorgio Armani"/>
    <s v="Giorgio Armani Aqua Di Gio 3.4 oz Men's Eau de Toilette Spray New"/>
    <s v="Eau de Toilette"/>
    <n v="29.99"/>
    <s v="US $29.99"/>
    <n v="10"/>
    <s v="More than 10 available / 61 sold"/>
    <n v="61"/>
    <s v="May 11, 2024 02:03:08 PDT"/>
    <s v="Houston, Texas, United States"/>
    <x v="1"/>
    <n v="1829.3899999999999"/>
    <s v="Houston"/>
    <s v=" Texas"/>
    <s v=" United States"/>
    <m/>
    <n v="148"/>
    <n v="934"/>
    <n v="995"/>
    <e v="#NAME?"/>
  </r>
  <r>
    <s v="Giorgio Armani"/>
    <s v="My Way by Giorgio Armani 3oz 90ml EDP Perfume for Women New In Box USA"/>
    <s v="Eau de Parfum"/>
    <n v="49.99"/>
    <s v="US $49.99/ea"/>
    <n v="2"/>
    <s v="2 available / 54 sold"/>
    <n v="54"/>
    <s v="May 20, 2024 01:43:33 PDT"/>
    <s v="Dayton, New Jersey, Canada"/>
    <x v="0"/>
    <n v="2699.46"/>
    <s v="Dayton"/>
    <s v=" New Jersey"/>
    <s v=" Canada"/>
    <m/>
    <n v="148"/>
    <n v="970"/>
    <n v="862"/>
    <e v="#NAME?"/>
  </r>
  <r>
    <s v="Giorgio Armani"/>
    <s v="Armani Code Profumo by Giorgio Armani 3.7 fl oz Parfum Spray Men's New &amp; Sealed."/>
    <s v="Eau de Parfum"/>
    <n v="70.989999999999995"/>
    <s v="US $70.99/ea"/>
    <n v="2"/>
    <s v="2 available / 52 sold"/>
    <n v="52"/>
    <s v="May 23, 2024 16:50:30 PDT"/>
    <s v="Pfafftown, North Carolina, United States"/>
    <x v="1"/>
    <n v="3691.4799999999996"/>
    <s v="Pfafftown"/>
    <s v=" North Carolina"/>
    <s v=" United States"/>
    <m/>
    <n v="148"/>
    <n v="977"/>
    <n v="768"/>
    <e v="#NAME?"/>
  </r>
  <r>
    <s v="Giorgio Armani"/>
    <s v="Armani Code Profumo 3.7 oz Intense Masculine EDP Sealed"/>
    <s v="Eau de Parfum"/>
    <n v="79.989999999999995"/>
    <s v="US $79.99/ea"/>
    <n v="5"/>
    <s v="5 available / 47 sold"/>
    <n v="47"/>
    <s v="May 14, 2024 08:33:40 PDT"/>
    <s v="Macomb, Michigan, United States"/>
    <x v="1"/>
    <n v="3759.5299999999997"/>
    <s v="Macomb"/>
    <s v=" Michigan"/>
    <s v=" United States"/>
    <m/>
    <n v="148"/>
    <n v="1014"/>
    <n v="763"/>
    <e v="#NAME?"/>
  </r>
  <r>
    <s v="Giorgio Armani"/>
    <s v="My Way Intense by Giorgio Armani EDP for Women 1.7 oz / 50ml *NEW IN BOX*"/>
    <s v="Eau de Parfum"/>
    <n v="54.99"/>
    <s v="US $54.99"/>
    <n v="10"/>
    <s v="More than 10 available / 40 sold"/>
    <n v="40"/>
    <s v="Feb 15, 2024 09:02:36 PST"/>
    <s v="Miami, Florida, United States"/>
    <x v="0"/>
    <n v="2199.6"/>
    <s v="Miami"/>
    <s v=" Florida"/>
    <s v=" United States"/>
    <m/>
    <n v="148"/>
    <n v="1072"/>
    <n v="925"/>
    <e v="#NAME?"/>
  </r>
  <r>
    <s v="Giorgio Armani"/>
    <s v="Armani Acqua Di Gio 6.7 oz Men's EDT Iconic Aquatic Fragrance Sealed"/>
    <s v="Eau de Toilette"/>
    <n v="48.95"/>
    <s v="US $48.95/ea"/>
    <n v="6"/>
    <s v="6 available / 40 sold"/>
    <n v="40"/>
    <s v="May 22, 2024 10:16:51 PDT"/>
    <s v="Fourmile, Kentucky, United States"/>
    <x v="1"/>
    <n v="1958"/>
    <s v="Fourmile"/>
    <s v=" Kentucky"/>
    <s v=" United States"/>
    <m/>
    <n v="148"/>
    <n v="1072"/>
    <n v="963"/>
    <e v="#NAME?"/>
  </r>
  <r>
    <s v="Giorgio Armani"/>
    <s v="Acqua Di Gio Absolu Giorgio Armani EDP 125 ML / 4.2 Fl Oz Men Perfume"/>
    <s v="Eau de Parfum"/>
    <n v="192"/>
    <s v="US $192.00/ea"/>
    <n v="7"/>
    <s v="7 available / 37 sold"/>
    <n v="37"/>
    <s v="May 23, 2024 08:07:43 PDT"/>
    <s v="Jerusalem, Israel"/>
    <x v="1"/>
    <n v="7104"/>
    <s v="Jerusalem"/>
    <s v=" Israel"/>
    <m/>
    <m/>
    <n v="148"/>
    <n v="1108"/>
    <n v="589"/>
    <e v="#NAME?"/>
  </r>
  <r>
    <s v="Giorgio Armani"/>
    <s v="Armani Code Profumo 3.7oz by Men's Eau de Parfum Spray EDP New &amp;  Sealed Box"/>
    <s v="Eau de Parfum"/>
    <n v="69.989999999999995"/>
    <s v="US $69.99/ea"/>
    <n v="8"/>
    <s v="8 available / 35 sold"/>
    <n v="35"/>
    <s v="May 24, 2024 05:43:37 PDT"/>
    <s v="Highland Park, Michigan, United States"/>
    <x v="1"/>
    <n v="2449.6499999999996"/>
    <s v="Highland Park"/>
    <s v=" Michigan"/>
    <s v=" United States"/>
    <m/>
    <n v="148"/>
    <n v="1131"/>
    <n v="893"/>
    <e v="#NAME?"/>
  </r>
  <r>
    <s v="Giorgio Armani"/>
    <s v="Acqua Di Gio Profumo by Giorgio Armani 4.2oz Cologne For Men New in Box"/>
    <s v="Eau de Parfum"/>
    <n v="119.99"/>
    <s v="US $119.99"/>
    <n v="10"/>
    <s v="10 available / 34 sold"/>
    <n v="34"/>
    <s v="May 24, 2024 07:16:53 PDT"/>
    <s v="New York,USA, Hong Kong"/>
    <x v="1"/>
    <n v="4079.66"/>
    <s v="New York"/>
    <s v="USA"/>
    <s v=" Hong Kong"/>
    <m/>
    <n v="148"/>
    <n v="1144"/>
    <n v="734"/>
    <e v="#NAME?"/>
  </r>
  <r>
    <s v="Giorgio Armani"/>
    <s v="Acqua di Gio by Giorgio Armani for Men,  Eau de Toilette 6.7 oz Spray New in Box"/>
    <s v="Eau de Toilette"/>
    <n v="51.99"/>
    <s v="US $51.99/ea"/>
    <n v="9"/>
    <s v="9 available / 28 sold"/>
    <n v="28"/>
    <s v="Apr 23, 2024 04:55:18 PDT"/>
    <s v="Houston, Texas, United States"/>
    <x v="1"/>
    <n v="1455.72"/>
    <s v="Houston"/>
    <s v=" Texas"/>
    <s v=" United States"/>
    <m/>
    <n v="148"/>
    <n v="1217"/>
    <n v="1086"/>
    <e v="#NAME?"/>
  </r>
  <r>
    <s v="Giorgio Armani"/>
    <s v="Giorgio Armani Acqua Di Gio 3.4 oz Men's Eau de Toilette Spray New Sealed BOX"/>
    <s v="Eau de Toilette"/>
    <n v="27.1"/>
    <s v="US $27.10/ea"/>
    <n v="8"/>
    <s v="8 available / 28 sold"/>
    <n v="28"/>
    <s v="May 22, 2024 10:22:29 PDT"/>
    <s v="Detroit, Michigan, United States"/>
    <x v="1"/>
    <n v="758.80000000000007"/>
    <s v="Detroit"/>
    <s v=" Michigan"/>
    <s v=" United States"/>
    <m/>
    <n v="148"/>
    <n v="1217"/>
    <n v="1339"/>
    <e v="#NAME?"/>
  </r>
  <r>
    <s v="Giorgio Armani"/>
    <s v="ACQUA di GIOIA by GIORGIO ARMANI Women 3.3 edp 3.4 oz NEW IN BOX"/>
    <s v="Eau de Parfum"/>
    <n v="72.72"/>
    <s v="US $72.72/ea"/>
    <n v="5"/>
    <s v="5 available / 27 sold"/>
    <n v="27"/>
    <s v="May 23, 2024 08:10:10 PDT"/>
    <s v="Dallas, Texas, United States"/>
    <x v="0"/>
    <n v="1963.44"/>
    <s v="Dallas"/>
    <s v=" Texas"/>
    <s v=" United States"/>
    <m/>
    <n v="148"/>
    <n v="1226"/>
    <n v="961"/>
    <e v="#NAME?"/>
  </r>
  <r>
    <s v="Giorgio Armani"/>
    <s v="My Way  by Giorgio Armani EDP for Women 1.7 oz / 50ml *NEW IN BOX*"/>
    <s v="Eau de Parfum"/>
    <n v="50.99"/>
    <s v="US $50.99"/>
    <n v="10"/>
    <s v="More than 10 available / 27 sold"/>
    <n v="27"/>
    <s v="Feb 15, 2024 09:04:27 PST"/>
    <s v="Miami, Florida, United States"/>
    <x v="0"/>
    <n v="1376.73"/>
    <s v="Miami"/>
    <s v=" Florida"/>
    <s v=" United States"/>
    <m/>
    <n v="148"/>
    <n v="1226"/>
    <n v="1114"/>
    <e v="#NAME?"/>
  </r>
  <r>
    <s v="Giorgio Armani"/>
    <s v="Armani Code By Giorgio Armani 4.2 oz Mens Eau de Toilette Spray NEW &amp; SEALED BOX"/>
    <s v="Eau de Toilette"/>
    <n v="39.99"/>
    <s v="US $39.99/ea"/>
    <n v="8"/>
    <s v="8 available / 26 sold"/>
    <n v="26"/>
    <s v="May 23, 2024 10:39:37 PDT"/>
    <s v="Sterrett, Alabama, United States"/>
    <x v="1"/>
    <n v="1039.74"/>
    <s v="Sterrett"/>
    <s v=" Alabama"/>
    <s v=" United States"/>
    <m/>
    <n v="148"/>
    <n v="1245"/>
    <n v="1246"/>
    <e v="#NAME?"/>
  </r>
  <r>
    <s v="Giorgio Armani"/>
    <s v="Armani Code By Giorgio Armani EDT for Men 4.2 oz / 125 ml NEW IN SEALED BOX"/>
    <s v="Eau de Toilette"/>
    <n v="37.950000000000003"/>
    <s v="US $37.95/ea"/>
    <n v="9"/>
    <s v="9 available / 20 sold"/>
    <n v="20"/>
    <s v="May 20, 2024 05:50:34 PDT"/>
    <s v="Warren, Michigan, United States"/>
    <x v="1"/>
    <n v="759"/>
    <s v="Warren"/>
    <s v=" Michigan"/>
    <s v=" United States"/>
    <m/>
    <n v="148"/>
    <n v="1346"/>
    <n v="1338"/>
    <e v="#NAME?"/>
  </r>
  <r>
    <s v="Giorgio Armani"/>
    <s v="ARMANI CODE GIORGIO ARMANI PARFUM MINI BOTTLE SPLASH 7 ML 0.23 FL OZ NEW"/>
    <s v="Eau de Parfum"/>
    <n v="15.99"/>
    <s v="US $15.99/ea"/>
    <n v="10"/>
    <s v="More than 10 available / 20 sold"/>
    <n v="20"/>
    <s v=""/>
    <s v="Woodbridge, Virginia, United States"/>
    <x v="1"/>
    <n v="319.8"/>
    <s v="Woodbridge"/>
    <s v=" Virginia"/>
    <s v=" United States"/>
    <m/>
    <n v="148"/>
    <n v="1346"/>
    <n v="1645"/>
    <e v="#NAME?"/>
  </r>
  <r>
    <s v="Giorgio Armani"/>
    <s v="Acqua di Gio by Giorgio Armani for Men,  Eau de Toilette 6.7 oz Spray New in Box"/>
    <s v="Eau de Toilette"/>
    <n v="44.99"/>
    <s v="US $44.99/ea"/>
    <n v="9"/>
    <s v="9 available / 19 sold"/>
    <n v="19"/>
    <s v="May 22, 2024 05:40:17 PDT"/>
    <s v="Warren, Michigan, United States"/>
    <x v="1"/>
    <n v="854.81000000000006"/>
    <s v="Warren"/>
    <s v=" Michigan"/>
    <s v=" United States"/>
    <m/>
    <n v="148"/>
    <n v="1368"/>
    <n v="1306"/>
    <e v="#NAME?"/>
  </r>
  <r>
    <s v="Giorgio Armani"/>
    <s v="Giorgio Armani Acqua Di Gio 3.4 oz Men's Eau de Toilette Spray brand new."/>
    <s v="Eau de Toilette"/>
    <n v="27.5"/>
    <s v="US $27.50/ea"/>
    <n v="3"/>
    <s v="3 available / 18 sold"/>
    <n v="18"/>
    <s v="May 22, 2024 12:46:11 PDT"/>
    <s v="Warren, Michigan, United States"/>
    <x v="1"/>
    <n v="495"/>
    <s v="Warren"/>
    <s v=" Michigan"/>
    <s v=" United States"/>
    <m/>
    <n v="148"/>
    <n v="1389"/>
    <n v="1507"/>
    <e v="#NAME?"/>
  </r>
  <r>
    <s v="Giorgio Armani"/>
    <s v="Giorgio Armani Men's Acqua Di Gio EDP Refillable Spray 4.2 oz Fragrances"/>
    <s v="Eau de Parfum"/>
    <n v="79.89"/>
    <s v="US $79.89"/>
    <n v="3"/>
    <s v="3 available / 15 sold"/>
    <n v="15"/>
    <s v="May 23, 2024 09:26:46 PDT"/>
    <s v="Brooklyn, New York, United States"/>
    <x v="1"/>
    <n v="1198.3499999999999"/>
    <s v="Brooklyn"/>
    <s v=" New York"/>
    <s v=" United States"/>
    <m/>
    <n v="148"/>
    <n v="1456"/>
    <n v="1184"/>
    <e v="#NAME?"/>
  </r>
  <r>
    <s v="Giorgio Armani"/>
    <s v="Giorgio Armani Acqua Di Gio 6.7oz  200ml Men's Eau de Toilette Spray Brand New"/>
    <s v="Eau de Toilette"/>
    <n v="46.99"/>
    <s v="US $46.99/ea"/>
    <n v="5"/>
    <s v="5 available / 15 sold"/>
    <n v="15"/>
    <s v="May 21, 2024 22:16:00 PDT"/>
    <s v="Brooklyn, New York, United States"/>
    <x v="1"/>
    <n v="704.85"/>
    <s v="Brooklyn"/>
    <s v=" New York"/>
    <s v=" United States"/>
    <m/>
    <n v="148"/>
    <n v="1456"/>
    <n v="1367"/>
    <e v="#NAME?"/>
  </r>
  <r>
    <s v="Giorgio Armani"/>
    <s v="Giorgio Armani Acqua di Gio Profumo 4.2 oz EDC Cologne for Men Spray New IN Box"/>
    <s v="Eau de Cologne"/>
    <n v="129.99"/>
    <s v="US $129.99"/>
    <m/>
    <s v="Last One / 14 sold"/>
    <n v="14"/>
    <s v="May 23, 2024 02:25:32 PDT"/>
    <s v="California or Hong Kong, Hong Kong"/>
    <x v="1"/>
    <n v="1819.8600000000001"/>
    <s v="California or Hong Kong"/>
    <s v=" Hong Kong"/>
    <m/>
    <m/>
    <n v="148"/>
    <n v="1480"/>
    <n v="997"/>
    <e v="#NAME?"/>
  </r>
  <r>
    <s v="Giorgio Armani"/>
    <s v="Giorgio Armani Acqua Di Gio 6.7oz / 200ml Men's Eau de Toilette Spray Brand New"/>
    <s v="Eau de Toilette"/>
    <n v="59.99"/>
    <s v="US $59.99"/>
    <n v="10"/>
    <s v="More than 10 available / 14 sold"/>
    <n v="14"/>
    <s v="May 21, 2024 07:50:36 PDT"/>
    <s v="Hamtramck, Michigan, United States"/>
    <x v="1"/>
    <n v="839.86"/>
    <s v="Hamtramck"/>
    <s v=" Michigan"/>
    <s v=" United States"/>
    <m/>
    <n v="148"/>
    <n v="1480"/>
    <n v="1311"/>
    <e v="#NAME?"/>
  </r>
  <r>
    <s v="Giorgio Armani"/>
    <s v="Giorgio Armani My Way for Women 3 fl.oz Eau de Parfum Spray"/>
    <s v="Eau de Parfum"/>
    <n v="49"/>
    <s v="US $49.00/ea"/>
    <n v="7"/>
    <s v="7 available / 13 sold"/>
    <n v="13"/>
    <s v="May 20, 2024 07:43:23 PDT"/>
    <s v="Wytheville, Virginia, United States"/>
    <x v="0"/>
    <n v="637"/>
    <s v="Wytheville"/>
    <s v=" Virginia"/>
    <s v=" United States"/>
    <m/>
    <n v="148"/>
    <n v="1509"/>
    <n v="1414"/>
    <e v="#NAME?"/>
  </r>
  <r>
    <s v="Giorgio Armani"/>
    <s v="Acqua Di Gio by Giorgio Armani 3.4 fl oz/100 mL EDT Spray for Men NEW IN BOX"/>
    <s v="Eau de Toilette"/>
    <n v="29.99"/>
    <s v="US $29.99/ea"/>
    <n v="10"/>
    <s v="More than 10 available / 12 sold"/>
    <n v="12"/>
    <s v="May 18, 2024 09:30:42 PDT"/>
    <s v="Saint Clair Shores, Michigan, United States"/>
    <x v="1"/>
    <n v="359.88"/>
    <s v="Saint Clair Shores"/>
    <s v=" Michigan"/>
    <s v=" United States"/>
    <m/>
    <n v="148"/>
    <n v="1531"/>
    <n v="1607"/>
    <e v="#NAME?"/>
  </r>
  <r>
    <s v="Giorgio Armani"/>
    <s v="Giorgio Armani Acqua Di Gio 3.4 oz Men's Eau De Toilette Spray Brand New"/>
    <s v="Eau de Toilette"/>
    <n v="28.99"/>
    <s v="US $28.99"/>
    <n v="10"/>
    <s v="More than 10 available / 10 sold"/>
    <n v="10"/>
    <s v=""/>
    <s v="College Point, New York, United States"/>
    <x v="1"/>
    <n v="289.89999999999998"/>
    <s v="College Point"/>
    <s v=" New York"/>
    <s v=" United States"/>
    <m/>
    <n v="148"/>
    <n v="1586"/>
    <n v="1674"/>
    <e v="#NAME?"/>
  </r>
  <r>
    <s v="Giorgio Armani"/>
    <s v="Giorgio Armani Acqua Di Gio Parfum 4.2 oz / 125 ml Refillable Spray For Men"/>
    <s v="Parfum"/>
    <n v="128.99"/>
    <s v="US $128.99/ea"/>
    <n v="10"/>
    <s v="More than 10 available / 9 sold"/>
    <n v="9"/>
    <s v="May 21, 2024 16:16:24 PDT"/>
    <s v="New York, New York, United States"/>
    <x v="1"/>
    <n v="1160.9100000000001"/>
    <s v="New York"/>
    <s v=" New York"/>
    <s v=" United States"/>
    <m/>
    <n v="148"/>
    <n v="1615"/>
    <n v="1200"/>
    <e v="#NAME?"/>
  </r>
  <r>
    <s v="Giorgio Armani"/>
    <s v="Giorgio Armani Acqua Di Gio 3.4oz Men's Eau de Toilette New Sealed"/>
    <s v="Eau de Toilette"/>
    <n v="29.99"/>
    <s v="US $29.99/ea"/>
    <n v="6"/>
    <s v="6 available / 9 sold"/>
    <n v="9"/>
    <s v="May 22, 2024 08:47:26 PDT"/>
    <s v="Ecorse, Michigan, United States"/>
    <x v="1"/>
    <n v="269.90999999999997"/>
    <s v="Ecorse"/>
    <s v=" Michigan"/>
    <s v=" United States"/>
    <m/>
    <n v="148"/>
    <n v="1615"/>
    <n v="1688"/>
    <e v="#NAME?"/>
  </r>
  <r>
    <s v="Giorgio Armani"/>
    <s v="Giorgio Armani My Way Parfum For Women 15ML/0.5fl.oz. New In Box &amp; Sealed"/>
    <s v="Eau de Parfum"/>
    <n v="21.95"/>
    <s v="US $21.95/ea"/>
    <n v="10"/>
    <s v="More than 10 available / 8 sold"/>
    <n v="8"/>
    <s v="May 15, 2024 17:11:57 PDT"/>
    <s v="Pompano Beach, Florida, United States"/>
    <x v="0"/>
    <n v="175.6"/>
    <s v="Pompano Beach"/>
    <s v=" Florida"/>
    <s v=" United States"/>
    <m/>
    <n v="148"/>
    <n v="1644"/>
    <n v="1783"/>
    <e v="#NAME?"/>
  </r>
  <r>
    <s v="Giorgio Armani"/>
    <s v="Giorgio Armani Code Profumo Men 3.7 oz 110 ml New Sealed in Box"/>
    <s v="Eau de Parfum"/>
    <n v="84.99"/>
    <s v="US $84.99/ea"/>
    <n v="10"/>
    <s v="More than 10 available / 8 sold"/>
    <n v="8"/>
    <s v="May 23, 2024 08:08:50 PDT"/>
    <s v="Detroit, Michigan, United States"/>
    <x v="1"/>
    <n v="679.92"/>
    <s v="Detroit"/>
    <s v=" Michigan"/>
    <s v=" United States"/>
    <m/>
    <n v="148"/>
    <n v="1644"/>
    <n v="1380"/>
    <e v="#NAME?"/>
  </r>
  <r>
    <s v="Giorgio Armani"/>
    <s v="Giorgio Armani Code Men 4.2oz EDT Designer Fragrance Spray Elegant Sealed New"/>
    <s v="Eau de Toilette"/>
    <n v="38.25"/>
    <s v="US $38.25/ea"/>
    <n v="5"/>
    <s v="5 available / 8 sold"/>
    <n v="8"/>
    <s v="May 23, 2024 07:48:48 PDT"/>
    <s v="Romulus, Michigan, United States"/>
    <x v="1"/>
    <n v="306"/>
    <s v="Romulus"/>
    <s v=" Michigan"/>
    <s v=" United States"/>
    <m/>
    <n v="148"/>
    <n v="1644"/>
    <n v="1656"/>
    <e v="#NAME?"/>
  </r>
  <r>
    <s v="Giorgio Armani"/>
    <s v="Acqua Di Gio Profumo by Giorgio Armani 4.2oz Cologne for Men New IN Box"/>
    <s v="Eau de Parfum"/>
    <n v="138.99"/>
    <s v="US $138.99"/>
    <n v="4"/>
    <s v="4 available / 6 sold"/>
    <n v="6"/>
    <s v="May 16, 2024 02:12:52 PDT"/>
    <s v="New York,United States, Hong Kong"/>
    <x v="1"/>
    <n v="833.94"/>
    <s v="New York"/>
    <s v="United States"/>
    <s v=" Hong Kong"/>
    <m/>
    <n v="148"/>
    <n v="1721"/>
    <n v="1313"/>
    <e v="#NAME?"/>
  </r>
  <r>
    <s v="Giorgio Armani"/>
    <s v="Giorgio Armani Aqua Di Gio Men's 3.4 oz EDT Classic Scent Brand New"/>
    <s v="Eau de Toilette"/>
    <n v="29.99"/>
    <s v="US $29.99/ea"/>
    <n v="9"/>
    <s v="9 available / 6 sold"/>
    <n v="6"/>
    <s v="May 24, 2024 05:51:42 PDT"/>
    <s v="Warren, Michigan, United States"/>
    <x v="1"/>
    <n v="179.94"/>
    <s v="Warren"/>
    <s v=" Michigan"/>
    <s v=" United States"/>
    <m/>
    <n v="148"/>
    <n v="1721"/>
    <n v="1776"/>
    <e v="#NAME?"/>
  </r>
  <r>
    <s v="Giorgio Armani"/>
    <s v="Acqua Di Gio Giorgio Armani For Men EDP 0.5 Fl Oz 15Ml. Travel Size Spray New"/>
    <s v="Eau de Parfum"/>
    <n v="19.95"/>
    <s v="US $19.95"/>
    <n v="10"/>
    <s v="More than 10 available / 6 sold"/>
    <n v="6"/>
    <s v=""/>
    <s v="Stafford, Texas, United States"/>
    <x v="1"/>
    <n v="119.69999999999999"/>
    <s v="Stafford"/>
    <s v=" Texas"/>
    <s v=" United States"/>
    <m/>
    <n v="148"/>
    <n v="1721"/>
    <n v="1856"/>
    <e v="#NAME?"/>
  </r>
  <r>
    <s v="Giorgio Armani"/>
    <s v="Armani Acqua Di Gio Parfum Refillable for Men 4.2 Oz / 125ml"/>
    <s v="Parfum"/>
    <n v="123.99"/>
    <s v="US $123.99"/>
    <n v="19"/>
    <s v="19 available / 5 sold"/>
    <n v="5"/>
    <s v="May 16, 2024 17:44:35 PDT"/>
    <s v="Miami, Florida, United States"/>
    <x v="1"/>
    <n v="619.94999999999993"/>
    <s v="Miami"/>
    <s v=" Florida"/>
    <s v=" United States"/>
    <m/>
    <n v="148"/>
    <n v="1754"/>
    <n v="1427"/>
    <e v="#NAME?"/>
  </r>
  <r>
    <s v="Giorgio Armani"/>
    <s v="ACQUA DI GIO PROFONDO GIORGIO ARMANI 0.5oz / 15ml  EDP Spray NEW IN SEALED BOX"/>
    <s v="Eau de Parfum"/>
    <n v="27"/>
    <s v="US $27.00"/>
    <n v="6"/>
    <s v="6 available / 5 sold"/>
    <n v="5"/>
    <s v="May 19, 2024 15:46:01 PDT"/>
    <s v="McLean, Virginia, United States"/>
    <x v="1"/>
    <n v="135"/>
    <s v="McLean"/>
    <s v=" Virginia"/>
    <s v=" United States"/>
    <m/>
    <n v="148"/>
    <n v="1754"/>
    <n v="1833"/>
    <e v="#NAME?"/>
  </r>
  <r>
    <s v="Giorgio Armani"/>
    <s v="Armani Si by Giorgio Armani Eau De Parfum 3.4 fl oz Spray Women's New &amp; Sealed"/>
    <s v="Eau de Parfum"/>
    <n v="41.99"/>
    <s v="US $41.99/ea"/>
    <n v="2"/>
    <s v="2 available / 3 sold"/>
    <n v="3"/>
    <s v="May 20, 2024 08:28:15 PDT"/>
    <s v="Huntsville, Alabama, United States"/>
    <x v="0"/>
    <n v="125.97"/>
    <s v="Huntsville"/>
    <s v=" Alabama"/>
    <s v=" United States"/>
    <m/>
    <n v="148"/>
    <n v="1848"/>
    <n v="1847"/>
    <e v="#NAME?"/>
  </r>
  <r>
    <s v="Giorgio Armani"/>
    <s v="My Way by Giorgio Armani 3 oz EDP Perfume for Women New In Box fast shipping"/>
    <s v="Eau de Parfum"/>
    <n v="33.92"/>
    <s v="US $33.92"/>
    <n v="10"/>
    <s v="10 available / 3 sold"/>
    <n v="3"/>
    <s v="May 24, 2024 07:38:32 PDT"/>
    <s v="CA, China"/>
    <x v="0"/>
    <n v="101.76"/>
    <s v="CA"/>
    <s v=" China"/>
    <m/>
    <m/>
    <n v="148"/>
    <n v="1848"/>
    <n v="1870"/>
    <e v="#NAME?"/>
  </r>
  <r>
    <s v="Giorgio Armani"/>
    <s v="My Way Nectar Giorgio Armani EDP 0.33. Fl. Oz. 10 Ml. Spray Travel Size"/>
    <s v="Eau de Parfum"/>
    <n v="25.95"/>
    <s v="US $25.95"/>
    <n v="10"/>
    <s v="More than 10 available / 3 sold"/>
    <n v="3"/>
    <s v="May 18, 2024 08:35:02 PDT"/>
    <s v="Stafford, Texas, United States"/>
    <x v="0"/>
    <n v="77.849999999999994"/>
    <s v="Stafford"/>
    <s v=" Texas"/>
    <s v=" United States"/>
    <m/>
    <n v="148"/>
    <n v="1848"/>
    <n v="1906"/>
    <e v="#NAME?"/>
  </r>
  <r>
    <s v="Giorgio Armani"/>
    <s v="Lot of 12 - Acqua Di Gio Profondo - Men's Luxury Cologne Samples - EDP - Armani"/>
    <s v="Eau de Parfum"/>
    <n v="24"/>
    <s v="US $24.00"/>
    <n v="3"/>
    <s v="3 available / 2 sold"/>
    <n v="2"/>
    <s v=""/>
    <s v="Arlington Heights, Illinois, United States"/>
    <x v="1"/>
    <n v="48"/>
    <s v="Arlington Heights"/>
    <s v=" Illinois"/>
    <s v=" United States"/>
    <m/>
    <n v="148"/>
    <n v="1891"/>
    <n v="1942"/>
    <e v="#NAME?"/>
  </r>
  <r>
    <s v="Giorgio Armani"/>
    <s v="Armani Code by Giorgio Armani, 4.2 oz Parfum Spray for Men"/>
    <s v="Perfume"/>
    <n v="90.44"/>
    <s v="US $90.44"/>
    <m/>
    <s v="Last One / 1 sold"/>
    <n v="1"/>
    <s v="May 24, 2024 00:10:31 PDT"/>
    <s v="New York, New York, United States"/>
    <x v="1"/>
    <n v="90.44"/>
    <s v="New York"/>
    <s v=" New York"/>
    <s v=" United States"/>
    <m/>
    <n v="148"/>
    <n v="1926"/>
    <n v="1887"/>
    <e v="#NAME?"/>
  </r>
  <r>
    <s v="GIORGIO BEVERLY HILLS"/>
    <s v="RED by GIORGIO BEVERLY HILLS women edt spray Perfume 3.0 oz New"/>
    <s v="Eau de Toilette"/>
    <n v="15.42"/>
    <s v="US $15.42/ea"/>
    <n v="114"/>
    <s v="114 available / 7,773 sold"/>
    <n v="7773"/>
    <s v="May 20, 2024 11:01:02 PDT"/>
    <s v="Dallas, Texas, United States"/>
    <x v="0"/>
    <n v="119859.66"/>
    <s v="Dallas"/>
    <s v=" Texas"/>
    <s v=" United States"/>
    <m/>
    <n v="149"/>
    <n v="25"/>
    <n v="80"/>
    <e v="#NAME?"/>
  </r>
  <r>
    <s v="Giorgio Beverly Hills"/>
    <s v="GIORGIO by Giorgio Beverly Hills 3 / 3.0 oz EDT Perfume for Women New In Box"/>
    <s v="Eau de Toilette"/>
    <n v="22.51"/>
    <s v="US $22.51/ea"/>
    <n v="189"/>
    <s v="189 available / 3,319 sold"/>
    <n v="3319"/>
    <s v="May 24, 2024 07:51:07 PDT"/>
    <s v="Dallas, Texas, United States"/>
    <x v="0"/>
    <n v="74710.69"/>
    <s v="Dallas"/>
    <s v=" Texas"/>
    <s v=" United States"/>
    <m/>
    <n v="149"/>
    <n v="90"/>
    <n v="128"/>
    <e v="#NAME?"/>
  </r>
  <r>
    <s v="Giorgio Beverly Hills"/>
    <s v="RED by Giorgio Beverly Hills 3.3 / 3.4 oz EDT For Men New in BOX"/>
    <s v="Eau de Toilette"/>
    <n v="16.04"/>
    <s v="US $16.04/ea"/>
    <n v="31"/>
    <s v="31 available / 2,817 sold"/>
    <n v="2817"/>
    <s v="May 22, 2024 12:50:13 PDT"/>
    <s v="Dallas, Texas, United States"/>
    <x v="1"/>
    <n v="45184.68"/>
    <s v="Dallas"/>
    <s v=" Texas"/>
    <s v=" United States"/>
    <m/>
    <n v="149"/>
    <n v="105"/>
    <n v="188"/>
    <e v="#NAME?"/>
  </r>
  <r>
    <s v="Giorgio² Armani"/>
    <s v="My Way by Giorgio Armani 3oz 90ml EDP Perfume for Women New In Box"/>
    <s v="Eau de Parfum"/>
    <n v="42.99"/>
    <s v="US $42.99/ea"/>
    <n v="5"/>
    <s v="5 available / 243 sold"/>
    <n v="243"/>
    <s v="May 23, 2024 00:16:33 PDT"/>
    <s v="College Point, New York, United States"/>
    <x v="0"/>
    <n v="10446.57"/>
    <s v="College Point"/>
    <s v=" New York"/>
    <s v=" United States"/>
    <m/>
    <n v="150"/>
    <n v="541"/>
    <n v="473"/>
    <e v="#NAME?"/>
  </r>
  <r>
    <s v="Giorgio² Armani"/>
    <s v="My Way by Giorgio Armani 3 oz EDP Perfume for Women New In Box"/>
    <s v="Eau de Parfum"/>
    <n v="42.98"/>
    <s v="US $42.98"/>
    <n v="10"/>
    <s v="More than 10 available / 29 sold"/>
    <n v="29"/>
    <s v="May 07, 2024 20:41:14 PDT"/>
    <s v="College Point, New York, United States"/>
    <x v="0"/>
    <n v="1246.4199999999998"/>
    <s v="College Point"/>
    <s v=" New York"/>
    <s v=" United States"/>
    <m/>
    <n v="150"/>
    <n v="1204"/>
    <n v="1161"/>
    <e v="#NAME?"/>
  </r>
  <r>
    <s v="Giorgio² Armani"/>
    <s v="My Way by Giorgio Armani 3oz 90ml EDP Perfume for Women Spray New In Box"/>
    <s v="Eau de Parfum"/>
    <n v="41.99"/>
    <s v="US $41.99"/>
    <n v="3"/>
    <s v="3 available / 7 sold"/>
    <n v="7"/>
    <s v="May 24, 2024 00:52:28 PDT"/>
    <s v="Middle Grove, New York, United States"/>
    <x v="0"/>
    <n v="293.93"/>
    <s v="Middle Grove"/>
    <s v=" New York"/>
    <s v=" United States"/>
    <m/>
    <n v="150"/>
    <n v="1686"/>
    <n v="1672"/>
    <e v="#NAME?"/>
  </r>
  <r>
    <s v="Givenchy"/>
    <s v="Amarige by Givenchy 3.3 / 3.4 oz EDT Perfume for Women New In Box"/>
    <s v="Eau de Toilette"/>
    <n v="47.65"/>
    <s v="US $47.65/ea"/>
    <m/>
    <s v="Limited quantity available / 5,349 sold"/>
    <n v="5349"/>
    <s v="May 24, 2024 00:47:58 PDT"/>
    <s v="Hackensack, New Jersey, United States"/>
    <x v="0"/>
    <n v="254879.85"/>
    <s v="Hackensack"/>
    <s v=" New Jersey"/>
    <s v=" United States"/>
    <m/>
    <n v="151"/>
    <n v="45"/>
    <n v="24"/>
    <e v="#NAME?"/>
  </r>
  <r>
    <s v="Givenchy"/>
    <s v="GENTLEMEN ONLY by Givenchy Cologne 3.3 / 3.4 oz EDT Cologne For Men New in Box"/>
    <s v="Eau de Toilette"/>
    <n v="50.44"/>
    <s v="US $50.44/ea"/>
    <n v="13"/>
    <s v="13 available / 636 sold"/>
    <n v="636"/>
    <s v="May 24, 2024 08:09:07 PDT"/>
    <s v="Dallas, Texas, United States"/>
    <x v="1"/>
    <n v="32079.84"/>
    <s v="Dallas"/>
    <s v=" Texas"/>
    <s v=" United States"/>
    <m/>
    <n v="151"/>
    <n v="304"/>
    <n v="244"/>
    <e v="#NAME?"/>
  </r>
  <r>
    <s v="Givenchy"/>
    <s v="PI by Givenchy cologne for men EDT 3.3 / 3.4 oz New Tester"/>
    <s v="Eau de Toilette"/>
    <n v="34.72"/>
    <s v="US $34.72/ea"/>
    <n v="71"/>
    <s v="71 available / 627 sold"/>
    <n v="627"/>
    <s v="May 24, 2024 10:20:09 PDT"/>
    <s v="Dallas, Texas, United States"/>
    <x v="1"/>
    <n v="21769.439999999999"/>
    <s v="Dallas"/>
    <s v=" Texas"/>
    <s v=" United States"/>
    <m/>
    <n v="151"/>
    <n v="307"/>
    <n v="301"/>
    <e v="#NAME?"/>
  </r>
  <r>
    <s v="Givenchy"/>
    <s v="Givenchy Gentleman 3.3oz.Eau de Toilette INTENSE Spray for Men New in Sealed Box"/>
    <s v="Eau de Toilette Intense"/>
    <n v="59"/>
    <s v="US $59.00/ea"/>
    <n v="10"/>
    <s v="10 available / 601 sold"/>
    <n v="601"/>
    <s v="May 24, 2024 09:57:09 PDT"/>
    <s v="Katy, Texas, United States"/>
    <x v="1"/>
    <n v="35459"/>
    <s v="Katy"/>
    <s v=" Texas"/>
    <s v=" United States"/>
    <m/>
    <n v="151"/>
    <n v="318"/>
    <n v="229"/>
    <e v="#NAME?"/>
  </r>
  <r>
    <s v="Givenchy"/>
    <s v="Amarige by Givenchy EDT Perfume for Women 3.3 / 3.4 oz Brand New Tester"/>
    <s v="Eau de Toilette"/>
    <n v="45.98"/>
    <s v="US $45.98"/>
    <m/>
    <s v="Last One / 425 sold"/>
    <n v="425"/>
    <s v="May 22, 2024 09:47:15 PDT"/>
    <s v="Hackensack, New Jersey, United States"/>
    <x v="0"/>
    <n v="19541.5"/>
    <s v="Hackensack"/>
    <s v=" New Jersey"/>
    <s v=" United States"/>
    <m/>
    <n v="151"/>
    <n v="397"/>
    <n v="321"/>
    <e v="#NAME?"/>
  </r>
  <r>
    <s v="Givenchy"/>
    <s v="Hot Couture by Givenchy for Women EDP 3.3 oz - 100 ml *NEW IN SEALED BOX*"/>
    <s v="Eau de Parfum"/>
    <n v="49.99"/>
    <s v="US $49.99"/>
    <n v="10"/>
    <s v="More than 10 available / 230 sold"/>
    <n v="230"/>
    <s v="May 08, 2024 11:14:20 PDT"/>
    <s v="Miami, Florida, United States"/>
    <x v="0"/>
    <n v="11497.7"/>
    <s v="Miami"/>
    <s v=" Florida"/>
    <s v=" United States"/>
    <m/>
    <n v="151"/>
    <n v="559"/>
    <n v="446"/>
    <e v="#NAME?"/>
  </r>
  <r>
    <s v="Givenchy"/>
    <s v="Givenchy Gentleman Reserve Privee 3.3 oz Eau de Parfum Spray for Men. Sealed Box"/>
    <s v="Eau de Parfum"/>
    <n v="80"/>
    <s v="US $80.00/ea"/>
    <n v="10"/>
    <s v="10 available / 197 sold"/>
    <n v="197"/>
    <s v="May 24, 2024 03:20:57 PDT"/>
    <s v="Katy, Texas, United States"/>
    <x v="1"/>
    <n v="15760"/>
    <s v="Katy"/>
    <s v=" Texas"/>
    <s v=" United States"/>
    <m/>
    <n v="151"/>
    <n v="589"/>
    <n v="369"/>
    <e v="#NAME?"/>
  </r>
  <r>
    <s v="GIVENCHY"/>
    <s v="GIVENCHY GENTLEMAN RESERVE PRIVEE EAU DE PARFUM SPRAY MEN 2.0 Oz / 60 ml NEW!!!"/>
    <s v="Eau de Parfum"/>
    <n v="72.989999999999995"/>
    <s v="US $72.99/ea"/>
    <n v="8"/>
    <s v="8 available / 180 sold"/>
    <n v="180"/>
    <s v="May 16, 2024 14:16:01 PDT"/>
    <s v="Philadelphia, Pennsylvania, United States"/>
    <x v="1"/>
    <n v="13138.199999999999"/>
    <s v="Philadelphia"/>
    <s v=" Pennsylvania"/>
    <s v=" United States"/>
    <m/>
    <n v="151"/>
    <n v="606"/>
    <n v="414"/>
    <e v="#NAME?"/>
  </r>
  <r>
    <s v="Givenchy"/>
    <s v="Gentlemen Only by Givenchy  3.3oz EDT  Men's Cologne New Tester"/>
    <s v="Eau de Toilette"/>
    <n v="39.950000000000003"/>
    <s v="US $39.95"/>
    <n v="13"/>
    <s v="13 available / 178 sold"/>
    <n v="178"/>
    <s v="May 21, 2024 13:41:28 PDT"/>
    <s v="Fort Lauderdale, Florida, United States"/>
    <x v="1"/>
    <n v="7111.1"/>
    <s v="Fort Lauderdale"/>
    <s v=" Florida"/>
    <s v=" United States"/>
    <m/>
    <n v="151"/>
    <n v="614"/>
    <n v="588"/>
    <e v="#NAME?"/>
  </r>
  <r>
    <s v="Givenchy"/>
    <s v="Amarige by Givenchy EDT for Women 3.3oz  / 100ml *NEW IN SEALED BOX*"/>
    <s v="EDT"/>
    <n v="49.99"/>
    <s v="US $49.99"/>
    <n v="10"/>
    <s v="More than 10 available / 174 sold"/>
    <n v="174"/>
    <s v="Apr 15, 2024 10:19:25 PDT"/>
    <s v="Miami, Florida, United States"/>
    <x v="0"/>
    <n v="8698.26"/>
    <s v="Miami"/>
    <s v=" Florida"/>
    <s v=" United States"/>
    <m/>
    <n v="151"/>
    <n v="622"/>
    <n v="526"/>
    <e v="#NAME?"/>
  </r>
  <r>
    <s v="Givenchy"/>
    <s v="Ange Ou Demon Le Secret By Givenchy EDP For Women 3.3 oz / 100 ml *NEW*"/>
    <s v="Eau de Parfum"/>
    <n v="41.99"/>
    <s v="US $41.99"/>
    <n v="10"/>
    <s v="More than 10 available / 166 sold"/>
    <n v="166"/>
    <s v="May 08, 2024 11:08:31 PDT"/>
    <s v="Miami, Florida, United States"/>
    <x v="0"/>
    <n v="6970.34"/>
    <s v="Miami"/>
    <s v=" Florida"/>
    <s v=" United States"/>
    <m/>
    <n v="151"/>
    <n v="635"/>
    <n v="595"/>
    <e v="#NAME?"/>
  </r>
  <r>
    <s v="Givenchy"/>
    <s v="L'Interdit Intense Rouge by Givenchy perfume for women EDP 2.7 oz New Tester"/>
    <s v="Eau de Perfume"/>
    <n v="63.25"/>
    <s v="US $63.25/ea"/>
    <n v="86"/>
    <s v="86 available / 116 sold"/>
    <n v="116"/>
    <s v="May 18, 2024 00:20:14 PDT"/>
    <s v="Dallas, Texas, United States"/>
    <x v="0"/>
    <n v="7337"/>
    <s v="Dallas"/>
    <s v=" Texas"/>
    <s v=" United States"/>
    <m/>
    <n v="151"/>
    <n v="749"/>
    <n v="569"/>
    <e v="#NAME?"/>
  </r>
  <r>
    <s v="Givenchy"/>
    <s v="Givenchy Irresistible Eau De Parfume 2.7 Oz. 80ML Spray for Women NEW IN BOX"/>
    <s v="Eau de Parfum"/>
    <n v="55.63"/>
    <s v="US $55.63"/>
    <n v="10"/>
    <s v="10 available / 57 sold"/>
    <n v="57"/>
    <s v="May 20, 2024 17:32:39 PDT"/>
    <s v="United States, Hong Kong"/>
    <x v="0"/>
    <n v="3170.9100000000003"/>
    <s v="United States"/>
    <s v=" Hong Kong"/>
    <m/>
    <m/>
    <n v="151"/>
    <n v="955"/>
    <n v="810"/>
    <e v="#NAME?"/>
  </r>
  <r>
    <s v="Givenchy"/>
    <s v="Givenchy Gentleman 3.3 oz EDT Eau de Toilette INTENSE Spray for Men New in Box"/>
    <s v="Eau de Toilette"/>
    <n v="39.99"/>
    <s v="US $39.99/ea"/>
    <n v="3"/>
    <s v="3 available / 45 sold"/>
    <n v="45"/>
    <s v="May 23, 2024 18:59:51 PDT"/>
    <s v="California,USA, Hong Kong"/>
    <x v="1"/>
    <n v="1799.5500000000002"/>
    <s v="California"/>
    <s v="USA"/>
    <s v=" Hong Kong"/>
    <m/>
    <n v="151"/>
    <n v="1027"/>
    <n v="1003"/>
    <e v="#NAME?"/>
  </r>
  <r>
    <s v="Givenchy"/>
    <s v="Ysatis By Givenchy Eau de Toilette for Women 3.3 oz / 100 ml *NEW IN SEALED BOX*"/>
    <s v="Eau de Toilette"/>
    <n v="49.99"/>
    <s v="US $49.99"/>
    <n v="10"/>
    <s v="More than 10 available / 43 sold"/>
    <n v="43"/>
    <s v="May 08, 2024 10:42:59 PDT"/>
    <s v="Miami, Florida, United States"/>
    <x v="0"/>
    <n v="2149.5700000000002"/>
    <s v="Miami"/>
    <s v=" Florida"/>
    <s v=" United States"/>
    <m/>
    <n v="151"/>
    <n v="1044"/>
    <n v="930"/>
    <e v="#NAME?"/>
  </r>
  <r>
    <s v="Givenchy"/>
    <s v="L'Interdit by Givenchy Eau De Toilette For Women 2.6 oz / 80 ml *NEW*"/>
    <s v="Eau de Toilette"/>
    <n v="41.99"/>
    <s v="US $41.99"/>
    <n v="10"/>
    <s v="More than 10 available / 39 sold"/>
    <n v="39"/>
    <s v="May 08, 2024 10:37:27 PDT"/>
    <s v="Miami, Florida, United States"/>
    <x v="0"/>
    <n v="1637.6100000000001"/>
    <s v="Miami"/>
    <s v=" Florida"/>
    <s v=" United States"/>
    <m/>
    <n v="151"/>
    <n v="1085"/>
    <n v="1043"/>
    <e v="#NAME?"/>
  </r>
  <r>
    <s v="Givenchy"/>
    <s v="Givenchy PI by Givenchy Eau de Toilette for Men 3.3 oz / 100 ml *NEW SEALED BOX*"/>
    <s v="EDT"/>
    <n v="44.99"/>
    <s v="US $44.99"/>
    <n v="10"/>
    <s v="More than 10 available / 32 sold"/>
    <n v="32"/>
    <s v="May 08, 2024 10:32:03 PDT"/>
    <s v="Miami, Florida, United States"/>
    <x v="1"/>
    <n v="1439.68"/>
    <s v="Miami"/>
    <s v=" Florida"/>
    <s v=" United States"/>
    <m/>
    <n v="151"/>
    <n v="1163"/>
    <n v="1092"/>
    <e v="#NAME?"/>
  </r>
  <r>
    <s v="Givenchy"/>
    <s v="Givenchy Irresistible Rose Velvet 2.7 oz. Eau De Parfum Spray New in Sealed Box"/>
    <s v="Eau de Parfum"/>
    <n v="43.99"/>
    <s v="US $43.99/ea"/>
    <n v="10"/>
    <s v="More than 10 available / 24 sold"/>
    <n v="24"/>
    <s v="May 21, 2024 18:00:57 PDT"/>
    <s v="New York, New York, Taiwan"/>
    <x v="0"/>
    <n v="1055.76"/>
    <s v="New York"/>
    <s v=" New York"/>
    <s v=" Taiwan"/>
    <m/>
    <n v="151"/>
    <n v="1275"/>
    <n v="1239"/>
    <e v="#NAME?"/>
  </r>
  <r>
    <s v="Givenchy"/>
    <s v="Gentleman Boisee by Givenchy cologne for men EDP 3.3 / 3.4 oz New in Box"/>
    <s v="Eau de Parfum"/>
    <n v="73.52"/>
    <s v="US $73.52/ea"/>
    <n v="4"/>
    <s v="4 available / 8 sold"/>
    <n v="8"/>
    <s v="May 08, 2024 06:01:12 PDT"/>
    <s v="Dallas, Texas, United States"/>
    <x v="1"/>
    <n v="588.16"/>
    <s v="Dallas"/>
    <s v=" Texas"/>
    <s v=" United States"/>
    <m/>
    <n v="151"/>
    <n v="1644"/>
    <n v="1442"/>
    <e v="#NAME?"/>
  </r>
  <r>
    <s v="Givenchy"/>
    <s v="Givenchy Men's Gentleman EDT Spray 3.3 oz (Tester) Fragrances 3274872441071"/>
    <s v="Fragrances"/>
    <n v="48.87"/>
    <s v="US $48.87"/>
    <n v="3"/>
    <s v="3 available / 8 sold"/>
    <n v="8"/>
    <s v="May 20, 2024 20:44:28 PDT"/>
    <s v="Brooklyn, New York, United States"/>
    <x v="1"/>
    <n v="390.96"/>
    <s v="Brooklyn"/>
    <s v=" New York"/>
    <s v=" United States"/>
    <m/>
    <n v="151"/>
    <n v="1644"/>
    <n v="1588"/>
    <e v="#NAME?"/>
  </r>
  <r>
    <s v="Givenchy"/>
    <s v="Givenchy Dahlia Divin For Women Eau de Parfum Spray 2.5 fl oz / 75ML EDP"/>
    <s v="Eau de Parfum"/>
    <n v="70"/>
    <s v="US $70.00"/>
    <n v="6"/>
    <s v="6 available / 6 sold"/>
    <n v="6"/>
    <s v="Apr 12, 2024 16:06:00 PDT"/>
    <s v="Franklin Square, New York, United States"/>
    <x v="0"/>
    <n v="420"/>
    <s v="Franklin Square"/>
    <s v=" New York"/>
    <s v=" United States"/>
    <m/>
    <n v="151"/>
    <n v="1721"/>
    <n v="1558"/>
    <e v="#NAME?"/>
  </r>
  <r>
    <s v="Givenchy"/>
    <s v="Givenchy L'interdit Nocturnal Jasmine 50ml / 1.7 oz EDP Spray Edition Millesime"/>
    <s v="Eau de Toilette"/>
    <n v="94.99"/>
    <s v="US $94.99/ea"/>
    <n v="2"/>
    <s v="2 available / 4 sold"/>
    <n v="4"/>
    <s v="May 23, 2024 21:47:38 PDT"/>
    <s v="Sanborn, New York, United States"/>
    <x v="0"/>
    <n v="379.96"/>
    <s v="Sanborn"/>
    <s v=" New York"/>
    <s v=" United States"/>
    <m/>
    <n v="151"/>
    <n v="1798"/>
    <n v="1595"/>
    <e v="#NAME?"/>
  </r>
  <r>
    <s v="Givenchy"/>
    <s v="Givenchy Irresistible  For Women Eau de Parfum Mini Bottle 0.27 Fl Oz New"/>
    <s v="Eau de Parfum"/>
    <n v="21.9"/>
    <s v="US $21.90/ea"/>
    <n v="7"/>
    <s v="7 available / 4 sold"/>
    <n v="4"/>
    <s v="Apr 23, 2024 13:27:49 PDT"/>
    <s v="Rowlett, Texas, United States"/>
    <x v="0"/>
    <n v="87.6"/>
    <s v="Rowlett"/>
    <s v=" Texas"/>
    <s v=" United States"/>
    <m/>
    <n v="151"/>
    <n v="1798"/>
    <n v="1891"/>
    <e v="#NAME?"/>
  </r>
  <r>
    <s v="GIVENCHY"/>
    <s v="GIVENCHY GENTLEMAN SOCIETY EXTREME EAU DE PARFUM SPRAY FOR MEN 2.0 Oz / 60 ml"/>
    <s v="Eau de Parfum"/>
    <n v="70"/>
    <s v="US $70.00"/>
    <m/>
    <s v="Last One / 2 sold"/>
    <n v="2"/>
    <s v="May 03, 2024 11:43:56 PDT"/>
    <s v="Franklin Square, New York, United States"/>
    <x v="1"/>
    <n v="140"/>
    <s v="Franklin Square"/>
    <s v=" New York"/>
    <s v=" United States"/>
    <m/>
    <n v="151"/>
    <n v="1891"/>
    <n v="1823"/>
    <e v="#NAME?"/>
  </r>
  <r>
    <s v="Gloria Vanderbilt"/>
    <s v="VANDERBILT by Gloria 3.4 oz 3.3 edt for Women Perfume  New Box Seal"/>
    <s v="Eau de Toilette"/>
    <n v="12.78"/>
    <s v="US $12.78/ea"/>
    <n v="149"/>
    <s v="149 available / 10,268 sold"/>
    <n v="10268"/>
    <s v="May 23, 2024 19:21:28 PDT"/>
    <s v="Dallas, Texas, United States"/>
    <x v="0"/>
    <n v="131225.03999999998"/>
    <s v="Dallas"/>
    <s v=" Texas"/>
    <s v=" United States"/>
    <m/>
    <n v="152"/>
    <n v="16"/>
    <n v="71"/>
    <e v="#NAME?"/>
  </r>
  <r>
    <s v="Gloss Moderne"/>
    <s v="Gloss Moderne Clean Luxury Roll-On Perfume Oil - Universelle - .5oz/15ml"/>
    <s v="Perfume Oil"/>
    <n v="28.9"/>
    <s v="US $28.90"/>
    <m/>
    <s v="Last One / 1 sold"/>
    <n v="1"/>
    <s v=""/>
    <s v="Citrus Heights, California, United States"/>
    <x v="0"/>
    <n v="28.9"/>
    <s v="Citrus Heights"/>
    <s v=" California"/>
    <s v=" United States"/>
    <m/>
    <n v="153"/>
    <n v="1926"/>
    <n v="1965"/>
    <e v="#NAME?"/>
  </r>
  <r>
    <s v="Glossier"/>
    <s v="Glossier You Eau de Parfum Rollerball (0.27oz /8mL) NEW"/>
    <s v="Eau de Parfum"/>
    <n v="27.31"/>
    <s v="US $27.31"/>
    <n v="10"/>
    <s v="More than 10 available / 5 sold"/>
    <n v="5"/>
    <s v=""/>
    <s v="Giddings, Texas, United States"/>
    <x v="0"/>
    <n v="136.54999999999998"/>
    <s v="Giddings"/>
    <s v=" Texas"/>
    <s v=" United States"/>
    <m/>
    <n v="154"/>
    <n v="1754"/>
    <n v="1832"/>
    <e v="#NAME?"/>
  </r>
  <r>
    <s v="Grandeur"/>
    <s v="Tribal Intense by Grandeur - Eau de Parfum for Men -100ml (3.4oz)"/>
    <s v="Eau de Parfum"/>
    <n v="37.99"/>
    <s v="US $37.99"/>
    <n v="10"/>
    <s v="More than 10 available / 44 sold"/>
    <n v="44"/>
    <s v="May 24, 2024 08:14:43 PDT"/>
    <s v="Miami, Florida, United States"/>
    <x v="1"/>
    <n v="1671.5600000000002"/>
    <s v="Miami"/>
    <s v=" Florida"/>
    <s v=" United States"/>
    <m/>
    <n v="155"/>
    <n v="1038"/>
    <n v="1037"/>
    <e v="#NAME?"/>
  </r>
  <r>
    <s v="Gucci"/>
    <s v="GUCCI GUILTY POUR HOMME * Cologne for Men * EDT * 3.0 oz * BRAND NEW IN BOX"/>
    <s v="Eau de Toilette"/>
    <n v="58.46"/>
    <s v="US $58.46"/>
    <m/>
    <s v="Last One / 5,227 sold"/>
    <n v="5227"/>
    <s v="May 23, 2024 07:51:26 PDT"/>
    <s v="Hackensack, New Jersey, United States"/>
    <x v="1"/>
    <n v="305570.42"/>
    <s v="Hackensack"/>
    <s v=" New Jersey"/>
    <s v=" United States"/>
    <m/>
    <n v="156"/>
    <n v="49"/>
    <n v="18"/>
    <e v="#NAME?"/>
  </r>
  <r>
    <s v="Gucci"/>
    <s v="Gucci Rush by Gucci EDT Perfume for Women 2.5 oz Brand New Tester"/>
    <s v="Eau de Toilette"/>
    <n v="64.94"/>
    <s v="US $64.94"/>
    <n v="10"/>
    <s v="More than 10 available / 1,613 sold"/>
    <n v="1613"/>
    <s v="May 24, 2024 07:20:03 PDT"/>
    <s v="Hackensack, New Jersey, United States"/>
    <x v="0"/>
    <n v="104748.22"/>
    <s v="Hackensack"/>
    <s v=" New Jersey"/>
    <s v=" United States"/>
    <m/>
    <n v="156"/>
    <n v="175"/>
    <n v="93"/>
    <e v="#NAME?"/>
  </r>
  <r>
    <s v="Gucci"/>
    <s v="Gucci Guilty 1.7 oz EDT Perfume for Women New in Box"/>
    <s v="Eau de Toilette"/>
    <n v="64.58"/>
    <s v="US $64.58"/>
    <m/>
    <s v="Limited quantity available / 275 sold"/>
    <n v="275"/>
    <s v="May 21, 2024 15:16:00 PDT"/>
    <s v="Hackensack, New Jersey, United States"/>
    <x v="0"/>
    <n v="17759.5"/>
    <s v="Hackensack"/>
    <s v=" New Jersey"/>
    <s v=" United States"/>
    <m/>
    <n v="156"/>
    <n v="504"/>
    <n v="337"/>
    <e v="#NAME?"/>
  </r>
  <r>
    <s v="Gucci"/>
    <s v="Gucci Flora Gorgeous Gardenia 3.3 oz EDP Perfume for Women New In Box"/>
    <s v="Eau de Parfum"/>
    <n v="84.98"/>
    <s v="US $84.98/ea"/>
    <m/>
    <s v="Limited quantity available / 272 sold"/>
    <n v="272"/>
    <s v="May 23, 2024 20:04:13 PDT"/>
    <s v="Hackensack, New Jersey, United States"/>
    <x v="0"/>
    <n v="23114.560000000001"/>
    <s v="Hackensack"/>
    <s v=" New Jersey"/>
    <s v=" United States"/>
    <m/>
    <n v="156"/>
    <n v="506"/>
    <n v="292"/>
    <e v="#NAME?"/>
  </r>
  <r>
    <s v="Gucci"/>
    <s v="Gucci Guilty Pour Homme by Gucci cologne EDP 3.0 oz New Tester"/>
    <s v="Eau de Parfum"/>
    <n v="68.989999999999995"/>
    <s v="US $68.99/ea"/>
    <n v="8"/>
    <s v="8 available / 248 sold"/>
    <n v="248"/>
    <s v="May 17, 2024 12:14:48 PDT"/>
    <s v="Dallas, Texas, United States"/>
    <x v="1"/>
    <n v="17109.52"/>
    <s v="Dallas"/>
    <s v=" Texas"/>
    <s v=" United States"/>
    <m/>
    <n v="156"/>
    <n v="535"/>
    <n v="348"/>
    <e v="#NAME?"/>
  </r>
  <r>
    <s v="Gucci"/>
    <s v="GUCCI GUILTY ELIXIR DE PARFUM POUR HOMME 0.05 oz (3 Carded Spray Vials for MEN)"/>
    <s v="Elixir de Parfum"/>
    <n v="15.99"/>
    <s v="US $15.99"/>
    <m/>
    <s v="More than 10 lots available (3 items per lot) / 196 sold"/>
    <n v="196"/>
    <s v="May 19, 2024 16:43:20 PDT"/>
    <s v="Valley Stream, New York, United States"/>
    <x v="1"/>
    <n v="3134.04"/>
    <s v="Valley Stream"/>
    <s v=" New York"/>
    <s v=" United States"/>
    <m/>
    <n v="156"/>
    <n v="590"/>
    <n v="815"/>
    <e v="#NAME?"/>
  </r>
  <r>
    <s v="Gucci"/>
    <s v="Gucci Flora Gorgeous Jasmine 3.3 oz EDP Perfume for Women New In Box"/>
    <s v="Eau de Parfum"/>
    <n v="87.52"/>
    <s v="US $87.52"/>
    <n v="10"/>
    <s v="More than 10 available / 188 sold"/>
    <n v="188"/>
    <s v="May 23, 2024 19:12:32 PDT"/>
    <s v="Hackensack, New Jersey, United States"/>
    <x v="0"/>
    <n v="16453.759999999998"/>
    <s v="Hackensack"/>
    <s v=" New Jersey"/>
    <s v=" United States"/>
    <m/>
    <n v="156"/>
    <n v="597"/>
    <n v="359"/>
    <e v="#NAME?"/>
  </r>
  <r>
    <s v="Gucci"/>
    <s v="Gucci Flora Gorgeous Magnolia, Gucci Gorgeous Jasmine &amp; Gorgeous Gardenia VIALS"/>
    <s v="Eau de Parfum"/>
    <n v="15.99"/>
    <s v="US $15.99"/>
    <m/>
    <s v="More than 10 lots available (3 items per lot) / 154 sold"/>
    <n v="154"/>
    <s v="May 19, 2024 16:43:20 PDT"/>
    <s v="Valley Stream, New York, United States"/>
    <x v="0"/>
    <n v="2462.46"/>
    <s v="Valley Stream"/>
    <s v=" New York"/>
    <s v=" United States"/>
    <m/>
    <n v="156"/>
    <n v="654"/>
    <n v="890"/>
    <e v="#NAME?"/>
  </r>
  <r>
    <s v="Gucci"/>
    <s v="Gucci Guilty Black 3.0 oz EDT Cologne for Men New Tester"/>
    <s v="Eau de Toilette"/>
    <n v="68.3"/>
    <s v="US $68.30"/>
    <m/>
    <s v="Limited quantity available / 137 sold"/>
    <n v="137"/>
    <s v="May 24, 2024 07:59:03 PDT"/>
    <s v="Hackensack, New Jersey, United States"/>
    <x v="1"/>
    <n v="9357.1"/>
    <s v="Hackensack"/>
    <s v=" New Jersey"/>
    <s v=" United States"/>
    <m/>
    <n v="156"/>
    <n v="689"/>
    <n v="505"/>
    <e v="#NAME?"/>
  </r>
  <r>
    <s v="Gucci"/>
    <s v="Gucci Bamboo by Gucci 2.5 oz Eau De Parfum Spray for Women New &amp; Sealed"/>
    <s v="Eau de Parfum"/>
    <n v="43.99"/>
    <s v="US $43.99/ea"/>
    <n v="2"/>
    <s v="2 available / 136 sold"/>
    <n v="136"/>
    <s v="May 22, 2024 16:17:17 PDT"/>
    <s v="Thomasville, Alabama, United States"/>
    <x v="0"/>
    <n v="5982.64"/>
    <s v="Thomasville"/>
    <s v=" Alabama"/>
    <s v=" United States"/>
    <m/>
    <n v="156"/>
    <n v="691"/>
    <n v="640"/>
    <e v="#NAME?"/>
  </r>
  <r>
    <s v="Gucci"/>
    <s v="Gucci Guilty Pour Femme by Gucci perfume for Women EDP 3.0 oz New Tester"/>
    <s v="Eau de Perfume"/>
    <n v="59.4"/>
    <s v="US $59.40/ea"/>
    <n v="50"/>
    <s v="50 available / 120 sold"/>
    <n v="120"/>
    <s v="May 17, 2024 00:06:51 PDT"/>
    <s v="Dallas, Texas, United States"/>
    <x v="0"/>
    <n v="7128"/>
    <s v="Dallas"/>
    <s v=" Texas"/>
    <s v=" United States"/>
    <m/>
    <n v="156"/>
    <n v="735"/>
    <n v="586"/>
    <e v="#NAME?"/>
  </r>
  <r>
    <s v="Gucci"/>
    <s v="Gucci Bamboo Eau De Parfum Spray 2.5 fl oz New Factory Sealed"/>
    <s v="Eau de Parfum"/>
    <n v="31"/>
    <s v="US $31.00/ea"/>
    <n v="3"/>
    <s v="3 available / 112 sold"/>
    <n v="112"/>
    <s v="May 20, 2024 04:43:37 PDT"/>
    <s v="Bethpage, New York, United States"/>
    <x v="0"/>
    <n v="3472"/>
    <s v="Bethpage"/>
    <s v=" New York"/>
    <s v=" United States"/>
    <m/>
    <n v="156"/>
    <n v="759"/>
    <n v="784"/>
    <e v="#NAME?"/>
  </r>
  <r>
    <s v="Gucci"/>
    <s v="Gucci Guilty Black for Men Cologne 3.0 oz edt NEW IN BOX"/>
    <s v="Eau de Toilette"/>
    <n v="71.98"/>
    <s v="US $71.98"/>
    <m/>
    <s v="Last One / 100 sold"/>
    <n v="100"/>
    <s v="May 24, 2024 06:21:19 PDT"/>
    <s v="Dallas, Texas, United States"/>
    <x v="1"/>
    <n v="7198"/>
    <s v="Dallas"/>
    <s v=" Texas"/>
    <s v=" United States"/>
    <m/>
    <n v="156"/>
    <n v="797"/>
    <n v="582"/>
    <e v="#NAME?"/>
  </r>
  <r>
    <s v="Gucci"/>
    <s v="Gucci Guilty Cologne for Men EDT 3oz Luxurious Daring Adventure"/>
    <s v="Eau de Parfum"/>
    <n v="49.99"/>
    <s v="US $49.99/ea"/>
    <n v="10"/>
    <s v="More than 10 available / 78 sold"/>
    <n v="78"/>
    <s v="May 24, 2024 07:13:24 PDT"/>
    <s v="Detroit, Michigan, United States"/>
    <x v="1"/>
    <n v="3899.2200000000003"/>
    <s v="Detroit"/>
    <s v=" Michigan"/>
    <s v=" United States"/>
    <m/>
    <n v="156"/>
    <n v="859"/>
    <n v="751"/>
    <e v="#NAME?"/>
  </r>
  <r>
    <s v="Gucci"/>
    <s v="Gucci Guilty for Him - Classic 3oz Eau de Toilette Spray, Brand New"/>
    <s v="Eau de Parfum"/>
    <n v="49.99"/>
    <s v="US $49.99/ea"/>
    <n v="8"/>
    <s v="8 available / 68 sold"/>
    <n v="68"/>
    <s v="May 23, 2024 07:21:23 PDT"/>
    <s v="Dearborn Heights, Michigan, United States"/>
    <x v="1"/>
    <n v="3399.32"/>
    <s v="Dearborn Heights"/>
    <s v=" Michigan"/>
    <s v=" United States"/>
    <m/>
    <n v="156"/>
    <n v="899"/>
    <n v="792"/>
    <e v="#NAME?"/>
  </r>
  <r>
    <s v="Gucci"/>
    <s v="Gucci Bloom Eau De Parfum 3.4 oz /100ml for Women"/>
    <s v="Eau de Parfum"/>
    <n v="69.989999999999995"/>
    <s v="US $69.99"/>
    <n v="8"/>
    <s v="8 available / 53 sold"/>
    <n v="53"/>
    <s v="May 21, 2024 18:29:58 PDT"/>
    <s v="Los Angeles,California, United States"/>
    <x v="0"/>
    <n v="3709.47"/>
    <s v="Los Angeles"/>
    <s v="California"/>
    <s v=" United States"/>
    <m/>
    <n v="156"/>
    <n v="974"/>
    <n v="766"/>
    <e v="#NAME?"/>
  </r>
  <r>
    <s v="Gucci"/>
    <s v="Gucci Flora Gorgeous Gardenia 3.3oz Women's Eau de Toilette Spray New Sealed Box"/>
    <s v="Eau de Toilette"/>
    <n v="49.99"/>
    <s v="US $49.99/ea"/>
    <n v="4"/>
    <s v="4 available / 41 sold"/>
    <n v="41"/>
    <s v="May 23, 2024 15:01:38 PDT"/>
    <s v="El Monte, California, United States"/>
    <x v="0"/>
    <n v="2049.59"/>
    <s v="El Monte"/>
    <s v=" California"/>
    <s v=" United States"/>
    <m/>
    <n v="156"/>
    <n v="1064"/>
    <n v="949"/>
    <e v="#NAME?"/>
  </r>
  <r>
    <s v="Gucci"/>
    <s v="Gucci Bloom 3.3oz / 3.4oz Eau de Parfum Women's Fragrance New Sealed"/>
    <s v="Eau de Parfum"/>
    <n v="64.989999999999995"/>
    <s v="US $64.99/ea"/>
    <n v="10"/>
    <s v="More than 10 available / 35 sold"/>
    <n v="35"/>
    <s v="May 24, 2024 11:01:04 PDT"/>
    <s v="Ecorse, Michigan, United States"/>
    <x v="0"/>
    <n v="2274.6499999999996"/>
    <s v="Ecorse"/>
    <s v=" Michigan"/>
    <s v=" United States"/>
    <m/>
    <n v="156"/>
    <n v="1131"/>
    <n v="917"/>
    <e v="#NAME?"/>
  </r>
  <r>
    <s v="Gucci"/>
    <s v="Gucci Bamboo 2.5 oz EDP Elegant Perfume for Women Floral Fragrance Sealed"/>
    <s v="Eau de Parfum"/>
    <n v="54.99"/>
    <s v="US $54.99/ea"/>
    <n v="10"/>
    <s v="10 available / 31 sold"/>
    <n v="31"/>
    <s v="May 10, 2024 09:52:19 PDT"/>
    <s v="Southgate, Michigan, United States"/>
    <x v="0"/>
    <n v="1704.69"/>
    <s v="Southgate"/>
    <s v=" Michigan"/>
    <s v=" United States"/>
    <m/>
    <n v="156"/>
    <n v="1177"/>
    <n v="1028"/>
    <e v="#NAME?"/>
  </r>
  <r>
    <s v="Gucci"/>
    <s v="Gucci Bloom for Her Eau De Parfum 0.16 fl oz 5 ml Mini EDP Travel Splash NWOB"/>
    <s v="Eau de Parfum"/>
    <n v="12.49"/>
    <s v="US $12.49/ea"/>
    <n v="10"/>
    <s v="More than 10 available / 28 sold"/>
    <n v="28"/>
    <s v="Apr 20, 2024 08:14:53 PDT"/>
    <s v="Potomac, Maryland, United States"/>
    <x v="0"/>
    <n v="349.72"/>
    <s v="Potomac"/>
    <s v=" Maryland"/>
    <s v=" United States"/>
    <m/>
    <n v="156"/>
    <n v="1217"/>
    <n v="1612"/>
    <e v="#NAME?"/>
  </r>
  <r>
    <s v="Gucci"/>
    <s v="Gucci Bamboo 2.5oz Women's Eau de Parfum Spray New Sealed"/>
    <s v="Eau de Parfum"/>
    <n v="43.69"/>
    <s v="US $43.69/ea"/>
    <n v="6"/>
    <s v="6 available / 18 sold"/>
    <n v="18"/>
    <s v="May 23, 2024 08:21:50 PDT"/>
    <s v="Dearborn Heights, Michigan, United States"/>
    <x v="0"/>
    <n v="786.42"/>
    <s v="Dearborn Heights"/>
    <s v=" Michigan"/>
    <s v=" United States"/>
    <m/>
    <n v="156"/>
    <n v="1389"/>
    <n v="1328"/>
    <e v="#NAME?"/>
  </r>
  <r>
    <s v="Gucci"/>
    <s v="Guilty Pour Homme Eau de Parfum / Gucci EDP Spray 3.0 oz (90 ml) (m)"/>
    <s v="Eau de Parfum"/>
    <n v="74.25"/>
    <s v="US $74.25"/>
    <n v="3"/>
    <s v="3 available / 16 sold"/>
    <n v="16"/>
    <s v="May 23, 2024 10:32:44 PDT"/>
    <s v="Brooklyn, New York, United States"/>
    <x v="1"/>
    <n v="1188"/>
    <s v="Brooklyn"/>
    <s v=" New York"/>
    <s v=" United States"/>
    <m/>
    <n v="156"/>
    <n v="1433"/>
    <n v="1189"/>
    <e v="#NAME?"/>
  </r>
  <r>
    <s v="Gucci"/>
    <s v="Gucci Bloom Perfumed Body Lotion 3.3  fl.oz / 100 ML"/>
    <s v="Lotion"/>
    <n v="29.99"/>
    <s v="US $29.99"/>
    <n v="6"/>
    <s v="6 available / 5 sold"/>
    <n v="5"/>
    <s v=""/>
    <s v="Rowlett, Texas, United States"/>
    <x v="0"/>
    <n v="149.94999999999999"/>
    <s v="Rowlett"/>
    <s v=" Texas"/>
    <s v=" United States"/>
    <m/>
    <n v="156"/>
    <n v="1754"/>
    <n v="1815"/>
    <e v="#NAME?"/>
  </r>
  <r>
    <s v="Gucci"/>
    <s v="Gucci Flora Eau De Parfum 3 Pcs Set  / New With Box"/>
    <s v="Eau De Parfum 3 Pcs Set"/>
    <n v="52.99"/>
    <s v="US $52.99"/>
    <n v="10"/>
    <s v="More than 10 available / 4 sold"/>
    <n v="4"/>
    <s v="May 23, 2024 00:00:03 PDT"/>
    <s v="Long Island City, New York, United States"/>
    <x v="0"/>
    <n v="211.96"/>
    <s v="Long Island City"/>
    <s v=" New York"/>
    <s v=" United States"/>
    <m/>
    <n v="156"/>
    <n v="1798"/>
    <n v="1743"/>
    <e v="#NAME?"/>
  </r>
  <r>
    <s v="Gucci"/>
    <s v="Gucci Guilty Pour Homme EDT for Men 3.0 oz / 90 ml *NEW*"/>
    <s v="Eau de Toilette"/>
    <n v="53.99"/>
    <s v="US $53.99"/>
    <n v="3"/>
    <s v="3 available / 3 sold"/>
    <n v="3"/>
    <s v=""/>
    <s v="Miami, Florida, United States"/>
    <x v="1"/>
    <n v="161.97"/>
    <s v="Miami"/>
    <s v=" Florida"/>
    <s v=" United States"/>
    <m/>
    <n v="156"/>
    <n v="1848"/>
    <n v="1797"/>
    <e v="#NAME?"/>
  </r>
  <r>
    <s v="Guerlain"/>
    <s v="Guerlain Perfume Sample Spray Vials 1ml - 2ml Choose Your Scent &amp; Combined"/>
    <s v="Eau de Parfum"/>
    <n v="4.95"/>
    <s v="US $4.95"/>
    <m/>
    <s v="Last One / 287 sold"/>
    <n v="287"/>
    <s v="May 23, 2024 17:57:16 PDT"/>
    <s v="Pearland, Texas, United States"/>
    <x v="0"/>
    <n v="1420.65"/>
    <s v="Pearland"/>
    <s v=" Texas"/>
    <s v=" United States"/>
    <m/>
    <n v="157"/>
    <n v="490"/>
    <n v="1100"/>
    <e v="#NAME?"/>
  </r>
  <r>
    <s v="Guerlain"/>
    <s v="Guerlain NEROLI OUTRENOIR Eau de Parfum 2ml /.06oz Sample Spray NIB"/>
    <s v="Eau de Parfum"/>
    <n v="13"/>
    <s v="US $13.00"/>
    <n v="10"/>
    <s v="More than 10 available / 94 sold"/>
    <n v="94"/>
    <s v="May 24, 2024 09:43:51 PDT"/>
    <s v="New York, New York, United States"/>
    <x v="0"/>
    <n v="1222"/>
    <s v="New York"/>
    <s v=" New York"/>
    <s v=" United States"/>
    <m/>
    <n v="157"/>
    <n v="807"/>
    <n v="1164"/>
    <e v="#NAME?"/>
  </r>
  <r>
    <s v="Guerlain"/>
    <s v="Heritage by Guerlain 3.4oz/100ml Eau De Toilette Spray for Men New In Box"/>
    <s v="Eau de Toilette"/>
    <n v="94.99"/>
    <s v="US $94.99"/>
    <n v="3"/>
    <s v="3 available / 24 sold"/>
    <n v="24"/>
    <s v="Apr 14, 2024 16:22:25 PDT"/>
    <s v="Brooklyn, New York, United States"/>
    <x v="1"/>
    <n v="2279.7599999999998"/>
    <s v="Brooklyn"/>
    <s v=" New York"/>
    <s v=" United States"/>
    <m/>
    <n v="157"/>
    <n v="1275"/>
    <n v="915"/>
    <e v="#NAME?"/>
  </r>
  <r>
    <s v="Guerlain"/>
    <s v="VETIVER by Guerlain 4 ml/ 0.13 oz Eau de Cologne MINI Splash VINTAGE New"/>
    <s v="Eau de Cologne"/>
    <n v="12"/>
    <s v="US $12.00"/>
    <n v="7"/>
    <s v="7 available / 22 sold"/>
    <n v="22"/>
    <s v="May 13, 2024 05:49:38 PDT"/>
    <s v="Punta Gorda, Florida, United States"/>
    <x v="1"/>
    <n v="264"/>
    <s v="Punta Gorda"/>
    <s v=" Florida"/>
    <s v=" United States"/>
    <m/>
    <n v="157"/>
    <n v="1310"/>
    <n v="1694"/>
    <e v="#NAME?"/>
  </r>
  <r>
    <s v="Guerlain"/>
    <s v="Guerlain Imperiale For Men 3.3 FL OZ /100ml Eau De Cologne New Sealed Box"/>
    <s v="Eau de Cologne"/>
    <n v="96.95"/>
    <s v="US $96.95"/>
    <n v="2"/>
    <s v="2 available / 6 sold"/>
    <n v="6"/>
    <s v="May 15, 2024 23:13:02 PDT"/>
    <s v="Miami, Florida, United States"/>
    <x v="1"/>
    <n v="581.70000000000005"/>
    <s v="Miami"/>
    <s v=" Florida"/>
    <s v=" United States"/>
    <m/>
    <n v="157"/>
    <n v="1721"/>
    <n v="1448"/>
    <e v="#NAME?"/>
  </r>
  <r>
    <s v="GUERLAIN PARIS"/>
    <s v="EAU DE COLOGNE IMPERIALE by GUERLAIN | Men’s 100 ml/3.4 FL OZ | AS PICTURE SHOWN"/>
    <s v="Eau de Cologne"/>
    <n v="100"/>
    <s v="US $100.00/ea"/>
    <n v="3"/>
    <s v="3 available / 1 sold"/>
    <n v="1"/>
    <s v="May 18, 2024 02:04:20 PDT"/>
    <s v="Graham, Washington, United States"/>
    <x v="1"/>
    <n v="100"/>
    <s v="Graham"/>
    <s v=" Washington"/>
    <s v=" United States"/>
    <m/>
    <n v="158"/>
    <n v="1926"/>
    <n v="1871"/>
    <e v="#NAME?"/>
  </r>
  <r>
    <s v="GUESS"/>
    <s v="Guess Marciano perfume for women EDP 3.3 / 3.4 oz New in Box"/>
    <s v="Eau de Parfum"/>
    <n v="20.440000000000001"/>
    <s v="US $20.44/ea"/>
    <n v="35"/>
    <s v="35 available / 7,558 sold"/>
    <n v="7558"/>
    <s v="May 24, 2024 08:52:06 PDT"/>
    <s v="Dallas, Texas, United States"/>
    <x v="0"/>
    <n v="154485.52000000002"/>
    <s v="Dallas"/>
    <s v=" Texas"/>
    <s v=" United States"/>
    <m/>
    <n v="159"/>
    <n v="27"/>
    <n v="52"/>
    <e v="#NAME?"/>
  </r>
  <r>
    <s v="GUESS"/>
    <s v="Guess Girl by Guess 3.4 oz EDT Perfume for Women New In Box"/>
    <s v="Eau de Toilette"/>
    <n v="20.67"/>
    <s v="US $20.67/ea"/>
    <m/>
    <s v="Limited quantity available / 5,628 sold"/>
    <n v="5628"/>
    <s v="May 21, 2024 07:25:02 PDT"/>
    <s v="Hackensack, New Jersey, United States"/>
    <x v="0"/>
    <n v="116330.76000000001"/>
    <s v="Hackensack"/>
    <s v=" New Jersey"/>
    <s v=" United States"/>
    <m/>
    <n v="159"/>
    <n v="39"/>
    <n v="83"/>
    <e v="#NAME?"/>
  </r>
  <r>
    <s v="GUESS"/>
    <s v="Guess 1981 by Guess cologne for men EDT 3.3 / 3.4 oz New in Box"/>
    <s v="Eau de Toilette"/>
    <n v="20.28"/>
    <s v="US $20.28/ea"/>
    <n v="45"/>
    <s v="45 available / 1,613 sold"/>
    <n v="1613"/>
    <s v="May 24, 2024 08:14:07 PDT"/>
    <s v="Dallas, Texas, United States"/>
    <x v="1"/>
    <n v="32711.640000000003"/>
    <s v="Dallas"/>
    <s v=" Texas"/>
    <s v=" United States"/>
    <m/>
    <n v="159"/>
    <n v="175"/>
    <n v="241"/>
    <e v="#NAME?"/>
  </r>
  <r>
    <s v="GUESS"/>
    <s v="Guess Seductive Red by Guess for women EDT 2.5 oz new in Box"/>
    <s v="Eau de Toilette"/>
    <n v="22.95"/>
    <s v="US $22.95/ea"/>
    <n v="20"/>
    <s v="20 available / 294 sold"/>
    <n v="294"/>
    <s v="Mar 27, 2024 12:54:40 PDT"/>
    <s v="Dallas, Texas, United States"/>
    <x v="0"/>
    <n v="6747.3"/>
    <s v="Dallas"/>
    <s v=" Texas"/>
    <s v=" United States"/>
    <m/>
    <n v="159"/>
    <n v="478"/>
    <n v="605"/>
    <e v="#NAME?"/>
  </r>
  <r>
    <s v="Guy Laroche"/>
    <s v="Drakkar Noir by Guy Laroche 3.4 oz EDT Cologne for Men New In Box"/>
    <s v="Eau de Toilette"/>
    <n v="18.91"/>
    <s v="US $18.91/ea"/>
    <n v="10"/>
    <s v="More than 10 available / 5,500 sold"/>
    <n v="5500"/>
    <s v="May 23, 2024 21:35:04 PDT"/>
    <s v="Hackensack, New Jersey, United States"/>
    <x v="1"/>
    <n v="104005"/>
    <s v="Hackensack"/>
    <s v=" New Jersey"/>
    <s v=" United States"/>
    <m/>
    <n v="160"/>
    <n v="43"/>
    <n v="94"/>
    <e v="#NAME?"/>
  </r>
  <r>
    <s v="Guy Laroche"/>
    <s v="DRAKKAR NOIR by Guy Laroche cologne for men EDT 6.7 / 6.8 oz New in Box"/>
    <s v="Eau de Toilette"/>
    <n v="27.59"/>
    <s v="US $27.59/ea"/>
    <n v="323"/>
    <s v="1,323 available / 4,972 sold"/>
    <n v="4972"/>
    <s v="May 17, 2024 15:16:24 PDT"/>
    <s v="Dallas, Texas, United States"/>
    <x v="1"/>
    <n v="137177.48000000001"/>
    <s v="Dallas"/>
    <s v=" Texas"/>
    <s v=" United States"/>
    <m/>
    <n v="160"/>
    <n v="58"/>
    <n v="62"/>
    <e v="#NAME?"/>
  </r>
  <r>
    <s v="Guy Laroche"/>
    <s v="DRAKKAR NOIR by Guy Laroche 3.4 oz / 3.3 oz edt spray for Men New UNBOXED"/>
    <s v="Eau de Toilette"/>
    <n v="16.98"/>
    <s v="US $16.98/ea"/>
    <n v="620"/>
    <s v="620 available / 2,345 sold"/>
    <n v="2345"/>
    <s v="May 23, 2024 18:45:23 PDT"/>
    <s v="Dallas, Texas, United States"/>
    <x v="1"/>
    <n v="39818.1"/>
    <s v="Dallas"/>
    <s v=" Texas"/>
    <s v=" United States"/>
    <m/>
    <n v="160"/>
    <n v="127"/>
    <n v="209"/>
    <e v="#NAME?"/>
  </r>
  <r>
    <s v="Guy Laroche"/>
    <s v="Drakkar Noir by Guy Laroche, 2.6oz Intense Cooling Deodorant Stick Men"/>
    <s v="Deodorant"/>
    <n v="15.95"/>
    <s v="US $15.95/ea"/>
    <n v="10"/>
    <s v="More than 10 available / 257 sold"/>
    <n v="257"/>
    <s v="Mar 24, 2024 07:42:00 PDT"/>
    <s v="Hicksville, New York, United States"/>
    <x v="1"/>
    <n v="4099.1499999999996"/>
    <s v="Hicksville"/>
    <s v=" New York"/>
    <s v=" United States"/>
    <m/>
    <n v="160"/>
    <n v="526"/>
    <n v="732"/>
    <e v="#NAME?"/>
  </r>
  <r>
    <s v="Guy Laroche"/>
    <s v="Set of 12 GUY LAROCHE DRAKKAR INTENSE EDP PARFUM SPRAY MEN SAMPLE 1.2 ML/0.04 OZ"/>
    <s v="Eau de Toilette"/>
    <n v="19.989999999999998"/>
    <s v="US $19.99"/>
    <n v="3"/>
    <s v="3 available / 58 sold"/>
    <n v="58"/>
    <s v="May 04, 2024 06:13:01 PDT"/>
    <s v="East Meadow, New York, United States"/>
    <x v="1"/>
    <n v="1159.4199999999998"/>
    <s v="East Meadow"/>
    <s v=" New York"/>
    <s v=" United States"/>
    <m/>
    <n v="160"/>
    <n v="950"/>
    <n v="1201"/>
    <e v="#NAME?"/>
  </r>
  <r>
    <s v="Gwen Stefani"/>
    <s v="L Lamb By Gwen Stefani Perfume Women 3.4 oz 100ML EDP Spray (T) Very Rare!"/>
    <s v="Eau de Parfum"/>
    <n v="150"/>
    <s v="US $150.00"/>
    <m/>
    <s v="Last One / 62 sold"/>
    <n v="62"/>
    <s v="May 11, 2024 01:54:01 PDT"/>
    <s v="Jamaica, New York, United States"/>
    <x v="0"/>
    <n v="9300"/>
    <s v="Jamaica"/>
    <s v=" New York"/>
    <s v=" United States"/>
    <m/>
    <n v="161"/>
    <n v="930"/>
    <n v="509"/>
    <e v="#NAME?"/>
  </r>
  <r>
    <s v="Gwen Stefani"/>
    <s v="L.A.M.B by Gwen Stefani LAMB perfume 0.17 oz / 5 ml EDP for Women"/>
    <s v="Eau de Parfum"/>
    <n v="28.99"/>
    <s v="US $28.99"/>
    <n v="6"/>
    <s v="6 available / 42 sold"/>
    <n v="42"/>
    <s v="May 14, 2024 19:07:16 PDT"/>
    <s v="New York, New York, United States"/>
    <x v="0"/>
    <n v="1217.58"/>
    <s v="New York"/>
    <s v=" New York"/>
    <s v=" United States"/>
    <m/>
    <n v="161"/>
    <n v="1054"/>
    <n v="1165"/>
    <e v="#NAME?"/>
  </r>
  <r>
    <s v="Halloween"/>
    <s v="Halloween Men's Man Mystery EDP 4.2 oz (Tester) Fragrances 8431754008615"/>
    <s v="Fragrances"/>
    <n v="30.07"/>
    <s v="US $30.07"/>
    <n v="3"/>
    <s v="3 available / 25 sold"/>
    <n v="25"/>
    <s v="May 23, 2024 19:44:52 PDT"/>
    <s v="Brooklyn, New York, United States"/>
    <x v="1"/>
    <n v="751.75"/>
    <s v="Brooklyn"/>
    <s v=" New York"/>
    <s v=" United States"/>
    <m/>
    <n v="162"/>
    <n v="1257"/>
    <n v="1340"/>
    <e v="#NAME?"/>
  </r>
  <r>
    <s v="Halston"/>
    <s v="Halston Z -14 by Halston Cologne 4.2 oz EDC For Men New tester"/>
    <s v="Eau de Cologne"/>
    <n v="15.51"/>
    <s v="US $15.51/ea"/>
    <n v="113"/>
    <s v="113 available / 4,443 sold"/>
    <n v="4443"/>
    <s v="May 21, 2024 06:22:07 PDT"/>
    <s v="Dallas, Texas, United States"/>
    <x v="1"/>
    <n v="68910.929999999993"/>
    <s v="Dallas"/>
    <s v=" Texas"/>
    <s v=" United States"/>
    <m/>
    <n v="163"/>
    <n v="71"/>
    <n v="138"/>
    <e v="#NAME?"/>
  </r>
  <r>
    <s v="Halston"/>
    <s v="Halston Cologne Spray Perfume for Women 3.4 oz Brand New Tester With Cap"/>
    <s v="Eau de Cologne"/>
    <n v="14.7"/>
    <s v="US $14.70"/>
    <n v="2"/>
    <s v="2 available / 169 sold"/>
    <n v="169"/>
    <s v="May 24, 2024 10:19:03 PDT"/>
    <s v="Hackensack, New Jersey, United States"/>
    <x v="0"/>
    <n v="2484.2999999999997"/>
    <s v="Hackensack"/>
    <s v=" New Jersey"/>
    <s v=" United States"/>
    <m/>
    <n v="163"/>
    <n v="631"/>
    <n v="888"/>
    <e v="#NAME?"/>
  </r>
  <r>
    <s v="Hanae Mori"/>
    <s v="Hanae Mori HiM Men’s Eau de Toilette 10 Sprays 1.2ml Each *NEW* *FREE SHIPPING*"/>
    <s v="Eau de Toilette"/>
    <n v="15.39"/>
    <s v="US $15.39"/>
    <n v="5"/>
    <s v="5 available / 1 sold"/>
    <n v="1"/>
    <s v="May 22, 2024 19:42:23 PDT"/>
    <s v="Houston, Texas, United States"/>
    <x v="1"/>
    <n v="15.39"/>
    <s v="Houston"/>
    <s v=" Texas"/>
    <s v=" United States"/>
    <m/>
    <n v="164"/>
    <n v="1926"/>
    <n v="1976"/>
    <e v="#NAME?"/>
  </r>
  <r>
    <s v="Have A Scent"/>
    <s v="SAUVAGE MEN  FRAGRANCE OIL  BY HAVE A SCENT 12 ML"/>
    <s v="Roll On"/>
    <n v="9.99"/>
    <s v="US $9.99/ea"/>
    <n v="10"/>
    <s v="More than 10 available / 94 sold"/>
    <n v="94"/>
    <s v="Apr 30, 2024 11:41:49 PDT"/>
    <s v="Fort Lauderdale, Florida, United States"/>
    <x v="1"/>
    <n v="939.06000000000006"/>
    <s v="Fort Lauderdale"/>
    <s v=" Florida"/>
    <s v=" United States"/>
    <m/>
    <n v="165"/>
    <n v="807"/>
    <n v="1280"/>
    <e v="#NAME?"/>
  </r>
  <r>
    <s v="Heaven Scents"/>
    <s v="Taj Perfume 100 ML by Heaven Scents Arabian Fragrance made in Dubai  Perfuma"/>
    <s v="Perfume"/>
    <n v="139.99"/>
    <s v="US $139.99/ea"/>
    <n v="4"/>
    <s v="4 available / 46 sold"/>
    <n v="46"/>
    <s v="May 11, 2024 15:09:30 PDT"/>
    <s v="Bridgeview, Illinois, United States"/>
    <x v="1"/>
    <n v="6439.5400000000009"/>
    <s v="Bridgeview"/>
    <s v=" Illinois"/>
    <s v=" United States"/>
    <m/>
    <n v="166"/>
    <n v="1022"/>
    <n v="616"/>
    <e v="#NAME?"/>
  </r>
  <r>
    <s v="Hermes"/>
    <s v="mini Terre D'Hermes by Hermes 0.17 oz EDT Cologne for Men Brand New In Box"/>
    <s v="Eau de Toilette"/>
    <n v="14.98"/>
    <s v="US $14.98"/>
    <n v="10"/>
    <s v="More than 10 available / 418 sold"/>
    <n v="418"/>
    <s v="May 24, 2024 09:36:53 PDT"/>
    <s v="Hackensack, New Jersey, United States"/>
    <x v="1"/>
    <n v="6261.64"/>
    <s v="Hackensack"/>
    <s v=" New Jersey"/>
    <s v=" United States"/>
    <m/>
    <n v="167"/>
    <n v="402"/>
    <n v="623"/>
    <e v="#NAME?"/>
  </r>
  <r>
    <s v="Hermes"/>
    <s v="Hermes Men's Terre d'Hermes EDT Spray 0.42 oz Fragrances 3346130013426"/>
    <s v="Fragrances"/>
    <n v="19.73"/>
    <s v="US $19.73"/>
    <n v="3"/>
    <s v="3 available / 20 sold"/>
    <n v="20"/>
    <s v="May 24, 2024 06:14:31 PDT"/>
    <s v="Brooklyn, New York, United States"/>
    <x v="1"/>
    <n v="394.6"/>
    <s v="Brooklyn"/>
    <s v=" New York"/>
    <s v=" United States"/>
    <m/>
    <n v="167"/>
    <n v="1346"/>
    <n v="1587"/>
    <e v="#NAME?"/>
  </r>
  <r>
    <s v="Hermes"/>
    <s v="Hermes Men's Terre D'Hermes Parfum Spray 0.42 oz Fragrances 3346131402519"/>
    <s v="Fragrances"/>
    <n v="28.19"/>
    <s v="US $28.19"/>
    <n v="3"/>
    <s v="3 available / 6 sold"/>
    <n v="6"/>
    <s v="May 20, 2024 11:56:38 PDT"/>
    <s v="Brooklyn, New York, United States"/>
    <x v="1"/>
    <n v="169.14000000000001"/>
    <s v="Brooklyn"/>
    <s v=" New York"/>
    <s v=" United States"/>
    <m/>
    <n v="167"/>
    <n v="1721"/>
    <n v="1789"/>
    <e v="#NAME?"/>
  </r>
  <r>
    <s v="HERMÈS"/>
    <s v="Terre D'hermes by Hermes 6.7 oz EDT Cologne for Men New In Box"/>
    <s v="Eau de Toilette"/>
    <n v="99.98"/>
    <s v="US $99.98/ea"/>
    <n v="10"/>
    <s v="10 available / 740 sold"/>
    <n v="740"/>
    <s v="May 22, 2024 11:52:44 PDT"/>
    <s v="Hackensack, New Jersey, United States"/>
    <x v="1"/>
    <n v="73985.2"/>
    <s v="Hackensack"/>
    <s v=" New Jersey"/>
    <s v=" United States"/>
    <m/>
    <n v="168"/>
    <n v="280"/>
    <n v="130"/>
    <e v="#NAME?"/>
  </r>
  <r>
    <s v="HERMÈS"/>
    <s v="Eau D'Orange Verte by Hermes Cologne for Men 3.3 / 3.4 oz New In Box"/>
    <s v="Eau de Cologne"/>
    <n v="62.62"/>
    <s v="US $62.62/ea"/>
    <n v="3"/>
    <s v="3 available / 335 sold"/>
    <n v="335"/>
    <s v="May 23, 2024 07:17:14 PDT"/>
    <s v="Hackensack, New Jersey, United States"/>
    <x v="1"/>
    <n v="20977.7"/>
    <s v="Hackensack"/>
    <s v=" New Jersey"/>
    <s v=" United States"/>
    <m/>
    <n v="168"/>
    <n v="455"/>
    <n v="308"/>
    <e v="#NAME?"/>
  </r>
  <r>
    <s v="HERMÈS"/>
    <s v="Terre D'Hermes by Hermes cologne for men EDT 3.3 / 3.4 oz New in Box"/>
    <s v="Eau de Toilette"/>
    <n v="64.88"/>
    <s v="US $64.88/ea"/>
    <n v="16"/>
    <s v="16 available / 292 sold"/>
    <n v="292"/>
    <s v="May 20, 2024 18:27:48 PDT"/>
    <s v="Dallas, Texas, United States"/>
    <x v="1"/>
    <n v="18944.96"/>
    <s v="Dallas"/>
    <s v=" Texas"/>
    <s v=" United States"/>
    <m/>
    <n v="168"/>
    <n v="481"/>
    <n v="329"/>
    <e v="#NAME?"/>
  </r>
  <r>
    <s v="HERMÈS"/>
    <s v="Un Jardin Sur Le Nil by Hermes 3.3 / 3.4 oz Perfume for Women Brand New Tester"/>
    <s v="Eau de Toilette"/>
    <n v="58.08"/>
    <s v="US $58.08/ea"/>
    <n v="10"/>
    <s v="More than 10 available / 278 sold"/>
    <n v="278"/>
    <s v="May 21, 2024 20:36:05 PDT"/>
    <s v="Hackensack, New Jersey, United States"/>
    <x v="0"/>
    <n v="16146.24"/>
    <s v="Hackensack"/>
    <s v=" New Jersey"/>
    <s v=" United States"/>
    <m/>
    <n v="168"/>
    <n v="501"/>
    <n v="362"/>
    <e v="#NAME?"/>
  </r>
  <r>
    <s v="HERMÈS"/>
    <s v="Hermes Terre D'Hermes Parfum Pure Perfume Sample Spray .06oz, 2ml New in Card"/>
    <s v="Eau de Parfum"/>
    <n v="8.49"/>
    <s v="US $8.49"/>
    <n v="5"/>
    <s v="5 available / 131 sold"/>
    <n v="131"/>
    <s v="May 24, 2024 00:33:39 PDT"/>
    <s v="Phillipsburg, New Jersey, United States"/>
    <x v="1"/>
    <n v="1112.19"/>
    <s v="Phillipsburg"/>
    <s v=" New Jersey"/>
    <s v=" United States"/>
    <m/>
    <n v="168"/>
    <n v="698"/>
    <n v="1215"/>
    <e v="#NAME?"/>
  </r>
  <r>
    <s v="HERMÈS"/>
    <s v="Jour D'hermes by Hermes EDP for Women 2.87 oz / 85 ml *NEW IN SEALED BOX*"/>
    <s v="Eau de Parfum"/>
    <n v="64.989999999999995"/>
    <s v="US $64.99"/>
    <n v="10"/>
    <s v="More than 10 available / 123 sold"/>
    <n v="123"/>
    <s v="Feb 08, 2024 12:24:00 PST"/>
    <s v="Miami, Florida, United States"/>
    <x v="0"/>
    <n v="7993.7699999999995"/>
    <s v="Miami"/>
    <s v=" Florida"/>
    <s v=" United States"/>
    <m/>
    <n v="168"/>
    <n v="726"/>
    <n v="541"/>
    <e v="#NAME?"/>
  </r>
  <r>
    <s v="HERMÈS"/>
    <s v="TWILLY d'HERMES EAU POIVREE *  2.87 Fl Oz (85ml) EDP Spray - New Unsealed Box"/>
    <s v="Eau de Parfum"/>
    <n v="47.66"/>
    <s v="US $47.66/ea"/>
    <m/>
    <s v="Limited quantity available / 119 sold"/>
    <n v="119"/>
    <s v="Feb 27, 2024 08:42:32 PST"/>
    <s v="Tucson, Arizona, United States"/>
    <x v="0"/>
    <n v="5671.54"/>
    <s v="Tucson"/>
    <s v=" Arizona"/>
    <s v=" United States"/>
    <m/>
    <n v="168"/>
    <n v="739"/>
    <n v="651"/>
    <e v="#NAME?"/>
  </r>
  <r>
    <s v="HERMÈS"/>
    <s v="Terre D'Hermes By Hermes EDT for Men 1.7 oz / 50 ml *NEW IN SEALED BOX*"/>
    <s v="EDT"/>
    <n v="52.99"/>
    <s v="US $52.99"/>
    <n v="10"/>
    <s v="More than 10 available / 117 sold"/>
    <n v="117"/>
    <s v="Apr 15, 2024 10:18:57 PDT"/>
    <s v="Miami, Florida, United States"/>
    <x v="1"/>
    <n v="6199.83"/>
    <s v="Miami"/>
    <s v=" Florida"/>
    <s v=" United States"/>
    <m/>
    <n v="168"/>
    <n v="746"/>
    <n v="626"/>
    <e v="#NAME?"/>
  </r>
  <r>
    <s v="HERMÈS"/>
    <s v="Un Jardin Sur La Lagune By Hermes EDT For Women 3.3 oz / 100 ml *NEW IN BOX*"/>
    <s v="Eau de Toilette"/>
    <n v="67.989999999999995"/>
    <s v="US $67.99"/>
    <n v="10"/>
    <s v="More than 10 available / 110 sold"/>
    <n v="110"/>
    <s v="Feb 15, 2024 10:19:30 PST"/>
    <s v="Miami, Florida, United States"/>
    <x v="0"/>
    <n v="7478.9"/>
    <s v="Miami"/>
    <s v=" Florida"/>
    <s v=" United States"/>
    <m/>
    <n v="168"/>
    <n v="767"/>
    <n v="566"/>
    <e v="#NAME?"/>
  </r>
  <r>
    <s v="HERMÈS"/>
    <s v="Twilly d'Hermes 7.5ml EDP Mini Splash (New with box)"/>
    <s v="Eau de Parfum"/>
    <n v="13.88"/>
    <s v="US $13.88/ea"/>
    <n v="10"/>
    <s v="More than 10 available / 68 sold"/>
    <n v="68"/>
    <s v="May 24, 2024 09:51:27 PDT"/>
    <s v="New York, New York, United States"/>
    <x v="0"/>
    <n v="943.84"/>
    <s v="New York"/>
    <s v=" New York"/>
    <s v=" United States"/>
    <m/>
    <n v="168"/>
    <n v="899"/>
    <n v="1276"/>
    <e v="#NAME?"/>
  </r>
  <r>
    <s v="HERMÈS"/>
    <s v="Terre D'hermes by Hermes EDT for Men Spray 6.7 oz / 200 ml *NEW IN SEALED BOX*"/>
    <s v="Eau de Toilette"/>
    <n v="99.99"/>
    <s v="US $99.99"/>
    <n v="10"/>
    <s v="More than 10 available / 65 sold"/>
    <n v="65"/>
    <s v="Mar 12, 2024 09:30:20 PDT"/>
    <s v="Miami, Florida, United States"/>
    <x v="1"/>
    <n v="6499.3499999999995"/>
    <s v="Miami"/>
    <s v=" Florida"/>
    <s v=" United States"/>
    <m/>
    <n v="168"/>
    <n v="913"/>
    <n v="613"/>
    <e v="#NAME?"/>
  </r>
  <r>
    <s v="HERMÈS"/>
    <s v="H24 by Hermes EDT for Men 1.7 oz / 50 ml *NEW IN BOX*"/>
    <s v="EDT"/>
    <n v="39.99"/>
    <s v="US $39.99"/>
    <n v="10"/>
    <s v="More than 10 available / 40 sold"/>
    <n v="40"/>
    <s v="Feb 08, 2024 10:42:37 PST"/>
    <s v="Miami, Florida, United States"/>
    <x v="1"/>
    <n v="1599.6000000000001"/>
    <s v="Miami"/>
    <s v=" Florida"/>
    <s v=" United States"/>
    <m/>
    <n v="168"/>
    <n v="1072"/>
    <n v="1052"/>
    <e v="#NAME?"/>
  </r>
  <r>
    <s v="HERMÈS"/>
    <s v="Un Jardin Sur Le Nil by Hermes EDT for Women 1.6 oz / 50 ml *NEW IN SEALED BOX*"/>
    <s v="Eau de Toilette"/>
    <n v="49.99"/>
    <s v="US $49.99"/>
    <n v="10"/>
    <s v="More than 10 available / 35 sold"/>
    <n v="35"/>
    <s v="Feb 08, 2024 10:50:02 PST"/>
    <s v="Miami, Florida, United States"/>
    <x v="0"/>
    <n v="1749.65"/>
    <s v="Miami"/>
    <s v=" Florida"/>
    <s v=" United States"/>
    <m/>
    <n v="168"/>
    <n v="1131"/>
    <n v="1014"/>
    <e v="#NAME?"/>
  </r>
  <r>
    <s v="HERMÈS"/>
    <s v="Un Jardin Sur Le Toit by Hermes 3.3 oz EDT Spray for Women Eau de Toilette New"/>
    <s v="Eau de Toilette"/>
    <n v="49.99"/>
    <s v="US $49.99/ea"/>
    <n v="2"/>
    <s v="2 available / 25 sold"/>
    <n v="25"/>
    <s v="May 21, 2024 04:13:49 PDT"/>
    <s v="HongKong, Hong Kong"/>
    <x v="0"/>
    <n v="1249.75"/>
    <s v="HongKong"/>
    <s v=" Hong Kong"/>
    <m/>
    <m/>
    <n v="168"/>
    <n v="1257"/>
    <n v="1156"/>
    <e v="#NAME?"/>
  </r>
  <r>
    <s v="HERMÈS"/>
    <s v="HERMES TERRE D'HERMES EAU GIVREE EAU DE PARFUM SPRAY 0.42 Oz / 12.5 ml TRAVEL!!!"/>
    <s v="Eau de Parfum"/>
    <n v="28.99"/>
    <s v="US $28.99"/>
    <m/>
    <s v="Last One / 23 sold"/>
    <n v="23"/>
    <s v="May 20, 2024 18:36:38 PDT"/>
    <s v="Philadelphia, Pennsylvania, United States"/>
    <x v="1"/>
    <n v="666.77"/>
    <s v="Philadelphia"/>
    <s v=" Pennsylvania"/>
    <s v=" United States"/>
    <m/>
    <n v="168"/>
    <n v="1294"/>
    <n v="1387"/>
    <e v="#NAME?"/>
  </r>
  <r>
    <s v="HERMÈS"/>
    <s v="Terre D'Hermes by Hermes cologne for men EDT 3.3 / 3.4 oz New in Box"/>
    <s v="Eau de Toilette"/>
    <n v="58.99"/>
    <s v="US $58.99"/>
    <m/>
    <s v="Last One / 3 sold"/>
    <n v="3"/>
    <s v="May 24, 2024 00:09:17 PDT"/>
    <s v="New York, New York, United States"/>
    <x v="1"/>
    <n v="176.97"/>
    <s v="New York"/>
    <s v=" New York"/>
    <s v=" United States"/>
    <m/>
    <n v="168"/>
    <n v="1848"/>
    <n v="1782"/>
    <e v="#NAME?"/>
  </r>
  <r>
    <s v="HINODE"/>
    <s v="Brazilian Inebriante Eau de Parfum Male Perfume 100ml - Hinode Original"/>
    <s v="Eau de Parfum"/>
    <n v="99"/>
    <s v="US $99.00"/>
    <n v="8"/>
    <s v="8 available / 177 sold"/>
    <n v="177"/>
    <s v="Mar 20, 2024 18:01:39 PDT"/>
    <s v="REGENTE FEIJO, Brazil"/>
    <x v="1"/>
    <n v="17523"/>
    <s v="REGENTE FEIJO"/>
    <s v=" Brazil"/>
    <m/>
    <m/>
    <n v="169"/>
    <n v="616"/>
    <n v="342"/>
    <e v="#NAME?"/>
  </r>
  <r>
    <s v="Hollister"/>
    <s v="Hollister Wave by Hollister 3.4 oz EDP Perfume for Women Brand New In Box"/>
    <s v="Eau de Parfum"/>
    <n v="18.14"/>
    <s v="US $18.14/ea"/>
    <n v="10"/>
    <s v="More than 10 available / 1,966 sold"/>
    <n v="1966"/>
    <s v="May 19, 2024 10:45:03 PDT"/>
    <s v="Hackensack, New Jersey, United States"/>
    <x v="0"/>
    <n v="35663.24"/>
    <s v="Hackensack"/>
    <s v=" New Jersey"/>
    <s v=" United States"/>
    <m/>
    <n v="170"/>
    <n v="147"/>
    <n v="228"/>
    <e v="#NAME?"/>
  </r>
  <r>
    <s v="Hollister"/>
    <s v="Hollister Festival Vibes 3.4 oz EDT Cologne for Men Brand New In Box"/>
    <s v="Eau de Toilette"/>
    <n v="18.760000000000002"/>
    <s v="US $18.76/ea"/>
    <n v="5"/>
    <s v="5 available / 227 sold"/>
    <n v="227"/>
    <s v="May 20, 2024 20:39:02 PDT"/>
    <s v="Hackensack, New Jersey, United States"/>
    <x v="1"/>
    <n v="4258.5200000000004"/>
    <s v="Hackensack"/>
    <s v=" New Jersey"/>
    <s v=" United States"/>
    <m/>
    <n v="170"/>
    <n v="563"/>
    <n v="724"/>
    <e v="#NAME?"/>
  </r>
  <r>
    <s v="Hollister"/>
    <s v="WAVE By Hollister California perfum for Women 3.3 / 3.4 oz EDP New Tester"/>
    <s v="Eau de Perfume"/>
    <n v="15.52"/>
    <s v="US $15.52/ea"/>
    <n v="26"/>
    <s v="26 available / 129 sold"/>
    <n v="129"/>
    <s v="May 20, 2024 07:35:20 PDT"/>
    <s v="Dallas, Texas, United States"/>
    <x v="0"/>
    <n v="2002.08"/>
    <s v="Dallas"/>
    <s v=" Texas"/>
    <s v=" United States"/>
    <m/>
    <n v="170"/>
    <n v="708"/>
    <n v="954"/>
    <e v="#NAME?"/>
  </r>
  <r>
    <s v="Hollister"/>
    <s v="Hollister Jake Cologne Eau De Cologne 1.7 Oz/50 ml Ne🦋 Sealed Men"/>
    <s v="Eau de Cologne"/>
    <n v="28.97"/>
    <s v="US $28.97/ea"/>
    <n v="9"/>
    <s v="9 available / 12 sold"/>
    <n v="12"/>
    <s v=""/>
    <s v="Chesapeake, Virginia, United States"/>
    <x v="1"/>
    <n v="347.64"/>
    <s v="Chesapeake"/>
    <s v=" Virginia"/>
    <s v=" United States"/>
    <m/>
    <n v="170"/>
    <n v="1531"/>
    <n v="1615"/>
    <e v="#NAME?"/>
  </r>
  <r>
    <s v="Hollister"/>
    <s v="SOCAL by HOLLISTER SO CAL 1.7 oz 50ml EAU DE COLOGNE SPRAY MEN NEW 🌺SEALED"/>
    <s v="EAU DE COLOGNE SPRAY"/>
    <n v="26.75"/>
    <s v="US $26.75/ea"/>
    <n v="7"/>
    <s v="7 available / 5 sold"/>
    <n v="5"/>
    <s v=""/>
    <s v="Chesapeake, Virginia, United States"/>
    <x v="1"/>
    <n v="133.75"/>
    <s v="Chesapeake"/>
    <s v=" Virginia"/>
    <s v=" United States"/>
    <m/>
    <n v="170"/>
    <n v="1754"/>
    <n v="1837"/>
    <e v="#NAME?"/>
  </r>
  <r>
    <s v="Hollister"/>
    <s v="SO CAL Hollister  (3.4oz/100ml( Eau De Cologne Spray Sealed New"/>
    <s v="Eau de Cologne"/>
    <n v="46.75"/>
    <s v="US $46.75"/>
    <n v="7"/>
    <s v="7 available / 3 sold"/>
    <n v="3"/>
    <s v=""/>
    <s v="Green Bay, Wisconsin, United States"/>
    <x v="1"/>
    <n v="140.25"/>
    <s v="Green Bay"/>
    <s v=" Wisconsin"/>
    <s v=" United States"/>
    <m/>
    <n v="170"/>
    <n v="1848"/>
    <n v="1822"/>
    <e v="#NAME?"/>
  </r>
  <r>
    <s v="Houbigant"/>
    <s v="DUC DE VERVINS by Houbigant Eau De Toilette Spray 4 oz -120 ml Men New &amp; Sealed."/>
    <s v="Eau de Toilette"/>
    <n v="68"/>
    <s v="US $68.00/ea"/>
    <n v="6"/>
    <s v="6 available / 33 sold"/>
    <n v="33"/>
    <s v="May 22, 2024 14:53:19 PDT"/>
    <s v="Hialeah, Florida, United States"/>
    <x v="1"/>
    <n v="2244"/>
    <s v="Hialeah"/>
    <s v=" Florida"/>
    <s v=" United States"/>
    <m/>
    <n v="171"/>
    <n v="1156"/>
    <n v="920"/>
    <e v="#NAME?"/>
  </r>
  <r>
    <s v="Huda Beauty"/>
    <s v="kayali vanilla candy rock sugar | 42 HUDA BEAUTY Sample 1.5ml on card New"/>
    <s v="Eau de Parfum"/>
    <n v="14.95"/>
    <s v="US $14.95"/>
    <m/>
    <s v="Last One / 17 sold"/>
    <n v="17"/>
    <s v="May 23, 2024 13:54:40 PDT"/>
    <s v="Port Orange, Florida, United States"/>
    <x v="0"/>
    <n v="254.14999999999998"/>
    <s v="Port Orange"/>
    <s v=" Florida"/>
    <s v=" United States"/>
    <m/>
    <n v="172"/>
    <n v="1408"/>
    <n v="1702"/>
    <e v="#NAME?"/>
  </r>
  <r>
    <s v="Huda Beauty Kayali"/>
    <s v="KAYALI EDEN SPARKLING LYCHEE | 39 Eau de Parfum 0.34 oz SEALED MADE IN FRANCE"/>
    <s v="Eau de Parfum"/>
    <n v="42"/>
    <s v="US $42.00"/>
    <n v="4"/>
    <s v="4 available / 11 sold"/>
    <n v="11"/>
    <s v="May 22, 2024 11:38:02 PDT"/>
    <s v="Nashville, Tennessee, United States"/>
    <x v="0"/>
    <n v="462"/>
    <s v="Nashville"/>
    <s v=" Tennessee"/>
    <s v=" United States"/>
    <m/>
    <n v="173"/>
    <n v="1561"/>
    <n v="1529"/>
    <e v="#NAME?"/>
  </r>
  <r>
    <s v="HUGO BOSS"/>
    <s v="Hugo by Hugo Boss 6.7 oz EDT Cologne for Men Brand New In Box"/>
    <s v="Eau de Toilette"/>
    <n v="50.79"/>
    <s v="US $50.79/ea"/>
    <m/>
    <s v="Limited quantity available / 7,506 sold"/>
    <n v="7506"/>
    <s v="May 24, 2024 10:26:59 PDT"/>
    <s v="Hackensack, New Jersey, United States"/>
    <x v="1"/>
    <n v="381229.74"/>
    <s v="Hackensack"/>
    <s v=" New Jersey"/>
    <s v=" United States"/>
    <m/>
    <n v="174"/>
    <n v="28"/>
    <n v="12"/>
    <e v="#NAME?"/>
  </r>
  <r>
    <s v="HUGO BOSS"/>
    <s v="Deep Red by Hugo Boss Perfume for women 3.0 oz edp New in Box"/>
    <s v="Eau de Parfum"/>
    <n v="27.26"/>
    <s v="US $27.26/ea"/>
    <n v="32"/>
    <s v="32 available / 4,977 sold"/>
    <n v="4977"/>
    <s v="May 24, 2024 10:39:07 PDT"/>
    <s v="Dallas, Texas, United States"/>
    <x v="0"/>
    <n v="135673.02000000002"/>
    <s v="Dallas"/>
    <s v=" Texas"/>
    <s v=" United States"/>
    <m/>
    <n v="174"/>
    <n v="57"/>
    <n v="64"/>
    <e v="#NAME?"/>
  </r>
  <r>
    <s v="HUGO BOSS"/>
    <s v="Deep Red by Hugo Boss EDP Perfume for Women 3.0 oz Brand New In Box"/>
    <s v="Eau de Parfum"/>
    <n v="27.25"/>
    <s v="US $27.25/ea"/>
    <n v="10"/>
    <s v="More than 10 available / 3,555 sold"/>
    <n v="3555"/>
    <s v="May 24, 2024 11:08:02 PDT"/>
    <s v="Hackensack, New Jersey, United States"/>
    <x v="0"/>
    <n v="96873.75"/>
    <s v="Hackensack"/>
    <s v=" New Jersey"/>
    <s v=" United States"/>
    <m/>
    <n v="174"/>
    <n v="85"/>
    <n v="99"/>
    <e v="#NAME?"/>
  </r>
  <r>
    <s v="HUGO BOSS"/>
    <s v="BOSS # 6 UNLIMITED by HUGO BOSS Cologne EDT Men 3.3 / 3.4 oz NO SIX NEW IN BOX"/>
    <s v="Eau de Toilette"/>
    <n v="44.93"/>
    <s v="US $44.93/ea"/>
    <n v="26"/>
    <s v="26 available / 2,098 sold"/>
    <n v="2098"/>
    <s v="May 21, 2024 22:39:15 PDT"/>
    <s v="Dallas, Texas, United States"/>
    <x v="1"/>
    <n v="94263.14"/>
    <s v="Dallas"/>
    <s v=" Texas"/>
    <s v=" United States"/>
    <m/>
    <n v="174"/>
    <n v="140"/>
    <n v="103"/>
    <e v="#NAME?"/>
  </r>
  <r>
    <s v="Hugo Boss"/>
    <s v="Reversed by Hugo Boss cologne for men EDT 4.2 oz New in Box"/>
    <s v="Eau de Toilette"/>
    <n v="29.78"/>
    <s v="US $29.78/ea"/>
    <m/>
    <s v="Limited quantity available / 604 sold"/>
    <n v="604"/>
    <s v="May 23, 2024 03:00:09 PDT"/>
    <s v="Dallas, Texas, United States"/>
    <x v="1"/>
    <n v="17987.12"/>
    <s v="Dallas"/>
    <s v=" Texas"/>
    <s v=" United States"/>
    <m/>
    <n v="174"/>
    <n v="316"/>
    <n v="336"/>
    <e v="#NAME?"/>
  </r>
  <r>
    <s v="HUGO BOSS"/>
    <s v="Boss Ma Vie Pour Femme by Hugo Boss 2.5 oz EDP Perfume for Women New In Box"/>
    <s v="Eau de Parfum"/>
    <n v="29.79"/>
    <s v="US $29.79/ea"/>
    <n v="10"/>
    <s v="More than 10 available / 541 sold"/>
    <n v="541"/>
    <s v="May 21, 2024 20:36:05 PDT"/>
    <s v="Hackensack, New Jersey, United States"/>
    <x v="0"/>
    <n v="16116.39"/>
    <s v="Hackensack"/>
    <s v=" New Jersey"/>
    <s v=" United States"/>
    <m/>
    <n v="174"/>
    <n v="343"/>
    <n v="364"/>
    <e v="#NAME?"/>
  </r>
  <r>
    <s v="Hugo Boss"/>
    <s v="Boss Bottled Parfum by Hugo Boss cologne for men 3.3 / 3.4 oz New in Box"/>
    <s v="Eau de Perfume"/>
    <n v="65.37"/>
    <s v="US $65.37/ea"/>
    <n v="16"/>
    <s v="16 available / 87 sold"/>
    <n v="87"/>
    <s v="May 02, 2024 01:30:37 PDT"/>
    <s v="Dallas, Texas, United States"/>
    <x v="1"/>
    <n v="5687.1900000000005"/>
    <s v="Dallas"/>
    <s v=" Texas"/>
    <s v=" United States"/>
    <m/>
    <n v="174"/>
    <n v="823"/>
    <n v="650"/>
    <e v="#NAME?"/>
  </r>
  <r>
    <s v="HUGO BOSS"/>
    <s v="HUGO BOSS BOTTLED NIGHT EAU DE TOILETTE NATURAL SPRAY 1.6 OZ - BOXED"/>
    <s v="Eau de Toilette"/>
    <n v="17.95"/>
    <s v="US $17.95/ea"/>
    <n v="10"/>
    <s v="More than 10 available / 75 sold"/>
    <n v="75"/>
    <s v="Apr 02, 2024 11:24:36 PDT"/>
    <s v="Des Moines, Iowa, United States"/>
    <x v="1"/>
    <n v="1346.25"/>
    <s v="Des Moines"/>
    <s v=" Iowa"/>
    <s v=" United States"/>
    <m/>
    <n v="174"/>
    <n v="871"/>
    <n v="1129"/>
    <e v="#NAME?"/>
  </r>
  <r>
    <s v="HUGO BOSS"/>
    <s v="BOSS THE SCENT by HUGO BOSS Cologne for Men edt 3.3 oz 3.4 tester"/>
    <s v="Eau de Toilette"/>
    <n v="47.26"/>
    <s v="US $47.26/ea"/>
    <n v="88"/>
    <s v="88 available / 52 sold"/>
    <n v="52"/>
    <s v="May 09, 2024 11:34:50 PDT"/>
    <s v="Dallas, Texas, United States"/>
    <x v="1"/>
    <n v="2457.52"/>
    <s v="Dallas"/>
    <s v=" Texas"/>
    <s v=" United States"/>
    <m/>
    <n v="174"/>
    <n v="977"/>
    <n v="891"/>
    <e v="#NAME?"/>
  </r>
  <r>
    <s v="HUGO BOSS"/>
    <s v="Boss Bottled Infinite By Hugo Boss EDP For Men 3.3 oz / 100 ml *NEW*"/>
    <s v="Eau de Parfum"/>
    <n v="52.99"/>
    <s v="US $52.99"/>
    <m/>
    <s v="Last One / 7 sold"/>
    <n v="7"/>
    <s v=""/>
    <s v="Miami, Florida, United States"/>
    <x v="1"/>
    <n v="370.93"/>
    <s v="Miami"/>
    <s v=" Florida"/>
    <s v=" United States"/>
    <m/>
    <n v="174"/>
    <n v="1686"/>
    <n v="1602"/>
    <e v="#NAME?"/>
  </r>
  <r>
    <s v="Hybrid &amp; Company"/>
    <s v="Perfume Para Hombre Con Feromonas De Atraer Mujeres Fragancia Colonia Masculino*"/>
    <s v="Perfume"/>
    <n v="24.19"/>
    <s v="US $24.19"/>
    <n v="15"/>
    <s v="15 available / 73 sold"/>
    <n v="73"/>
    <s v="May 09, 2024 08:15:16 PDT"/>
    <s v="Temple, Texas, United States"/>
    <x v="1"/>
    <n v="1765.8700000000001"/>
    <s v="Temple"/>
    <s v=" Texas"/>
    <s v=" United States"/>
    <m/>
    <n v="175"/>
    <n v="880"/>
    <n v="1008"/>
    <e v="#NAME?"/>
  </r>
  <r>
    <s v="Issey Miyake"/>
    <s v="L'EAU D'ISSEY By Issey Miyake cologne for him EDT 6.7 / 6.8 oz New in Box"/>
    <s v="Eau de Toilette"/>
    <n v="54.92"/>
    <s v="US $54.92/ea"/>
    <n v="124"/>
    <s v="124 available / 2,465 sold"/>
    <n v="2465"/>
    <s v="May 24, 2024 08:21:08 PDT"/>
    <s v="Dallas, Texas, United States"/>
    <x v="1"/>
    <n v="135377.80000000002"/>
    <s v="Dallas"/>
    <s v=" Texas"/>
    <s v=" United States"/>
    <m/>
    <n v="176"/>
    <n v="123"/>
    <n v="66"/>
    <e v="#NAME?"/>
  </r>
  <r>
    <s v="ISSEY MIYAKE"/>
    <s v="L'EAU D'ISSEY by ISSEY MIYAKE  Cologne for Men 6.7 oz  NEW IN BOX"/>
    <s v="Eau de Toilette"/>
    <n v="54.91"/>
    <s v="US $54.91"/>
    <n v="10"/>
    <s v="More than 10 available / 2,206 sold"/>
    <n v="2206"/>
    <s v="May 24, 2024 08:29:02 PDT"/>
    <s v="Hackensack, New Jersey, United States"/>
    <x v="1"/>
    <n v="121131.45999999999"/>
    <s v="Hackensack"/>
    <s v=" New Jersey"/>
    <s v=" United States"/>
    <m/>
    <n v="176"/>
    <n v="134"/>
    <n v="77"/>
    <e v="#NAME?"/>
  </r>
  <r>
    <s v="ISSEY MIYAKE"/>
    <s v="L'eau D'Issey by Issey Miyake EDT Perfume for Women 1.6 oz New In Box"/>
    <s v="Eau de Toilette"/>
    <n v="31.87"/>
    <s v="US $31.87/ea"/>
    <n v="6"/>
    <s v="6 available / 258 sold"/>
    <n v="258"/>
    <s v="May 23, 2024 16:28:06 PDT"/>
    <s v="Hackensack, New Jersey, United States"/>
    <x v="0"/>
    <n v="8222.4600000000009"/>
    <s v="Hackensack"/>
    <s v=" New Jersey"/>
    <s v=" United States"/>
    <m/>
    <n v="176"/>
    <n v="521"/>
    <n v="539"/>
    <e v="#NAME?"/>
  </r>
  <r>
    <s v="Issey Miyake"/>
    <s v="L'eau D'issey Intense by Issey Miyake, 2.5 oz EDT Spray for Men"/>
    <s v="Eau De Toilette"/>
    <n v="24.35"/>
    <s v="US $24.35/ea"/>
    <n v="10"/>
    <s v="More than 10 available / 88 sold"/>
    <n v="88"/>
    <s v="May 24, 2024 10:21:23 PDT"/>
    <s v="Edison, New Jersey, United States"/>
    <x v="1"/>
    <n v="2142.8000000000002"/>
    <s v="Edison"/>
    <s v=" New Jersey"/>
    <s v=" United States"/>
    <m/>
    <n v="176"/>
    <n v="821"/>
    <n v="936"/>
    <e v="#NAME?"/>
  </r>
  <r>
    <s v="Issey Miyake"/>
    <s v="Fusion D'issey Extreme by Issey Miyake men EDT intense 3.3 / 3.4  oz New In Box"/>
    <s v="Eau de Toilette"/>
    <n v="44.61"/>
    <s v="US $44.61/ea"/>
    <n v="54"/>
    <s v="54 available / 27 sold"/>
    <n v="27"/>
    <s v="May 08, 2024 07:49:55 PDT"/>
    <s v="Dallas, Texas, United States"/>
    <x v="1"/>
    <n v="1204.47"/>
    <s v="Dallas"/>
    <s v=" Texas"/>
    <s v=" United States"/>
    <m/>
    <n v="176"/>
    <n v="1226"/>
    <n v="1174"/>
    <e v="#NAME?"/>
  </r>
  <r>
    <s v="ISSEY MIYAKE"/>
    <s v="L'Eau D'Issey by Issey Miyake Pour Homme Eau De Toilette ~ 2.5 FL OZ ~ Sealed"/>
    <s v="Eau de Toilette"/>
    <n v="26.95"/>
    <s v="US $26.95"/>
    <n v="4"/>
    <s v="4 available / 5 sold"/>
    <n v="5"/>
    <s v=""/>
    <s v="Oneida, Tennessee, United States"/>
    <x v="1"/>
    <n v="134.75"/>
    <s v="Oneida"/>
    <s v=" Tennessee"/>
    <s v=" United States"/>
    <m/>
    <n v="176"/>
    <n v="1754"/>
    <n v="1835"/>
    <e v="#NAME?"/>
  </r>
  <r>
    <s v="ISSEY MIYAKE"/>
    <s v="NEW! L'eau D'Issey by Issey Miyake 0.84 oz EDT Perfume for Women 5B"/>
    <s v="Eau de Toilette"/>
    <n v="21"/>
    <s v="US $21.00"/>
    <n v="3"/>
    <s v="3 available / 2 sold"/>
    <n v="2"/>
    <s v="May 20, 2024 12:02:06 PDT"/>
    <s v="Mesa, Arizona, United States"/>
    <x v="0"/>
    <n v="42"/>
    <s v="Mesa"/>
    <s v=" Arizona"/>
    <s v=" United States"/>
    <m/>
    <n v="176"/>
    <n v="1891"/>
    <n v="1952"/>
    <e v="#NAME?"/>
  </r>
  <r>
    <s v="J Lo"/>
    <s v="LIVE LUXE by JLO Jennifer Lopez 3.3 oz / 3.4 oz Perfume New Unboxed"/>
    <s v="Eau de Perfume"/>
    <n v="17.989999999999998"/>
    <s v="US $17.99/ea"/>
    <n v="38"/>
    <s v="38 available / 549 sold"/>
    <n v="549"/>
    <s v="May 08, 2024 22:56:12 PDT"/>
    <s v="Dallas, Texas, United States"/>
    <x v="0"/>
    <n v="9876.5099999999984"/>
    <s v="Dallas"/>
    <s v=" Texas"/>
    <s v=" United States"/>
    <m/>
    <n v="177"/>
    <n v="339"/>
    <n v="487"/>
    <e v="#NAME?"/>
  </r>
  <r>
    <s v="J. Del Pozo"/>
    <s v="Jesus Del Pozo Halloween Perfume for Women 3.4 oz 3.3 Spray New in Box Sealed"/>
    <s v="Eau de Toilette"/>
    <n v="26.35"/>
    <s v="US $26.35/ea"/>
    <n v="127"/>
    <s v="127 available / 984 sold"/>
    <n v="984"/>
    <s v="May 24, 2024 09:11:08 PDT"/>
    <s v="Dallas, Texas, United States"/>
    <x v="0"/>
    <n v="25928.400000000001"/>
    <s v="Dallas"/>
    <s v=" Texas"/>
    <s v=" United States"/>
    <m/>
    <n v="178"/>
    <n v="239"/>
    <n v="275"/>
    <e v="#NAME?"/>
  </r>
  <r>
    <s v="J. Del Pozo"/>
    <s v="HALLOWEEN MAN X EDT 4.2 OZ / 125 ML FOR MEN (NEW IN WHITE BOX)"/>
    <s v="Eau de Toilette"/>
    <n v="30.99"/>
    <s v="US $30.99"/>
    <n v="10"/>
    <s v="More than 10 available / 866 sold"/>
    <n v="866"/>
    <s v="May 13, 2024 10:02:02 PDT"/>
    <s v="Brooklyn, New York, United States"/>
    <x v="1"/>
    <n v="26837.34"/>
    <s v="Brooklyn"/>
    <s v=" New York"/>
    <s v=" United States"/>
    <m/>
    <n v="178"/>
    <n v="261"/>
    <n v="266"/>
    <e v="#NAME?"/>
  </r>
  <r>
    <s v="J. Del Pozo"/>
    <s v="Halloween by Jesus Del Pozo for women EDT 3.3 /3.4 oz New Tester"/>
    <s v="Eau de Toilette"/>
    <n v="19.39"/>
    <s v="US $19.39/ea"/>
    <n v="33"/>
    <s v="33 available / 651 sold"/>
    <n v="651"/>
    <s v="May 24, 2024 08:31:11 PDT"/>
    <s v="Dallas, Texas, United States"/>
    <x v="0"/>
    <n v="12622.890000000001"/>
    <s v="Dallas"/>
    <s v=" Texas"/>
    <s v=" United States"/>
    <m/>
    <n v="178"/>
    <n v="300"/>
    <n v="423"/>
    <e v="#NAME?"/>
  </r>
  <r>
    <s v="J. Del Pozo"/>
    <s v="Halloween Man X by Jesus Del Pozo 4.2 oz EDT Cologne for Men New In Box"/>
    <s v="Eau de Toilette"/>
    <n v="37.979999999999997"/>
    <s v="US $37.98"/>
    <n v="10"/>
    <s v="More than 10 available / 612 sold"/>
    <n v="612"/>
    <s v="May 21, 2024 18:20:33 PDT"/>
    <s v="Hackensack, New Jersey, United States"/>
    <x v="1"/>
    <n v="23243.759999999998"/>
    <s v="Hackensack"/>
    <s v=" New Jersey"/>
    <s v=" United States"/>
    <m/>
    <n v="178"/>
    <n v="314"/>
    <n v="291"/>
    <e v="#NAME?"/>
  </r>
  <r>
    <s v="J. Del Pozo"/>
    <s v="Halloween Man Hero by Jesus Del Pozo cologne EDT 4.2 oz New in Box"/>
    <s v="Eau de Toilette"/>
    <n v="28.11"/>
    <s v="US $28.11/ea"/>
    <n v="7"/>
    <s v="7 available / 542 sold"/>
    <n v="542"/>
    <s v="May 24, 2024 08:33:10 PDT"/>
    <s v="Dallas, Texas, United States"/>
    <x v="1"/>
    <n v="15235.619999999999"/>
    <s v="Dallas"/>
    <s v=" Texas"/>
    <s v=" United States"/>
    <m/>
    <n v="178"/>
    <n v="342"/>
    <n v="379"/>
    <e v="#NAME?"/>
  </r>
  <r>
    <s v="J. Del Pozo"/>
    <s v="HALLOWEEN MAN J. Del Pozo cologne edt 4.2 oz NEW IN BOX"/>
    <s v="Eau de Toilette"/>
    <n v="27.4"/>
    <s v="US $27.40/ea"/>
    <n v="52"/>
    <s v="52 available / 397 sold"/>
    <n v="397"/>
    <s v="May 21, 2024 15:07:11 PDT"/>
    <s v="Dallas, Texas, United States"/>
    <x v="1"/>
    <n v="10877.8"/>
    <s v="Dallas"/>
    <s v=" Texas"/>
    <s v=" United States"/>
    <m/>
    <n v="178"/>
    <n v="419"/>
    <n v="460"/>
    <e v="#NAME?"/>
  </r>
  <r>
    <s v="Jacques Bogart"/>
    <s v="ONE MAN SHOW HIGHLY CONCENTRATED by Jacques Bogart Cologne 3.3 / 3.4 oz NEW IN B"/>
    <s v="Eau de Toilette"/>
    <n v="13.97"/>
    <s v="US $13.97/ea"/>
    <n v="31"/>
    <s v="31 available / 957 sold"/>
    <n v="957"/>
    <s v="May 11, 2024 23:42:49 PDT"/>
    <s v="Dallas, Texas, United States"/>
    <x v="1"/>
    <n v="13369.29"/>
    <s v="Dallas"/>
    <s v=" Texas"/>
    <s v=" United States"/>
    <m/>
    <n v="179"/>
    <n v="243"/>
    <n v="409"/>
    <e v="#NAME?"/>
  </r>
  <r>
    <s v="Jaguar"/>
    <s v="JAGUAR CLASSIC BLACK by Jaguar cologne for men EDT 3.3 / 3.4 oz New in Box"/>
    <s v="Eau de Toilette"/>
    <n v="15.4"/>
    <s v="US $15.40/ea"/>
    <n v="224"/>
    <s v="224 available / 3,942 sold"/>
    <n v="3942"/>
    <s v="May 21, 2024 20:09:06 PDT"/>
    <s v="Dallas, Texas, United States"/>
    <x v="1"/>
    <n v="60706.8"/>
    <s v="Dallas"/>
    <s v=" Texas"/>
    <s v=" United States"/>
    <m/>
    <n v="180"/>
    <n v="78"/>
    <n v="150"/>
    <e v="#NAME?"/>
  </r>
  <r>
    <s v="Jaguar"/>
    <s v="JAGUAR by Jaguar for Men Green Cologne 3.4 oz Spray edt New in Box"/>
    <s v="Eau de Toilette"/>
    <n v="15.65"/>
    <s v="US $15.65/ea"/>
    <n v="93"/>
    <s v="93 available / 2,777 sold"/>
    <n v="2777"/>
    <s v="May 21, 2024 10:00:07 PDT"/>
    <s v="Dallas, Texas, United States"/>
    <x v="1"/>
    <n v="43460.05"/>
    <s v="Dallas"/>
    <s v=" Texas"/>
    <s v=" United States"/>
    <m/>
    <n v="180"/>
    <n v="106"/>
    <n v="192"/>
    <e v="#NAME?"/>
  </r>
  <r>
    <s v="Jaguar"/>
    <s v="Jaguar Classic Motion by Jaguar Cologne 3.4 / 3.3 oz Men edt NEW IN BOX"/>
    <s v="Eau de Toilette"/>
    <n v="14.57"/>
    <s v="US $14.57/ea"/>
    <n v="54"/>
    <s v="54 available / 63 sold"/>
    <n v="63"/>
    <s v="May 19, 2024 12:27:34 PDT"/>
    <s v="Dallas, Texas, United States"/>
    <x v="1"/>
    <n v="917.91"/>
    <s v="Dallas"/>
    <s v=" Texas"/>
    <s v=" United States"/>
    <m/>
    <n v="180"/>
    <n v="928"/>
    <n v="1286"/>
    <e v="#NAME?"/>
  </r>
  <r>
    <s v="Jaguar"/>
    <s v="Jaguar Men's Jaguar Oud EDT Spray 3.38 oz (Tester) Fragrances 7640171193212"/>
    <s v="Fragrances"/>
    <n v="13.15"/>
    <s v="US $13.15"/>
    <n v="3"/>
    <s v="3 available / 7 sold"/>
    <n v="7"/>
    <s v="May 22, 2024 18:38:34 PDT"/>
    <s v="Brooklyn, New York, United States"/>
    <x v="1"/>
    <n v="92.05"/>
    <s v="Brooklyn"/>
    <s v=" New York"/>
    <s v=" United States"/>
    <m/>
    <n v="180"/>
    <n v="1686"/>
    <n v="1885"/>
    <e v="#NAME?"/>
  </r>
  <r>
    <s v="Jean couturier"/>
    <s v="CORIANDRE by JEAN COUTURIER for Women 30ml-1oz Eau de Toilette Spray (BQ22"/>
    <s v="Eau de Toilette"/>
    <n v="21.95"/>
    <s v="US $21.95/ea"/>
    <n v="5"/>
    <s v="5 available"/>
    <m/>
    <s v=""/>
    <s v="Los Angeles, California, United States"/>
    <x v="0"/>
    <n v="0"/>
    <s v="Los Angeles"/>
    <s v=" California"/>
    <s v=" United States"/>
    <m/>
    <n v="181"/>
    <e v="#N/A"/>
    <n v="1979"/>
    <e v="#NAME?"/>
  </r>
  <r>
    <s v="Jean Paul Gaultier"/>
    <s v="Jean Paul Gaultier Le Male LE PARFUM 4.2 oz. Eau de Parfum INTENSE Spray. NO BOX"/>
    <s v="Eau de Parfum"/>
    <n v="94.99"/>
    <s v="US $94.99/ea"/>
    <n v="10"/>
    <s v="10 available / 1,024 sold"/>
    <n v="1024"/>
    <s v="May 24, 2024 08:44:57 PDT"/>
    <s v="Katy, Texas, United States"/>
    <x v="1"/>
    <n v="97269.759999999995"/>
    <s v="Katy"/>
    <s v=" Texas"/>
    <s v=" United States"/>
    <m/>
    <n v="182"/>
    <n v="233"/>
    <n v="98"/>
    <e v="#NAME?"/>
  </r>
  <r>
    <s v="Jean Paul Gaultier"/>
    <s v="Jean Paul Gaultier Le Beau Le Parfum Intense Sample Spray Vials 1.5ml / 0.05oz"/>
    <s v="Eau de Parfum"/>
    <n v="12.95"/>
    <s v="US $12.95/ea"/>
    <n v="10"/>
    <s v="More than 10 available / 594 sold"/>
    <n v="594"/>
    <s v="May 18, 2024 19:20:42 PDT"/>
    <s v="Pearland, Texas, United States"/>
    <x v="1"/>
    <n v="7692.2999999999993"/>
    <s v="Pearland"/>
    <s v=" Texas"/>
    <s v=" United States"/>
    <m/>
    <n v="182"/>
    <n v="321"/>
    <n v="554"/>
    <e v="#NAME?"/>
  </r>
  <r>
    <s v="Jean Paul Gaultier"/>
    <s v="Jean Paul Gaultier Le Beau 4.2 oz. Eau de Toilette Spray for Men New NO BOX"/>
    <s v="Eau de Toilette"/>
    <n v="114.99"/>
    <s v="US $114.99/ea"/>
    <n v="10"/>
    <s v="10 available / 539 sold"/>
    <n v="539"/>
    <s v="May 23, 2024 22:43:23 PDT"/>
    <s v="Katy, Texas, United States"/>
    <x v="1"/>
    <n v="61979.61"/>
    <s v="Katy"/>
    <s v=" Texas"/>
    <s v=" United States"/>
    <m/>
    <n v="182"/>
    <n v="346"/>
    <n v="147"/>
    <e v="#NAME?"/>
  </r>
  <r>
    <s v="Jean Paul Gaultier"/>
    <s v="Scandal Cologne by Jean Paul Gaultier 3.4 oz. EDT Pour Homme Spray NO BOX"/>
    <s v="Eau de Toilette"/>
    <n v="55.99"/>
    <s v="US $55.99/ea"/>
    <n v="10"/>
    <s v="10 available / 368 sold"/>
    <n v="368"/>
    <s v="May 22, 2024 14:25:46 PDT"/>
    <s v="Katy, Texas, United States"/>
    <x v="1"/>
    <n v="20604.32"/>
    <s v="Katy"/>
    <s v=" Texas"/>
    <s v=" United States"/>
    <m/>
    <n v="182"/>
    <n v="437"/>
    <n v="312"/>
    <e v="#NAME?"/>
  </r>
  <r>
    <s v="Jean Paul Gaultier"/>
    <s v="Le Male by Jean Paul Gaultier 4.2 fl oz EDT Cologne for Men Brand New In Box"/>
    <s v="Eau de Toilette"/>
    <n v="51.99"/>
    <s v="US $51.99/ea"/>
    <n v="10"/>
    <s v="More than 10 available / 248 sold"/>
    <n v="248"/>
    <s v="May 24, 2024 10:17:45 PDT"/>
    <s v="Detroit, Michigan, United States"/>
    <x v="1"/>
    <n v="12893.52"/>
    <s v="Detroit"/>
    <s v=" Michigan"/>
    <s v=" United States"/>
    <m/>
    <n v="182"/>
    <n v="535"/>
    <n v="418"/>
    <e v="#NAME?"/>
  </r>
  <r>
    <s v="Jean Paul Gaultier"/>
    <s v="JEAN PAUL GAULTIER CLASSIQUE edt perfume spray 3.3 oz 3.4 Women NEW tester"/>
    <s v="Eau de Toilette"/>
    <n v="58.94"/>
    <s v="US $58.94/ea"/>
    <n v="95"/>
    <s v="95 available / 129 sold"/>
    <n v="129"/>
    <s v="May 23, 2024 08:46:38 PDT"/>
    <s v="Dallas, Texas, United States"/>
    <x v="0"/>
    <n v="7603.2599999999993"/>
    <s v="Dallas"/>
    <s v=" Texas"/>
    <s v=" United States"/>
    <m/>
    <n v="182"/>
    <n v="708"/>
    <n v="557"/>
    <e v="#NAME?"/>
  </r>
  <r>
    <s v="Jean Paul Gaultier"/>
    <s v="LE MALE BY JEAN PAUL GAULTIER 4.2 FL OZ EAU DE TOILETTE SPRAY MEN'S NEW &amp; SEALED"/>
    <s v="Eau de Toilette"/>
    <n v="45.49"/>
    <s v="US $45.49/ea"/>
    <n v="2"/>
    <s v="2 available / 116 sold"/>
    <n v="116"/>
    <s v="May 24, 2024 03:20:23 PDT"/>
    <s v="Cincinnati, Ohio, United States"/>
    <x v="1"/>
    <n v="5276.84"/>
    <s v="Cincinnati"/>
    <s v=" Ohio"/>
    <s v=" United States"/>
    <m/>
    <n v="182"/>
    <n v="749"/>
    <n v="671"/>
    <e v="#NAME?"/>
  </r>
  <r>
    <s v="Jean Paul Gaultier"/>
    <s v="Jean Paul Gaultier Le Male - Timeless 4.2oz Men's Eau de Toilette, Sealed"/>
    <s v="Eau de Toilette"/>
    <n v="51.99"/>
    <s v="US $51.99/ea"/>
    <n v="10"/>
    <s v="More than 10 available / 73 sold"/>
    <n v="73"/>
    <s v="May 22, 2024 08:29:08 PDT"/>
    <s v="Dearborn Heights, Michigan, United States"/>
    <x v="1"/>
    <n v="3795.27"/>
    <s v="Dearborn Heights"/>
    <s v=" Michigan"/>
    <s v=" United States"/>
    <m/>
    <n v="182"/>
    <n v="880"/>
    <n v="760"/>
    <e v="#NAME?"/>
  </r>
  <r>
    <s v="Jean Paul Gaultier"/>
    <s v="Jean Paul Gaultier Le Beau 4.2 oz. Eau de Toilette Spray for Men New and Sealed"/>
    <s v="Eau de Toilette"/>
    <n v="136"/>
    <s v="US $136.00"/>
    <n v="5"/>
    <s v="5 available / 51 sold"/>
    <n v="51"/>
    <s v="May 23, 2024 16:34:42 PDT"/>
    <s v="Miami, Florida, United States"/>
    <x v="1"/>
    <n v="6936"/>
    <s v="Miami"/>
    <s v=" Florida"/>
    <s v=" United States"/>
    <m/>
    <n v="182"/>
    <n v="986"/>
    <n v="596"/>
    <e v="#NAME?"/>
  </r>
  <r>
    <s v="Jean Paul Gaultier"/>
    <s v="Jean Paul Gaultier Le Male Le Parfum Eau de Parfume Spray 125ml  fast shipping"/>
    <s v="Eau de Toillette"/>
    <n v="92"/>
    <s v="US $92.00"/>
    <n v="3"/>
    <s v="3 available / 37 sold"/>
    <n v="37"/>
    <s v="May 19, 2024 11:37:40 PDT"/>
    <s v="NEW YORK, United States"/>
    <x v="1"/>
    <n v="3404"/>
    <s v="NEW YORK"/>
    <s v=" United States"/>
    <m/>
    <m/>
    <n v="182"/>
    <n v="1108"/>
    <n v="791"/>
    <e v="#NAME?"/>
  </r>
  <r>
    <s v="Jean Paul Gaultier"/>
    <s v="Jean Paul Gaultier Le Male Cologne EDT 4.2oz Iconic Masculine Fragrance Allure"/>
    <s v="Eau de Toilette"/>
    <n v="48.99"/>
    <s v="US $48.99/ea"/>
    <n v="10"/>
    <s v="More than 10 available / 30 sold"/>
    <n v="30"/>
    <s v="May 24, 2024 07:13:17 PDT"/>
    <s v="Detroit, Michigan, United States"/>
    <x v="1"/>
    <n v="1469.7"/>
    <s v="Detroit"/>
    <s v=" Michigan"/>
    <s v=" United States"/>
    <m/>
    <n v="182"/>
    <n v="1184"/>
    <n v="1081"/>
    <e v="#NAME?"/>
  </r>
  <r>
    <s v="Jean Paul Gaultier"/>
    <s v="Jean Paul Gaultier Le Male Le Parfum Eau de Parfume Spray 125ml"/>
    <s v="Eau de Toilette"/>
    <n v="92"/>
    <s v="US $92.00"/>
    <n v="3"/>
    <s v="3 available / 29 sold"/>
    <n v="29"/>
    <s v="May 20, 2024 23:59:09 PDT"/>
    <s v="NEW YORK, United States"/>
    <x v="1"/>
    <n v="2668"/>
    <s v="NEW YORK"/>
    <s v=" United States"/>
    <m/>
    <m/>
    <n v="182"/>
    <n v="1204"/>
    <n v="867"/>
    <e v="#NAME?"/>
  </r>
  <r>
    <s v="Jean Paul Gaultier"/>
    <s v="Jean Paul Gaultier Le Beau Eau De Toilette 5 ML spray For Men"/>
    <s v="Eau de Toilette"/>
    <n v="12.2"/>
    <s v="US $12.20"/>
    <n v="10"/>
    <s v="More than 10 available / 5 sold"/>
    <n v="5"/>
    <s v="May 20, 2024 14:43:18 PDT"/>
    <s v="Miami, Florida, United States"/>
    <x v="1"/>
    <n v="61"/>
    <s v="Miami"/>
    <s v=" Florida"/>
    <s v=" United States"/>
    <m/>
    <n v="182"/>
    <n v="1754"/>
    <n v="1929"/>
    <e v="#NAME?"/>
  </r>
  <r>
    <s v="Jean Paul Gaultier"/>
    <s v="Jean Paul Gaultier Le Beau Le Parfum Eau De Parfum Intense 4.2 oz 125 ml Cologne"/>
    <s v="Eau de Parfum"/>
    <n v="169"/>
    <s v="US $169.00"/>
    <m/>
    <s v=""/>
    <m/>
    <s v=""/>
    <s v="Winter Haven, Florida, United States"/>
    <x v="1"/>
    <n v="0"/>
    <s v="Winter Haven"/>
    <s v=" Florida"/>
    <s v=" United States"/>
    <m/>
    <n v="182"/>
    <e v="#N/A"/>
    <n v="1979"/>
    <e v="#NAME?"/>
  </r>
  <r>
    <s v="Jeanne Arthes"/>
    <s v="Jeanne Arthes Boum Candy Land Eau de Parfum Women Vanille Sa Pomme d'Amour 100ml"/>
    <s v="Eau de Parfum"/>
    <n v="29.66"/>
    <s v="US $29.66"/>
    <n v="10"/>
    <s v="More than 10 available / 163 sold"/>
    <n v="163"/>
    <s v="May 13, 2024 04:10:57 PDT"/>
    <s v="Sevlievo, Bulgaria"/>
    <x v="0"/>
    <n v="4834.58"/>
    <s v="Sevlievo"/>
    <s v=" Bulgaria"/>
    <m/>
    <m/>
    <n v="183"/>
    <n v="639"/>
    <n v="691"/>
    <e v="#NAME?"/>
  </r>
  <r>
    <s v="Jennifer Lopez"/>
    <s v="Miami Glow by J.LO Jennifer Lopez EDT Perfume for Women 3.4 oz New In Box"/>
    <s v="Eau de Toilette"/>
    <n v="23.68"/>
    <s v="US $23.68/ea"/>
    <n v="10"/>
    <s v="More than 10 available / 1,576 sold"/>
    <n v="1576"/>
    <s v="May 22, 2024 21:41:05 PDT"/>
    <s v="Hackensack, New Jersey, United States"/>
    <x v="0"/>
    <n v="37319.68"/>
    <s v="Hackensack"/>
    <s v=" New Jersey"/>
    <s v=" United States"/>
    <m/>
    <n v="184"/>
    <n v="179"/>
    <n v="217"/>
    <e v="#NAME?"/>
  </r>
  <r>
    <s v="Jennifer Lopez"/>
    <s v="Glow by J.LO Jennifer Lopez EDT Perfume For Women 1 Oz"/>
    <s v="Eau de Toilette"/>
    <n v="15.99"/>
    <s v="US $15.99"/>
    <n v="22"/>
    <s v="22 available / 18 sold"/>
    <n v="18"/>
    <s v="Apr 05, 2024 08:42:47 PDT"/>
    <s v="Highland Park, Michigan, United States"/>
    <x v="0"/>
    <n v="287.82"/>
    <s v="Highland Park"/>
    <s v=" Michigan"/>
    <s v=" United States"/>
    <m/>
    <n v="184"/>
    <n v="1389"/>
    <n v="1675"/>
    <e v="#NAME?"/>
  </r>
  <r>
    <s v="Jessica McClintock"/>
    <s v="Jessica Mc Clintock by Jessica McClintock 3.4 oz EDP Perfume for Women Tester"/>
    <s v="Eau de Parfum"/>
    <n v="20.93"/>
    <s v="US $20.93/ea"/>
    <m/>
    <s v="Limited quantity available / 1,484 sold"/>
    <n v="1484"/>
    <s v="May 19, 2024 20:52:45 PDT"/>
    <s v="Hackensack, New Jersey, United States"/>
    <x v="0"/>
    <n v="31060.12"/>
    <s v="Hackensack"/>
    <s v=" New Jersey"/>
    <s v=" United States"/>
    <m/>
    <n v="185"/>
    <n v="187"/>
    <n v="250"/>
    <e v="#NAME?"/>
  </r>
  <r>
    <s v="Jessica McClintock"/>
    <s v="Jessica McClintock Perfume 1.7 oz EDP For Women New In Box"/>
    <s v="Eau de Parfum"/>
    <n v="18.989999999999998"/>
    <s v="US $18.99/ea"/>
    <n v="73"/>
    <s v="73 available / 886 sold"/>
    <n v="886"/>
    <s v="May 22, 2024 22:59:15 PDT"/>
    <s v="Dallas, Texas, United States"/>
    <x v="0"/>
    <n v="16825.14"/>
    <s v="Dallas"/>
    <s v=" Texas"/>
    <s v=" United States"/>
    <m/>
    <n v="185"/>
    <n v="257"/>
    <n v="355"/>
    <e v="#NAME?"/>
  </r>
  <r>
    <s v="Jessica Simpson"/>
    <s v="Fancy by Jessica Simpson 3.4 oz EDP Perfume for Women New In Box"/>
    <s v="Eau de Parfum"/>
    <n v="26.14"/>
    <s v="US $26.14/ea"/>
    <n v="10"/>
    <s v="More than 10 available / 2,724 sold"/>
    <n v="2724"/>
    <s v="May 23, 2024 09:27:27 PDT"/>
    <s v="Hackensack, New Jersey, United States"/>
    <x v="0"/>
    <n v="71205.36"/>
    <s v="Hackensack"/>
    <s v=" New Jersey"/>
    <s v=" United States"/>
    <m/>
    <n v="186"/>
    <n v="109"/>
    <n v="136"/>
    <e v="#NAME?"/>
  </r>
  <r>
    <s v="Jessica Simpson"/>
    <s v="Fancy by Jessica Simpson 3.3 / 3.4 oz edp perfume women NEW in Retail Box"/>
    <s v="Eau de Parfum"/>
    <n v="26.15"/>
    <s v="US $26.15/ea"/>
    <n v="52"/>
    <s v="52 available / 1,386 sold"/>
    <n v="1386"/>
    <s v="May 12, 2024 17:47:06 PDT"/>
    <s v="Dallas, Texas, United States"/>
    <x v="0"/>
    <n v="36243.9"/>
    <s v="Dallas"/>
    <s v=" Texas"/>
    <s v=" United States"/>
    <m/>
    <n v="186"/>
    <n v="196"/>
    <n v="225"/>
    <e v="#NAME?"/>
  </r>
  <r>
    <s v="Jessica Simpson"/>
    <s v="Fancy Love by Jessica Simpson 8 oz Body Mist for Women Brand New"/>
    <s v="Fragrance Mist"/>
    <n v="10.98"/>
    <s v="US $10.98"/>
    <n v="10"/>
    <s v="10 available / 279 sold"/>
    <n v="279"/>
    <s v="May 22, 2024 11:23:48 PDT"/>
    <s v="Hackensack, New Jersey, United States"/>
    <x v="0"/>
    <n v="3063.42"/>
    <s v="Hackensack"/>
    <s v=" New Jersey"/>
    <s v=" United States"/>
    <m/>
    <n v="186"/>
    <n v="500"/>
    <n v="823"/>
    <e v="#NAME?"/>
  </r>
  <r>
    <s v="Jil Sander"/>
    <s v="Sun by Jil Sander cologne for men EDT 4.2 oz New In Box"/>
    <s v="Eau de Toilette"/>
    <n v="27.84"/>
    <s v="US $27.84/ea"/>
    <m/>
    <s v="Limited quantity available / 85 sold"/>
    <n v="85"/>
    <s v="Apr 30, 2024 06:45:20 PDT"/>
    <s v="Dallas, Texas, United States"/>
    <x v="1"/>
    <n v="2366.4"/>
    <s v="Dallas"/>
    <s v=" Texas"/>
    <s v=" United States"/>
    <m/>
    <n v="187"/>
    <n v="828"/>
    <n v="904"/>
    <e v="#NAME?"/>
  </r>
  <r>
    <s v="Jimmy Choo"/>
    <s v="JIMMY CHOO by Jimmy Choo 3.3 / 3.4 oz Spray EDT for Women NEW IN BOX"/>
    <s v="Eau de Toilette"/>
    <n v="33.520000000000003"/>
    <s v="US $33.52/ea"/>
    <n v="131"/>
    <s v="131 available / 2,846 sold"/>
    <n v="2846"/>
    <s v="May 21, 2024 11:29:33 PDT"/>
    <s v="Dallas, Texas, United States"/>
    <x v="0"/>
    <n v="95397.920000000013"/>
    <s v="Dallas"/>
    <s v=" Texas"/>
    <s v=" United States"/>
    <m/>
    <n v="188"/>
    <n v="103"/>
    <n v="102"/>
    <e v="#NAME?"/>
  </r>
  <r>
    <s v="Jimmy Choo"/>
    <s v="JIMMY CHOO BLOSSOM 3.3 / 3.4 oz EDP Perfume Women NEW TESTER"/>
    <s v="Eau de Perfume"/>
    <n v="31.14"/>
    <s v="US $31.14/ea"/>
    <n v="25"/>
    <s v="25 available / 2,503 sold"/>
    <n v="2503"/>
    <s v="May 24, 2024 08:05:06 PDT"/>
    <s v="Dallas, Texas, United States"/>
    <x v="0"/>
    <n v="77943.42"/>
    <s v="Dallas"/>
    <s v=" Texas"/>
    <s v=" United States"/>
    <m/>
    <n v="188"/>
    <n v="118"/>
    <n v="124"/>
    <e v="#NAME?"/>
  </r>
  <r>
    <s v="Jimmy Choo"/>
    <s v="JIMMY CHOO FLASH by Jimmy Choo 3.3 / 3.4 oz EDP Perfume Women NEW IN BOX"/>
    <s v="Eau de Perfume"/>
    <n v="37.020000000000003"/>
    <s v="US $37.02/ea"/>
    <n v="25"/>
    <s v="25 available / 1,926 sold"/>
    <n v="1926"/>
    <s v="May 24, 2024 08:52:07 PDT"/>
    <s v="Dallas, Texas, United States"/>
    <x v="0"/>
    <n v="71300.52"/>
    <s v="Dallas"/>
    <s v=" Texas"/>
    <s v=" United States"/>
    <m/>
    <n v="188"/>
    <n v="154"/>
    <n v="134"/>
    <e v="#NAME?"/>
  </r>
  <r>
    <s v="Jimmy Choo"/>
    <s v="JIMMY CHOO by Jimmy Choo 3.3 / 3.4 oz EDP Women NEW IN BOX"/>
    <s v="Eau de Parfum"/>
    <n v="38.89"/>
    <s v="US $38.89/ea"/>
    <n v="25"/>
    <s v="25 available / 1,832 sold"/>
    <n v="1832"/>
    <s v="May 16, 2024 21:23:33 PDT"/>
    <s v="Dallas, Texas, United States"/>
    <x v="0"/>
    <n v="71246.48"/>
    <s v="Dallas"/>
    <s v=" Texas"/>
    <s v=" United States"/>
    <m/>
    <n v="188"/>
    <n v="161"/>
    <n v="135"/>
    <e v="#NAME?"/>
  </r>
  <r>
    <s v="Jimmy Choo"/>
    <s v="ILLICIT FLOWER by Jimmy Choo for women EDT 3.3 / 3.4 oz New Tester"/>
    <s v="Eau de Toilette"/>
    <n v="25.23"/>
    <s v="US $25.23/ea"/>
    <n v="8"/>
    <s v="8 available / 909 sold"/>
    <n v="909"/>
    <s v="May 23, 2024 12:50:15 PDT"/>
    <s v="Dallas, Texas, United States"/>
    <x v="0"/>
    <n v="22934.07"/>
    <s v="Dallas"/>
    <s v=" Texas"/>
    <s v=" United States"/>
    <m/>
    <n v="188"/>
    <n v="253"/>
    <n v="293"/>
    <e v="#NAME?"/>
  </r>
  <r>
    <s v="Jimmy Choo"/>
    <s v="I Want Choo Forever by Jimmy Choo 3.3 oz EDP Perfume for Women New in Box"/>
    <s v="Eau de Parfum"/>
    <n v="58.61"/>
    <s v="US $58.61/ea"/>
    <m/>
    <s v="Limited quantity available / 770 sold"/>
    <n v="770"/>
    <s v="May 21, 2024 03:16:40 PDT"/>
    <s v="Hackensack, New Jersey, United States"/>
    <x v="0"/>
    <n v="45129.7"/>
    <s v="Hackensack"/>
    <s v=" New Jersey"/>
    <s v=" United States"/>
    <m/>
    <n v="188"/>
    <n v="273"/>
    <n v="190"/>
    <e v="#NAME?"/>
  </r>
  <r>
    <s v="Jimmy Choo"/>
    <s v="JIMMY CHOO by Jimmy Choo 3.3 / 3.4 oz Spray EDT Perfume for Women Tester"/>
    <s v="Eau de Toilette"/>
    <n v="24.51"/>
    <s v="US $24.51"/>
    <m/>
    <s v="Last One / 601 sold"/>
    <n v="601"/>
    <s v="May 24, 2024 07:33:35 PDT"/>
    <s v="Dallas, Texas, United States"/>
    <x v="0"/>
    <n v="14730.51"/>
    <s v="Dallas"/>
    <s v=" Texas"/>
    <s v=" United States"/>
    <m/>
    <n v="188"/>
    <n v="318"/>
    <n v="387"/>
    <e v="#NAME?"/>
  </r>
  <r>
    <s v="Jimmy Choo"/>
    <s v="JIMMY CHOO ILLICIT FLOWER by Jimmy Choo perfume EDT 3.3 / 3.4 oz New in Box"/>
    <s v="Eau de Toilette"/>
    <n v="34.43"/>
    <s v="US $34.43/ea"/>
    <n v="16"/>
    <s v="16 available / 563 sold"/>
    <n v="563"/>
    <s v="May 24, 2024 07:50:09 PDT"/>
    <s v="Dallas, Texas, United States"/>
    <x v="0"/>
    <n v="19384.09"/>
    <s v="Dallas"/>
    <s v=" Texas"/>
    <s v=" United States"/>
    <m/>
    <n v="188"/>
    <n v="333"/>
    <n v="323"/>
    <e v="#NAME?"/>
  </r>
  <r>
    <s v="Jimmy Choo"/>
    <s v="Jimmy Choo Illicit 2 oz EDP Perfume for Women New In Box"/>
    <s v="Eau de Parfum"/>
    <n v="28.18"/>
    <s v="US $28.18/ea"/>
    <n v="10"/>
    <s v="More than 10 available / 131 sold"/>
    <n v="131"/>
    <s v="May 22, 2024 15:03:19 PDT"/>
    <s v="Hackensack, New Jersey, United States"/>
    <x v="0"/>
    <n v="3691.58"/>
    <s v="Hackensack"/>
    <s v=" New Jersey"/>
    <s v=" United States"/>
    <m/>
    <n v="188"/>
    <n v="698"/>
    <n v="767"/>
    <e v="#NAME?"/>
  </r>
  <r>
    <s v="Jimmy Choo"/>
    <s v="Jimmy Choo Man, Aqua, Blue, Intense Collection Sample Size (4pcs)"/>
    <s v="Eau de Toilette"/>
    <n v="16.5"/>
    <s v="US $16.50/ea"/>
    <n v="5"/>
    <s v="5 available / 67 sold"/>
    <n v="67"/>
    <s v="May 23, 2024 12:09:40 PDT"/>
    <s v="Roseville, California, United States"/>
    <x v="1"/>
    <n v="1105.5"/>
    <s v="Roseville"/>
    <s v=" California"/>
    <s v=" United States"/>
    <m/>
    <n v="188"/>
    <n v="906"/>
    <n v="1217"/>
    <e v="#NAME?"/>
  </r>
  <r>
    <s v="Jimmy Choo"/>
    <s v="Jimmy Choo Man Intense by Jimmy Choo Eau De Toilette Spray 3.3 oz Men"/>
    <s v="Eau de Toilette"/>
    <n v="68.72"/>
    <s v="US $68.72/ea"/>
    <n v="10"/>
    <s v="More than 10 available / 55 sold"/>
    <n v="55"/>
    <s v="May 23, 2024 02:11:39 PDT"/>
    <s v="Ann Arbor, Michigan, United States"/>
    <x v="1"/>
    <n v="3779.6"/>
    <s v="Ann Arbor"/>
    <s v=" Michigan"/>
    <s v=" United States"/>
    <m/>
    <n v="188"/>
    <n v="965"/>
    <n v="761"/>
    <e v="#NAME?"/>
  </r>
  <r>
    <s v="Jimmy Choo"/>
    <s v="I Want Choo Forever by Jimmy Choo, 3.3 oz EDP Spray for Women"/>
    <s v="Eau De Parfum"/>
    <n v="58.62"/>
    <s v="US $58.62/ea"/>
    <n v="10"/>
    <s v="More than 10 available / 48 sold"/>
    <n v="48"/>
    <s v="May 21, 2024 19:32:40 PDT"/>
    <s v="Edison, New Jersey, United States"/>
    <x v="0"/>
    <n v="2813.7599999999998"/>
    <s v="Edison"/>
    <s v=" New Jersey"/>
    <s v=" United States"/>
    <m/>
    <n v="188"/>
    <n v="1006"/>
    <n v="852"/>
    <e v="#NAME?"/>
  </r>
  <r>
    <s v="Jimmy Choo"/>
    <s v="Jimmy Choo Ladies I Want Choo Forever EDP Spray 3.38 oz (Tester) Fragrances"/>
    <s v="Eau de Parfum"/>
    <n v="49.81"/>
    <s v="US $49.81"/>
    <n v="3"/>
    <s v="3 available / 30 sold"/>
    <n v="30"/>
    <s v="May 23, 2024 10:45:18 PDT"/>
    <s v="Brooklyn, New York, United States"/>
    <x v="0"/>
    <n v="1494.3000000000002"/>
    <s v="Brooklyn"/>
    <s v=" New York"/>
    <s v=" United States"/>
    <m/>
    <n v="188"/>
    <n v="1184"/>
    <n v="1077"/>
    <e v="#NAME?"/>
  </r>
  <r>
    <s v="Jimmy Choo"/>
    <s v="Jimmy Choo Rose Passion By Jimmy Choo for her EDP 3.3 / 3.4 oz New Tester"/>
    <s v="Eau de Perfume"/>
    <n v="36.94"/>
    <s v="US $36.94/ea"/>
    <n v="214"/>
    <s v="214 available / 30 sold"/>
    <n v="30"/>
    <s v="May 15, 2024 01:11:01 PDT"/>
    <s v="Dallas, Texas, United States"/>
    <x v="0"/>
    <n v="1108.1999999999998"/>
    <s v="Dallas"/>
    <s v=" Texas"/>
    <s v=" United States"/>
    <m/>
    <n v="188"/>
    <n v="1184"/>
    <n v="1216"/>
    <e v="#NAME?"/>
  </r>
  <r>
    <s v="Jimmy Choo"/>
    <s v="Jimmy Choo Man Intense 3.3 / 3.4 oz EDT Cologne for Men Tester"/>
    <s v="Eau de Toilette"/>
    <n v="36.99"/>
    <s v="US $36.99"/>
    <n v="4"/>
    <s v="4 available / 16 sold"/>
    <n v="16"/>
    <s v="May 23, 2024 20:57:06 PDT"/>
    <s v="Melissa, Texas, United States"/>
    <x v="1"/>
    <n v="591.84"/>
    <s v="Melissa"/>
    <s v=" Texas"/>
    <s v=" United States"/>
    <m/>
    <n v="188"/>
    <n v="1433"/>
    <n v="1441"/>
    <e v="#NAME?"/>
  </r>
  <r>
    <s v="Jimmy Choo"/>
    <s v="Jimmy Choo Mini Set Gift Set Fragrances 3386460140898"/>
    <s v="Fragrances"/>
    <n v="45.11"/>
    <s v="US $45.11"/>
    <n v="3"/>
    <s v="3 available / 15 sold"/>
    <n v="15"/>
    <s v="May 23, 2024 05:10:19 PDT"/>
    <s v="Brooklyn, New York, United States"/>
    <x v="0"/>
    <n v="676.65"/>
    <s v="Brooklyn"/>
    <s v=" New York"/>
    <s v=" United States"/>
    <m/>
    <n v="188"/>
    <n v="1456"/>
    <n v="1383"/>
    <e v="#NAME?"/>
  </r>
  <r>
    <s v="Jimmy Choo"/>
    <s v="Jimmy Choo Man Ice / Jimmy Choo EDT Spray 3.3 oz (100 ml) (m)"/>
    <s v="Eau de Toilette"/>
    <n v="31.95"/>
    <s v="US $31.95"/>
    <n v="3"/>
    <s v="3 available / 8 sold"/>
    <n v="8"/>
    <s v="May 22, 2024 12:57:17 PDT"/>
    <s v="Brooklyn, New York, United States"/>
    <x v="1"/>
    <n v="255.6"/>
    <s v="Brooklyn"/>
    <s v=" New York"/>
    <s v=" United States"/>
    <m/>
    <n v="188"/>
    <n v="1644"/>
    <n v="1700"/>
    <e v="#NAME?"/>
  </r>
  <r>
    <s v="Jimmy Choo"/>
    <s v="Jimmy Choo Man Ice / Jimmy Choo EDT Spray 1.7 oz (50 ml) (m)"/>
    <s v="Eau de Toilette"/>
    <n v="24.43"/>
    <s v="US $24.43"/>
    <n v="3"/>
    <s v="3 available / 4 sold"/>
    <n v="4"/>
    <s v="May 21, 2024 20:38:20 PDT"/>
    <s v="Brooklyn, New York, United States"/>
    <x v="1"/>
    <n v="97.72"/>
    <s v="Brooklyn"/>
    <s v=" New York"/>
    <s v=" United States"/>
    <m/>
    <n v="188"/>
    <n v="1798"/>
    <n v="1878"/>
    <e v="#NAME?"/>
  </r>
  <r>
    <s v="JLO"/>
    <s v="Glow by J.LO Jennifer Lopez Perfume for Women 3.4 oz New in Box"/>
    <s v="Eau de Toilette"/>
    <n v="26.81"/>
    <s v="US $26.81/ea"/>
    <m/>
    <s v="Limited quantity available / 478 sold"/>
    <n v="478"/>
    <s v="May 24, 2024 09:37:10 PDT"/>
    <s v="Dallas, Texas, United States"/>
    <x v="0"/>
    <n v="12815.18"/>
    <s v="Dallas"/>
    <s v=" Texas"/>
    <s v=" United States"/>
    <m/>
    <n v="189"/>
    <n v="368"/>
    <n v="420"/>
    <e v="#NAME?"/>
  </r>
  <r>
    <s v="Jo Malone"/>
    <s v="Jo Malone Perfume Sample Vials 1.5ml - Choose Your Scent Combined Shipping"/>
    <s v="Eau de Cologne"/>
    <n v="4.95"/>
    <s v="US $4.95/ea"/>
    <n v="10"/>
    <s v="More than 10 available / 3,954 sold"/>
    <n v="3954"/>
    <s v="May 16, 2024 02:57:23 PDT"/>
    <s v="Pearland, Texas, United States"/>
    <x v="0"/>
    <n v="19572.3"/>
    <s v="Pearland"/>
    <s v=" Texas"/>
    <s v=" United States"/>
    <m/>
    <n v="190"/>
    <n v="77"/>
    <n v="320"/>
    <e v="#NAME?"/>
  </r>
  <r>
    <s v="Jo Malone"/>
    <s v="Jo Malone London Cologne Spray ,Travel Size 9ml/0.3oz **Choose Your Scent** NEW"/>
    <s v="Eau de Cologne"/>
    <n v="17"/>
    <s v="US $17.00"/>
    <n v="5"/>
    <s v="5 available / 968 sold"/>
    <n v="968"/>
    <s v="May 21, 2024 08:49:14 PDT"/>
    <s v="Camarillo, California, United States"/>
    <x v="0"/>
    <n v="16456"/>
    <s v="Camarillo"/>
    <s v=" California"/>
    <s v=" United States"/>
    <m/>
    <n v="190"/>
    <n v="242"/>
    <n v="358"/>
    <e v="#NAME?"/>
  </r>
  <r>
    <s v="Jo Malone"/>
    <s v="Jo Malone English Pear &amp; Freesia Cologne EDC Perfume for Women With Sealed Box"/>
    <s v="Eau de Cologne"/>
    <n v="49.99"/>
    <s v="US $49.99"/>
    <n v="7"/>
    <s v="7 available / 122 sold"/>
    <n v="122"/>
    <s v="May 23, 2024 05:56:00 PDT"/>
    <s v="United States, Canada"/>
    <x v="0"/>
    <n v="6098.7800000000007"/>
    <s v="United States"/>
    <s v=" Canada"/>
    <m/>
    <m/>
    <n v="190"/>
    <n v="729"/>
    <n v="634"/>
    <e v="#NAME?"/>
  </r>
  <r>
    <s v="Jo Malone"/>
    <s v="Jo Malone English Pear &amp; Freesia 100ml/3.4fl oz Unisex Perfume Cologne Spray"/>
    <s v="Eau de Cologne"/>
    <n v="49.99"/>
    <s v="US $49.99/ea"/>
    <n v="6"/>
    <s v="6 available / 117 sold"/>
    <n v="117"/>
    <s v="May 20, 2024 17:32:38 PDT"/>
    <s v="United States, Hong Kong"/>
    <x v="0"/>
    <n v="5848.83"/>
    <s v="United States"/>
    <s v=" Hong Kong"/>
    <m/>
    <m/>
    <n v="190"/>
    <n v="746"/>
    <n v="644"/>
    <e v="#NAME?"/>
  </r>
  <r>
    <s v="Jo Malone"/>
    <s v="Jo Malone London Grapefruit Cologne 3.4 oz"/>
    <s v="Perfume"/>
    <n v="73.989999999999995"/>
    <s v="US $73.99"/>
    <n v="7"/>
    <s v="7 available / 52 sold"/>
    <n v="52"/>
    <s v="May 19, 2024 22:29:14 PDT"/>
    <s v="Las Vegas, Nevada, United States"/>
    <x v="0"/>
    <n v="3847.4799999999996"/>
    <s v="Las Vegas"/>
    <s v=" Nevada"/>
    <s v=" United States"/>
    <m/>
    <n v="190"/>
    <n v="977"/>
    <n v="755"/>
    <e v="#NAME?"/>
  </r>
  <r>
    <s v="Jo Malone"/>
    <s v="Jo Malone London Cologne Spray Travel Size 9ml/0.3oz **Choose Your Scent** NEW"/>
    <s v="Eau de Cologne"/>
    <n v="15.98"/>
    <s v="US $15.98/ea"/>
    <n v="10"/>
    <s v="More than 10 available / 40 sold"/>
    <n v="40"/>
    <s v="May 24, 2024 02:23:41 PDT"/>
    <s v="Houston, Texas, United States"/>
    <x v="0"/>
    <n v="639.20000000000005"/>
    <s v="Houston"/>
    <s v=" Texas"/>
    <s v=" United States"/>
    <m/>
    <n v="190"/>
    <n v="1072"/>
    <n v="1412"/>
    <e v="#NAME?"/>
  </r>
  <r>
    <s v="Jo Malone"/>
    <s v="Jo Malone London English Pear &amp; Sweet Pea Cologne travel size 9ml/0.3fl.oz NEW!!"/>
    <s v="Eau de Cologne"/>
    <n v="16.989999999999998"/>
    <s v="US $16.99"/>
    <n v="10"/>
    <s v="10 available / 39 sold"/>
    <n v="39"/>
    <s v="May 19, 2024 11:41:14 PDT"/>
    <s v="Laguna Niguel, California, United States"/>
    <x v="0"/>
    <n v="662.6099999999999"/>
    <s v="Laguna Niguel"/>
    <s v=" California"/>
    <s v=" United States"/>
    <m/>
    <n v="190"/>
    <n v="1085"/>
    <n v="1393"/>
    <e v="#NAME?"/>
  </r>
  <r>
    <s v="Jo Malone"/>
    <s v="Wood Sage &amp; Sea Salt By Jo Malone EDC Cologne Spray for Women New In Sealed Box"/>
    <s v="Eau de Cologne"/>
    <n v="59.99"/>
    <s v="US $59.99"/>
    <n v="5"/>
    <s v="5 available / 36 sold"/>
    <n v="36"/>
    <s v="May 21, 2024 02:54:27 PDT"/>
    <s v="Hong Kong, Hong Kong"/>
    <x v="0"/>
    <n v="2159.64"/>
    <s v="Hong Kong"/>
    <s v=" Hong Kong"/>
    <m/>
    <m/>
    <n v="190"/>
    <n v="1122"/>
    <n v="929"/>
    <e v="#NAME?"/>
  </r>
  <r>
    <s v="Jo Malone"/>
    <s v="Jo Malone Myrrh &amp; Tonka Cologne Intense Spray Women's Eau de  - 3.4 fl oz/100ml"/>
    <s v="Eau de Cologne"/>
    <n v="95.99"/>
    <s v="US $95.99"/>
    <n v="10"/>
    <s v="More than 10 available / 30 sold"/>
    <n v="30"/>
    <s v="May 08, 2024 03:29:02 PDT"/>
    <s v="Las Vegas, Nevada, United States"/>
    <x v="0"/>
    <n v="2879.7"/>
    <s v="Las Vegas"/>
    <s v=" Nevada"/>
    <s v=" United States"/>
    <m/>
    <n v="190"/>
    <n v="1184"/>
    <n v="845"/>
    <e v="#NAME?"/>
  </r>
  <r>
    <s v="Jo Malone"/>
    <s v="Jo Malone London Cologne Spray ,Travel Size 9ml/0.3oz **Choose Your Scent** NEW"/>
    <s v="Eau de Cologne"/>
    <n v="16.98"/>
    <s v="US $16.98/ea"/>
    <n v="10"/>
    <s v="More than 10 available / 27 sold"/>
    <n v="27"/>
    <s v="May 24, 2024 03:58:41 PDT"/>
    <s v="Houston, Texas, United States"/>
    <x v="0"/>
    <n v="458.46000000000004"/>
    <s v="Houston"/>
    <s v=" Texas"/>
    <s v=" United States"/>
    <m/>
    <n v="190"/>
    <n v="1226"/>
    <n v="1533"/>
    <e v="#NAME?"/>
  </r>
  <r>
    <s v="Jo Malone"/>
    <s v="Jo Malone Orange Blossom  Cologne Spray Women's Eau de  - 3.4 fl oz/100ml"/>
    <s v="Eau de Cologne"/>
    <n v="79.989999999999995"/>
    <s v="US $79.99"/>
    <n v="10"/>
    <s v="More than 10 available / 15 sold"/>
    <n v="15"/>
    <s v="Apr 30, 2024 01:12:45 PDT"/>
    <s v="Las Vegas, Nevada, United States"/>
    <x v="0"/>
    <n v="1199.8499999999999"/>
    <s v="Las Vegas"/>
    <s v=" Nevada"/>
    <s v=" United States"/>
    <m/>
    <n v="190"/>
    <n v="1456"/>
    <n v="1177"/>
    <e v="#NAME?"/>
  </r>
  <r>
    <s v="Jo Malone"/>
    <s v="Jo Malone Peony &amp; Blush Suede Eau de Cologne 3.4Fl Oz / 100 ML Perfume"/>
    <s v="Perfume"/>
    <n v="49.99"/>
    <s v="US $49.99"/>
    <n v="9"/>
    <s v="9 available / 13 sold"/>
    <n v="13"/>
    <s v="May 21, 2024 20:04:49 PDT"/>
    <s v="ShenZhen, China"/>
    <x v="0"/>
    <n v="649.87"/>
    <s v="ShenZhen"/>
    <s v=" China"/>
    <m/>
    <m/>
    <n v="190"/>
    <n v="1509"/>
    <n v="1404"/>
    <e v="#NAME?"/>
  </r>
  <r>
    <s v="Jo Malone"/>
    <s v="Jo Malone Wood Sage &amp; Sea Salt 1 fl oz No Box Eau de Cologne Spray Regular Size"/>
    <s v="Eau de Cologne"/>
    <n v="34.99"/>
    <s v="US $34.99"/>
    <n v="3"/>
    <s v="3 available / 12 sold"/>
    <n v="12"/>
    <s v="May 24, 2024 03:51:06 PDT"/>
    <s v="Minneapolis, Minnesota, United States"/>
    <x v="0"/>
    <n v="419.88"/>
    <s v="Minneapolis"/>
    <s v=" Minnesota"/>
    <s v=" United States"/>
    <m/>
    <n v="190"/>
    <n v="1531"/>
    <n v="1561"/>
    <e v="#NAME?"/>
  </r>
  <r>
    <s v="Jo Malone"/>
    <s v="Jo Malone Oud &amp; Bergamot Cologne Intense Spray Women's Eau de 3.4 fl oz/100ml"/>
    <s v="Eau de Cologne"/>
    <n v="86.99"/>
    <s v="US $86.99"/>
    <n v="7"/>
    <s v="7 available / 9 sold"/>
    <n v="9"/>
    <s v="May 24, 2024 08:55:12 PDT"/>
    <s v="Las Vegas, Nevada, United States"/>
    <x v="0"/>
    <n v="782.91"/>
    <s v="Las Vegas"/>
    <s v=" Nevada"/>
    <s v=" United States"/>
    <m/>
    <n v="190"/>
    <n v="1615"/>
    <n v="1330"/>
    <e v="#NAME?"/>
  </r>
  <r>
    <s v="Jo Malone"/>
    <s v="Jo Malone Basil &amp; Neroli Cologne Spray Women's Eau de  - 3.4 fl oz/100ml"/>
    <s v="Eau de Cologne"/>
    <n v="79.989999999999995"/>
    <s v="US $79.99"/>
    <n v="7"/>
    <s v="7 available / 9 sold"/>
    <n v="9"/>
    <s v="May 05, 2024 21:55:22 PDT"/>
    <s v="Las Vegas, Nevada, United States"/>
    <x v="0"/>
    <n v="719.91"/>
    <s v="Las Vegas"/>
    <s v=" Nevada"/>
    <s v=" United States"/>
    <m/>
    <n v="190"/>
    <n v="1615"/>
    <n v="1356"/>
    <e v="#NAME?"/>
  </r>
  <r>
    <s v="Jo Malone"/>
    <s v="Jo Malone Tuberose Angelica Cologne Intense Women's Eau de 3.4 fl oz/100ml"/>
    <s v="Eau de Cologne"/>
    <n v="86.99"/>
    <s v="US $86.99"/>
    <n v="3"/>
    <s v="3 available / 7 sold"/>
    <n v="7"/>
    <s v="May 08, 2024 16:32:50 PDT"/>
    <s v="Las Vegas, Nevada, United States"/>
    <x v="0"/>
    <n v="608.92999999999995"/>
    <s v="Las Vegas"/>
    <s v=" Nevada"/>
    <s v=" United States"/>
    <m/>
    <n v="190"/>
    <n v="1686"/>
    <n v="1433"/>
    <e v="#NAME?"/>
  </r>
  <r>
    <s v="Jo Malone"/>
    <s v="Jo Malone Bitter  Mandarin Cologne Spray Women's Eau de  - 3.4 fl oz/100ml"/>
    <s v="Eau de Cologne"/>
    <n v="79.989999999999995"/>
    <s v="US $79.99"/>
    <n v="9"/>
    <s v="9 available / 7 sold"/>
    <n v="7"/>
    <s v="May 14, 2024 02:30:39 PDT"/>
    <s v="Las Vegas, Nevada, United States"/>
    <x v="0"/>
    <n v="559.92999999999995"/>
    <s v="Las Vegas"/>
    <s v=" Nevada"/>
    <s v=" United States"/>
    <m/>
    <n v="190"/>
    <n v="1686"/>
    <n v="1459"/>
    <e v="#NAME?"/>
  </r>
  <r>
    <s v="Jo Malone"/>
    <s v="Jo Malone Velvet Rose &amp; Oud Cologne Intense Women's Eau de 3.4 fl oz/100ml"/>
    <s v="Eau de Cologne"/>
    <n v="86.99"/>
    <s v="US $86.99"/>
    <n v="4"/>
    <s v="4 available / 6 sold"/>
    <n v="6"/>
    <s v="May 08, 2024 16:32:50 PDT"/>
    <s v="Las Vegas, Nevada, United States"/>
    <x v="0"/>
    <n v="521.93999999999994"/>
    <s v="Las Vegas"/>
    <s v=" Nevada"/>
    <s v=" United States"/>
    <m/>
    <n v="190"/>
    <n v="1721"/>
    <n v="1491"/>
    <e v="#NAME?"/>
  </r>
  <r>
    <s v="Jo Malone"/>
    <s v="Jo Malone Orris &amp; Sandalwood Cologne Intense Women's Eau de 3.4 fl oz/100ml"/>
    <s v="Eau de Cologne"/>
    <n v="86.99"/>
    <s v="US $86.99"/>
    <n v="4"/>
    <s v="4 available / 6 sold"/>
    <n v="6"/>
    <s v="May 08, 2024 16:32:50 PDT"/>
    <s v="Las Vegas, Nevada, United States"/>
    <x v="0"/>
    <n v="521.93999999999994"/>
    <s v="Las Vegas"/>
    <s v=" Nevada"/>
    <s v=" United States"/>
    <m/>
    <n v="190"/>
    <n v="1721"/>
    <n v="1491"/>
    <e v="#NAME?"/>
  </r>
  <r>
    <s v="Jo Malone"/>
    <s v="Jo Malone Red Roses Cologne Intense Spray Women's Eau de  - 3.4 fl oz/100ml"/>
    <s v="Eau de Cologne"/>
    <n v="79.989999999999995"/>
    <s v="US $79.99"/>
    <n v="4"/>
    <s v="4 available / 6 sold"/>
    <n v="6"/>
    <s v=""/>
    <s v="Las Vegas, Nevada, United States"/>
    <x v="0"/>
    <n v="479.93999999999994"/>
    <s v="Las Vegas"/>
    <s v=" Nevada"/>
    <s v=" United States"/>
    <m/>
    <n v="190"/>
    <n v="1721"/>
    <n v="1516"/>
    <e v="#NAME?"/>
  </r>
  <r>
    <s v="Jo Malone"/>
    <s v="Jo Malone English Pear &amp; Freesia 3.4oz Women's Eau de Cologne Spray"/>
    <s v="Eau de Cologne"/>
    <n v="66.95"/>
    <s v="US $66.95"/>
    <n v="10"/>
    <s v="More than 10 available / 6 sold"/>
    <n v="6"/>
    <s v="May 13, 2024 08:12:15 PDT"/>
    <s v="Piscataway, New Jersey, United States"/>
    <x v="0"/>
    <n v="401.70000000000005"/>
    <s v="Piscataway"/>
    <s v=" New Jersey"/>
    <s v=" United States"/>
    <m/>
    <n v="190"/>
    <n v="1721"/>
    <n v="1578"/>
    <e v="#NAME?"/>
  </r>
  <r>
    <s v="Jo Malone"/>
    <s v="Jo Malone Cypress &amp; Grapevine by Jo Malone Cologne Intense Spray 1.7 oz for Men"/>
    <s v="Jo Malone Cologne Intense Spray"/>
    <n v="63.99"/>
    <s v="US $63.99/ea"/>
    <n v="2"/>
    <s v="2 available / 6 sold"/>
    <n v="6"/>
    <s v="May 21, 2024 18:24:52 PDT"/>
    <s v="Harwood Heights, Illinois, United States"/>
    <x v="1"/>
    <n v="383.94"/>
    <s v="Harwood Heights"/>
    <s v=" Illinois"/>
    <s v=" United States"/>
    <m/>
    <n v="190"/>
    <n v="1721"/>
    <n v="1592"/>
    <e v="#NAME?"/>
  </r>
  <r>
    <s v="Jo Malone"/>
    <s v="Jo Malone Saffron Cologne Intense Spray Women's Eau de 3.4 fl oz/100ml"/>
    <s v="Eau de Cologne"/>
    <n v="86.99"/>
    <s v="US $86.99"/>
    <n v="5"/>
    <s v="5 available / 5 sold"/>
    <n v="5"/>
    <s v="May 08, 2024 16:32:50 PDT"/>
    <s v="Las Vegas, Nevada, United States"/>
    <x v="0"/>
    <n v="434.95"/>
    <s v="Las Vegas"/>
    <s v=" Nevada"/>
    <s v=" United States"/>
    <m/>
    <n v="190"/>
    <n v="1754"/>
    <n v="1552"/>
    <e v="#NAME?"/>
  </r>
  <r>
    <s v="Jo Malone"/>
    <s v="Jo Malone Nectarine Blossom &amp; Honey Cologne Women's Eau de  - 3.4 fl oz/100ml"/>
    <s v="Eau de Cologne"/>
    <n v="79.989999999999995"/>
    <s v="US $79.99"/>
    <n v="5"/>
    <s v="5 available / 5 sold"/>
    <n v="5"/>
    <s v="Apr 30, 2024 01:12:46 PDT"/>
    <s v="Las Vegas, Nevada, United States"/>
    <x v="0"/>
    <n v="399.95"/>
    <s v="Las Vegas"/>
    <s v=" Nevada"/>
    <s v=" United States"/>
    <m/>
    <n v="190"/>
    <n v="1754"/>
    <n v="1581"/>
    <e v="#NAME?"/>
  </r>
  <r>
    <s v="Jo Malone"/>
    <s v="Jo Malone Amber &amp; Patchouli Cologne Intense Spray Women's Eau de 3.4 fl oz/100ml"/>
    <s v="Eau de Cologne"/>
    <n v="86.99"/>
    <s v="US $86.99"/>
    <n v="6"/>
    <s v="6 available / 4 sold"/>
    <n v="4"/>
    <s v="May 08, 2024 16:32:50 PDT"/>
    <s v="Las Vegas, Nevada, United States"/>
    <x v="0"/>
    <n v="347.96"/>
    <s v="Las Vegas"/>
    <s v=" Nevada"/>
    <s v=" United States"/>
    <m/>
    <n v="190"/>
    <n v="1798"/>
    <n v="1614"/>
    <e v="#NAME?"/>
  </r>
  <r>
    <s v="Jo Malone"/>
    <s v="Jo Malone Dark Amber &amp;Ginger Lily Cologne Intense Women's Eau de 3.4 fl oz/100ml"/>
    <s v="Eau de Cologne"/>
    <n v="79.989999999999995"/>
    <s v="US $79.99"/>
    <n v="6"/>
    <s v="6 available / 4 sold"/>
    <n v="4"/>
    <s v="May 15, 2024 07:44:11 PDT"/>
    <s v="Las Vegas, Nevada, United States"/>
    <x v="0"/>
    <n v="319.95999999999998"/>
    <s v="Las Vegas"/>
    <s v=" Nevada"/>
    <s v=" United States"/>
    <m/>
    <n v="190"/>
    <n v="1798"/>
    <n v="1644"/>
    <e v="#NAME?"/>
  </r>
  <r>
    <s v="Jo Malone"/>
    <s v="Jo Malone London English Pear &amp; Sweet Pea Cologne, Large Size 3.4oz/100mL,NEW"/>
    <s v="Eau de Cologne"/>
    <n v="99"/>
    <s v="US $99.00"/>
    <n v="2"/>
    <s v="2 available / 2 sold"/>
    <n v="2"/>
    <s v="May 01, 2024 07:26:19 PDT"/>
    <s v="Novi, Michigan, United States"/>
    <x v="0"/>
    <n v="198"/>
    <s v="Novi"/>
    <s v=" Michigan"/>
    <s v=" United States"/>
    <m/>
    <n v="190"/>
    <n v="1891"/>
    <n v="1759"/>
    <e v="#NAME?"/>
  </r>
  <r>
    <s v="Jo Malone"/>
    <s v="Jo Malone Lime Basil &amp; Mandarin Cologne Spray Women's Eau de  - 3.4 fl oz/100ml"/>
    <s v="Eau de Cologne"/>
    <n v="79.989999999999995"/>
    <s v="US $79.99"/>
    <n v="8"/>
    <s v="8 available / 2 sold"/>
    <n v="2"/>
    <s v="Apr 30, 2024 01:12:46 PDT"/>
    <s v="Las Vegas, Nevada, United States"/>
    <x v="0"/>
    <n v="159.97999999999999"/>
    <s v="Las Vegas"/>
    <s v=" Nevada"/>
    <s v=" United States"/>
    <m/>
    <n v="190"/>
    <n v="1891"/>
    <n v="1802"/>
    <e v="#NAME?"/>
  </r>
  <r>
    <s v="Jo Malone"/>
    <s v="Jo Malone Peony &amp; Blush Suede Cologne Spray Women's Eau de  - 3.4 fl oz/100ml"/>
    <s v="Eau de Cologne"/>
    <n v="79.989999999999995"/>
    <s v="US $79.99"/>
    <n v="9"/>
    <s v="9 available / 1 sold"/>
    <n v="1"/>
    <s v="Apr 30, 2024 01:12:45 PDT"/>
    <s v="Las Vegas, Nevada, United States"/>
    <x v="0"/>
    <n v="79.989999999999995"/>
    <s v="Las Vegas"/>
    <s v=" Nevada"/>
    <s v=" United States"/>
    <m/>
    <n v="190"/>
    <n v="1926"/>
    <n v="1896"/>
    <e v="#NAME?"/>
  </r>
  <r>
    <s v="Jo Malone"/>
    <s v="Jo Malone Incense &amp; Cedrat Cologne Intense Spray Women's Eau de 3.4 fl oz/100ml"/>
    <s v="Eau de Cologne"/>
    <n v="76.989999999999995"/>
    <s v="US $76.99"/>
    <n v="9"/>
    <s v="9 available / 1 sold"/>
    <n v="1"/>
    <s v="May 15, 2024 07:42:06 PDT"/>
    <s v="Las Vegas, Nevada, United States"/>
    <x v="0"/>
    <n v="76.989999999999995"/>
    <s v="Las Vegas"/>
    <s v=" Nevada"/>
    <s v=" United States"/>
    <m/>
    <n v="190"/>
    <n v="1926"/>
    <n v="1907"/>
    <e v="#NAME?"/>
  </r>
  <r>
    <s v="John Varvatos"/>
    <s v="ARTISAN by John Varvatos 4.2 oz edt Men's Cologne New tester"/>
    <s v="Eau de Toilette"/>
    <n v="27.94"/>
    <s v="US $27.94/ea"/>
    <n v="161"/>
    <s v="161 available / 485 sold"/>
    <n v="485"/>
    <s v="May 23, 2024 12:42:34 PDT"/>
    <s v="Dallas, Texas, United States"/>
    <x v="1"/>
    <n v="13550.900000000001"/>
    <s v="Dallas"/>
    <s v=" Texas"/>
    <s v=" United States"/>
    <m/>
    <n v="191"/>
    <n v="366"/>
    <n v="406"/>
    <e v="#NAME?"/>
  </r>
  <r>
    <s v="John Varvatos"/>
    <s v="JOHN VARVATOS 4.2 oz EDT Cologne for Men New In Box Sealed"/>
    <s v="Eau de Toilette"/>
    <n v="33.36"/>
    <s v="US $33.36/ea"/>
    <n v="4"/>
    <s v="4 available / 453 sold"/>
    <n v="453"/>
    <s v="May 20, 2024 20:52:08 PDT"/>
    <s v="Dallas, Texas, United States"/>
    <x v="1"/>
    <n v="15112.08"/>
    <s v="Dallas"/>
    <s v=" Texas"/>
    <s v=" United States"/>
    <m/>
    <n v="191"/>
    <n v="381"/>
    <n v="383"/>
    <e v="#NAME?"/>
  </r>
  <r>
    <s v="John Varvatos"/>
    <s v="XX Artisan by John Varvatos cologne for men EDT 4.2 oz New Tester"/>
    <s v="Eau de Toilette"/>
    <n v="29.2"/>
    <s v="US $29.20/ea"/>
    <n v="21"/>
    <s v="21 available / 121 sold"/>
    <n v="121"/>
    <s v="May 24, 2024 07:22:11 PDT"/>
    <s v="Dallas, Texas, United States"/>
    <x v="1"/>
    <n v="3533.2"/>
    <s v="Dallas"/>
    <s v=" Texas"/>
    <s v=" United States"/>
    <m/>
    <n v="191"/>
    <n v="732"/>
    <n v="779"/>
    <e v="#NAME?"/>
  </r>
  <r>
    <s v="John Varvatos"/>
    <s v="John Varvatos Oud 4.1/4.1 oz Eau De Parfum 100 ml Spray For Men"/>
    <s v="Eau de Parfum"/>
    <n v="79.989999999999995"/>
    <s v="US $79.99/ea"/>
    <n v="10"/>
    <s v="More than 10 available / 17 sold"/>
    <n v="17"/>
    <s v="May 10, 2024 17:42:19 PDT"/>
    <s v="El Cajon, California, United States"/>
    <x v="1"/>
    <n v="1359.83"/>
    <s v="El Cajon"/>
    <s v=" California"/>
    <s v=" United States"/>
    <m/>
    <n v="191"/>
    <n v="1408"/>
    <n v="1123"/>
    <e v="#NAME?"/>
  </r>
  <r>
    <s v="Joop"/>
    <s v="Joop! Men's JOOP! Homme Le Parfum EDP Spray 4.2 oz Fragrances 3616303040512"/>
    <s v="Fragrances"/>
    <n v="38.53"/>
    <s v="US $38.53"/>
    <n v="3"/>
    <s v="3 available / 33 sold"/>
    <n v="33"/>
    <s v="May 23, 2024 09:32:48 PDT"/>
    <s v="Brooklyn, New York, United States"/>
    <x v="1"/>
    <n v="1271.49"/>
    <s v="Brooklyn"/>
    <s v=" New York"/>
    <s v=" United States"/>
    <m/>
    <n v="192"/>
    <n v="1156"/>
    <n v="1148"/>
    <e v="#NAME?"/>
  </r>
  <r>
    <s v="Joop"/>
    <s v="Joop Men's Joop Homme Wild EDT 4.2 oz (Tester) Fragrances 3607345849980"/>
    <s v="Fragrances"/>
    <n v="23.49"/>
    <s v="US $23.49"/>
    <m/>
    <s v="Last One / 29 sold"/>
    <n v="29"/>
    <s v="May 22, 2024 13:27:09 PDT"/>
    <s v="Brooklyn, New York, United States"/>
    <x v="1"/>
    <n v="681.20999999999992"/>
    <s v="Brooklyn"/>
    <s v=" New York"/>
    <s v=" United States"/>
    <m/>
    <n v="192"/>
    <n v="1204"/>
    <n v="1379"/>
    <e v="#NAME?"/>
  </r>
  <r>
    <s v="Jovan"/>
    <s v="JOVAN MUSK by COTY Perfume 3.25 oz New in Box"/>
    <s v="Eau de Cologne"/>
    <n v="11.94"/>
    <s v="US $11.94/ea"/>
    <n v="82"/>
    <s v="82 available / 1,286 sold"/>
    <n v="1286"/>
    <s v="May 24, 2024 01:00:38 PDT"/>
    <s v="Dallas, Texas, United States"/>
    <x v="0"/>
    <n v="15354.84"/>
    <s v="Dallas"/>
    <s v=" Texas"/>
    <s v=" United States"/>
    <m/>
    <n v="193"/>
    <n v="212"/>
    <n v="377"/>
    <e v="#NAME?"/>
  </r>
  <r>
    <s v="Jovan"/>
    <s v="Jovan Platinum Musk by Jovan cologne for men EDC 3.0 oz New in Box"/>
    <s v="Eau de Cologne"/>
    <n v="10.19"/>
    <s v="US $10.19/ea"/>
    <n v="44"/>
    <s v="44 available / 330 sold"/>
    <n v="330"/>
    <s v="May 13, 2024 09:31:59 PDT"/>
    <s v="Dallas, Texas, United States"/>
    <x v="1"/>
    <n v="3362.7"/>
    <s v="Dallas"/>
    <s v=" Texas"/>
    <s v=" United States"/>
    <m/>
    <n v="193"/>
    <n v="460"/>
    <n v="796"/>
    <e v="#NAME?"/>
  </r>
  <r>
    <s v="Jovan"/>
    <s v="Jovan Musk for Women Cologne 3.25 oz - Classic Scent Spray"/>
    <s v="Eau de Cologne"/>
    <n v="11.99"/>
    <s v="US $11.99"/>
    <m/>
    <s v="Last One / 58 sold"/>
    <n v="58"/>
    <s v="May 06, 2024 23:34:08 PDT"/>
    <s v="Detroit, Michigan, United States"/>
    <x v="0"/>
    <n v="695.42"/>
    <s v="Detroit"/>
    <s v=" Michigan"/>
    <s v=" United States"/>
    <m/>
    <n v="193"/>
    <n v="950"/>
    <n v="1373"/>
    <e v="#NAME?"/>
  </r>
  <r>
    <s v="Juicy Couture"/>
    <s v="COUTURE LA LA Juicy Couture women perfume edp 3.4 oz 3.3 NEW IN BOX"/>
    <s v="Eau de Parfum"/>
    <n v="24.24"/>
    <s v="US $24.24/ea"/>
    <n v="251"/>
    <s v="251 available / 3,152 sold"/>
    <n v="3152"/>
    <s v="May 23, 2024 09:26:07 PDT"/>
    <s v="Dallas, Texas, United States"/>
    <x v="0"/>
    <n v="76404.479999999996"/>
    <s v="Dallas"/>
    <s v=" Texas"/>
    <s v=" United States"/>
    <m/>
    <n v="194"/>
    <n v="94"/>
    <n v="125"/>
    <e v="#NAME?"/>
  </r>
  <r>
    <s v="Juicy Couture"/>
    <s v="VIVA LA JUICY NOIR by Juicy Couture Perfume Women 3.4 oz edp 3.3 New in Box"/>
    <s v="Eau de Parfum"/>
    <n v="34.380000000000003"/>
    <s v="US $34.38/ea"/>
    <n v="131"/>
    <s v="131 available / 2,361 sold"/>
    <n v="2361"/>
    <s v="May 24, 2024 07:38:07 PDT"/>
    <s v="Dallas, Texas, United States"/>
    <x v="0"/>
    <n v="81171.180000000008"/>
    <s v="Dallas"/>
    <s v=" Texas"/>
    <s v=" United States"/>
    <m/>
    <n v="194"/>
    <n v="126"/>
    <n v="120"/>
    <e v="#NAME?"/>
  </r>
  <r>
    <s v="Juicy Couture"/>
    <s v="Couture Couture by Juicy Couture perfume for women EDP 3.3 / 3.4 oz New in Box"/>
    <s v="Eau de Parfum"/>
    <n v="28.68"/>
    <s v="US $28.68/ea"/>
    <n v="145"/>
    <s v="145 available / 2,188 sold"/>
    <n v="2188"/>
    <s v="May 18, 2024 21:20:10 PDT"/>
    <s v="Dallas, Texas, United States"/>
    <x v="0"/>
    <n v="62751.839999999997"/>
    <s v="Dallas"/>
    <s v=" Texas"/>
    <s v=" United States"/>
    <m/>
    <n v="194"/>
    <n v="135"/>
    <n v="145"/>
    <e v="#NAME?"/>
  </r>
  <r>
    <s v="Juicy Couture"/>
    <s v="VIVA LA JUICY ROSE COUTURE by Juicy Couture 3.4 oz EDP For Women New in Box"/>
    <s v="Eau de Parfum"/>
    <n v="34.6"/>
    <s v="US $34.60/ea"/>
    <n v="89"/>
    <s v="89 available / 1,833 sold"/>
    <n v="1833"/>
    <s v="May 24, 2024 10:13:07 PDT"/>
    <s v="Dallas, Texas, United States"/>
    <x v="0"/>
    <n v="63421.8"/>
    <s v="Dallas"/>
    <s v=" Texas"/>
    <s v=" United States"/>
    <m/>
    <n v="194"/>
    <n v="160"/>
    <n v="144"/>
    <e v="#NAME?"/>
  </r>
  <r>
    <s v="Juicy Couture"/>
    <s v="Viva La Juicy Rose by Juicy Couture 3.4 oz EDP Perfume for Women New In Box"/>
    <s v="Eau de Parfum"/>
    <n v="34.590000000000003"/>
    <s v="US $34.59"/>
    <m/>
    <s v="Limited quantity available / 1,790 sold"/>
    <n v="1790"/>
    <s v="May 24, 2024 11:16:29 PDT"/>
    <s v="Hackensack, New Jersey, United States"/>
    <x v="0"/>
    <n v="61916.100000000006"/>
    <s v="Hackensack"/>
    <s v=" New Jersey"/>
    <s v=" United States"/>
    <m/>
    <n v="194"/>
    <n v="165"/>
    <n v="148"/>
    <e v="#NAME?"/>
  </r>
  <r>
    <s v="Juicy Couture"/>
    <s v="VIVA LA JUICY GOLD COUTURE by Juicy Couture Women 3.3 / 3.4 oz EDP New in Box"/>
    <s v="Eau de Perfume"/>
    <n v="36.79"/>
    <s v="US $36.79/ea"/>
    <n v="68"/>
    <s v="68 available / 1,498 sold"/>
    <n v="1498"/>
    <s v="May 24, 2024 09:05:08 PDT"/>
    <s v="Dallas, Texas, United States"/>
    <x v="0"/>
    <n v="55111.42"/>
    <s v="Dallas"/>
    <s v=" Texas"/>
    <s v=" United States"/>
    <m/>
    <n v="194"/>
    <n v="186"/>
    <n v="163"/>
    <e v="#NAME?"/>
  </r>
  <r>
    <s v="Juicy Couture"/>
    <s v="VIVA LA JUICY by Juicy Couture perfume for women EDP 3.3 / 3.4 oz New Tester"/>
    <s v="Eau de Perfume"/>
    <n v="29.55"/>
    <s v="US $29.55/ea"/>
    <n v="408"/>
    <s v="408 available / 886 sold"/>
    <n v="886"/>
    <s v="May 24, 2024 07:22:10 PDT"/>
    <s v="Dallas, Texas, United States"/>
    <x v="0"/>
    <n v="26181.3"/>
    <s v="Dallas"/>
    <s v=" Texas"/>
    <s v=" United States"/>
    <m/>
    <n v="194"/>
    <n v="257"/>
    <n v="274"/>
    <e v="#NAME?"/>
  </r>
  <r>
    <s v="Juicy Couture"/>
    <s v="Dirty English by Juicy Couture EDT Cologne for Men 3.4 oz New In Box"/>
    <s v="Eau de Toilette"/>
    <n v="22.6"/>
    <s v="US $22.60/ea"/>
    <n v="9"/>
    <s v="9 available / 541 sold"/>
    <n v="541"/>
    <s v="May 24, 2024 07:10:03 PDT"/>
    <s v="Hackensack, New Jersey, United States"/>
    <x v="1"/>
    <n v="12226.6"/>
    <s v="Hackensack"/>
    <s v=" New Jersey"/>
    <s v=" United States"/>
    <m/>
    <n v="194"/>
    <n v="343"/>
    <n v="430"/>
    <e v="#NAME?"/>
  </r>
  <r>
    <s v="Juicy Couture"/>
    <s v="Viva La Juicy La Fleur by Juicy Couture 5 oz EDT Perfume Women Brand New Tester"/>
    <s v="Eau de Toilette"/>
    <n v="27.98"/>
    <s v="US $27.98"/>
    <n v="3"/>
    <s v="3 available / 204 sold"/>
    <n v="204"/>
    <s v="May 24, 2024 10:37:14 PDT"/>
    <s v="Hackensack, New Jersey, United States"/>
    <x v="0"/>
    <n v="5707.92"/>
    <s v="Hackensack"/>
    <s v=" New Jersey"/>
    <s v=" United States"/>
    <m/>
    <n v="194"/>
    <n v="585"/>
    <n v="649"/>
    <e v="#NAME?"/>
  </r>
  <r>
    <s v="Juicy Couture"/>
    <s v="JUICY COUTURE SOLID PERFUME STICK for Women 0.17 oz Mini NEW Free Ship"/>
    <s v="SOLID PERFUME STICK"/>
    <n v="5.65"/>
    <s v="US $5.65/ea"/>
    <n v="6"/>
    <s v="6 available / 178 sold"/>
    <n v="178"/>
    <s v="May 19, 2024 21:05:55 PDT"/>
    <s v="TX, United States"/>
    <x v="0"/>
    <n v="1005.7"/>
    <s v="TX"/>
    <s v=" United States"/>
    <m/>
    <m/>
    <n v="194"/>
    <n v="614"/>
    <n v="1255"/>
    <e v="#NAME?"/>
  </r>
  <r>
    <s v="Juicy Couture"/>
    <s v="Viva La Juicy Sucre by Juicy Couture 3.4 oz EDP Perfume for Women New In Box"/>
    <s v="Eau de Parfum"/>
    <n v="59.32"/>
    <s v="US $59.32"/>
    <m/>
    <s v="Limited quantity available / 119 sold"/>
    <n v="119"/>
    <s v="May 23, 2024 20:23:26 PDT"/>
    <s v="Hackensack, New Jersey, United States"/>
    <x v="0"/>
    <n v="7059.08"/>
    <s v="Hackensack"/>
    <s v=" New Jersey"/>
    <s v=" United States"/>
    <m/>
    <n v="194"/>
    <n v="739"/>
    <n v="592"/>
    <e v="#NAME?"/>
  </r>
  <r>
    <s v="Juicy Couture"/>
    <s v="VIVA LA JUICY by JUICY COUTURE Eau De PARFUM SPRAY 1 OZ / 30mL"/>
    <s v="Eau de Parfum"/>
    <n v="18.95"/>
    <s v="US $18.95"/>
    <n v="10"/>
    <s v="More than 10 available / 34 sold"/>
    <n v="34"/>
    <s v="May 18, 2024 05:47:20 PDT"/>
    <s v="Elizabeth, New Jersey, United States"/>
    <x v="0"/>
    <n v="644.29999999999995"/>
    <s v="Elizabeth"/>
    <s v=" New Jersey"/>
    <s v=" United States"/>
    <m/>
    <n v="194"/>
    <n v="1144"/>
    <n v="1408"/>
    <e v="#NAME?"/>
  </r>
  <r>
    <s v="Juicy Couture"/>
    <s v="JUICY COUTURE DUO: VIVA LA JUICY W EDP  / VIVA LA JUICY GOLD COUTURE W EDP (5ML)"/>
    <s v="Eau de Parfum"/>
    <n v="12"/>
    <s v="US $12.00"/>
    <n v="8"/>
    <s v="8 available / 10 sold"/>
    <n v="10"/>
    <s v="May 20, 2024 09:31:24 PDT"/>
    <s v="Deer Park, New York, United States"/>
    <x v="0"/>
    <n v="120"/>
    <s v="Deer Park"/>
    <s v=" New York"/>
    <s v=" United States"/>
    <m/>
    <n v="194"/>
    <n v="1586"/>
    <n v="1851"/>
    <e v="#NAME?"/>
  </r>
  <r>
    <s v="Juicy Couture"/>
    <s v="Juicy Couture By Juicy Couture Eau De Parfum Spray  Perfume Authentic 1 oz"/>
    <s v="Eau de Parfum"/>
    <n v="14.99"/>
    <s v="US $14.99"/>
    <n v="10"/>
    <s v="More than 10 available / 5 sold"/>
    <n v="5"/>
    <s v="Apr 12, 2024 12:50:40 PDT"/>
    <s v="Pembroke, North Carolina, United States"/>
    <x v="0"/>
    <n v="74.95"/>
    <s v="Pembroke"/>
    <s v=" North Carolina"/>
    <s v=" United States"/>
    <m/>
    <n v="194"/>
    <n v="1754"/>
    <n v="1912"/>
    <e v="#NAME?"/>
  </r>
  <r>
    <s v="Juliette has a gun"/>
    <s v="Not a Perfume by Juliette has a gun 3.3 oz EDP Perfume for Women Tester"/>
    <s v="Eau de Parfum"/>
    <n v="40.92"/>
    <s v="US $40.92/ea"/>
    <m/>
    <s v="Limited quantity available / 1,571 sold"/>
    <n v="1571"/>
    <s v="May 24, 2024 07:32:36 PDT"/>
    <s v="Hackensack, New Jersey, United States"/>
    <x v="0"/>
    <n v="64285.32"/>
    <s v="Hackensack"/>
    <s v=" New Jersey"/>
    <s v=" United States"/>
    <m/>
    <n v="195"/>
    <n v="180"/>
    <n v="143"/>
    <e v="#NAME?"/>
  </r>
  <r>
    <s v="Juliette Has a Gun"/>
    <s v="Not A Perfume by Juliette Has A Gun, 3.3 oz EDP Spray for Women TESTER"/>
    <s v="Perfume"/>
    <n v="43.15"/>
    <s v="US $43.15/ea"/>
    <n v="10"/>
    <s v="More than 10 available / 561 sold"/>
    <n v="561"/>
    <s v="May 23, 2024 21:14:48 PDT"/>
    <s v="Edison, New Jersey, United States"/>
    <x v="0"/>
    <n v="24207.149999999998"/>
    <s v="Edison"/>
    <s v=" New Jersey"/>
    <s v=" United States"/>
    <m/>
    <n v="195"/>
    <n v="334"/>
    <n v="288"/>
    <e v="#NAME?"/>
  </r>
  <r>
    <s v="Juliette has a gun"/>
    <s v="Not a Perfume by Juliette Has A Gun, 3.3 oz EDP Spray for Women Eau De Parfum"/>
    <s v="Eau de Parfum, Eau De Parfume"/>
    <n v="49.99"/>
    <s v="US $49.99/ea"/>
    <n v="2"/>
    <s v="2 available / 288 sold"/>
    <n v="288"/>
    <s v="May 23, 2024 01:42:58 PDT"/>
    <s v="Plano, United States"/>
    <x v="0"/>
    <n v="14397.12"/>
    <s v="Plano"/>
    <s v=" United States"/>
    <m/>
    <m/>
    <n v="195"/>
    <n v="488"/>
    <n v="390"/>
    <e v="#NAME?"/>
  </r>
  <r>
    <s v="Juliette has a gun"/>
    <s v="Juliette Has A Gun Discovery Kit includes LUST for sun SEALED new"/>
    <s v="Eau de Parfum"/>
    <n v="26.05"/>
    <s v="US $26.05/ea"/>
    <n v="10"/>
    <s v="More than 10 available / 128 sold"/>
    <n v="128"/>
    <s v="May 19, 2024 15:38:07 PDT"/>
    <s v="Winter Garden, Florida, United States"/>
    <x v="0"/>
    <n v="3334.4"/>
    <s v="Winter Garden"/>
    <s v=" Florida"/>
    <s v=" United States"/>
    <m/>
    <n v="195"/>
    <n v="714"/>
    <n v="799"/>
    <e v="#NAME?"/>
  </r>
  <r>
    <s v="Juliette Has A Gun"/>
    <s v="MMMM BY Juliette Has A Gun perfume for her EDP 3.3 / 3.4 oz New in Box"/>
    <s v="Eau de Perfume"/>
    <n v="53.99"/>
    <s v="US $53.99/ea"/>
    <n v="3"/>
    <s v="3 available / 117 sold"/>
    <n v="117"/>
    <s v="May 13, 2024 22:19:34 PDT"/>
    <s v="Dallas, Texas, United States"/>
    <x v="0"/>
    <n v="6316.83"/>
    <s v="Dallas"/>
    <s v=" Texas"/>
    <s v=" United States"/>
    <m/>
    <n v="195"/>
    <n v="746"/>
    <n v="619"/>
    <e v="#NAME?"/>
  </r>
  <r>
    <s v="Juliette has a gun"/>
    <s v="Juliette Has A Gun Not a Perfume Eau De Parfum 3.3 fl. oz / 100 ml Spray Women"/>
    <s v="Eau de Parfum"/>
    <n v="55.1"/>
    <s v="US $55.10"/>
    <m/>
    <s v="Last One / 39 sold"/>
    <n v="39"/>
    <s v="May 24, 2024 06:11:53 PDT"/>
    <s v="Brenham, Texas, United States"/>
    <x v="0"/>
    <n v="2148.9"/>
    <s v="Brenham"/>
    <s v=" Texas"/>
    <s v=" United States"/>
    <m/>
    <n v="195"/>
    <n v="1085"/>
    <n v="932"/>
    <e v="#NAME?"/>
  </r>
  <r>
    <s v="Juliette has a gun"/>
    <s v="Not a Perfume By Juliette Has A Gun Eau De Parfum Spray 3.3 oz 100ml For Women"/>
    <s v="Eau de Parfum"/>
    <n v="42.99"/>
    <s v="US $42.99"/>
    <n v="10"/>
    <s v="More than 10 available / 32 sold"/>
    <n v="32"/>
    <s v="May 01, 2024 13:23:39 PDT"/>
    <s v="Brooklyn, New York, United States"/>
    <x v="0"/>
    <n v="1375.68"/>
    <s v="Brooklyn"/>
    <s v=" New York"/>
    <s v=" United States"/>
    <m/>
    <n v="195"/>
    <n v="1163"/>
    <n v="1116"/>
    <e v="#NAME?"/>
  </r>
  <r>
    <s v="Juliette has a gun"/>
    <s v="Juliette Has a Gun Not a Perfume Womens EDP Travel Size 5.5 ML / 0.17 oz NWOB"/>
    <s v="Eau de Parfum"/>
    <n v="11.99"/>
    <s v="US $11.99/ea"/>
    <n v="10"/>
    <s v="More than 10 available / 19 sold"/>
    <n v="19"/>
    <s v="Apr 11, 2024 12:26:20 PDT"/>
    <s v="Potomac, Maryland, United States"/>
    <x v="0"/>
    <n v="227.81"/>
    <s v="Potomac"/>
    <s v=" Maryland"/>
    <s v=" United States"/>
    <m/>
    <n v="195"/>
    <n v="1368"/>
    <n v="1722"/>
    <e v="#NAME?"/>
  </r>
  <r>
    <s v="Juliette has a gun"/>
    <s v="Juliette Has a Gun PEAR INC. 1.7 oz. Eau de Parfum Spray, New in Sealed Box"/>
    <s v="Eau de Parfum"/>
    <n v="54.95"/>
    <s v="US $54.95/ea"/>
    <n v="10"/>
    <s v="10 available / 18 sold"/>
    <n v="18"/>
    <s v="May 23, 2024 13:41:41 PDT"/>
    <s v="Katy, Texas, United States"/>
    <x v="0"/>
    <n v="989.1"/>
    <s v="Katy"/>
    <s v=" Texas"/>
    <s v=" United States"/>
    <m/>
    <n v="195"/>
    <n v="1389"/>
    <n v="1261"/>
    <e v="#NAME?"/>
  </r>
  <r>
    <s v="Juliette has a gun"/>
    <s v="Juliette Has A Gun Not A Perfume Eau De Parfum 5 ml .17 fl oz Travel Size NEW"/>
    <s v="Eau de Parfum"/>
    <n v="11.66"/>
    <s v="US $11.66/ea"/>
    <n v="2"/>
    <s v="2 available / 12 sold"/>
    <n v="12"/>
    <s v="May 15, 2024 21:40:55 PDT"/>
    <s v="Matawan, New Jersey, United States"/>
    <x v="0"/>
    <n v="139.92000000000002"/>
    <s v="Matawan"/>
    <s v=" New Jersey"/>
    <s v=" United States"/>
    <m/>
    <n v="195"/>
    <n v="1531"/>
    <n v="1827"/>
    <e v="#NAME?"/>
  </r>
  <r>
    <s v="Juliette has a gun"/>
    <s v="2x Juliette has a gun not a perfume sample vial 1.7Ml/0.057floz each"/>
    <s v="Perfume"/>
    <n v="11.99"/>
    <s v="US $11.99/ea"/>
    <n v="2"/>
    <s v="2 available / 8 sold"/>
    <n v="8"/>
    <s v=""/>
    <s v="Frederick, Maryland, United States"/>
    <x v="0"/>
    <n v="95.92"/>
    <s v="Frederick"/>
    <s v=" Maryland"/>
    <s v=" United States"/>
    <m/>
    <n v="195"/>
    <n v="1644"/>
    <n v="1881"/>
    <e v="#NAME?"/>
  </r>
  <r>
    <s v="Juliette has a gun"/>
    <s v="VANILLA VIBES BY JULIETTE HAS A GUN-EDP-SPRAY-3.3 OZ-100 ML-AUTHENTIC-U/B-FRANCE"/>
    <s v="Eau de Parfum"/>
    <n v="56.99"/>
    <s v="US $56.99/ea"/>
    <n v="2"/>
    <s v="2 available / 2 sold"/>
    <n v="2"/>
    <s v="May 24, 2024 09:07:35 PDT"/>
    <s v="Myrtle Beach, South Carolina, United States"/>
    <x v="0"/>
    <n v="113.98"/>
    <s v="Myrtle Beach"/>
    <s v=" South Carolina"/>
    <s v=" United States"/>
    <m/>
    <n v="195"/>
    <n v="1891"/>
    <n v="1859"/>
    <e v="#NAME?"/>
  </r>
  <r>
    <s v="Justin Bieber"/>
    <s v="The Key by Justin Bieber 3.4 oz / 100 ml Edp spy perfume for women femme vintage"/>
    <s v="Eau de Parfum"/>
    <n v="76.5"/>
    <s v="US $76.50/ea"/>
    <n v="10"/>
    <s v="More than 10 available / 2 sold"/>
    <n v="2"/>
    <s v="May 23, 2024 13:01:38 PDT"/>
    <s v="Lynwood, California, United States"/>
    <x v="0"/>
    <n v="153"/>
    <s v="Lynwood"/>
    <s v=" California"/>
    <s v=" United States"/>
    <m/>
    <n v="196"/>
    <n v="1891"/>
    <n v="1808"/>
    <e v="#NAME?"/>
  </r>
  <r>
    <s v="Karl Lagerfeld"/>
    <s v="Lagerfeld Classic by Lagerfeld 5 oz EDT Cologne for Men New In Box"/>
    <s v="Eau de Toilette"/>
    <n v="25.1"/>
    <s v="US $25.10/ea"/>
    <m/>
    <s v="Limited quantity available / 5,076 sold"/>
    <n v="5076"/>
    <s v="May 22, 2024 18:19:59 PDT"/>
    <s v="Hackensack, New Jersey, United States"/>
    <x v="1"/>
    <n v="127407.6"/>
    <s v="Hackensack"/>
    <s v=" New Jersey"/>
    <s v=" United States"/>
    <m/>
    <n v="197"/>
    <n v="54"/>
    <n v="75"/>
    <e v="#NAME?"/>
  </r>
  <r>
    <s v="Karl Lagerfeld"/>
    <s v="Lagerfeld Classic 3.3 oz 100 ml EDT spray mens cologne NEW Tester"/>
    <s v="Eau de Toilette"/>
    <n v="16.91"/>
    <s v="US $16.91/ea"/>
    <n v="6"/>
    <s v="6 available / 825 sold"/>
    <n v="825"/>
    <s v="Mar 04, 2024 18:12:48 PST"/>
    <s v="Edison, New Jersey, United States"/>
    <x v="1"/>
    <n v="13950.75"/>
    <s v="Edison"/>
    <s v=" New Jersey"/>
    <s v=" United States"/>
    <m/>
    <n v="197"/>
    <n v="266"/>
    <n v="398"/>
    <e v="#NAME?"/>
  </r>
  <r>
    <s v="Kate Spade"/>
    <s v="LIVE COLORFULLY SUNSET by Kate Spade women perfume 3.4 oz 3.3 edp NEW TESTER"/>
    <s v="Eau de Perfume"/>
    <n v="20.93"/>
    <s v="US $20.93"/>
    <m/>
    <s v="Last One / 243 sold"/>
    <n v="243"/>
    <s v="May 14, 2024 10:16:11 PDT"/>
    <s v="Dallas, Texas, United States"/>
    <x v="0"/>
    <n v="5085.99"/>
    <s v="Dallas"/>
    <s v=" Texas"/>
    <s v=" United States"/>
    <m/>
    <n v="198"/>
    <n v="541"/>
    <n v="676"/>
    <e v="#NAME?"/>
  </r>
  <r>
    <s v="Kate Spade"/>
    <s v="WALK ON AIR by Kate Spade for Women FRAGRANCE MIST 8.4 oz 250 ml NEW AS PICTURE"/>
    <s v="Fragrance Mist"/>
    <n v="13.75"/>
    <s v="US $13.75/ea"/>
    <n v="5"/>
    <s v="5 available / 221 sold"/>
    <n v="221"/>
    <s v="May 20, 2024 12:38:17 PDT"/>
    <s v="TX, United States"/>
    <x v="0"/>
    <n v="3038.75"/>
    <s v="TX"/>
    <s v=" United States"/>
    <m/>
    <m/>
    <n v="198"/>
    <n v="568"/>
    <n v="826"/>
    <e v="#NAME?"/>
  </r>
  <r>
    <s v="Kate Spade"/>
    <s v="Bloom by Kate Spade, 3.3 oz EDT Spray for Women"/>
    <s v="Eau De Toilette"/>
    <n v="34.36"/>
    <s v="US $34.36/ea"/>
    <n v="10"/>
    <s v="More than 10 available / 28 sold"/>
    <n v="28"/>
    <s v="May 23, 2024 18:06:09 PDT"/>
    <s v="Edison, New Jersey, United States"/>
    <x v="0"/>
    <n v="962.07999999999993"/>
    <s v="Edison"/>
    <s v=" New Jersey"/>
    <s v=" United States"/>
    <m/>
    <n v="198"/>
    <n v="1217"/>
    <n v="1269"/>
    <e v="#NAME?"/>
  </r>
  <r>
    <s v="Kate Spade New York"/>
    <s v="In Full Bloom Blush by Kate Spade for Women - 3.4 oz EDP Spray (Tester)"/>
    <s v="Does not apply"/>
    <n v="14.4"/>
    <s v="US $14.40"/>
    <n v="5"/>
    <s v="5 available / 73 sold"/>
    <n v="73"/>
    <s v="May 22, 2024 21:21:54 PDT"/>
    <s v="Old Bethpage, New York, United States"/>
    <x v="0"/>
    <n v="1051.2"/>
    <s v="Old Bethpage"/>
    <s v=" New York"/>
    <s v=" United States"/>
    <m/>
    <n v="199"/>
    <n v="880"/>
    <n v="1240"/>
    <e v="#NAME?"/>
  </r>
  <r>
    <s v="Katy Perry"/>
    <s v="MEOW by KATY PERRY Eau de Parfum 3.4 oz for 3.3 Women NEW IN BOX"/>
    <s v="Eau de Perfume"/>
    <n v="23.75"/>
    <s v="US $23.75/ea"/>
    <n v="132"/>
    <s v="132 available / 417 sold"/>
    <n v="417"/>
    <s v="May 23, 2024 01:01:37 PDT"/>
    <s v="Dallas, Texas, United States"/>
    <x v="0"/>
    <n v="9903.75"/>
    <s v="Dallas"/>
    <s v=" Texas"/>
    <s v=" United States"/>
    <m/>
    <n v="200"/>
    <n v="403"/>
    <n v="484"/>
    <e v="#NAME?"/>
  </r>
  <r>
    <s v="Katy Perry"/>
    <s v="Indivisible by Katy Perry perfume for Women EDP 3.3 / 3.4 oz New In Box"/>
    <s v="Eau de Parfum"/>
    <n v="15.88"/>
    <s v="US $15.88"/>
    <m/>
    <s v="Last One / 103 sold"/>
    <n v="103"/>
    <s v="May 23, 2024 17:39:08 PDT"/>
    <s v="Dallas, Texas, United States"/>
    <x v="0"/>
    <n v="1635.64"/>
    <s v="Dallas"/>
    <s v=" Texas"/>
    <s v=" United States"/>
    <m/>
    <n v="200"/>
    <n v="784"/>
    <n v="1044"/>
    <e v="#NAME?"/>
  </r>
  <r>
    <s v="Kenneth Cole"/>
    <s v="KENNETH COLE BLACK Cologne for Men 3.4 oz EDT Spray New in Box"/>
    <s v="Eau de Toilette"/>
    <n v="24.7"/>
    <s v="US $24.70/ea"/>
    <m/>
    <s v="Limited quantity available / 12,865 sold"/>
    <n v="12865"/>
    <s v="May 23, 2024 00:24:59 PDT"/>
    <s v="Dallas, Texas, United States"/>
    <x v="1"/>
    <n v="317765.5"/>
    <s v="Dallas"/>
    <s v=" Texas"/>
    <s v=" United States"/>
    <m/>
    <n v="201"/>
    <n v="12"/>
    <n v="17"/>
    <e v="#NAME?"/>
  </r>
  <r>
    <s v="Kenneth Cole"/>
    <s v="Black Kenneth Cole Cologne for Men 3.3 / 3.4 oz Brand New In Box"/>
    <s v="Eau de Toilette"/>
    <n v="24.14"/>
    <s v="US $24.14/ea"/>
    <n v="10"/>
    <s v="More than 10 available / 9,265 sold"/>
    <n v="9265"/>
    <s v="May 24, 2024 08:16:12 PDT"/>
    <s v="Hackensack, New Jersey, United States"/>
    <x v="1"/>
    <n v="223657.1"/>
    <s v="Hackensack"/>
    <s v=" New Jersey"/>
    <s v=" United States"/>
    <m/>
    <n v="201"/>
    <n v="19"/>
    <n v="31"/>
    <e v="#NAME?"/>
  </r>
  <r>
    <s v="Kenneth Cole"/>
    <s v="Reaction for Her by Kenneth Cole 3.3 / 3.4 oz EDP Perfume for Women New In Box"/>
    <s v="Eau de Parfum"/>
    <n v="23.97"/>
    <s v="US $23.97/ea"/>
    <n v="117"/>
    <s v="117 available / 920 sold"/>
    <n v="920"/>
    <s v="May 23, 2024 13:30:08 PDT"/>
    <s v="Dallas, Texas, United States"/>
    <x v="0"/>
    <n v="22052.399999999998"/>
    <s v="Dallas"/>
    <s v=" Texas"/>
    <s v=" United States"/>
    <m/>
    <n v="201"/>
    <n v="248"/>
    <n v="300"/>
    <e v="#NAME?"/>
  </r>
  <r>
    <s v="Kenneth Cole"/>
    <s v="Blue Kenneth Cole Cologne for Men 3.4 oz 3.3 edt Spray New in Box"/>
    <s v="Eau de Toilette"/>
    <n v="28.42"/>
    <s v="US $28.42/ea"/>
    <n v="60"/>
    <s v="60 available / 731 sold"/>
    <n v="731"/>
    <s v="May 19, 2024 19:06:00 PDT"/>
    <s v="Dallas, Texas, United States"/>
    <x v="1"/>
    <n v="20775.02"/>
    <s v="Dallas"/>
    <s v=" Texas"/>
    <s v=" United States"/>
    <m/>
    <n v="201"/>
    <n v="283"/>
    <n v="310"/>
    <e v="#NAME?"/>
  </r>
  <r>
    <s v="Kenneth Cole"/>
    <s v="Tester Men Kenneth Cole Mankind Hero by Kenneth Cole 3.4 oz New No Cap"/>
    <s v="edt"/>
    <n v="24.5"/>
    <s v="US $24.50/ea"/>
    <n v="10"/>
    <s v="More than 10 available / 415 sold"/>
    <n v="415"/>
    <s v="May 07, 2024 07:48:23 PDT"/>
    <s v="Orlando, Florida, United States"/>
    <x v="1"/>
    <n v="10167.5"/>
    <s v="Orlando"/>
    <s v=" Florida"/>
    <s v=" United States"/>
    <m/>
    <n v="201"/>
    <n v="407"/>
    <n v="481"/>
    <e v="#NAME?"/>
  </r>
  <r>
    <s v="Kenneth Cole"/>
    <s v="Kenneth Cole All Over Body Spray for Men 6 Oz Choose Scent"/>
    <s v="Body Spray"/>
    <n v="10.99"/>
    <s v="US $10.99"/>
    <n v="10"/>
    <s v="More than 10 available / 368 sold"/>
    <n v="368"/>
    <s v="May 24, 2024 05:30:37 PDT"/>
    <s v="Brooklyn, New York, United States"/>
    <x v="1"/>
    <n v="4044.32"/>
    <s v="Brooklyn"/>
    <s v=" New York"/>
    <s v=" United States"/>
    <m/>
    <n v="201"/>
    <n v="437"/>
    <n v="740"/>
    <e v="#NAME?"/>
  </r>
  <r>
    <s v="Kenneth Cole"/>
    <s v="Kenneth Cole For Him by kenneth Cole cologne EDT 3.3 / 3.4 oz New Tester"/>
    <s v="Eau de Toilette"/>
    <n v="18.66"/>
    <s v="US $18.66/ea"/>
    <n v="26"/>
    <s v="26 available / 58 sold"/>
    <n v="58"/>
    <s v="May 06, 2024 23:28:14 PDT"/>
    <s v="Dallas, Texas, United States"/>
    <x v="1"/>
    <n v="1082.28"/>
    <s v="Dallas"/>
    <s v=" Texas"/>
    <s v=" United States"/>
    <m/>
    <n v="201"/>
    <n v="950"/>
    <n v="1231"/>
    <e v="#NAME?"/>
  </r>
  <r>
    <s v="Kenneth Cole"/>
    <s v="KENNETH COLE BLACK Cologne for Men 3.4 oz EDT Spray New in Box"/>
    <s v="Eau de Toilette"/>
    <n v="24.15"/>
    <s v="US $24.15/ea"/>
    <n v="10"/>
    <s v="More than 10 available / 14 sold"/>
    <n v="14"/>
    <s v=""/>
    <s v="Miami, Florida, United States"/>
    <x v="1"/>
    <n v="338.09999999999997"/>
    <s v="Miami"/>
    <s v=" Florida"/>
    <s v=" United States"/>
    <m/>
    <n v="201"/>
    <n v="1480"/>
    <n v="1622"/>
    <e v="#NAME?"/>
  </r>
  <r>
    <s v="Kenneth Cole Reaction"/>
    <s v="Kenneth Cole Reaction 3.4 new without box"/>
    <s v="Eau de Toilette"/>
    <n v="22.99"/>
    <s v="US $22.99"/>
    <n v="10"/>
    <s v="More than 10 available / 31 sold"/>
    <n v="31"/>
    <s v="May 17, 2024 11:38:55 PDT"/>
    <s v="Bogota, New Jersey, United States"/>
    <x v="1"/>
    <n v="712.68999999999994"/>
    <s v="Bogota"/>
    <s v=" New Jersey"/>
    <s v=" United States"/>
    <m/>
    <n v="202"/>
    <n v="1177"/>
    <n v="1361"/>
    <e v="#NAME?"/>
  </r>
  <r>
    <s v="KENZO"/>
    <s v="Kenzo Homme 3.7 oz/ 110 ml Eau de Toilette Intense Spray for Men. New Sealed Box"/>
    <s v="Eau de Toilette"/>
    <n v="47.99"/>
    <s v="US $47.99/ea"/>
    <n v="10"/>
    <s v="10 available / 165 sold"/>
    <n v="165"/>
    <s v="May 24, 2024 08:20:39 PDT"/>
    <s v="Katy, Texas, United States"/>
    <x v="1"/>
    <n v="7918.35"/>
    <s v="Katy"/>
    <s v=" Texas"/>
    <s v=" United States"/>
    <m/>
    <n v="203"/>
    <n v="637"/>
    <n v="546"/>
    <e v="#NAME?"/>
  </r>
  <r>
    <s v="KENZO"/>
    <s v="Kenzo Amour by Kenzo EDP For Women Spray 3.3 oz / 100 ml *NEW IN BOX*"/>
    <s v="Eau de Parfum"/>
    <n v="39.99"/>
    <s v="US $39.99"/>
    <n v="10"/>
    <s v="More than 10 available / 102 sold"/>
    <n v="102"/>
    <s v="May 08, 2024 10:56:21 PDT"/>
    <s v="Miami, Florida, United States"/>
    <x v="0"/>
    <n v="4078.98"/>
    <s v="Miami"/>
    <s v=" Florida"/>
    <s v=" United States"/>
    <m/>
    <n v="203"/>
    <n v="791"/>
    <n v="735"/>
    <e v="#NAME?"/>
  </r>
  <r>
    <s v="KENZO"/>
    <s v="Kenzo Jungle Elephant by Kenzo EDP For Women 3.4 oz / 100 ml *NEW IN BOX*"/>
    <s v="Eau de Parfum"/>
    <n v="38.99"/>
    <s v="US $38.99"/>
    <n v="10"/>
    <s v="More than 10 available / 57 sold"/>
    <n v="57"/>
    <s v="May 08, 2024 10:46:42 PDT"/>
    <s v="Miami, Florida, United States"/>
    <x v="0"/>
    <n v="2222.4300000000003"/>
    <s v="Miami"/>
    <s v=" Florida"/>
    <s v=" United States"/>
    <m/>
    <n v="203"/>
    <n v="955"/>
    <n v="922"/>
    <e v="#NAME?"/>
  </r>
  <r>
    <s v="KENZO"/>
    <s v="Kenzo Homme MARINE 3.7 oz./110 ml. Eau de Toilette Marine Spray for Men New"/>
    <s v="Eau de Toilette"/>
    <n v="76.989999999999995"/>
    <s v="US $76.99/ea"/>
    <n v="10"/>
    <s v="10 available / 33 sold"/>
    <n v="33"/>
    <s v="May 22, 2024 07:49:14 PDT"/>
    <s v="Katy, Texas, United States"/>
    <x v="1"/>
    <n v="2540.6699999999996"/>
    <s v="Katy"/>
    <s v=" Texas"/>
    <s v=" United States"/>
    <m/>
    <n v="203"/>
    <n v="1156"/>
    <n v="883"/>
    <e v="#NAME?"/>
  </r>
  <r>
    <s v="Khadlaj"/>
    <s v="Khadlaj Hareem Al Sultan Gold Concentrated Oil Perfume 35 ml Women Spray"/>
    <s v="Oil Perfume"/>
    <n v="25.99"/>
    <s v="US $25.99/ea"/>
    <n v="10"/>
    <s v="More than 10 available / 49 sold"/>
    <n v="49"/>
    <s v="May 22, 2024 20:08:27 PDT"/>
    <s v="New York, New York, United States"/>
    <x v="0"/>
    <n v="1273.51"/>
    <s v="New York"/>
    <s v=" New York"/>
    <s v=" United States"/>
    <m/>
    <n v="204"/>
    <n v="999"/>
    <n v="1147"/>
    <e v="#NAME?"/>
  </r>
  <r>
    <s v="Khadlaj"/>
    <s v="Shiyaaka KHADLAJ 100ML 3.4.OZ EAU DE PARFUM SPRAY"/>
    <s v="Eau de Parfum"/>
    <n v="38"/>
    <s v="US $38.00"/>
    <m/>
    <s v="Last One / 8 sold"/>
    <n v="8"/>
    <s v="Apr 27, 2024 08:14:50 PDT"/>
    <s v="Hicksville, New York, United States"/>
    <x v="0"/>
    <n v="304"/>
    <s v="Hicksville"/>
    <s v=" New York"/>
    <s v=" United States"/>
    <m/>
    <n v="204"/>
    <n v="1644"/>
    <n v="1658"/>
    <e v="#NAME?"/>
  </r>
  <r>
    <s v="Khadlaj"/>
    <s v="Khadlaj Karus Blu Spice 3.4 EDP New 🆕"/>
    <s v="Eau de Parfum"/>
    <n v="54.86"/>
    <s v="US $54.86"/>
    <n v="3"/>
    <s v="3 available / 4 sold"/>
    <n v="4"/>
    <s v="May 23, 2024 22:14:29 PDT"/>
    <s v="Brooklyn, New York, United States"/>
    <x v="1"/>
    <n v="219.44"/>
    <s v="Brooklyn"/>
    <s v=" New York"/>
    <s v=" United States"/>
    <m/>
    <n v="204"/>
    <n v="1798"/>
    <n v="1733"/>
    <e v="#NAME?"/>
  </r>
  <r>
    <s v="Khadlaj"/>
    <s v="Shiyaaka for Men EDP Spray 100ML (3.4 FL.OZ) By Khadlaj (Woody, Aromatic, Earth)"/>
    <s v="Eau de Parfum"/>
    <n v="29.99"/>
    <s v="US $29.99/ea"/>
    <n v="10"/>
    <s v="More than 10 available"/>
    <m/>
    <s v=""/>
    <s v="Little Ferry, New Jersey, United States"/>
    <x v="0"/>
    <n v="0"/>
    <s v="Little Ferry"/>
    <s v=" New Jersey"/>
    <s v=" United States"/>
    <m/>
    <n v="204"/>
    <e v="#N/A"/>
    <n v="1979"/>
    <e v="#NAME?"/>
  </r>
  <r>
    <s v="Kilian"/>
    <s v="*YOU PICK!* Kilian LOVE DON'T BE SHY, GOOD GIRL GONE BAD 1.5ml OFFICIAL Samples"/>
    <s v="Eau de Parfum"/>
    <n v="8.99"/>
    <s v="US $8.99"/>
    <n v="10"/>
    <s v="More than 10 available / 344 sold"/>
    <n v="344"/>
    <s v="May 07, 2024 20:15:06 PDT"/>
    <s v="Ashburnham, Massachusetts, United States"/>
    <x v="0"/>
    <n v="3092.56"/>
    <s v="Ashburnham"/>
    <s v=" Massachusetts"/>
    <s v=" United States"/>
    <m/>
    <n v="205"/>
    <n v="450"/>
    <n v="819"/>
    <e v="#NAME?"/>
  </r>
  <r>
    <s v="Kilian"/>
    <s v="Kilian Angels' Share Eau De Parfum Sample Spray Vial 1.5ml / 0.05oz"/>
    <s v="Eau de Parfum"/>
    <n v="7.99"/>
    <s v="US $7.99/ea"/>
    <n v="10"/>
    <s v="More than 10 available / 333 sold"/>
    <n v="333"/>
    <s v="Apr 10, 2024 17:57:58 PDT"/>
    <s v="Flushing, New York, United States"/>
    <x v="0"/>
    <n v="2660.67"/>
    <s v="Flushing"/>
    <s v=" New York"/>
    <s v=" United States"/>
    <m/>
    <n v="205"/>
    <n v="457"/>
    <n v="868"/>
    <e v="#NAME?"/>
  </r>
  <r>
    <s v="Kilian"/>
    <s v="Love by Kilian Don't Be Shy Eau de Parfum 7.5 ml/0.25 fl. oz. Free Shipping …"/>
    <s v="Eau de Parfum"/>
    <n v="29.75"/>
    <s v="US $29.75"/>
    <n v="9"/>
    <s v="9 available / 80 sold"/>
    <n v="80"/>
    <s v="May 24, 2024 09:49:39 PDT"/>
    <s v="Tulsa, Oklahoma, United States"/>
    <x v="0"/>
    <n v="2380"/>
    <s v="Tulsa"/>
    <s v=" Oklahoma"/>
    <s v=" United States"/>
    <m/>
    <n v="205"/>
    <n v="847"/>
    <n v="902"/>
    <e v="#NAME?"/>
  </r>
  <r>
    <s v="Kilian"/>
    <s v="Good Girl Gone Bad by Kilian 1.7 oz / 50 ml Eau De Parfum Spray - New"/>
    <s v="Eau de Parfum"/>
    <n v="100.99"/>
    <s v="US $100.99"/>
    <m/>
    <s v="Last One / 48 sold"/>
    <n v="48"/>
    <s v="May 17, 2024 03:24:34 PDT"/>
    <s v="Buffalo Mills, Pennsylvania, United States"/>
    <x v="0"/>
    <n v="4847.5199999999995"/>
    <s v="Buffalo Mills"/>
    <s v=" Pennsylvania"/>
    <s v=" United States"/>
    <m/>
    <n v="205"/>
    <n v="1006"/>
    <n v="690"/>
    <e v="#NAME?"/>
  </r>
  <r>
    <s v="Kilian"/>
    <s v="Angels' Share By Kilian 1.7 oz Eau de Parfum Spray Refillable 50ML NEW WITH BOX"/>
    <s v="Eau de Parfum"/>
    <n v="64.88"/>
    <s v="US $64.88/ea"/>
    <n v="5"/>
    <s v="5 available / 42 sold"/>
    <n v="42"/>
    <s v="May 24, 2024 02:15:36 PDT"/>
    <s v=" SAN FRANCISCO, CA, USA, Hong Kong"/>
    <x v="0"/>
    <n v="2724.96"/>
    <s v=" SAN FRANCISCO"/>
    <s v=" CA"/>
    <s v=" USA"/>
    <s v=" Hong Kong"/>
    <n v="205"/>
    <n v="1054"/>
    <n v="858"/>
    <e v="#NAME?"/>
  </r>
  <r>
    <s v="Kilian"/>
    <s v="Good Girl Gone Bad by Kilian 1.7 oz EDP REFILLABLE Spray. New Sealed Box"/>
    <s v="Eau de Parfum"/>
    <n v="99.99"/>
    <s v="US $99.99"/>
    <m/>
    <s v="Last One / 20 sold"/>
    <n v="20"/>
    <s v="May 17, 2024 04:42:34 PDT"/>
    <s v="Amigo, West Virginia, United States"/>
    <x v="0"/>
    <n v="1999.8"/>
    <s v="Amigo"/>
    <s v=" West Virginia"/>
    <s v=" United States"/>
    <m/>
    <n v="205"/>
    <n v="1346"/>
    <n v="955"/>
    <e v="#NAME?"/>
  </r>
  <r>
    <s v="Kilian"/>
    <s v="Good Girl Gone Bad by Kilian 1.7 oz. EDP REFILLABLE Spray Women. New Sealed Box"/>
    <s v="Eau de Parfum"/>
    <n v="99.99"/>
    <s v="US $99.99"/>
    <m/>
    <s v="Last One / 20 sold"/>
    <n v="20"/>
    <s v="May 17, 2024 04:48:52 PDT"/>
    <s v="Amigo, West Virginia, United States"/>
    <x v="0"/>
    <n v="1999.8"/>
    <s v="Amigo"/>
    <s v=" West Virginia"/>
    <s v=" United States"/>
    <m/>
    <n v="205"/>
    <n v="1346"/>
    <n v="955"/>
    <e v="#NAME?"/>
  </r>
  <r>
    <s v="Kilian"/>
    <s v="KILIAN Paris Can't Stop Loving You Full Size 1.7oz/50mL, New in Sealed Box"/>
    <s v="Eau de Parfum"/>
    <n v="100.99"/>
    <s v="US $100.99"/>
    <m/>
    <s v="Last One / 15 sold"/>
    <n v="15"/>
    <s v="May 16, 2024 03:17:16 PDT"/>
    <s v="Jefferson, Texas, United States"/>
    <x v="0"/>
    <n v="1514.85"/>
    <s v="Jefferson"/>
    <s v=" Texas"/>
    <s v=" United States"/>
    <m/>
    <n v="205"/>
    <n v="1456"/>
    <n v="1072"/>
    <e v="#NAME?"/>
  </r>
  <r>
    <s v="Kilian"/>
    <s v="Kilian Paris Can't Stop Loving You 50ml/ 1.7oz EDP New &amp; Sealed"/>
    <s v="Eau de Parfum"/>
    <n v="100"/>
    <s v="US $100.00"/>
    <m/>
    <s v="Last One / 12 sold"/>
    <n v="12"/>
    <s v="May 20, 2024 18:17:12 PDT"/>
    <s v="Oxnard, California, United States"/>
    <x v="0"/>
    <n v="1200"/>
    <s v="Oxnard"/>
    <s v=" California"/>
    <s v=" United States"/>
    <m/>
    <n v="205"/>
    <n v="1531"/>
    <n v="1175"/>
    <e v="#NAME?"/>
  </r>
  <r>
    <s v="Kilian"/>
    <s v="Roses on Ice by Kilian 1.7 oz Eau de Parfum Spray for Women-New In Box"/>
    <s v="Eau de Parfum"/>
    <n v="64.989999999999995"/>
    <s v="US $64.99/ea"/>
    <n v="5"/>
    <s v="5 available / 4 sold"/>
    <n v="4"/>
    <s v="May 19, 2024 18:49:34 PDT"/>
    <s v="New Jersey,United States, Hong Kong"/>
    <x v="0"/>
    <n v="259.95999999999998"/>
    <s v="New Jersey"/>
    <s v="United States"/>
    <s v=" Hong Kong"/>
    <m/>
    <n v="205"/>
    <n v="1798"/>
    <n v="1697"/>
    <e v="#NAME?"/>
  </r>
  <r>
    <s v="Kilian"/>
    <s v="Good Girl Gone Bad By Kilian 50 ml/ 1.7oz Eau de Parfum Spray NEW SEALED"/>
    <s v="Eau de Parfum"/>
    <n v="54.99"/>
    <s v="US $54.99/ea"/>
    <n v="4"/>
    <s v="4 available / 4 sold"/>
    <n v="4"/>
    <s v="May 08, 2024 18:29:03 PDT"/>
    <s v="Pomona,California USA, Hong Kong"/>
    <x v="0"/>
    <n v="219.96"/>
    <s v="Pomona"/>
    <s v="California USA"/>
    <s v=" Hong Kong"/>
    <m/>
    <n v="205"/>
    <n v="1798"/>
    <n v="1731"/>
    <e v="#NAME?"/>
  </r>
  <r>
    <s v="Kilian"/>
    <s v="2 Kilian Good Girl Gone Bad Eau De Parfum Mini 1.5mL + Le Rouge Lip Travel Set"/>
    <s v="Eau de Parfum"/>
    <n v="9.9"/>
    <s v="US $9.90"/>
    <n v="6"/>
    <s v="6 available / 2 sold"/>
    <n v="2"/>
    <s v=""/>
    <s v="Houston, Texas, United States"/>
    <x v="0"/>
    <n v="19.8"/>
    <s v="Houston"/>
    <s v=" Texas"/>
    <s v=" United States"/>
    <m/>
    <n v="205"/>
    <n v="1891"/>
    <n v="1970"/>
    <e v="#NAME?"/>
  </r>
  <r>
    <s v="Kim Kardashian"/>
    <s v="Pure Honey by Kim Kardashian perfume for women EDP 3.3 / 3.4 oz New in Box"/>
    <s v="Eau de Parfum"/>
    <n v="19.53"/>
    <s v="US $19.53/ea"/>
    <n v="47"/>
    <s v="47 available / 537 sold"/>
    <n v="537"/>
    <s v="May 08, 2024 12:19:44 PDT"/>
    <s v="Dallas, Texas, United States"/>
    <x v="0"/>
    <n v="10487.61"/>
    <s v="Dallas"/>
    <s v=" Texas"/>
    <s v=" United States"/>
    <m/>
    <n v="206"/>
    <n v="348"/>
    <n v="469"/>
    <e v="#NAME?"/>
  </r>
  <r>
    <s v="Kim Kardashian"/>
    <s v="KIM KARDASHIAN GOLD Perfume 3.3 / 3.4 oz EDP For Women NEW IN BOX"/>
    <s v="Eau de Perfume"/>
    <n v="16.63"/>
    <s v="US $16.63/ea"/>
    <n v="37"/>
    <s v="37 available / 528 sold"/>
    <n v="528"/>
    <s v="May 14, 2024 12:55:23 PDT"/>
    <s v="Dallas, Texas, United States"/>
    <x v="0"/>
    <n v="8780.64"/>
    <s v="Dallas"/>
    <s v=" Texas"/>
    <s v=" United States"/>
    <m/>
    <n v="206"/>
    <n v="351"/>
    <n v="525"/>
    <e v="#NAME?"/>
  </r>
  <r>
    <s v="Kim Kardashian"/>
    <s v="Kim Kardashian True Reflection Eau De Parfum Spray. Perfume for Women. 1 fl.oz"/>
    <s v="Eau de Parfum"/>
    <n v="9.49"/>
    <s v="US $9.49/ea"/>
    <n v="5"/>
    <s v="5 available / 491 sold"/>
    <n v="491"/>
    <s v="May 23, 2024 13:11:55 PDT"/>
    <s v="Miami, Florida, United States"/>
    <x v="0"/>
    <n v="4659.59"/>
    <s v="Miami"/>
    <s v=" Florida"/>
    <s v=" United States"/>
    <m/>
    <n v="206"/>
    <n v="363"/>
    <n v="700"/>
    <e v="#NAME?"/>
  </r>
  <r>
    <s v="King"/>
    <s v="Bharara King Eau De Parfum Men 3.4 Oz"/>
    <s v="Fragrance &amp; Perfume"/>
    <n v="74.8"/>
    <s v="US $74.80"/>
    <m/>
    <s v="Last One / 430 sold"/>
    <n v="430"/>
    <s v="May 24, 2024 09:36:50 PDT"/>
    <s v="Dallas, Texas, United States"/>
    <x v="1"/>
    <n v="32164"/>
    <s v="Dallas"/>
    <s v=" Texas"/>
    <s v=" United States"/>
    <m/>
    <n v="207"/>
    <n v="394"/>
    <n v="242"/>
    <e v="#NAME?"/>
  </r>
  <r>
    <s v="king of kings"/>
    <s v="King of Kings Royal Blue Parfum 3.4 oz for Men is a wonderful men's fragrance"/>
    <s v="Perfume"/>
    <n v="79.989999999999995"/>
    <s v="US $79.99"/>
    <n v="7"/>
    <s v="7 available / 43 sold"/>
    <n v="43"/>
    <s v="May 21, 2024 12:02:21 PDT"/>
    <s v="North Brunswick, New Jersey, United States"/>
    <x v="1"/>
    <n v="3439.5699999999997"/>
    <s v="North Brunswick"/>
    <s v=" New Jersey"/>
    <s v=" United States"/>
    <m/>
    <n v="208"/>
    <n v="1044"/>
    <n v="788"/>
    <e v="#NAME?"/>
  </r>
  <r>
    <s v="KING OF KINGS"/>
    <s v="ROYAL NOIR 3.4 OZ PARFUM BY KING OF KINGS"/>
    <s v="Perfume"/>
    <n v="79.989999999999995"/>
    <s v="US $79.99"/>
    <n v="9"/>
    <s v="9 available / 15 sold"/>
    <n v="15"/>
    <s v="May 15, 2024 12:51:02 PDT"/>
    <s v="North Brunswick, New Jersey, United States"/>
    <x v="1"/>
    <n v="1199.8499999999999"/>
    <s v="North Brunswick"/>
    <s v=" New Jersey"/>
    <s v=" United States"/>
    <m/>
    <n v="208"/>
    <n v="1456"/>
    <n v="1177"/>
    <e v="#NAME?"/>
  </r>
  <r>
    <s v="L’OCCITANE"/>
    <s v="L'Occitane En Provence Eau Des Baux EDT 3.4 oz 100 ml Eav Des Bavx New Original"/>
    <s v="Eau de Toilette"/>
    <n v="59"/>
    <s v="US $59.00"/>
    <n v="5"/>
    <s v="5 available / 4 sold"/>
    <n v="4"/>
    <s v="May 19, 2024 09:48:36 PDT"/>
    <s v="Winter Haven, Florida, United States"/>
    <x v="1"/>
    <n v="236"/>
    <s v="Winter Haven"/>
    <s v=" Florida"/>
    <s v=" United States"/>
    <m/>
    <n v="209"/>
    <n v="1798"/>
    <n v="1714"/>
    <e v="#NAME?"/>
  </r>
  <r>
    <s v="Lacoste"/>
    <s v="Lacoste Eau De Lacoste Blanc L.12.12 Cologne for Men 5.9 / 6 oz New In Box"/>
    <s v="Eau de Toilette"/>
    <n v="54.5"/>
    <s v="US $54.50"/>
    <n v="2"/>
    <s v="2 available / 1,995 sold"/>
    <n v="1995"/>
    <s v="May 21, 2024 17:08:14 PDT"/>
    <s v="Hackensack, New Jersey, United States"/>
    <x v="1"/>
    <n v="108727.5"/>
    <s v="Hackensack"/>
    <s v=" New Jersey"/>
    <s v=" United States"/>
    <m/>
    <n v="210"/>
    <n v="145"/>
    <n v="90"/>
    <e v="#NAME?"/>
  </r>
  <r>
    <s v="Lacoste"/>
    <s v="L'homme Lacoste Intense by Lacoste cologne EDT 3.3 / 3.4 oz New in Box"/>
    <s v="Eau de Toilette"/>
    <n v="32.5"/>
    <s v="US $32.50/ea"/>
    <n v="40"/>
    <s v="40 available / 634 sold"/>
    <n v="634"/>
    <s v="May 10, 2024 10:21:09 PDT"/>
    <s v="Dallas, Texas, United States"/>
    <x v="1"/>
    <n v="20605"/>
    <s v="Dallas"/>
    <s v=" Texas"/>
    <s v=" United States"/>
    <m/>
    <n v="210"/>
    <n v="306"/>
    <n v="311"/>
    <e v="#NAME?"/>
  </r>
  <r>
    <s v="Lacoste"/>
    <s v="Lacoste Style in Play RED Men 4.2 oz 125 ml Eau De Toilette Spray Same As Photo"/>
    <s v="Eau de Toilette"/>
    <n v="47.34"/>
    <s v="US $47.34/ea"/>
    <n v="4"/>
    <s v="4 available / 14 sold"/>
    <n v="14"/>
    <s v=""/>
    <s v="Westminster, California, United States"/>
    <x v="1"/>
    <n v="662.76"/>
    <s v="Westminster"/>
    <s v=" California"/>
    <s v=" United States"/>
    <m/>
    <n v="210"/>
    <n v="1480"/>
    <n v="1392"/>
    <e v="#NAME?"/>
  </r>
  <r>
    <s v="Lacoste"/>
    <s v="Lacoste Essential Eau De Toilette Pour Homme ~ 4.2 FL OZ ~ Sealed ~ AUTHENTIC"/>
    <s v="Eau de Toilette"/>
    <n v="31.95"/>
    <s v="US $31.95"/>
    <n v="10"/>
    <s v="More than 10 available / 12 sold"/>
    <n v="12"/>
    <s v="May 15, 2024 07:37:26 PDT"/>
    <s v="Oneida, Tennessee, United States"/>
    <x v="1"/>
    <n v="383.4"/>
    <s v="Oneida"/>
    <s v=" Tennessee"/>
    <s v=" United States"/>
    <m/>
    <n v="210"/>
    <n v="1531"/>
    <n v="1594"/>
    <e v="#NAME?"/>
  </r>
  <r>
    <s v="Lacoste"/>
    <s v="Lacoste Eau De Toilette L.12.12 Blanc Cologne 3.3 oz/ 100ml for Men"/>
    <s v="Eau De Toilette"/>
    <n v="36.68"/>
    <s v="US $36.68/ea"/>
    <n v="10"/>
    <s v="More than 10 available / 9 sold"/>
    <n v="9"/>
    <s v="May 22, 2024 18:48:58 PDT"/>
    <s v="Austin, Texas, United States"/>
    <x v="1"/>
    <n v="330.12"/>
    <s v="Austin"/>
    <s v=" Texas"/>
    <s v=" United States"/>
    <m/>
    <n v="210"/>
    <n v="1615"/>
    <n v="1629"/>
    <e v="#NAME?"/>
  </r>
  <r>
    <s v="Lake&amp;skye"/>
    <s v="Lake &amp; Skye 11 11 Eau De Parfum 3.4oz  (WITHOUT BOX)"/>
    <s v="Eau de Parfum"/>
    <n v="99.99"/>
    <s v="US $99.99/ea"/>
    <n v="2"/>
    <s v="2 available / 3 sold"/>
    <n v="3"/>
    <s v="May 23, 2024 20:28:37 PDT"/>
    <s v="Elgin, Illinois, United States"/>
    <x v="0"/>
    <n v="299.96999999999997"/>
    <s v="Elgin"/>
    <s v=" Illinois"/>
    <s v=" United States"/>
    <m/>
    <n v="211"/>
    <n v="1848"/>
    <n v="1662"/>
    <e v="#NAME?"/>
  </r>
  <r>
    <s v="Lalique"/>
    <s v="Encre Noire by Lalique Cologne for Men EDT 3.3 / 3.4 oz New In Box"/>
    <s v="Eau de Toilette"/>
    <n v="26.52"/>
    <s v="US $26.52/ea"/>
    <m/>
    <s v="Limited quantity available / 1,866 sold"/>
    <n v="1866"/>
    <s v="May 24, 2024 07:55:09 PDT"/>
    <s v="Dallas, Texas, United States"/>
    <x v="1"/>
    <n v="49486.32"/>
    <s v="Dallas"/>
    <s v=" Texas"/>
    <s v=" United States"/>
    <m/>
    <n v="212"/>
    <n v="159"/>
    <n v="173"/>
    <e v="#NAME?"/>
  </r>
  <r>
    <s v="Lalique"/>
    <s v="Lalique by Lalique cologne for men EDP 4.2 oz New in Box"/>
    <s v="Eau de Parfum"/>
    <n v="31.47"/>
    <s v="US $31.47/ea"/>
    <n v="48"/>
    <s v="48 available / 397 sold"/>
    <n v="397"/>
    <s v="Apr 24, 2024 22:58:09 PDT"/>
    <s v="Dallas, Texas, United States"/>
    <x v="1"/>
    <n v="12493.59"/>
    <s v="Dallas"/>
    <s v=" Texas"/>
    <s v=" United States"/>
    <m/>
    <n v="212"/>
    <n v="419"/>
    <n v="425"/>
    <e v="#NAME?"/>
  </r>
  <r>
    <s v="Lalique"/>
    <s v="Brioni Intense by Brioni, 3.4 oz EDP Spray for Men"/>
    <s v="Eau De Parfum"/>
    <n v="57.46"/>
    <s v="US $57.46/ea"/>
    <n v="10"/>
    <s v="More than 10 available / 202 sold"/>
    <n v="202"/>
    <s v="May 24, 2024 08:50:39 PDT"/>
    <s v="Edison, New Jersey, United States"/>
    <x v="1"/>
    <n v="11606.92"/>
    <s v="Edison"/>
    <s v=" New Jersey"/>
    <s v=" United States"/>
    <m/>
    <n v="212"/>
    <n v="587"/>
    <n v="444"/>
    <e v="#NAME?"/>
  </r>
  <r>
    <s v="Lalique"/>
    <s v="Lalique Pour Homme Lion / Lalique EDP Spray 4.2 oz (m)"/>
    <s v="Eau de Parfum"/>
    <n v="27.25"/>
    <s v="US $27.25"/>
    <n v="3"/>
    <s v="3 available / 24 sold"/>
    <n v="24"/>
    <s v="May 22, 2024 11:50:35 PDT"/>
    <s v="Brooklyn, New York, United States"/>
    <x v="1"/>
    <n v="654"/>
    <s v="Brooklyn"/>
    <s v=" New York"/>
    <s v=" United States"/>
    <m/>
    <n v="212"/>
    <n v="1275"/>
    <n v="1402"/>
    <e v="#NAME?"/>
  </r>
  <r>
    <s v="Lalique"/>
    <s v="Encre Noire A Lextreme / Lalique EDP Spray 3.3 oz (100 ml) (m)"/>
    <s v="Eau de Parfum"/>
    <n v="28.19"/>
    <s v="US $28.19"/>
    <n v="3"/>
    <s v="3 available / 10 sold"/>
    <n v="10"/>
    <s v="May 21, 2024 15:32:31 PDT"/>
    <s v="Brooklyn, New York, United States"/>
    <x v="1"/>
    <n v="281.90000000000003"/>
    <s v="Brooklyn"/>
    <s v=" New York"/>
    <s v=" United States"/>
    <m/>
    <n v="212"/>
    <n v="1586"/>
    <n v="1678"/>
    <e v="#NAME?"/>
  </r>
  <r>
    <s v="Lalique"/>
    <s v="Encre Noire A L'extreme by Lalique cologne for him EDP 3.3 / 3.4 oz New Tester"/>
    <s v="Eau de Parfum"/>
    <n v="25.74"/>
    <s v="US $25.74/ea"/>
    <n v="5"/>
    <s v="5 available / 7 sold"/>
    <n v="7"/>
    <s v="May 14, 2024 11:28:23 PDT"/>
    <s v="Dallas, Texas, United States"/>
    <x v="1"/>
    <n v="180.17999999999998"/>
    <s v="Dallas"/>
    <s v=" Texas"/>
    <s v=" United States"/>
    <m/>
    <n v="212"/>
    <n v="1686"/>
    <n v="1773"/>
    <e v="#NAME?"/>
  </r>
  <r>
    <s v="Lancome"/>
    <s v="Poeme by Lancome 3.4 oz./ 100 ml. L'eau de Parfum Spray for Women in Sealed Box"/>
    <s v="L'eau de Parfum"/>
    <n v="86.99"/>
    <s v="US $86.99/ea"/>
    <n v="10"/>
    <s v="10 available / 1,385 sold"/>
    <n v="1385"/>
    <s v="May 23, 2024 18:19:08 PDT"/>
    <s v="Katy, Texas, United States"/>
    <x v="0"/>
    <n v="120481.15"/>
    <s v="Katy"/>
    <s v=" Texas"/>
    <s v=" United States"/>
    <m/>
    <n v="213"/>
    <n v="197"/>
    <n v="79"/>
    <e v="#NAME?"/>
  </r>
  <r>
    <s v="Lancome"/>
    <s v="La Vie Est Belle by Lancome Paris 2.5 fl oz EDP Perfume for Women New In Box"/>
    <s v="Eau de Parfum"/>
    <n v="37.99"/>
    <s v="US $37.99/ea"/>
    <n v="10"/>
    <s v="More than 10 available / 517 sold"/>
    <n v="517"/>
    <s v="May 23, 2024 08:08:10 PDT"/>
    <s v="Detroit, Michigan, United States"/>
    <x v="0"/>
    <n v="19640.830000000002"/>
    <s v="Detroit"/>
    <s v=" Michigan"/>
    <s v=" United States"/>
    <m/>
    <n v="213"/>
    <n v="353"/>
    <n v="318"/>
    <e v="#NAME?"/>
  </r>
  <r>
    <s v="Lancome"/>
    <s v="Miracle by Lancome Perfume for Women 3.4 oz edp New In Box"/>
    <s v="Eau de Parfum"/>
    <n v="35.99"/>
    <s v="US $35.99/ea"/>
    <n v="10"/>
    <s v="More than 10 available / 161 sold"/>
    <n v="161"/>
    <s v="May 19, 2024 08:02:19 PDT"/>
    <s v="Detroit, Michigan, United States"/>
    <x v="0"/>
    <n v="5794.39"/>
    <s v="Detroit"/>
    <s v=" Michigan"/>
    <s v=" United States"/>
    <m/>
    <n v="213"/>
    <n v="643"/>
    <n v="647"/>
    <e v="#NAME?"/>
  </r>
  <r>
    <s v="LANCOME"/>
    <s v="Lancome Idole Le Parfum  Spray  25ML/0.8 fl OZ New In Box"/>
    <s v="Eau de Parfum"/>
    <n v="26.99"/>
    <s v="US $26.99"/>
    <n v="10"/>
    <s v="More than 10 available / 44 sold"/>
    <n v="44"/>
    <s v="May 17, 2024 19:59:50 PDT"/>
    <s v="Villa Rica, Georgia, United States"/>
    <x v="0"/>
    <n v="1187.56"/>
    <s v="Villa Rica"/>
    <s v=" Georgia"/>
    <s v=" United States"/>
    <m/>
    <n v="213"/>
    <n v="1038"/>
    <n v="1191"/>
    <e v="#NAME?"/>
  </r>
  <r>
    <s v="Lancôme"/>
    <s v="Hypnose by Lancome 2.5 oz EDP Perfume for Women New In Box"/>
    <s v="Eau de Parfum"/>
    <n v="67.98"/>
    <s v="US $67.98/ea"/>
    <m/>
    <s v="Limited quantity available / 705 sold"/>
    <n v="705"/>
    <s v="May 22, 2024 11:42:02 PDT"/>
    <s v="Hackensack, New Jersey, United States"/>
    <x v="0"/>
    <n v="47925.9"/>
    <s v="Hackensack"/>
    <s v=" New Jersey"/>
    <s v=" United States"/>
    <m/>
    <n v="214"/>
    <n v="288"/>
    <n v="176"/>
    <e v="#NAME?"/>
  </r>
  <r>
    <s v="Lancôme"/>
    <s v="MIRACLE by Lancome EDP for Women 3.4 oz / 100 ml *NEW IN SEALED BOX*"/>
    <s v="Eau de Parfum"/>
    <n v="52.99"/>
    <s v="US $52.99"/>
    <n v="10"/>
    <s v="More than 10 available / 287 sold"/>
    <n v="287"/>
    <s v="May 08, 2024 11:20:46 PDT"/>
    <s v="Miami, Florida, United States"/>
    <x v="0"/>
    <n v="15208.130000000001"/>
    <s v="Miami"/>
    <s v=" Florida"/>
    <s v=" United States"/>
    <m/>
    <n v="214"/>
    <n v="490"/>
    <n v="380"/>
    <e v="#NAME?"/>
  </r>
  <r>
    <s v="Lancôme"/>
    <s v="Lot 3 x Lancome Perfume La Vie Est Belle Eau de Parfum EDP Travel Size 4ml =12ml"/>
    <s v="Eau de Parfum"/>
    <n v="14.99"/>
    <s v="US $14.99"/>
    <n v="10"/>
    <s v="More than 10 available / 256 sold"/>
    <n v="256"/>
    <s v="May 22, 2024 22:50:00 PDT"/>
    <s v="Newark, Delaware, United States"/>
    <x v="0"/>
    <n v="3837.44"/>
    <s v="Newark"/>
    <s v=" Delaware"/>
    <s v=" United States"/>
    <m/>
    <n v="214"/>
    <n v="528"/>
    <n v="757"/>
    <e v="#NAME?"/>
  </r>
  <r>
    <s v="Lancôme"/>
    <s v="Miracle Perfume by Lancome 3.4 oz L'eau de Parfum Spray for Women NEW &amp; SEALED"/>
    <s v="Eau de Parfum"/>
    <n v="32.99"/>
    <s v="US $32.99/ea"/>
    <n v="8"/>
    <s v="8 available / 238 sold"/>
    <n v="238"/>
    <s v="May 24, 2024 05:13:26 PDT"/>
    <s v="Hamtramck, Michigan, United States"/>
    <x v="0"/>
    <n v="7851.6200000000008"/>
    <s v="Hamtramck"/>
    <s v=" Michigan"/>
    <s v=" United States"/>
    <m/>
    <n v="214"/>
    <n v="547"/>
    <n v="550"/>
    <e v="#NAME?"/>
  </r>
  <r>
    <s v="Lancôme"/>
    <s v="Tresor by Lancome for Women EDP Spray 3.4 oz / 100 ml New In Box"/>
    <s v="Eau de Parfum"/>
    <n v="41.99"/>
    <s v="US $41.99"/>
    <m/>
    <s v="Last One / 220 sold"/>
    <n v="220"/>
    <s v="May 22, 2024 06:19:27 PDT"/>
    <s v="Jamaica, New York, United States"/>
    <x v="0"/>
    <n v="9237.8000000000011"/>
    <s v="Jamaica"/>
    <s v=" New York"/>
    <s v=" United States"/>
    <m/>
    <n v="214"/>
    <n v="572"/>
    <n v="514"/>
    <e v="#NAME?"/>
  </r>
  <r>
    <s v="Lancôme"/>
    <s v="Lancome LA VIE EST BELLE Eau de Parfum EDP Perfume 4ml Splash Mini Bottle NWOB"/>
    <s v="Eau de Parfum"/>
    <n v="7.95"/>
    <s v="US $7.95/ea"/>
    <n v="10"/>
    <s v="More than 10 available / 162 sold"/>
    <n v="162"/>
    <s v="May 22, 2024 22:50:14 PDT"/>
    <s v="Newark, Delaware, United States"/>
    <x v="0"/>
    <n v="1287.9000000000001"/>
    <s v="Newark"/>
    <s v=" Delaware"/>
    <s v=" United States"/>
    <m/>
    <n v="214"/>
    <n v="642"/>
    <n v="1141"/>
    <e v="#NAME?"/>
  </r>
  <r>
    <s v="Lancôme"/>
    <s v="La Vie Est Belle INTENSEMENT by Lancome EDP for Women 3.4 oz /100ml *NEW IN BOX*"/>
    <s v="Eau de Parfum"/>
    <n v="74.989999999999995"/>
    <s v="US $74.99"/>
    <n v="10"/>
    <s v="More than 10 available / 160 sold"/>
    <n v="160"/>
    <s v="Feb 14, 2024 12:25:07 PST"/>
    <s v="Miami, Florida, United States"/>
    <x v="0"/>
    <n v="11998.4"/>
    <s v="Miami"/>
    <s v=" Florida"/>
    <s v=" United States"/>
    <m/>
    <n v="214"/>
    <n v="644"/>
    <n v="437"/>
    <e v="#NAME?"/>
  </r>
  <r>
    <s v="Lancôme"/>
    <s v="La Vie Est Belle by Lancome 3.4 oz / 100 ml Spray L'Eau De Parfum New &amp; Sealed"/>
    <s v="Eau de Parfum"/>
    <n v="42.99"/>
    <s v="US $42.99/ea"/>
    <n v="2"/>
    <s v="2 available / 146 sold"/>
    <n v="146"/>
    <s v="May 24, 2024 07:08:11 PDT"/>
    <s v="Reinholds, Pennsylvania, United States"/>
    <x v="0"/>
    <n v="6276.54"/>
    <s v="Reinholds"/>
    <s v=" Pennsylvania"/>
    <s v=" United States"/>
    <m/>
    <n v="214"/>
    <n v="672"/>
    <n v="621"/>
    <e v="#NAME?"/>
  </r>
  <r>
    <s v="Lancôme"/>
    <s v="La Vie Est Belle by Lancome 3.4 Oz – Women's L'eau De Parfum, Sealed Freshness"/>
    <s v="Eau de Parfum"/>
    <n v="49.99"/>
    <s v="US $49.99/ea"/>
    <n v="5"/>
    <s v="5 available / 127 sold"/>
    <n v="127"/>
    <s v="May 21, 2024 07:49:52 PDT"/>
    <s v="Dearborn, Michigan, United States"/>
    <x v="0"/>
    <n v="6348.7300000000005"/>
    <s v="Dearborn"/>
    <s v=" Michigan"/>
    <s v=" United States"/>
    <m/>
    <n v="214"/>
    <n v="716"/>
    <n v="618"/>
    <e v="#NAME?"/>
  </r>
  <r>
    <s v="Lancôme"/>
    <s v="La Vie Est Belle By Lancôme 2.5 OZ L'Eau De Parfum For Women"/>
    <s v="Eau de Parfum"/>
    <n v="37.99"/>
    <s v="US $37.99/ea"/>
    <n v="10"/>
    <s v="More than 10 available / 77 sold"/>
    <n v="77"/>
    <s v="May 08, 2024 14:25:33 PDT"/>
    <s v="Thomasville, Alabama, United States"/>
    <x v="0"/>
    <n v="2925.23"/>
    <s v="Thomasville"/>
    <s v=" Alabama"/>
    <s v=" United States"/>
    <m/>
    <n v="214"/>
    <n v="865"/>
    <n v="839"/>
    <e v="#NAME?"/>
  </r>
  <r>
    <s v="Lancôme"/>
    <s v="Idole by Lancome perfume for women EDP 1.7 oz New 50 ml"/>
    <s v="Eau de Parfum"/>
    <n v="36.99"/>
    <s v="US $36.99"/>
    <n v="8"/>
    <s v="8 available / 66 sold"/>
    <n v="66"/>
    <s v="May 12, 2024 07:12:36 PDT"/>
    <s v="Villa Rica, Georgia, United States"/>
    <x v="0"/>
    <n v="2441.34"/>
    <s v="Villa Rica"/>
    <s v=" Georgia"/>
    <s v=" United States"/>
    <m/>
    <n v="214"/>
    <n v="908"/>
    <n v="894"/>
    <e v="#NAME?"/>
  </r>
  <r>
    <s v="Lancôme"/>
    <s v="MIRACLE BY LANCOME L'EAU DE PARFUM 3.4 OZ / 100 ML SPRAY NEW &amp; SEALED IN BOX"/>
    <s v="Eau de Parfum"/>
    <n v="32.99"/>
    <s v="US $32.99/ea"/>
    <n v="10"/>
    <s v="More than 10 available / 65 sold"/>
    <n v="65"/>
    <s v="May 24, 2024 10:31:44 PDT"/>
    <s v="Running Springs, California, United States"/>
    <x v="0"/>
    <n v="2144.35"/>
    <s v="Running Springs"/>
    <s v=" California"/>
    <s v=" United States"/>
    <m/>
    <n v="214"/>
    <n v="913"/>
    <n v="935"/>
    <e v="#NAME?"/>
  </r>
  <r>
    <s v="Lancôme"/>
    <s v="Set 2 Lancome Perfume La Vie Est Belle Eau de Parfum EDP Travel Size 4ml ea =8ml"/>
    <s v="Eau de Parfum"/>
    <n v="9.99"/>
    <s v="US $9.99"/>
    <n v="10"/>
    <s v="More than 10 available / 65 sold"/>
    <n v="65"/>
    <s v="May 22, 2024 22:50:24 PDT"/>
    <s v="Newark, Delaware, United States"/>
    <x v="0"/>
    <n v="649.35"/>
    <s v="Newark"/>
    <s v=" Delaware"/>
    <s v=" United States"/>
    <m/>
    <n v="214"/>
    <n v="913"/>
    <n v="1405"/>
    <e v="#NAME?"/>
  </r>
  <r>
    <s v="Lancôme"/>
    <s v="La Vie Est Belle By Lancome 3.4 Fl oz Spray Eau De Parfum Women's New &amp; Sealed"/>
    <s v="Eau de Parfum"/>
    <n v="41.49"/>
    <s v="US $41.49"/>
    <m/>
    <s v="Last One / 61 sold"/>
    <n v="61"/>
    <s v="May 24, 2024 03:14:22 PDT"/>
    <s v="Ecorse, Michigan, United States"/>
    <x v="0"/>
    <n v="2530.8900000000003"/>
    <s v="Ecorse"/>
    <s v=" Michigan"/>
    <s v=" United States"/>
    <m/>
    <n v="214"/>
    <n v="934"/>
    <n v="884"/>
    <e v="#NAME?"/>
  </r>
  <r>
    <s v="Lancôme"/>
    <s v="Black Opium by Yves Saint Laurent 3.0 oz EDP Perfume for Women"/>
    <s v="Eau de Parfum"/>
    <n v="39.950000000000003"/>
    <s v="US $39.95"/>
    <n v="10"/>
    <s v="More than 10 available / 60 sold"/>
    <n v="60"/>
    <s v="May 14, 2024 20:26:45 PDT"/>
    <s v="Houston, Texas, United States"/>
    <x v="0"/>
    <n v="2397"/>
    <s v="Houston"/>
    <s v=" Texas"/>
    <s v=" United States"/>
    <m/>
    <n v="214"/>
    <n v="940"/>
    <n v="900"/>
    <e v="#NAME?"/>
  </r>
  <r>
    <s v="Lancôme"/>
    <s v="Lancome La Vie Est Belle 3.4 oz EDP Women's Fragrance Perfume Spray Sealed"/>
    <s v="Eau de Parfum"/>
    <n v="49.99"/>
    <s v="US $49.99/ea"/>
    <n v="8"/>
    <s v="8 available / 53 sold"/>
    <n v="53"/>
    <s v="May 10, 2024 09:52:59 PDT"/>
    <s v="Southgate, Michigan, United States"/>
    <x v="0"/>
    <n v="2649.4700000000003"/>
    <s v="Southgate"/>
    <s v=" Michigan"/>
    <s v=" United States"/>
    <m/>
    <n v="214"/>
    <n v="974"/>
    <n v="869"/>
    <e v="#NAME?"/>
  </r>
  <r>
    <s v="Lancôme"/>
    <s v="Lancome Tresor EDP 3.4 oz Timeless Women's Perfume Spray New in Box"/>
    <s v="Eau de Parfum"/>
    <n v="43.99"/>
    <s v="US $43.99/ea"/>
    <n v="6"/>
    <s v="6 available / 52 sold"/>
    <n v="52"/>
    <s v="May 24, 2024 08:49:27 PDT"/>
    <s v="Detroit, Michigan, United States"/>
    <x v="0"/>
    <n v="2287.48"/>
    <s v="Detroit"/>
    <s v=" Michigan"/>
    <s v=" United States"/>
    <m/>
    <n v="214"/>
    <n v="977"/>
    <n v="914"/>
    <e v="#NAME?"/>
  </r>
  <r>
    <s v="Lancôme"/>
    <s v="La Vie Est Belle IRIS ABSOLU by Lancome 3.4 oz L'Eau de Parfum Spray New In Box"/>
    <s v="Eau de Parfum"/>
    <n v="61.99"/>
    <s v="US $61.99"/>
    <n v="4"/>
    <s v="4 available / 49 sold"/>
    <n v="49"/>
    <s v="May 19, 2024 01:35:33 PDT"/>
    <s v="New Jersey, Hong Kong"/>
    <x v="0"/>
    <n v="3037.51"/>
    <s v="New Jersey"/>
    <s v=" Hong Kong"/>
    <m/>
    <m/>
    <n v="214"/>
    <n v="999"/>
    <n v="827"/>
    <e v="#NAME?"/>
  </r>
  <r>
    <s v="Lancôme"/>
    <s v="Lancome Tresor Women Eau de Parfum 3.4 oz 100 ml New Sealed in Box"/>
    <s v="Eau de Parfum"/>
    <n v="43.99"/>
    <s v="US $43.99/ea"/>
    <n v="10"/>
    <s v="More than 10 available / 40 sold"/>
    <n v="40"/>
    <s v="May 17, 2024 10:16:14 PDT"/>
    <s v="Miles City, Montana, United States"/>
    <x v="0"/>
    <n v="1759.6000000000001"/>
    <s v="Miles City"/>
    <s v=" Montana"/>
    <s v=" United States"/>
    <m/>
    <n v="214"/>
    <n v="1072"/>
    <n v="1010"/>
    <e v="#NAME?"/>
  </r>
  <r>
    <s v="Lancôme"/>
    <s v="Lancome Tresor 3.4oz EDP Women's Elegant Perfume Spray New"/>
    <s v="Eau de Parfum"/>
    <n v="43.99"/>
    <s v="US $43.99/ea"/>
    <n v="10"/>
    <s v="More than 10 available / 29 sold"/>
    <n v="29"/>
    <s v="May 21, 2024 09:06:40 PDT"/>
    <s v="Detroit, Michigan, United States"/>
    <x v="0"/>
    <n v="1275.71"/>
    <s v="Detroit"/>
    <s v=" Michigan"/>
    <s v=" United States"/>
    <m/>
    <n v="214"/>
    <n v="1204"/>
    <n v="1146"/>
    <e v="#NAME?"/>
  </r>
  <r>
    <s v="Lancôme"/>
    <s v="La Vie Est Belle by Lancome 3.4 oz 100 ml L'Eau De Parfum BRAND NEW SEALED BOX"/>
    <s v="Eau de Parfum"/>
    <n v="69.989999999999995"/>
    <s v="US $69.99/ea"/>
    <n v="9"/>
    <s v="9 available / 25 sold"/>
    <n v="25"/>
    <s v="May 09, 2024 03:18:01 PDT"/>
    <s v="Houston, Texas, United States"/>
    <x v="0"/>
    <n v="1749.7499999999998"/>
    <s v="Houston"/>
    <s v=" Texas"/>
    <s v=" United States"/>
    <m/>
    <n v="214"/>
    <n v="1257"/>
    <n v="1013"/>
    <e v="#NAME?"/>
  </r>
  <r>
    <s v="Lancôme"/>
    <s v="Lancome Idole Now 3.4oz / 100ml Eau De Parfum Spray For Women New In Box"/>
    <s v="Eau de Parfum"/>
    <n v="69.989999999999995"/>
    <s v="US $69.99"/>
    <n v="4"/>
    <s v="4 available / 23 sold"/>
    <n v="23"/>
    <s v="May 09, 2024 00:05:00 PDT"/>
    <s v="California or Hong Kong, Hong Kong"/>
    <x v="0"/>
    <n v="1609.77"/>
    <s v="California or Hong Kong"/>
    <s v=" Hong Kong"/>
    <m/>
    <m/>
    <n v="214"/>
    <n v="1294"/>
    <n v="1050"/>
    <e v="#NAME?"/>
  </r>
  <r>
    <s v="Lancôme"/>
    <s v="Idole by Lancome Eau de Parfum EDP Perfume for Women 2.5 oz New in Box"/>
    <s v="Eau de Parfum"/>
    <n v="44.98"/>
    <s v="US $44.98"/>
    <n v="10"/>
    <s v="More than 10 available / 23 sold"/>
    <n v="23"/>
    <s v="May 21, 2024 00:07:46 PDT"/>
    <s v="Houston, Texas, United States"/>
    <x v="0"/>
    <n v="1034.54"/>
    <s v="Houston"/>
    <s v=" Texas"/>
    <s v=" United States"/>
    <m/>
    <n v="214"/>
    <n v="1294"/>
    <n v="1248"/>
    <e v="#NAME?"/>
  </r>
  <r>
    <s v="Lancôme"/>
    <s v="Idole by Lancome Eau de Parfum EDP Perfume for Women 2.5 oz New in Box"/>
    <s v="Eau de Parfum"/>
    <n v="49.99"/>
    <s v="US $49.99"/>
    <n v="10"/>
    <s v="More than 10 available / 22 sold"/>
    <n v="22"/>
    <s v="May 13, 2024 07:38:03 PDT"/>
    <s v="Houston, Texas, United States"/>
    <x v="0"/>
    <n v="1099.78"/>
    <s v="Houston"/>
    <s v=" Texas"/>
    <s v=" United States"/>
    <m/>
    <n v="214"/>
    <n v="1310"/>
    <n v="1221"/>
    <e v="#NAME?"/>
  </r>
  <r>
    <s v="Lancôme"/>
    <s v="Lancome Tresor 3.4 oz EDP | Classic Women's Perfume Spray | New in Box"/>
    <s v="Eau de Parfum"/>
    <n v="42.99"/>
    <s v="US $42.99/ea"/>
    <n v="10"/>
    <s v="More than 10 available / 20 sold"/>
    <n v="20"/>
    <s v="May 21, 2024 10:57:12 PDT"/>
    <s v="Ecorse, Michigan, United States"/>
    <x v="0"/>
    <n v="859.80000000000007"/>
    <s v="Ecorse"/>
    <s v=" Michigan"/>
    <s v=" United States"/>
    <m/>
    <n v="214"/>
    <n v="1346"/>
    <n v="1305"/>
    <e v="#NAME?"/>
  </r>
  <r>
    <s v="Lancôme"/>
    <s v="Lancome Tresor Women's EDP 3.4 oz Spray"/>
    <s v="Eau de Parfum"/>
    <n v="42.99"/>
    <s v="US $42.99/ea"/>
    <n v="10"/>
    <s v="More than 10 available / 17 sold"/>
    <n v="17"/>
    <s v="May 17, 2024 10:07:21 PDT"/>
    <s v="Allen Park, Michigan, United States"/>
    <x v="0"/>
    <n v="730.83"/>
    <s v="Allen Park"/>
    <s v=" Michigan"/>
    <s v=" United States"/>
    <m/>
    <n v="214"/>
    <n v="1408"/>
    <n v="1350"/>
    <e v="#NAME?"/>
  </r>
  <r>
    <s v="Lancôme"/>
    <s v="Lancome Tresor - Romantic 3.4oz Eau de Parfum Spray for Women"/>
    <s v="Eau de Parfum"/>
    <n v="43.99"/>
    <s v="US $43.99/ea"/>
    <n v="6"/>
    <s v="6 available / 15 sold"/>
    <n v="15"/>
    <s v="May 17, 2024 09:27:23 PDT"/>
    <s v="Dearborn Heights, Michigan, United States"/>
    <x v="0"/>
    <n v="659.85"/>
    <s v="Dearborn Heights"/>
    <s v=" Michigan"/>
    <s v=" United States"/>
    <m/>
    <n v="214"/>
    <n v="1456"/>
    <n v="1398"/>
    <e v="#NAME?"/>
  </r>
  <r>
    <s v="Lancôme"/>
    <s v="Lancôme Tresor 3.4oz Women's EDP Classic Fragrance New Sealed"/>
    <s v="Eau de Parfum"/>
    <n v="43.99"/>
    <s v="US $43.99/ea"/>
    <n v="6"/>
    <s v="6 available / 15 sold"/>
    <n v="15"/>
    <s v="May 18, 2024 10:27:17 PDT"/>
    <s v="Ecorse, Michigan, United States"/>
    <x v="0"/>
    <n v="659.85"/>
    <s v="Ecorse"/>
    <s v=" Michigan"/>
    <s v=" United States"/>
    <m/>
    <n v="214"/>
    <n v="1456"/>
    <n v="1398"/>
    <e v="#NAME?"/>
  </r>
  <r>
    <s v="Lancôme"/>
    <s v="Lancome Tresor 3.4 oz EDP Romantic &amp; Sophisticated for Women New"/>
    <s v="Eau de Parfum"/>
    <n v="44.99"/>
    <s v="US $44.99/ea"/>
    <n v="5"/>
    <s v="5 available / 14 sold"/>
    <n v="14"/>
    <s v="May 08, 2024 07:48:32 PDT"/>
    <s v="Macomb, Michigan, United States"/>
    <x v="0"/>
    <n v="629.86"/>
    <s v="Macomb"/>
    <s v=" Michigan"/>
    <s v=" United States"/>
    <m/>
    <n v="214"/>
    <n v="1480"/>
    <n v="1417"/>
    <e v="#NAME?"/>
  </r>
  <r>
    <s v="Lancôme"/>
    <s v="Idole by Lancome Eau de Parfum EDP Perfume for Women 2.5 oz New in Box"/>
    <s v="Eau de Parfum"/>
    <n v="44.95"/>
    <s v="US $44.95"/>
    <m/>
    <s v="Last One / 14 sold"/>
    <n v="14"/>
    <s v="May 23, 2024 00:21:14 PDT"/>
    <s v="Troy, New York, United States"/>
    <x v="0"/>
    <n v="629.30000000000007"/>
    <s v="Troy"/>
    <s v=" New York"/>
    <s v=" United States"/>
    <m/>
    <n v="214"/>
    <n v="1480"/>
    <n v="1422"/>
    <e v="#NAME?"/>
  </r>
  <r>
    <s v="Lancôme"/>
    <s v="NEW &amp; SEALED! Lancome Tresor In Love for Women L'Eau De Parfum Spray 2.5 oz 5D"/>
    <s v="L'Eau de Parfum"/>
    <n v="67.5"/>
    <s v="US $67.50"/>
    <n v="10"/>
    <s v="More than 10 available / 12 sold"/>
    <n v="12"/>
    <s v=""/>
    <s v="Mesa, Arizona, United States"/>
    <x v="0"/>
    <n v="810"/>
    <s v="Mesa"/>
    <s v=" Arizona"/>
    <s v=" United States"/>
    <m/>
    <n v="214"/>
    <n v="1531"/>
    <n v="1319"/>
    <e v="#NAME?"/>
  </r>
  <r>
    <s v="Lancôme"/>
    <s v="Tresor Midnight Rose by Lancome 2.5 oz. L'Eau de Parfum Spray for Women. New Box"/>
    <s v="Eau de Parfum"/>
    <n v="44.99"/>
    <s v="US $44.99"/>
    <n v="10"/>
    <s v="More than 10 available / 12 sold"/>
    <n v="12"/>
    <s v="May 15, 2024 19:11:57 PDT"/>
    <s v="College Point, New York, United States"/>
    <x v="0"/>
    <n v="539.88"/>
    <s v="College Point"/>
    <s v=" New York"/>
    <s v=" United States"/>
    <m/>
    <n v="214"/>
    <n v="1531"/>
    <n v="1483"/>
    <e v="#NAME?"/>
  </r>
  <r>
    <s v="Lancôme"/>
    <s v="Lancome La Vie Est Belle EDP - Irresistible Gourmand 3.4oz Sealed"/>
    <s v="Eau de Parfum"/>
    <n v="49.99"/>
    <s v="US $49.99/ea"/>
    <n v="6"/>
    <s v="6 available / 10 sold"/>
    <n v="10"/>
    <s v="May 23, 2024 09:45:31 PDT"/>
    <s v="Hamtramck, Michigan, United States"/>
    <x v="0"/>
    <n v="499.90000000000003"/>
    <s v="Hamtramck"/>
    <s v=" Michigan"/>
    <s v=" United States"/>
    <m/>
    <n v="214"/>
    <n v="1586"/>
    <n v="1505"/>
    <e v="#NAME?"/>
  </r>
  <r>
    <s v="Lancôme"/>
    <s v="Lancome Tresor 3.4 oz EDP Romantic Women's Perfume Spray Timeless Fragrance"/>
    <s v="Eau de Parfum"/>
    <n v="44.99"/>
    <s v="US $44.99/ea"/>
    <n v="10"/>
    <s v="More than 10 available / 9 sold"/>
    <n v="9"/>
    <s v="May 23, 2024 08:27:40 PDT"/>
    <s v="Southgate, Michigan, United States"/>
    <x v="0"/>
    <n v="404.91"/>
    <s v="Southgate"/>
    <s v=" Michigan"/>
    <s v=" United States"/>
    <m/>
    <n v="214"/>
    <n v="1615"/>
    <n v="1575"/>
    <e v="#NAME?"/>
  </r>
  <r>
    <s v="Lancôme"/>
    <s v="TRESOR BY LANCOME 3.4 OZ / 100 ML L'EAU DE PARFUM SPRAY WOMEN'S NEW &amp; SEALED"/>
    <s v="Eau de Parfum"/>
    <n v="40.99"/>
    <s v="US $40.99"/>
    <m/>
    <s v="Last One / 7 sold"/>
    <n v="7"/>
    <s v="May 24, 2024 03:25:11 PDT"/>
    <s v="Dunedin, Florida, United States"/>
    <x v="0"/>
    <n v="286.93"/>
    <s v="Dunedin"/>
    <s v=" Florida"/>
    <s v=" United States"/>
    <m/>
    <n v="214"/>
    <n v="1686"/>
    <n v="1676"/>
    <e v="#NAME?"/>
  </r>
  <r>
    <s v="Lancôme"/>
    <s v="Lancome La Vie Est Belle Little Luxuries Set Parfum,Lotion,Gloss,Blush $55 Value"/>
    <s v="Parfum, Lotion, Gloss and Blush"/>
    <n v="15"/>
    <s v="US $15.00/ea"/>
    <n v="10"/>
    <s v="More than 10 available / 7 sold"/>
    <n v="7"/>
    <s v=""/>
    <s v="McAdenville, North Carolina, United States"/>
    <x v="0"/>
    <n v="105"/>
    <s v="McAdenville"/>
    <s v=" North Carolina"/>
    <s v=" United States"/>
    <m/>
    <n v="214"/>
    <n v="1686"/>
    <n v="1867"/>
    <e v="#NAME?"/>
  </r>
  <r>
    <s v="Lancôme"/>
    <s v="Idole by Lancome Eau de Parfum EDP Perfume for Women 2.5 oz New in Box"/>
    <s v="Eau de Parfum"/>
    <n v="42.99"/>
    <s v="US $42.99"/>
    <n v="2"/>
    <s v="2 available / 4 sold"/>
    <n v="4"/>
    <s v="May 24, 2024 02:59:43 PDT"/>
    <s v="Kew Gardens, New York, United States"/>
    <x v="0"/>
    <n v="171.96"/>
    <s v="Kew Gardens"/>
    <s v=" New York"/>
    <s v=" United States"/>
    <m/>
    <n v="214"/>
    <n v="1798"/>
    <n v="1786"/>
    <e v="#NAME?"/>
  </r>
  <r>
    <s v="Lanvin"/>
    <s v="Eclat D'Arpege by Lanvin 3.3 / 3.4 oz EDP Perfume for Women New In Box"/>
    <s v="Eau de Parfum"/>
    <n v="31.41"/>
    <s v="US $31.41/ea"/>
    <m/>
    <s v="Limited quantity available / 5,107 sold"/>
    <n v="5107"/>
    <s v="May 24, 2024 09:31:02 PDT"/>
    <s v="Hackensack, New Jersey, United States"/>
    <x v="0"/>
    <n v="160410.87"/>
    <s v="Hackensack"/>
    <s v=" New Jersey"/>
    <s v=" United States"/>
    <m/>
    <n v="215"/>
    <n v="52"/>
    <n v="48"/>
    <e v="#NAME?"/>
  </r>
  <r>
    <s v="Lanvin"/>
    <s v="LANVIN L'Homme by Lanvin Cologne L Homme for Men 3.4 oz EDT New in Box"/>
    <s v="Eau de Toilette"/>
    <n v="17.989999999999998"/>
    <s v="US $17.99/ea"/>
    <n v="138"/>
    <s v="138 available / 1,955 sold"/>
    <n v="1955"/>
    <s v="May 24, 2024 09:10:18 PDT"/>
    <s v="Dallas, Texas, United States"/>
    <x v="1"/>
    <n v="35170.449999999997"/>
    <s v="Dallas"/>
    <s v=" Texas"/>
    <s v=" United States"/>
    <m/>
    <n v="215"/>
    <n v="150"/>
    <n v="232"/>
    <e v="#NAME?"/>
  </r>
  <r>
    <s v="Lanvin"/>
    <s v="ARPEGE by Lanvin 3.3 / 3.4 oz EDP For Women New in Box Sealed"/>
    <s v="Eau de Parfum"/>
    <n v="24.77"/>
    <s v="US $24.77/ea"/>
    <n v="200"/>
    <s v="200 available / 1,585 sold"/>
    <n v="1585"/>
    <s v="May 23, 2024 12:54:07 PDT"/>
    <s v="Dallas, Texas, United States"/>
    <x v="0"/>
    <n v="39260.449999999997"/>
    <s v="Dallas"/>
    <s v=" Texas"/>
    <s v=" United States"/>
    <m/>
    <n v="215"/>
    <n v="178"/>
    <n v="212"/>
    <e v="#NAME?"/>
  </r>
  <r>
    <s v="Lanvin"/>
    <s v="ECLAT D'ARPEGE by Lanvin 3.3 / 3.4 oz EDP Perfume For Women New tester"/>
    <s v="Eau de Perfume"/>
    <n v="24.79"/>
    <s v="US $24.79/ea"/>
    <n v="70"/>
    <s v="70 available / 757 sold"/>
    <n v="757"/>
    <s v="May 24, 2024 07:54:09 PDT"/>
    <s v="Dallas, Texas, United States"/>
    <x v="0"/>
    <n v="18766.03"/>
    <s v="Dallas"/>
    <s v=" Texas"/>
    <s v=" United States"/>
    <m/>
    <n v="215"/>
    <n v="275"/>
    <n v="333"/>
    <e v="#NAME?"/>
  </r>
  <r>
    <s v="Lanvin"/>
    <s v="Jeanne Lanvin By Lanvin Paris Eau De Parfum Natural Spray 3.3 fl oz"/>
    <s v="Eau de Parfum"/>
    <n v="12.99"/>
    <s v="US $12.99"/>
    <n v="10"/>
    <s v="More than 10 available / 43 sold"/>
    <n v="43"/>
    <s v="Apr 29, 2024 08:20:31 PDT"/>
    <s v="Pembroke, North Carolina, United States"/>
    <x v="0"/>
    <n v="558.57000000000005"/>
    <s v="Pembroke"/>
    <s v=" North Carolina"/>
    <s v=" United States"/>
    <m/>
    <n v="215"/>
    <n v="1044"/>
    <n v="1463"/>
    <e v="#NAME?"/>
  </r>
  <r>
    <s v="Lanvin"/>
    <s v="Arpege by Lanvin 3.3 / 3.4 oz EDP Perfume for Women NEW In Box"/>
    <s v="Eau de Parfum"/>
    <n v="19.989999999999998"/>
    <s v="US $19.99/ea"/>
    <n v="3"/>
    <s v="3 available / 3 sold"/>
    <n v="3"/>
    <s v="May 21, 2024 14:27:59 PDT"/>
    <s v="Miami, Florida, United States"/>
    <x v="0"/>
    <n v="59.97"/>
    <s v="Miami"/>
    <s v=" Florida"/>
    <s v=" United States"/>
    <m/>
    <n v="215"/>
    <n v="1848"/>
    <n v="1930"/>
    <e v="#NAME?"/>
  </r>
  <r>
    <s v="Lapidus"/>
    <s v="LAPIDUS pour Homme by Ted Lapidus Cologne 3.3 oz EDT 3.4 Men New in Box"/>
    <s v="Eau de Toilette"/>
    <n v="20.079999999999998"/>
    <s v="US $20.08/ea"/>
    <n v="29"/>
    <s v="29 available / 518 sold"/>
    <n v="518"/>
    <s v="Apr 23, 2024 03:57:22 PDT"/>
    <s v="Dallas, Texas, United States"/>
    <x v="1"/>
    <n v="10401.439999999999"/>
    <s v="Dallas"/>
    <s v=" Texas"/>
    <s v=" United States"/>
    <m/>
    <n v="216"/>
    <n v="352"/>
    <n v="478"/>
    <e v="#NAME?"/>
  </r>
  <r>
    <s v="Lapidus"/>
    <s v="LAPIDUS Pour Homme By Ted Lapidus Eau De Toilette 3.3 oz / 100 ml For Men"/>
    <s v="Eau de Toilette"/>
    <n v="20.25"/>
    <s v="US $20.25/ea"/>
    <n v="10"/>
    <s v="More than 10 available / 24 sold"/>
    <n v="24"/>
    <s v="May 22, 2024 05:18:16 PDT"/>
    <s v="New York, New York, United States"/>
    <x v="1"/>
    <n v="486"/>
    <s v="New York"/>
    <s v=" New York"/>
    <s v=" United States"/>
    <m/>
    <n v="216"/>
    <n v="1275"/>
    <n v="1512"/>
    <e v="#NAME?"/>
  </r>
  <r>
    <s v="L'Artisan"/>
    <s v="L'Artisan Parfumeur 'Mon Numero 10' Eau de Parfum 0.7oz/30ml New In Box"/>
    <s v="Eau De Parfum"/>
    <n v="48.93"/>
    <s v="US $48.93"/>
    <n v="10"/>
    <s v="More than 10 available / 37 sold"/>
    <n v="37"/>
    <s v="May 18, 2024 08:18:46 PDT"/>
    <s v="Long Island City, New York, United States"/>
    <x v="0"/>
    <n v="1810.41"/>
    <s v="Long Island City"/>
    <s v=" New York"/>
    <s v=" United States"/>
    <m/>
    <n v="217"/>
    <n v="1108"/>
    <n v="1000"/>
    <e v="#NAME?"/>
  </r>
  <r>
    <s v="Lattafa"/>
    <s v="Qaed Al Fursan by Lattafa perfume for unisex EDP 3.04 oz New in Box"/>
    <s v="Eau de Parfum"/>
    <n v="21.54"/>
    <s v="US $21.54/ea"/>
    <n v="96"/>
    <s v="96 available / 989 sold"/>
    <n v="989"/>
    <s v="May 24, 2024 06:21:20 PDT"/>
    <s v="Dallas, Texas, United States"/>
    <x v="1"/>
    <n v="21303.059999999998"/>
    <s v="Dallas"/>
    <s v=" Texas"/>
    <s v=" United States"/>
    <m/>
    <n v="218"/>
    <n v="238"/>
    <n v="305"/>
    <e v="#NAME?"/>
  </r>
  <r>
    <s v="Lattafa"/>
    <s v="Yara by Lattafa, 3.4 oz Eau De Perfume Spray for Women"/>
    <s v="Perfume"/>
    <n v="29.99"/>
    <s v="US $29.99/ea"/>
    <n v="10"/>
    <s v="More than 10 available / 432 sold"/>
    <n v="432"/>
    <s v="May 17, 2024 11:24:40 PDT"/>
    <s v="Bridgeview, Illinois, United States"/>
    <x v="0"/>
    <n v="12955.679999999998"/>
    <s v="Bridgeview"/>
    <s v=" Illinois"/>
    <s v=" United States"/>
    <m/>
    <n v="218"/>
    <n v="392"/>
    <n v="417"/>
    <e v="#NAME?"/>
  </r>
  <r>
    <s v="Lattafa"/>
    <s v="YARA Rollon Perfume Oil By Lattafa 10 ML:🥇Hot New Oil Top Tier Bestseller🥇"/>
    <s v="Perfume Oil"/>
    <n v="11.99"/>
    <s v="US $11.99"/>
    <m/>
    <s v="Last One / 423 sold"/>
    <n v="423"/>
    <s v="May 01, 2024 22:06:13 PDT"/>
    <s v="San Diego, California, United States"/>
    <x v="0"/>
    <n v="5071.7700000000004"/>
    <s v="San Diego"/>
    <s v=" California"/>
    <s v=" United States"/>
    <m/>
    <n v="218"/>
    <n v="399"/>
    <n v="677"/>
    <e v="#NAME?"/>
  </r>
  <r>
    <s v="Lattafa"/>
    <s v="Fakhar Lattafa 3.4 EDP Parfum Perfume for Women New in Box"/>
    <s v="Eau de Parfum"/>
    <n v="21.98"/>
    <s v="US $21.98"/>
    <n v="10"/>
    <s v="More than 10 available / 278 sold"/>
    <n v="278"/>
    <s v="May 24, 2024 05:18:15 PDT"/>
    <s v="Hackensack, New Jersey, United States"/>
    <x v="0"/>
    <n v="6110.4400000000005"/>
    <s v="Hackensack"/>
    <s v=" New Jersey"/>
    <s v=" United States"/>
    <m/>
    <n v="218"/>
    <n v="501"/>
    <n v="633"/>
    <e v="#NAME?"/>
  </r>
  <r>
    <s v="Lattafa"/>
    <s v="Fakhar by Lattafa Eau de Parfum 3.4 oz / 100 ml Spray for Men"/>
    <s v="Eau de Parfum"/>
    <n v="22.75"/>
    <s v="US $22.75/ea"/>
    <n v="10"/>
    <s v="More than 10 available / 174 sold"/>
    <n v="174"/>
    <s v="May 24, 2024 00:25:04 PDT"/>
    <s v="New York, New York, United States"/>
    <x v="0"/>
    <n v="3958.5"/>
    <s v="New York"/>
    <s v=" New York"/>
    <s v=" United States"/>
    <m/>
    <n v="218"/>
    <n v="622"/>
    <n v="746"/>
    <e v="#NAME?"/>
  </r>
  <r>
    <s v="Lattafa"/>
    <s v="Lattafa Men's Hayaati Al Maleky EDP Spray 3.4 oz Fragrances 6291108734056"/>
    <s v="Fragrances"/>
    <n v="16.91"/>
    <s v="US $16.91"/>
    <m/>
    <s v="Limited quantity available / 156 sold"/>
    <n v="156"/>
    <s v="May 24, 2024 07:56:25 PDT"/>
    <s v="Brooklyn, New York, United States"/>
    <x v="1"/>
    <n v="2637.96"/>
    <s v="Brooklyn"/>
    <s v=" New York"/>
    <s v=" United States"/>
    <m/>
    <n v="218"/>
    <n v="651"/>
    <n v="875"/>
    <e v="#NAME?"/>
  </r>
  <r>
    <s v="Lattafa"/>
    <s v="Yara Tous by Lattafa perfume for Women EDP 3.4 oz New In Box"/>
    <s v="Eau de Perfume"/>
    <n v="29.06"/>
    <s v="US $29.06/ea"/>
    <n v="103"/>
    <s v="103 available / 152 sold"/>
    <n v="152"/>
    <s v="May 21, 2024 07:02:29 PDT"/>
    <s v="Dallas, Texas, United States"/>
    <x v="0"/>
    <n v="4417.12"/>
    <s v="Dallas"/>
    <s v=" Texas"/>
    <s v=" United States"/>
    <m/>
    <n v="218"/>
    <n v="656"/>
    <n v="710"/>
    <e v="#NAME?"/>
  </r>
  <r>
    <s v="Lattafa"/>
    <s v="Raghba For Man EDP Spray 100Ml (3.4 Fl.OZ)+Free Deodorant Spray By Lattafa"/>
    <s v="Eau de Parfum"/>
    <n v="18.989999999999998"/>
    <s v="US $18.99/ea"/>
    <n v="10"/>
    <s v="10 available / 139 sold"/>
    <n v="139"/>
    <s v="May 22, 2024 12:31:45 PDT"/>
    <s v="Falls Church, Virginia, United States"/>
    <x v="1"/>
    <n v="2639.6099999999997"/>
    <s v="Falls Church"/>
    <s v=" Virginia"/>
    <s v=" United States"/>
    <m/>
    <n v="218"/>
    <n v="687"/>
    <n v="872"/>
    <e v="#NAME?"/>
  </r>
  <r>
    <s v="Lattafa"/>
    <s v="Yara by Lattafa Perfumes Femme Concentrated Oil Fragrance Roll-On (10mL)"/>
    <s v="Perfume"/>
    <n v="7.2"/>
    <s v="US $7.20/ea"/>
    <n v="10"/>
    <s v="More than 10 available / 128 sold"/>
    <n v="128"/>
    <s v="May 22, 2024 19:26:12 PDT"/>
    <s v="Addison, Illinois, United States"/>
    <x v="0"/>
    <n v="921.6"/>
    <s v="Addison"/>
    <s v=" Illinois"/>
    <s v=" United States"/>
    <m/>
    <n v="218"/>
    <n v="714"/>
    <n v="1283"/>
    <e v="#NAME?"/>
  </r>
  <r>
    <s v="Lattafa"/>
    <s v="Opulent Oud by Lattafa 3.4 oz EDP Cologne for Men New in Box"/>
    <s v="Eau de Parfum"/>
    <n v="16.899999999999999"/>
    <s v="US $16.90"/>
    <n v="10"/>
    <s v="10 available / 127 sold"/>
    <n v="127"/>
    <s v="May 21, 2024 08:40:15 PDT"/>
    <s v="Hackensack, New Jersey, United States"/>
    <x v="1"/>
    <n v="2146.2999999999997"/>
    <s v="Hackensack"/>
    <s v=" New Jersey"/>
    <s v=" United States"/>
    <m/>
    <n v="218"/>
    <n v="716"/>
    <n v="933"/>
    <e v="#NAME?"/>
  </r>
  <r>
    <s v="Lattafa"/>
    <s v="Alpine Homme Sport EDP For Men By Maison Alhambra Lattafa 100 ML Free shipping"/>
    <s v="Eau de Parfum"/>
    <n v="26.99"/>
    <s v="US $26.99/ea"/>
    <n v="9"/>
    <s v="9 available / 75 sold"/>
    <n v="75"/>
    <s v="May 18, 2024 16:44:20 PDT"/>
    <s v="Bethpage, New York, United States"/>
    <x v="1"/>
    <n v="2024.2499999999998"/>
    <s v="Bethpage"/>
    <s v=" New York"/>
    <s v=" United States"/>
    <m/>
    <n v="218"/>
    <n v="871"/>
    <n v="951"/>
    <e v="#NAME?"/>
  </r>
  <r>
    <s v="Lattafa"/>
    <s v="LATTAFA PERFUMES FAKHAR EAU DE PARFUM 100ML/3.3OZ MEN NEW IN BOX"/>
    <s v="Eau de Parfum"/>
    <n v="25.99"/>
    <s v="US $25.99/ea"/>
    <n v="8"/>
    <s v="8 available / 71 sold"/>
    <n v="71"/>
    <s v="May 22, 2024 11:25:01 PDT"/>
    <s v="North Brunswick, New Jersey, United States"/>
    <x v="1"/>
    <n v="1845.29"/>
    <s v="North Brunswick"/>
    <s v=" New Jersey"/>
    <s v=" United States"/>
    <m/>
    <n v="218"/>
    <n v="891"/>
    <n v="993"/>
    <e v="#NAME?"/>
  </r>
  <r>
    <s v="Lattafa"/>
    <s v="Sheikh Al Shuyukh Luxe Edition by Lattafa 3.4 oz EDP Cologne Men New in Box"/>
    <s v="Eau de Parfum"/>
    <n v="17.18"/>
    <s v="US $17.18"/>
    <n v="10"/>
    <s v="More than 10 available / 65 sold"/>
    <n v="65"/>
    <s v="May 22, 2024 11:57:54 PDT"/>
    <s v="Hackensack, New Jersey, United States"/>
    <x v="1"/>
    <n v="1116.7"/>
    <s v="Hackensack"/>
    <s v=" New Jersey"/>
    <s v=" United States"/>
    <m/>
    <n v="218"/>
    <n v="913"/>
    <n v="1212"/>
    <e v="#NAME?"/>
  </r>
  <r>
    <s v="Lattafa"/>
    <s v="Yara Tous by Lattafa 3.4 oz EDP Perfume Women New in Box"/>
    <s v="Eau de Parfum"/>
    <n v="28.89"/>
    <s v="US $28.89/ea"/>
    <n v="10"/>
    <s v="More than 10 available / 45 sold"/>
    <n v="45"/>
    <s v="May 17, 2024 19:40:39 PDT"/>
    <s v="Dallas, Texas, United States"/>
    <x v="0"/>
    <n v="1300.05"/>
    <s v="Dallas"/>
    <s v=" Texas"/>
    <s v=" United States"/>
    <m/>
    <n v="218"/>
    <n v="1027"/>
    <n v="1135"/>
    <e v="#NAME?"/>
  </r>
  <r>
    <s v="Lattafa"/>
    <s v="Lattafa Men's Ramz Gold EDP Spray 3.38 oz Fragrances 6291106066715"/>
    <s v="Fragrances"/>
    <n v="15.03"/>
    <s v="US $15.03"/>
    <n v="3"/>
    <s v="3 available / 44 sold"/>
    <n v="44"/>
    <s v="May 24, 2024 05:02:25 PDT"/>
    <s v="Brooklyn, New York, United States"/>
    <x v="1"/>
    <n v="661.31999999999994"/>
    <s v="Brooklyn"/>
    <s v=" New York"/>
    <s v=" United States"/>
    <m/>
    <n v="218"/>
    <n v="1038"/>
    <n v="1394"/>
    <e v="#NAME?"/>
  </r>
  <r>
    <s v="Lattafa"/>
    <s v="Lattafa Fakhar EDP Spray 3.4 oz / 100 ml for Men"/>
    <s v="Eau de Parfum"/>
    <n v="23.25"/>
    <s v="US $23.25/ea"/>
    <n v="10"/>
    <s v="More than 10 available / 19 sold"/>
    <n v="19"/>
    <s v="May 24, 2024 11:15:06 PDT"/>
    <s v="New York, New York, United States"/>
    <x v="0"/>
    <n v="441.75"/>
    <s v="New York"/>
    <s v=" New York"/>
    <s v=" United States"/>
    <m/>
    <n v="218"/>
    <n v="1368"/>
    <n v="1542"/>
    <e v="#NAME?"/>
  </r>
  <r>
    <s v="Lattafa"/>
    <s v="Ajayeb Dubai Portrait by Lattafa for Unisex - 3.4 oz EDP Spray"/>
    <s v="Eau de Parfum"/>
    <n v="24.4"/>
    <s v="US $24.40"/>
    <n v="50"/>
    <s v="50 available / 14 sold"/>
    <n v="14"/>
    <s v="May 23, 2024 17:21:52 PDT"/>
    <s v="Ronkonkoma, New York, United States"/>
    <x v="1"/>
    <n v="341.59999999999997"/>
    <s v="Ronkonkoma"/>
    <s v=" New York"/>
    <s v=" United States"/>
    <m/>
    <n v="218"/>
    <n v="1480"/>
    <n v="1619"/>
    <e v="#NAME?"/>
  </r>
  <r>
    <s v="Lattafa"/>
    <s v="Hayaati by Lattafa 100 ml 3.4 EDP Perfume for Men Brand New sealed Free shipping"/>
    <s v="Eau de Parfum"/>
    <n v="23.89"/>
    <s v="US $23.89/ea"/>
    <n v="9"/>
    <s v="9 available / 14 sold"/>
    <n v="14"/>
    <s v="May 16, 2024 14:46:48 PDT"/>
    <s v="Bethpage, New York, United States"/>
    <x v="1"/>
    <n v="334.46000000000004"/>
    <s v="Bethpage"/>
    <s v=" New York"/>
    <s v=" United States"/>
    <m/>
    <n v="218"/>
    <n v="1480"/>
    <n v="1627"/>
    <e v="#NAME?"/>
  </r>
  <r>
    <s v="Lattafa"/>
    <s v="Lattafa Yara Women's Floral Perfume 5mL Samples Long Lasting Sweet"/>
    <s v="Perfume"/>
    <n v="9.99"/>
    <s v="US $9.99"/>
    <n v="7"/>
    <s v="7 available / 13 sold"/>
    <n v="13"/>
    <s v=""/>
    <s v="Sunnyside, New York, United States"/>
    <x v="0"/>
    <n v="129.87"/>
    <s v="Sunnyside"/>
    <s v=" New York"/>
    <s v=" United States"/>
    <m/>
    <n v="218"/>
    <n v="1509"/>
    <n v="1843"/>
    <e v="#NAME?"/>
  </r>
  <r>
    <s v="Lattafa"/>
    <s v="Lattafa Men's Ramz Silver EDP Spray 3.38 oz Fragrances 6291106066722"/>
    <s v="Eau de Parfum"/>
    <n v="25.79"/>
    <s v="US $25.79"/>
    <n v="3"/>
    <s v="3 available / 11 sold"/>
    <n v="11"/>
    <s v="May 23, 2024 23:20:23 PDT"/>
    <s v="Brooklyn, New York, United States"/>
    <x v="1"/>
    <n v="283.69"/>
    <s v="Brooklyn"/>
    <s v=" New York"/>
    <s v=" United States"/>
    <m/>
    <n v="218"/>
    <n v="1561"/>
    <n v="1677"/>
    <e v="#NAME?"/>
  </r>
  <r>
    <s v="Lattafa"/>
    <s v="Lattafa Perfumes Fakhar Men EDP - spray Eau de Parfum 100ML (3.4 ounce)"/>
    <s v="Eau de Parfum"/>
    <n v="23.99"/>
    <s v="US $23.99/ea"/>
    <n v="10"/>
    <s v="More than 10 available / 10 sold"/>
    <n v="10"/>
    <s v="May 23, 2024 18:07:56 PDT"/>
    <s v="New York, New York, United States"/>
    <x v="1"/>
    <n v="239.89999999999998"/>
    <s v="New York"/>
    <s v=" New York"/>
    <s v=" United States"/>
    <m/>
    <n v="218"/>
    <n v="1586"/>
    <n v="1712"/>
    <e v="#NAME?"/>
  </r>
  <r>
    <s v="Lattafa"/>
    <s v="Lattafa Ladies Haya EDP 3.4 oz Fragrances 6291108738504"/>
    <s v="Fragrances"/>
    <n v="34.770000000000003"/>
    <s v="US $34.77"/>
    <n v="3"/>
    <s v="3 available / 9 sold"/>
    <n v="9"/>
    <s v="May 23, 2024 08:44:45 PDT"/>
    <s v="Brooklyn, New York, United States"/>
    <x v="0"/>
    <n v="312.93"/>
    <s v="Brooklyn"/>
    <s v=" New York"/>
    <s v=" United States"/>
    <m/>
    <n v="218"/>
    <n v="1615"/>
    <n v="1652"/>
    <e v="#NAME?"/>
  </r>
  <r>
    <s v="Lattafa"/>
    <s v="Rave Now Women EDP Perfume By Rave Lattafa 100 ML🥇Gift Rich Amazing Fragrance🥇"/>
    <s v="Eau de Parfum"/>
    <n v="30.89"/>
    <s v="US $30.89/ea"/>
    <n v="8"/>
    <s v="8 available / 8 sold"/>
    <n v="8"/>
    <s v="May 23, 2024 13:03:59 PDT"/>
    <s v="Dallas, Texas, United States"/>
    <x v="0"/>
    <n v="247.12"/>
    <s v="Dallas"/>
    <s v=" Texas"/>
    <s v=" United States"/>
    <m/>
    <n v="218"/>
    <n v="1644"/>
    <n v="1708"/>
    <e v="#NAME?"/>
  </r>
  <r>
    <s v="Lattafa"/>
    <s v="Fakhar by Lattafa 3.4 oz / 100 ml EDP Spray for Men"/>
    <s v="Eau de Parfum"/>
    <n v="22.99"/>
    <s v="US $22.99/ea"/>
    <n v="10"/>
    <s v="More than 10 available / 8 sold"/>
    <n v="8"/>
    <s v="May 24, 2024 11:15:10 PDT"/>
    <s v="New York, New York, United States"/>
    <x v="0"/>
    <n v="183.92"/>
    <s v="New York"/>
    <s v=" New York"/>
    <s v=" United States"/>
    <m/>
    <n v="218"/>
    <n v="1644"/>
    <n v="1770"/>
    <e v="#NAME?"/>
  </r>
  <r>
    <s v="Lattafa"/>
    <s v="Lattafa Men's Pride Winners Trophy Silver EDP Spray 3.4 oz Fragrances"/>
    <s v="Fragrances"/>
    <n v="33.49"/>
    <s v="US $33.49"/>
    <n v="3"/>
    <s v="3 available / 4 sold"/>
    <n v="4"/>
    <s v="May 20, 2024 10:40:38 PDT"/>
    <s v="Brooklyn, New York, United States"/>
    <x v="1"/>
    <n v="133.96"/>
    <s v="Brooklyn"/>
    <s v=" New York"/>
    <s v=" United States"/>
    <m/>
    <n v="218"/>
    <n v="1798"/>
    <n v="1836"/>
    <e v="#NAME?"/>
  </r>
  <r>
    <s v="Lattafa Perfumes"/>
    <s v="Lattafa Perfumes Mayar EDP - Eau De Parfum Women 100ml(3.4 oz) | Lychee, white f"/>
    <s v="Eau de Parfum"/>
    <n v="26.99"/>
    <s v="US $26.99/ea"/>
    <n v="6"/>
    <s v="6 available / 155 sold"/>
    <n v="155"/>
    <s v="May 23, 2024 14:23:52 PDT"/>
    <s v="Melissa, Texas, United States"/>
    <x v="0"/>
    <n v="4183.45"/>
    <s v="Melissa"/>
    <s v=" Texas"/>
    <s v=" United States"/>
    <m/>
    <n v="219"/>
    <n v="652"/>
    <n v="728"/>
    <e v="#NAME?"/>
  </r>
  <r>
    <s v="Lauren Ralph Lauren"/>
    <s v="Ralph's Club by Ralph Lauren cologne for men EDP 3.3 / 3.4 oz New in Box"/>
    <s v="Eau de Parfum"/>
    <n v="45.7"/>
    <s v="US $45.70/ea"/>
    <n v="102"/>
    <s v="102 available / 420 sold"/>
    <n v="420"/>
    <s v="May 23, 2024 04:20:02 PDT"/>
    <s v="Dallas, Texas, United States"/>
    <x v="1"/>
    <n v="19194"/>
    <s v="Dallas"/>
    <s v=" Texas"/>
    <s v=" United States"/>
    <m/>
    <n v="220"/>
    <n v="400"/>
    <n v="324"/>
    <e v="#NAME?"/>
  </r>
  <r>
    <s v="Le Labo"/>
    <s v="Le Labo Santal 33 Eau de Parfum Sample Spray Vial .05 oz /1.5 ml  New authentic"/>
    <s v="Eau de Parfum"/>
    <n v="14.75"/>
    <s v="US $14.75"/>
    <n v="10"/>
    <s v="More than 10 available / 119 sold"/>
    <n v="119"/>
    <s v="Apr 26, 2024 15:10:49 PDT"/>
    <s v="Los Angeles, California, United States"/>
    <x v="0"/>
    <n v="1755.25"/>
    <s v="Los Angeles"/>
    <s v=" California"/>
    <s v=" United States"/>
    <m/>
    <n v="221"/>
    <n v="739"/>
    <n v="1011"/>
    <e v="#NAME?"/>
  </r>
  <r>
    <s v="Le Labo"/>
    <s v="Le Labo Another 13 Eau de Parfum EDP Sample Vial .025oz, .75ml New in Pouch"/>
    <s v="Eau de Parfum"/>
    <n v="13.89"/>
    <s v="US $13.89"/>
    <n v="5"/>
    <s v="5 available / 52 sold"/>
    <n v="52"/>
    <s v="May 24, 2024 00:31:53 PDT"/>
    <s v="Phillipsburg, New Jersey, United States"/>
    <x v="0"/>
    <n v="722.28"/>
    <s v="Phillipsburg"/>
    <s v=" New Jersey"/>
    <s v=" United States"/>
    <m/>
    <n v="221"/>
    <n v="977"/>
    <n v="1352"/>
    <e v="#NAME?"/>
  </r>
  <r>
    <s v="Le Labo"/>
    <s v="Santal 33 by Le Labo, 3.4 oz EDP Spray for Unisex"/>
    <s v="Eau De Parfum"/>
    <n v="60.37"/>
    <s v="US $60.37"/>
    <n v="10"/>
    <s v="10 available / 9 sold"/>
    <n v="9"/>
    <s v="May 11, 2024 01:35:56 PDT"/>
    <s v=" SAN FRANCISCO, CA, USA, Hong Kong"/>
    <x v="0"/>
    <n v="543.32999999999993"/>
    <s v=" SAN FRANCISCO"/>
    <s v=" CA"/>
    <s v=" USA"/>
    <s v=" Hong Kong"/>
    <n v="221"/>
    <n v="1615"/>
    <n v="1477"/>
    <e v="#NAME?"/>
  </r>
  <r>
    <s v="Limited Edition"/>
    <s v="Armaf Club De Nuit Intense Man Limited Edition 3.6oz Pure Parfum 2023 Packaging"/>
    <s v="Parfum"/>
    <n v="65.5"/>
    <s v="US $65.50"/>
    <n v="10"/>
    <s v="More than 10 available / 21 sold"/>
    <n v="21"/>
    <s v="May 15, 2024 15:52:46 PDT"/>
    <s v="Houston, Texas, United States"/>
    <x v="1"/>
    <n v="1375.5"/>
    <s v="Houston"/>
    <s v=" Texas"/>
    <s v=" United States"/>
    <m/>
    <n v="222"/>
    <n v="1329"/>
    <n v="1117"/>
    <e v="#NAME?"/>
  </r>
  <r>
    <s v="Liz Claiborne"/>
    <s v="Curve Crush by Liz Claiborne 4.2 oz Cologne for Men Brand New Tester"/>
    <s v="Eau de Cologne"/>
    <n v="16.71"/>
    <s v="US $16.71/ea"/>
    <n v="83"/>
    <s v="83 available / 7,816 sold"/>
    <n v="7816"/>
    <s v="May 24, 2024 09:42:05 PDT"/>
    <s v="Dallas, Texas, United States"/>
    <x v="1"/>
    <n v="130605.36"/>
    <s v="Dallas"/>
    <s v=" Texas"/>
    <s v=" United States"/>
    <m/>
    <n v="223"/>
    <n v="24"/>
    <n v="72"/>
    <e v="#NAME?"/>
  </r>
  <r>
    <s v="Liz Claiborne"/>
    <s v="Curve Cologne for Men by Liz Claiborne  6.7 / 6.8 oz Spray EDC New in Box"/>
    <s v="Eau de Cologne Spray, Cologne Spray"/>
    <n v="33.99"/>
    <s v="US $33.99/ea"/>
    <n v="155"/>
    <s v="155 available / 6,634 sold"/>
    <n v="6634"/>
    <s v="May 22, 2024 10:02:50 PDT"/>
    <s v="Dallas, Texas, United States"/>
    <x v="1"/>
    <n v="225489.66"/>
    <s v="Dallas"/>
    <s v=" Texas"/>
    <s v=" United States"/>
    <m/>
    <n v="223"/>
    <n v="32"/>
    <n v="29"/>
    <e v="#NAME?"/>
  </r>
  <r>
    <s v="Liz Claiborne"/>
    <s v="Curve Wave Cologne for Men by Liz Claiborne 4.2 oz New in Box / Can"/>
    <s v="Eau de Toilette, Cologne Spray"/>
    <n v="17.02"/>
    <s v="US $17.02/ea"/>
    <n v="73"/>
    <s v="73 available / 3,823 sold"/>
    <n v="3823"/>
    <s v="May 09, 2024 16:02:55 PDT"/>
    <s v="Dallas, Texas, United States"/>
    <x v="1"/>
    <n v="65067.46"/>
    <s v="Dallas"/>
    <s v=" Texas"/>
    <s v=" United States"/>
    <m/>
    <n v="223"/>
    <n v="80"/>
    <n v="142"/>
    <e v="#NAME?"/>
  </r>
  <r>
    <s v="Liz Claiborne"/>
    <s v="Curve Crush by Liz Claiborne EDT Perfume for Women 3.3 / 3.4 oz New In Box"/>
    <s v="Eau de Toilette"/>
    <n v="22.23"/>
    <s v="US $22.23/ea"/>
    <n v="10"/>
    <s v="More than 10 available / 3,584 sold"/>
    <n v="3584"/>
    <s v="May 23, 2024 17:00:31 PDT"/>
    <s v="Hackensack, New Jersey, United States"/>
    <x v="0"/>
    <n v="79672.320000000007"/>
    <s v="Hackensack"/>
    <s v=" New Jersey"/>
    <s v=" United States"/>
    <m/>
    <n v="223"/>
    <n v="84"/>
    <n v="122"/>
    <e v="#NAME?"/>
  </r>
  <r>
    <s v="Liz Claiborne"/>
    <s v="BORA BORA by Liz Claiborne perfume for women EDP 3.4 oz New in Box"/>
    <s v="Eau de Parfum"/>
    <n v="17.25"/>
    <s v="US $17.25/ea"/>
    <n v="165"/>
    <s v="165 available / 2,156 sold"/>
    <n v="2156"/>
    <s v="May 24, 2024 10:44:07 PDT"/>
    <s v="Dallas, Texas, United States"/>
    <x v="0"/>
    <n v="37191"/>
    <s v="Dallas"/>
    <s v=" Texas"/>
    <s v=" United States"/>
    <m/>
    <n v="223"/>
    <n v="137"/>
    <n v="218"/>
    <e v="#NAME?"/>
  </r>
  <r>
    <s v="Liz Claiborne"/>
    <s v="CURVE by Liz Claiborne 3.4 / 3.3 oz edt Perfume for women New in Can"/>
    <s v="Eau de Toilette"/>
    <n v="18.350000000000001"/>
    <s v="US $18.35/ea"/>
    <n v="67"/>
    <s v="67 available / 1,926 sold"/>
    <n v="1926"/>
    <s v="May 22, 2024 22:59:22 PDT"/>
    <s v="Dallas, Texas, United States"/>
    <x v="0"/>
    <n v="35342.100000000006"/>
    <s v="Dallas"/>
    <s v=" Texas"/>
    <s v=" United States"/>
    <m/>
    <n v="223"/>
    <n v="154"/>
    <n v="230"/>
    <e v="#NAME?"/>
  </r>
  <r>
    <s v="Liz Claiborne"/>
    <s v="Bora Bora by Liz Claiborne cologne for men EDC 3.3 / 3.4 oz New in Box"/>
    <s v="Eau de Cologne"/>
    <n v="17.29"/>
    <s v="US $17.29/ea"/>
    <n v="226"/>
    <s v="226 available / 1,370 sold"/>
    <n v="1370"/>
    <s v="May 24, 2024 07:21:08 PDT"/>
    <s v="Dallas, Texas, United States"/>
    <x v="1"/>
    <n v="23687.3"/>
    <s v="Dallas"/>
    <s v=" Texas"/>
    <s v=" United States"/>
    <m/>
    <n v="223"/>
    <n v="199"/>
    <n v="290"/>
    <e v="#NAME?"/>
  </r>
  <r>
    <s v="Liz Claiborne"/>
    <s v="CURVE for Men by Liz Claiborne 4.2 oz edt Cologne Spray New in Can / TIN"/>
    <s v="Eau de Toilette"/>
    <n v="27.03"/>
    <s v="US $27.03/ea"/>
    <n v="101"/>
    <s v="101 available / 1,337 sold"/>
    <n v="1337"/>
    <s v="May 21, 2024 11:23:08 PDT"/>
    <s v="Dallas, Texas, United States"/>
    <x v="1"/>
    <n v="36139.11"/>
    <s v="Dallas"/>
    <s v=" Texas"/>
    <s v=" United States"/>
    <m/>
    <n v="223"/>
    <n v="204"/>
    <n v="226"/>
    <e v="#NAME?"/>
  </r>
  <r>
    <s v="Liz Claiborne"/>
    <s v="Candie's Man by Liz Claiborne 3.4 oz EDT Cologne for Men New In Box"/>
    <s v="Eau de Toilette"/>
    <n v="18.32"/>
    <s v="US $18.32/ea"/>
    <n v="10"/>
    <s v="More than 10 available / 211 sold"/>
    <n v="211"/>
    <s v="May 22, 2024 17:14:56 PDT"/>
    <s v="Hackensack, New Jersey, United States"/>
    <x v="1"/>
    <n v="3865.52"/>
    <s v="Hackensack"/>
    <s v=" New Jersey"/>
    <s v=" United States"/>
    <m/>
    <n v="223"/>
    <n v="578"/>
    <n v="753"/>
    <e v="#NAME?"/>
  </r>
  <r>
    <s v="Liz Claiborne"/>
    <s v="Discontinued REALITIES By Liz Claiborne 3.4oz Eau De Parfum (True Photo)"/>
    <s v="Eau de Parfum"/>
    <n v="54"/>
    <s v="US $54.00/ea"/>
    <n v="10"/>
    <s v="More than 10 available / 163 sold"/>
    <n v="163"/>
    <s v="May 18, 2024 04:53:14 PDT"/>
    <s v="Sunnyside, New York, United States"/>
    <x v="0"/>
    <n v="8802"/>
    <s v="Sunnyside"/>
    <s v=" New York"/>
    <s v=" United States"/>
    <m/>
    <n v="223"/>
    <n v="639"/>
    <n v="524"/>
    <e v="#NAME?"/>
  </r>
  <r>
    <s v="Liz Claiborne"/>
    <s v="Liz Claiborne Curve Crush for Men Eau de Cologne for Men, 4.2 Oz"/>
    <s v="Eau de Cologne"/>
    <n v="17.98"/>
    <s v="US $17.98"/>
    <m/>
    <s v="Last One / 150 sold"/>
    <n v="150"/>
    <s v="May 24, 2024 07:15:03 PDT"/>
    <s v="Edison, New Jersey, United States"/>
    <x v="1"/>
    <n v="2697"/>
    <s v="Edison"/>
    <s v=" New Jersey"/>
    <s v=" United States"/>
    <m/>
    <n v="223"/>
    <n v="660"/>
    <n v="863"/>
    <e v="#NAME?"/>
  </r>
  <r>
    <s v="LLURE SX"/>
    <s v="LLURE SX HUMAN PHERAMONES #1 FRAGRANCE FOR MEN TO ATTRACT BEAUTIFUL WOMEN"/>
    <s v="Cologne"/>
    <n v="38.950000000000003"/>
    <s v="US $38.95/ea"/>
    <n v="3"/>
    <s v="3 available / 114 sold"/>
    <n v="114"/>
    <s v="May 15, 2024 11:26:06 PDT"/>
    <s v="Long Beach, California, United States"/>
    <x v="1"/>
    <n v="4440.3"/>
    <s v="Long Beach"/>
    <s v=" California"/>
    <s v=" United States"/>
    <m/>
    <n v="224"/>
    <n v="756"/>
    <n v="707"/>
    <e v="#NAME?"/>
  </r>
  <r>
    <s v="Lolita Lempicka"/>
    <s v="Lolita Lempicka by Lolita Lempicka 3.4 oz EDP Perfume for Women New In Box"/>
    <s v="Eau de Parfum"/>
    <n v="39.82"/>
    <s v="US $39.82/ea"/>
    <n v="10"/>
    <s v="More than 10 available / 2,143 sold"/>
    <n v="2143"/>
    <s v="May 23, 2024 22:19:41 PDT"/>
    <s v="Hackensack, New Jersey, United States"/>
    <x v="0"/>
    <n v="85334.26"/>
    <s v="Hackensack"/>
    <s v=" New Jersey"/>
    <s v=" United States"/>
    <m/>
    <n v="225"/>
    <n v="139"/>
    <n v="114"/>
    <e v="#NAME?"/>
  </r>
  <r>
    <s v="Lomani"/>
    <s v="AB SPIRIT MILLIONAIRE by Lomani men 3.3 oz 3.4 edt cologne NEW IN BOX"/>
    <s v="Eau de Toilette"/>
    <n v="16.39"/>
    <s v="US $16.39/ea"/>
    <n v="31"/>
    <s v="31 available / 1,630 sold"/>
    <n v="1630"/>
    <s v="May 24, 2024 10:18:08 PDT"/>
    <s v="Dallas, Texas, United States"/>
    <x v="1"/>
    <n v="26715.7"/>
    <s v="Dallas"/>
    <s v=" Texas"/>
    <s v=" United States"/>
    <m/>
    <n v="226"/>
    <n v="173"/>
    <n v="267"/>
    <e v="#NAME?"/>
  </r>
  <r>
    <s v="Lomani"/>
    <s v="Lomani EDT Cologne 3.4 oz Men - Authentic, Brand New In Box"/>
    <s v="Eau de Toilette"/>
    <n v="9.99"/>
    <s v="US $9.99/ea"/>
    <n v="2"/>
    <s v="2 available / 22 sold"/>
    <n v="22"/>
    <s v="May 20, 2024 13:20:54 PDT"/>
    <s v="Lincoln Park, Michigan, United States"/>
    <x v="1"/>
    <n v="219.78"/>
    <s v="Lincoln Park"/>
    <s v=" Michigan"/>
    <s v=" United States"/>
    <m/>
    <n v="226"/>
    <n v="1310"/>
    <n v="1732"/>
    <e v="#NAME?"/>
  </r>
  <r>
    <s v="Lomani"/>
    <s v="SPICE ADDICT PRIVATE COLLECTION BY LOMANI EDP  Spray 3.3 oz-100 ml NEW &amp; SEALED."/>
    <s v="Eau de Parfum"/>
    <n v="84"/>
    <s v="US $84.00"/>
    <m/>
    <s v=""/>
    <m/>
    <s v=""/>
    <s v="Hialeah, Florida, United States"/>
    <x v="0"/>
    <n v="0"/>
    <s v="Hialeah"/>
    <s v=" Florida"/>
    <s v=" United States"/>
    <m/>
    <n v="226"/>
    <e v="#N/A"/>
    <n v="1979"/>
    <e v="#NAME?"/>
  </r>
  <r>
    <s v="Louis Vuitton"/>
    <s v="Louis Vuitton Ombre Nomade Eau De Parfum Sample Spray - 2ml/0.06oz"/>
    <s v="Eau de Parfum"/>
    <n v="22.95"/>
    <s v="US $22.95/ea"/>
    <n v="9"/>
    <s v="9 available / 647 sold"/>
    <n v="647"/>
    <s v="Apr 21, 2024 21:21:42 PDT"/>
    <s v="Pearland, Texas, United States"/>
    <x v="1"/>
    <n v="14848.65"/>
    <s v="Pearland"/>
    <s v=" Texas"/>
    <s v=" United States"/>
    <m/>
    <n v="227"/>
    <n v="301"/>
    <n v="385"/>
    <e v="#NAME?"/>
  </r>
  <r>
    <s v="Louis Vuitton"/>
    <s v="Louis Vuitton Meteore Eau de Parfum Sample Spray - 2ml/0.06oz"/>
    <s v="Eau de Parfum"/>
    <n v="18.95"/>
    <s v="US $18.95/ea"/>
    <n v="10"/>
    <s v="More than 10 available / 624 sold"/>
    <n v="624"/>
    <s v="May 15, 2024 17:19:08 PDT"/>
    <s v="Pearland, Texas, United States"/>
    <x v="1"/>
    <n v="11824.8"/>
    <s v="Pearland"/>
    <s v=" Texas"/>
    <s v=" United States"/>
    <m/>
    <n v="227"/>
    <n v="309"/>
    <n v="439"/>
    <e v="#NAME?"/>
  </r>
  <r>
    <s v="Louis Vuitton"/>
    <s v="Louis Vuitton Imagination Eau De Parfum Sample Spray - 2ml/0.06oz"/>
    <s v="Eau de Parfum"/>
    <n v="21.95"/>
    <s v="US $21.95/ea"/>
    <n v="10"/>
    <s v="More than 10 available / 448 sold"/>
    <n v="448"/>
    <s v="May 23, 2024 22:35:31 PDT"/>
    <s v="Pearland, Texas, United States"/>
    <x v="1"/>
    <n v="9833.6"/>
    <s v="Pearland"/>
    <s v=" Texas"/>
    <s v=" United States"/>
    <m/>
    <n v="227"/>
    <n v="382"/>
    <n v="489"/>
    <e v="#NAME?"/>
  </r>
  <r>
    <s v="love luxe beauty"/>
    <s v="Kuromi  Perfume"/>
    <s v="Perfume"/>
    <n v="15"/>
    <s v="US $15.00"/>
    <n v="4"/>
    <s v="4 available / 1 sold"/>
    <n v="1"/>
    <s v=""/>
    <s v="Anaheim, California, United States"/>
    <x v="0"/>
    <n v="15"/>
    <s v="Anaheim"/>
    <s v=" California"/>
    <s v=" United States"/>
    <m/>
    <n v="228"/>
    <n v="1926"/>
    <n v="1977"/>
    <e v="#NAME?"/>
  </r>
  <r>
    <s v="Lucianno"/>
    <s v="Lucianno California Vibe M 100ml Boxed"/>
    <s v="Extrait De Parfum"/>
    <n v="66"/>
    <s v="C $66.00"/>
    <n v="10"/>
    <s v="More than 10 available / 21 sold"/>
    <n v="21"/>
    <s v="May 24, 2024 02:33:19 PDT"/>
    <s v="Scarborough, Ontario, Canada"/>
    <x v="1"/>
    <n v="1386"/>
    <s v="Scarborough"/>
    <s v=" Ontario"/>
    <s v=" Canada"/>
    <m/>
    <n v="229"/>
    <n v="1329"/>
    <n v="1110"/>
    <e v="#NAME?"/>
  </r>
  <r>
    <s v="Lucky"/>
    <s v="LUCKY YOU by Lucky Brand 3.3 oz / 3.4 oz for Women edt Perfume tester"/>
    <s v="Eau de Toilette"/>
    <n v="14.74"/>
    <s v="US $14.74/ea"/>
    <n v="117"/>
    <s v="117 available / 889 sold"/>
    <n v="889"/>
    <s v="May 09, 2024 21:29:42 PDT"/>
    <s v="Dallas, Texas, United States"/>
    <x v="0"/>
    <n v="13103.86"/>
    <s v="Dallas"/>
    <s v=" Texas"/>
    <s v=" United States"/>
    <m/>
    <n v="230"/>
    <n v="254"/>
    <n v="415"/>
    <e v="#NAME?"/>
  </r>
  <r>
    <s v="Luxury"/>
    <s v="Luxury by New Brand cologne for men EDT 3.3 /3.4 oz New In Box"/>
    <s v="Eau de Toilette"/>
    <n v="10.67"/>
    <s v="US $10.67/ea"/>
    <n v="57"/>
    <s v="57 available / 272 sold"/>
    <n v="272"/>
    <s v="May 24, 2024 01:20:13 PDT"/>
    <s v="Dallas, Texas, United States"/>
    <x v="1"/>
    <n v="2902.24"/>
    <s v="Dallas"/>
    <s v=" Texas"/>
    <s v=" United States"/>
    <m/>
    <n v="231"/>
    <n v="506"/>
    <n v="841"/>
    <e v="#NAME?"/>
  </r>
  <r>
    <s v="M·A·C"/>
    <s v="mac turquatic fragrance  perfume .68oz/20ml - NIB - FREE SHIPPING"/>
    <s v="Perfume"/>
    <n v="29.99"/>
    <s v="US $29.99/ea"/>
    <n v="7"/>
    <s v="7 available / 45 sold"/>
    <n v="45"/>
    <s v="May 15, 2024 16:48:12 PDT"/>
    <s v="Farmington, Michigan, United States"/>
    <x v="0"/>
    <n v="1349.55"/>
    <s v="Farmington"/>
    <s v=" Michigan"/>
    <s v=" United States"/>
    <m/>
    <n v="232"/>
    <n v="1027"/>
    <n v="1127"/>
    <e v="#NAME?"/>
  </r>
  <r>
    <s v="M·A·C"/>
    <s v="M.A.C TURQUATIC Fragrance Blend Parfume Spray, 0.68 Fl Oz. / 20 mL, New In Box"/>
    <s v="Perfume"/>
    <n v="29.5"/>
    <s v="US $29.50"/>
    <n v="5"/>
    <s v="5 available / 7 sold"/>
    <n v="7"/>
    <s v="May 15, 2024 11:05:36 PDT"/>
    <s v="Camarillo, California, United States"/>
    <x v="0"/>
    <n v="206.5"/>
    <s v="Camarillo"/>
    <s v=" California"/>
    <s v=" United States"/>
    <m/>
    <n v="232"/>
    <n v="1686"/>
    <n v="1747"/>
    <e v="#NAME?"/>
  </r>
  <r>
    <s v="MACARENA"/>
    <s v="Version Prada Luna Rossa carbon /ATTITUDE NOIR FOR MEN 3.4 OZ FO"/>
    <s v="Eau de Parfum"/>
    <n v="19.989999999999998"/>
    <s v="US $19.99"/>
    <n v="10"/>
    <s v="More than 10 available / 122 sold"/>
    <n v="122"/>
    <s v="Apr 28, 2024 09:27:00 PDT"/>
    <s v="North Brunswick, New Jersey, United States"/>
    <x v="1"/>
    <n v="2438.7799999999997"/>
    <s v="North Brunswick"/>
    <s v=" New Jersey"/>
    <s v=" United States"/>
    <m/>
    <n v="233"/>
    <n v="729"/>
    <n v="897"/>
    <e v="#NAME?"/>
  </r>
  <r>
    <s v="Maison"/>
    <s v="Maison Louis Marie No.04 Bois de Balincourt Perfume Oil Rollerball .10 oz No.4"/>
    <s v="Perfume"/>
    <n v="22.09"/>
    <s v="US $22.09"/>
    <m/>
    <s v="Last One / 41 sold"/>
    <n v="41"/>
    <s v="May 22, 2024 12:50:46 PDT"/>
    <s v="Lodi, California, United States"/>
    <x v="0"/>
    <n v="905.68999999999994"/>
    <s v="Lodi"/>
    <s v=" California"/>
    <s v=" United States"/>
    <m/>
    <n v="234"/>
    <n v="1064"/>
    <n v="1290"/>
    <e v="#NAME?"/>
  </r>
  <r>
    <s v="Maison Alhambra"/>
    <s v="Maison Alhambra Men's Victorioso Victory EDP Spray 3.4 oz Fragrances"/>
    <s v="Fragrances"/>
    <n v="19.73"/>
    <s v="US $19.73"/>
    <m/>
    <s v="Limited quantity available / 55 sold"/>
    <n v="55"/>
    <s v="May 24, 2024 07:02:34 PDT"/>
    <s v="Brooklyn, New York, United States"/>
    <x v="1"/>
    <n v="1085.1500000000001"/>
    <s v="Brooklyn"/>
    <s v=" New York"/>
    <s v=" United States"/>
    <m/>
    <n v="235"/>
    <n v="965"/>
    <n v="1228"/>
    <e v="#NAME?"/>
  </r>
  <r>
    <s v="Maison Alhambra"/>
    <s v="Glacier Bold EDP Perfume By Maison Alhambra Lattafa 100 ML🥇Hot New Release🥇"/>
    <s v="Eau de Parfum"/>
    <n v="39.99"/>
    <s v="US $39.99/ea"/>
    <n v="23"/>
    <s v="23 available / 48 sold"/>
    <n v="48"/>
    <s v="May 23, 2024 04:40:34 PDT"/>
    <s v="North Brunswick, New Jersey, United States"/>
    <x v="0"/>
    <n v="1919.52"/>
    <s v="North Brunswick"/>
    <s v=" New Jersey"/>
    <s v=" United States"/>
    <m/>
    <n v="235"/>
    <n v="1006"/>
    <n v="969"/>
    <e v="#NAME?"/>
  </r>
  <r>
    <s v="Maison Alhambra"/>
    <s v="Glacier Bold EDP Perfume By Maison Alhambra Lattafa 100 M 💯 (Le Beau Le Perfume"/>
    <s v="Eau de Parfum"/>
    <n v="34"/>
    <s v="US $34.00"/>
    <n v="10"/>
    <s v="10 available / 45 sold"/>
    <n v="45"/>
    <s v="May 18, 2024 19:20:33 PDT"/>
    <s v="Astoria, New York, United States"/>
    <x v="0"/>
    <n v="1530"/>
    <s v="Astoria"/>
    <s v=" New York"/>
    <s v=" United States"/>
    <m/>
    <n v="235"/>
    <n v="1027"/>
    <n v="1068"/>
    <e v="#NAME?"/>
  </r>
  <r>
    <s v="MAISON ALHAMBRA"/>
    <s v="Woody Oud by Lattafa For Men EDP 2.7oz / 80ml new in box"/>
    <s v="Perfume"/>
    <n v="29.99"/>
    <s v="US $29.99"/>
    <n v="3"/>
    <s v="3 available / 42 sold"/>
    <n v="42"/>
    <s v="May 24, 2024 07:55:47 PDT"/>
    <s v="Miami, Florida, United States"/>
    <x v="1"/>
    <n v="1259.58"/>
    <s v="Miami"/>
    <s v=" Florida"/>
    <s v=" United States"/>
    <m/>
    <n v="235"/>
    <n v="1054"/>
    <n v="1154"/>
    <e v="#NAME?"/>
  </r>
  <r>
    <s v="Maison Alhambra"/>
    <s v="Glacier Bold by Maison Alhambra 3.4oz EDP for Men NEW SEALED CAN"/>
    <s v="Eau de Parfum"/>
    <n v="30.99"/>
    <s v="US $30.99/ea"/>
    <n v="9"/>
    <s v="9 available / 39 sold"/>
    <n v="39"/>
    <s v="May 16, 2024 13:42:49 PDT"/>
    <s v="Englewood Cliffs, New Jersey, United States"/>
    <x v="1"/>
    <n v="1208.6099999999999"/>
    <s v="Englewood Cliffs"/>
    <s v=" New Jersey"/>
    <s v=" United States"/>
    <m/>
    <n v="235"/>
    <n v="1085"/>
    <n v="1173"/>
    <e v="#NAME?"/>
  </r>
  <r>
    <s v="Maison Alhambra"/>
    <s v="Maison Alhambra Ladies La Vita Bella Intensa EDP 3.4 oz Fragrances 6291108735954"/>
    <s v="Fragrances"/>
    <n v="18.79"/>
    <s v="US $18.79"/>
    <n v="3"/>
    <s v="3 available / 22 sold"/>
    <n v="22"/>
    <s v="May 23, 2024 09:57:03 PDT"/>
    <s v="Brooklyn, New York, United States"/>
    <x v="0"/>
    <n v="413.38"/>
    <s v="Brooklyn"/>
    <s v=" New York"/>
    <s v=" United States"/>
    <m/>
    <n v="235"/>
    <n v="1310"/>
    <n v="1574"/>
    <e v="#NAME?"/>
  </r>
  <r>
    <s v="Maison Alhambra"/>
    <s v="Maison Alhambra Men's Salvo Intense EDP 3.4 oz Fragrances 6291108733486"/>
    <s v="Fragrances"/>
    <n v="19.73"/>
    <s v="US $19.73"/>
    <n v="3"/>
    <s v="3 available / 18 sold"/>
    <n v="18"/>
    <s v="May 24, 2024 05:44:31 PDT"/>
    <s v="Brooklyn, New York, United States"/>
    <x v="1"/>
    <n v="355.14"/>
    <s v="Brooklyn"/>
    <s v=" New York"/>
    <s v=" United States"/>
    <m/>
    <n v="235"/>
    <n v="1389"/>
    <n v="1609"/>
    <e v="#NAME?"/>
  </r>
  <r>
    <s v="Maison Alhambra"/>
    <s v="Glacier Bold EDP Perfume By Maison Alhambra Lattafa 100 ML New Release"/>
    <s v="Eau de Parfum"/>
    <n v="37.99"/>
    <s v="US $37.99"/>
    <n v="10"/>
    <s v="More than 10 available / 16 sold"/>
    <n v="16"/>
    <s v="May 16, 2024 12:18:47 PDT"/>
    <s v="North Brunswick, New Jersey, United States"/>
    <x v="0"/>
    <n v="607.84"/>
    <s v="North Brunswick"/>
    <s v=" New Jersey"/>
    <s v=" United States"/>
    <m/>
    <n v="235"/>
    <n v="1433"/>
    <n v="1435"/>
    <e v="#NAME?"/>
  </r>
  <r>
    <s v="Maison Alhambra"/>
    <s v="Maison Alhambra Ladies Pink Shimmer Secret Intense EDP Spray 3.38 oz Fragrances"/>
    <s v="Fragrances"/>
    <n v="15.97"/>
    <s v="US $15.97"/>
    <n v="3"/>
    <s v="3 available / 13 sold"/>
    <n v="13"/>
    <s v="May 23, 2024 20:14:32 PDT"/>
    <s v="Brooklyn, New York, United States"/>
    <x v="0"/>
    <n v="207.61"/>
    <s v="Brooklyn"/>
    <s v=" New York"/>
    <s v=" United States"/>
    <m/>
    <n v="235"/>
    <n v="1509"/>
    <n v="1745"/>
    <e v="#NAME?"/>
  </r>
  <r>
    <s v="Maison Alhambra"/>
    <s v="Maison Alhambra Ladies Reyna Pour Femme EDP 3.4 oz Fragrances 6290360590721"/>
    <s v="Fragrances"/>
    <n v="27.89"/>
    <s v="US $27.89"/>
    <n v="3"/>
    <s v="3 available / 8 sold"/>
    <n v="8"/>
    <s v="May 24, 2024 09:44:28 PDT"/>
    <s v="Brooklyn, New York, United States"/>
    <x v="0"/>
    <n v="223.12"/>
    <s v="Brooklyn"/>
    <s v=" New York"/>
    <s v=" United States"/>
    <m/>
    <n v="235"/>
    <n v="1644"/>
    <n v="1728"/>
    <e v="#NAME?"/>
  </r>
  <r>
    <s v="Maison Alhambra"/>
    <s v="Tascano Leather by Maison Alhambra for Women 2.7 oz Brand New in Box"/>
    <s v="Eau de Parfum"/>
    <n v="21.69"/>
    <s v="US $21.69"/>
    <n v="7"/>
    <s v="7 available / 3 sold"/>
    <n v="3"/>
    <s v=""/>
    <s v="Maryville, Tennessee, United States"/>
    <x v="0"/>
    <n v="65.070000000000007"/>
    <s v="Maryville"/>
    <s v=" Tennessee"/>
    <s v=" United States"/>
    <m/>
    <n v="235"/>
    <n v="1848"/>
    <n v="1926"/>
    <e v="#NAME?"/>
  </r>
  <r>
    <s v="Maison Alhambra"/>
    <s v="Glacier Le Noir by Maison Alhambra 3.4oz EDP for Men NEW SEALED CAN"/>
    <s v="Eau de Parfum"/>
    <n v="26.5"/>
    <s v="US $26.50"/>
    <m/>
    <s v="Last One / 3 sold"/>
    <n v="3"/>
    <s v="May 18, 2024 08:01:01 PDT"/>
    <s v="New York, New York, United States"/>
    <x v="1"/>
    <n v="79.5"/>
    <s v="New York"/>
    <s v=" New York"/>
    <s v=" United States"/>
    <m/>
    <n v="235"/>
    <n v="1848"/>
    <n v="1901"/>
    <e v="#NAME?"/>
  </r>
  <r>
    <s v="Maison Alhambra"/>
    <s v="Delilah Perfumes EDP 3.4oz By Maison Alhambra Lattafa for Woman  Free Shipping"/>
    <s v="Eau de Parfum"/>
    <n v="23.9"/>
    <s v="US $23.90"/>
    <n v="10"/>
    <s v="More than 10 available / 2 sold"/>
    <n v="2"/>
    <s v="May 21, 2024 12:44:02 PDT"/>
    <s v="North Brunswick, New Jersey, United States"/>
    <x v="0"/>
    <n v="47.8"/>
    <s v="North Brunswick"/>
    <s v=" New Jersey"/>
    <s v=" United States"/>
    <m/>
    <n v="235"/>
    <n v="1891"/>
    <n v="1946"/>
    <e v="#NAME?"/>
  </r>
  <r>
    <s v="Maison Alhambra"/>
    <s v="DELILAH PERFUME EDP 3.4 OZ BY MAISON ALHAMBRA LATTAFA FOR WOMEN -FREE SHIPING"/>
    <s v="Eau de Parfum"/>
    <n v="23.99"/>
    <s v="US $23.99"/>
    <n v="10"/>
    <s v="More than 10 available"/>
    <m/>
    <s v=""/>
    <s v="New York, New York, United States"/>
    <x v="0"/>
    <n v="0"/>
    <s v="New York"/>
    <s v=" New York"/>
    <s v=" United States"/>
    <m/>
    <n v="235"/>
    <e v="#N/A"/>
    <n v="1979"/>
    <e v="#NAME?"/>
  </r>
  <r>
    <s v="Maison Francis Kurkdjian"/>
    <s v="Maison Francis Kurkdjian Amyris Homme 2.4oz Eau de Toilette"/>
    <s v="Eau de Toilette"/>
    <n v="140"/>
    <s v="US $140.00"/>
    <n v="24"/>
    <s v="24 available / 6 sold"/>
    <n v="6"/>
    <s v="May 20, 2024 12:54:11 PDT"/>
    <s v="San Francisco, California, United States"/>
    <x v="1"/>
    <n v="840"/>
    <s v="San Francisco"/>
    <s v=" California"/>
    <s v=" United States"/>
    <m/>
    <n v="236"/>
    <n v="1721"/>
    <n v="1309"/>
    <e v="#NAME?"/>
  </r>
  <r>
    <s v="Maison Francis Kurkdjian"/>
    <s v="Maison Francis Kurkdjian Amyris Pour Homme Eau de Toilette 2.4 Fl Oz"/>
    <s v="Does not apply"/>
    <n v="159.99"/>
    <s v="US $159.99"/>
    <n v="4"/>
    <s v="4 available / 2 sold"/>
    <n v="2"/>
    <s v="May 17, 2024 11:43:56 PDT"/>
    <s v="Shepherdsville, Kentucky, United States"/>
    <x v="1"/>
    <n v="319.98"/>
    <s v="Shepherdsville"/>
    <s v=" Kentucky"/>
    <s v=" United States"/>
    <m/>
    <n v="236"/>
    <n v="1891"/>
    <n v="1643"/>
    <e v="#NAME?"/>
  </r>
  <r>
    <s v="Maison Margiela"/>
    <s v="Maison Margiela Replica Lazy Sunday Morning Eau de Toilette 3.4 oz New in Box US"/>
    <s v="Eau de Toilette"/>
    <n v="48.88"/>
    <s v="US $48.88"/>
    <n v="9"/>
    <s v="9 available / 51 sold"/>
    <n v="51"/>
    <s v="May 09, 2024 00:45:39 PDT"/>
    <s v="College Point, New York, United States"/>
    <x v="0"/>
    <n v="2492.88"/>
    <s v="College Point"/>
    <s v=" New York"/>
    <s v=" United States"/>
    <m/>
    <n v="237"/>
    <n v="986"/>
    <n v="887"/>
    <e v="#NAME?"/>
  </r>
  <r>
    <s v="Maison Margiela"/>
    <s v="Maison Margiela Replica Sailing Day Eau de Toilette 3.4 oz New in Box US"/>
    <s v="Eau de Toilette"/>
    <n v="48.88"/>
    <s v="US $48.88"/>
    <n v="10"/>
    <s v="More than 10 available / 48 sold"/>
    <n v="48"/>
    <s v="May 13, 2024 18:29:35 PDT"/>
    <s v="College Point, New York, United States"/>
    <x v="0"/>
    <n v="2346.2400000000002"/>
    <s v="College Point"/>
    <s v=" New York"/>
    <s v=" United States"/>
    <m/>
    <n v="237"/>
    <n v="1006"/>
    <n v="907"/>
    <e v="#NAME?"/>
  </r>
  <r>
    <s v="Maison Margiela"/>
    <s v="Replica Sailing Day by Maison Margiela 3.4 oz EDT Perfume Cologne New In Box"/>
    <s v="Eau de Toilette"/>
    <n v="84.98"/>
    <s v="US $84.98"/>
    <n v="8"/>
    <s v="8 available / 42 sold"/>
    <n v="42"/>
    <s v="May 21, 2024 07:56:03 PDT"/>
    <s v="Hackensack, New Jersey, United States"/>
    <x v="1"/>
    <n v="3569.1600000000003"/>
    <s v="Hackensack"/>
    <s v=" New Jersey"/>
    <s v=" United States"/>
    <m/>
    <n v="237"/>
    <n v="1054"/>
    <n v="776"/>
    <e v="#NAME?"/>
  </r>
  <r>
    <s v="Maison Margiela"/>
    <s v="Maison Margiela Replica Sailing Day Eau de Toilette 3.4 oz New in Box US"/>
    <s v="Eau de Toilette"/>
    <n v="48.88"/>
    <s v="US $48.88"/>
    <n v="10"/>
    <s v="More than 10 available / 14 sold"/>
    <n v="14"/>
    <s v=""/>
    <s v="College Point, New York, United States"/>
    <x v="0"/>
    <n v="684.32"/>
    <s v="College Point"/>
    <s v=" New York"/>
    <s v=" United States"/>
    <m/>
    <n v="237"/>
    <n v="1480"/>
    <n v="1377"/>
    <e v="#NAME?"/>
  </r>
  <r>
    <s v="Maison Margiela"/>
    <s v="Maison Margiela Replica Lazy Sunday Morning Eau de Toilette 3.4 oz New in Box"/>
    <s v="Eau de Toilette"/>
    <n v="48.88"/>
    <s v="US $48.88"/>
    <n v="10"/>
    <s v="More than 10 available / 4 sold"/>
    <n v="4"/>
    <s v=""/>
    <s v="College Point, New York, United States"/>
    <x v="0"/>
    <n v="195.52"/>
    <s v="College Point"/>
    <s v=" New York"/>
    <s v=" United States"/>
    <m/>
    <n v="237"/>
    <n v="1798"/>
    <n v="1761"/>
    <e v="#NAME?"/>
  </r>
  <r>
    <s v="Maison Martin Margiela"/>
    <s v="Replica Jazz Club by Maison Margiela 3.4 fl oz EDT Spray for Men New in Box US"/>
    <s v="Eau de Toilette"/>
    <n v="39.99"/>
    <s v="US $39.99"/>
    <m/>
    <s v="Last One / 11 sold"/>
    <n v="11"/>
    <s v="Apr 30, 2024 20:11:27 PDT"/>
    <s v="Monroe Township, New Jersey, Hong Kong"/>
    <x v="1"/>
    <n v="439.89000000000004"/>
    <s v="Monroe Township"/>
    <s v=" New Jersey"/>
    <s v=" Hong Kong"/>
    <m/>
    <n v="238"/>
    <n v="1561"/>
    <n v="1549"/>
    <e v="#NAME?"/>
  </r>
  <r>
    <s v="Maison Martin Margiela"/>
    <s v="Replica Eau De Toilette ON A DATE .34 oz. NIB!  Memory In A Fragrance"/>
    <s v="Eau de Toilette"/>
    <n v="21"/>
    <s v="US $21.00/ea"/>
    <n v="8"/>
    <s v="8 available / 4 sold"/>
    <n v="4"/>
    <s v=""/>
    <s v="Nine Mile Falls, Washington, United States"/>
    <x v="0"/>
    <n v="84"/>
    <s v="Nine Mile Falls"/>
    <s v=" Washington"/>
    <s v=" United States"/>
    <m/>
    <n v="238"/>
    <n v="1798"/>
    <n v="1894"/>
    <e v="#NAME?"/>
  </r>
  <r>
    <s v="Mancera"/>
    <s v="Sicily by Mancera 4 oz EDP Perfume for Men Women Unisex Brand New in Box"/>
    <s v="Eau de Parfum"/>
    <n v="69.58"/>
    <s v="US $69.58"/>
    <n v="10"/>
    <s v="More than 10 available / 104 sold"/>
    <n v="104"/>
    <s v="May 22, 2024 10:44:46 PDT"/>
    <s v="Hackensack, New Jersey, United States"/>
    <x v="0"/>
    <n v="7236.32"/>
    <s v="Hackensack"/>
    <s v=" New Jersey"/>
    <s v=" United States"/>
    <m/>
    <n v="239"/>
    <n v="781"/>
    <n v="579"/>
    <e v="#NAME?"/>
  </r>
  <r>
    <s v="Mancera"/>
    <s v="Roses Greedy by Mancera perfume for unisex EDP 4 / 4.0 oz New in Box"/>
    <s v="Eau de Parfum"/>
    <n v="57.85"/>
    <s v="US $57.85/ea"/>
    <n v="33"/>
    <s v="33 available / 58 sold"/>
    <n v="58"/>
    <s v="May 24, 2024 08:03:11 PDT"/>
    <s v="Dallas, Texas, United States"/>
    <x v="0"/>
    <n v="3355.3"/>
    <s v="Dallas"/>
    <s v=" Texas"/>
    <s v=" United States"/>
    <m/>
    <n v="239"/>
    <n v="950"/>
    <n v="798"/>
    <e v="#NAME?"/>
  </r>
  <r>
    <s v="Mancera"/>
    <s v="Original MANCERA CEDRAT BOISE 4 oz (120 ml) EDP Spray NEW &amp; SEALED"/>
    <s v="Eau de Parfum"/>
    <n v="69.97"/>
    <s v="US $69.97"/>
    <n v="8"/>
    <s v="8 available / 30 sold"/>
    <n v="30"/>
    <s v="May 22, 2024 09:17:29 PDT"/>
    <s v="Englewood, New Jersey, United States"/>
    <x v="1"/>
    <n v="2099.1"/>
    <s v="Englewood"/>
    <s v=" New Jersey"/>
    <s v=" United States"/>
    <m/>
    <n v="239"/>
    <n v="1184"/>
    <n v="945"/>
    <e v="#NAME?"/>
  </r>
  <r>
    <s v="Mancera"/>
    <s v="Red Tobacco by Mancera 4 oz EDP Perfume for Men New in Box"/>
    <s v="Eau de Parfum"/>
    <n v="55.99"/>
    <s v="US $55.99/ea"/>
    <n v="10"/>
    <s v="More than 10 available / 25 sold"/>
    <n v="25"/>
    <s v="May 20, 2024 03:00:46 PDT"/>
    <s v="New York, New York, Taiwan"/>
    <x v="0"/>
    <n v="1399.75"/>
    <s v="New York"/>
    <s v=" New York"/>
    <s v=" Taiwan"/>
    <m/>
    <n v="239"/>
    <n v="1257"/>
    <n v="1107"/>
    <e v="#NAME?"/>
  </r>
  <r>
    <s v="Mancera"/>
    <s v="MANCERA COSMIC PEPPER EDP 2.0ml .06fl oz x 1 COLOGNE SPRAY SAMPLE"/>
    <s v="Eau de Parfum"/>
    <n v="13.5"/>
    <s v="US $13.50"/>
    <n v="10"/>
    <s v="More than 10 available / 17 sold"/>
    <n v="17"/>
    <s v="Apr 01, 2024 21:47:48 PDT"/>
    <s v="Albany, New York, United States"/>
    <x v="1"/>
    <n v="229.5"/>
    <s v="Albany"/>
    <s v=" New York"/>
    <s v=" United States"/>
    <m/>
    <n v="239"/>
    <n v="1408"/>
    <n v="1717"/>
    <e v="#NAME?"/>
  </r>
  <r>
    <s v="Mandarin Duck"/>
    <s v="Mandarina Duck Black 3.4oz EDT Spray For Men New Choose Your Box (Regular/TSTR)"/>
    <s v="Eau de Toilette"/>
    <n v="27.99"/>
    <s v="US $27.99/ea"/>
    <n v="10"/>
    <s v="More than 10 available / 75 sold"/>
    <n v="75"/>
    <s v="Nov 02, 2022 03:03:01 PDT"/>
    <s v="Edison, New Jersey, United States"/>
    <x v="1"/>
    <n v="2099.25"/>
    <s v="Edison"/>
    <s v=" New Jersey"/>
    <s v=" United States"/>
    <m/>
    <n v="240"/>
    <n v="871"/>
    <n v="944"/>
    <e v="#NAME?"/>
  </r>
  <r>
    <s v="Marc Jacobs"/>
    <s v="Marc Jacobs Daisy Dream by Marc Jacobs 3.4 oz EDT Perfume for Women New In Box"/>
    <s v="Eau de Toilette"/>
    <n v="58.98"/>
    <s v="US $58.98/ea"/>
    <n v="10"/>
    <s v="More than 10 available / 3,088 sold"/>
    <n v="3088"/>
    <s v="May 23, 2024 09:27:27 PDT"/>
    <s v="Hackensack, New Jersey, United States"/>
    <x v="0"/>
    <n v="182130.24"/>
    <s v="Hackensack"/>
    <s v=" New Jersey"/>
    <s v=" United States"/>
    <m/>
    <n v="241"/>
    <n v="97"/>
    <n v="42"/>
    <e v="#NAME?"/>
  </r>
  <r>
    <s v="Marc Jacobs"/>
    <s v="Daisy Eau So Fresh Perfume by Marc Jacobs 4.2 oz EDT Spray for Women. Sealed Box"/>
    <s v="Eau de Toilette"/>
    <n v="39.99"/>
    <s v="US $39.99/ea"/>
    <n v="10"/>
    <s v="More than 10 available / 1,129 sold"/>
    <n v="1129"/>
    <s v="May 24, 2024 06:47:19 PDT"/>
    <s v="Lincoln Park, Michigan, United States"/>
    <x v="0"/>
    <n v="45148.71"/>
    <s v="Lincoln Park"/>
    <s v=" Michigan"/>
    <s v=" United States"/>
    <m/>
    <n v="241"/>
    <n v="223"/>
    <n v="189"/>
    <e v="#NAME?"/>
  </r>
  <r>
    <s v="Marc Jacobs"/>
    <s v="Daisy Eau So Fresh by Marc Jacobs for Women EDT Spray 4.2 oz / 125 ml New In Box"/>
    <s v="Eau de Toilette"/>
    <n v="30.79"/>
    <s v="US $30.79"/>
    <n v="3"/>
    <s v="3 available / 493 sold"/>
    <n v="493"/>
    <s v="May 23, 2024 19:51:45 PDT"/>
    <s v="Jamaica, New York, United States"/>
    <x v="0"/>
    <n v="15179.47"/>
    <s v="Jamaica"/>
    <s v=" New York"/>
    <s v=" United States"/>
    <m/>
    <n v="241"/>
    <n v="362"/>
    <n v="381"/>
    <e v="#NAME?"/>
  </r>
  <r>
    <s v="Marc Jacobs"/>
    <s v="DAISY by Marc Jacobs for women EDT 3.3 / 3.4 oz New in Box"/>
    <s v="Eau de Toilette"/>
    <n v="57.63"/>
    <s v="US $57.63/ea"/>
    <m/>
    <s v="Limited quantity available / 430 sold"/>
    <n v="430"/>
    <s v="May 22, 2024 12:01:39 PDT"/>
    <s v="Dallas, Texas, United States"/>
    <x v="0"/>
    <n v="24780.9"/>
    <s v="Dallas"/>
    <s v=" Texas"/>
    <s v=" United States"/>
    <m/>
    <n v="241"/>
    <n v="394"/>
    <n v="284"/>
    <e v="#NAME?"/>
  </r>
  <r>
    <s v="Marc Jacobs"/>
    <s v="Marc Jacobs Perfect Intense Eau De Parfum 3.3 oz 100ml-Brand New Imperfect Box"/>
    <s v="Eau de Parfum"/>
    <n v="65.95"/>
    <s v="US $65.95"/>
    <n v="10"/>
    <s v="More than 10 available / 150 sold"/>
    <n v="150"/>
    <s v="May 15, 2024 03:54:01 PDT"/>
    <s v="Stanley, Wisconsin, United States"/>
    <x v="0"/>
    <n v="9892.5"/>
    <s v="Stanley"/>
    <s v=" Wisconsin"/>
    <s v=" United States"/>
    <m/>
    <n v="241"/>
    <n v="660"/>
    <n v="485"/>
    <e v="#NAME?"/>
  </r>
  <r>
    <s v="Marc Jacobs"/>
    <s v="Daisy Marc Jacobs Eau So Fresh 10ml Eau De Toilette Spray"/>
    <s v="Eau de Toilette"/>
    <n v="18"/>
    <s v="US $18.00"/>
    <n v="5"/>
    <s v="5 available / 75 sold"/>
    <n v="75"/>
    <s v="May 06, 2024 10:28:44 PDT"/>
    <s v="Hicksville, New York, United States"/>
    <x v="0"/>
    <n v="1350"/>
    <s v="Hicksville"/>
    <s v=" New York"/>
    <s v=" United States"/>
    <m/>
    <n v="241"/>
    <n v="871"/>
    <n v="1125"/>
    <e v="#NAME?"/>
  </r>
  <r>
    <s v="Marc Jacobs"/>
    <s v="Marc Jacobs Daisy Women's Eau De Toilette Spray For Women EDT 3.4Oz 100ml New"/>
    <s v="Eau de Toilette"/>
    <n v="42.88"/>
    <s v="US $42.88"/>
    <n v="10"/>
    <s v="More than 10 available / 71 sold"/>
    <n v="71"/>
    <s v="May 19, 2024 22:27:54 PDT"/>
    <s v="College Point, New York, United States"/>
    <x v="0"/>
    <n v="3044.48"/>
    <s v="College Point"/>
    <s v=" New York"/>
    <s v=" United States"/>
    <m/>
    <n v="241"/>
    <n v="891"/>
    <n v="824"/>
    <e v="#NAME?"/>
  </r>
  <r>
    <s v="Marc Jacobs"/>
    <s v="Marc Jacobs Daisy Eau So Fresh 4.2 oz / 125 mL Eau De Toilette Brand New Sealed"/>
    <s v="Eau de Toilette"/>
    <n v="32.950000000000003"/>
    <s v="US $32.95"/>
    <n v="10"/>
    <s v="More than 10 available / 68 sold"/>
    <n v="68"/>
    <s v="May 17, 2024 04:50:31 PDT"/>
    <s v="College Point, New York, United States"/>
    <x v="0"/>
    <n v="2240.6000000000004"/>
    <s v="College Point"/>
    <s v=" New York"/>
    <s v=" United States"/>
    <m/>
    <n v="241"/>
    <n v="899"/>
    <n v="921"/>
    <e v="#NAME?"/>
  </r>
  <r>
    <s v="Marc Jacobs"/>
    <s v="Marc Jacobs Daisy Eau So Fresh 4.2oz Women's Eau de Toilette Brand New &amp; Sealed"/>
    <s v="Eau de Toilette"/>
    <n v="33.99"/>
    <s v="US $33.99/ea"/>
    <n v="3"/>
    <s v="3 available / 43 sold"/>
    <n v="43"/>
    <s v="May 21, 2024 22:58:35 PDT"/>
    <s v="Brooklyn, New York, United States"/>
    <x v="0"/>
    <n v="1461.5700000000002"/>
    <s v="Brooklyn"/>
    <s v=" New York"/>
    <s v=" United States"/>
    <m/>
    <n v="241"/>
    <n v="1044"/>
    <n v="1083"/>
    <e v="#NAME?"/>
  </r>
  <r>
    <s v="Marc Jacobs"/>
    <s v="Marc Jacobs Decadence For Women by Marc Jacobs 3.4 oz 100ml EDP Spray New"/>
    <s v="Eau de Parfum"/>
    <n v="59.99"/>
    <s v="US $59.99"/>
    <n v="6"/>
    <s v="6 available / 34 sold"/>
    <n v="34"/>
    <s v="May 22, 2024 18:32:01 PDT"/>
    <s v="New York,USA, Hong Kong"/>
    <x v="0"/>
    <n v="2039.66"/>
    <s v="New York"/>
    <s v="USA"/>
    <s v=" Hong Kong"/>
    <m/>
    <n v="241"/>
    <n v="1144"/>
    <n v="950"/>
    <e v="#NAME?"/>
  </r>
  <r>
    <s v="Marc Jacobs"/>
    <s v="Daisy Eau So Fresh by Marc Jacobs 4.25 Oz / 125 Ml – EDP Spray, Sealed"/>
    <s v="Eau de Toilette"/>
    <n v="39.99"/>
    <s v="US $39.99/ea"/>
    <n v="5"/>
    <s v="5 available / 32 sold"/>
    <n v="32"/>
    <s v="May 09, 2024 05:43:46 PDT"/>
    <s v="Dearborn, Michigan, United States"/>
    <x v="0"/>
    <n v="1279.68"/>
    <s v="Dearborn"/>
    <s v=" Michigan"/>
    <s v=" United States"/>
    <m/>
    <n v="241"/>
    <n v="1163"/>
    <n v="1144"/>
    <e v="#NAME?"/>
  </r>
  <r>
    <s v="Marc Jacobs"/>
    <s v="Marc Jacobs Decadence For Women 3.4 oz 100ml EDP Spray New in Box"/>
    <s v="Eau de Parfum"/>
    <n v="62.99"/>
    <s v="US $62.99/ea"/>
    <n v="2"/>
    <s v="2 available / 16 sold"/>
    <n v="16"/>
    <s v="May 22, 2024 08:41:57 PDT"/>
    <s v="New York, USA, Hong Kong"/>
    <x v="0"/>
    <n v="1007.84"/>
    <s v="New York"/>
    <s v=" USA"/>
    <s v=" Hong Kong"/>
    <m/>
    <n v="241"/>
    <n v="1433"/>
    <n v="1254"/>
    <e v="#NAME?"/>
  </r>
  <r>
    <s v="Marc Jacobs"/>
    <s v="Daisy Marc Jacobs Eau So Fresh POP 2.5 oz/ 75 ml EDT Spray for Women. New in Box"/>
    <s v="Eau de Toilette"/>
    <n v="74.989999999999995"/>
    <s v="US $74.99/ea"/>
    <n v="10"/>
    <s v="10 available / 13 sold"/>
    <n v="13"/>
    <s v="May 20, 2024 15:45:05 PDT"/>
    <s v="Katy, Texas, United States"/>
    <x v="0"/>
    <n v="974.86999999999989"/>
    <s v="Katy"/>
    <s v=" Texas"/>
    <s v=" United States"/>
    <m/>
    <n v="241"/>
    <n v="1509"/>
    <n v="1266"/>
    <e v="#NAME?"/>
  </r>
  <r>
    <s v="Marc Jacobs"/>
    <s v="Marc Jacobs Daisy Wild Eau De Parfum EDP Miniature Splash For Women 4 ml-NIB"/>
    <s v="Eau de Parfum"/>
    <n v="28.99"/>
    <s v="US $28.99"/>
    <n v="7"/>
    <s v="7 available / 3 sold"/>
    <n v="3"/>
    <s v=""/>
    <s v="Miami, Florida, United States"/>
    <x v="0"/>
    <n v="86.97"/>
    <s v="Miami"/>
    <s v=" Florida"/>
    <s v=" United States"/>
    <m/>
    <n v="241"/>
    <n v="1848"/>
    <n v="1892"/>
    <e v="#NAME?"/>
  </r>
  <r>
    <s v="Marilyn Miglin"/>
    <s v="SEALED DEAL Marilyn Miglin HUGE 3.4 Oz Pherómone Eau de Parfum PHEROMONE"/>
    <s v="Eau de Parfum"/>
    <n v="30"/>
    <s v="US $30.00"/>
    <n v="3"/>
    <s v="3 available / 4 sold"/>
    <n v="4"/>
    <s v="May 23, 2024 05:03:22 PDT"/>
    <s v="Bluff City, Tennessee, United States"/>
    <x v="0"/>
    <n v="120"/>
    <s v="Bluff City"/>
    <s v=" Tennessee"/>
    <s v=" United States"/>
    <m/>
    <n v="242"/>
    <n v="1798"/>
    <n v="1851"/>
    <e v="#NAME?"/>
  </r>
  <r>
    <s v="Mary Kay"/>
    <s v="Mary Kay Domain Men’s Cologne"/>
    <s v="Eau de Cologne"/>
    <n v="30"/>
    <s v="US $30.00"/>
    <n v="2"/>
    <s v="2 available / 24 sold"/>
    <n v="24"/>
    <s v="May 08, 2024 08:37:11 PDT"/>
    <s v="Douglasville, Georgia, United States"/>
    <x v="1"/>
    <n v="720"/>
    <s v="Douglasville"/>
    <s v=" Georgia"/>
    <s v=" United States"/>
    <m/>
    <n v="243"/>
    <n v="1275"/>
    <n v="1354"/>
    <e v="#NAME?"/>
  </r>
  <r>
    <s v="MEM"/>
    <s v="Complete Set of 7 Love's Baby Soft by MEM  Unboxed Original 90s pl read below"/>
    <s v="Cologne"/>
    <n v="28"/>
    <s v="US $28.00/ea"/>
    <n v="10"/>
    <s v="More than 10 available / 6 sold"/>
    <n v="6"/>
    <s v="Apr 23, 2024 02:10:14 PDT"/>
    <s v="Hicksville, New York, United States"/>
    <x v="0"/>
    <n v="168"/>
    <s v="Hicksville"/>
    <s v=" New York"/>
    <s v=" United States"/>
    <m/>
    <n v="244"/>
    <n v="1721"/>
    <n v="1791"/>
    <e v="#NAME?"/>
  </r>
  <r>
    <s v="Mercedes Benz"/>
    <s v="Mercedes Benz Intense by Mercedes Benz, 4 oz EDT Spray for Men"/>
    <s v="Eau De Toilette"/>
    <n v="41.87"/>
    <s v="US $41.87/ea"/>
    <n v="8"/>
    <s v="8 available / 21 sold"/>
    <n v="21"/>
    <s v="May 23, 2024 08:57:02 PDT"/>
    <s v="Edison, New Jersey, United States"/>
    <x v="1"/>
    <n v="879.27"/>
    <s v="Edison"/>
    <s v=" New Jersey"/>
    <s v=" United States"/>
    <m/>
    <n v="245"/>
    <n v="1329"/>
    <n v="1298"/>
    <e v="#NAME?"/>
  </r>
  <r>
    <s v="Mercedes-Benz"/>
    <s v="Mercedez Benz Club Black 3.3 oz EDT Spray Mens Cologne 100ml NIB"/>
    <s v="Eau de Toilette"/>
    <n v="47.99"/>
    <s v="US $47.99/ea"/>
    <n v="10"/>
    <s v="More than 10 available / 17 sold"/>
    <n v="17"/>
    <s v="May 16, 2024 21:53:55 PDT"/>
    <s v="Edison, New Jersey, United States"/>
    <x v="1"/>
    <n v="815.83"/>
    <s v="Edison"/>
    <s v=" New Jersey"/>
    <s v=" United States"/>
    <m/>
    <n v="246"/>
    <n v="1408"/>
    <n v="1318"/>
    <e v="#NAME?"/>
  </r>
  <r>
    <s v="Mercedes-Benz"/>
    <s v="Mercedes-Benz Men's Mercedes-Benz Club Black EDT 3.4 oz Fragrances 3595471041197"/>
    <s v="Eau de Toilette"/>
    <n v="49.81"/>
    <s v="US $49.81"/>
    <n v="3"/>
    <s v="3 available / 15 sold"/>
    <n v="15"/>
    <s v="May 22, 2024 20:56:36 PDT"/>
    <s v="Brooklyn, New York, United States"/>
    <x v="1"/>
    <n v="747.15000000000009"/>
    <s v="Brooklyn"/>
    <s v=" New York"/>
    <s v=" United States"/>
    <m/>
    <n v="246"/>
    <n v="1456"/>
    <n v="1346"/>
    <e v="#NAME?"/>
  </r>
  <r>
    <s v="Mercedes-Benz"/>
    <s v="Mercedes Benz Club Black Eau de Toilette for Men 1.7 Oz / 50ml"/>
    <s v="Eau de Toilette"/>
    <n v="38.99"/>
    <s v="US $38.99/ea"/>
    <n v="33"/>
    <s v="33 available / 7 sold"/>
    <n v="7"/>
    <s v="May 20, 2024 17:45:18 PDT"/>
    <s v="Miami, Florida, United States"/>
    <x v="1"/>
    <n v="272.93"/>
    <s v="Miami"/>
    <s v=" Florida"/>
    <s v=" United States"/>
    <m/>
    <n v="246"/>
    <n v="1686"/>
    <n v="1684"/>
    <e v="#NAME?"/>
  </r>
  <r>
    <s v="Mercedes-Benz"/>
    <s v="MERCEDES BENZ CLUB BLACK EDT 3.4 OZ / 100 ML FOR MEN (NEW IN WHITE BOX)"/>
    <s v="Eau de Toilette"/>
    <n v="37.99"/>
    <s v="US $37.99"/>
    <n v="4"/>
    <s v="4 available / 2 sold"/>
    <n v="2"/>
    <s v="May 22, 2024 22:37:03 PDT"/>
    <s v="North Brunswick, New Jersey, United States"/>
    <x v="1"/>
    <n v="75.98"/>
    <s v="North Brunswick"/>
    <s v=" New Jersey"/>
    <s v=" United States"/>
    <m/>
    <n v="246"/>
    <n v="1891"/>
    <n v="1908"/>
    <e v="#NAME?"/>
  </r>
  <r>
    <s v="MetaHerbal Labs"/>
    <s v="Arouse-Rx #1 Best Uncented Sex Pheromones For Men That Work 2 Attract Women"/>
    <s v="Unscented"/>
    <n v="39.950000000000003"/>
    <s v="US $39.95"/>
    <n v="10"/>
    <s v="More than 10 available / 353 sold"/>
    <n v="353"/>
    <s v="May 06, 2024 19:01:20 PDT"/>
    <s v="Orange, Connecticut, United States"/>
    <x v="1"/>
    <n v="14102.35"/>
    <s v="Orange"/>
    <s v=" Connecticut"/>
    <s v=" United States"/>
    <m/>
    <n v="247"/>
    <n v="443"/>
    <n v="395"/>
    <e v="#NAME?"/>
  </r>
  <r>
    <s v="MFK"/>
    <s v="AQUA MEDIA COLOGNE FORTE 70 ML / 2.4 oz NEW BOX"/>
    <s v="Eau de Parfum"/>
    <n v="119.99"/>
    <s v="US $119.99"/>
    <n v="6"/>
    <s v="6 available / 13 sold"/>
    <n v="13"/>
    <s v="May 22, 2024 17:57:01 PDT"/>
    <s v="California USA Taiwan, Taiwan"/>
    <x v="1"/>
    <n v="1559.87"/>
    <s v="California USA Taiwan"/>
    <s v=" Taiwan"/>
    <m/>
    <m/>
    <n v="248"/>
    <n v="1509"/>
    <n v="1062"/>
    <e v="#NAME?"/>
  </r>
  <r>
    <s v="Michael Jordan"/>
    <s v="Michael Jordan by Michael Jordan 3.4 oz Cologne Spray for Men New In Box"/>
    <s v="Eau de Cologne"/>
    <n v="20.48"/>
    <s v="US $20.48/ea"/>
    <m/>
    <s v="Limited quantity available / 2,624 sold"/>
    <n v="2624"/>
    <s v="May 22, 2024 21:41:09 PDT"/>
    <s v="Hackensack, New Jersey, United States"/>
    <x v="1"/>
    <n v="53739.520000000004"/>
    <s v="Hackensack"/>
    <s v=" New Jersey"/>
    <s v=" United States"/>
    <m/>
    <n v="249"/>
    <n v="113"/>
    <n v="164"/>
    <e v="#NAME?"/>
  </r>
  <r>
    <s v="Michael Jordan"/>
    <s v="Michael Jordan Legend by Michael Jordan 3.4 oz Cologne Spray for Men New In Box"/>
    <s v="Eau de Cologne"/>
    <n v="21.79"/>
    <s v="US $21.79"/>
    <n v="10"/>
    <s v="More than 10 available / 488 sold"/>
    <n v="488"/>
    <s v="May 24, 2024 10:03:02 PDT"/>
    <s v="Hackensack, New Jersey, United States"/>
    <x v="1"/>
    <n v="10633.52"/>
    <s v="Hackensack"/>
    <s v=" New Jersey"/>
    <s v=" United States"/>
    <m/>
    <n v="249"/>
    <n v="365"/>
    <n v="463"/>
    <e v="#NAME?"/>
  </r>
  <r>
    <s v="Michael Kors"/>
    <s v="Michael Kors Sexy Amber by Michael Kors 3.4 oz EDP For Women Perfume New In Box"/>
    <s v="Eau de Parfum"/>
    <n v="44.99"/>
    <s v="US $44.99/ea"/>
    <n v="10"/>
    <s v="10 available / 1,647 sold"/>
    <n v="1647"/>
    <s v="May 21, 2024 07:09:03 PDT"/>
    <s v="Hackensack, New Jersey, United States"/>
    <x v="0"/>
    <n v="74098.53"/>
    <s v="Hackensack"/>
    <s v=" New Jersey"/>
    <s v=" United States"/>
    <m/>
    <n v="250"/>
    <n v="172"/>
    <n v="129"/>
    <e v="#NAME?"/>
  </r>
  <r>
    <s v="Michael Kors"/>
    <s v="Michael Kors Silky Body Lotion 2.5 oz / 75 ml NEW"/>
    <s v="Lotion"/>
    <n v="29.99"/>
    <s v="US $29.99/ea"/>
    <n v="10"/>
    <s v="More than 10 available / 283 sold"/>
    <n v="283"/>
    <s v="Mar 28, 2024 08:46:41 PDT"/>
    <s v="Lake Hiawatha, New Jersey, United States"/>
    <x v="0"/>
    <n v="8487.17"/>
    <s v="Lake Hiawatha"/>
    <s v=" New Jersey"/>
    <s v=" United States"/>
    <m/>
    <n v="250"/>
    <n v="497"/>
    <n v="532"/>
    <e v="#NAME?"/>
  </r>
  <r>
    <s v="Michael Kors"/>
    <s v="Michael Kors Sexy Blossom for Women EDP Spray 3.4 oz / 100 ml New In Box"/>
    <s v="Eau de Parfum"/>
    <n v="35.79"/>
    <s v="US $35.79/ea"/>
    <n v="3"/>
    <s v="3 available / 110 sold"/>
    <n v="110"/>
    <s v="May 22, 2024 21:48:36 PDT"/>
    <s v="Jamaica, New York, United States"/>
    <x v="0"/>
    <n v="3936.9"/>
    <s v="Jamaica"/>
    <s v=" New York"/>
    <s v=" United States"/>
    <m/>
    <n v="250"/>
    <n v="767"/>
    <n v="749"/>
    <e v="#NAME?"/>
  </r>
  <r>
    <s v="Michael Kors"/>
    <s v="Michael Kors CLASSIC(Original Formula) Eau De Parfum 3-Pcs Set  / New With Box"/>
    <s v="Gift Sets"/>
    <n v="299.99"/>
    <s v="US $299.99"/>
    <n v="10"/>
    <s v="More than 10 available / 92 sold"/>
    <n v="92"/>
    <s v="May 21, 2024 11:08:38 PDT"/>
    <s v="Long Island City, New York, United States"/>
    <x v="0"/>
    <n v="27599.08"/>
    <s v="Long Island City"/>
    <s v=" New York"/>
    <s v=" United States"/>
    <m/>
    <n v="250"/>
    <n v="811"/>
    <n v="265"/>
    <e v="#NAME?"/>
  </r>
  <r>
    <s v="Michael Kors"/>
    <s v="MICHAEL KORS EDP 3.4 Oz Eau De Parfum Spray Women NEW IN BOX SEALED"/>
    <s v="Eau de Parfum"/>
    <n v="269"/>
    <s v="US $269.00"/>
    <m/>
    <s v="Last One / 59 sold"/>
    <n v="59"/>
    <s v="May 22, 2024 06:19:03 PDT"/>
    <s v="Niagara Falls, New York, United States"/>
    <x v="0"/>
    <n v="15871"/>
    <s v="Niagara Falls"/>
    <s v=" New York"/>
    <s v=" United States"/>
    <m/>
    <n v="250"/>
    <n v="946"/>
    <n v="367"/>
    <e v="#NAME?"/>
  </r>
  <r>
    <s v="Michael Kors"/>
    <s v="Michael Kors sparkling blush Eau De Parfum Spray  - 0.34oz/10mL - NIB"/>
    <s v="Eau de Parfum"/>
    <n v="19.88"/>
    <s v="US $19.88/ea"/>
    <n v="10"/>
    <s v="More than 10 available / 11 sold"/>
    <n v="11"/>
    <s v="May 21, 2024 11:58:50 PDT"/>
    <s v="Long Island City, New York, United States"/>
    <x v="0"/>
    <n v="218.67999999999998"/>
    <s v="Long Island City"/>
    <s v=" New York"/>
    <s v=" United States"/>
    <m/>
    <n v="250"/>
    <n v="1561"/>
    <n v="1734"/>
    <e v="#NAME?"/>
  </r>
  <r>
    <s v="Michael Malul"/>
    <s v="Citizen Jack Absolute by Micheal Malul for Men 3.4 FL OZ. Eau De Parfum"/>
    <s v="Eau de Parfum"/>
    <n v="79.989999999999995"/>
    <s v="US $79.99"/>
    <n v="6"/>
    <s v="6 available / 18 sold"/>
    <n v="18"/>
    <s v="May 15, 2024 13:47:53 PDT"/>
    <s v="Jonesboro, Georgia, United States"/>
    <x v="1"/>
    <n v="1439.82"/>
    <s v="Jonesboro"/>
    <s v=" Georgia"/>
    <s v=" United States"/>
    <m/>
    <n v="251"/>
    <n v="1389"/>
    <n v="1091"/>
    <e v="#NAME?"/>
  </r>
  <r>
    <s v="Michael Malul Gents Scents"/>
    <s v="Edgewater 3.4 EDP Michael Malul Gents Scents"/>
    <s v="Eau de Parfum"/>
    <n v="99.86"/>
    <s v="US $99.86"/>
    <n v="3"/>
    <s v="3 available / 4 sold"/>
    <n v="4"/>
    <s v="May 22, 2024 19:01:37 PDT"/>
    <s v="Brooklyn, New York, United States"/>
    <x v="1"/>
    <n v="399.44"/>
    <s v="Brooklyn"/>
    <s v=" New York"/>
    <s v=" United States"/>
    <m/>
    <n v="252"/>
    <n v="1798"/>
    <n v="1583"/>
    <e v="#NAME?"/>
  </r>
  <r>
    <s v="Michael Malul London"/>
    <s v="Michael Malul Ocean Noir 3.4 oz / 100 ml eau de parfum for men Spray New"/>
    <s v="Eau de Parfum"/>
    <n v="90.11"/>
    <s v="US $90.11"/>
    <n v="10"/>
    <s v="More than 10 available / 51 sold"/>
    <n v="51"/>
    <s v="May 11, 2024 09:30:33 PDT"/>
    <s v="Columbia, South Carolina, United States"/>
    <x v="1"/>
    <n v="4595.6099999999997"/>
    <s v="Columbia"/>
    <s v=" South Carolina"/>
    <s v=" United States"/>
    <m/>
    <n v="253"/>
    <n v="986"/>
    <n v="702"/>
    <e v="#NAME?"/>
  </r>
  <r>
    <s v="Michael Malul London"/>
    <s v="Ocean Noir EDP Perfume By Michael Malul 100 ML (Eau De Parfum) (For Men)"/>
    <s v="Eau de Parfum"/>
    <n v="89.99"/>
    <s v="US $89.99/ea"/>
    <n v="4"/>
    <s v="4 available / 8 sold"/>
    <n v="8"/>
    <s v="May 12, 2024 20:22:40 PDT"/>
    <s v="Towson, Maryland, United States"/>
    <x v="1"/>
    <n v="719.92"/>
    <s v="Towson"/>
    <s v=" Maryland"/>
    <s v=" United States"/>
    <m/>
    <n v="253"/>
    <n v="1644"/>
    <n v="1355"/>
    <e v="#NAME?"/>
  </r>
  <r>
    <s v="Michel Germain"/>
    <s v="Sexual pour homme by Michel Germain cologne EDT 4.2 oz New in Box"/>
    <s v="Eau de Toilette"/>
    <n v="41.19"/>
    <s v="US $41.19/ea"/>
    <n v="21"/>
    <s v="21 available / 258 sold"/>
    <n v="258"/>
    <s v="May 24, 2024 09:22:09 PDT"/>
    <s v="Dallas, Texas, United States"/>
    <x v="1"/>
    <n v="10627.019999999999"/>
    <s v="Dallas"/>
    <s v=" Texas"/>
    <s v=" United States"/>
    <m/>
    <n v="254"/>
    <n v="521"/>
    <n v="465"/>
    <e v="#NAME?"/>
  </r>
  <r>
    <s v="Miim Miic"/>
    <s v="Miim Miic Compound 52 Hair &amp; Body Mist Sweet Strawberry Milk 8 fl oz NEW!"/>
    <s v="Fragrance Mist"/>
    <n v="26.95"/>
    <s v="US $26.95"/>
    <n v="3"/>
    <s v="3 available / 4 sold"/>
    <n v="4"/>
    <s v=""/>
    <s v="Pawtucket, Rhode Island, United States"/>
    <x v="0"/>
    <n v="107.8"/>
    <s v="Pawtucket"/>
    <s v=" Rhode Island"/>
    <s v=" United States"/>
    <m/>
    <n v="255"/>
    <n v="1798"/>
    <n v="1864"/>
    <e v="#NAME?"/>
  </r>
  <r>
    <s v="Milestone Perfumes"/>
    <s v="Intimation By Milestone Eau de Parfum 3.4 oz Men"/>
    <s v="N/A"/>
    <n v="19.89"/>
    <s v="US $19.89"/>
    <n v="10"/>
    <s v="More than 10 available / 21 sold"/>
    <n v="21"/>
    <s v="May 24, 2024 10:13:17 PDT"/>
    <s v="Miami, Florida, United States"/>
    <x v="1"/>
    <n v="417.69"/>
    <s v="Miami"/>
    <s v=" Florida"/>
    <s v=" United States"/>
    <m/>
    <n v="256"/>
    <n v="1329"/>
    <n v="1569"/>
    <e v="#NAME?"/>
  </r>
  <r>
    <s v="Milestone Perfumes"/>
    <s v="Intimation By Milestone Eau de Parfum 3.4 oz Men"/>
    <s v="Eau de Parfum"/>
    <n v="34.99"/>
    <s v="US $34.99"/>
    <n v="8"/>
    <s v="8 available / 4 sold"/>
    <n v="4"/>
    <s v=""/>
    <s v="Virginia Beach, Virginia, United States"/>
    <x v="1"/>
    <n v="139.96"/>
    <s v="Virginia Beach"/>
    <s v=" Virginia"/>
    <s v=" United States"/>
    <m/>
    <n v="256"/>
    <n v="1798"/>
    <n v="1826"/>
    <e v="#NAME?"/>
  </r>
  <r>
    <s v="Miraclelayer"/>
    <s v="Miraclelayer CETALOX  EDP 50ml (a real perfume)"/>
    <s v="Eau de Parfum"/>
    <n v="27"/>
    <s v="US $27.00/ea"/>
    <n v="10"/>
    <s v="More than 10 available / 61 sold"/>
    <n v="61"/>
    <s v="Jan 24, 2024 07:11:16 PST"/>
    <s v="Hicksville, New York, United States"/>
    <x v="0"/>
    <n v="1647"/>
    <s v="Hicksville"/>
    <s v=" New York"/>
    <s v=" United States"/>
    <m/>
    <n v="257"/>
    <n v="934"/>
    <n v="1041"/>
    <e v="#NAME?"/>
  </r>
  <r>
    <s v="Mirage Brands"/>
    <s v="Azure Noir Intense Men's 3.4 Oz EDT Spray Long Lasting Perfume"/>
    <s v="Eau de Toilette"/>
    <n v="13.66"/>
    <s v="US $13.66"/>
    <n v="10"/>
    <s v="More than 10 available / 552 sold"/>
    <n v="552"/>
    <s v="May 24, 2024 00:14:35 PDT"/>
    <s v="Hephzibah, Georgia, United States"/>
    <x v="1"/>
    <n v="7540.32"/>
    <s v="Hephzibah"/>
    <s v=" Georgia"/>
    <s v=" United States"/>
    <m/>
    <n v="258"/>
    <n v="336"/>
    <n v="561"/>
    <e v="#NAME?"/>
  </r>
  <r>
    <s v="Mirage Brands"/>
    <s v="Parfum Azure Noir Intense Men's Cologne 3.4 Oz EDT Perfume Long Lasting"/>
    <s v="Eau de Toilette"/>
    <n v="13.68"/>
    <s v="US $13.68"/>
    <n v="10"/>
    <s v="More than 10 available / 105 sold"/>
    <n v="105"/>
    <s v="May 06, 2024 16:50:06 PDT"/>
    <s v="Cumming, Georgia, United States"/>
    <x v="1"/>
    <n v="1436.3999999999999"/>
    <s v="Cumming"/>
    <s v=" Georgia"/>
    <s v=" United States"/>
    <m/>
    <n v="258"/>
    <n v="780"/>
    <n v="1094"/>
    <e v="#NAME?"/>
  </r>
  <r>
    <s v="Missoni"/>
    <s v="Missoni Men's Pour Homme EDP Spray 3.4 oz (Tester) Fragrances 8011003841431"/>
    <s v="Fragrances"/>
    <n v="30.07"/>
    <s v="US $30.07"/>
    <n v="3"/>
    <s v="3 available / 12 sold"/>
    <n v="12"/>
    <s v="May 23, 2024 20:20:19 PDT"/>
    <s v="Brooklyn, New York, United States"/>
    <x v="1"/>
    <n v="360.84000000000003"/>
    <s v="Brooklyn"/>
    <s v=" New York"/>
    <s v=" United States"/>
    <m/>
    <n v="259"/>
    <n v="1531"/>
    <n v="1604"/>
    <e v="#NAME?"/>
  </r>
  <r>
    <s v="Mont Blanc"/>
    <s v="Starwalker by Mont Blanc 2.5 oz EDT Cologne for Men Brand New Tester"/>
    <s v="Eau de Toilette"/>
    <n v="22.24"/>
    <s v="US $22.24/ea"/>
    <n v="10"/>
    <s v="More than 10 available / 1,424 sold"/>
    <n v="1424"/>
    <s v="May 24, 2024 07:07:02 PDT"/>
    <s v="Hackensack, New Jersey, United States"/>
    <x v="1"/>
    <n v="31669.759999999998"/>
    <s v="Hackensack"/>
    <s v=" New Jersey"/>
    <s v=" United States"/>
    <m/>
    <n v="260"/>
    <n v="192"/>
    <n v="247"/>
    <e v="#NAME?"/>
  </r>
  <r>
    <s v="Mont Blanc"/>
    <s v="Mont Blanc Legend by Mont Blanc cologne for men EDP 3.3 / 3.4 oz New In Box"/>
    <s v="Eau de Perfume"/>
    <n v="36.81"/>
    <s v="US $36.81/ea"/>
    <n v="207"/>
    <s v="207 available / 1,234 sold"/>
    <n v="1234"/>
    <s v="May 24, 2024 09:22:44 PDT"/>
    <s v="Dallas, Texas, United States"/>
    <x v="1"/>
    <n v="45423.54"/>
    <s v="Dallas"/>
    <s v=" Texas"/>
    <s v=" United States"/>
    <m/>
    <n v="260"/>
    <n v="216"/>
    <n v="187"/>
    <e v="#NAME?"/>
  </r>
  <r>
    <s v="Mont Blanc"/>
    <s v="LEGEND NIGHT by Mont Blanc cologne men EDP 3.3 / 3.4 oz New in Box"/>
    <s v="Eau de Perfume"/>
    <n v="35.619999999999997"/>
    <s v="US $35.62/ea"/>
    <n v="47"/>
    <s v="47 available / 454 sold"/>
    <n v="454"/>
    <s v="May 22, 2024 13:15:02 PDT"/>
    <s v="Dallas, Texas, United States"/>
    <x v="1"/>
    <n v="16171.48"/>
    <s v="Dallas"/>
    <s v=" Texas"/>
    <s v=" United States"/>
    <m/>
    <n v="260"/>
    <n v="380"/>
    <n v="361"/>
    <e v="#NAME?"/>
  </r>
  <r>
    <s v="Mont Blanc"/>
    <s v="Explorer by Mont Blanc, 6.7 oz EDP Spray for Men"/>
    <s v="Eau De Parfum"/>
    <n v="62.09"/>
    <s v="US $62.09/ea"/>
    <n v="10"/>
    <s v="More than 10 available / 125 sold"/>
    <n v="125"/>
    <s v="May 22, 2024 12:02:22 PDT"/>
    <s v="Edison, New Jersey, United States"/>
    <x v="1"/>
    <n v="7761.25"/>
    <s v="Edison"/>
    <s v=" New Jersey"/>
    <s v=" United States"/>
    <m/>
    <n v="260"/>
    <n v="722"/>
    <n v="552"/>
    <e v="#NAME?"/>
  </r>
  <r>
    <s v="MONT BLANC LEGEND"/>
    <s v="MONT BLANC LEGEND SPIRIT EDT 3.3 OZ FOR MEN WITH CAP NEW IN WHITE BOX"/>
    <s v="Eau de Toilette"/>
    <n v="33.5"/>
    <s v="US $33.50"/>
    <m/>
    <s v="Limited quantity available / 1,511 sold"/>
    <n v="1511"/>
    <s v="May 22, 2024 16:32:56 PDT"/>
    <s v="Brooklyn, New York, United States"/>
    <x v="1"/>
    <n v="50618.5"/>
    <s v="Brooklyn"/>
    <s v=" New York"/>
    <s v=" United States"/>
    <m/>
    <n v="261"/>
    <n v="184"/>
    <n v="171"/>
    <e v="#NAME?"/>
  </r>
  <r>
    <s v="MONTALE"/>
    <s v="Roses Musk by Montale perfume for women EDP 3.3 / 3.4 oz New In Box"/>
    <s v="Eau de Parfum"/>
    <n v="55.66"/>
    <s v="US $55.66/ea"/>
    <n v="23"/>
    <s v="23 available / 268 sold"/>
    <n v="268"/>
    <s v="May 24, 2024 09:42:09 PDT"/>
    <s v="Dallas, Texas, United States"/>
    <x v="0"/>
    <n v="14916.88"/>
    <s v="Dallas"/>
    <s v=" Texas"/>
    <s v=" United States"/>
    <m/>
    <n v="262"/>
    <n v="513"/>
    <n v="384"/>
    <e v="#NAME?"/>
  </r>
  <r>
    <s v="Montale"/>
    <s v="Montale Chocolate Greedy by Montale, 3.4 oz EDP Spray for Unisex"/>
    <s v="Eau De Parfum"/>
    <n v="59.23"/>
    <s v="US $59.23/ea"/>
    <n v="10"/>
    <s v="More than 10 available / 51 sold"/>
    <n v="51"/>
    <s v="May 22, 2024 20:27:57 PDT"/>
    <s v="Edison, New Jersey, United States"/>
    <x v="0"/>
    <n v="3020.73"/>
    <s v="Edison"/>
    <s v=" New Jersey"/>
    <s v=" United States"/>
    <m/>
    <n v="262"/>
    <n v="986"/>
    <n v="831"/>
    <e v="#NAME?"/>
  </r>
  <r>
    <s v="Montale"/>
    <s v="Montale Intense Cafe by Montale  EAU DE PARFUM SPRAY 3.4 OZ NEW IN BOX"/>
    <s v="Eau de Parfum"/>
    <n v="65.5"/>
    <s v="US $65.50"/>
    <m/>
    <s v="Last One / 46 sold"/>
    <n v="46"/>
    <s v="May 24, 2024 04:59:52 PDT"/>
    <s v="Edison, New Jersey, United States"/>
    <x v="0"/>
    <n v="3013"/>
    <s v="Edison"/>
    <s v=" New Jersey"/>
    <s v=" United States"/>
    <m/>
    <n v="262"/>
    <n v="1022"/>
    <n v="832"/>
    <e v="#NAME?"/>
  </r>
  <r>
    <s v="MONTALE"/>
    <s v="WOOD &amp; SPICE Montale for men 3.4 OZ New Box"/>
    <s v="Eau de Parfum"/>
    <n v="59"/>
    <s v="US $59.00/ea"/>
    <n v="6"/>
    <s v="6 available / 4 sold"/>
    <n v="4"/>
    <s v="May 23, 2024 17:42:12 PDT"/>
    <s v="Irving, Texas, United States"/>
    <x v="1"/>
    <n v="236"/>
    <s v="Irving"/>
    <s v=" Texas"/>
    <s v=" United States"/>
    <m/>
    <n v="262"/>
    <n v="1798"/>
    <n v="1714"/>
    <e v="#NAME?"/>
  </r>
  <r>
    <s v="Montblanc"/>
    <s v="Mont Blanc Legend Spirit 6.7 oz EDT Cologne for Men New In Box"/>
    <s v="Eau de Toilette"/>
    <n v="52.62"/>
    <s v="US $52.62/ea"/>
    <m/>
    <s v="Limited quantity available / 5,098 sold"/>
    <n v="5098"/>
    <s v="May 24, 2024 10:18:05 PDT"/>
    <s v="Hackensack, New Jersey, United States"/>
    <x v="1"/>
    <n v="268256.76"/>
    <s v="Hackensack"/>
    <s v=" New Jersey"/>
    <s v=" United States"/>
    <m/>
    <n v="263"/>
    <n v="53"/>
    <n v="23"/>
    <e v="#NAME?"/>
  </r>
  <r>
    <s v="Montblanc"/>
    <s v="MONT BLANC LEGEND 3.3 / 3.4 oz EDT Cologne for Men New In Box"/>
    <s v="Eau de Toilette"/>
    <n v="32.89"/>
    <s v="US $32.89/ea"/>
    <n v="383"/>
    <s v="383 available / 5,032 sold"/>
    <n v="5032"/>
    <s v="May 21, 2024 07:59:07 PDT"/>
    <s v="Dallas, Texas, United States"/>
    <x v="1"/>
    <n v="165502.48000000001"/>
    <s v="Dallas"/>
    <s v=" Texas"/>
    <s v=" United States"/>
    <m/>
    <n v="263"/>
    <n v="55"/>
    <n v="46"/>
    <e v="#NAME?"/>
  </r>
  <r>
    <s v="Montblanc"/>
    <s v="Individuel by Mont Blanc 2.5 oz EDT Cologne for Men New In Box"/>
    <s v="Eau de Toilette"/>
    <n v="25.81"/>
    <s v="US $25.81/ea"/>
    <n v="95"/>
    <s v="95 available / 1,424 sold"/>
    <n v="1424"/>
    <s v="May 24, 2024 09:58:09 PDT"/>
    <s v="Dallas, Texas, United States"/>
    <x v="1"/>
    <n v="36753.439999999995"/>
    <s v="Dallas"/>
    <s v=" Texas"/>
    <s v=" United States"/>
    <m/>
    <n v="263"/>
    <n v="192"/>
    <n v="222"/>
    <e v="#NAME?"/>
  </r>
  <r>
    <s v="Montblanc"/>
    <s v="Mont Blanc Explorer 6.7 oz EDP Cologne for Men New In Box"/>
    <s v="Eau de Parfum"/>
    <n v="62.08"/>
    <s v="US $62.08/ea"/>
    <m/>
    <s v="Limited quantity available / 950 sold"/>
    <n v="950"/>
    <s v="May 22, 2024 06:00:02 PDT"/>
    <s v="Hackensack, New Jersey, United States"/>
    <x v="1"/>
    <n v="58976"/>
    <s v="Hackensack"/>
    <s v=" New Jersey"/>
    <s v=" United States"/>
    <m/>
    <n v="263"/>
    <n v="246"/>
    <n v="156"/>
    <e v="#NAME?"/>
  </r>
  <r>
    <s v="Montblanc"/>
    <s v="Legend Red by Mont Blanc cologne for men EDP 3.3 / 3.4 oz New in Box"/>
    <s v="Eau de Parfum"/>
    <n v="31.29"/>
    <s v="US $31.29/ea"/>
    <n v="40"/>
    <s v="40 available / 349 sold"/>
    <n v="349"/>
    <s v="May 24, 2024 07:16:10 PDT"/>
    <s v="Dallas, Texas, United States"/>
    <x v="1"/>
    <n v="10920.21"/>
    <s v="Dallas"/>
    <s v=" Texas"/>
    <s v=" United States"/>
    <m/>
    <n v="263"/>
    <n v="445"/>
    <n v="458"/>
    <e v="#NAME?"/>
  </r>
  <r>
    <s v="Montblanc"/>
    <s v="Explorer Platinum by Mont Blanc 3.3 oz EDP Cologne for Men New In Box"/>
    <s v="Eau de Parfum"/>
    <n v="52.94"/>
    <s v="US $52.94"/>
    <m/>
    <s v="Limited quantity available / 100 sold"/>
    <n v="100"/>
    <s v="May 22, 2024 08:40:06 PDT"/>
    <s v="Hackensack, New Jersey, United States"/>
    <x v="1"/>
    <n v="5294"/>
    <s v="Hackensack"/>
    <s v=" New Jersey"/>
    <s v=" United States"/>
    <m/>
    <n v="263"/>
    <n v="797"/>
    <n v="669"/>
    <e v="#NAME?"/>
  </r>
  <r>
    <s v="Montblanc"/>
    <s v="Montblanc - Signature Eau De Parfum Spray  90ml/3oz"/>
    <s v="Eau de Parfum"/>
    <n v="39.47"/>
    <s v="US $39.47"/>
    <m/>
    <s v="Limited quantity available / 99 sold"/>
    <n v="99"/>
    <s v="May 23, 2024 23:20:20 PDT"/>
    <s v="Brooklyn, New York, United States"/>
    <x v="0"/>
    <n v="3907.5299999999997"/>
    <s v="Brooklyn"/>
    <s v=" New York"/>
    <s v=" United States"/>
    <m/>
    <n v="263"/>
    <n v="799"/>
    <n v="750"/>
    <e v="#NAME?"/>
  </r>
  <r>
    <s v="MontBlanc"/>
    <s v="Montblanc Legend Spirit / MontBlanc EDT Spray 3.3 oz (100 ml) (m)"/>
    <s v="Fragrances"/>
    <n v="35.71"/>
    <s v="US $35.71"/>
    <n v="3"/>
    <s v="3 available / 30 sold"/>
    <n v="30"/>
    <s v="May 24, 2024 06:08:29 PDT"/>
    <s v="Brooklyn, New York, United States"/>
    <x v="1"/>
    <n v="1071.3"/>
    <s v="Brooklyn"/>
    <s v=" New York"/>
    <s v=" United States"/>
    <m/>
    <n v="263"/>
    <n v="1184"/>
    <n v="1235"/>
    <e v="#NAME?"/>
  </r>
  <r>
    <s v="Montblanc"/>
    <s v="Montblanc - Signature Eau De Parfum Spray  50ml/1.7oz"/>
    <s v="Fragrances"/>
    <n v="31.01"/>
    <s v="US $31.01"/>
    <n v="3"/>
    <s v="3 available / 6 sold"/>
    <n v="6"/>
    <s v="May 18, 2024 08:38:26 PDT"/>
    <s v="Brooklyn, New York, United States"/>
    <x v="0"/>
    <n v="186.06"/>
    <s v="Brooklyn"/>
    <s v=" New York"/>
    <s v=" United States"/>
    <m/>
    <n v="263"/>
    <n v="1721"/>
    <n v="1769"/>
    <e v="#NAME?"/>
  </r>
  <r>
    <s v="MontBlanc"/>
    <s v="MontBlanc Men's Starwalker EDT Spray 2.5 oz Fragrances 3386460028486 (Tester)"/>
    <s v="Fragrances"/>
    <n v="31.29"/>
    <s v="US $31.29"/>
    <n v="3"/>
    <s v="3 available / 1 sold"/>
    <n v="1"/>
    <s v="May 20, 2024 16:10:31 PDT"/>
    <s v="Brooklyn, New York, United States"/>
    <x v="1"/>
    <n v="31.29"/>
    <s v="Brooklyn"/>
    <s v=" New York"/>
    <s v=" United States"/>
    <m/>
    <n v="263"/>
    <n v="1926"/>
    <n v="1962"/>
    <e v="#NAME?"/>
  </r>
  <r>
    <s v="Moschino"/>
    <s v="Uomo Moschino by Moschino 4.2 oz EDT Cologne for Men New In Box"/>
    <s v="Eau de Toilette"/>
    <n v="22.87"/>
    <s v="US $22.87/ea"/>
    <n v="74"/>
    <s v="74 available / 440 sold"/>
    <n v="440"/>
    <s v="May 22, 2024 09:09:10 PDT"/>
    <s v="Dallas, Texas, United States"/>
    <x v="1"/>
    <n v="10062.800000000001"/>
    <s v="Dallas"/>
    <s v=" Texas"/>
    <s v=" United States"/>
    <m/>
    <n v="264"/>
    <n v="388"/>
    <n v="483"/>
    <e v="#NAME?"/>
  </r>
  <r>
    <s v="Moschino"/>
    <s v="Moschino Fresh Couture by Moschino 3.4 oz EDT Perfume for Women Tester"/>
    <s v="Eau de Toilette"/>
    <n v="27.54"/>
    <s v="US $27.54/ea"/>
    <n v="6"/>
    <s v="6 available / 272 sold"/>
    <n v="272"/>
    <s v="May 24, 2024 08:32:03 PDT"/>
    <s v="Hackensack, New Jersey, United States"/>
    <x v="0"/>
    <n v="7490.88"/>
    <s v="Hackensack"/>
    <s v=" New Jersey"/>
    <s v=" United States"/>
    <m/>
    <n v="264"/>
    <n v="506"/>
    <n v="564"/>
    <e v="#NAME?"/>
  </r>
  <r>
    <s v="Moschino"/>
    <s v="MOSCHINO TOY 2 for Women Mini Perfume 0.17 oz 5 ml Eau de Parfum Splash NEW"/>
    <s v="Eau de Parfum"/>
    <n v="9.9499999999999993"/>
    <s v="US $9.95/ea"/>
    <n v="4"/>
    <s v="4 available / 135 sold"/>
    <n v="135"/>
    <s v="May 18, 2024 14:13:41 PDT"/>
    <s v="TX, United States"/>
    <x v="0"/>
    <n v="1343.25"/>
    <s v="TX"/>
    <s v=" United States"/>
    <m/>
    <m/>
    <n v="264"/>
    <n v="694"/>
    <n v="1130"/>
    <e v="#NAME?"/>
  </r>
  <r>
    <s v="Moschino"/>
    <s v="I Love Love Cheap and Chic by Moschino EDT For Women 100 ml *NEW*"/>
    <s v="Eau de Toilette"/>
    <n v="24.99"/>
    <s v="US $24.99"/>
    <n v="3"/>
    <s v="3 available / 25 sold"/>
    <n v="25"/>
    <s v="May 08, 2024 09:28:03 PDT"/>
    <s v="Miami, Florida, United States"/>
    <x v="0"/>
    <n v="624.75"/>
    <s v="Miami"/>
    <s v=" Florida"/>
    <s v=" United States"/>
    <m/>
    <n v="264"/>
    <n v="1257"/>
    <n v="1423"/>
    <e v="#NAME?"/>
  </r>
  <r>
    <s v="Moschino"/>
    <s v="MOSCHINO Toy Boy Eau De Parfum for Men, 3.4 US fl. oz. / 100 ml"/>
    <s v="Eau de Parfum"/>
    <n v="29.99"/>
    <s v="US $29.99"/>
    <n v="5"/>
    <s v="5 available / 17 sold"/>
    <n v="17"/>
    <s v="May 24, 2024 00:58:38 PDT"/>
    <s v="Hamtramck, Michigan, United States"/>
    <x v="1"/>
    <n v="509.83"/>
    <s v="Hamtramck"/>
    <s v=" Michigan"/>
    <s v=" United States"/>
    <m/>
    <n v="264"/>
    <n v="1408"/>
    <n v="1500"/>
    <e v="#NAME?"/>
  </r>
  <r>
    <s v="Moschino"/>
    <s v="New in Box Women's Perfume Toy 2 by Moschino Eau De Parfum EDP Spray 3.4oz/100ml"/>
    <s v="Eau de Parfum"/>
    <n v="37.880000000000003"/>
    <s v="US $37.88/ea"/>
    <n v="8"/>
    <s v="8 available / 8 sold"/>
    <n v="8"/>
    <s v="May 22, 2024 21:36:03 PDT"/>
    <s v="Houston, Texas, United States"/>
    <x v="0"/>
    <n v="303.04000000000002"/>
    <s v="Houston"/>
    <s v=" Texas"/>
    <s v=" United States"/>
    <m/>
    <n v="264"/>
    <n v="1644"/>
    <n v="1660"/>
    <e v="#NAME?"/>
  </r>
  <r>
    <s v="Moschino"/>
    <s v="Toy Boy by Moschino 3.4 oz EDP Cologne for Men New In Box"/>
    <s v="Eau de Parfum"/>
    <n v="39.950000000000003"/>
    <s v="US $39.95/ea"/>
    <n v="10"/>
    <s v="More than 10 available / 5 sold"/>
    <n v="5"/>
    <s v="May 01, 2024 09:56:57 PDT"/>
    <s v="Huntington Station, New York, United States"/>
    <x v="1"/>
    <n v="199.75"/>
    <s v="Huntington Station"/>
    <s v=" New York"/>
    <s v=" United States"/>
    <m/>
    <n v="264"/>
    <n v="1754"/>
    <n v="1757"/>
    <e v="#NAME?"/>
  </r>
  <r>
    <s v="Moschino"/>
    <s v="USA MOSCHINO Toy Boy Eau De Parfume Spray for Men, 3.4 fl oz NEW , in BOX"/>
    <s v="Eau de Parfum"/>
    <n v="35.99"/>
    <s v="US $35.99/ea"/>
    <n v="4"/>
    <s v="4 available / 3 sold"/>
    <n v="3"/>
    <s v="May 11, 2024 03:51:13 PDT"/>
    <s v="36784, United States"/>
    <x v="1"/>
    <n v="107.97"/>
    <n v="36784"/>
    <s v=" United States"/>
    <m/>
    <m/>
    <n v="264"/>
    <n v="1848"/>
    <n v="1863"/>
    <e v="#NAME?"/>
  </r>
  <r>
    <s v="Moschino"/>
    <s v="New in Box Men's Perfume Toy Boy by Moschino Eau De Parfum EDP Spray 3.4oz/100ml"/>
    <s v="Eau de Parfum"/>
    <n v="34.99"/>
    <s v="US $34.99/ea"/>
    <n v="9"/>
    <s v="9 available / 3 sold"/>
    <n v="3"/>
    <s v="May 21, 2024 19:21:40 PDT"/>
    <s v="Houston, Texas, United States"/>
    <x v="1"/>
    <n v="104.97"/>
    <s v="Houston"/>
    <s v=" Texas"/>
    <s v=" United States"/>
    <m/>
    <n v="264"/>
    <n v="1848"/>
    <n v="1868"/>
    <e v="#NAME?"/>
  </r>
  <r>
    <s v="Multiple Brands"/>
    <s v="Men's Perfume Sampler 10pcs Sample Vials Designer Fragrance Samples for Men"/>
    <s v="Perfume"/>
    <n v="14.99"/>
    <s v="US $14.99"/>
    <n v="10"/>
    <s v="More than 10 available / 79 sold"/>
    <n v="79"/>
    <s v="May 23, 2024 06:57:41 PDT"/>
    <s v="Houston, Texas, United States"/>
    <x v="1"/>
    <n v="1184.21"/>
    <s v="Houston"/>
    <s v=" Texas"/>
    <s v=" United States"/>
    <m/>
    <n v="265"/>
    <n v="851"/>
    <n v="1193"/>
    <e v="#NAME?"/>
  </r>
  <r>
    <s v="Multiple Brands"/>
    <s v="Men's cologne Perfume Sampler fragrance designer Travel-Size 10PCS sampler set"/>
    <s v="Perfume"/>
    <n v="9.99"/>
    <s v="US $9.99"/>
    <n v="6"/>
    <s v="6 available / 4 sold"/>
    <n v="4"/>
    <s v="May 22, 2024 22:30:16 PDT"/>
    <s v="El Monte, California, United States"/>
    <x v="0"/>
    <n v="39.96"/>
    <s v="El Monte"/>
    <s v=" California"/>
    <s v=" United States"/>
    <m/>
    <n v="265"/>
    <n v="1798"/>
    <n v="1956"/>
    <e v="#NAME?"/>
  </r>
  <r>
    <s v="Myrurgia"/>
    <s v="YACHT MAN RED by Myrurgia 3.3 / 3.4 oz EDT Cologne for Men New in Box"/>
    <s v="Eau de Toilette"/>
    <n v="9.98"/>
    <s v="US $9.98/ea"/>
    <n v="36"/>
    <s v="36 available / 8,453 sold"/>
    <n v="8453"/>
    <s v="May 21, 2024 13:43:42 PDT"/>
    <s v="Dallas, Texas, United States"/>
    <x v="1"/>
    <n v="84360.94"/>
    <s v="Dallas"/>
    <s v=" Texas"/>
    <s v=" United States"/>
    <m/>
    <n v="266"/>
    <n v="22"/>
    <n v="115"/>
    <e v="#NAME?"/>
  </r>
  <r>
    <s v="Myrurgia"/>
    <s v="YACHT MAN DENSE by Myrurgia cologne EDT 3.3 / 3.4 oz New in Box"/>
    <s v="Eau de Toilette"/>
    <n v="9.2100000000000009"/>
    <s v="US $9.21/ea"/>
    <n v="202"/>
    <s v="202 available / 3,093 sold"/>
    <n v="3093"/>
    <s v="May 02, 2024 01:30:50 PDT"/>
    <s v="Dallas, Texas, United States"/>
    <x v="1"/>
    <n v="28486.530000000002"/>
    <s v="Dallas"/>
    <s v=" Texas"/>
    <s v=" United States"/>
    <m/>
    <n v="266"/>
    <n v="96"/>
    <n v="259"/>
    <e v="#NAME?"/>
  </r>
  <r>
    <s v="Narciso Rodriguez"/>
    <s v="Bleu Noir by Narciso Rodriguez 3.3 3.4 oz EDP Cologne for Men New In Box"/>
    <s v="Eau de Parfum"/>
    <n v="59.09"/>
    <s v="US $59.09/ea"/>
    <n v="10"/>
    <s v="More than 10 available / 432 sold"/>
    <n v="432"/>
    <s v="May 21, 2024 20:17:38 PDT"/>
    <s v="Hackensack, New Jersey, United States"/>
    <x v="1"/>
    <n v="25526.880000000001"/>
    <s v="Hackensack"/>
    <s v=" New Jersey"/>
    <s v=" United States"/>
    <m/>
    <n v="267"/>
    <n v="392"/>
    <n v="281"/>
    <e v="#NAME?"/>
  </r>
  <r>
    <s v="Narciso Rodriguez"/>
    <s v="Narciso Rodriguez for Her 3.3 fl oz / 100 ml EDP New Sealed Free Shipping"/>
    <s v="Eau de Parfum"/>
    <n v="31"/>
    <s v="US $31.00/ea"/>
    <n v="4"/>
    <s v="4 available / 266 sold"/>
    <n v="266"/>
    <s v="May 23, 2024 23:12:08 PDT"/>
    <s v="Bethpage, New York, United States"/>
    <x v="0"/>
    <n v="8246"/>
    <s v="Bethpage"/>
    <s v=" New York"/>
    <s v=" United States"/>
    <m/>
    <n v="267"/>
    <n v="514"/>
    <n v="538"/>
    <e v="#NAME?"/>
  </r>
  <r>
    <s v="Narciso Rodriguez"/>
    <s v="Narciso Rodriguez for Her 3.3 / 100ML EDP Perfume for Women New In Box"/>
    <s v="Eau de Parfum"/>
    <n v="32"/>
    <s v="US $32.00"/>
    <n v="10"/>
    <s v="More than 10 available / 87 sold"/>
    <n v="87"/>
    <s v="May 07, 2024 20:40:26 PDT"/>
    <s v="College Point, New York, United States"/>
    <x v="0"/>
    <n v="2784"/>
    <s v="College Point"/>
    <s v=" New York"/>
    <s v=" United States"/>
    <m/>
    <n v="267"/>
    <n v="823"/>
    <n v="853"/>
    <e v="#NAME?"/>
  </r>
  <r>
    <s v="Narciso Rodriguez"/>
    <s v="Narciso Rodriguez for Her 3.3 fl oz Eau De Parfum Spray for Women New In Box"/>
    <s v="Eau de Parfum"/>
    <n v="34.99"/>
    <s v="US $34.99/ea"/>
    <n v="10"/>
    <s v="More than 10 available / 36 sold"/>
    <n v="36"/>
    <s v="May 23, 2024 07:54:33 PDT"/>
    <s v="Saint Clair Shores, Michigan, United States"/>
    <x v="0"/>
    <n v="1259.6400000000001"/>
    <s v="Saint Clair Shores"/>
    <s v=" Michigan"/>
    <s v=" United States"/>
    <m/>
    <n v="267"/>
    <n v="1122"/>
    <n v="1153"/>
    <e v="#NAME?"/>
  </r>
  <r>
    <s v="Narciso Rodriguez"/>
    <s v="Narciso Rodriguez For Her 3.3oz EDP Signature Women's Perfume Spray New"/>
    <s v="Eau de Parfum"/>
    <n v="34.99"/>
    <s v="US $34.99/ea"/>
    <n v="10"/>
    <s v="More than 10 available / 26 sold"/>
    <n v="26"/>
    <s v="May 20, 2024 10:38:43 PDT"/>
    <s v="Detroit, Michigan, United States"/>
    <x v="0"/>
    <n v="909.74"/>
    <s v="Detroit"/>
    <s v=" Michigan"/>
    <s v=" United States"/>
    <m/>
    <n v="267"/>
    <n v="1245"/>
    <n v="1288"/>
    <e v="#NAME?"/>
  </r>
  <r>
    <s v="Narciso Rodriguez"/>
    <s v="Narciso Rodriguez FOR HER 3.3oz 100 ML Eau de Parfum Brand New Sealed In Box"/>
    <s v="Eau de Parfum"/>
    <n v="44.99"/>
    <s v="US $44.99/ea"/>
    <n v="8"/>
    <s v="8 available / 21 sold"/>
    <n v="21"/>
    <s v="May 23, 2024 10:43:58 PDT"/>
    <s v="Warren, Michigan, United States"/>
    <x v="0"/>
    <n v="944.79000000000008"/>
    <s v="Warren"/>
    <s v=" Michigan"/>
    <s v=" United States"/>
    <m/>
    <n v="267"/>
    <n v="1329"/>
    <n v="1275"/>
    <e v="#NAME?"/>
  </r>
  <r>
    <s v="Narciso Rodriguez"/>
    <s v="NARCISO RODRIGUEZ NARCISO EAU DE PARFUM SPRAY 30 ML/1 FL.OZ."/>
    <s v="Eau de Parfum"/>
    <n v="125"/>
    <s v="US $125.00"/>
    <n v="6"/>
    <s v="6 available / 6 sold"/>
    <n v="6"/>
    <s v="May 16, 2024 11:52:34 PDT"/>
    <s v="New York, New York, United States"/>
    <x v="0"/>
    <n v="750"/>
    <s v="New York"/>
    <s v=" New York"/>
    <s v=" United States"/>
    <m/>
    <n v="267"/>
    <n v="1721"/>
    <n v="1341"/>
    <e v="#NAME?"/>
  </r>
  <r>
    <s v="Narciso Rodriguez"/>
    <s v="Narciso Rodriguez for Her EDP 3.3oz - New Sealed Sophistication"/>
    <s v="Eau de Toilette"/>
    <n v="34.99"/>
    <s v="US $34.99/ea"/>
    <n v="6"/>
    <s v="6 available / 5 sold"/>
    <n v="5"/>
    <s v="May 23, 2024 10:31:01 PDT"/>
    <s v="Flat Lick, Kentucky, United States"/>
    <x v="0"/>
    <n v="174.95000000000002"/>
    <s v="Flat Lick"/>
    <s v=" Kentucky"/>
    <s v=" United States"/>
    <m/>
    <n v="267"/>
    <n v="1754"/>
    <n v="1785"/>
    <e v="#NAME?"/>
  </r>
  <r>
    <s v="Narciso Rodriguez"/>
    <s v="Narciso Rodriguez Narciso Poudree 90ml/3.0 fl oz Regular Size New with box"/>
    <s v="Eau de Parfum"/>
    <n v="63"/>
    <s v="US $63.00"/>
    <m/>
    <s v="Last One / 4 sold"/>
    <n v="4"/>
    <s v="May 22, 2024 03:16:30 PDT"/>
    <s v="Liberty, Texas, United States"/>
    <x v="0"/>
    <n v="252"/>
    <s v="Liberty"/>
    <s v=" Texas"/>
    <s v=" United States"/>
    <m/>
    <n v="267"/>
    <n v="1798"/>
    <n v="1704"/>
    <e v="#NAME?"/>
  </r>
  <r>
    <s v="Narciso Rodriguez"/>
    <s v="Narciso Rodriguez for her 3.3 fl. oz. / 100 ml Eau de Parfum Women's Fragrances"/>
    <s v="Eau de Parfum"/>
    <n v="50"/>
    <s v="US $50.00"/>
    <n v="2"/>
    <s v="2 available / 4 sold"/>
    <n v="4"/>
    <s v="May 23, 2024 07:21:14 PDT"/>
    <s v="Huntsville, Texas, United States"/>
    <x v="0"/>
    <n v="200"/>
    <s v="Huntsville"/>
    <s v=" Texas"/>
    <s v=" United States"/>
    <m/>
    <n v="267"/>
    <n v="1798"/>
    <n v="1751"/>
    <e v="#NAME?"/>
  </r>
  <r>
    <s v="Natalie"/>
    <s v="Natalie Wood Signature Fragrance Spray Purse Travel Eau de Parfum Bottle .34 oz"/>
    <s v="Eau de Parfum"/>
    <n v="5.99"/>
    <s v="US $5.99/ea"/>
    <n v="196"/>
    <s v="196 available / 32 sold"/>
    <n v="32"/>
    <s v="May 21, 2024 06:32:29 PDT"/>
    <s v="Florence, South Carolina, United States"/>
    <x v="0"/>
    <n v="191.68"/>
    <s v="Florence"/>
    <s v=" South Carolina"/>
    <s v=" United States"/>
    <m/>
    <n v="268"/>
    <n v="1163"/>
    <n v="1763"/>
    <e v="#NAME?"/>
  </r>
  <r>
    <s v="Nautica"/>
    <s v="NAUTICA VOYAGE cologne for men EDT 6.7 oz 6.8 New in Box"/>
    <s v="Eau de Toilette"/>
    <n v="33.450000000000003"/>
    <s v="US $33.45/ea"/>
    <n v="127"/>
    <s v="127 available / 1,391 sold"/>
    <n v="1391"/>
    <s v="May 23, 2024 03:25:35 PDT"/>
    <s v="Dallas, Texas, United States"/>
    <x v="1"/>
    <n v="46528.950000000004"/>
    <s v="Dallas"/>
    <s v=" Texas"/>
    <s v=" United States"/>
    <m/>
    <n v="269"/>
    <n v="195"/>
    <n v="182"/>
    <e v="#NAME?"/>
  </r>
  <r>
    <s v="Nautica"/>
    <s v="Nautica Voyage Heritage by Nautica 3.4 oz EDT Cologne for Men New In Box"/>
    <s v="Eau de Toilette"/>
    <n v="18.329999999999998"/>
    <s v="US $18.33/ea"/>
    <n v="10"/>
    <s v="More than 10 available / 1,332 sold"/>
    <n v="1332"/>
    <s v="May 22, 2024 09:47:13 PDT"/>
    <s v="Hackensack, New Jersey, United States"/>
    <x v="1"/>
    <n v="24415.559999999998"/>
    <s v="Hackensack"/>
    <s v=" New Jersey"/>
    <s v=" United States"/>
    <m/>
    <n v="269"/>
    <n v="208"/>
    <n v="286"/>
    <e v="#NAME?"/>
  </r>
  <r>
    <s v="Nautica"/>
    <s v="Nautica Voyage Men's EDT 3.4 oz Cologne Spray New in Box"/>
    <s v="Eau de Toilette"/>
    <n v="17.989999999999998"/>
    <s v="US $17.99"/>
    <n v="3"/>
    <s v="3 available / 324 sold"/>
    <n v="324"/>
    <s v="May 20, 2024 10:32:37 PDT"/>
    <s v="Detroit, Michigan, United States"/>
    <x v="1"/>
    <n v="5828.7599999999993"/>
    <s v="Detroit"/>
    <s v=" Michigan"/>
    <s v=" United States"/>
    <m/>
    <n v="269"/>
    <n v="463"/>
    <n v="645"/>
    <e v="#NAME?"/>
  </r>
  <r>
    <s v="Nautica"/>
    <s v="NAUTICA BLUE by Nautica 3.4 oz / 100 ml Eau De Toilette Spray NEW &amp; SEALED"/>
    <s v="Eau de Toilette"/>
    <n v="14.99"/>
    <s v="US $14.99"/>
    <n v="3"/>
    <s v="3 available / 291 sold"/>
    <n v="291"/>
    <s v="May 23, 2024 10:21:16 PDT"/>
    <s v="Armada, Michigan, United States"/>
    <x v="1"/>
    <n v="4362.09"/>
    <s v="Armada"/>
    <s v=" Michigan"/>
    <s v=" United States"/>
    <m/>
    <n v="269"/>
    <n v="483"/>
    <n v="716"/>
    <e v="#NAME?"/>
  </r>
  <r>
    <s v="Nest"/>
    <s v="Assorted Nest Perfume Oil .10 Fl Oz /3ML Rollerball Each New"/>
    <s v="Perfume"/>
    <n v="9.99"/>
    <s v="US $9.99"/>
    <n v="8"/>
    <s v="8 available / 139 sold"/>
    <n v="139"/>
    <s v="Mar 11, 2024 15:26:21 PDT"/>
    <s v="Giddings, Texas, United States"/>
    <x v="0"/>
    <n v="1388.6100000000001"/>
    <s v="Giddings"/>
    <s v=" Texas"/>
    <s v=" United States"/>
    <m/>
    <n v="270"/>
    <n v="687"/>
    <n v="1109"/>
    <e v="#NAME?"/>
  </r>
  <r>
    <s v="NIKOS"/>
    <s v="Sculpture Homme by Nikos 3.4 oz EDT Cologne for Men Brand New Tester"/>
    <s v="Eau de Toilette"/>
    <n v="12.23"/>
    <s v="US $12.23/ea"/>
    <n v="10"/>
    <s v="More than 10 available / 1,128 sold"/>
    <n v="1128"/>
    <s v="May 22, 2024 09:28:38 PDT"/>
    <s v="Hackensack, New Jersey, United States"/>
    <x v="1"/>
    <n v="13795.44"/>
    <s v="Hackensack"/>
    <s v=" New Jersey"/>
    <s v=" United States"/>
    <m/>
    <n v="271"/>
    <n v="224"/>
    <n v="400"/>
    <e v="#NAME?"/>
  </r>
  <r>
    <s v="Nina Ricci"/>
    <s v="Signoricci for Men by Nina Ricci EDT Splash1.7 fl oz New Sealed Box.Vintage.Rare"/>
    <s v="Eau de Toilette"/>
    <n v="120"/>
    <s v="US $120.00/ea"/>
    <n v="3"/>
    <s v="3 available / 7 sold"/>
    <n v="7"/>
    <s v="May 14, 2024 13:13:29 PDT"/>
    <s v="Argyle, Texas, United States"/>
    <x v="1"/>
    <n v="840"/>
    <s v="Argyle"/>
    <s v=" Texas"/>
    <s v=" United States"/>
    <m/>
    <n v="272"/>
    <n v="1686"/>
    <n v="1309"/>
    <e v="#NAME?"/>
  </r>
  <r>
    <s v="Old Spice"/>
    <s v="Old Spice Cologne Spray for Men,Classic Scent,4.25 fl oz Free Shipping Pack Of 2"/>
    <s v="Eau de Cologne"/>
    <n v="19.989999999999998"/>
    <s v="US $19.99"/>
    <n v="2"/>
    <s v="2 available / 132 sold"/>
    <n v="132"/>
    <s v="May 23, 2024 17:38:31 PDT"/>
    <s v="Stafford, Texas, United States"/>
    <x v="1"/>
    <n v="2638.68"/>
    <s v="Stafford"/>
    <s v=" Texas"/>
    <s v=" United States"/>
    <m/>
    <n v="273"/>
    <n v="696"/>
    <n v="874"/>
    <e v="#NAME?"/>
  </r>
  <r>
    <s v="One Direction"/>
    <s v="That Moment by One Direction 3.4 oz / 100 ml Edp spy perfume for women femme"/>
    <s v="Eau de Parfum"/>
    <n v="34.85"/>
    <s v="US $34.85"/>
    <n v="10"/>
    <s v="More than 10 available / 545 sold"/>
    <n v="545"/>
    <s v="May 17, 2024 09:27:23 PDT"/>
    <s v="Lynwood, California, United States"/>
    <x v="0"/>
    <n v="18993.25"/>
    <s v="Lynwood"/>
    <s v=" California"/>
    <s v=" United States"/>
    <m/>
    <n v="274"/>
    <n v="340"/>
    <n v="328"/>
    <e v="#NAME?"/>
  </r>
  <r>
    <s v="One Direction"/>
    <s v="Our Moment by One Direction 3.4 oz / 100 ml Edp spy perfume for women femme"/>
    <s v="Eau de Parfum"/>
    <n v="59.5"/>
    <s v="US $59.50/ea"/>
    <n v="10"/>
    <s v="More than 10 available / 3 sold"/>
    <n v="3"/>
    <s v="May 23, 2024 10:17:11 PDT"/>
    <s v="Lynwood, California, United States"/>
    <x v="0"/>
    <n v="178.5"/>
    <s v="Lynwood"/>
    <s v=" California"/>
    <s v=" United States"/>
    <m/>
    <n v="274"/>
    <n v="1848"/>
    <n v="1780"/>
    <e v="#NAME?"/>
  </r>
  <r>
    <s v="Oscar de la Renta"/>
    <s v="Oscar by Oscar De La Renta EDT Perfume for Women 3.3 / 3.4 oz New In Box"/>
    <s v="Eau de Toilette"/>
    <n v="33.340000000000003"/>
    <s v="US $33.34/ea"/>
    <n v="8"/>
    <s v="8 available / 3,466 sold"/>
    <n v="3466"/>
    <s v="May 23, 2024 10:04:49 PDT"/>
    <s v="Hackensack, New Jersey, United States"/>
    <x v="0"/>
    <n v="115556.44000000002"/>
    <s v="Hackensack"/>
    <s v=" New Jersey"/>
    <s v=" United States"/>
    <m/>
    <n v="275"/>
    <n v="88"/>
    <n v="84"/>
    <e v="#NAME?"/>
  </r>
  <r>
    <s v="Oscar de la Renta"/>
    <s v="VOLUPTE by Oscar de la Renta 3.3 / 3.4 oz EDT Perfume For Women New in Box"/>
    <s v="Eau de Toilette"/>
    <n v="19.41"/>
    <s v="US $19.41/ea"/>
    <n v="15"/>
    <s v="15 available / 2,436 sold"/>
    <n v="2436"/>
    <s v="May 20, 2024 08:35:53 PDT"/>
    <s v="Dallas, Texas, United States"/>
    <x v="0"/>
    <n v="47282.76"/>
    <s v="Dallas"/>
    <s v=" Texas"/>
    <s v=" United States"/>
    <m/>
    <n v="275"/>
    <n v="125"/>
    <n v="179"/>
    <e v="#NAME?"/>
  </r>
  <r>
    <s v="Oscar de la Renta"/>
    <s v="SO DE LA RENTA Oscar 3.3 / 3.4 oz EDT For Women New in Box"/>
    <s v="Eau de Toilette"/>
    <n v="19.829999999999998"/>
    <s v="US $19.83/ea"/>
    <n v="22"/>
    <s v="22 available / 1,652 sold"/>
    <n v="1652"/>
    <s v="May 24, 2024 10:55:07 PDT"/>
    <s v="Dallas, Texas, United States"/>
    <x v="0"/>
    <n v="32759.159999999996"/>
    <s v="Dallas"/>
    <s v=" Texas"/>
    <s v=" United States"/>
    <m/>
    <n v="275"/>
    <n v="171"/>
    <n v="240"/>
    <e v="#NAME?"/>
  </r>
  <r>
    <s v="Oscar de la Renta"/>
    <s v="OSCAR by Oscar de la Renta for women EDT 6.7 oz New in Box"/>
    <s v="Eau de Toilette"/>
    <n v="43.39"/>
    <s v="US $43.39"/>
    <m/>
    <s v="Last One / 678 sold"/>
    <n v="678"/>
    <s v="May 22, 2024 05:09:56 PDT"/>
    <s v="Dallas, Texas, United States"/>
    <x v="0"/>
    <n v="29418.420000000002"/>
    <s v="Dallas"/>
    <s v=" Texas"/>
    <s v=" United States"/>
    <m/>
    <n v="275"/>
    <n v="293"/>
    <n v="258"/>
    <e v="#NAME?"/>
  </r>
  <r>
    <s v="Ouai"/>
    <s v="OUAI MELROSE PLACE EAU DE PARFUM 1.5ML NEW IN BAG"/>
    <s v="Perfume"/>
    <n v="7.99"/>
    <s v="US $7.99"/>
    <n v="10"/>
    <s v="More than 10 available / 73 sold"/>
    <n v="73"/>
    <s v=""/>
    <s v="Hicksville, New York, United States"/>
    <x v="0"/>
    <n v="583.27"/>
    <s v="Hicksville"/>
    <s v=" New York"/>
    <s v=" United States"/>
    <m/>
    <n v="276"/>
    <n v="880"/>
    <n v="1447"/>
    <e v="#NAME?"/>
  </r>
  <r>
    <s v="Ouai"/>
    <s v="OUAI North Bondi Eau de Parfume .34 oz/ 10ml - Brand New"/>
    <s v="Eau de Parfum"/>
    <n v="22.99"/>
    <s v="US $22.99/ea"/>
    <n v="7"/>
    <s v="7 available / 39 sold"/>
    <n v="39"/>
    <s v="Mar 02, 2024 18:50:58 PST"/>
    <s v="Beverly Hills, California, United States"/>
    <x v="0"/>
    <n v="896.6099999999999"/>
    <s v="Beverly Hills"/>
    <s v=" California"/>
    <s v=" United States"/>
    <m/>
    <n v="276"/>
    <n v="1085"/>
    <n v="1294"/>
    <e v="#NAME?"/>
  </r>
  <r>
    <s v="Ouai"/>
    <s v="OUAI Hair &amp; Body Mist In ST. BARTS 3.3oz / 97ml Full Size NEW RELEASE '24"/>
    <s v="Fragrance Mist"/>
    <n v="44.95"/>
    <s v="US $44.95/ea"/>
    <n v="2"/>
    <s v="2 available / 4 sold"/>
    <n v="4"/>
    <s v="May 23, 2024 19:16:52 PDT"/>
    <s v="Atlantic Beach, Florida, United States"/>
    <x v="0"/>
    <n v="179.8"/>
    <s v="Atlantic Beach"/>
    <s v=" Florida"/>
    <s v=" United States"/>
    <m/>
    <n v="276"/>
    <n v="1798"/>
    <n v="1778"/>
    <e v="#NAME?"/>
  </r>
  <r>
    <s v="Ouai"/>
    <s v="OUAI Hair &amp; Body Mist In ST. BARTS 3.3oz / 97ml Full Size NEW RELEASE '24"/>
    <s v="Fragrance Mist"/>
    <n v="28"/>
    <s v="US $28.00/ea"/>
    <n v="2"/>
    <s v="2 available"/>
    <m/>
    <s v=""/>
    <s v="Beverly Hills, California, United States"/>
    <x v="0"/>
    <n v="0"/>
    <s v="Beverly Hills"/>
    <s v=" California"/>
    <s v=" United States"/>
    <m/>
    <n v="276"/>
    <e v="#N/A"/>
    <n v="1979"/>
    <e v="#NAME?"/>
  </r>
  <r>
    <s v="Pacifica"/>
    <s v="Pacifica Tahitian Gardenia Perfume - Purse Travel Rollerball .33oz/10ml"/>
    <s v="Perfume"/>
    <n v="14.9"/>
    <s v="US $14.90/ea"/>
    <n v="10"/>
    <s v="More than 10 available / 56 sold"/>
    <n v="56"/>
    <s v="May 20, 2024 04:04:15 PDT"/>
    <s v="Citrus Heights, California, United States"/>
    <x v="0"/>
    <n v="834.4"/>
    <s v="Citrus Heights"/>
    <s v=" California"/>
    <s v=" United States"/>
    <m/>
    <n v="277"/>
    <n v="961"/>
    <n v="1312"/>
    <e v="#NAME?"/>
  </r>
  <r>
    <s v="Paco Rabanne"/>
    <s v="1 Million by Paco Rabanne 3.4 oz EDT Cologne for Men New Tester"/>
    <s v="Eau de Toilette"/>
    <n v="47.99"/>
    <s v="US $47.99/ea"/>
    <m/>
    <s v="Limited quantity available / 8,877 sold"/>
    <n v="8877"/>
    <s v="May 23, 2024 20:23:14 PDT"/>
    <s v="Hackensack, New Jersey, United States"/>
    <x v="1"/>
    <n v="426007.23000000004"/>
    <s v="Hackensack"/>
    <s v=" New Jersey"/>
    <s v=" United States"/>
    <m/>
    <n v="278"/>
    <n v="21"/>
    <n v="10"/>
    <e v="#NAME?"/>
  </r>
  <r>
    <s v="Paco Rabanne"/>
    <s v="PACO RABANNE pour homme Cologne for Men EDT  3.3 / 3.4 oz New Tester"/>
    <s v="Eau de Toilette"/>
    <n v="28.93"/>
    <s v="US $28.93/ea"/>
    <n v="44"/>
    <s v="44 available / 4,764 sold"/>
    <n v="4764"/>
    <s v="May 22, 2024 11:37:19 PDT"/>
    <s v="Dallas, Texas, United States"/>
    <x v="1"/>
    <n v="137822.51999999999"/>
    <s v="Dallas"/>
    <s v=" Texas"/>
    <s v=" United States"/>
    <m/>
    <n v="278"/>
    <n v="65"/>
    <n v="61"/>
    <e v="#NAME?"/>
  </r>
  <r>
    <s v="Paco Rabanne"/>
    <s v="Invictus by Paco Rabanne 3.4 oz EDT Cologne for Men Brand New Tester"/>
    <s v="Eau de Toilette"/>
    <n v="45.99"/>
    <s v="US $45.99/ea"/>
    <n v="10"/>
    <s v="More than 10 available / 2,452 sold"/>
    <n v="2452"/>
    <s v="May 24, 2024 09:17:35 PDT"/>
    <s v="Hackensack, New Jersey, United States"/>
    <x v="1"/>
    <n v="112767.48000000001"/>
    <s v="Hackensack"/>
    <s v=" New Jersey"/>
    <s v=" United States"/>
    <m/>
    <n v="278"/>
    <n v="124"/>
    <n v="86"/>
    <e v="#NAME?"/>
  </r>
  <r>
    <s v="Paco Rabanne"/>
    <s v="LADY MILLION Paco Rabanne for women perfume EDP 2.7 oz NEW TESTER"/>
    <s v="Eau de Parfum"/>
    <n v="50.73"/>
    <s v="US $50.73/ea"/>
    <n v="105"/>
    <s v="105 available / 1,905 sold"/>
    <n v="1905"/>
    <s v="May 15, 2024 16:35:07 PDT"/>
    <s v="Dallas, Texas, United States"/>
    <x v="0"/>
    <n v="96640.65"/>
    <s v="Dallas"/>
    <s v=" Texas"/>
    <s v=" United States"/>
    <m/>
    <n v="278"/>
    <n v="158"/>
    <n v="100"/>
    <e v="#NAME?"/>
  </r>
  <r>
    <s v="Paco Rabanne"/>
    <s v="INVICTUS Paco Rabanne men cologne edt 3.4 oz 3.3 NEW TESTER"/>
    <s v="Eau de Toilette"/>
    <n v="46"/>
    <s v="US $46.00/ea"/>
    <n v="59"/>
    <s v="59 available / 1,207 sold"/>
    <n v="1207"/>
    <s v="May 22, 2024 11:37:30 PDT"/>
    <s v="Dallas, Texas, United States"/>
    <x v="1"/>
    <n v="55522"/>
    <s v="Dallas"/>
    <s v=" Texas"/>
    <s v=" United States"/>
    <m/>
    <n v="278"/>
    <n v="218"/>
    <n v="161"/>
    <e v="#NAME?"/>
  </r>
  <r>
    <s v="Paco Rabanne"/>
    <s v="Phantom by Paco Rabanne 3.4 oz EDT Cologne for Men Brand New In Box"/>
    <s v="Eau de Toilette"/>
    <n v="70.08"/>
    <s v="US $70.08/ea"/>
    <m/>
    <s v="Limited quantity available / 1,165 sold"/>
    <n v="1165"/>
    <s v="May 23, 2024 16:28:06 PDT"/>
    <s v="Hackensack, New Jersey, United States"/>
    <x v="1"/>
    <n v="81643.199999999997"/>
    <s v="Hackensack"/>
    <s v=" New Jersey"/>
    <s v=" United States"/>
    <m/>
    <n v="278"/>
    <n v="219"/>
    <n v="118"/>
    <e v="#NAME?"/>
  </r>
  <r>
    <s v="Paco Rabanne"/>
    <s v="XS by Paco Rabanne cologne for men EDT 3.3 / 3.4 oz New Tester"/>
    <s v="Eau de Toilette"/>
    <n v="28.91"/>
    <s v="US $28.91/ea"/>
    <n v="48"/>
    <s v="48 available / 849 sold"/>
    <n v="849"/>
    <s v="May 24, 2024 07:33:32 PDT"/>
    <s v="Dallas, Texas, United States"/>
    <x v="1"/>
    <n v="24544.59"/>
    <s v="Dallas"/>
    <s v=" Texas"/>
    <s v=" United States"/>
    <m/>
    <n v="278"/>
    <n v="263"/>
    <n v="285"/>
    <e v="#NAME?"/>
  </r>
  <r>
    <s v="Paco Rabanne"/>
    <s v="Invictus by Paco Rabanne 6.8 oz. Eau de Toilette Spray for Men. New. NO BOX"/>
    <s v="Eau de Toilette"/>
    <n v="64.989999999999995"/>
    <s v="US $64.99/ea"/>
    <n v="10"/>
    <s v="10 available / 313 sold"/>
    <n v="313"/>
    <s v="May 24, 2024 01:41:58 PDT"/>
    <s v="Katy, Texas, United States"/>
    <x v="1"/>
    <n v="20341.87"/>
    <s v="Katy"/>
    <s v=" Texas"/>
    <s v=" United States"/>
    <m/>
    <n v="278"/>
    <n v="468"/>
    <n v="314"/>
    <e v="#NAME?"/>
  </r>
  <r>
    <s v="Paco Rabanne"/>
    <s v="Invictus by Paco Rabanne for Men EDT Spray 3.4 oz / 100 ml New In Box"/>
    <s v="Eau de Toilette"/>
    <n v="39.99"/>
    <s v="US $39.99/ea"/>
    <n v="2"/>
    <s v="2 available / 305 sold"/>
    <n v="305"/>
    <s v="May 23, 2024 15:27:18 PDT"/>
    <s v="Jamaica, New York, United States"/>
    <x v="1"/>
    <n v="12196.95"/>
    <s v="Jamaica"/>
    <s v=" New York"/>
    <s v=" United States"/>
    <m/>
    <n v="278"/>
    <n v="469"/>
    <n v="431"/>
    <e v="#NAME?"/>
  </r>
  <r>
    <s v="Paco Rabanne"/>
    <s v="Invictus by Paco Rabanne cologne for men EDT 6.8 oz New In Box"/>
    <s v="Eau de Toilette"/>
    <n v="77.150000000000006"/>
    <s v="US $77.15/ea"/>
    <n v="8"/>
    <s v="8 available / 293 sold"/>
    <n v="293"/>
    <s v="May 18, 2024 21:20:11 PDT"/>
    <s v="Dallas, Texas, United States"/>
    <x v="1"/>
    <n v="22604.95"/>
    <s v="Dallas"/>
    <s v=" Texas"/>
    <s v=" United States"/>
    <m/>
    <n v="278"/>
    <n v="480"/>
    <n v="297"/>
    <e v="#NAME?"/>
  </r>
  <r>
    <s v="Paco Rabanne"/>
    <s v="1 Million Paco Rabanne Men 3.4 oz EDT Spray"/>
    <s v="Eau de Toilette"/>
    <n v="49.99"/>
    <s v="US $49.99/ea"/>
    <n v="8"/>
    <s v="8 available / 170 sold"/>
    <n v="170"/>
    <s v="May 23, 2024 07:03:35 PDT"/>
    <s v="Dexter, Michigan, United States"/>
    <x v="1"/>
    <n v="8498.3000000000011"/>
    <s v="Dexter"/>
    <s v=" Michigan"/>
    <s v=" United States"/>
    <m/>
    <n v="278"/>
    <n v="629"/>
    <n v="531"/>
    <e v="#NAME?"/>
  </r>
  <r>
    <s v="Paco Rabanne"/>
    <s v="Paco Rabanne 1 Million Men's Fragrance EDT Cologne 3.4 oz 100 ml New in Box"/>
    <s v="Eau de Toilette"/>
    <n v="49.99"/>
    <s v="US $49.99/ea"/>
    <n v="10"/>
    <s v="More than 10 available / 165 sold"/>
    <n v="165"/>
    <s v="May 24, 2024 09:52:03 PDT"/>
    <s v="Flat Lick, Kentucky, United States"/>
    <x v="1"/>
    <n v="8248.35"/>
    <s v="Flat Lick"/>
    <s v=" Kentucky"/>
    <s v=" United States"/>
    <m/>
    <n v="278"/>
    <n v="637"/>
    <n v="537"/>
    <e v="#NAME?"/>
  </r>
  <r>
    <s v="Paco Rabanne"/>
    <s v="Invictus Platinum by Paco Rabanne 3.4 oz Eau de Parfum Spray for Men. New NO BOX"/>
    <s v="Eau de Parfum"/>
    <n v="64.989999999999995"/>
    <s v="US $64.99/ea"/>
    <n v="10"/>
    <s v="10 available / 118 sold"/>
    <n v="118"/>
    <s v="May 19, 2024 22:33:32 PDT"/>
    <s v="Katy, Texas, United States"/>
    <x v="1"/>
    <n v="7668.82"/>
    <s v="Katy"/>
    <s v=" Texas"/>
    <s v=" United States"/>
    <m/>
    <n v="278"/>
    <n v="743"/>
    <n v="555"/>
    <e v="#NAME?"/>
  </r>
  <r>
    <s v="Paco Rabanne"/>
    <s v="Paco Rabanne Invictus 3.4 oz EDT Sporty Men's Cologne Energizing Scent Sealed"/>
    <s v="Eau de Toilette"/>
    <n v="39.99"/>
    <s v="US $39.99/ea"/>
    <n v="10"/>
    <s v="More than 10 available / 118 sold"/>
    <n v="118"/>
    <s v="May 17, 2024 10:37:39 PDT"/>
    <s v="Southgate, Michigan, United States"/>
    <x v="1"/>
    <n v="4718.8200000000006"/>
    <s v="Southgate"/>
    <s v=" Michigan"/>
    <s v=" United States"/>
    <m/>
    <n v="278"/>
    <n v="743"/>
    <n v="698"/>
    <e v="#NAME?"/>
  </r>
  <r>
    <s v="Paco Rabanne"/>
    <s v="Phantom by Paco Rabanne 5.1 oz EDT Refillable Cologne for Men Brand New In Box"/>
    <s v="Eau de Toilette"/>
    <n v="84.6"/>
    <s v="US $84.60/ea"/>
    <m/>
    <s v="Limited quantity available / 111 sold"/>
    <n v="111"/>
    <s v="May 22, 2024 11:53:06 PDT"/>
    <s v="Hackensack, New Jersey, United States"/>
    <x v="1"/>
    <n v="9390.5999999999985"/>
    <s v="Hackensack"/>
    <s v=" New Jersey"/>
    <s v=" United States"/>
    <m/>
    <n v="278"/>
    <n v="761"/>
    <n v="503"/>
    <e v="#NAME?"/>
  </r>
  <r>
    <s v="Paco Rabanne"/>
    <s v="One Million Royal by Paco Rabanne 1 Million Royal Cologne for Men 3.4 oz"/>
    <s v="Eau de Parfum"/>
    <n v="74.989999999999995"/>
    <s v="US $74.99"/>
    <n v="2"/>
    <s v="2 available / 60 sold"/>
    <n v="60"/>
    <s v="May 23, 2024 02:25:57 PDT"/>
    <s v="California or Hong Kong, Hong Kong"/>
    <x v="1"/>
    <n v="4499.3999999999996"/>
    <s v="California or Hong Kong"/>
    <s v=" Hong Kong"/>
    <m/>
    <m/>
    <n v="278"/>
    <n v="940"/>
    <n v="704"/>
    <e v="#NAME?"/>
  </r>
  <r>
    <s v="Paco Rabanne"/>
    <s v="1 Million Parfum by Paco Rabanne Parfum Spray (Tester) 3.4 oz Mens"/>
    <s v="Eau de Parfum"/>
    <n v="68.989999999999995"/>
    <s v="US $68.99/ea"/>
    <n v="6"/>
    <s v="6 available / 59 sold"/>
    <n v="59"/>
    <s v="May 23, 2024 23:00:53 PDT"/>
    <s v="Melissa, Texas, United States"/>
    <x v="1"/>
    <n v="4070.41"/>
    <s v="Melissa"/>
    <s v=" Texas"/>
    <s v=" United States"/>
    <m/>
    <n v="278"/>
    <n v="946"/>
    <n v="736"/>
    <e v="#NAME?"/>
  </r>
  <r>
    <s v="Paco Rabanne"/>
    <s v="Invictus Victory Elixir by Paco Rabanne 3.4oz Parfum Intense Men NEW SEALED Box"/>
    <s v="Parfum Intense"/>
    <n v="99.99"/>
    <s v="US $99.99/ea"/>
    <n v="6"/>
    <s v="6 available / 50 sold"/>
    <n v="50"/>
    <s v="May 21, 2024 23:36:30 PDT"/>
    <s v="North Brunswick, New Jersey, United States"/>
    <x v="1"/>
    <n v="4999.5"/>
    <s v="North Brunswick"/>
    <s v=" New Jersey"/>
    <s v=" United States"/>
    <m/>
    <n v="278"/>
    <n v="996"/>
    <n v="685"/>
    <e v="#NAME?"/>
  </r>
  <r>
    <s v="Paco Rabanne"/>
    <s v="Invictus Victory Paco Rabanne Made Stronger With Pheromones For Sexual Allure!"/>
    <s v="Eau de Parfum"/>
    <n v="17.98"/>
    <s v="US $17.98"/>
    <n v="10"/>
    <s v="More than 10 available / 50 sold"/>
    <n v="50"/>
    <s v="May 22, 2024 13:09:58 PDT"/>
    <s v="Austell, Georgia, United States"/>
    <x v="1"/>
    <n v="899"/>
    <s v="Austell"/>
    <s v=" Georgia"/>
    <s v=" United States"/>
    <m/>
    <n v="278"/>
    <n v="996"/>
    <n v="1292"/>
    <e v="#NAME?"/>
  </r>
  <r>
    <s v="Paco Rabanne"/>
    <s v="Paco Rabanne Invictus EDT 3.4oz for Men - Sealed, Sporty Fragrance"/>
    <s v="Eau de Toilette"/>
    <n v="39.99"/>
    <s v="US $39.99/ea"/>
    <n v="7"/>
    <s v="7 available / 40 sold"/>
    <n v="40"/>
    <s v="May 19, 2024 10:33:07 PDT"/>
    <s v="Flat Lick, Kentucky, United States"/>
    <x v="1"/>
    <n v="1599.6000000000001"/>
    <s v="Flat Lick"/>
    <s v=" Kentucky"/>
    <s v=" United States"/>
    <m/>
    <n v="278"/>
    <n v="1072"/>
    <n v="1052"/>
    <e v="#NAME?"/>
  </r>
  <r>
    <s v="Paco Rabanne"/>
    <s v="Paco Rabanne Invictus Legend 100ml / 3.4 oz (Tester) Eau De Parfum Spray for Men"/>
    <s v="Eau de Parfum"/>
    <n v="104.99"/>
    <s v="US $104.99/ea"/>
    <n v="5"/>
    <s v="5 available / 38 sold"/>
    <n v="38"/>
    <s v="May 22, 2024 16:48:50 PDT"/>
    <s v="Sanborn, New York, United States"/>
    <x v="1"/>
    <n v="3989.62"/>
    <s v="Sanborn"/>
    <s v=" New York"/>
    <s v=" United States"/>
    <m/>
    <n v="278"/>
    <n v="1097"/>
    <n v="745"/>
    <e v="#NAME?"/>
  </r>
  <r>
    <s v="Paco Rabanne"/>
    <s v="Paco Rabanne Pour Homme  men 1 oz EDT U/B"/>
    <s v="Eau de Toilette"/>
    <n v="18.989999999999998"/>
    <s v="US $18.99/ea"/>
    <n v="10"/>
    <s v="More than 10 available / 38 sold"/>
    <n v="38"/>
    <s v="May 01, 2024 11:40:14 PDT"/>
    <s v="Brooklyn, New York, United States"/>
    <x v="1"/>
    <n v="721.61999999999989"/>
    <s v="Brooklyn"/>
    <s v=" New York"/>
    <s v=" United States"/>
    <m/>
    <n v="278"/>
    <n v="1097"/>
    <n v="1353"/>
    <e v="#NAME?"/>
  </r>
  <r>
    <s v="Paco Rabanne"/>
    <s v="Phantom by Paco Rabanne 3.4 oz EDT Cologne for Men Brand New In Box"/>
    <s v="Eau de Toilette"/>
    <n v="40.99"/>
    <s v="US $40.99"/>
    <n v="10"/>
    <s v="More than 10 available / 37 sold"/>
    <n v="37"/>
    <s v="May 22, 2024 00:25:54 PDT"/>
    <s v="College Point, New York, United States"/>
    <x v="1"/>
    <n v="1516.63"/>
    <s v="College Point"/>
    <s v=" New York"/>
    <s v=" United States"/>
    <m/>
    <n v="278"/>
    <n v="1108"/>
    <n v="1071"/>
    <e v="#NAME?"/>
  </r>
  <r>
    <s v="Paco Rabanne"/>
    <s v="1 Million Lucky by Paco Rabanne 3.4 oz EDT Cologne for Men New In Box"/>
    <s v="Eau de Toilette"/>
    <n v="108.98"/>
    <s v="US $108.98"/>
    <n v="3"/>
    <s v="3 available / 33 sold"/>
    <n v="33"/>
    <s v="May 24, 2024 07:43:03 PDT"/>
    <s v="Hackensack, New Jersey, United States"/>
    <x v="1"/>
    <n v="3596.34"/>
    <s v="Hackensack"/>
    <s v=" New Jersey"/>
    <s v=" United States"/>
    <m/>
    <n v="278"/>
    <n v="1156"/>
    <n v="773"/>
    <e v="#NAME?"/>
  </r>
  <r>
    <s v="Paco Rabanne"/>
    <s v="Invictus Victory Elixir by Paco Rabanne 3.4oz Parfum Intense NEW TESTER NO BOX"/>
    <s v="Parfum Intense"/>
    <n v="86.99"/>
    <s v="US $86.99"/>
    <n v="12"/>
    <s v="12 available / 28 sold"/>
    <n v="28"/>
    <s v="May 22, 2024 20:18:57 PDT"/>
    <s v="Melissa, Texas, United States"/>
    <x v="1"/>
    <n v="2435.7199999999998"/>
    <s v="Melissa"/>
    <s v=" Texas"/>
    <s v=" United States"/>
    <m/>
    <n v="278"/>
    <n v="1217"/>
    <n v="898"/>
    <e v="#NAME?"/>
  </r>
  <r>
    <s v="Paco Rabanne"/>
    <s v="Paco Rabanne 1 Million Royal Parfum 3.4 oz Cologne for Men New In Box"/>
    <s v="Eau de Parfum"/>
    <n v="74.989999999999995"/>
    <s v="US $74.99/ea"/>
    <n v="10"/>
    <s v="10 available / 23 sold"/>
    <n v="23"/>
    <s v="May 23, 2024 17:37:22 PDT"/>
    <s v="New York,United States, Hong Kong"/>
    <x v="1"/>
    <n v="1724.77"/>
    <s v="New York"/>
    <s v="United States"/>
    <s v=" Hong Kong"/>
    <m/>
    <n v="278"/>
    <n v="1294"/>
    <n v="1021"/>
    <e v="#NAME?"/>
  </r>
  <r>
    <s v="Paco Rabanne"/>
    <s v="Paco Rabanne Invictus 3.4 oz EDT Sporty Men's Fragrance Heroic Scent"/>
    <s v="Eau de Toilette"/>
    <n v="39.99"/>
    <s v="US $39.99/ea"/>
    <n v="5"/>
    <s v="5 available / 23 sold"/>
    <n v="23"/>
    <s v="May 13, 2024 11:37:20 PDT"/>
    <s v="Detroit, Michigan, United States"/>
    <x v="1"/>
    <n v="919.7700000000001"/>
    <s v="Detroit"/>
    <s v=" Michigan"/>
    <s v=" United States"/>
    <m/>
    <n v="278"/>
    <n v="1294"/>
    <n v="1285"/>
    <e v="#NAME?"/>
  </r>
  <r>
    <s v="Paco Rabanne"/>
    <s v="Paco Rabanne Olympea Intense Eau De Parfum Intense Spray 80 ml / 2.7oz Sealed"/>
    <s v="Eau de Parfum"/>
    <n v="105.95"/>
    <s v="US $105.95"/>
    <n v="2"/>
    <s v="2 available / 22 sold"/>
    <n v="22"/>
    <s v="Apr 30, 2024 19:57:31 PDT"/>
    <s v="Brooklyn, New York, United States"/>
    <x v="0"/>
    <n v="2330.9"/>
    <s v="Brooklyn"/>
    <s v=" New York"/>
    <s v=" United States"/>
    <m/>
    <n v="278"/>
    <n v="1310"/>
    <n v="911"/>
    <e v="#NAME?"/>
  </r>
  <r>
    <s v="Paco Rabanne"/>
    <s v="Paco Rabanne 1 Million 3.4 oz Men's EDT Bold Signature Scent New"/>
    <s v="Eau de Toilette"/>
    <n v="49.99"/>
    <s v="US $49.99/ea"/>
    <n v="5"/>
    <s v="5 available / 21 sold"/>
    <n v="21"/>
    <s v="May 18, 2024 08:34:44 PDT"/>
    <s v="Macomb, Michigan, United States"/>
    <x v="1"/>
    <n v="1049.79"/>
    <s v="Macomb"/>
    <s v=" Michigan"/>
    <s v=" United States"/>
    <m/>
    <n v="278"/>
    <n v="1329"/>
    <n v="1241"/>
    <e v="#NAME?"/>
  </r>
  <r>
    <s v="Paco Rabanne"/>
    <s v="1 Million by Paco Rabanne 3.4 Fl oz / 100 ml PARFUM Spray Men's New &amp; Sealed"/>
    <s v="PARFUM"/>
    <n v="68.989999999999995"/>
    <s v="US $68.99/ea"/>
    <n v="2"/>
    <s v="2 available / 20 sold"/>
    <n v="20"/>
    <s v="May 24, 2024 02:41:49 PDT"/>
    <s v="San Jose, California, United States"/>
    <x v="1"/>
    <n v="1379.8"/>
    <s v="San Jose"/>
    <s v=" California"/>
    <s v=" United States"/>
    <m/>
    <n v="278"/>
    <n v="1346"/>
    <n v="1111"/>
    <e v="#NAME?"/>
  </r>
  <r>
    <s v="Paco Rabanne"/>
    <s v="1 Million Paco Rabanne Men 3.4 oz EDT Spray *FAST SHIPPING*"/>
    <s v="Eau de Toilette"/>
    <n v="49.96"/>
    <s v="US $49.96/ea"/>
    <n v="6"/>
    <s v="6 available / 19 sold"/>
    <n v="19"/>
    <s v="May 23, 2024 05:43:30 PDT"/>
    <s v="Warren, Michigan, United States"/>
    <x v="1"/>
    <n v="949.24"/>
    <s v="Warren"/>
    <s v=" Michigan"/>
    <s v=" United States"/>
    <m/>
    <n v="278"/>
    <n v="1368"/>
    <n v="1272"/>
    <e v="#NAME?"/>
  </r>
  <r>
    <s v="Paco Rabanne"/>
    <s v="One Million Golden Oud Parfum Intense By Paco Rabanne Sample 1.5ml New Release"/>
    <s v="Parfum Intense"/>
    <n v="11.95"/>
    <s v="US $11.95/ea"/>
    <n v="10"/>
    <s v="More than 10 available / 18 sold"/>
    <n v="18"/>
    <s v="May 08, 2024 03:13:17 PDT"/>
    <s v="Pearland, Texas, United States"/>
    <x v="1"/>
    <n v="215.1"/>
    <s v="Pearland"/>
    <s v=" Texas"/>
    <s v=" United States"/>
    <m/>
    <n v="278"/>
    <n v="1389"/>
    <n v="1740"/>
    <e v="#NAME?"/>
  </r>
  <r>
    <s v="Paco Rabanne"/>
    <s v="Paco Rabanne Invictus 3.4oz Eau de Toilette Men's Cologne Sealed"/>
    <s v="Eau de Toilette"/>
    <n v="39.99"/>
    <s v="US $39.99/ea"/>
    <n v="10"/>
    <s v="More than 10 available / 16 sold"/>
    <n v="16"/>
    <s v="May 23, 2024 08:37:31 PDT"/>
    <s v="Ecorse, Michigan, United States"/>
    <x v="1"/>
    <n v="639.84"/>
    <s v="Ecorse"/>
    <s v=" Michigan"/>
    <s v=" United States"/>
    <m/>
    <n v="278"/>
    <n v="1433"/>
    <n v="1411"/>
    <e v="#NAME?"/>
  </r>
  <r>
    <s v="Paco Rabanne"/>
    <s v="Invictus Paco Rabanne Made Stronger With Pheromones For Super Sexy Scent Trails!"/>
    <s v="Eau de Toilette"/>
    <n v="16.48"/>
    <s v="US $16.48"/>
    <n v="10"/>
    <s v="More than 10 available / 16 sold"/>
    <n v="16"/>
    <s v="May 16, 2024 16:30:41 PDT"/>
    <s v="Austell, Georgia, United States"/>
    <x v="1"/>
    <n v="263.68"/>
    <s v="Austell"/>
    <s v=" Georgia"/>
    <s v=" United States"/>
    <m/>
    <n v="278"/>
    <n v="1433"/>
    <n v="1695"/>
    <e v="#NAME?"/>
  </r>
  <r>
    <s v="Paco Rabanne"/>
    <s v="Paco Rabanne One Million - Distinct 3.4oz Men's EDT Cologne, Sealed"/>
    <s v="Eau de Toilette"/>
    <n v="50.99"/>
    <s v="US $50.99/ea"/>
    <n v="6"/>
    <s v="6 available / 15 sold"/>
    <n v="15"/>
    <s v="May 23, 2024 11:00:52 PDT"/>
    <s v="Dearborn Heights, Michigan, United States"/>
    <x v="1"/>
    <n v="764.85"/>
    <s v="Dearborn Heights"/>
    <s v=" Michigan"/>
    <s v=" United States"/>
    <m/>
    <n v="278"/>
    <n v="1456"/>
    <n v="1335"/>
    <e v="#NAME?"/>
  </r>
  <r>
    <s v="Paco Rabanne"/>
    <s v="Paco Rabanne Pure XS Night 3.4 oz 100 ml EDP  Spray in white box. Discontinued."/>
    <s v="Eau de Parfum"/>
    <n v="69.989999999999995"/>
    <s v="US $69.99/ea"/>
    <n v="10"/>
    <s v="More than 10 available / 13 sold"/>
    <n v="13"/>
    <s v="Feb 28, 2024 07:26:54 PST"/>
    <s v="Keyport, New Jersey, United States"/>
    <x v="1"/>
    <n v="909.86999999999989"/>
    <s v="Keyport"/>
    <s v=" New Jersey"/>
    <s v=" United States"/>
    <m/>
    <n v="278"/>
    <n v="1509"/>
    <n v="1287"/>
    <e v="#NAME?"/>
  </r>
  <r>
    <s v="Paco Rabanne"/>
    <s v="Paco Rabanne Men's Ultrared EDT Spray 3.4 oz Fragrances 3349666005972"/>
    <s v="Eau de Toilette"/>
    <n v="36.65"/>
    <s v="US $36.65"/>
    <n v="3"/>
    <s v="3 available / 11 sold"/>
    <n v="11"/>
    <s v="May 23, 2024 10:20:53 PDT"/>
    <s v="Brooklyn, New York, United States"/>
    <x v="1"/>
    <n v="403.15"/>
    <s v="Brooklyn"/>
    <s v=" New York"/>
    <s v=" United States"/>
    <m/>
    <n v="278"/>
    <n v="1561"/>
    <n v="1577"/>
    <e v="#NAME?"/>
  </r>
  <r>
    <s v="Paco Rabanne"/>
    <s v="Paco Rabanne PHANTOM 100ml / 3.4 oz EDP INTENSE Sealed Authentic Fast Finescents"/>
    <s v="Eau de Parfum"/>
    <n v="108"/>
    <s v="US $108.00"/>
    <m/>
    <s v="Last One / 10 sold"/>
    <n v="10"/>
    <s v="May 23, 2024 10:26:22 PDT"/>
    <s v="Appleton, Wisconsin, United States"/>
    <x v="1"/>
    <n v="1080"/>
    <s v="Appleton"/>
    <s v=" Wisconsin"/>
    <s v=" United States"/>
    <m/>
    <n v="278"/>
    <n v="1586"/>
    <n v="1232"/>
    <e v="#NAME?"/>
  </r>
  <r>
    <s v="Paco Rabanne"/>
    <s v="Paco Rabanne Men's 1 Million Royal Parfum Spray 1.7 oz Fragrances 3349668617043"/>
    <s v="Fragrances"/>
    <n v="68.61"/>
    <s v="US $68.61"/>
    <n v="3"/>
    <s v="3 available / 10 sold"/>
    <n v="10"/>
    <s v="May 23, 2024 13:26:47 PDT"/>
    <s v="Brooklyn, New York, United States"/>
    <x v="1"/>
    <n v="686.1"/>
    <s v="Brooklyn"/>
    <s v=" New York"/>
    <s v=" United States"/>
    <m/>
    <n v="278"/>
    <n v="1586"/>
    <n v="1375"/>
    <e v="#NAME?"/>
  </r>
  <r>
    <s v="Paco Rabanne"/>
    <s v="Paco Rabanne Invictus Cologne EDT 3.4oz Sealed Victory Scent Power"/>
    <s v="Eau de Toilette"/>
    <n v="39.99"/>
    <s v="US $39.99/ea"/>
    <n v="10"/>
    <s v="More than 10 available / 5 sold"/>
    <n v="5"/>
    <s v="May 24, 2024 07:13:32 PDT"/>
    <s v="Detroit, Michigan, United States"/>
    <x v="1"/>
    <n v="199.95000000000002"/>
    <s v="Detroit"/>
    <s v=" Michigan"/>
    <s v=" United States"/>
    <m/>
    <n v="278"/>
    <n v="1754"/>
    <n v="1754"/>
    <e v="#NAME?"/>
  </r>
  <r>
    <s v="Paco Rabanne"/>
    <s v="Paco Rabanne 1 One Million Lucky Eau De Toilette 6.8 oz / 200 ml For Men"/>
    <s v="Eau de Toilette"/>
    <n v="135"/>
    <s v="US $135.00"/>
    <n v="8"/>
    <s v="8 available / 4 sold"/>
    <n v="4"/>
    <s v=""/>
    <s v="Franklin Square, New York, United States"/>
    <x v="1"/>
    <n v="540"/>
    <s v="Franklin Square"/>
    <s v=" New York"/>
    <s v=" United States"/>
    <m/>
    <n v="278"/>
    <n v="1798"/>
    <n v="1479"/>
    <e v="#NAME?"/>
  </r>
  <r>
    <s v="Paco Rabanne"/>
    <s v="1 Million Men Cologne Handmade Stronger With Pheromones For Sexual Attraction!"/>
    <s v="Eau de Toilette"/>
    <n v="17.98"/>
    <s v="US $17.98"/>
    <n v="10"/>
    <s v="More than 10 available / 4 sold"/>
    <n v="4"/>
    <s v="May 15, 2024 17:31:27 PDT"/>
    <s v="Austell, Georgia, United States"/>
    <x v="1"/>
    <n v="71.92"/>
    <s v="Austell"/>
    <s v=" Georgia"/>
    <s v=" United States"/>
    <m/>
    <n v="278"/>
    <n v="1798"/>
    <n v="1917"/>
    <e v="#NAME?"/>
  </r>
  <r>
    <s v="Paco Rabanne"/>
    <s v="Paco Rabanne Invictus EDT 3.4 oz | Men's Cologne"/>
    <s v="Eau de toilette"/>
    <n v="39.99"/>
    <s v="US $39.99/ea"/>
    <n v="3"/>
    <s v="3 available / 3 sold"/>
    <n v="3"/>
    <s v="May 08, 2024 14:29:55 PDT"/>
    <s v="27704, United States"/>
    <x v="1"/>
    <n v="119.97"/>
    <n v="27704"/>
    <s v=" United States"/>
    <m/>
    <m/>
    <n v="278"/>
    <n v="1848"/>
    <n v="1853"/>
    <e v="#NAME?"/>
  </r>
  <r>
    <s v="Paco Rabanne"/>
    <s v="Paco Rabanne Invictus Legend 5.1 FL OZ / 150 ML EAU DE PARFUM SPRAY - RARE ITEM"/>
    <s v="Eau de Parfum"/>
    <n v="140"/>
    <s v="US $140.00"/>
    <m/>
    <s v="Last One / 2 sold"/>
    <n v="2"/>
    <s v=""/>
    <s v="Franklin Square, New York, United States"/>
    <x v="1"/>
    <n v="280"/>
    <s v="Franklin Square"/>
    <s v=" New York"/>
    <s v=" United States"/>
    <m/>
    <n v="278"/>
    <n v="1891"/>
    <n v="1679"/>
    <e v="#NAME?"/>
  </r>
  <r>
    <s v="Paco Rabanne"/>
    <s v="Paco Rabanne PHANTOM Parfum 1.7 oz / 50 ml Men's Spray"/>
    <s v="Parfum"/>
    <n v="82.99"/>
    <s v="US $82.99/ea"/>
    <n v="10"/>
    <s v="More than 10 available / 2 sold"/>
    <n v="2"/>
    <s v="May 22, 2024 01:08:01 PDT"/>
    <s v="New York, New York, United States"/>
    <x v="1"/>
    <n v="165.98"/>
    <s v="New York"/>
    <s v=" New York"/>
    <s v=" United States"/>
    <m/>
    <n v="278"/>
    <n v="1891"/>
    <n v="1793"/>
    <e v="#NAME?"/>
  </r>
  <r>
    <s v="Paco Rabanne"/>
    <s v="1 Million by Paco Rabanne 3.4 Fl oz / 100 ml PARFUM Spray Men's New &amp; Sealed"/>
    <s v="PARFUM"/>
    <n v="69.989999999999995"/>
    <s v="US $69.99/ea"/>
    <n v="9"/>
    <s v="9 available / 2 sold"/>
    <n v="2"/>
    <s v="May 24, 2024 05:54:34 PDT"/>
    <s v="Warren, Michigan, United States"/>
    <x v="1"/>
    <n v="139.97999999999999"/>
    <s v="Warren"/>
    <s v=" Michigan"/>
    <s v=" United States"/>
    <m/>
    <n v="278"/>
    <n v="1891"/>
    <n v="1825"/>
    <e v="#NAME?"/>
  </r>
  <r>
    <s v="Paco Rabanne"/>
    <s v="1 Million by Paco Rabanne Men’s Sample Kit 4/pc"/>
    <s v="Various"/>
    <n v="20"/>
    <s v="US $20.00"/>
    <n v="7"/>
    <s v="7 available / 2 sold"/>
    <n v="2"/>
    <s v="May 22, 2024 10:00:19 PDT"/>
    <s v="Flemington, New Jersey, United States"/>
    <x v="1"/>
    <n v="40"/>
    <s v="Flemington"/>
    <s v=" New Jersey"/>
    <s v=" United States"/>
    <m/>
    <n v="278"/>
    <n v="1891"/>
    <n v="1954"/>
    <e v="#NAME?"/>
  </r>
  <r>
    <s v="Paloma Picasso"/>
    <s v="Paloma Picasso by Paloma Picasso for women EDT 3.3 / 3.4 oz New in Box"/>
    <s v="Eau de Toilette"/>
    <n v="32.909999999999997"/>
    <s v="US $32.91/ea"/>
    <m/>
    <s v="Limited quantity available / 435 sold"/>
    <n v="435"/>
    <s v="May 21, 2024 19:50:08 PDT"/>
    <s v="Dallas, Texas, United States"/>
    <x v="0"/>
    <n v="14315.849999999999"/>
    <s v="Dallas"/>
    <s v=" Texas"/>
    <s v=" United States"/>
    <m/>
    <n v="279"/>
    <n v="389"/>
    <n v="391"/>
    <e v="#NAME?"/>
  </r>
  <r>
    <s v="Parfum"/>
    <s v="For J'adore D'eau 3.4 oz Eau De Parfums EDP Women Spray New In Sealed"/>
    <s v="Eau de Parfum"/>
    <n v="80.989999999999995"/>
    <s v="US $80.99"/>
    <n v="10"/>
    <s v="10 available / 4 sold"/>
    <n v="4"/>
    <s v="May 21, 2024 18:00:06 PDT"/>
    <s v="New York,United States, Hong Kong"/>
    <x v="0"/>
    <n v="323.95999999999998"/>
    <s v="New York"/>
    <s v="United States"/>
    <s v=" Hong Kong"/>
    <m/>
    <n v="280"/>
    <n v="1798"/>
    <n v="1638"/>
    <e v="#NAME?"/>
  </r>
  <r>
    <s v="Parfums"/>
    <s v="Cabotine De Gres by Parfums 3.3 / 3.4 oz EDT Perfume For Women NEW IN BOX"/>
    <s v="Eau de Toilette"/>
    <n v="14.75"/>
    <s v="US $14.75/ea"/>
    <n v="183"/>
    <s v="183 available / 1,999 sold"/>
    <n v="1999"/>
    <s v="May 23, 2024 22:09:08 PDT"/>
    <s v="Dallas, Texas, United States"/>
    <x v="0"/>
    <n v="29485.25"/>
    <s v="Dallas"/>
    <s v=" Texas"/>
    <s v=" United States"/>
    <m/>
    <n v="281"/>
    <n v="144"/>
    <n v="257"/>
    <e v="#NAME?"/>
  </r>
  <r>
    <s v="Parfums de Marly"/>
    <s v="Parfums de Marly Layton by Parfums de Marly, 2.5 oz EDP Spray men"/>
    <s v="Eau De Parfum"/>
    <n v="155.65"/>
    <s v="US $155.65/ea"/>
    <n v="10"/>
    <s v="More than 10 available / 593 sold"/>
    <n v="593"/>
    <s v="May 24, 2024 07:56:19 PDT"/>
    <s v="Edison, New Jersey, United States"/>
    <x v="1"/>
    <n v="92300.45"/>
    <s v="Edison"/>
    <s v=" New Jersey"/>
    <s v=" United States"/>
    <m/>
    <n v="282"/>
    <n v="323"/>
    <n v="107"/>
    <e v="#NAME?"/>
  </r>
  <r>
    <s v="Parfums de Marly"/>
    <s v="Parfums De Marly Delina EDP Official Carded Sample Spray 0.05oz / 1.5ml"/>
    <s v="Eau de Parfum"/>
    <n v="12.49"/>
    <s v="US $12.49/ea"/>
    <n v="8"/>
    <s v="8 available / 490 sold"/>
    <n v="490"/>
    <s v="May 16, 2024 07:04:37 PDT"/>
    <s v="Rocklin, California, United States"/>
    <x v="0"/>
    <n v="6120.1"/>
    <s v="Rocklin"/>
    <s v=" California"/>
    <s v=" United States"/>
    <m/>
    <n v="282"/>
    <n v="364"/>
    <n v="630"/>
    <e v="#NAME?"/>
  </r>
  <r>
    <s v="Parfums de Marly"/>
    <s v="Herod by Parfums de Marly 2.5 oz EDP Cologne for Men New In Box"/>
    <s v="Eau de Parfum"/>
    <n v="124.96"/>
    <s v="US $124.96"/>
    <n v="10"/>
    <s v="More than 10 available / 151 sold"/>
    <n v="151"/>
    <s v="May 19, 2024 15:44:30 PDT"/>
    <s v="Hackensack, New Jersey, United States"/>
    <x v="1"/>
    <n v="18868.96"/>
    <s v="Hackensack"/>
    <s v=" New Jersey"/>
    <s v=" United States"/>
    <m/>
    <n v="282"/>
    <n v="659"/>
    <n v="330"/>
    <e v="#NAME?"/>
  </r>
  <r>
    <s v="Parfums de Marly"/>
    <s v="1 Vial SEDLEY by PARFUMS DE MARLY for Women 0.05 oz 1.5 ml Eau de Parfum Spray"/>
    <s v="Eau de Parfum"/>
    <n v="8.99"/>
    <s v="US $8.99/ea"/>
    <n v="5"/>
    <s v="5 available / 126 sold"/>
    <n v="126"/>
    <s v="May 21, 2024 05:43:36 PDT"/>
    <s v="TX, United States"/>
    <x v="0"/>
    <n v="1132.74"/>
    <s v="TX"/>
    <s v=" United States"/>
    <m/>
    <m/>
    <n v="282"/>
    <n v="718"/>
    <n v="1207"/>
    <e v="#NAME?"/>
  </r>
  <r>
    <s v="Parfums de Marly"/>
    <s v="Parfums de Marly Delina 2.5 oz/75 ml EDP Spray for Women New With Sealed Box"/>
    <s v="Eau de Parfum"/>
    <n v="84.99"/>
    <s v="US $84.99"/>
    <n v="4"/>
    <s v="4 available / 71 sold"/>
    <n v="71"/>
    <s v="May 22, 2024 01:30:45 PDT"/>
    <s v="California or Hong Kong, Hong Kong"/>
    <x v="0"/>
    <n v="6034.29"/>
    <s v="California or Hong Kong"/>
    <s v=" Hong Kong"/>
    <m/>
    <m/>
    <n v="282"/>
    <n v="891"/>
    <n v="636"/>
    <e v="#NAME?"/>
  </r>
  <r>
    <s v="Parfums de Marly"/>
    <s v="PDM PARFUMS DE MARLY DELINA EXCLUSIF 1.5ml .05fl oz x 1 PERFUME SPRAY SAMPLE"/>
    <s v="Parfum"/>
    <n v="12"/>
    <s v="US $12.00"/>
    <n v="10"/>
    <s v="More than 10 available / 59 sold"/>
    <n v="59"/>
    <s v=""/>
    <s v="Albany, New York, United States"/>
    <x v="0"/>
    <n v="708"/>
    <s v="Albany"/>
    <s v=" New York"/>
    <s v=" United States"/>
    <m/>
    <n v="282"/>
    <n v="946"/>
    <n v="1363"/>
    <e v="#NAME?"/>
  </r>
  <r>
    <s v="Parfums de Marly"/>
    <s v="PARFUMS de MARLY DELINA for WOMEN 2.5 oz (75ml) EDP Spray NEW SEALED  BOX"/>
    <s v="Eau de Parfum"/>
    <n v="100.99"/>
    <s v="US $100.99"/>
    <m/>
    <s v="Last One / 49 sold"/>
    <n v="49"/>
    <s v="May 17, 2024 03:05:11 PDT"/>
    <s v="Buffalo Mills, Pennsylvania, United States"/>
    <x v="0"/>
    <n v="4948.5099999999993"/>
    <s v="Buffalo Mills"/>
    <s v=" Pennsylvania"/>
    <s v=" United States"/>
    <m/>
    <n v="282"/>
    <n v="999"/>
    <n v="687"/>
    <e v="#NAME?"/>
  </r>
  <r>
    <s v="Parfums de Marly"/>
    <s v="Parfums De Marly Layton Exclusif Eau de Parfum Sample Spray 1.5ml / 0.05oz"/>
    <s v="Eau de Parfum"/>
    <n v="13.95"/>
    <s v="US $13.95/ea"/>
    <n v="7"/>
    <s v="7 available / 41 sold"/>
    <n v="41"/>
    <s v="May 16, 2024 02:46:25 PDT"/>
    <s v="Pearland, Texas, United States"/>
    <x v="1"/>
    <n v="571.94999999999993"/>
    <s v="Pearland"/>
    <s v=" Texas"/>
    <s v=" United States"/>
    <m/>
    <n v="282"/>
    <n v="1064"/>
    <n v="1454"/>
    <e v="#NAME?"/>
  </r>
  <r>
    <s v="Parfums de Marly"/>
    <s v="Parfums de Marly Delina La Rosee 2.5oz Women's Eau de Parfum New Sealed"/>
    <s v="Eau de Parfum"/>
    <n v="100.99"/>
    <s v="US $100.99"/>
    <m/>
    <s v="Last One / 39 sold"/>
    <n v="39"/>
    <s v="May 17, 2024 03:48:01 PDT"/>
    <s v="Buffalo Mills, Pennsylvania, United States"/>
    <x v="0"/>
    <n v="3938.6099999999997"/>
    <s v="Buffalo Mills"/>
    <s v=" Pennsylvania"/>
    <s v=" United States"/>
    <m/>
    <n v="282"/>
    <n v="1085"/>
    <n v="748"/>
    <e v="#NAME?"/>
  </r>
  <r>
    <s v="Parfums de Marly"/>
    <s v="PDM PARFUMS DE MARLY VALAYA EDP 1.5ml .05fl oz x 1 PERFUME SPRAY SAMPLE"/>
    <s v="Eau de Parfum"/>
    <n v="12"/>
    <s v="US $12.00"/>
    <n v="9"/>
    <s v="9 available / 29 sold"/>
    <n v="29"/>
    <s v="May 16, 2024 10:36:11 PDT"/>
    <s v="Albany, New York, United States"/>
    <x v="0"/>
    <n v="348"/>
    <s v="Albany"/>
    <s v=" New York"/>
    <s v=" United States"/>
    <m/>
    <n v="282"/>
    <n v="1204"/>
    <n v="1613"/>
    <e v="#NAME?"/>
  </r>
  <r>
    <s v="Parfums de Marly"/>
    <s v="PARFUMS de MARLY DELINA for WOMEN 2.5 oz (75ml) EDP Spray NEW"/>
    <s v="Eau de Parfum"/>
    <n v="99.99"/>
    <s v="US $99.99"/>
    <n v="2"/>
    <s v="2 available / 19 sold"/>
    <n v="19"/>
    <s v="May 20, 2024 20:01:31 PDT"/>
    <s v="Jefferson, Texas, United States"/>
    <x v="0"/>
    <n v="1899.81"/>
    <s v="Jefferson"/>
    <s v=" Texas"/>
    <s v=" United States"/>
    <m/>
    <n v="282"/>
    <n v="1368"/>
    <n v="972"/>
    <e v="#NAME?"/>
  </r>
  <r>
    <s v="Parfums de Marly"/>
    <s v="GREENLEY by Parfums de Marly - 10ML Travel Sample Spray - Fresh Green PDM!!!"/>
    <s v="Eau de Parfum"/>
    <n v="34.99"/>
    <s v="US $34.99/ea"/>
    <n v="8"/>
    <s v="8 available / 19 sold"/>
    <n v="19"/>
    <s v="May 24, 2024 07:43:15 PDT"/>
    <s v="Brooklyn, New York, United States"/>
    <x v="1"/>
    <n v="664.81000000000006"/>
    <s v="Brooklyn"/>
    <s v=" New York"/>
    <s v=" United States"/>
    <m/>
    <n v="282"/>
    <n v="1368"/>
    <n v="1390"/>
    <e v="#NAME?"/>
  </r>
  <r>
    <s v="Parfums de Marly"/>
    <s v="PDM PARFUMS DE MARLY LAYTON EXCLUSIF 1.5ml .05fl oz x 1 COLOGNE SPRAY SAMPLE"/>
    <s v="Parfum"/>
    <n v="12"/>
    <s v="US $12.00"/>
    <n v="10"/>
    <s v="More than 10 available / 19 sold"/>
    <n v="19"/>
    <s v=""/>
    <s v="Albany, New York, United States"/>
    <x v="1"/>
    <n v="228"/>
    <s v="Albany"/>
    <s v=" New York"/>
    <s v=" United States"/>
    <m/>
    <n v="282"/>
    <n v="1368"/>
    <n v="1720"/>
    <e v="#NAME?"/>
  </r>
  <r>
    <s v="Parfums de Marly"/>
    <s v="PARFUMS de MARLY DELINA La Rosee 2.5 oz./ 75 ml. EDP Spray- NEW IN BOX"/>
    <s v="Eau de Parfum"/>
    <n v="100.99"/>
    <s v="US $100.99"/>
    <m/>
    <s v="Last One / 17 sold"/>
    <n v="17"/>
    <s v="May 16, 2024 19:38:01 PDT"/>
    <s v="Jefferson, Texas, United States"/>
    <x v="0"/>
    <n v="1716.83"/>
    <s v="Jefferson"/>
    <s v=" Texas"/>
    <s v=" United States"/>
    <m/>
    <n v="282"/>
    <n v="1408"/>
    <n v="1024"/>
    <e v="#NAME?"/>
  </r>
  <r>
    <s v="Parfums de Marly"/>
    <s v="Parfums deMarly Delina by Parfums de Marly 2.5 ozEau De Parfum Spray For Women"/>
    <s v="Lotion"/>
    <n v="100.99"/>
    <s v="US $100.99"/>
    <m/>
    <s v="Last One / 15 sold"/>
    <n v="15"/>
    <s v="May 22, 2024 19:00:39 PDT"/>
    <s v="Jefferson, Texas, United States"/>
    <x v="0"/>
    <n v="1514.85"/>
    <s v="Jefferson"/>
    <s v=" Texas"/>
    <s v=" United States"/>
    <m/>
    <n v="282"/>
    <n v="1456"/>
    <n v="1072"/>
    <e v="#NAME?"/>
  </r>
  <r>
    <s v="Parfums de Marly"/>
    <s v="Parfums de Marly Delina La Rosee by Parfums de Marly, 2.5oz EDP Spray  For Women"/>
    <s v="Eau de Parfum"/>
    <n v="76.989999999999995"/>
    <s v="US $76.99/ea"/>
    <n v="2"/>
    <s v="2 available / 13 sold"/>
    <n v="13"/>
    <s v="May 23, 2024 23:59:28 PDT"/>
    <s v="HK, Hong Kong"/>
    <x v="0"/>
    <n v="1000.8699999999999"/>
    <s v="HK"/>
    <s v=" Hong Kong"/>
    <m/>
    <m/>
    <n v="282"/>
    <n v="1509"/>
    <n v="1256"/>
    <e v="#NAME?"/>
  </r>
  <r>
    <s v="Parfums de Marly"/>
    <s v="Valaya Parfums de Marly for women  2.5 oz/75 ml Eau de Parfum New In Box"/>
    <s v="Eau de Parfum"/>
    <n v="99.99"/>
    <s v="US $99.99"/>
    <n v="2"/>
    <s v="2 available / 12 sold"/>
    <n v="12"/>
    <s v="May 23, 2024 18:32:40 PDT"/>
    <s v="Jefferson, Texas, United States"/>
    <x v="0"/>
    <n v="1199.8799999999999"/>
    <s v="Jefferson"/>
    <s v=" Texas"/>
    <s v=" United States"/>
    <m/>
    <n v="282"/>
    <n v="1531"/>
    <n v="1176"/>
    <e v="#NAME?"/>
  </r>
  <r>
    <s v="Parfums de Marly"/>
    <s v="Valaya Parfums de Marly for women  2.5 oz/75 ml Eau de Parfum Spray New In Box"/>
    <s v="Eau de Parfum"/>
    <n v="99.99"/>
    <s v="US $99.99"/>
    <m/>
    <s v="Last One / 10 sold"/>
    <n v="10"/>
    <s v="May 11, 2024 01:34:17 PDT"/>
    <s v="Jefferson, Texas, United States"/>
    <x v="0"/>
    <n v="999.9"/>
    <s v="Jefferson"/>
    <s v=" Texas"/>
    <s v=" United States"/>
    <m/>
    <n v="282"/>
    <n v="1586"/>
    <n v="1257"/>
    <e v="#NAME?"/>
  </r>
  <r>
    <s v="Parfums de Marly"/>
    <s v="PDM PARFUMS DE MARLY DELINA EXCLUSIF 1.5ml .05fl oz x 3 PERFUME SPRAY SAMPLES"/>
    <s v="Parfum"/>
    <n v="24"/>
    <s v="US $24.00"/>
    <n v="10"/>
    <s v="More than 10 available / 9 sold"/>
    <n v="9"/>
    <s v=""/>
    <s v="Albany, New York, United States"/>
    <x v="0"/>
    <n v="216"/>
    <s v="Albany"/>
    <s v=" New York"/>
    <s v=" United States"/>
    <m/>
    <n v="282"/>
    <n v="1615"/>
    <n v="1736"/>
    <e v="#NAME?"/>
  </r>
  <r>
    <s v="Parfums de Marly"/>
    <s v="Parfums de Marly Oriana by Parfums de Marly, 2.5 oz EDP Spray women"/>
    <s v="Eau de Parfum"/>
    <n v="99.99"/>
    <s v="US $99.99"/>
    <m/>
    <s v="Last One / 7 sold"/>
    <n v="7"/>
    <s v="May 20, 2024 19:06:19 PDT"/>
    <s v="Jefferson, Texas, United States"/>
    <x v="0"/>
    <n v="699.93"/>
    <s v="Jefferson"/>
    <s v=" Texas"/>
    <s v=" United States"/>
    <m/>
    <n v="282"/>
    <n v="1686"/>
    <n v="1371"/>
    <e v="#NAME?"/>
  </r>
  <r>
    <s v="Parfums de Marly"/>
    <s v="Delina by Parfums de Marly 2.5 oz EDP Perfume for Women New in Box!"/>
    <s v="Perfume"/>
    <n v="89.99"/>
    <s v="US $89.99/ea"/>
    <n v="6"/>
    <s v="6 available / 7 sold"/>
    <n v="7"/>
    <s v="May 20, 2024 23:52:18 PDT"/>
    <s v="San Diego, California, United States"/>
    <x v="0"/>
    <n v="629.92999999999995"/>
    <s v="San Diego"/>
    <s v=" California"/>
    <s v=" United States"/>
    <m/>
    <n v="282"/>
    <n v="1686"/>
    <n v="1416"/>
    <e v="#NAME?"/>
  </r>
  <r>
    <s v="Parfums de Marly"/>
    <s v="Parfums de Marly LAYTON Royal Essence EDP Spray 4.2 fl oz. NEW Sealed Box"/>
    <s v="Eau de Parfum"/>
    <n v="91.98"/>
    <s v="US $91.98"/>
    <m/>
    <s v="Last One / 7 sold"/>
    <n v="7"/>
    <s v="May 23, 2024 14:18:39 PDT"/>
    <s v="Madera, California, United States"/>
    <x v="1"/>
    <n v="643.86"/>
    <s v="Madera"/>
    <s v=" California"/>
    <s v=" United States"/>
    <m/>
    <n v="282"/>
    <n v="1686"/>
    <n v="1409"/>
    <e v="#NAME?"/>
  </r>
  <r>
    <s v="Parfums de Marly"/>
    <s v="Parfums de Marly 2.5 oz Parfums de Marly Oriana Eau De Parfum Spray"/>
    <s v="Eau de Parfum"/>
    <n v="89.99"/>
    <s v="US $89.99"/>
    <n v="5"/>
    <s v="5 available / 6 sold"/>
    <n v="6"/>
    <s v="May 19, 2024 05:30:55 PDT"/>
    <s v="Lubbock, Texas, United States"/>
    <x v="0"/>
    <n v="539.93999999999994"/>
    <s v="Lubbock"/>
    <s v=" Texas"/>
    <s v=" United States"/>
    <m/>
    <n v="282"/>
    <n v="1721"/>
    <n v="1480"/>
    <e v="#NAME?"/>
  </r>
  <r>
    <s v="Parfums de Marly"/>
    <s v="Parfums de Marly Kalan 4.2 fl oz / 125 ml Spray with box Men's Fragrances"/>
    <s v="Eau de Parfum"/>
    <n v="110"/>
    <s v="US $110.00"/>
    <m/>
    <s v="Last One / 6 sold"/>
    <n v="6"/>
    <s v="May 21, 2024 06:39:59 PDT"/>
    <s v="Brownsboro, Texas, United States"/>
    <x v="1"/>
    <n v="660"/>
    <s v="Brownsboro"/>
    <s v=" Texas"/>
    <s v=" United States"/>
    <m/>
    <n v="282"/>
    <n v="1721"/>
    <n v="1395"/>
    <e v="#NAME?"/>
  </r>
  <r>
    <s v="Parfums de Marly"/>
    <s v="CARLISLE by Parfums de Marly - 5ML Travel Sample Spray - TOP PDM Scent!!"/>
    <s v="Eau de Parfum"/>
    <n v="19.989999999999998"/>
    <s v="US $19.99/ea"/>
    <n v="4"/>
    <s v="4 available / 6 sold"/>
    <n v="6"/>
    <s v=""/>
    <s v="Brooklyn, New York, United States"/>
    <x v="1"/>
    <n v="119.94"/>
    <s v="Brooklyn"/>
    <s v=" New York"/>
    <s v=" United States"/>
    <m/>
    <n v="282"/>
    <n v="1721"/>
    <n v="1854"/>
    <e v="#NAME?"/>
  </r>
  <r>
    <s v="Parfums de Marly"/>
    <s v="New Parfums de Marly Kalan by Parfums de Marly 4.2 oz EDP Spray for Men Cologne"/>
    <s v="Eau de Parfum"/>
    <n v="82.99"/>
    <s v="US $82.99"/>
    <n v="3"/>
    <s v="3 available / 5 sold"/>
    <n v="5"/>
    <s v="May 22, 2024 19:16:28 PDT"/>
    <s v="College Point, New York, United States"/>
    <x v="1"/>
    <n v="414.95"/>
    <s v="College Point"/>
    <s v=" New York"/>
    <s v=" United States"/>
    <m/>
    <n v="282"/>
    <n v="1754"/>
    <n v="1572"/>
    <e v="#NAME?"/>
  </r>
  <r>
    <s v="Parfums de Marly"/>
    <s v="Parfums de Marly Delina 2.5 fl oz Women's EDP Spray USED SALE!!!"/>
    <s v="Eau de Parfum"/>
    <n v="80"/>
    <s v="US $80.00"/>
    <n v="10"/>
    <s v="More than 10 available / 2 sold"/>
    <n v="2"/>
    <s v=""/>
    <s v="Pittsburgh, Pennsylvania, United States"/>
    <x v="0"/>
    <n v="160"/>
    <s v="Pittsburgh"/>
    <s v=" Pennsylvania"/>
    <s v=" United States"/>
    <m/>
    <n v="282"/>
    <n v="1891"/>
    <n v="1801"/>
    <e v="#NAME?"/>
  </r>
  <r>
    <s v="Parfums de Marly"/>
    <s v="PARFUMS de MARLY DELINA for WOMEN 2.5 oz (75ml) EDP Spray NEW in BOX &amp; SEALED"/>
    <s v="Eau de Parfum"/>
    <n v="150"/>
    <s v="US $150.00"/>
    <n v="3"/>
    <s v="3 available / 1 sold"/>
    <n v="1"/>
    <s v=""/>
    <s v="Rock Rapids, Iowa, United States"/>
    <x v="0"/>
    <n v="150"/>
    <s v="Rock Rapids"/>
    <s v=" Iowa"/>
    <s v=" United States"/>
    <m/>
    <n v="282"/>
    <n v="1926"/>
    <n v="1811"/>
    <e v="#NAME?"/>
  </r>
  <r>
    <s v="Parfums Gres"/>
    <s v="Cabotine Gold by Parfums Gres for women EDT 3.3 / 3.4 oz New in Box"/>
    <s v="Eau de Toilette"/>
    <n v="14.45"/>
    <s v="US $14.45/ea"/>
    <n v="9"/>
    <s v="9 available / 349 sold"/>
    <n v="349"/>
    <s v="May 24, 2024 07:57:09 PDT"/>
    <s v="Dallas, Texas, United States"/>
    <x v="0"/>
    <n v="5043.05"/>
    <s v="Dallas"/>
    <s v=" Texas"/>
    <s v=" United States"/>
    <m/>
    <n v="283"/>
    <n v="445"/>
    <n v="681"/>
    <e v="#NAME?"/>
  </r>
  <r>
    <s v="Parfums Grès"/>
    <s v="CABOTINE ROSE PARFUMS GRES for Women 3.3 edt 3.4 oz  Spray New in Box"/>
    <s v="Eau de Toilette"/>
    <n v="14.49"/>
    <s v="US $14.49/ea"/>
    <n v="45"/>
    <s v="45 available / 506 sold"/>
    <n v="506"/>
    <s v="May 24, 2024 09:46:09 PDT"/>
    <s v="Dallas, Texas, United States"/>
    <x v="0"/>
    <n v="7331.9400000000005"/>
    <s v="Dallas"/>
    <s v=" Texas"/>
    <s v=" United States"/>
    <m/>
    <n v="284"/>
    <n v="356"/>
    <n v="572"/>
    <e v="#NAME?"/>
  </r>
  <r>
    <s v="Paris Hilton"/>
    <s v="PARIS HILTON 3.4 / 3.3 oz edp Perfume for Women New in Box"/>
    <s v="Eau de Parfum"/>
    <n v="24.39"/>
    <s v="US $24.39/ea"/>
    <n v="123"/>
    <s v="123 available / 5,558 sold"/>
    <n v="5558"/>
    <s v="May 22, 2024 10:12:18 PDT"/>
    <s v="Dallas, Texas, United States"/>
    <x v="0"/>
    <n v="135559.62"/>
    <s v="Dallas"/>
    <s v=" Texas"/>
    <s v=" United States"/>
    <m/>
    <n v="285"/>
    <n v="42"/>
    <n v="65"/>
    <e v="#NAME?"/>
  </r>
  <r>
    <s v="Paris Hilton"/>
    <s v="PARIS HILTON edt Cologne Spray 3.4 oz 3.3 Men New in RETAIL Box"/>
    <s v="Eau de Toilette"/>
    <n v="25.49"/>
    <s v="US $25.49/ea"/>
    <n v="16"/>
    <s v="16 available / 2,093 sold"/>
    <n v="2093"/>
    <s v="May 13, 2024 19:01:09 PDT"/>
    <s v="Dallas, Texas, United States"/>
    <x v="1"/>
    <n v="53350.57"/>
    <s v="Dallas"/>
    <s v=" Texas"/>
    <s v=" United States"/>
    <m/>
    <n v="285"/>
    <n v="141"/>
    <n v="165"/>
    <e v="#NAME?"/>
  </r>
  <r>
    <s v="Paris Hilton"/>
    <s v="Paris Hilton Heiress For Women 3.4 Oz Eau De Parfum Spray"/>
    <s v="Eau de Parfum"/>
    <n v="28"/>
    <s v="US $28.00"/>
    <n v="10"/>
    <s v="More than 10 available / 78 sold"/>
    <n v="78"/>
    <s v="May 13, 2024 21:05:36 PDT"/>
    <s v="Brooklyn, New York, United States"/>
    <x v="0"/>
    <n v="2184"/>
    <s v="Brooklyn"/>
    <s v=" New York"/>
    <s v=" United States"/>
    <m/>
    <n v="285"/>
    <n v="859"/>
    <n v="926"/>
    <e v="#NAME?"/>
  </r>
  <r>
    <s v="Paris Hilton"/>
    <s v="PARIS HILTON ELECTRIFY for Women Cologne 3.4 oz 100 ml Eau de Parfum Spray UNBOX"/>
    <s v="Eau de Parfum"/>
    <n v="14.99"/>
    <s v="US $14.99/ea"/>
    <n v="4"/>
    <s v="4 available / 51 sold"/>
    <n v="51"/>
    <s v="May 22, 2024 05:44:45 PDT"/>
    <s v="TX, United States"/>
    <x v="0"/>
    <n v="764.49"/>
    <s v="TX"/>
    <s v=" United States"/>
    <m/>
    <m/>
    <n v="285"/>
    <n v="986"/>
    <n v="1336"/>
    <e v="#NAME?"/>
  </r>
  <r>
    <s v="Paris Hilton"/>
    <s v="Paris Hilton Perfume 3.4 oz 100ml Eau De Parfum Spray For Women New in Box"/>
    <s v="Eau de Parfum"/>
    <n v="24.5"/>
    <s v="US $24.50"/>
    <n v="10"/>
    <s v="More than 10 available / 20 sold"/>
    <n v="20"/>
    <s v="May 21, 2024 07:48:29 PDT"/>
    <s v="Centralia, Washington, United States"/>
    <x v="0"/>
    <n v="490"/>
    <s v="Centralia"/>
    <s v=" Washington"/>
    <s v=" United States"/>
    <m/>
    <n v="285"/>
    <n v="1346"/>
    <n v="1510"/>
    <e v="#NAME?"/>
  </r>
  <r>
    <s v="Paul Sebastian"/>
    <s v="PS by Paul Sebastian Cologne for Men 8 / 8.0 oz Brand New In Box"/>
    <s v="Fine Cologne"/>
    <n v="26.1"/>
    <s v="US $26.10"/>
    <n v="4"/>
    <s v="4 available / 4,934 sold"/>
    <n v="4934"/>
    <s v="May 24, 2024 07:07:02 PDT"/>
    <s v="Hackensack, New Jersey, United States"/>
    <x v="1"/>
    <n v="128777.40000000001"/>
    <s v="Hackensack"/>
    <s v=" New Jersey"/>
    <s v=" United States"/>
    <m/>
    <n v="286"/>
    <n v="60"/>
    <n v="74"/>
    <e v="#NAME?"/>
  </r>
  <r>
    <s v="Paul Sebastian"/>
    <s v="Paul Sebastian PS Cologne Spray 4.0 / 4 oz EDC For Men New tester"/>
    <s v="Eau de Cologne"/>
    <n v="17.12"/>
    <s v="US $17.12/ea"/>
    <n v="310"/>
    <s v="310 available / 597 sold"/>
    <n v="597"/>
    <s v="May 24, 2024 09:32:11 PDT"/>
    <s v="Dallas, Texas, United States"/>
    <x v="1"/>
    <n v="10220.640000000001"/>
    <s v="Dallas"/>
    <s v=" Texas"/>
    <s v=" United States"/>
    <m/>
    <n v="286"/>
    <n v="320"/>
    <n v="480"/>
    <e v="#NAME?"/>
  </r>
  <r>
    <s v="Penhaligon's"/>
    <s v="Penhaligon's The Tragedy of Lord George 2.5oz EDP Spray Men's Perfume"/>
    <s v="Eau de Parfum"/>
    <n v="99.99"/>
    <s v="US $99.99"/>
    <m/>
    <s v="Last One / 30 sold"/>
    <n v="30"/>
    <s v="May 20, 2024 04:16:27 PDT"/>
    <s v="Brenham, Texas, United States"/>
    <x v="1"/>
    <n v="2999.7"/>
    <s v="Brenham"/>
    <s v=" Texas"/>
    <s v=" United States"/>
    <m/>
    <n v="287"/>
    <n v="1184"/>
    <n v="833"/>
    <e v="#NAME?"/>
  </r>
  <r>
    <s v="Penhaligon's"/>
    <s v="Portraits The Tragedy of Lord George By Penhaligon's EDP Spray 2.5oz/75ml"/>
    <s v="Eau de Parfum"/>
    <n v="71.989999999999995"/>
    <s v="US $71.99"/>
    <n v="5"/>
    <s v="5 available / 3 sold"/>
    <n v="3"/>
    <s v="May 21, 2024 00:10:23 PDT"/>
    <s v="NewYork, Hong Kong"/>
    <x v="1"/>
    <n v="215.96999999999997"/>
    <s v="NewYork"/>
    <s v=" Hong Kong"/>
    <m/>
    <m/>
    <n v="287"/>
    <n v="1848"/>
    <n v="1738"/>
    <e v="#NAME?"/>
  </r>
  <r>
    <s v="Penhaligon's"/>
    <s v="Penhaligon's The Omniscient Mister Thompson 2.5 oz/75 ml Eau de Parfum Spray New"/>
    <s v="Eau de Parfum"/>
    <n v="188.99"/>
    <s v="US $188.99"/>
    <n v="4"/>
    <s v="4 available / 1 sold"/>
    <n v="1"/>
    <s v="May 05, 2024 19:10:00 PDT"/>
    <s v="Ottawa, Canada"/>
    <x v="1"/>
    <n v="188.99"/>
    <s v="Ottawa"/>
    <s v=" Canada"/>
    <m/>
    <m/>
    <n v="287"/>
    <n v="1926"/>
    <n v="1767"/>
    <e v="#NAME?"/>
  </r>
  <r>
    <s v="Penhaligon's"/>
    <s v="Vintage Penhaligon's London Sartorial EDT 10ML Sprayer"/>
    <s v="Eau de Toilette"/>
    <n v="55"/>
    <s v="US $55.00"/>
    <n v="4"/>
    <s v="4 available / 1 sold"/>
    <n v="1"/>
    <s v="May 20, 2024 15:45:43 PDT"/>
    <s v="Melbourne, Florida, United States"/>
    <x v="1"/>
    <n v="55"/>
    <s v="Melbourne"/>
    <s v=" Florida"/>
    <s v=" United States"/>
    <m/>
    <n v="287"/>
    <n v="1926"/>
    <n v="1933"/>
    <e v="#NAME?"/>
  </r>
  <r>
    <s v="Perfume"/>
    <s v="12 Women's Perfume Fragrance Samples Vials with Organza Bag Lot"/>
    <s v="Perfume"/>
    <n v="25.46"/>
    <s v="US $25.46"/>
    <n v="10"/>
    <s v="More than 10 available / 58 sold"/>
    <n v="58"/>
    <s v="May 23, 2024 18:50:00 PDT"/>
    <s v="New York, United States"/>
    <x v="0"/>
    <n v="1476.68"/>
    <s v="New York"/>
    <s v=" United States"/>
    <m/>
    <m/>
    <n v="288"/>
    <n v="950"/>
    <n v="1079"/>
    <e v="#NAME?"/>
  </r>
  <r>
    <s v="Perfumer's Workshop"/>
    <s v="Tea Rose by Perfumer's Workshop 4.0 / 4 oz EDT For Women New In Box"/>
    <s v="Eau de Toilette"/>
    <n v="13.76"/>
    <s v="US $13.76/ea"/>
    <n v="86"/>
    <s v="86 available / 4,492 sold"/>
    <n v="4492"/>
    <s v="May 23, 2024 08:44:07 PDT"/>
    <s v="Dallas, Texas, United States"/>
    <x v="0"/>
    <n v="61809.919999999998"/>
    <s v="Dallas"/>
    <s v=" Texas"/>
    <s v=" United States"/>
    <m/>
    <n v="289"/>
    <n v="69"/>
    <n v="149"/>
    <e v="#NAME?"/>
  </r>
  <r>
    <s v="Perry Ellis"/>
    <s v="360 by Perry Ellis Perfume 3.3 / 3.4 oz Spray for Women edt NEW IN BOX"/>
    <s v="Eau de Toilette"/>
    <n v="25.66"/>
    <s v="US $25.66/ea"/>
    <n v="33"/>
    <s v="33 available / 6,077 sold"/>
    <n v="6077"/>
    <s v="May 24, 2024 09:20:07 PDT"/>
    <s v="Dallas, Texas, United States"/>
    <x v="0"/>
    <n v="155935.82"/>
    <s v="Dallas"/>
    <s v=" Texas"/>
    <s v=" United States"/>
    <m/>
    <n v="290"/>
    <n v="36"/>
    <n v="49"/>
    <e v="#NAME?"/>
  </r>
  <r>
    <s v="Perry Ellis"/>
    <s v="360 Red by Perry Ellis 6.7 / 6.8 oz EDT Cologne for Men New In Box"/>
    <s v="Eau de Toilette"/>
    <n v="40.130000000000003"/>
    <s v="US $40.13"/>
    <n v="9"/>
    <s v="9 available / 2,703 sold"/>
    <n v="2703"/>
    <s v="May 22, 2024 15:05:34 PDT"/>
    <s v="Hackensack, New Jersey, United States"/>
    <x v="1"/>
    <n v="108471.39000000001"/>
    <s v="Hackensack"/>
    <s v=" New Jersey"/>
    <s v=" United States"/>
    <m/>
    <n v="290"/>
    <n v="111"/>
    <n v="91"/>
    <e v="#NAME?"/>
  </r>
  <r>
    <s v="Perry Ellis"/>
    <s v="360 by Perry Ellis 3.4 oz EDT Cologne for Men New In Box"/>
    <s v="Eau de Toilette"/>
    <n v="23.01"/>
    <s v="US $23.01"/>
    <n v="5"/>
    <s v="5 available / 2,611 sold"/>
    <n v="2611"/>
    <s v="May 24, 2024 09:56:02 PDT"/>
    <s v="Hackensack, New Jersey, United States"/>
    <x v="1"/>
    <n v="60079.11"/>
    <s v="Hackensack"/>
    <s v=" New Jersey"/>
    <s v=" United States"/>
    <m/>
    <n v="290"/>
    <n v="114"/>
    <n v="152"/>
    <e v="#NAME?"/>
  </r>
  <r>
    <s v="Perry Ellis"/>
    <s v="360 by Perry Ellis Perfume 6.7 oz for Women edt NEW IN BOX"/>
    <s v="Eau de Toilette"/>
    <n v="35.39"/>
    <s v="US $35.39/ea"/>
    <n v="31"/>
    <s v="31 available / 2,209 sold"/>
    <n v="2209"/>
    <s v="May 24, 2024 08:11:07 PDT"/>
    <s v="Dallas, Texas, United States"/>
    <x v="0"/>
    <n v="78176.509999999995"/>
    <s v="Dallas"/>
    <s v=" Texas"/>
    <s v=" United States"/>
    <m/>
    <n v="290"/>
    <n v="133"/>
    <n v="123"/>
    <e v="#NAME?"/>
  </r>
  <r>
    <s v="Perry Ellis"/>
    <s v="360 White by Perry Ellis 3.4 oz edt 3.3 Spray for Men New in BOX"/>
    <s v="Eau de Toilette"/>
    <n v="21.91"/>
    <s v="US $21.91/ea"/>
    <n v="96"/>
    <s v="96 available / 1,831 sold"/>
    <n v="1831"/>
    <s v="May 24, 2024 09:06:07 PDT"/>
    <s v="Dallas, Texas, United States"/>
    <x v="1"/>
    <n v="40117.21"/>
    <s v="Dallas"/>
    <s v=" Texas"/>
    <s v=" United States"/>
    <m/>
    <n v="290"/>
    <n v="162"/>
    <n v="204"/>
    <e v="#NAME?"/>
  </r>
  <r>
    <s v="Perry Ellis"/>
    <s v="360 PURPLE Perry Ellis Women 3.4 oz 3.3 edp perfume spray NEW IN BOX"/>
    <s v="Eau de Parfum"/>
    <n v="25.47"/>
    <s v="US $25.47/ea"/>
    <n v="96"/>
    <s v="96 available / 1,616 sold"/>
    <n v="1616"/>
    <s v="May 18, 2024 17:18:46 PDT"/>
    <s v="Dallas, Texas, United States"/>
    <x v="0"/>
    <n v="41159.519999999997"/>
    <s v="Dallas"/>
    <s v=" Texas"/>
    <s v=" United States"/>
    <m/>
    <n v="290"/>
    <n v="174"/>
    <n v="199"/>
    <e v="#NAME?"/>
  </r>
  <r>
    <s v="Perry Ellis"/>
    <s v="Perry Ellis 360 Red by Perry Ellis, 6.8 oz EDT Spray for Men"/>
    <s v="Eau De Toilette"/>
    <n v="40.72"/>
    <s v="US $40.72/ea"/>
    <n v="10"/>
    <s v="More than 10 available / 232 sold"/>
    <n v="232"/>
    <s v="May 24, 2024 07:58:54 PDT"/>
    <s v="Edison, New Jersey, United States"/>
    <x v="1"/>
    <n v="9447.0399999999991"/>
    <s v="Edison"/>
    <s v=" New Jersey"/>
    <s v=" United States"/>
    <m/>
    <n v="290"/>
    <n v="556"/>
    <n v="500"/>
    <e v="#NAME?"/>
  </r>
  <r>
    <s v="Pheromones"/>
    <s v="PHEROMONE SPRAY COLOGNE for MEN *ATTRACT WOMEN! 52X ***NEW***"/>
    <s v="Eau de Toilette"/>
    <n v="32.950000000000003"/>
    <s v="US $32.95"/>
    <n v="10"/>
    <s v="More than 10 available / 217 sold"/>
    <n v="217"/>
    <s v="May 22, 2024 09:46:38 PDT"/>
    <s v="Rockledge, Florida, United States"/>
    <x v="1"/>
    <n v="7150.1500000000005"/>
    <s v="Rockledge"/>
    <s v=" Florida"/>
    <s v=" United States"/>
    <m/>
    <n v="291"/>
    <n v="574"/>
    <n v="584"/>
    <e v="#NAME?"/>
  </r>
  <r>
    <s v="Phillips-Van Heusen"/>
    <s v="Izod by Phillips-Van Heusen 3.4 oz / 100 ml Edt spy cologne for men pour homme"/>
    <s v="Eau de Toilette"/>
    <n v="21.25"/>
    <s v="US $21.25"/>
    <n v="10"/>
    <s v="More than 10 available / 504 sold"/>
    <n v="504"/>
    <s v="May 17, 2024 09:32:46 PDT"/>
    <s v="Lynwood, California, United States"/>
    <x v="1"/>
    <n v="10710"/>
    <s v="Lynwood"/>
    <s v=" California"/>
    <s v=" United States"/>
    <m/>
    <n v="292"/>
    <n v="358"/>
    <n v="462"/>
    <e v="#NAME?"/>
  </r>
  <r>
    <s v="Philosophy"/>
    <s v="NIB Philosophy Pure Grace 2oz  EDT Women's Perfume New Authentic"/>
    <s v="Perfume"/>
    <n v="30.17"/>
    <s v="US $30.17"/>
    <n v="10"/>
    <s v="More than 10 available / 441 sold"/>
    <n v="441"/>
    <s v="May 21, 2024 18:30:00 PDT"/>
    <s v="Alexandria, Minnesota, United States"/>
    <x v="0"/>
    <n v="13304.970000000001"/>
    <s v="Alexandria"/>
    <s v=" Minnesota"/>
    <s v=" United States"/>
    <m/>
    <n v="293"/>
    <n v="386"/>
    <n v="411"/>
    <e v="#NAME?"/>
  </r>
  <r>
    <s v="Philosophy"/>
    <s v="Amazing Grace by Philosophy, 4 oz EDP Intense Spray for Women"/>
    <s v="Eau De Parfum"/>
    <n v="39.69"/>
    <s v="US $39.69/ea"/>
    <n v="10"/>
    <s v="More than 10 available / 234 sold"/>
    <n v="234"/>
    <s v="May 24, 2024 10:21:14 PDT"/>
    <s v="Edison, New Jersey, United States"/>
    <x v="0"/>
    <n v="9287.4599999999991"/>
    <s v="Edison"/>
    <s v=" New Jersey"/>
    <s v=" United States"/>
    <m/>
    <n v="293"/>
    <n v="553"/>
    <n v="510"/>
    <e v="#NAME?"/>
  </r>
  <r>
    <s v="Philosophy"/>
    <s v="Philosophy Pure Grace Eau De Parfum EDP Spray for Women  2 oz NEW SEALED BOX"/>
    <s v="Eau de Parfum"/>
    <n v="38.99"/>
    <s v="US $38.99/ea"/>
    <n v="10"/>
    <s v="More than 10 available / 103 sold"/>
    <n v="103"/>
    <s v="Feb 21, 2024 14:24:27 PST"/>
    <s v="Brooklyn, New York, United States"/>
    <x v="0"/>
    <n v="4015.9700000000003"/>
    <s v="Brooklyn"/>
    <s v=" New York"/>
    <s v=" United States"/>
    <m/>
    <n v="293"/>
    <n v="784"/>
    <n v="744"/>
    <e v="#NAME?"/>
  </r>
  <r>
    <s v="Philosophy"/>
    <s v="Pure Grace Nude Rose Perfume by Philosophy for Women EDT 2 oz New"/>
    <s v="Eau de Toilette"/>
    <n v="19.05"/>
    <s v="US $19.05"/>
    <n v="8"/>
    <s v="8 available / 42 sold"/>
    <n v="42"/>
    <s v=""/>
    <s v="Joppa, Maryland, United States"/>
    <x v="0"/>
    <n v="800.1"/>
    <s v="Joppa"/>
    <s v=" Maryland"/>
    <s v=" United States"/>
    <m/>
    <n v="293"/>
    <n v="1054"/>
    <n v="1323"/>
    <e v="#NAME?"/>
  </r>
  <r>
    <s v="Philosophy"/>
    <s v="Philosophy Amazing Grace Lavender Eau de Toilette EDT Spray 4oz 120ml NOT SEALED"/>
    <s v="Eau de Toilette"/>
    <n v="32.99"/>
    <s v="US $32.99"/>
    <n v="4"/>
    <s v="4 available / 9 sold"/>
    <n v="9"/>
    <s v="May 12, 2024 09:18:39 PDT"/>
    <s v="Melrose Park, Illinois, United States"/>
    <x v="0"/>
    <n v="296.91000000000003"/>
    <s v="Melrose Park"/>
    <s v=" Illinois"/>
    <s v=" United States"/>
    <m/>
    <n v="293"/>
    <n v="1615"/>
    <n v="1671"/>
    <e v="#NAME?"/>
  </r>
  <r>
    <s v="Philosophy"/>
    <s v="Philosophy Summer Grace 4oz Eau De Toilette Spray Pre-Coty"/>
    <s v="Eau de Toilette"/>
    <n v="15"/>
    <s v="US $15.00"/>
    <n v="5"/>
    <s v="5 available / 5 sold"/>
    <n v="5"/>
    <s v="May 23, 2024 07:09:50 PDT"/>
    <s v="Warminster, Pennsylvania, United States"/>
    <x v="0"/>
    <n v="75"/>
    <s v="Warminster"/>
    <s v=" Pennsylvania"/>
    <s v=" United States"/>
    <m/>
    <n v="293"/>
    <n v="1754"/>
    <n v="1909"/>
    <e v="#NAME?"/>
  </r>
  <r>
    <s v="PHLUR"/>
    <s v="Phlur Missing Person Womens Perfume EDP Spray 0.17 Oz Mini Travel NWOB"/>
    <s v="Eau de Parfum"/>
    <n v="15.49"/>
    <s v="US $15.49/ea"/>
    <n v="10"/>
    <s v="More than 10 available / 22 sold"/>
    <n v="22"/>
    <s v="Apr 22, 2024 09:40:17 PDT"/>
    <s v="Potomac, Maryland, United States"/>
    <x v="0"/>
    <n v="340.78000000000003"/>
    <s v="Potomac"/>
    <s v=" Maryland"/>
    <s v=" United States"/>
    <m/>
    <n v="294"/>
    <n v="1310"/>
    <n v="1620"/>
    <e v="#NAME?"/>
  </r>
  <r>
    <s v="Pierre Cardin"/>
    <s v="Pierre Cardin Fusion Men's Eau de Toilette Spray. Cool Scent. New in box. 1.7 oz"/>
    <s v="Eau de Toilette"/>
    <n v="7.28"/>
    <s v="US $7.28/ea"/>
    <n v="10"/>
    <s v="More than 10 available / 149 sold"/>
    <n v="149"/>
    <s v="May 21, 2024 19:51:46 PDT"/>
    <s v="Miami, Florida, United States"/>
    <x v="1"/>
    <n v="1084.72"/>
    <s v="Miami"/>
    <s v=" Florida"/>
    <s v=" United States"/>
    <m/>
    <n v="295"/>
    <n v="666"/>
    <n v="1229"/>
    <e v="#NAME?"/>
  </r>
  <r>
    <s v="Pierre Cardin"/>
    <s v="Pierre Cardin For Men EDC Spray Cologne 1oz Unboxed New"/>
    <s v="Eau De Cologne"/>
    <n v="9.4499999999999993"/>
    <s v="US $9.45"/>
    <n v="10"/>
    <s v="More than 10 available / 56 sold"/>
    <n v="56"/>
    <s v="May 23, 2024 16:11:19 PDT"/>
    <s v="Boynton Beach, Florida, United States"/>
    <x v="1"/>
    <n v="529.19999999999993"/>
    <s v="Boynton Beach"/>
    <s v=" Florida"/>
    <s v=" United States"/>
    <m/>
    <n v="295"/>
    <n v="961"/>
    <n v="1486"/>
    <e v="#NAME?"/>
  </r>
  <r>
    <s v="PINK"/>
    <s v="Rue 21 Pink ICE Perfume Spray 1.7 FL OZ New (Unboxed)"/>
    <s v="Perfume"/>
    <n v="22.45"/>
    <s v="US $22.45"/>
    <n v="5"/>
    <s v="5 available / 2 sold"/>
    <n v="2"/>
    <s v="May 19, 2024 05:59:04 PDT"/>
    <s v="Brooklyn, New York, United States"/>
    <x v="0"/>
    <n v="44.9"/>
    <s v="Brooklyn"/>
    <s v=" New York"/>
    <s v=" United States"/>
    <m/>
    <n v="296"/>
    <n v="1891"/>
    <n v="1950"/>
    <e v="#NAME?"/>
  </r>
  <r>
    <s v="Pink sugar"/>
    <s v="Premium Fragrance Body Oil PINK SUGAR for Women 16 oz"/>
    <s v="Pink Sugar"/>
    <n v="33.5"/>
    <s v="US $33.50"/>
    <n v="10"/>
    <s v="More than 10 available / 11 sold"/>
    <n v="11"/>
    <s v="Mar 19, 2024 15:56:37 PDT"/>
    <s v="New York, New York, United States"/>
    <x v="0"/>
    <n v="368.5"/>
    <s v="New York"/>
    <s v=" New York"/>
    <s v=" United States"/>
    <m/>
    <n v="297"/>
    <n v="1561"/>
    <n v="1603"/>
    <e v="#NAME?"/>
  </r>
  <r>
    <s v="Pleasing"/>
    <s v="Pleasing Harry Styles Fragrance Rivulets Parfum 100ml 3.4fl"/>
    <s v="Perfume"/>
    <n v="49.99"/>
    <s v="US $49.99"/>
    <m/>
    <s v="Last One / 35 sold"/>
    <n v="35"/>
    <s v="May 22, 2024 12:37:49 PDT"/>
    <s v="Elgin, Illinois, United States"/>
    <x v="0"/>
    <n v="1749.65"/>
    <s v="Elgin"/>
    <s v=" Illinois"/>
    <s v=" United States"/>
    <m/>
    <n v="298"/>
    <n v="1131"/>
    <n v="1014"/>
    <e v="#NAME?"/>
  </r>
  <r>
    <s v="Polo"/>
    <s v="Polo Double Black by Ralph Lauren for Men EDT Spray 4.2 oz / 125 ml New In Box"/>
    <s v="Eau de Toilette"/>
    <n v="41.79"/>
    <s v="US $41.79/ea"/>
    <n v="2"/>
    <s v="2 available / 174 sold"/>
    <n v="174"/>
    <s v="May 19, 2024 12:04:26 PDT"/>
    <s v="Jamaica, New York, United States"/>
    <x v="1"/>
    <n v="7271.46"/>
    <s v="Jamaica"/>
    <s v=" New York"/>
    <s v=" United States"/>
    <m/>
    <n v="299"/>
    <n v="622"/>
    <n v="577"/>
    <e v="#NAME?"/>
  </r>
  <r>
    <s v="Polo Ralph Lauren"/>
    <s v="POLO SPORT Ralph Lauren 4.2 oz Cologne for Men EDT New in Box"/>
    <s v="Eau de Toilette"/>
    <n v="32.97"/>
    <s v="US $32.97/ea"/>
    <n v="756"/>
    <s v="1,756 available / 5,023 sold"/>
    <n v="5023"/>
    <s v="May 24, 2024 07:57:49 PDT"/>
    <s v="Dallas, Texas, United States"/>
    <x v="1"/>
    <n v="165608.31"/>
    <s v="Dallas"/>
    <s v=" Texas"/>
    <s v=" United States"/>
    <m/>
    <n v="300"/>
    <n v="56"/>
    <n v="45"/>
    <e v="#NAME?"/>
  </r>
  <r>
    <s v="Polo Ralph Lauren"/>
    <s v="Ralph Lauren Polo Blue Men's 4.2 oz 125 ml Eau De Toilette Spray New Sealed"/>
    <s v="Eau de Toilette"/>
    <n v="32"/>
    <s v="US $32.00/ea"/>
    <n v="4"/>
    <s v="4 available / 445 sold"/>
    <n v="445"/>
    <s v="May 23, 2024 23:12:15 PDT"/>
    <s v="Bethpage, New York, United States"/>
    <x v="1"/>
    <n v="14240"/>
    <s v="Bethpage"/>
    <s v=" New York"/>
    <s v=" United States"/>
    <m/>
    <n v="300"/>
    <n v="383"/>
    <n v="392"/>
    <e v="#NAME?"/>
  </r>
  <r>
    <s v="Polo Ralph Lauren"/>
    <s v="Polo Blue by Ralph Lauren EDT Spray 4.2 oz for men Factory Sealed in Box"/>
    <s v="Eau de Toilette"/>
    <n v="33"/>
    <s v="US $33.00/ea"/>
    <n v="4"/>
    <s v="4 available / 401 sold"/>
    <n v="401"/>
    <s v="May 23, 2024 05:29:20 PDT"/>
    <s v="Chico, California, United States"/>
    <x v="1"/>
    <n v="13233"/>
    <s v="Chico"/>
    <s v=" California"/>
    <s v=" United States"/>
    <m/>
    <n v="300"/>
    <n v="416"/>
    <n v="413"/>
    <e v="#NAME?"/>
  </r>
  <r>
    <s v="Polo Ralph Lauren"/>
    <s v="Polo Green by Ralph Lauren EDT for Men 4.0 oz - 118 ml NEW IN BOX SEALED"/>
    <s v="Eau de Toilette"/>
    <n v="36.99"/>
    <s v="US $36.99/ea"/>
    <n v="9"/>
    <s v="9 available / 257 sold"/>
    <n v="257"/>
    <s v="May 24, 2024 06:07:15 PDT"/>
    <s v="Laughlin, Nevada, United States"/>
    <x v="1"/>
    <n v="9506.43"/>
    <s v="Laughlin"/>
    <s v=" Nevada"/>
    <s v=" United States"/>
    <m/>
    <n v="300"/>
    <n v="526"/>
    <n v="498"/>
    <e v="#NAME?"/>
  </r>
  <r>
    <s v="Polo Ralph Lauren"/>
    <s v="Polo Blue by Ralph Lauren 4.2oz Men's Eau de Toilette Spray EDT New &amp; Sealed Box"/>
    <s v="Eau de Toilette"/>
    <n v="33.99"/>
    <s v="US $33.99/ea"/>
    <n v="8"/>
    <s v="8 available / 89 sold"/>
    <n v="89"/>
    <s v="May 24, 2024 05:53:37 PDT"/>
    <s v="Fenton, Michigan, United States"/>
    <x v="1"/>
    <n v="3025.11"/>
    <s v="Fenton"/>
    <s v=" Michigan"/>
    <s v=" United States"/>
    <m/>
    <n v="300"/>
    <n v="817"/>
    <n v="828"/>
    <e v="#NAME?"/>
  </r>
  <r>
    <s v="Polo Ralph Lauren"/>
    <s v="Polo Ralph Lauren 4.0 oz Cologne Intense Spray for Men 118 ml NIB"/>
    <s v="Eau de Parfum"/>
    <n v="37.590000000000003"/>
    <s v="US $37.59/ea"/>
    <n v="10"/>
    <s v="More than 10 available / 78 sold"/>
    <n v="78"/>
    <s v="Apr 12, 2024 09:33:58 PDT"/>
    <s v="Edison, New Jersey, United States"/>
    <x v="1"/>
    <n v="2932.0200000000004"/>
    <s v="Edison"/>
    <s v=" New Jersey"/>
    <s v=" United States"/>
    <m/>
    <n v="300"/>
    <n v="859"/>
    <n v="838"/>
    <e v="#NAME?"/>
  </r>
  <r>
    <s v="Polo Ralph Lauren"/>
    <s v="Polo Green by Ralph Lauren 4 Fl oz Eau De Toilette Spray New &amp; Sealed."/>
    <s v="Eau de Toilette"/>
    <n v="38.99"/>
    <s v="US $38.99/ea"/>
    <n v="2"/>
    <s v="2 available / 41 sold"/>
    <n v="41"/>
    <s v="May 23, 2024 04:45:58 PDT"/>
    <s v="Huntsville, Alabama, United States"/>
    <x v="1"/>
    <n v="1598.5900000000001"/>
    <s v="Huntsville"/>
    <s v=" Alabama"/>
    <s v=" United States"/>
    <m/>
    <n v="300"/>
    <n v="1064"/>
    <n v="1054"/>
    <e v="#NAME?"/>
  </r>
  <r>
    <s v="Polo Ralph Lauren"/>
    <s v="POLO RED BY RALPH LAUREN 6.7 FL OZ / 200 ML EAU DE TOILETTE SPRAY NEW &amp; SEALED"/>
    <s v="Eau de Toilette"/>
    <n v="41.99"/>
    <s v="US $41.99/ea"/>
    <n v="2"/>
    <s v="2 available / 38 sold"/>
    <n v="38"/>
    <s v="May 19, 2024 15:04:04 PDT"/>
    <s v="Reinholds, Pennsylvania, United States"/>
    <x v="1"/>
    <n v="1595.6200000000001"/>
    <s v="Reinholds"/>
    <s v=" Pennsylvania"/>
    <s v=" United States"/>
    <m/>
    <n v="300"/>
    <n v="1097"/>
    <n v="1056"/>
    <e v="#NAME?"/>
  </r>
  <r>
    <s v="Polo Ralph Lauren"/>
    <s v="POLO GREEN by Ralph Lauren 4.0 oz 4 Cologne EDT Men GREEN New in Box &amp; Sealed"/>
    <s v="Eau de Toilette"/>
    <n v="34.99"/>
    <s v="US $34.99/ea"/>
    <n v="7"/>
    <s v="7 available / 17 sold"/>
    <n v="17"/>
    <s v="May 23, 2024 10:28:54 PDT"/>
    <s v="Highland Park, Michigan, United States"/>
    <x v="1"/>
    <n v="594.83000000000004"/>
    <s v="Highland Park"/>
    <s v=" Michigan"/>
    <s v=" United States"/>
    <m/>
    <n v="300"/>
    <n v="1408"/>
    <n v="1438"/>
    <e v="#NAME?"/>
  </r>
  <r>
    <s v="Polo Ralph Lauren"/>
    <s v="Polo Black by Ralph Lauren EDT 2.5 oz 75 ml NEW IN SEALED BOX"/>
    <s v="Eau de Toilette"/>
    <n v="26.55"/>
    <s v="US $26.55"/>
    <n v="7"/>
    <s v="7 available / 15 sold"/>
    <n v="15"/>
    <s v="May 21, 2024 08:45:23 PDT"/>
    <s v="Hamlet, North Carolina, United States"/>
    <x v="1"/>
    <n v="398.25"/>
    <s v="Hamlet"/>
    <s v=" North Carolina"/>
    <s v=" United States"/>
    <m/>
    <n v="300"/>
    <n v="1456"/>
    <n v="1584"/>
    <e v="#NAME?"/>
  </r>
  <r>
    <s v="Polo Ralph Lauren"/>
    <s v="Polo RALPH LAUREN Red Parfum 0.34 .34 oz 10 ml travel spray NEW 2024"/>
    <s v="Eau de Parfum"/>
    <n v="8.99"/>
    <s v="US $8.99"/>
    <n v="4"/>
    <s v="4 available / 8 sold"/>
    <n v="8"/>
    <s v="Apr 22, 2024 05:34:36 PDT"/>
    <s v="Saint Petersburg, Florida, United States"/>
    <x v="1"/>
    <n v="71.92"/>
    <s v="Saint Petersburg"/>
    <s v=" Florida"/>
    <s v=" United States"/>
    <m/>
    <n v="300"/>
    <n v="1644"/>
    <n v="1917"/>
    <e v="#NAME?"/>
  </r>
  <r>
    <s v="Polo Ralph Lauren"/>
    <s v="Ralph Lauren Polo Red Extreme Parfum for Men 4.2 oz 125 ml  New open white box."/>
    <s v="Parfum"/>
    <n v="103.2"/>
    <s v="US $103.20/ea"/>
    <n v="9"/>
    <s v="9 available / 5 sold"/>
    <n v="5"/>
    <s v="May 01, 2024 15:10:55 PDT"/>
    <s v="Seattle, Washington, United States"/>
    <x v="1"/>
    <n v="516"/>
    <s v="Seattle"/>
    <s v=" Washington"/>
    <s v=" United States"/>
    <m/>
    <n v="300"/>
    <n v="1754"/>
    <n v="1497"/>
    <e v="#NAME?"/>
  </r>
  <r>
    <s v="Polo Ralph Lauren"/>
    <s v="Polo 67 Ralph Lauren Eau De Toilette .5 oz. New In Box!"/>
    <s v="Eau de Toilette"/>
    <n v="24.5"/>
    <s v="US $24.50"/>
    <n v="2"/>
    <s v="2 available / 4 sold"/>
    <n v="4"/>
    <s v="May 22, 2024 18:17:42 PDT"/>
    <s v="Henrico, Virginia, United States"/>
    <x v="1"/>
    <n v="98"/>
    <s v="Henrico"/>
    <s v=" Virginia"/>
    <s v=" United States"/>
    <m/>
    <n v="300"/>
    <n v="1798"/>
    <n v="1877"/>
    <e v="#NAME?"/>
  </r>
  <r>
    <s v="PRADA"/>
    <s v="Prada Luna Rossa by Prada 3.4 oz EDT Cologne for Men New In Box"/>
    <s v="Eau de Toilette"/>
    <n v="84.73"/>
    <s v="US $84.73/ea"/>
    <m/>
    <s v="Limited quantity available / 2,774 sold"/>
    <n v="2774"/>
    <s v="May 21, 2024 06:58:02 PDT"/>
    <s v="Hackensack, New Jersey, United States"/>
    <x v="1"/>
    <n v="235041.02000000002"/>
    <s v="Hackensack"/>
    <s v=" New Jersey"/>
    <s v=" United States"/>
    <m/>
    <n v="301"/>
    <n v="107"/>
    <n v="26"/>
    <e v="#NAME?"/>
  </r>
  <r>
    <s v="PRADA"/>
    <s v="Prada L'Homme Intense 3.3 oz./ 100 ml. Eau De Parfum Spray for Men"/>
    <s v="Eau de Parfum"/>
    <n v="113.98"/>
    <s v="US $113.98/ea"/>
    <n v="10"/>
    <s v="10 available / 755 sold"/>
    <n v="755"/>
    <s v="May 22, 2024 04:59:36 PDT"/>
    <s v="Katy, Texas, United States"/>
    <x v="1"/>
    <n v="86054.900000000009"/>
    <s v="Katy"/>
    <s v=" Texas"/>
    <s v=" United States"/>
    <m/>
    <n v="301"/>
    <n v="276"/>
    <n v="113"/>
    <e v="#NAME?"/>
  </r>
  <r>
    <s v="PRADA"/>
    <s v="Prada Luna Rossa Black 3.4 oz EDP Cologne for Men New In Box"/>
    <s v="Eau de Parfum"/>
    <n v="90.44"/>
    <s v="US $90.44/ea"/>
    <m/>
    <s v="Limited quantity available / 587 sold"/>
    <n v="587"/>
    <s v="May 24, 2024 08:49:02 PDT"/>
    <s v="Hackensack, New Jersey, United States"/>
    <x v="1"/>
    <n v="53088.28"/>
    <s v="Hackensack"/>
    <s v=" New Jersey"/>
    <s v=" United States"/>
    <m/>
    <n v="301"/>
    <n v="326"/>
    <n v="166"/>
    <e v="#NAME?"/>
  </r>
  <r>
    <s v="Prada"/>
    <s v="Prada L'Homme 3.4 oz EDT Cologne for Men New In Box"/>
    <s v="Eau de Toilette"/>
    <n v="86.87"/>
    <s v="US $86.87/ea"/>
    <m/>
    <s v="Limited quantity available / 322 sold"/>
    <n v="322"/>
    <s v="May 23, 2024 20:20:11 PDT"/>
    <s v="Hackensack, New Jersey, United States"/>
    <x v="1"/>
    <n v="27972.140000000003"/>
    <s v="Hackensack"/>
    <s v=" New Jersey"/>
    <s v=" United States"/>
    <m/>
    <n v="301"/>
    <n v="464"/>
    <n v="262"/>
    <e v="#NAME?"/>
  </r>
  <r>
    <s v="PRADA"/>
    <s v="PRADA Paradoxe by Prada EDP 3.0oz/90ml Spray Perfume for Women New In Box USA"/>
    <s v="Eau de Parfum"/>
    <n v="64.989999999999995"/>
    <s v="US $64.99/ea"/>
    <n v="10"/>
    <s v="More than 10 available / 123 sold"/>
    <n v="123"/>
    <s v="May 10, 2024 19:37:38 PDT"/>
    <s v="New Jersey, United States"/>
    <x v="0"/>
    <n v="7993.7699999999995"/>
    <s v="New Jersey"/>
    <s v=" United States"/>
    <m/>
    <m/>
    <n v="301"/>
    <n v="726"/>
    <n v="541"/>
    <e v="#NAME?"/>
  </r>
  <r>
    <s v="PRADA"/>
    <s v="PRADA CANDY BY PRADA 2.7 FL OZ EAU DE PARFUM SPRAY BRAND NEW SEALED IN BOX"/>
    <s v="Eau de Parfum"/>
    <n v="43.99"/>
    <s v="US $43.99/ea"/>
    <n v="2"/>
    <s v="2 available / 121 sold"/>
    <n v="121"/>
    <s v="May 24, 2024 02:09:13 PDT"/>
    <s v="Houston, Texas, United States"/>
    <x v="0"/>
    <n v="5322.79"/>
    <s v="Houston"/>
    <s v=" Texas"/>
    <s v=" United States"/>
    <m/>
    <n v="301"/>
    <n v="732"/>
    <n v="666"/>
    <e v="#NAME?"/>
  </r>
  <r>
    <s v="PRADA"/>
    <s v="PRADA CANDY BY PRADA 2.7 FL OZ EAU DE PARFUM SPRAY NEW &amp; SEALED"/>
    <s v="Eau de Parfum"/>
    <n v="44.99"/>
    <s v="US $44.99/ea"/>
    <n v="2"/>
    <s v="2 available / 114 sold"/>
    <n v="114"/>
    <s v="May 14, 2024 05:39:26 PDT"/>
    <s v="Reinholds, Pennsylvania, United States"/>
    <x v="0"/>
    <n v="5128.8600000000006"/>
    <s v="Reinholds"/>
    <s v=" Pennsylvania"/>
    <s v=" United States"/>
    <m/>
    <n v="301"/>
    <n v="756"/>
    <n v="674"/>
    <e v="#NAME?"/>
  </r>
  <r>
    <s v="PRADA"/>
    <s v="PRADA L'Homme Prada Eau de Toilette Spray 1.7fl oz/50ml Men's EDT NEW &amp; SEALED"/>
    <s v="Eau de Toilette"/>
    <n v="68.55"/>
    <s v="US $68.55/ea"/>
    <n v="10"/>
    <s v="10 available / 65 sold"/>
    <n v="65"/>
    <s v="May 08, 2024 08:02:39 PDT"/>
    <s v="Middle Grove, New York, United States"/>
    <x v="1"/>
    <n v="4455.75"/>
    <s v="Middle Grove"/>
    <s v=" New York"/>
    <s v=" United States"/>
    <m/>
    <n v="301"/>
    <n v="913"/>
    <n v="706"/>
    <e v="#NAME?"/>
  </r>
  <r>
    <s v="PRADA"/>
    <s v="PRADA CANDY BY PRADA 2.7 oz 80ML Eau de Parfum BRAND NEW SEALED IN BOX"/>
    <s v="Eau de Parfum"/>
    <n v="44.99"/>
    <s v="US $44.99/ea"/>
    <n v="7"/>
    <s v="7 available / 42 sold"/>
    <n v="42"/>
    <s v="May 22, 2024 23:14:22 PDT"/>
    <s v="Warren, Michigan, United States"/>
    <x v="0"/>
    <n v="1889.5800000000002"/>
    <s v="Warren"/>
    <s v=" Michigan"/>
    <s v=" United States"/>
    <m/>
    <n v="301"/>
    <n v="1054"/>
    <n v="978"/>
    <e v="#NAME?"/>
  </r>
  <r>
    <s v="PRADA"/>
    <s v="Prada Candy by Prada 2.7oz / 80ml Eau De Parfum Brand New Sealed in Box"/>
    <s v="Eau de Parfum"/>
    <n v="48.99"/>
    <s v="US $48.99/ea"/>
    <n v="8"/>
    <s v="8 available / 37 sold"/>
    <n v="37"/>
    <s v="May 22, 2024 03:44:34 PDT"/>
    <s v="Warren, Michigan, United States"/>
    <x v="0"/>
    <n v="1812.63"/>
    <s v="Warren"/>
    <s v=" Michigan"/>
    <s v=" United States"/>
    <m/>
    <n v="301"/>
    <n v="1108"/>
    <n v="999"/>
    <e v="#NAME?"/>
  </r>
  <r>
    <s v="PRADA"/>
    <s v="PRADA Paradoxe by Prada EDP 3.0oz/90ml Spray Perfume for Women New In Box"/>
    <s v="Eau de Parfum"/>
    <n v="59.99"/>
    <s v="US $59.99"/>
    <n v="10"/>
    <s v="More than 10 available / 35 sold"/>
    <n v="35"/>
    <s v="May 14, 2024 20:54:25 PDT"/>
    <s v="Orange, New Jersey, United States"/>
    <x v="0"/>
    <n v="2099.65"/>
    <s v="Orange"/>
    <s v=" New Jersey"/>
    <s v=" United States"/>
    <m/>
    <n v="301"/>
    <n v="1131"/>
    <n v="943"/>
    <e v="#NAME?"/>
  </r>
  <r>
    <s v="PRADA"/>
    <s v="PRADA Paradoxe by Prada EDP 3.0oz/90ml Spray Perfume for Women New In Box USA"/>
    <s v="Eau de Parfum"/>
    <n v="54.42"/>
    <s v="US $54.42"/>
    <m/>
    <s v="Last One / 34 sold"/>
    <n v="34"/>
    <s v="May 10, 2024 02:57:19 PDT"/>
    <s v="California, Hong Kong"/>
    <x v="0"/>
    <n v="1850.28"/>
    <s v="California"/>
    <s v=" Hong Kong"/>
    <m/>
    <m/>
    <n v="301"/>
    <n v="1144"/>
    <n v="989"/>
    <e v="#NAME?"/>
  </r>
  <r>
    <s v="PRADA"/>
    <s v="PRADA LUNA ROSSA EXTREME EDP 1.7 oz 50 ml EDP Spray New no box same as pic *RARE"/>
    <s v="Eau de Parfum"/>
    <n v="181.04"/>
    <s v="US $181.04"/>
    <n v="5"/>
    <s v="5 available / 30 sold"/>
    <n v="30"/>
    <s v="May 20, 2024 13:09:12 PDT"/>
    <s v="United states, United States"/>
    <x v="1"/>
    <n v="5431.2"/>
    <s v="United states"/>
    <s v=" United States"/>
    <m/>
    <m/>
    <n v="301"/>
    <n v="1184"/>
    <n v="663"/>
    <e v="#NAME?"/>
  </r>
  <r>
    <s v="Prada"/>
    <s v="Prada Luna Rossa Carbon by Prada, 3.4 oz EDT Spray for Men"/>
    <s v="Eau De Toilette"/>
    <n v="76.650000000000006"/>
    <s v="US $76.65/ea"/>
    <n v="10"/>
    <s v="More than 10 available / 30 sold"/>
    <n v="30"/>
    <s v="May 23, 2024 08:58:49 PDT"/>
    <s v="Edison, New Jersey, United States"/>
    <x v="1"/>
    <n v="2299.5"/>
    <s v="Edison"/>
    <s v=" New Jersey"/>
    <s v=" United States"/>
    <m/>
    <n v="301"/>
    <n v="1184"/>
    <n v="913"/>
    <e v="#NAME?"/>
  </r>
  <r>
    <s v="PRADA"/>
    <s v="OCEAN LUNA ROSSA by Prada Eau de Toilette Carded Sample for MEN .04oz/1.2ml"/>
    <s v="Eau de Toilette"/>
    <n v="8.8800000000000008"/>
    <s v="US $8.88"/>
    <n v="10"/>
    <s v="More than 10 available / 21 sold"/>
    <n v="21"/>
    <s v="Apr 12, 2024 08:49:37 PDT"/>
    <s v="Debary, Florida, United States"/>
    <x v="1"/>
    <n v="186.48000000000002"/>
    <s v="Debary"/>
    <s v=" Florida"/>
    <s v=" United States"/>
    <m/>
    <n v="301"/>
    <n v="1329"/>
    <n v="1768"/>
    <e v="#NAME?"/>
  </r>
  <r>
    <s v="PRADA"/>
    <s v="Prada Luna Rossa Black / Prada EDP Spray 3.4 oz (100 ml) (m)"/>
    <s v="Eau de Parfum"/>
    <n v="90.45"/>
    <s v="US $90.45"/>
    <n v="3"/>
    <s v="3 available / 19 sold"/>
    <n v="19"/>
    <s v="May 24, 2024 08:32:51 PDT"/>
    <s v="Brooklyn, New York, United States"/>
    <x v="1"/>
    <n v="1718.55"/>
    <s v="Brooklyn"/>
    <s v=" New York"/>
    <s v=" United States"/>
    <m/>
    <n v="301"/>
    <n v="1368"/>
    <n v="1023"/>
    <e v="#NAME?"/>
  </r>
  <r>
    <s v="PRADA"/>
    <s v="Prada Paradoxe Intense Women Eau De Parfum Spray 1.6 oz 50ml New In Box"/>
    <s v="Eau de Parfum"/>
    <n v="88"/>
    <s v="US $88.00/ea"/>
    <n v="2"/>
    <s v="2 available / 13 sold"/>
    <n v="13"/>
    <s v="May 21, 2024 17:06:49 PDT"/>
    <s v="Redmond, Washington, United States"/>
    <x v="0"/>
    <n v="1144"/>
    <s v="Redmond"/>
    <s v=" Washington"/>
    <s v=" United States"/>
    <m/>
    <n v="301"/>
    <n v="1509"/>
    <n v="1204"/>
    <e v="#NAME?"/>
  </r>
  <r>
    <s v="PRADA"/>
    <s v="Prada Candy Perfume 2.7oz EDP Sweetly Luxurious and New Enchanting"/>
    <s v="Eau de Parfum"/>
    <n v="35.99"/>
    <s v="US $35.99/ea"/>
    <n v="6"/>
    <s v="6 available / 13 sold"/>
    <n v="13"/>
    <s v="May 22, 2024 07:44:52 PDT"/>
    <s v="Detroit, Michigan, United States"/>
    <x v="0"/>
    <n v="467.87"/>
    <s v="Detroit"/>
    <s v=" Michigan"/>
    <s v=" United States"/>
    <m/>
    <n v="301"/>
    <n v="1509"/>
    <n v="1524"/>
    <e v="#NAME?"/>
  </r>
  <r>
    <s v="PRADA"/>
    <s v="Prada Luna Rossa Ocean Eau de Toilette 3.3 oz / 100 ml Spray With Box NEW"/>
    <s v="Eau de Toilette"/>
    <n v="76.5"/>
    <s v="US $76.50/ea"/>
    <n v="2"/>
    <s v="2 available / 8 sold"/>
    <n v="8"/>
    <s v="Apr 26, 2024 10:06:31 PDT"/>
    <s v="Rochester, New York, United States"/>
    <x v="1"/>
    <n v="612"/>
    <s v="Rochester"/>
    <s v=" New York"/>
    <s v=" United States"/>
    <m/>
    <n v="301"/>
    <n v="1644"/>
    <n v="1429"/>
    <e v="#NAME?"/>
  </r>
  <r>
    <s v="PRADA"/>
    <s v="Lhomme / Prada EDT Spray 1.7 oz (50 ml) (m)"/>
    <s v="Eau de Toilette"/>
    <n v="66.55"/>
    <s v="US $66.55"/>
    <n v="3"/>
    <s v="3 available / 7 sold"/>
    <n v="7"/>
    <s v="May 24, 2024 08:44:38 PDT"/>
    <s v="Brooklyn, New York, United States"/>
    <x v="1"/>
    <n v="465.84999999999997"/>
    <s v="Brooklyn"/>
    <s v=" New York"/>
    <s v=" United States"/>
    <m/>
    <n v="301"/>
    <n v="1686"/>
    <n v="1527"/>
    <e v="#NAME?"/>
  </r>
  <r>
    <s v="PRADA"/>
    <s v="Prada Les infusions De Milano Iris Cedre for Women 3.4oz/100ml EDP Spray In Box"/>
    <s v="Eau de Parfum"/>
    <n v="66.989999999999995"/>
    <s v="US $66.99"/>
    <n v="10"/>
    <s v="More than 10 available / 3 sold"/>
    <n v="3"/>
    <s v="May 23, 2024 18:00:47 PDT"/>
    <s v="Perth Amboy, New Jersey, United States"/>
    <x v="0"/>
    <n v="200.96999999999997"/>
    <s v="Perth Amboy"/>
    <s v=" New Jersey"/>
    <s v=" United States"/>
    <m/>
    <n v="301"/>
    <n v="1848"/>
    <n v="1750"/>
    <e v="#NAME?"/>
  </r>
  <r>
    <s v="PRADA"/>
    <s v="PRADA Luna Rossa Sport 3.3oz Men's Eau de Toilette - LD008300"/>
    <s v="Eau de Toilette"/>
    <n v="79.989999999999995"/>
    <s v="US $79.99"/>
    <n v="5"/>
    <s v="5 available / 1 sold"/>
    <n v="1"/>
    <s v=""/>
    <s v="Memphis, Tennessee, United States"/>
    <x v="1"/>
    <n v="79.989999999999995"/>
    <s v="Memphis"/>
    <s v=" Tennessee"/>
    <s v=" United States"/>
    <m/>
    <n v="301"/>
    <n v="1926"/>
    <n v="1896"/>
    <e v="#NAME?"/>
  </r>
  <r>
    <s v="PRADA"/>
    <s v="Prada Luna Rossa Black EDP Eau De Parfum 8ml Sample"/>
    <s v="Eau de Parfum"/>
    <n v="22.99"/>
    <s v="US $22.99"/>
    <n v="9"/>
    <s v="9 available / 1 sold"/>
    <n v="1"/>
    <s v=""/>
    <s v="Cincinnati, Ohio, United States"/>
    <x v="1"/>
    <n v="22.99"/>
    <s v="Cincinnati"/>
    <s v=" Ohio"/>
    <s v=" United States"/>
    <m/>
    <n v="301"/>
    <n v="1926"/>
    <n v="1968"/>
    <e v="#NAME?"/>
  </r>
  <r>
    <s v="PRADA"/>
    <s v="Prada Paradoxe EDP Mini Bottle 7ml/.23oz"/>
    <s v="Eau de Parfum"/>
    <n v="19"/>
    <s v="US $19.00"/>
    <n v="10"/>
    <s v="More than 10 available"/>
    <m/>
    <s v="May 23, 2024 06:27:16 PDT"/>
    <s v="Bowling Green, Kentucky, United States"/>
    <x v="0"/>
    <n v="0"/>
    <s v="Bowling Green"/>
    <s v=" Kentucky"/>
    <s v=" United States"/>
    <m/>
    <n v="301"/>
    <e v="#N/A"/>
    <n v="1979"/>
    <e v="#NAME?"/>
  </r>
  <r>
    <s v="Preferred Fragrance"/>
    <s v="Bright Crystal 6.7 oz / 200mL Eau De Toilette Perfume For Women Brand New Sealed"/>
    <s v="Eau de Toilette"/>
    <n v="48.9"/>
    <s v="US $48.90/ea"/>
    <n v="10"/>
    <s v="More than 10 available / 33 sold"/>
    <n v="33"/>
    <s v="May 21, 2024 09:21:47 PDT"/>
    <s v="Running Springs, California, United States"/>
    <x v="0"/>
    <n v="1613.7"/>
    <s v="Running Springs"/>
    <s v=" California"/>
    <s v=" United States"/>
    <m/>
    <n v="302"/>
    <n v="1156"/>
    <n v="1049"/>
    <e v="#NAME?"/>
  </r>
  <r>
    <s v="Prince Matchabelli"/>
    <s v="Wind Song by Prince Matchabelli 4 oz Dusting Powder for Women New In Box"/>
    <s v="Body Powder"/>
    <n v="14.94"/>
    <s v="US $14.94/ea"/>
    <n v="3"/>
    <s v="3 available / 1,454 sold"/>
    <n v="1454"/>
    <s v="May 08, 2024 12:00:09 PDT"/>
    <s v="Hackensack, New Jersey, United States"/>
    <x v="0"/>
    <n v="21722.76"/>
    <s v="Hackensack"/>
    <s v=" New Jersey"/>
    <s v=" United States"/>
    <m/>
    <n v="303"/>
    <n v="189"/>
    <n v="302"/>
    <e v="#NAME?"/>
  </r>
  <r>
    <s v="Pure Romance"/>
    <s v="Pure Romance- Dirty French Perfume Infused With Pheromones- new and sealed!"/>
    <s v="Perfume"/>
    <n v="50"/>
    <s v="US $50.00"/>
    <n v="8"/>
    <s v="8 available / 271 sold"/>
    <n v="271"/>
    <s v="Apr 08, 2024 18:05:53 PDT"/>
    <s v="Elberton, Georgia, United States"/>
    <x v="0"/>
    <n v="13550"/>
    <s v="Elberton"/>
    <s v=" Georgia"/>
    <s v=" United States"/>
    <m/>
    <n v="304"/>
    <n v="509"/>
    <n v="407"/>
    <e v="#NAME?"/>
  </r>
  <r>
    <s v="QRC"/>
    <s v="Oxytocin-N 15iu Per Spray 1oz (30ml)"/>
    <s v="Spray"/>
    <n v="27"/>
    <s v="US $27.00/ea"/>
    <n v="10"/>
    <s v="More than 10 available / 218 sold"/>
    <n v="218"/>
    <s v="Mar 20, 2024 12:14:58 PDT"/>
    <s v="Oklahoma City, Oklahoma, United States"/>
    <x v="0"/>
    <n v="5886"/>
    <s v="Oklahoma City"/>
    <s v=" Oklahoma"/>
    <s v=" United States"/>
    <m/>
    <n v="305"/>
    <n v="573"/>
    <n v="642"/>
    <e v="#NAME?"/>
  </r>
  <r>
    <s v="Ralph Lauren"/>
    <s v="Polo Green by Ralph Lauren Cologne for Men 4 / 4.0 oz Brand New In Box"/>
    <s v="Eau de Toilette"/>
    <n v="35.99"/>
    <s v="US $35.99/ea"/>
    <n v="10"/>
    <s v="More than 10 available / 4,520 sold"/>
    <n v="4520"/>
    <s v="May 24, 2024 08:57:22 PDT"/>
    <s v="Hackensack, New Jersey, United States"/>
    <x v="1"/>
    <n v="162674.80000000002"/>
    <s v="Hackensack"/>
    <s v=" New Jersey"/>
    <s v=" United States"/>
    <m/>
    <n v="306"/>
    <n v="68"/>
    <n v="47"/>
    <e v="#NAME?"/>
  </r>
  <r>
    <s v="Ralph Lauren"/>
    <s v="Polo Green by Ralph Lauren 8 / 8.0 oz EDT Cologne for Men New In Box"/>
    <s v="Eau de Toilette"/>
    <n v="72.56"/>
    <s v="US $72.56"/>
    <n v="10"/>
    <s v="More than 10 available / 3,171 sold"/>
    <n v="3171"/>
    <s v="May 23, 2024 04:38:13 PDT"/>
    <s v="Hackensack, New Jersey, United States"/>
    <x v="1"/>
    <n v="230087.76"/>
    <s v="Hackensack"/>
    <s v=" New Jersey"/>
    <s v=" United States"/>
    <m/>
    <n v="306"/>
    <n v="93"/>
    <n v="27"/>
    <e v="#NAME?"/>
  </r>
  <r>
    <s v="Ralph Lauren"/>
    <s v="Romance by Ralph Lauren 3.4 oz EDP Perfume for Women New In Box"/>
    <s v="Eau de Parfum"/>
    <n v="45.92"/>
    <s v="US $45.92/ea"/>
    <m/>
    <s v="Limited quantity available / 3,009 sold"/>
    <n v="3009"/>
    <s v="May 24, 2024 11:02:02 PDT"/>
    <s v="Hackensack, New Jersey, United States"/>
    <x v="0"/>
    <n v="138173.28"/>
    <s v="Hackensack"/>
    <s v=" New Jersey"/>
    <s v=" United States"/>
    <m/>
    <n v="306"/>
    <n v="99"/>
    <n v="60"/>
    <e v="#NAME?"/>
  </r>
  <r>
    <s v="Ralph Lauren"/>
    <s v="Polo Blue by Ralph Lauren 4.2 oz EDP Parfum Cologne for Men Brand New In Box"/>
    <s v="Eau de Parfum"/>
    <n v="52.97"/>
    <s v="US $52.97/ea"/>
    <m/>
    <s v="Limited quantity available / 1,683 sold"/>
    <n v="1683"/>
    <s v="May 24, 2024 08:14:55 PDT"/>
    <s v="Hackensack, New Jersey, United States"/>
    <x v="1"/>
    <n v="89148.51"/>
    <s v="Hackensack"/>
    <s v=" New Jersey"/>
    <s v=" United States"/>
    <m/>
    <n v="306"/>
    <n v="169"/>
    <n v="109"/>
    <e v="#NAME?"/>
  </r>
  <r>
    <s v="Ralph Lauren"/>
    <s v="POLO by Ralph Lauren 4.0 oz Cologne EDT Men GREEN New in Box"/>
    <s v="Eau de Toilette"/>
    <n v="38.57"/>
    <s v="US $38.57/ea"/>
    <n v="484"/>
    <s v="484 available / 1,503 sold"/>
    <n v="1503"/>
    <s v="May 22, 2024 17:31:34 PDT"/>
    <s v="Dallas, Texas, United States"/>
    <x v="1"/>
    <n v="57970.71"/>
    <s v="Dallas"/>
    <s v=" Texas"/>
    <s v=" United States"/>
    <m/>
    <n v="306"/>
    <n v="185"/>
    <n v="159"/>
    <e v="#NAME?"/>
  </r>
  <r>
    <s v="Ralph Lauren"/>
    <s v="POLO SPORT FRESH by Ralph Lauren cologne for men EDT 4.2 oz New in Box"/>
    <s v="Eau de Toilette"/>
    <n v="23.34"/>
    <s v="US $23.34/ea"/>
    <n v="452"/>
    <s v="452 available / 972 sold"/>
    <n v="972"/>
    <s v="May 24, 2024 08:09:10 PDT"/>
    <s v="Dallas, Texas, United States"/>
    <x v="1"/>
    <n v="22686.48"/>
    <s v="Dallas"/>
    <s v=" Texas"/>
    <s v=" United States"/>
    <m/>
    <n v="306"/>
    <n v="240"/>
    <n v="296"/>
    <e v="#NAME?"/>
  </r>
  <r>
    <s v="Ralph Lauren"/>
    <s v="Polo Deep Blue by Ralph Lauren 4.2 oz Parfum Cologne for Men New In Box"/>
    <s v="Eau de Parfum"/>
    <n v="53.98"/>
    <s v="US $53.98/ea"/>
    <m/>
    <s v="Limited quantity available / 869 sold"/>
    <n v="869"/>
    <s v="May 24, 2024 03:56:56 PDT"/>
    <s v="Hackensack, New Jersey, United States"/>
    <x v="1"/>
    <n v="46908.619999999995"/>
    <s v="Hackensack"/>
    <s v=" New Jersey"/>
    <s v=" United States"/>
    <m/>
    <n v="306"/>
    <n v="259"/>
    <n v="181"/>
    <e v="#NAME?"/>
  </r>
  <r>
    <s v="Ralph Lauren"/>
    <s v="Polo Blue by Ralph Lauren 4.2 oz EDT Cologne for Men Brand New In Box"/>
    <s v="Eau de Toilette"/>
    <n v="34.99"/>
    <s v="US $34.99/ea"/>
    <n v="10"/>
    <s v="More than 10 available / 615 sold"/>
    <n v="615"/>
    <s v="May 24, 2024 07:53:23 PDT"/>
    <s v="Ecorse, Michigan, United States"/>
    <x v="1"/>
    <n v="21518.850000000002"/>
    <s v="Ecorse"/>
    <s v=" Michigan"/>
    <s v=" United States"/>
    <m/>
    <n v="306"/>
    <n v="312"/>
    <n v="304"/>
    <e v="#NAME?"/>
  </r>
  <r>
    <s v="Ralph Lauren"/>
    <s v="Polo Sport by Ralph Lauren 4.2 oz EDT Cologne for Men New In Box"/>
    <s v="Eau de Toilette"/>
    <n v="32.979999999999997"/>
    <s v="US $32.98/ea"/>
    <n v="10"/>
    <s v="More than 10 available / 507 sold"/>
    <n v="507"/>
    <s v="May 22, 2024 19:48:31 PDT"/>
    <s v="Hackensack, New Jersey, United States"/>
    <x v="1"/>
    <n v="16720.859999999997"/>
    <s v="Hackensack"/>
    <s v=" New Jersey"/>
    <s v=" United States"/>
    <m/>
    <n v="306"/>
    <n v="355"/>
    <n v="356"/>
    <e v="#NAME?"/>
  </r>
  <r>
    <s v="Ralph Lauren"/>
    <s v="Polo Green by Ralph Lauren 0.5 oz EDT Mini for Men Cologne New In Box"/>
    <s v="Eau de Toilette"/>
    <n v="17.34"/>
    <s v="US $17.34"/>
    <n v="10"/>
    <s v="More than 10 available / 460 sold"/>
    <n v="460"/>
    <s v="May 19, 2024 09:13:03 PDT"/>
    <s v="Hackensack, New Jersey, United States"/>
    <x v="1"/>
    <n v="7976.4"/>
    <s v="Hackensack"/>
    <s v=" New Jersey"/>
    <s v=" United States"/>
    <m/>
    <n v="306"/>
    <n v="374"/>
    <n v="544"/>
    <e v="#NAME?"/>
  </r>
  <r>
    <s v="Ralph Lauren"/>
    <s v="Polo Blue by Ralph Lauren 4.2 oz / 125ml EDT Spray Cologne For Men NEW &amp; SEALED"/>
    <s v="Eau de Toilette"/>
    <n v="34.99"/>
    <s v="US $34.99/ea"/>
    <n v="10"/>
    <s v="More than 10 available / 457 sold"/>
    <n v="457"/>
    <s v="May 21, 2024 09:49:10 PDT"/>
    <s v="Detroit, Michigan, United States"/>
    <x v="1"/>
    <n v="15990.43"/>
    <s v="Detroit"/>
    <s v=" Michigan"/>
    <s v=" United States"/>
    <m/>
    <n v="306"/>
    <n v="378"/>
    <n v="365"/>
    <e v="#NAME?"/>
  </r>
  <r>
    <s v="Ralph Lauren"/>
    <s v="Romance by Ralph Lauren perfume for women EDP 3.3 / 3.4 oz New in Box"/>
    <s v="Eau de Parfum"/>
    <n v="45.93"/>
    <s v="US $45.93/ea"/>
    <n v="153"/>
    <s v="153 available / 417 sold"/>
    <n v="417"/>
    <s v="May 24, 2024 10:48:09 PDT"/>
    <s v="Dallas, Texas, United States"/>
    <x v="0"/>
    <n v="19152.810000000001"/>
    <s v="Dallas"/>
    <s v=" Texas"/>
    <s v=" United States"/>
    <m/>
    <n v="306"/>
    <n v="403"/>
    <n v="325"/>
    <e v="#NAME?"/>
  </r>
  <r>
    <s v="Ralph Lauren"/>
    <s v="RALPH by Ralph Lauren 3.3 / 3.4 oz EDT For Women New in Box"/>
    <s v="Eau de Toilette"/>
    <n v="47.69"/>
    <s v="US $47.69/ea"/>
    <n v="41"/>
    <s v="41 available / 269 sold"/>
    <n v="269"/>
    <s v="May 22, 2024 23:11:31 PDT"/>
    <s v="Dallas, Texas, United States"/>
    <x v="0"/>
    <n v="12828.609999999999"/>
    <s v="Dallas"/>
    <s v=" Texas"/>
    <s v=" United States"/>
    <m/>
    <n v="306"/>
    <n v="511"/>
    <n v="419"/>
    <e v="#NAME?"/>
  </r>
  <r>
    <s v="Ralph Lauren"/>
    <s v="Polo Blue by Ralph Lauren EDT for Men 6.7oz - 200ml *NEW IN SEALED BOX*"/>
    <s v="Eau de Toilette"/>
    <n v="49.99"/>
    <s v="US $49.99"/>
    <n v="10"/>
    <s v="More than 10 available / 243 sold"/>
    <n v="243"/>
    <s v="Mar 12, 2024 08:24:51 PDT"/>
    <s v="Miami, Florida, United States"/>
    <x v="1"/>
    <n v="12147.57"/>
    <s v="Miami"/>
    <s v=" Florida"/>
    <s v=" United States"/>
    <m/>
    <n v="306"/>
    <n v="541"/>
    <n v="432"/>
    <e v="#NAME?"/>
  </r>
  <r>
    <s v="Ralph Lauren"/>
    <s v="Polo Cologne Intense by Ralph Lauren for men EDC 8.0 oz New in Box"/>
    <s v="Eau de Cologne"/>
    <n v="53.99"/>
    <s v="US $53.99/ea"/>
    <n v="129"/>
    <s v="129 available / 229 sold"/>
    <n v="229"/>
    <s v="May 24, 2024 06:09:16 PDT"/>
    <s v="Dallas, Texas, United States"/>
    <x v="1"/>
    <n v="12363.710000000001"/>
    <s v="Dallas"/>
    <s v=" Texas"/>
    <s v=" United States"/>
    <m/>
    <n v="306"/>
    <n v="560"/>
    <n v="428"/>
    <e v="#NAME?"/>
  </r>
  <r>
    <s v="Ralph Lauren"/>
    <s v="Polo Double Black 4.2 oz by Ralph Lauren Mens Eau De Toilette Spray New &amp; Sealed"/>
    <s v="Eau de Toilette"/>
    <n v="34.99"/>
    <s v="US $34.99/ea"/>
    <n v="7"/>
    <s v="7 available / 225 sold"/>
    <n v="225"/>
    <s v="May 24, 2024 05:43:51 PDT"/>
    <s v="Highland Park, Michigan, United States"/>
    <x v="1"/>
    <n v="7872.75"/>
    <s v="Highland Park"/>
    <s v=" Michigan"/>
    <s v=" United States"/>
    <m/>
    <n v="306"/>
    <n v="566"/>
    <n v="549"/>
    <e v="#NAME?"/>
  </r>
  <r>
    <s v="Ralph Lauren"/>
    <s v="Ralph By Ralph Lauren EDT for Women 3.4 oz - 100 ml *NEW IN SEALED BOX*"/>
    <s v="Eau de Toilette"/>
    <n v="45.99"/>
    <s v="US $45.99"/>
    <n v="10"/>
    <s v="More than 10 available / 201 sold"/>
    <n v="201"/>
    <s v="May 08, 2024 11:22:02 PDT"/>
    <s v="Miami, Florida, United States"/>
    <x v="0"/>
    <n v="9243.99"/>
    <s v="Miami"/>
    <s v=" Florida"/>
    <s v=" United States"/>
    <m/>
    <n v="306"/>
    <n v="588"/>
    <n v="513"/>
    <e v="#NAME?"/>
  </r>
  <r>
    <s v="Ralph Lauren"/>
    <s v="Polo Black by Ralph Lauren EDT 2.5 oz - 75 ml *NEW IN SEALED BOX*"/>
    <s v="Eau de Toilette"/>
    <n v="28.99"/>
    <s v="US $28.99"/>
    <n v="10"/>
    <s v="More than 10 available / 180 sold"/>
    <n v="180"/>
    <s v="Mar 18, 2024 09:08:20 PDT"/>
    <s v="Miami, Florida, United States"/>
    <x v="1"/>
    <n v="5218.2"/>
    <s v="Miami"/>
    <s v=" Florida"/>
    <s v=" United States"/>
    <m/>
    <n v="306"/>
    <n v="606"/>
    <n v="672"/>
    <e v="#NAME?"/>
  </r>
  <r>
    <s v="Ralph Lauren"/>
    <s v="Polo Red by Ralph Lauren EDT for Men 4.2 oz - 125 ml NEW IN BOX SEALED"/>
    <s v="Eau de Toilette"/>
    <n v="29.99"/>
    <s v="US $29.99/ea"/>
    <n v="8"/>
    <s v="8 available / 169 sold"/>
    <n v="169"/>
    <s v="May 24, 2024 06:07:43 PDT"/>
    <s v="Laughlin, Nevada, United States"/>
    <x v="1"/>
    <n v="5068.3099999999995"/>
    <s v="Laughlin"/>
    <s v=" Nevada"/>
    <s v=" United States"/>
    <m/>
    <n v="306"/>
    <n v="631"/>
    <n v="678"/>
    <e v="#NAME?"/>
  </r>
  <r>
    <s v="Ralph Lauren"/>
    <s v="Polo Cologne Intense by Ralph Lauren for men EDC 4.0 oz New in Box"/>
    <s v="Eau de Cologne"/>
    <n v="41.44"/>
    <s v="US $41.44/ea"/>
    <n v="84"/>
    <s v="84 available / 145 sold"/>
    <n v="145"/>
    <s v="May 20, 2024 23:05:25 PDT"/>
    <s v="Dallas, Texas, United States"/>
    <x v="1"/>
    <n v="6008.7999999999993"/>
    <s v="Dallas"/>
    <s v=" Texas"/>
    <s v=" United States"/>
    <m/>
    <n v="306"/>
    <n v="674"/>
    <n v="638"/>
    <e v="#NAME?"/>
  </r>
  <r>
    <s v="Ralph Lauren"/>
    <s v="SAFARI by RALPH LAUREN Cologne for Men EDT 4.2 oz New In Box"/>
    <s v="Eau de Toilette"/>
    <n v="54.52"/>
    <s v="US $54.52/ea"/>
    <n v="51"/>
    <s v="51 available / 143 sold"/>
    <n v="143"/>
    <s v="May 23, 2024 08:22:12 PDT"/>
    <s v="Dallas, Texas, United States"/>
    <x v="1"/>
    <n v="7796.3600000000006"/>
    <s v="Dallas"/>
    <s v=" Texas"/>
    <s v=" United States"/>
    <m/>
    <n v="306"/>
    <n v="681"/>
    <n v="551"/>
    <e v="#NAME?"/>
  </r>
  <r>
    <s v="Ralph Lauren"/>
    <s v="Ralph Lauren Polo Black 4.2 oz EDT Sophisticated Men's Cologne Sealed Box"/>
    <s v="Eau de Toilette"/>
    <n v="31.99"/>
    <s v="US $31.99/ea"/>
    <n v="10"/>
    <s v="More than 10 available / 103 sold"/>
    <n v="103"/>
    <s v="May 19, 2024 07:45:31 PDT"/>
    <s v="Southgate, Michigan, United States"/>
    <x v="1"/>
    <n v="3294.97"/>
    <s v="Southgate"/>
    <s v=" Michigan"/>
    <s v=" United States"/>
    <m/>
    <n v="306"/>
    <n v="784"/>
    <n v="802"/>
    <e v="#NAME?"/>
  </r>
  <r>
    <s v="Ralph Lauren"/>
    <s v="Big Pony 2 Fruity Sensual by Ralph Lauren for women EDT 3.3 / 3.4 oz"/>
    <s v="Eau de Toilette"/>
    <n v="20.309999999999999"/>
    <s v="US $20.31/ea"/>
    <n v="8"/>
    <s v="8 available / 84 sold"/>
    <n v="84"/>
    <s v="May 15, 2024 09:11:16 PDT"/>
    <s v="Dallas, Texas, United States"/>
    <x v="0"/>
    <n v="1706.04"/>
    <s v="Dallas"/>
    <s v=" Texas"/>
    <s v=" United States"/>
    <m/>
    <n v="306"/>
    <n v="832"/>
    <n v="1027"/>
    <e v="#NAME?"/>
  </r>
  <r>
    <s v="Ralph Lauren"/>
    <s v="Ralph Lauren ROMANCE Women 6.7 oz 200 ml Sensuous Body Moisturizer Lotion Sealed"/>
    <s v="Sensuous Body Moisturizer"/>
    <n v="28.4"/>
    <s v="US $28.40/ea"/>
    <n v="10"/>
    <s v="More than 10 available / 65 sold"/>
    <n v="65"/>
    <s v="Feb 22, 2024 16:27:17 PST"/>
    <s v="Midway City, California, United States"/>
    <x v="0"/>
    <n v="1846"/>
    <s v="Midway City"/>
    <s v=" California"/>
    <s v=" United States"/>
    <m/>
    <n v="306"/>
    <n v="913"/>
    <n v="992"/>
    <e v="#NAME?"/>
  </r>
  <r>
    <s v="Ralph Lauren"/>
    <s v="Polo Blue by Ralph Lauren EDT for Men 2.5oz - 75ml *NEW IN SEALED BOX*"/>
    <s v="Eau de Cologne"/>
    <n v="29.99"/>
    <s v="US $29.99"/>
    <n v="10"/>
    <s v="More than 10 available / 60 sold"/>
    <n v="60"/>
    <s v="May 10, 2024 07:19:49 PDT"/>
    <s v="Miami, Florida, United States"/>
    <x v="1"/>
    <n v="1799.3999999999999"/>
    <s v="Miami"/>
    <s v=" Florida"/>
    <s v=" United States"/>
    <m/>
    <n v="306"/>
    <n v="940"/>
    <n v="1004"/>
    <e v="#NAME?"/>
  </r>
  <r>
    <s v="Ralph Lauren"/>
    <s v="Ralph Lauren Polo Black 4.2 oz Men's EDT Cologne New Sealed"/>
    <s v="Eau de Toilette"/>
    <n v="31.99"/>
    <s v="US $31.99/ea"/>
    <n v="5"/>
    <s v="5 available / 56 sold"/>
    <n v="56"/>
    <s v="May 23, 2024 07:16:20 PDT"/>
    <s v="Ecorse, Michigan, United States"/>
    <x v="1"/>
    <n v="1791.4399999999998"/>
    <s v="Ecorse"/>
    <s v=" Michigan"/>
    <s v=" United States"/>
    <m/>
    <n v="306"/>
    <n v="961"/>
    <n v="1005"/>
    <e v="#NAME?"/>
  </r>
  <r>
    <s v="Ralph Lauren"/>
    <s v="Polo Black by Ralph Lauren 4.2 Oz / 125 Ml – Men's EDT, Original Sealed Box"/>
    <s v="Eau de Toilette"/>
    <n v="31.99"/>
    <s v="US $31.99/ea"/>
    <n v="6"/>
    <s v="6 available / 44 sold"/>
    <n v="44"/>
    <s v="May 24, 2024 08:35:47 PDT"/>
    <s v="Dearborn, Michigan, United States"/>
    <x v="1"/>
    <n v="1407.56"/>
    <s v="Dearborn"/>
    <s v=" Michigan"/>
    <s v=" United States"/>
    <m/>
    <n v="306"/>
    <n v="1038"/>
    <n v="1105"/>
    <e v="#NAME?"/>
  </r>
  <r>
    <s v="Ralph Lauren"/>
    <s v="Polo Red by Ralph Lauren 4.2 oz EDT Cologne for Men Brand New"/>
    <s v="Eau de Toilette"/>
    <n v="29.46"/>
    <s v="US $29.46"/>
    <n v="10"/>
    <s v="More than 10 available / 43 sold"/>
    <n v="43"/>
    <s v="May 22, 2024 10:10:03 PDT"/>
    <s v="Hackensack, New Jersey, United States"/>
    <x v="1"/>
    <n v="1266.78"/>
    <s v="Hackensack"/>
    <s v=" New Jersey"/>
    <s v=" United States"/>
    <m/>
    <n v="306"/>
    <n v="1044"/>
    <n v="1150"/>
    <e v="#NAME?"/>
  </r>
  <r>
    <s v="Ralph Lauren"/>
    <s v="Polo Red Intense by Ralph Lauren 2.5 oz / 75 ml Edp spy cologne for men homme"/>
    <s v="Eau de Parfum"/>
    <n v="89.25"/>
    <s v="US $89.25/ea"/>
    <n v="10"/>
    <s v="More than 10 available / 39 sold"/>
    <n v="39"/>
    <s v="May 17, 2024 09:28:09 PDT"/>
    <s v="Lynwood, California, United States"/>
    <x v="1"/>
    <n v="3480.75"/>
    <s v="Lynwood"/>
    <s v=" California"/>
    <s v=" United States"/>
    <m/>
    <n v="306"/>
    <n v="1085"/>
    <n v="783"/>
    <e v="#NAME?"/>
  </r>
  <r>
    <s v="Ralph Lauren"/>
    <s v="Ralph Lauren Polo Green 4oz EDT Men's Cologne New in Box"/>
    <s v="Eau de Toilette"/>
    <n v="36.99"/>
    <s v="US $36.99/ea"/>
    <n v="6"/>
    <s v="6 available / 39 sold"/>
    <n v="39"/>
    <s v="May 24, 2024 09:46:54 PDT"/>
    <s v="Dearborn Heights, Michigan, United States"/>
    <x v="1"/>
    <n v="1442.6100000000001"/>
    <s v="Dearborn Heights"/>
    <s v=" Michigan"/>
    <s v=" United States"/>
    <m/>
    <n v="306"/>
    <n v="1085"/>
    <n v="1090"/>
    <e v="#NAME?"/>
  </r>
  <r>
    <s v="Ralph Lauren"/>
    <s v="Ralph Lauren Polo Red 6.7oz / 200ml Men's Eau De Toilette Spray Brand New Sealed"/>
    <s v="Eau de Toilette"/>
    <n v="41.95"/>
    <s v="US $41.95/ea"/>
    <n v="7"/>
    <s v="7 available / 37 sold"/>
    <n v="37"/>
    <s v="May 19, 2024 19:20:33 PDT"/>
    <s v="San Jose, California, United States"/>
    <x v="1"/>
    <n v="1552.15"/>
    <s v="San Jose"/>
    <s v=" California"/>
    <s v=" United States"/>
    <m/>
    <n v="306"/>
    <n v="1108"/>
    <n v="1065"/>
    <e v="#NAME?"/>
  </r>
  <r>
    <s v="Ralph Lauren"/>
    <s v="Polo Blue by Ralph Lauren Cologne for Men 4.2 oz Brand New"/>
    <s v="Eau de Toilette"/>
    <n v="31.99"/>
    <s v="US $31.99"/>
    <n v="9"/>
    <s v="9 available / 35 sold"/>
    <n v="35"/>
    <s v="May 24, 2024 02:00:07 PDT"/>
    <s v="Hackensack, New Jersey, United States"/>
    <x v="1"/>
    <n v="1119.6499999999999"/>
    <s v="Hackensack"/>
    <s v=" New Jersey"/>
    <s v=" United States"/>
    <m/>
    <n v="306"/>
    <n v="1131"/>
    <n v="1210"/>
    <e v="#NAME?"/>
  </r>
  <r>
    <s v="Ralph Lauren"/>
    <s v="Romance by Ralph Lauren 3.4 oz EDP Perfume for Women New In Box"/>
    <s v="Eau de Parfum"/>
    <n v="46.94"/>
    <s v="US $46.94"/>
    <n v="10"/>
    <s v="More than 10 available / 32 sold"/>
    <n v="32"/>
    <s v="May 21, 2024 07:49:00 PDT"/>
    <s v="Centralia, Washington, United States"/>
    <x v="0"/>
    <n v="1502.08"/>
    <s v="Centralia"/>
    <s v=" Washington"/>
    <s v=" United States"/>
    <m/>
    <n v="306"/>
    <n v="1163"/>
    <n v="1074"/>
    <e v="#NAME?"/>
  </r>
  <r>
    <s v="Ralph Lauren"/>
    <s v="Polo Blue by Ralph Lauren Eau De Parfum Spray 4.2 oz 125 ml For Men"/>
    <s v="Eau de Parfum"/>
    <n v="43"/>
    <s v="US $43.00"/>
    <n v="5"/>
    <s v="5 available / 32 sold"/>
    <n v="32"/>
    <s v="May 20, 2024 10:33:43 PDT"/>
    <s v="Hamtramck, Michigan, United States"/>
    <x v="1"/>
    <n v="1376"/>
    <s v="Hamtramck"/>
    <s v=" Michigan"/>
    <s v=" United States"/>
    <m/>
    <n v="306"/>
    <n v="1163"/>
    <n v="1115"/>
    <e v="#NAME?"/>
  </r>
  <r>
    <s v="Ralph Lauren"/>
    <s v="Polo Blue by Ralph Lauren 4.2 Oz – Men's Eau De Toilette, Sealed Packaging"/>
    <s v="Eau de Toilette"/>
    <n v="34.99"/>
    <s v="US $34.99/ea"/>
    <n v="5"/>
    <s v="5 available / 31 sold"/>
    <n v="31"/>
    <s v="May 18, 2024 08:45:33 PDT"/>
    <s v="Dearborn, Michigan, United States"/>
    <x v="1"/>
    <n v="1084.69"/>
    <s v="Dearborn"/>
    <s v=" Michigan"/>
    <s v=" United States"/>
    <m/>
    <n v="306"/>
    <n v="1177"/>
    <n v="1230"/>
    <e v="#NAME?"/>
  </r>
  <r>
    <s v="Ralph Lauren"/>
    <s v="Polo Green SET by Ralph Lauren EDT for Men 4.0 oz - 118 ml /15ml *NEW IN BOX*"/>
    <s v="Eau de Toilette"/>
    <n v="44.99"/>
    <s v="US $44.99"/>
    <n v="10"/>
    <s v="More than 10 available / 27 sold"/>
    <n v="27"/>
    <s v="May 08, 2024 10:18:58 PDT"/>
    <s v="Miami, Florida, United States"/>
    <x v="1"/>
    <n v="1214.73"/>
    <s v="Miami"/>
    <s v=" Florida"/>
    <s v=" United States"/>
    <m/>
    <n v="306"/>
    <n v="1226"/>
    <n v="1168"/>
    <e v="#NAME?"/>
  </r>
  <r>
    <s v="Ralph Lauren"/>
    <s v="Ralph Lauren Polo Black 4.2 oz / 125 ml Eau De Toilette Spray For Men Brand New!"/>
    <s v="Eau de Toilette"/>
    <n v="28.2"/>
    <s v="US $28.20/ea"/>
    <n v="8"/>
    <s v="8 available / 24 sold"/>
    <n v="24"/>
    <s v="May 21, 2024 10:01:54 PDT"/>
    <s v="Hamtramck, Michigan, United States"/>
    <x v="1"/>
    <n v="676.8"/>
    <s v="Hamtramck"/>
    <s v=" Michigan"/>
    <s v=" United States"/>
    <m/>
    <n v="306"/>
    <n v="1275"/>
    <n v="1382"/>
    <e v="#NAME?"/>
  </r>
  <r>
    <s v="Ralph Lauren"/>
    <s v="Men Polo Deep Blue by Ralph Lauren 4.2 oz Parfum Cologne New In Box"/>
    <s v="Eau de Parfum"/>
    <n v="53.99"/>
    <s v="US $53.99"/>
    <n v="2"/>
    <s v="2 available / 16 sold"/>
    <n v="16"/>
    <s v="May 20, 2024 01:23:56 PDT"/>
    <s v="Orlando, Florida, United States"/>
    <x v="1"/>
    <n v="863.84"/>
    <s v="Orlando"/>
    <s v=" Florida"/>
    <s v=" United States"/>
    <m/>
    <n v="306"/>
    <n v="1433"/>
    <n v="1303"/>
    <e v="#NAME?"/>
  </r>
  <r>
    <s v="Ralph Lauren"/>
    <s v="Ralph Lauren Polo Black - Bold 4.2oz Men's EDT, New in Sealed Box"/>
    <s v="Eau de Toilette"/>
    <n v="31.99"/>
    <s v="US $31.99/ea"/>
    <n v="6"/>
    <s v="6 available / 15 sold"/>
    <n v="15"/>
    <s v="May 13, 2024 09:33:41 PDT"/>
    <s v="Dearborn Heights, Michigan, United States"/>
    <x v="1"/>
    <n v="479.84999999999997"/>
    <s v="Dearborn Heights"/>
    <s v=" Michigan"/>
    <s v=" United States"/>
    <m/>
    <n v="306"/>
    <n v="1456"/>
    <n v="1519"/>
    <e v="#NAME?"/>
  </r>
  <r>
    <s v="Ralph Lauren"/>
    <s v="Polo Double Black 4.2 oz by Ralph Lauren Mens Eau De Toilette Spray New &amp; Sealed"/>
    <s v="Eau de Toilette"/>
    <n v="44.99"/>
    <s v="US $44.99/ea"/>
    <n v="6"/>
    <s v="6 available / 14 sold"/>
    <n v="14"/>
    <s v="May 21, 2024 23:16:01 PDT"/>
    <s v="Warren, Michigan, United States"/>
    <x v="1"/>
    <n v="629.86"/>
    <s v="Warren"/>
    <s v=" Michigan"/>
    <s v=" United States"/>
    <m/>
    <n v="306"/>
    <n v="1480"/>
    <n v="1417"/>
    <e v="#NAME?"/>
  </r>
  <r>
    <s v="Ralph Lauren"/>
    <s v="*Brand New 2024 Release* POLO 67 by Ralph Lauren - 10ML Travel Sample - Nice!!!!"/>
    <s v="Eau de Toilette"/>
    <n v="22.99"/>
    <s v="US $22.99/ea"/>
    <n v="6"/>
    <s v="6 available / 14 sold"/>
    <n v="14"/>
    <s v="May 12, 2024 17:06:25 PDT"/>
    <s v="Brooklyn, New York, United States"/>
    <x v="1"/>
    <n v="321.85999999999996"/>
    <s v="Brooklyn"/>
    <s v=" New York"/>
    <s v=" United States"/>
    <m/>
    <n v="306"/>
    <n v="1480"/>
    <n v="1639"/>
    <e v="#NAME?"/>
  </r>
  <r>
    <s v="Ralph Lauren"/>
    <s v="Ralph by Ralph Lauren 3.4 oz EDT Perfume for Women TSTR"/>
    <s v="Eau de Toilette"/>
    <n v="43.98"/>
    <s v="US $43.98"/>
    <n v="7"/>
    <s v="7 available / 12 sold"/>
    <n v="12"/>
    <s v=""/>
    <s v="Bellaire, Texas, United States"/>
    <x v="0"/>
    <n v="527.76"/>
    <s v="Bellaire"/>
    <s v=" Texas"/>
    <s v=" United States"/>
    <m/>
    <n v="306"/>
    <n v="1531"/>
    <n v="1488"/>
    <e v="#NAME?"/>
  </r>
  <r>
    <s v="Ralph Lauren"/>
    <s v="Ralph Lauren Polo Earth Spray - Eau De Toilette (EDT) - 1.36 fl oz - New"/>
    <s v="Eau de Toilette"/>
    <n v="29.99"/>
    <s v="US $29.99/ea"/>
    <n v="10"/>
    <s v="More than 10 available / 8 sold"/>
    <n v="8"/>
    <s v="Apr 26, 2024 20:26:52 PDT"/>
    <s v="Middletown, Delaware, United States"/>
    <x v="1"/>
    <n v="239.92"/>
    <s v="Middletown"/>
    <s v=" Delaware"/>
    <s v=" United States"/>
    <m/>
    <n v="306"/>
    <n v="1644"/>
    <n v="1711"/>
    <e v="#NAME?"/>
  </r>
  <r>
    <s v="Ralph Lauren"/>
    <s v="Polo Ralph Lauren Black EDT Eau De Toilette 2.5 oz. NIB! SEALED!"/>
    <s v="Eau de Toilette"/>
    <n v="25"/>
    <s v="US $25.00/ea"/>
    <n v="5"/>
    <s v="5 available / 8 sold"/>
    <n v="8"/>
    <s v="Apr 11, 2024 04:33:41 PDT"/>
    <s v="Nine Mile Falls, Washington, United States"/>
    <x v="1"/>
    <n v="200"/>
    <s v="Nine Mile Falls"/>
    <s v=" Washington"/>
    <s v=" United States"/>
    <m/>
    <n v="306"/>
    <n v="1644"/>
    <n v="1751"/>
    <e v="#NAME?"/>
  </r>
  <r>
    <s v="Ralph Lauren"/>
    <s v="Ralph Lauren Polo Green EDT - Classic Woody Fragrance 4oz Sealed"/>
    <s v="Eau de Toilette"/>
    <n v="36.99"/>
    <s v="US $36.99/ea"/>
    <n v="5"/>
    <s v="5 available / 7 sold"/>
    <n v="7"/>
    <s v="May 23, 2024 09:45:25 PDT"/>
    <s v="Hamtramck, Michigan, United States"/>
    <x v="1"/>
    <n v="258.93"/>
    <s v="Hamtramck"/>
    <s v=" Michigan"/>
    <s v=" United States"/>
    <m/>
    <n v="306"/>
    <n v="1686"/>
    <n v="1698"/>
    <e v="#NAME?"/>
  </r>
  <r>
    <s v="Ralph Lauren"/>
    <s v="*Brand New 2024 Release* POLO 67 by Ralph Lauren - 2ML Travel Sample - Nice!!!"/>
    <s v="Eau de Parfum"/>
    <n v="12.99"/>
    <s v="US $12.99/ea"/>
    <n v="5"/>
    <s v="5 available / 5 sold"/>
    <n v="5"/>
    <s v="May 09, 2024 04:53:41 PDT"/>
    <s v="Brooklyn, New York, United States"/>
    <x v="1"/>
    <n v="64.95"/>
    <s v="Brooklyn"/>
    <s v=" New York"/>
    <s v=" United States"/>
    <m/>
    <n v="306"/>
    <n v="1754"/>
    <n v="1928"/>
    <e v="#NAME?"/>
  </r>
  <r>
    <s v="Ralph Lauren"/>
    <s v="Polo Red by Ralph Lauren Men's 6.7oz EDT - Vibrant Scent, Sealed New"/>
    <s v="Eau de Toilette"/>
    <n v="44.49"/>
    <s v="US $44.49/ea"/>
    <n v="5"/>
    <s v="5 available / 4 sold"/>
    <n v="4"/>
    <s v="May 18, 2024 08:26:37 PDT"/>
    <s v="Flat Lick, Kentucky, United States"/>
    <x v="1"/>
    <n v="177.96"/>
    <s v="Flat Lick"/>
    <s v=" Kentucky"/>
    <s v=" United States"/>
    <m/>
    <n v="306"/>
    <n v="1798"/>
    <n v="1781"/>
    <e v="#NAME?"/>
  </r>
  <r>
    <s v="Ralph Lauren"/>
    <s v="Ralph Lauren Romance Rose Eau de Parfum 3.4 oz 100 ml Brand New Sealed"/>
    <s v="Eau de Parfum"/>
    <n v="44.99"/>
    <s v="US $44.99/ea"/>
    <n v="7"/>
    <s v="7 available / 3 sold"/>
    <n v="3"/>
    <s v="May 20, 2024 00:26:46 PDT"/>
    <s v="Warren, Michigan, United States"/>
    <x v="0"/>
    <n v="134.97"/>
    <s v="Warren"/>
    <s v=" Michigan"/>
    <s v=" United States"/>
    <m/>
    <n v="306"/>
    <n v="1848"/>
    <n v="1834"/>
    <e v="#NAME?"/>
  </r>
  <r>
    <s v="Ralph Lauren"/>
    <s v="Ralph Lauren Polo Est. 67 Eau De Toilette .34 oz. Travel  Spray New!"/>
    <s v="Eau de Toilette"/>
    <n v="26.5"/>
    <s v="US $26.50"/>
    <n v="3"/>
    <s v="3 available / 3 sold"/>
    <n v="3"/>
    <s v="May 22, 2024 18:18:03 PDT"/>
    <s v="Henrico, Virginia, United States"/>
    <x v="1"/>
    <n v="79.5"/>
    <s v="Henrico"/>
    <s v=" Virginia"/>
    <s v=" United States"/>
    <m/>
    <n v="306"/>
    <n v="1848"/>
    <n v="1901"/>
    <e v="#NAME?"/>
  </r>
  <r>
    <s v="Ralph Lauren"/>
    <s v="New &amp; Sealed! Polo Black by Ralph Lauren 2.5 oz Cologne for Men 7D"/>
    <s v="Eau de Toilette"/>
    <n v="22.5"/>
    <s v="US $22.50"/>
    <n v="10"/>
    <s v="More than 10 available / 2 sold"/>
    <n v="2"/>
    <s v=""/>
    <s v="Mesa, Arizona, United States"/>
    <x v="1"/>
    <n v="45"/>
    <s v="Mesa"/>
    <s v=" Arizona"/>
    <s v=" United States"/>
    <m/>
    <n v="306"/>
    <n v="1891"/>
    <n v="1948"/>
    <e v="#NAME?"/>
  </r>
  <r>
    <s v="Rasasi"/>
    <s v="Rasasi Men's Hawas EDP Spray 3.4 oz Fragrances 614514331026"/>
    <s v="Eau de Parfum"/>
    <n v="45.11"/>
    <s v="US $45.11"/>
    <m/>
    <s v="Limited quantity available / 258 sold"/>
    <n v="258"/>
    <s v="May 24, 2024 09:50:28 PDT"/>
    <s v="Brooklyn, New York, United States"/>
    <x v="1"/>
    <n v="11638.38"/>
    <s v="Brooklyn"/>
    <s v=" New York"/>
    <s v=" United States"/>
    <m/>
    <n v="307"/>
    <n v="521"/>
    <n v="442"/>
    <e v="#NAME?"/>
  </r>
  <r>
    <s v="Rasasi"/>
    <s v="Rasasi Hawas For Men EDP Parfum Spray 3.3 OZ New In Sealed Box"/>
    <s v="Eau de Parfum"/>
    <n v="53.99"/>
    <s v="US $53.99/ea"/>
    <n v="12"/>
    <s v="12 available / 140 sold"/>
    <n v="140"/>
    <s v="May 24, 2024 09:23:11 PDT"/>
    <s v="Melissa, Texas, United States"/>
    <x v="1"/>
    <n v="7558.6"/>
    <s v="Melissa"/>
    <s v=" Texas"/>
    <s v=" United States"/>
    <m/>
    <n v="307"/>
    <n v="686"/>
    <n v="560"/>
    <e v="#NAME?"/>
  </r>
  <r>
    <s v="Rasasi"/>
    <s v="It's Essential EDP Perfume By Rasasi 100 ML:🥇Hot New Rasasi Premium Line🥇"/>
    <s v="Eau de Parfum"/>
    <n v="45"/>
    <s v="US $45.00/ea"/>
    <n v="8"/>
    <s v="8 available / 37 sold"/>
    <n v="37"/>
    <s v="May 17, 2024 09:22:33 PDT"/>
    <s v="San Diego, California, United States"/>
    <x v="1"/>
    <n v="1665"/>
    <s v="San Diego"/>
    <s v=" California"/>
    <s v=" United States"/>
    <m/>
    <n v="307"/>
    <n v="1108"/>
    <n v="1038"/>
    <e v="#NAME?"/>
  </r>
  <r>
    <s v="Rasasi"/>
    <s v="RASASI Hawas Ice For Men EDP - 100Ml (3.4Oz)"/>
    <s v="Eau de Parfum"/>
    <n v="78"/>
    <s v="US $78.00"/>
    <n v="6"/>
    <s v="6 available / 27 sold"/>
    <n v="27"/>
    <s v="May 20, 2024 13:03:25 PDT"/>
    <s v="Astoria, New York, United States"/>
    <x v="1"/>
    <n v="2106"/>
    <s v="Astoria"/>
    <s v=" New York"/>
    <s v=" United States"/>
    <m/>
    <n v="307"/>
    <n v="1226"/>
    <n v="941"/>
    <e v="#NAME?"/>
  </r>
  <r>
    <s v="Rasasi"/>
    <s v="Rasasi Hawas for Men sample"/>
    <s v="Eau de Parfum"/>
    <n v="16.97"/>
    <s v="US $16.97"/>
    <n v="10"/>
    <s v="More than 10 available / 16 sold"/>
    <n v="16"/>
    <s v="May 15, 2024 18:42:00 PDT"/>
    <s v="Buhl, Idaho, United States"/>
    <x v="1"/>
    <n v="271.52"/>
    <s v="Buhl"/>
    <s v=" Idaho"/>
    <s v=" United States"/>
    <m/>
    <n v="307"/>
    <n v="1433"/>
    <n v="1686"/>
    <e v="#NAME?"/>
  </r>
  <r>
    <s v="Rasasi"/>
    <s v="Rasasi It's Essential for Men Long Lasting Eau De Parfum- 100ml- FREE SHIPPING"/>
    <s v="Eau de Parfum"/>
    <n v="38"/>
    <s v="US $38.00"/>
    <n v="8"/>
    <s v="8 available / 12 sold"/>
    <n v="12"/>
    <s v="May 17, 2024 18:15:39 PDT"/>
    <s v="DELHI, DELHI, India"/>
    <x v="1"/>
    <n v="456"/>
    <s v="DELHI"/>
    <s v=" DELHI"/>
    <s v=" India"/>
    <m/>
    <n v="307"/>
    <n v="1531"/>
    <n v="1534"/>
    <e v="#NAME?"/>
  </r>
  <r>
    <s v="Rasasi"/>
    <s v="Brilliant Silver EDP Perfume By Rasasi 100 ML:🥇Hot New Rasasi Premium Line🥇"/>
    <s v="Eau de Parfum"/>
    <n v="41.95"/>
    <s v="US $41.95"/>
    <m/>
    <s v="Last One / 7 sold"/>
    <n v="7"/>
    <s v="May 20, 2024 09:41:59 PDT"/>
    <s v="Bridgeview, Illinois, United States"/>
    <x v="1"/>
    <n v="293.65000000000003"/>
    <s v="Bridgeview"/>
    <s v=" Illinois"/>
    <s v=" United States"/>
    <m/>
    <n v="307"/>
    <n v="1686"/>
    <n v="1673"/>
    <e v="#NAME?"/>
  </r>
  <r>
    <s v="Rasasi"/>
    <s v="Rasasi Ladies Daarej EDP Spray 3.4 oz Fragrances 614514177013"/>
    <s v="Fragrances"/>
    <n v="18.79"/>
    <s v="US $18.79"/>
    <n v="3"/>
    <s v="3 available / 5 sold"/>
    <n v="5"/>
    <s v="May 22, 2024 14:38:40 PDT"/>
    <s v="Brooklyn, New York, United States"/>
    <x v="0"/>
    <n v="93.949999999999989"/>
    <s v="Brooklyn"/>
    <s v=" New York"/>
    <s v=" United States"/>
    <m/>
    <n v="307"/>
    <n v="1754"/>
    <n v="1882"/>
    <e v="#NAME?"/>
  </r>
  <r>
    <s v="Rasasi"/>
    <s v="RASASI DAREEJ 3.4 oz-100 ml Men EDP Spray New &amp; Sealed New sale"/>
    <s v="Eau de Parfum"/>
    <n v="25.99"/>
    <s v="US $25.99"/>
    <n v="10"/>
    <s v="More than 10 available / 3 sold"/>
    <n v="3"/>
    <s v="May 19, 2024 15:48:43 PDT"/>
    <s v="Windsor Mill, Maryland, United States"/>
    <x v="1"/>
    <n v="77.97"/>
    <s v="Windsor Mill"/>
    <s v=" Maryland"/>
    <s v=" United States"/>
    <m/>
    <n v="307"/>
    <n v="1848"/>
    <n v="1904"/>
    <e v="#NAME?"/>
  </r>
  <r>
    <s v="Rasasi"/>
    <s v="Hawas by Rasasi 3.4oz EDP for Men NEW SEALED Box"/>
    <s v="Eau de Parfum"/>
    <n v="49.5"/>
    <s v="US $49.50/ea"/>
    <n v="10"/>
    <s v="More than 10 available / 2 sold"/>
    <n v="2"/>
    <s v=""/>
    <s v="Miami, Florida, United States"/>
    <x v="1"/>
    <n v="99"/>
    <s v="Miami"/>
    <s v=" Florida"/>
    <s v=" United States"/>
    <m/>
    <n v="307"/>
    <n v="1891"/>
    <n v="1874"/>
    <e v="#NAME?"/>
  </r>
  <r>
    <s v="RawChemistry"/>
    <s v="FOR HIM by RAW CHEMISRTY 30ml/1oz Peromone Cologne Spray"/>
    <s v="cologne"/>
    <n v="30.95"/>
    <s v="US $30.95"/>
    <n v="13"/>
    <s v="13 available / 4 sold"/>
    <n v="4"/>
    <s v="May 19, 2024 06:43:30 PDT"/>
    <s v="Maiden, North Carolina, United States"/>
    <x v="1"/>
    <n v="123.8"/>
    <s v="Maiden"/>
    <s v=" North Carolina"/>
    <s v=" United States"/>
    <m/>
    <n v="308"/>
    <n v="1798"/>
    <n v="1850"/>
    <e v="#NAME?"/>
  </r>
  <r>
    <s v="Revlon"/>
    <s v="Charlie White by Revlon Eau de Toilette Perfume for Women 3.4 oz New In Box"/>
    <s v="Eau de Toilette"/>
    <n v="7.99"/>
    <s v="US $7.99"/>
    <n v="8"/>
    <s v="8 available / 131 sold"/>
    <n v="131"/>
    <s v="May 21, 2024 10:24:12 PDT"/>
    <s v="Highland Park, Michigan, United States"/>
    <x v="0"/>
    <n v="1046.69"/>
    <s v="Highland Park"/>
    <s v=" Michigan"/>
    <s v=" United States"/>
    <m/>
    <n v="309"/>
    <n v="698"/>
    <n v="1243"/>
    <e v="#NAME?"/>
  </r>
  <r>
    <s v="Reyane Tradition"/>
    <s v="Insurrection II Sport by Reyane Tradition cologne for men EDT 3.0 oz New in Box"/>
    <s v="Eau de Toilette"/>
    <n v="25.96"/>
    <s v="US $25.96/ea"/>
    <m/>
    <s v="Limited quantity available / 214 sold"/>
    <n v="214"/>
    <s v="May 06, 2024 21:18:47 PDT"/>
    <s v="Dallas, Texas, United States"/>
    <x v="1"/>
    <n v="5555.4400000000005"/>
    <s v="Dallas"/>
    <s v=" Texas"/>
    <s v=" United States"/>
    <m/>
    <n v="310"/>
    <n v="576"/>
    <n v="659"/>
    <e v="#NAME?"/>
  </r>
  <r>
    <s v="REYANE TRADITION"/>
    <s v="Insurrection Born To Be a King By Reyane Tradition for Men EDP 3.3 OZ"/>
    <s v="Perfume"/>
    <n v="85.2"/>
    <s v="US $85.20"/>
    <n v="4"/>
    <s v="4 available / 73 sold"/>
    <n v="73"/>
    <s v="May 22, 2024 16:53:06 PDT"/>
    <s v="Miami, Florida, United States"/>
    <x v="1"/>
    <n v="6219.6"/>
    <s v="Miami"/>
    <s v=" Florida"/>
    <s v=" United States"/>
    <m/>
    <n v="310"/>
    <n v="880"/>
    <n v="624"/>
    <e v="#NAME?"/>
  </r>
  <r>
    <s v="Reyane Tradition"/>
    <s v="Insurrection II Wild 3.0 oz By Reyane Tradition Eau De Toilette Men Fragrance"/>
    <s v="Eau de Toilette"/>
    <n v="22.99"/>
    <s v="US $22.99"/>
    <m/>
    <s v="Last One / 12 sold"/>
    <n v="12"/>
    <s v="May 21, 2024 16:52:49 PDT"/>
    <s v="New York, New York, United States"/>
    <x v="1"/>
    <n v="275.88"/>
    <s v="New York"/>
    <s v=" New York"/>
    <s v=" United States"/>
    <m/>
    <n v="310"/>
    <n v="1531"/>
    <n v="1683"/>
    <e v="#NAME?"/>
  </r>
  <r>
    <s v="Rihanna"/>
    <s v="FENTY by RIHANNA Eau de Parfum 1.5ml Sample Size Travel Mini NIB. Authentic."/>
    <s v="Eau de Parfum"/>
    <n v="12.49"/>
    <s v="US $12.49/ea"/>
    <n v="5"/>
    <s v="5 available / 10 sold"/>
    <n v="10"/>
    <s v="May 04, 2024 19:06:40 PDT"/>
    <s v="Portland, Oregon, United States"/>
    <x v="0"/>
    <n v="124.9"/>
    <s v="Portland"/>
    <s v=" Oregon"/>
    <s v=" United States"/>
    <m/>
    <n v="311"/>
    <n v="1586"/>
    <n v="1849"/>
    <e v="#NAME?"/>
  </r>
  <r>
    <s v="Robert Piguet"/>
    <s v="FRACAS by Robert Piguet Parfum Mini Women Splash 0.14 oz. No Box  New &amp; RARE(P44"/>
    <s v="Parfum"/>
    <n v="23.99"/>
    <s v="US $23.99/ea"/>
    <n v="10"/>
    <s v="More than 10 available / 95 sold"/>
    <n v="95"/>
    <s v="Apr 20, 2024 08:52:02 PDT"/>
    <s v="Edison, New Jersey, United States"/>
    <x v="0"/>
    <n v="2279.0499999999997"/>
    <s v="Edison"/>
    <s v=" New Jersey"/>
    <s v=" United States"/>
    <m/>
    <n v="312"/>
    <n v="806"/>
    <n v="916"/>
    <e v="#NAME?"/>
  </r>
  <r>
    <s v="Robert Piguet"/>
    <s v="Fracas by Robert Piguet Eau De Parfum 1.7 oz/50ml Spray New No Box"/>
    <s v="Perfume"/>
    <n v="72"/>
    <s v="US $72.00/ea"/>
    <n v="8"/>
    <s v="8 available / 41 sold"/>
    <n v="41"/>
    <s v="Apr 06, 2024 09:39:08 PDT"/>
    <s v="Congers, New York, United States"/>
    <x v="0"/>
    <n v="2952"/>
    <s v="Congers"/>
    <s v=" New York"/>
    <s v=" United States"/>
    <m/>
    <n v="312"/>
    <n v="1064"/>
    <n v="836"/>
    <e v="#NAME?"/>
  </r>
  <r>
    <s v="Robert Piguet"/>
    <s v="Rollerball Fracas by Robert Piguet Eau De Parfum 0.25 oz / 7.5 ml new"/>
    <s v="Eau de Parfum"/>
    <n v="29.95"/>
    <s v="US $29.95/ea"/>
    <n v="10"/>
    <s v="More than 10 available / 14 sold"/>
    <n v="14"/>
    <s v=""/>
    <s v="Keyport, New Jersey, United States"/>
    <x v="0"/>
    <n v="419.3"/>
    <s v="Keyport"/>
    <s v=" New Jersey"/>
    <s v=" United States"/>
    <m/>
    <n v="312"/>
    <n v="1480"/>
    <n v="1567"/>
    <e v="#NAME?"/>
  </r>
  <r>
    <s v="Robert Piguet"/>
    <s v="Fracas De Robert Piguet  Edp Spray 3.4oz/100ml New &amp; Unbox Authentic"/>
    <s v="Eau de Parfum"/>
    <n v="99"/>
    <s v="US $99.00"/>
    <n v="5"/>
    <s v="5 available / 7 sold"/>
    <n v="7"/>
    <s v="May 20, 2024 03:26:06 PDT"/>
    <s v="Congers, New York, United States"/>
    <x v="0"/>
    <n v="693"/>
    <s v="Congers"/>
    <s v=" New York"/>
    <s v=" United States"/>
    <m/>
    <n v="312"/>
    <n v="1686"/>
    <n v="1374"/>
    <e v="#NAME?"/>
  </r>
  <r>
    <s v="Roberto Cavalli"/>
    <s v="Roberto Cavalli Men's Uomo EDT Spray 3.4 oz (100 ml) Sealed"/>
    <s v="Eau de Toilette"/>
    <n v="42.95"/>
    <s v="US $42.95/ea"/>
    <n v="10"/>
    <s v="More than 10 available / 8 sold"/>
    <n v="8"/>
    <s v="May 04, 2024 05:03:56 PDT"/>
    <s v="Keyport, New Jersey, United States"/>
    <x v="1"/>
    <n v="343.6"/>
    <s v="Keyport"/>
    <s v=" New Jersey"/>
    <s v=" United States"/>
    <m/>
    <n v="313"/>
    <n v="1644"/>
    <n v="1616"/>
    <e v="#NAME?"/>
  </r>
  <r>
    <s v="Rochas"/>
    <s v="L'homme Rochas by Rochas cologne EDT 3.3 / 3.4 oz New Tester"/>
    <s v="Eau de Toilette"/>
    <n v="24.55"/>
    <s v="US $24.55/ea"/>
    <n v="23"/>
    <s v="23 available / 433 sold"/>
    <n v="433"/>
    <s v="May 02, 2024 01:30:34 PDT"/>
    <s v="Dallas, Texas, United States"/>
    <x v="1"/>
    <n v="10630.15"/>
    <s v="Dallas"/>
    <s v=" Texas"/>
    <s v=" United States"/>
    <m/>
    <n v="314"/>
    <n v="391"/>
    <n v="464"/>
    <e v="#NAME?"/>
  </r>
  <r>
    <s v="Roja"/>
    <s v="Roja Parfums Elysium Pour Homme Parfum Cologne Sample Spray .06oz, 1.7ml in Card"/>
    <s v="Eau de Cologne"/>
    <n v="17.89"/>
    <s v="US $17.89"/>
    <n v="5"/>
    <s v="5 available / 68 sold"/>
    <n v="68"/>
    <s v="May 22, 2024 02:15:28 PDT"/>
    <s v="Phillipsburg, New Jersey, United States"/>
    <x v="1"/>
    <n v="1216.52"/>
    <s v="Phillipsburg"/>
    <s v=" New Jersey"/>
    <s v=" United States"/>
    <m/>
    <n v="315"/>
    <n v="899"/>
    <n v="1166"/>
    <e v="#NAME?"/>
  </r>
  <r>
    <s v="Roja"/>
    <s v="Roja Parfums Isola Blu Parfum Unisex 50ml / 1.7oz New With Sealed Box"/>
    <s v="Eau de Parfum"/>
    <n v="129.99"/>
    <s v="US $129.99"/>
    <n v="5"/>
    <s v="5 available / 37 sold"/>
    <n v="37"/>
    <s v="May 24, 2024 09:25:04 PDT"/>
    <s v="United States, Canada"/>
    <x v="0"/>
    <n v="4809.63"/>
    <s v="United States"/>
    <s v=" Canada"/>
    <m/>
    <m/>
    <n v="315"/>
    <n v="1108"/>
    <n v="692"/>
    <e v="#NAME?"/>
  </r>
  <r>
    <s v="Roja"/>
    <s v="Elysium Roja by Roja Parfums 3.4 oz Parfum Cologne Spray for Men New In Box"/>
    <s v="Fragrances"/>
    <n v="159.99"/>
    <s v="US $159.99/ea"/>
    <n v="10"/>
    <s v="More than 10 available / 30 sold"/>
    <n v="30"/>
    <s v="May 21, 2024 18:00:42 PDT"/>
    <s v="New York, New York, Taiwan"/>
    <x v="1"/>
    <n v="4799.7000000000007"/>
    <s v="New York"/>
    <s v=" New York"/>
    <s v=" Taiwan"/>
    <m/>
    <n v="315"/>
    <n v="1184"/>
    <n v="693"/>
    <e v="#NAME?"/>
  </r>
  <r>
    <s v="Roja"/>
    <s v="Scandal by Roja Parfums 3.4 oz Eau De Parfum Cologne Spray for Men New in Box"/>
    <s v="Eau de Parfum"/>
    <n v="109.99"/>
    <s v="US $109.99/ea"/>
    <n v="8"/>
    <s v="8 available / 26 sold"/>
    <n v="26"/>
    <s v="May 04, 2024 05:57:21 PDT"/>
    <s v="Rowland Heights, California, United States"/>
    <x v="1"/>
    <n v="2859.74"/>
    <s v="Rowland Heights"/>
    <s v=" California"/>
    <s v=" United States"/>
    <m/>
    <n v="315"/>
    <n v="1245"/>
    <n v="848"/>
    <e v="#NAME?"/>
  </r>
  <r>
    <s v="Roja"/>
    <s v="Elysium by Roja Parfums, 3.4 oz Parfum Cologne Spray for Men"/>
    <s v="Gift Sets"/>
    <n v="202.95"/>
    <s v="US $202.95/ea"/>
    <n v="2"/>
    <s v="2 available / 18 sold"/>
    <n v="18"/>
    <s v="May 24, 2024 07:55:27 PDT"/>
    <s v="Edison, New Jersey, United States"/>
    <x v="1"/>
    <n v="3653.1"/>
    <s v="Edison"/>
    <s v=" New Jersey"/>
    <s v=" United States"/>
    <m/>
    <n v="315"/>
    <n v="1389"/>
    <n v="770"/>
    <e v="#NAME?"/>
  </r>
  <r>
    <s v="Roja Dove"/>
    <s v="Roja Dove Harrods Aoud Parfum Cologne 3.4oz 100ml For Unisex New In Box"/>
    <s v="Eau de Parfum"/>
    <n v="129.99"/>
    <s v="US $129.99/ea"/>
    <n v="6"/>
    <s v="6 available / 25 sold"/>
    <n v="25"/>
    <s v="May 05, 2024 18:27:16 PDT"/>
    <s v="Pomona, California, United States"/>
    <x v="1"/>
    <n v="3249.75"/>
    <s v="Pomona"/>
    <s v=" California"/>
    <s v=" United States"/>
    <m/>
    <n v="316"/>
    <n v="1257"/>
    <n v="804"/>
    <e v="#NAME?"/>
  </r>
  <r>
    <s v="Roja Parfums"/>
    <s v="Roja Danger by Roja Parfums Extrait De Parfum 3.4 oz EDP Spray Men's New in Box"/>
    <s v="Eau de Parfum"/>
    <n v="79.989999999999995"/>
    <s v="US $79.99/ea"/>
    <n v="7"/>
    <s v="7 available / 13 sold"/>
    <n v="13"/>
    <s v="May 21, 2024 07:11:45 PDT"/>
    <s v="HongKong, Hong Kong"/>
    <x v="1"/>
    <n v="1039.8699999999999"/>
    <s v="HongKong"/>
    <s v=" Hong Kong"/>
    <m/>
    <m/>
    <n v="317"/>
    <n v="1509"/>
    <n v="1245"/>
    <e v="#NAME?"/>
  </r>
  <r>
    <s v="rue21"/>
    <s v="Rue 21 CJ Black Cologne Spray  1.7 fl. Oz  New Without Box"/>
    <s v="Cologne"/>
    <n v="25"/>
    <s v="US $25.00/ea"/>
    <n v="4"/>
    <s v="4 available / 22 sold"/>
    <n v="22"/>
    <s v="May 24, 2024 02:35:10 PDT"/>
    <s v="Chesapeake, Virginia, United States"/>
    <x v="1"/>
    <n v="550"/>
    <s v="Chesapeake"/>
    <s v=" Virginia"/>
    <s v=" United States"/>
    <m/>
    <n v="318"/>
    <n v="1310"/>
    <n v="1469"/>
    <e v="#NAME?"/>
  </r>
  <r>
    <s v="Sabrina Carpenter"/>
    <s v="Sweet Tooth by Sabrina Carpenter Perfume Women 2.5 oz New without Box &amp; Cap"/>
    <s v="Eau de Parfum"/>
    <n v="29.99"/>
    <s v="US $29.99"/>
    <n v="10"/>
    <s v="More than 10 available / 17 sold"/>
    <n v="17"/>
    <s v="May 17, 2024 11:38:31 PDT"/>
    <s v="Bogota, New Jersey, United States"/>
    <x v="0"/>
    <n v="509.83"/>
    <s v="Bogota"/>
    <s v=" New Jersey"/>
    <s v=" United States"/>
    <m/>
    <n v="319"/>
    <n v="1408"/>
    <n v="1500"/>
    <e v="#NAME?"/>
  </r>
  <r>
    <s v="Salvatore Ferragamo"/>
    <s v="Incanto Charms by Salvatore Ferragamo for women EDT 3.3 / 3.4 oz New Tester"/>
    <s v="Eau de Toilette"/>
    <n v="17.79"/>
    <s v="US $17.79/ea"/>
    <n v="15"/>
    <s v="15 available / 2,177 sold"/>
    <n v="2177"/>
    <s v="Feb 20, 2024 08:37:01 PST"/>
    <s v="Dallas, Texas, United States"/>
    <x v="0"/>
    <n v="38728.83"/>
    <s v="Dallas"/>
    <s v=" Texas"/>
    <s v=" United States"/>
    <m/>
    <n v="320"/>
    <n v="136"/>
    <n v="213"/>
    <e v="#NAME?"/>
  </r>
  <r>
    <s v="Salvatore Ferragamo"/>
    <s v="INCANTO CHARMS by Salvatore Ferragamo EDT 3.4 oz Perfume for women New in Box"/>
    <s v="Eau de Toilette"/>
    <n v="23.98"/>
    <s v="US $23.98/ea"/>
    <n v="15"/>
    <s v="15 available / 1,678 sold"/>
    <n v="1678"/>
    <s v="May 24, 2024 09:32:06 PDT"/>
    <s v="Dallas, Texas, United States"/>
    <x v="0"/>
    <n v="40238.44"/>
    <s v="Dallas"/>
    <s v=" Texas"/>
    <s v=" United States"/>
    <m/>
    <n v="320"/>
    <n v="170"/>
    <n v="203"/>
    <e v="#NAME?"/>
  </r>
  <r>
    <s v="Salvatore Ferragamo"/>
    <s v="SALVATORE FERRAGAMO POUR FEMME edp Perfume for women 3.4 / 3.3 oz New in Box"/>
    <s v="Eau de Parfum"/>
    <n v="29.25"/>
    <s v="US $29.25/ea"/>
    <n v="56"/>
    <s v="56 available / 1,347 sold"/>
    <n v="1347"/>
    <s v="May 22, 2024 15:36:00 PDT"/>
    <s v="Dallas, Texas, United States"/>
    <x v="0"/>
    <n v="39399.75"/>
    <s v="Dallas"/>
    <s v=" Texas"/>
    <s v=" United States"/>
    <m/>
    <n v="320"/>
    <n v="202"/>
    <n v="211"/>
    <e v="#NAME?"/>
  </r>
  <r>
    <s v="Salvatore Ferragamo"/>
    <s v="F by Ferragamo Pour Homme cologne EDT 3.3 / 3.4 oz New in Box"/>
    <s v="Eau de Toilette"/>
    <n v="26.86"/>
    <s v="US $26.86/ea"/>
    <n v="37"/>
    <s v="37 available / 1,047 sold"/>
    <n v="1047"/>
    <s v="May 21, 2024 09:56:08 PDT"/>
    <s v="Dallas, Texas, United States"/>
    <x v="1"/>
    <n v="28122.42"/>
    <s v="Dallas"/>
    <s v=" Texas"/>
    <s v=" United States"/>
    <m/>
    <n v="320"/>
    <n v="230"/>
    <n v="260"/>
    <e v="#NAME?"/>
  </r>
  <r>
    <s v="Salvatore Ferragamo"/>
    <s v="F Ferragamo Free Time by Salvatore Ferragamo for men EDT 3.3 / 3.4 oz New Tester"/>
    <s v="Eau de Toilette"/>
    <n v="21"/>
    <s v="US $21.00/ea"/>
    <n v="4"/>
    <s v="4 available / 785 sold"/>
    <n v="785"/>
    <s v="May 24, 2024 07:21:08 PDT"/>
    <s v="Dallas, Texas, United States"/>
    <x v="1"/>
    <n v="16485"/>
    <s v="Dallas"/>
    <s v=" Texas"/>
    <s v=" United States"/>
    <m/>
    <n v="320"/>
    <n v="270"/>
    <n v="357"/>
    <e v="#NAME?"/>
  </r>
  <r>
    <s v="Salvatore Ferragamo"/>
    <s v="Intense Leather by Salvatore Ferragamo for Men 3.4oz (100ML) Eau De Parfum Spray"/>
    <s v="Eau de Parfum"/>
    <n v="69.95"/>
    <s v="US $69.95"/>
    <n v="5"/>
    <s v="5 available / 120 sold"/>
    <n v="120"/>
    <s v="May 13, 2024 17:50:50 PDT"/>
    <s v="Brooklyn, New York, United States"/>
    <x v="1"/>
    <n v="8394"/>
    <s v="Brooklyn"/>
    <s v=" New York"/>
    <s v=" United States"/>
    <m/>
    <n v="320"/>
    <n v="735"/>
    <n v="533"/>
    <e v="#NAME?"/>
  </r>
  <r>
    <s v="Salvatore Ferragamo"/>
    <s v="Salvatore Ferragamo Men's &quot;F&quot; Pour Homme Black EDT Spray 3.4 oz Fragrances"/>
    <s v="Eau de Toilette"/>
    <n v="28.19"/>
    <s v="US $28.19"/>
    <n v="3"/>
    <s v="3 available / 23 sold"/>
    <n v="23"/>
    <s v="May 23, 2024 21:08:23 PDT"/>
    <s v="Brooklyn, New York, United States"/>
    <x v="1"/>
    <n v="648.37"/>
    <s v="Brooklyn"/>
    <s v=" New York"/>
    <s v=" United States"/>
    <m/>
    <n v="320"/>
    <n v="1294"/>
    <n v="1406"/>
    <e v="#NAME?"/>
  </r>
  <r>
    <s v="Salvatore Ferragamo"/>
    <s v="Salvatore Ferragamo Intense Leather Eau de Parfum for Men 1.0 Oz / 30ml"/>
    <s v="Eau de Parfum"/>
    <n v="26.99"/>
    <s v="US $26.99/ea"/>
    <n v="3"/>
    <s v="3 available / 14 sold"/>
    <n v="14"/>
    <s v="May 19, 2024 17:29:51 PDT"/>
    <s v="Miami, Florida, United States"/>
    <x v="1"/>
    <n v="377.85999999999996"/>
    <s v="Miami"/>
    <s v=" Florida"/>
    <s v=" United States"/>
    <m/>
    <n v="320"/>
    <n v="1480"/>
    <n v="1597"/>
    <e v="#NAME?"/>
  </r>
  <r>
    <s v="Salvatore Ferragamo"/>
    <s v="Salvatore Ferragamo Uomo Eau De Toilette 100.0 ML IN WHITE BOX"/>
    <s v="Eau de Toilette"/>
    <n v="32.99"/>
    <s v="US $32.99"/>
    <m/>
    <s v="Last One / 10 sold"/>
    <n v="10"/>
    <s v="May 23, 2024 11:29:21 PDT"/>
    <s v="Edison, New Jersey, United States"/>
    <x v="1"/>
    <n v="329.90000000000003"/>
    <s v="Edison"/>
    <s v=" New Jersey"/>
    <s v=" United States"/>
    <m/>
    <n v="320"/>
    <n v="1586"/>
    <n v="1632"/>
    <e v="#NAME?"/>
  </r>
  <r>
    <s v="Salvatore Ferragamo"/>
    <s v="Salvatore Ferragamo Acqua Essenziale Eau De Toilette Spray for Men 3.4 oz"/>
    <s v="Eau de Toilette"/>
    <n v="23"/>
    <s v="US $23.00/ea"/>
    <n v="6"/>
    <s v="6 available / 9 sold"/>
    <n v="9"/>
    <s v="May 13, 2024 09:37:01 PDT"/>
    <s v="Glendora, California, United States"/>
    <x v="1"/>
    <n v="207"/>
    <s v="Glendora"/>
    <s v=" California"/>
    <s v=" United States"/>
    <m/>
    <n v="320"/>
    <n v="1615"/>
    <n v="1746"/>
    <e v="#NAME?"/>
  </r>
  <r>
    <s v="Salvatore Ferragamo"/>
    <s v="Salvatore Ferragamo Men's Uomo Urban Feel EDT Spray 3.4 oz Fragrances"/>
    <s v="Eau de Toilette"/>
    <n v="32.89"/>
    <s v="US $32.89"/>
    <n v="3"/>
    <s v="3 available / 5 sold"/>
    <n v="5"/>
    <s v="May 19, 2024 09:08:53 PDT"/>
    <s v="Brooklyn, New York, United States"/>
    <x v="1"/>
    <n v="164.45"/>
    <s v="Brooklyn"/>
    <s v=" New York"/>
    <s v=" United States"/>
    <m/>
    <n v="320"/>
    <n v="1754"/>
    <n v="1795"/>
    <e v="#NAME?"/>
  </r>
  <r>
    <s v="Sarah Jessica Parker"/>
    <s v="LOVELY by Sarah Jessica Parker Perfume for Women 3.4 oz 100 ml EDP Spray NEW"/>
    <s v="Eau de Parfum"/>
    <n v="19.95"/>
    <s v="US $19.95"/>
    <m/>
    <s v="Last One / 915 sold"/>
    <n v="915"/>
    <s v="Apr 24, 2024 05:24:27 PDT"/>
    <s v="TX, United States"/>
    <x v="0"/>
    <n v="18254.25"/>
    <s v="TX"/>
    <s v=" United States"/>
    <m/>
    <m/>
    <n v="321"/>
    <n v="252"/>
    <n v="335"/>
    <e v="#NAME?"/>
  </r>
  <r>
    <s v="Sarah Jessica Parker"/>
    <s v="Lovely Jessica Parker 2pc Gift Set 3.4oz Perfume + Body Lotion 6.7oz~damaged box"/>
    <s v="Perfume"/>
    <n v="25.99"/>
    <s v="US $25.99/ea"/>
    <n v="13"/>
    <s v="13 available / 39 sold"/>
    <n v="39"/>
    <s v="May 22, 2024 13:54:03 PDT"/>
    <s v="Staten Island, New York, United States"/>
    <x v="0"/>
    <n v="1013.6099999999999"/>
    <s v="Staten Island"/>
    <s v=" New York"/>
    <s v=" United States"/>
    <m/>
    <n v="321"/>
    <n v="1085"/>
    <n v="1252"/>
    <e v="#NAME?"/>
  </r>
  <r>
    <s v="Sarah Jessica Parker"/>
    <s v="Sarah Jessica Parker Ladies Lovely EDP Spray 6.7 oz Fragrances 5060426150678"/>
    <s v="Fragrances"/>
    <n v="27.25"/>
    <s v="US $27.25"/>
    <n v="3"/>
    <s v="3 available / 9 sold"/>
    <n v="9"/>
    <s v="May 23, 2024 17:56:48 PDT"/>
    <s v="Brooklyn, New York, United States"/>
    <x v="0"/>
    <n v="245.25"/>
    <s v="Brooklyn"/>
    <s v=" New York"/>
    <s v=" United States"/>
    <m/>
    <n v="321"/>
    <n v="1615"/>
    <n v="1710"/>
    <e v="#NAME?"/>
  </r>
  <r>
    <s v="Sean John"/>
    <s v="Sean John Unforgivable for Men EDT Cologne 4.2 oz"/>
    <s v="Eau de Toilette"/>
    <n v="29.99"/>
    <s v="US $29.99/ea"/>
    <n v="10"/>
    <s v="More than 10 available / 471 sold"/>
    <n v="471"/>
    <s v="May 23, 2024 16:29:12 PDT"/>
    <s v="Miami, Florida, United States"/>
    <x v="1"/>
    <n v="14125.289999999999"/>
    <s v="Miami"/>
    <s v=" Florida"/>
    <s v=" United States"/>
    <m/>
    <n v="322"/>
    <n v="371"/>
    <n v="394"/>
    <e v="#NAME?"/>
  </r>
  <r>
    <s v="Sean John"/>
    <s v="Sean John I Am King EDT Cologne Spray for Men 3.4 oz - New in Box"/>
    <s v="Eau de Toilette"/>
    <n v="24.99"/>
    <s v="US $24.99/ea"/>
    <n v="10"/>
    <s v="More than 10 available / 116 sold"/>
    <n v="116"/>
    <s v="May 24, 2024 04:29:16 PDT"/>
    <s v="Miami, Florida, United States"/>
    <x v="1"/>
    <n v="2898.8399999999997"/>
    <s v="Miami"/>
    <s v=" Florida"/>
    <s v=" United States"/>
    <m/>
    <n v="322"/>
    <n v="749"/>
    <n v="843"/>
    <e v="#NAME?"/>
  </r>
  <r>
    <s v="Sean John"/>
    <s v="Sean John Unforgivable Women's Body Mist 8 oz - Irresistibly Fresh Perfume Spray"/>
    <s v="Body Mist"/>
    <n v="6.99"/>
    <s v="US $6.99"/>
    <m/>
    <s v="Last One / 6 sold"/>
    <n v="6"/>
    <s v="May 14, 2024 10:01:30 PDT"/>
    <s v="Lincoln Park, Michigan, United States"/>
    <x v="0"/>
    <n v="41.94"/>
    <s v="Lincoln Park"/>
    <s v=" Michigan"/>
    <s v=" United States"/>
    <m/>
    <n v="322"/>
    <n v="1721"/>
    <n v="1953"/>
    <e v="#NAME?"/>
  </r>
  <r>
    <s v="SECERTMU"/>
    <s v="New 2024 Sexy Cologne Cupid Hypnosis Long Lasting Pheromone Perfume for Men"/>
    <s v="Perfume"/>
    <n v="15.99"/>
    <s v="US $15.99"/>
    <n v="10"/>
    <s v="More than 10 available / 889 sold"/>
    <n v="889"/>
    <s v="May 21, 2024 19:20:12 PDT"/>
    <s v="San Francisco, California, United States"/>
    <x v="1"/>
    <n v="14215.11"/>
    <s v="San Francisco"/>
    <s v=" California"/>
    <s v=" United States"/>
    <m/>
    <n v="323"/>
    <n v="254"/>
    <n v="393"/>
    <e v="#NAME?"/>
  </r>
  <r>
    <s v="SECERTMU"/>
    <s v="New 2024 Sexy Cologne Cupid Hypnosis Long Lasting Pheromone Perfume for Men"/>
    <s v="Perfume"/>
    <n v="6.97"/>
    <s v="US $6.97"/>
    <n v="10"/>
    <s v="More than 10 available / 803 sold"/>
    <n v="803"/>
    <s v="May 21, 2024 19:20:13 PDT"/>
    <s v="San Francisco, California, United States"/>
    <x v="1"/>
    <n v="5596.91"/>
    <s v="San Francisco"/>
    <s v=" California"/>
    <s v=" United States"/>
    <m/>
    <n v="323"/>
    <n v="268"/>
    <n v="656"/>
    <e v="#NAME?"/>
  </r>
  <r>
    <s v="SECERTMU"/>
    <s v="New 2024 Sexy Cologne Cupid Hypnosis Long Lasting Pheromone Perfume for Men US"/>
    <s v="Perfume"/>
    <n v="13.99"/>
    <s v="US $13.99"/>
    <n v="10"/>
    <s v="More than 10 available / 290 sold"/>
    <n v="290"/>
    <s v="May 21, 2024 19:21:49 PDT"/>
    <s v="San Francisco, California, United States"/>
    <x v="1"/>
    <n v="4057.1"/>
    <s v="San Francisco"/>
    <s v=" California"/>
    <s v=" United States"/>
    <m/>
    <n v="323"/>
    <n v="485"/>
    <n v="739"/>
    <e v="#NAME?"/>
  </r>
  <r>
    <s v="SECERTMU"/>
    <s v="New 2024 Sexy Cologne Cupid Hypnosis Long Lasting Pheromone Perfume for Men"/>
    <s v="Perfume"/>
    <n v="6.96"/>
    <s v="US $6.96"/>
    <n v="10"/>
    <s v="More than 10 available / 102 sold"/>
    <n v="102"/>
    <s v="May 18, 2024 16:15:46 PDT"/>
    <s v="San Francisco, California, United States"/>
    <x v="1"/>
    <n v="709.92"/>
    <s v="San Francisco"/>
    <s v=" California"/>
    <s v=" United States"/>
    <m/>
    <n v="323"/>
    <n v="791"/>
    <n v="1362"/>
    <e v="#NAME?"/>
  </r>
  <r>
    <s v="SECERTMU"/>
    <s v="50ML Savagery Pheromone Men Perfume, Pheromone Cologne for Men Attract Women"/>
    <s v="Perfume"/>
    <n v="11.99"/>
    <s v="US $11.99/ea"/>
    <n v="10"/>
    <s v="More than 10 available / 51 sold"/>
    <n v="51"/>
    <s v="May 18, 2024 15:24:03 PDT"/>
    <s v="Los Angeles, California, United States"/>
    <x v="1"/>
    <n v="611.49"/>
    <s v="Los Angeles"/>
    <s v=" California"/>
    <s v=" United States"/>
    <m/>
    <n v="323"/>
    <n v="986"/>
    <n v="1430"/>
    <e v="#NAME?"/>
  </r>
  <r>
    <s v="SECERTMU"/>
    <s v="New 2024 Sexy Cologne Cupid Hypnosis Long Lasting Pheromone Perfume for Men US !"/>
    <s v="Perfume"/>
    <n v="7.96"/>
    <s v="US $7.96"/>
    <n v="10"/>
    <s v="More than 10 available / 38 sold"/>
    <n v="38"/>
    <s v="Feb 22, 2024 02:08:53 PST"/>
    <s v="San Francisco, California, United States"/>
    <x v="1"/>
    <n v="302.48"/>
    <s v="San Francisco"/>
    <s v=" California"/>
    <s v=" United States"/>
    <m/>
    <n v="323"/>
    <n v="1097"/>
    <n v="1661"/>
    <e v="#NAME?"/>
  </r>
  <r>
    <s v="SECERTMU"/>
    <s v="New 2024 Sexy Cologne Lure Her Him Long Lasting Pheromone Perfume for Men USA✅"/>
    <s v="Perfume"/>
    <n v="10.99"/>
    <s v="US $10.99"/>
    <n v="10"/>
    <s v="More than 10 available / 35 sold"/>
    <n v="35"/>
    <s v="May 18, 2024 14:48:44 PDT"/>
    <s v="San Francisco, California, United States"/>
    <x v="1"/>
    <n v="384.65000000000003"/>
    <s v="San Francisco"/>
    <s v=" California"/>
    <s v=" United States"/>
    <m/>
    <n v="323"/>
    <n v="1131"/>
    <n v="1591"/>
    <e v="#NAME?"/>
  </r>
  <r>
    <s v="SECERTMU"/>
    <s v="Vyg Cologne, Vyg Perfume, Vyg Fragrance, Vyg Fragrances, Vyg Mens Perfume"/>
    <s v="Pheromone"/>
    <n v="11.99"/>
    <s v="US $11.99"/>
    <n v="10"/>
    <s v="More than 10 available / 11 sold"/>
    <n v="11"/>
    <s v="May 21, 2024 19:31:59 PDT"/>
    <s v="San Francisco, California, United States"/>
    <x v="1"/>
    <n v="131.89000000000001"/>
    <s v="San Francisco"/>
    <s v=" California"/>
    <s v=" United States"/>
    <m/>
    <n v="323"/>
    <n v="1561"/>
    <n v="1839"/>
    <e v="#NAME?"/>
  </r>
  <r>
    <s v="SECERTMU"/>
    <s v="Men's Perfume Pheromone- Infused Cupid Hypnosis Cologne Fragrances Charm Spray！"/>
    <s v="Pheromone"/>
    <n v="12.99"/>
    <s v="US $12.99"/>
    <n v="10"/>
    <s v="More than 10 available / 10 sold"/>
    <n v="10"/>
    <s v="May 21, 2024 19:32:52 PDT"/>
    <s v="San Francisco, California, United States"/>
    <x v="1"/>
    <n v="129.9"/>
    <s v="San Francisco"/>
    <s v=" California"/>
    <s v=" United States"/>
    <m/>
    <n v="323"/>
    <n v="1586"/>
    <n v="1842"/>
    <e v="#NAME?"/>
  </r>
  <r>
    <s v="SEE PHOTO"/>
    <s v="Perfume EDP for Women 3.4 oz / 100 ml  NEW"/>
    <s v="Perfume"/>
    <n v="23.99"/>
    <s v="US $23.99"/>
    <n v="10"/>
    <s v="10 available / 4 sold"/>
    <n v="4"/>
    <s v="May 24, 2024 00:58:31 PDT"/>
    <s v="CA, China"/>
    <x v="0"/>
    <n v="95.96"/>
    <s v="CA"/>
    <s v=" China"/>
    <m/>
    <m/>
    <n v="324"/>
    <n v="1798"/>
    <n v="1879"/>
    <e v="#NAME?"/>
  </r>
  <r>
    <s v="Sisley"/>
    <s v="Eau de Campagne by Sisley Perfumed Deodorant 5 fl oz / 150 ml *NEW IN BOX*"/>
    <s v="deodorant"/>
    <n v="49.99"/>
    <s v="US $49.99"/>
    <m/>
    <s v="Last One / 11 sold"/>
    <n v="11"/>
    <s v="May 02, 2024 10:15:16 PDT"/>
    <s v="Miami, Florida, United States"/>
    <x v="0"/>
    <n v="549.89"/>
    <s v="Miami"/>
    <s v=" Florida"/>
    <s v=" United States"/>
    <m/>
    <n v="325"/>
    <n v="1561"/>
    <n v="1471"/>
    <e v="#NAME?"/>
  </r>
  <r>
    <s v="Snif"/>
    <s v="Snif : Sweet Ash .07 FL. OZ. - Juniper, Fir Balsam, White Moss &amp; Cedarwood"/>
    <s v="Perfume"/>
    <n v="14.95"/>
    <s v="US $14.95"/>
    <m/>
    <s v=""/>
    <m/>
    <s v=""/>
    <s v="Philadelphia, Pennsylvania, United States"/>
    <x v="0"/>
    <n v="0"/>
    <s v="Philadelphia"/>
    <s v=" Pennsylvania"/>
    <s v=" United States"/>
    <m/>
    <n v="326"/>
    <e v="#N/A"/>
    <n v="1979"/>
    <e v="#NAME?"/>
  </r>
  <r>
    <s v="Sol De Janeiro"/>
    <s v="After Hours by Sol de Janeiro 3OZ/90 ML Fragrance Hair Body Mist Unisex Spray"/>
    <s v="Body Spray"/>
    <n v="20.49"/>
    <s v="US $20.49/ea"/>
    <n v="8"/>
    <s v="8 available / 190 sold"/>
    <n v="190"/>
    <s v="May 23, 2024 18:04:39 PDT"/>
    <s v="Dayton,New Jersey, Hong Kong"/>
    <x v="0"/>
    <n v="3893.1"/>
    <s v="Dayton"/>
    <s v="New Jersey"/>
    <s v=" Hong Kong"/>
    <m/>
    <n v="327"/>
    <n v="595"/>
    <n v="752"/>
    <e v="#NAME?"/>
  </r>
  <r>
    <s v="Sol De Janeiro"/>
    <s v="SOL DE JANEIRO Brazilian Crush 68 Perfume Mist 90ml/3oz, Factory sealed, NO Box"/>
    <s v="Perfume Fragrance Mist"/>
    <n v="21.95"/>
    <s v="US $21.95/ea"/>
    <n v="9"/>
    <s v="9 available / 85 sold"/>
    <n v="85"/>
    <s v="May 05, 2024 20:53:05 PDT"/>
    <s v="New York, New York, United States"/>
    <x v="0"/>
    <n v="1865.75"/>
    <s v="New York"/>
    <s v=" New York"/>
    <s v=" United States"/>
    <m/>
    <n v="327"/>
    <n v="828"/>
    <n v="984"/>
    <e v="#NAME?"/>
  </r>
  <r>
    <s v="Sol De Janeiro"/>
    <s v="Sol De Janeiro Rio Perfume Mist 1fl.oz./30ml Travel Size, Individual Sprays"/>
    <s v="Perfume"/>
    <n v="16.989999999999998"/>
    <s v="US $16.99/ea"/>
    <n v="10"/>
    <s v="More than 10 available / 14 sold"/>
    <n v="14"/>
    <s v="May 13, 2024 13:23:03 PDT"/>
    <s v="Katy, Texas, United States"/>
    <x v="0"/>
    <n v="237.85999999999999"/>
    <s v="Katy"/>
    <s v=" Texas"/>
    <s v=" United States"/>
    <m/>
    <n v="327"/>
    <n v="1480"/>
    <n v="1713"/>
    <e v="#NAME?"/>
  </r>
  <r>
    <s v="Sol De Janeiro"/>
    <s v="Sol de Janeiro SOL Cheirosa '62 Eau de Parfum 1.7 oz / 50ML NIB Factory Sealed"/>
    <s v="Eau de Parfum"/>
    <n v="59.98"/>
    <s v="US $59.98/ea"/>
    <n v="10"/>
    <s v="More than 10 available / 5 sold"/>
    <n v="5"/>
    <s v=""/>
    <s v="Keyport, New Jersey, United States"/>
    <x v="0"/>
    <n v="299.89999999999998"/>
    <s v="Keyport"/>
    <s v=" New Jersey"/>
    <s v=" United States"/>
    <m/>
    <n v="327"/>
    <n v="1754"/>
    <n v="1666"/>
    <e v="#NAME?"/>
  </r>
  <r>
    <s v="Sol De Janeiro"/>
    <s v="Sol de Janeiro Mini Brazilian Crush Body Fragrance Mist 3.04 oz/ 90 mL"/>
    <s v="Fragrance Mist"/>
    <n v="17.899999999999999"/>
    <s v="US $17.90/ea"/>
    <n v="10"/>
    <s v="More than 10 available / 4 sold"/>
    <n v="4"/>
    <s v="May 21, 2024 19:47:36 PDT"/>
    <s v="Round Rock, Texas, United States"/>
    <x v="0"/>
    <n v="71.599999999999994"/>
    <s v="Round Rock"/>
    <s v=" Texas"/>
    <s v=" United States"/>
    <m/>
    <n v="327"/>
    <n v="1798"/>
    <n v="1920"/>
    <e v="#NAME?"/>
  </r>
  <r>
    <s v="Spiritual Sky"/>
    <s v="(2-Pack) Patchouly Musk Scented Oil - Spiritual Sky - 1/4 Ounce Bottle"/>
    <s v="Scented Oils"/>
    <n v="12.99"/>
    <s v="US $12.99/ea"/>
    <n v="10"/>
    <s v="More than 10 available / 49 sold"/>
    <n v="49"/>
    <s v="May 24, 2024 04:28:37 PDT"/>
    <s v="Miami, Florida, United States"/>
    <x v="0"/>
    <n v="636.51"/>
    <s v="Miami"/>
    <s v=" Florida"/>
    <s v=" United States"/>
    <m/>
    <n v="328"/>
    <n v="999"/>
    <n v="1415"/>
    <e v="#NAME?"/>
  </r>
  <r>
    <s v="Sterling"/>
    <s v="Club De Nuit Urban Elixir by Armaf, 3.6 oz EDP Spray for Men"/>
    <s v="Eau De Parfum"/>
    <n v="38.979999999999997"/>
    <s v="US $38.98/ea"/>
    <n v="10"/>
    <s v="More than 10 available / 129 sold"/>
    <n v="129"/>
    <s v="May 24, 2024 10:21:12 PDT"/>
    <s v="Edison, New Jersey, United States"/>
    <x v="1"/>
    <n v="5028.4199999999992"/>
    <s v="Edison"/>
    <s v=" New Jersey"/>
    <s v=" United States"/>
    <m/>
    <n v="329"/>
    <n v="708"/>
    <n v="683"/>
    <e v="#NAME?"/>
  </r>
  <r>
    <s v="Sterling"/>
    <s v="Club De Nuit Intense by Armaf, 6.8 oz EDP Spray for Men"/>
    <s v="Eau De Parfum"/>
    <n v="53.42"/>
    <s v="US $53.42/ea"/>
    <n v="10"/>
    <s v="More than 10 available / 4 sold"/>
    <n v="4"/>
    <s v="May 24, 2024 08:49:52 PDT"/>
    <s v="Edison, New Jersey, United States"/>
    <x v="1"/>
    <n v="213.68"/>
    <s v="Edison"/>
    <s v=" New Jersey"/>
    <s v=" United States"/>
    <m/>
    <n v="329"/>
    <n v="1798"/>
    <n v="1741"/>
    <e v="#NAME?"/>
  </r>
  <r>
    <s v="Superz Budapest"/>
    <s v="MOROCCO BY SUPERZ BUDAPEST 50ML/ 1.69 OZ EXTRAIT DE PARFUM USA SELLER"/>
    <s v="EXTRAIT DE PARFUM"/>
    <n v="125"/>
    <s v="US $125.00/ea"/>
    <n v="10"/>
    <s v="More than 10 available / 28 sold"/>
    <n v="28"/>
    <s v="May 23, 2024 19:49:00 PDT"/>
    <s v="Hollywood, Florida, United States"/>
    <x v="1"/>
    <n v="3500"/>
    <s v="Hollywood"/>
    <s v=" Florida"/>
    <s v=" United States"/>
    <m/>
    <n v="330"/>
    <n v="1217"/>
    <n v="782"/>
    <e v="#NAME?"/>
  </r>
  <r>
    <s v="T.O.V.A."/>
    <s v="TOVA BEVERLY HILLS SIGNATURE for Women Perfume 2 pcs 0.34 oz EDP Spray + Refill"/>
    <s v="Eau de Parfum"/>
    <n v="13.95"/>
    <s v="US $13.95/ea"/>
    <n v="7"/>
    <s v="7 available / 22 sold"/>
    <n v="22"/>
    <s v="May 23, 2024 15:49:12 PDT"/>
    <s v=" Beauty Maxima, United States, United States"/>
    <x v="0"/>
    <n v="306.89999999999998"/>
    <s v=" Beauty Maxima"/>
    <s v=" United States"/>
    <s v=" United States"/>
    <m/>
    <n v="331"/>
    <n v="1310"/>
    <n v="1655"/>
    <e v="#NAME?"/>
  </r>
  <r>
    <s v="T.O.V.A."/>
    <s v="Tova Beverly Hills Signature 2 pcs set for Women 3.4oz EAU DE PARFUM+1oz EDP"/>
    <s v="Perfume"/>
    <n v="37"/>
    <s v="US $37.00"/>
    <n v="10"/>
    <s v="More than 10 available / 12 sold"/>
    <n v="12"/>
    <s v="May 16, 2024 09:48:55 PDT"/>
    <s v="Hicksville, New York, United States"/>
    <x v="0"/>
    <n v="444"/>
    <s v="Hicksville"/>
    <s v=" New York"/>
    <s v=" United States"/>
    <m/>
    <n v="331"/>
    <n v="1531"/>
    <n v="1539"/>
    <e v="#NAME?"/>
  </r>
  <r>
    <s v="Taylor Swift"/>
    <s v="Taylor Swift Wonderstruck Enchanted 0.05 oz Eau De Parfum Spray Sample Vial"/>
    <s v="Eau de Parfum"/>
    <n v="5.5"/>
    <s v="US $5.50/ea"/>
    <n v="10"/>
    <s v="More than 10 available / 540 sold"/>
    <n v="540"/>
    <s v="May 17, 2024 06:52:53 PDT"/>
    <s v="Hamptonville, North Carolina, United States"/>
    <x v="0"/>
    <n v="2970"/>
    <s v="Hamptonville"/>
    <s v=" North Carolina"/>
    <s v=" United States"/>
    <m/>
    <n v="332"/>
    <n v="345"/>
    <n v="835"/>
    <e v="#NAME?"/>
  </r>
  <r>
    <s v="Taylor Swift"/>
    <s v="Wonderstruck Enchanted ByTaylor Swift .17oz/5ml Edp Splash Mini  Same As Picture"/>
    <s v="Eau de Parfum"/>
    <n v="19.899999999999999"/>
    <s v="US $19.90"/>
    <m/>
    <s v="Last One / 41 sold"/>
    <n v="41"/>
    <s v="Apr 23, 2024 19:45:31 PDT"/>
    <s v="New York, New York, United States"/>
    <x v="0"/>
    <n v="815.9"/>
    <s v="New York"/>
    <s v=" New York"/>
    <s v=" United States"/>
    <m/>
    <n v="332"/>
    <n v="1064"/>
    <n v="1317"/>
    <e v="#NAME?"/>
  </r>
  <r>
    <s v="Ted Lapidus"/>
    <s v="Ted Lapidus Men's Poker Face EDT 3.4 oz Fragrances 3355992008341"/>
    <s v="Fragrances"/>
    <n v="28.65"/>
    <s v="US $28.65"/>
    <n v="3"/>
    <s v="3 available / 9 sold"/>
    <n v="9"/>
    <s v="May 22, 2024 21:26:49 PDT"/>
    <s v="Brooklyn, New York, United States"/>
    <x v="1"/>
    <n v="257.84999999999997"/>
    <s v="Brooklyn"/>
    <s v=" New York"/>
    <s v=" United States"/>
    <m/>
    <n v="333"/>
    <n v="1615"/>
    <n v="1699"/>
    <e v="#NAME?"/>
  </r>
  <r>
    <s v="Territoire"/>
    <s v="Territoire Gold 79 Eau de Parfum Spray for Men. Smooth &amp; Spicy Scent. 3.4 fl.oz"/>
    <s v="Eau de Parfum"/>
    <n v="16.489999999999998"/>
    <s v="US $16.49/ea"/>
    <n v="10"/>
    <s v="More than 10 available / 77 sold"/>
    <n v="77"/>
    <s v="May 23, 2024 11:24:47 PDT"/>
    <s v="Miami, Florida, United States"/>
    <x v="1"/>
    <n v="1269.7299999999998"/>
    <s v="Miami"/>
    <s v=" Florida"/>
    <s v=" United States"/>
    <m/>
    <n v="334"/>
    <n v="865"/>
    <n v="1149"/>
    <e v="#NAME?"/>
  </r>
  <r>
    <s v="TF"/>
    <s v="Lost Cherry Eau de Parfum 3.4 oz / 100ml For Women &amp; Men"/>
    <s v="Eau de Parfum"/>
    <n v="69.989999999999995"/>
    <s v="US $69.99/ea"/>
    <n v="4"/>
    <s v="4 available / 7 sold"/>
    <n v="7"/>
    <s v="May 23, 2024 18:24:39 PDT"/>
    <s v="California,United States, Hong Kong"/>
    <x v="0"/>
    <n v="489.92999999999995"/>
    <s v="California"/>
    <s v="United States"/>
    <s v=" Hong Kong"/>
    <m/>
    <n v="335"/>
    <n v="1686"/>
    <n v="1511"/>
    <e v="#NAME?"/>
  </r>
  <r>
    <s v="The Baron"/>
    <s v="The Baron For Gentleman Cologne Natural Atomizer 4.5 FL OZ NEW"/>
    <s v="Eau de Cologne"/>
    <n v="34.99"/>
    <s v="US $34.99"/>
    <n v="3"/>
    <s v="3 available / 1 sold"/>
    <n v="1"/>
    <s v="Nov 12, 2023 12:18:20 PST"/>
    <s v="Canton, Michigan, United States"/>
    <x v="1"/>
    <n v="34.99"/>
    <s v="Canton"/>
    <s v=" Michigan"/>
    <s v=" United States"/>
    <m/>
    <n v="336"/>
    <n v="1926"/>
    <n v="1961"/>
    <e v="#NAME?"/>
  </r>
  <r>
    <s v="The Body Shop"/>
    <s v="The Body Shop 'White Musk Libertine' Eau De Toilette 2oz/60ml New"/>
    <s v="Eau De Toilette"/>
    <n v="19.3"/>
    <s v="US $19.30"/>
    <n v="10"/>
    <s v="More than 10 available / 10 sold"/>
    <n v="10"/>
    <s v="May 23, 2024 02:12:12 PDT"/>
    <s v="Long Island City, New York, United States"/>
    <x v="0"/>
    <n v="193"/>
    <s v="Long Island City"/>
    <s v=" New York"/>
    <s v=" United States"/>
    <m/>
    <n v="337"/>
    <n v="1586"/>
    <n v="1762"/>
    <e v="#NAME?"/>
  </r>
  <r>
    <s v="Thierry Mugler"/>
    <s v="Alien by Thierry Mugler 3 oz EDP Perfume for Women New In Box"/>
    <s v="Perfume, Eau de Parfum"/>
    <n v="85.56"/>
    <s v="US $85.56/ea"/>
    <m/>
    <s v="Limited quantity available / 953 sold"/>
    <n v="953"/>
    <s v="May 23, 2024 06:32:37 PDT"/>
    <s v="Hackensack, New Jersey, United States"/>
    <x v="0"/>
    <n v="81538.680000000008"/>
    <s v="Hackensack"/>
    <s v=" New Jersey"/>
    <s v=" United States"/>
    <m/>
    <n v="338"/>
    <n v="245"/>
    <n v="119"/>
    <e v="#NAME?"/>
  </r>
  <r>
    <s v="Thierry Mugler"/>
    <s v="Angel Standing Star Thierry Mugler 3.3 oz EDP Refillable Perfume for Women NIB"/>
    <s v="Eau de Parfum"/>
    <n v="60"/>
    <s v="US $60.00"/>
    <n v="10"/>
    <s v="More than 10 available / 256 sold"/>
    <n v="256"/>
    <s v="May 22, 2024 07:47:08 PDT"/>
    <s v="Hamtramck, Michigan, United States"/>
    <x v="0"/>
    <n v="15360"/>
    <s v="Hamtramck"/>
    <s v=" Michigan"/>
    <s v=" United States"/>
    <m/>
    <n v="338"/>
    <n v="528"/>
    <n v="376"/>
    <e v="#NAME?"/>
  </r>
  <r>
    <s v="Thierry Mugler"/>
    <s v="ANGEL Thierry Mugler Eau De parfum Spray Women's 3.4 oz / 100 ml New Sealed Box"/>
    <s v="Eau de Parfum"/>
    <n v="44.99"/>
    <s v="US $44.99"/>
    <n v="8"/>
    <s v="8 available / 232 sold"/>
    <n v="232"/>
    <s v="May 24, 2024 06:26:59 PDT"/>
    <s v="Las Vegas, Nevada, United States"/>
    <x v="0"/>
    <n v="10437.68"/>
    <s v="Las Vegas"/>
    <s v=" Nevada"/>
    <s v=" United States"/>
    <m/>
    <n v="338"/>
    <n v="556"/>
    <n v="475"/>
    <e v="#NAME?"/>
  </r>
  <r>
    <s v="Thierry Mugler"/>
    <s v="Mugler Cologne Come Together by Thierry Mugler 3.3 oz EDT Spray in Sealed Box"/>
    <s v="Eau de Toilette"/>
    <n v="59.99"/>
    <s v="US $59.99/ea"/>
    <n v="10"/>
    <s v="10 available / 221 sold"/>
    <n v="221"/>
    <s v="May 23, 2024 21:56:49 PDT"/>
    <s v="Katy, Texas, United States"/>
    <x v="1"/>
    <n v="13257.79"/>
    <s v="Katy"/>
    <s v=" Texas"/>
    <s v=" United States"/>
    <m/>
    <n v="338"/>
    <n v="568"/>
    <n v="412"/>
    <e v="#NAME?"/>
  </r>
  <r>
    <s v="Thierry Mugler"/>
    <s v="Angel Perfume by Thierry Mugler, 3.4 oz Refillable EDP BRAND NEW SEALED IN BOX"/>
    <s v="Eau de Parfum"/>
    <n v="51.99"/>
    <s v="US $51.99/ea"/>
    <n v="3"/>
    <s v="3 available / 179 sold"/>
    <n v="179"/>
    <s v="May 23, 2024 10:44:48 PDT"/>
    <s v="Warren, Michigan, United States"/>
    <x v="0"/>
    <n v="9306.2100000000009"/>
    <s v="Warren"/>
    <s v=" Michigan"/>
    <s v=" United States"/>
    <m/>
    <n v="338"/>
    <n v="608"/>
    <n v="508"/>
    <e v="#NAME?"/>
  </r>
  <r>
    <s v="Thierry Mugler"/>
    <s v="Thierry Mugler Angel Eau De Parfum  3.4 oz / 100 ml New Factory Sealed"/>
    <s v="Eau de Parfum"/>
    <n v="39"/>
    <s v="US $39.00/ea"/>
    <n v="4"/>
    <s v="4 available / 175 sold"/>
    <n v="175"/>
    <s v="May 22, 2024 01:01:32 PDT"/>
    <s v="Battle Creek, Michigan, United States"/>
    <x v="0"/>
    <n v="6825"/>
    <s v="Battle Creek"/>
    <s v=" Michigan"/>
    <s v=" United States"/>
    <m/>
    <n v="338"/>
    <n v="621"/>
    <n v="601"/>
    <e v="#NAME?"/>
  </r>
  <r>
    <s v="Thierry Mugler"/>
    <s v="Alien Musc Mysterieux by Thierry Mugler for Women 0.05 oz Eau Parfum Vial Spray"/>
    <s v="Eau De Parfum"/>
    <n v="6.99"/>
    <s v="US $6.99"/>
    <n v="500"/>
    <s v="500 available / 170 sold"/>
    <n v="170"/>
    <s v="May 24, 2024 11:05:12 PDT"/>
    <s v="Fountain Valley, California, United States"/>
    <x v="0"/>
    <n v="1188.3"/>
    <s v="Fountain Valley"/>
    <s v=" California"/>
    <s v=" United States"/>
    <m/>
    <n v="338"/>
    <n v="629"/>
    <n v="1188"/>
    <e v="#NAME?"/>
  </r>
  <r>
    <s v="Thierry Mugler"/>
    <s v="Alien by Thierry Mugler EDP for Women REFILLABLE 1oz / 30ml *NEW SEALED BOX*"/>
    <s v="Eau de Parfum"/>
    <n v="43.99"/>
    <s v="US $43.99"/>
    <n v="10"/>
    <s v="More than 10 available / 109 sold"/>
    <n v="109"/>
    <s v="May 08, 2024 10:59:57 PDT"/>
    <s v="Miami, Florida, United States"/>
    <x v="0"/>
    <n v="4794.91"/>
    <s v="Miami"/>
    <s v=" Florida"/>
    <s v=" United States"/>
    <m/>
    <n v="338"/>
    <n v="773"/>
    <n v="694"/>
    <e v="#NAME?"/>
  </r>
  <r>
    <s v="Thierry Mugler"/>
    <s v="Alien by Thierry Mugler 3.4 oz EDP Refill Perfume for Women New In Box"/>
    <s v="Eau de Parfum"/>
    <n v="76.34"/>
    <s v="US $76.34/ea"/>
    <n v="3"/>
    <s v="3 available / 92 sold"/>
    <n v="92"/>
    <s v="May 22, 2024 23:22:46 PDT"/>
    <s v="Hackensack, New Jersey, United States"/>
    <x v="0"/>
    <n v="7023.2800000000007"/>
    <s v="Hackensack"/>
    <s v=" New Jersey"/>
    <s v=" United States"/>
    <m/>
    <n v="338"/>
    <n v="811"/>
    <n v="593"/>
    <e v="#NAME?"/>
  </r>
  <r>
    <s v="Thierry Mugler"/>
    <s v="Aura Mugler by Thierry Mugler Eau de Parfum Miniature Splash Perfume for Women"/>
    <s v="Eau de Parfum"/>
    <n v="12.99"/>
    <s v="US $12.99"/>
    <n v="10"/>
    <s v="More than 10 available / 89 sold"/>
    <n v="89"/>
    <s v="May 22, 2024 11:13:32 PDT"/>
    <s v="Tallman, New York, United States"/>
    <x v="0"/>
    <n v="1156.1100000000001"/>
    <s v="Tallman"/>
    <s v=" New York"/>
    <s v=" United States"/>
    <m/>
    <n v="338"/>
    <n v="817"/>
    <n v="1202"/>
    <e v="#NAME?"/>
  </r>
  <r>
    <s v="Thierry Mugler"/>
    <s v="Thierry Mugler Angel Womens EDP 3.4 oz Iconic Luxurious Scent New Sealed"/>
    <s v="Eau de Parfum"/>
    <n v="49.99"/>
    <s v="US $49.99/ea"/>
    <n v="6"/>
    <s v="6 available / 75 sold"/>
    <n v="75"/>
    <s v="May 19, 2024 10:18:05 PDT"/>
    <s v="Detroit, Michigan, United States"/>
    <x v="0"/>
    <n v="3749.25"/>
    <s v="Detroit"/>
    <s v=" Michigan"/>
    <s v=" United States"/>
    <m/>
    <n v="338"/>
    <n v="871"/>
    <n v="764"/>
    <e v="#NAME?"/>
  </r>
  <r>
    <s v="Thierry Mugler"/>
    <s v="Angel by Thierry Mugler Star Refillable EDP For Women 0.8oz / 25ml *NEW IN BOX*"/>
    <s v="Perfume"/>
    <n v="36.99"/>
    <s v="US $36.99"/>
    <n v="10"/>
    <s v="More than 10 available / 70 sold"/>
    <n v="70"/>
    <s v="May 20, 2024 05:20:33 PDT"/>
    <s v="Miami, Florida, United States"/>
    <x v="0"/>
    <n v="2589.3000000000002"/>
    <s v="Miami"/>
    <s v=" Florida"/>
    <s v=" United States"/>
    <m/>
    <n v="338"/>
    <n v="895"/>
    <n v="878"/>
    <e v="#NAME?"/>
  </r>
  <r>
    <s v="Thierry Mugler"/>
    <s v="Alien by Thierry Mugler perfume for women EDP 2 / 2.0 oz New in Box"/>
    <s v="Eau de Perfume"/>
    <n v="64.540000000000006"/>
    <s v="US $64.54/ea"/>
    <n v="29"/>
    <s v="29 available / 68 sold"/>
    <n v="68"/>
    <s v="May 22, 2024 10:12:21 PDT"/>
    <s v="Dallas, Texas, United States"/>
    <x v="0"/>
    <n v="4388.72"/>
    <s v="Dallas"/>
    <s v=" Texas"/>
    <s v=" United States"/>
    <m/>
    <n v="338"/>
    <n v="899"/>
    <n v="714"/>
    <e v="#NAME?"/>
  </r>
  <r>
    <s v="Thierry Mugler"/>
    <s v="Angel by Thierry Mugler 3.4 oz Eau De Parfum Spray Refillable Star New &amp; Sealed"/>
    <s v="Eau de Parfum"/>
    <n v="69.989999999999995"/>
    <s v="US $69.99/ea"/>
    <n v="2"/>
    <s v="2 available / 27 sold"/>
    <n v="27"/>
    <s v="May 20, 2024 08:22:23 PDT"/>
    <s v="Reinholds, Pennsylvania, United States"/>
    <x v="0"/>
    <n v="1889.7299999999998"/>
    <s v="Reinholds"/>
    <s v=" Pennsylvania"/>
    <s v=" United States"/>
    <m/>
    <n v="338"/>
    <n v="1226"/>
    <n v="977"/>
    <e v="#NAME?"/>
  </r>
  <r>
    <s v="Thierry Mugler"/>
    <s v="Thierry Mugler Angel 1.7oz EDP Women's Perfume Spray New Sealed"/>
    <s v="Eau de Parfum"/>
    <n v="43.99"/>
    <s v="US $43.99/ea"/>
    <n v="6"/>
    <s v="6 available / 25 sold"/>
    <n v="25"/>
    <s v="May 23, 2024 09:03:13 PDT"/>
    <s v="Detroit, Michigan, United States"/>
    <x v="0"/>
    <n v="1099.75"/>
    <s v="Detroit"/>
    <s v=" Michigan"/>
    <s v=" United States"/>
    <m/>
    <n v="338"/>
    <n v="1257"/>
    <n v="1225"/>
    <e v="#NAME?"/>
  </r>
  <r>
    <s v="Thierry Mugler"/>
    <s v="Angel for Women by Thierry Mugler Eau de Parfum Spray 0.23 FL OZ / 7 ML"/>
    <s v="Eau de Parfum"/>
    <n v="18"/>
    <s v="US $18.00"/>
    <n v="10"/>
    <s v="More than 10 available / 24 sold"/>
    <n v="24"/>
    <s v=""/>
    <s v="Franklin Square, New York, United States"/>
    <x v="0"/>
    <n v="432"/>
    <s v="Franklin Square"/>
    <s v=" New York"/>
    <s v=" United States"/>
    <m/>
    <n v="338"/>
    <n v="1275"/>
    <n v="1553"/>
    <e v="#NAME?"/>
  </r>
  <r>
    <s v="Thierry Mugler"/>
    <s v="Thierry Mugler Angel 1.7 oz Women's Eau De Parfum | Heavenly Scent Sealed"/>
    <s v="Eau de Parfum"/>
    <n v="43.99"/>
    <s v="US $43.99/ea"/>
    <n v="10"/>
    <s v="More than 10 available / 20 sold"/>
    <n v="20"/>
    <s v="May 20, 2024 08:36:14 PDT"/>
    <s v="Ecorse, Michigan, United States"/>
    <x v="0"/>
    <n v="879.80000000000007"/>
    <s v="Ecorse"/>
    <s v=" Michigan"/>
    <s v=" United States"/>
    <m/>
    <n v="338"/>
    <n v="1346"/>
    <n v="1297"/>
    <e v="#NAME?"/>
  </r>
  <r>
    <s v="Thierry Mugler"/>
    <s v="Thierry Mugler Angel Women's EDP 3.4oz Scent Spray New"/>
    <s v="Eau de Parfum"/>
    <n v="49.99"/>
    <s v="US $49.99/ea"/>
    <n v="5"/>
    <s v="5 available / 17 sold"/>
    <n v="17"/>
    <s v="May 22, 2024 08:56:37 PDT"/>
    <s v="Detroit, Michigan, United States"/>
    <x v="0"/>
    <n v="849.83"/>
    <s v="Detroit"/>
    <s v=" Michigan"/>
    <s v=" United States"/>
    <m/>
    <n v="338"/>
    <n v="1408"/>
    <n v="1308"/>
    <e v="#NAME?"/>
  </r>
  <r>
    <s v="Thierry Mugler"/>
    <s v="THIERRY MUGLER AURA MUGLER EAU DE TOILETTE REFILLABLE SPRAY 30 ML/ 1.0 FL OZ"/>
    <s v="Eau de Toilette"/>
    <n v="40"/>
    <s v="US $40.00"/>
    <n v="5"/>
    <s v="5 available / 1 sold"/>
    <n v="1"/>
    <s v=""/>
    <s v="Franklin Square, New York, United States"/>
    <x v="0"/>
    <n v="40"/>
    <s v="Franklin Square"/>
    <s v=" New York"/>
    <s v=" United States"/>
    <m/>
    <n v="338"/>
    <n v="1926"/>
    <n v="1954"/>
    <e v="#NAME?"/>
  </r>
  <r>
    <s v="Tiffany"/>
    <s v="Tiffany Love for Him 3 oz Eau de Toilette EDT Perfume for Men Spray New In Box"/>
    <s v="Eau de Toilette"/>
    <n v="49.99"/>
    <s v="US $49.99"/>
    <n v="3"/>
    <s v="3 available / 19 sold"/>
    <n v="19"/>
    <s v="May 01, 2024 23:21:12 PDT"/>
    <s v="California or Hong Kong, Hong Kong"/>
    <x v="1"/>
    <n v="949.81000000000006"/>
    <s v="California or Hong Kong"/>
    <s v=" Hong Kong"/>
    <m/>
    <m/>
    <n v="339"/>
    <n v="1368"/>
    <n v="1271"/>
    <e v="#NAME?"/>
  </r>
  <r>
    <s v="Tiffany &amp; Co."/>
    <s v="TIFFANY SHEER BY Tiffany &amp; Co. FOR WOMEN MINI BOTTLE"/>
    <s v="Eau de Toilette"/>
    <n v="15.89"/>
    <s v="US $15.89/ea"/>
    <n v="6"/>
    <s v="6 available / 135 sold"/>
    <n v="135"/>
    <s v="May 16, 2024 22:37:11 PDT"/>
    <s v="West Palm Beach, Florida, United States"/>
    <x v="0"/>
    <n v="2145.15"/>
    <s v="West Palm Beach"/>
    <s v=" Florida"/>
    <s v=" United States"/>
    <m/>
    <n v="340"/>
    <n v="694"/>
    <n v="934"/>
    <e v="#NAME?"/>
  </r>
  <r>
    <s v="Tiziana Terenzi"/>
    <s v="Atlantide by Tiziana Terenzi 1.5ml Vial Spray New Factory Sealed"/>
    <s v="Extract Parfum"/>
    <n v="13"/>
    <s v="US $13.00"/>
    <m/>
    <s v="Last One / 5 sold"/>
    <n v="5"/>
    <s v="May 16, 2024 18:26:10 PDT"/>
    <s v="Fort Walton Beach, Florida, United States"/>
    <x v="0"/>
    <n v="65"/>
    <s v="Fort Walton Beach"/>
    <s v=" Florida"/>
    <s v=" United States"/>
    <m/>
    <n v="341"/>
    <n v="1754"/>
    <n v="1927"/>
    <e v="#NAME?"/>
  </r>
  <r>
    <s v="Tom Ford"/>
    <s v="Tom Ford Noir Extreme by Tom Ford 3.4 oz EDP Cologne for Men New In Box"/>
    <s v="Eau de Parfum"/>
    <n v="116.54"/>
    <s v="US $116.54/ea"/>
    <m/>
    <s v="Limited quantity available / 262 sold"/>
    <n v="262"/>
    <s v="May 23, 2024 21:59:23 PDT"/>
    <s v="Hackensack, New Jersey, United States"/>
    <x v="1"/>
    <n v="30533.480000000003"/>
    <s v="Hackensack"/>
    <s v=" New Jersey"/>
    <s v=" United States"/>
    <m/>
    <n v="342"/>
    <n v="520"/>
    <n v="252"/>
    <e v="#NAME?"/>
  </r>
  <r>
    <s v="Tom Ford"/>
    <s v="Tom Ford Soleil Neige Sheer Body Oil, Full Size 1.5oz/45mL , New &amp; Sealed"/>
    <s v="Shimmer"/>
    <n v="25"/>
    <s v="US $25.00"/>
    <n v="5"/>
    <s v="5 available / 79 sold"/>
    <n v="79"/>
    <s v="May 21, 2024 09:19:12 PDT"/>
    <s v="Camarillo, California, United States"/>
    <x v="0"/>
    <n v="1975"/>
    <s v="Camarillo"/>
    <s v=" California"/>
    <s v=" United States"/>
    <m/>
    <n v="342"/>
    <n v="851"/>
    <n v="957"/>
    <e v="#NAME?"/>
  </r>
  <r>
    <s v="Tom Ford"/>
    <s v="Tom Ford Black Orchid Eau De Parfum Sample Size Spray .05 FL. OZ 1.5ml VIAL VOC"/>
    <s v="Eau de Parfum"/>
    <n v="11.49"/>
    <s v="US $11.49"/>
    <n v="10"/>
    <s v="More than 10 available / 64 sold"/>
    <n v="64"/>
    <s v=""/>
    <s v="Burlington, Iowa, United States"/>
    <x v="0"/>
    <n v="735.36"/>
    <s v="Burlington"/>
    <s v=" Iowa"/>
    <s v=" United States"/>
    <m/>
    <n v="342"/>
    <n v="923"/>
    <n v="1349"/>
    <e v="#NAME?"/>
  </r>
  <r>
    <s v="Tom Ford"/>
    <s v="Tom Ford Beau De Jour 3.4 oz EDP Cologne for Men New In Box"/>
    <s v="Eau de Parfum"/>
    <n v="135.49"/>
    <s v="US $135.49/ea"/>
    <n v="10"/>
    <s v="More than 10 available / 64 sold"/>
    <n v="64"/>
    <s v="May 24, 2024 09:20:14 PDT"/>
    <s v="Hackensack, New Jersey, United States"/>
    <x v="1"/>
    <n v="8671.36"/>
    <s v="Hackensack"/>
    <s v=" New Jersey"/>
    <s v=" United States"/>
    <m/>
    <n v="342"/>
    <n v="923"/>
    <n v="528"/>
    <e v="#NAME?"/>
  </r>
  <r>
    <s v="Tom Ford"/>
    <s v="TOM FORD SOLEIL BLANC SHIMMERING BODY OIL GOLD - 1.5 OZ - NEW"/>
    <s v="Shimmering Body Oil"/>
    <n v="34.99"/>
    <s v="US $34.99/ea"/>
    <n v="9"/>
    <s v="9 available / 30 sold"/>
    <n v="30"/>
    <s v="Apr 01, 2024 16:48:27 PDT"/>
    <s v="East Brunswick, New Jersey, United States"/>
    <x v="0"/>
    <n v="1049.7"/>
    <s v="East Brunswick"/>
    <s v=" New Jersey"/>
    <s v=" United States"/>
    <m/>
    <n v="342"/>
    <n v="1184"/>
    <n v="1242"/>
    <e v="#NAME?"/>
  </r>
  <r>
    <s v="Tom Ford"/>
    <s v="New TOM FORD GREY VETIVER Parfum Sample Spray .05oz, 1.5ml"/>
    <s v="Parfum"/>
    <n v="13.05"/>
    <s v="US $13.05"/>
    <n v="3"/>
    <s v="3 available / 9 sold"/>
    <n v="9"/>
    <s v="May 15, 2024 19:24:33 PDT"/>
    <s v="Jacksonville, Florida, United States"/>
    <x v="1"/>
    <n v="117.45"/>
    <s v="Jacksonville"/>
    <s v=" Florida"/>
    <s v=" United States"/>
    <m/>
    <n v="342"/>
    <n v="1615"/>
    <n v="1857"/>
    <e v="#NAME?"/>
  </r>
  <r>
    <s v="Tom Ford"/>
    <s v="Tom Ford  Electric Cherry Eau De Parfum EDP Sample Spray 2ml NIB"/>
    <s v="Eau de Parfum"/>
    <n v="12"/>
    <s v="US $12.00/ea"/>
    <n v="4"/>
    <s v="4 available / 6 sold"/>
    <n v="6"/>
    <s v=""/>
    <s v="Phoenix, Arizona, United States"/>
    <x v="0"/>
    <n v="72"/>
    <s v="Phoenix"/>
    <s v=" Arizona"/>
    <s v=" United States"/>
    <m/>
    <n v="342"/>
    <n v="1721"/>
    <n v="1916"/>
    <e v="#NAME?"/>
  </r>
  <r>
    <s v="Tom Ford"/>
    <s v="5 Original M&amp;H Tom Ford Impressions, Tobacco Vanille, Oud Wood &amp; More"/>
    <s v="Fragrance Oil"/>
    <n v="29.99"/>
    <s v="US $29.99/ea"/>
    <n v="10"/>
    <s v="10 available"/>
    <m/>
    <s v=""/>
    <s v="St. George, Utah, United States"/>
    <x v="1"/>
    <n v="0"/>
    <s v="St. George"/>
    <s v=" Utah"/>
    <s v=" United States"/>
    <m/>
    <n v="342"/>
    <e v="#N/A"/>
    <n v="1979"/>
    <e v="#NAME?"/>
  </r>
  <r>
    <s v="Tommy Bahama"/>
    <s v="Maritime Deep Blue by Tommy Bahama 4.2 oz Cologne for Men New in Box"/>
    <s v="Eau de Cologne"/>
    <n v="32.619999999999997"/>
    <s v="US $32.62/ea"/>
    <n v="10"/>
    <s v="More than 10 available / 242 sold"/>
    <n v="242"/>
    <s v="May 23, 2024 09:27:28 PDT"/>
    <s v="Hackensack, New Jersey, United States"/>
    <x v="1"/>
    <n v="7894.0399999999991"/>
    <s v="Hackensack"/>
    <s v=" New Jersey"/>
    <s v=" United States"/>
    <m/>
    <n v="343"/>
    <n v="545"/>
    <n v="548"/>
    <e v="#NAME?"/>
  </r>
  <r>
    <s v="Tommy Bahama"/>
    <s v="Tommy Bahama Maritime Deep Blue for Men 4.2 oz 125 ML Cologne Spray NEW AS PIC**"/>
    <s v="Eau de Cologne"/>
    <n v="25.99"/>
    <s v="US $25.99/ea"/>
    <n v="6"/>
    <s v="6 available / 209 sold"/>
    <n v="209"/>
    <s v="May 20, 2024 06:16:20 PDT"/>
    <s v="TX, United States"/>
    <x v="1"/>
    <n v="5431.91"/>
    <s v="TX"/>
    <s v=" United States"/>
    <m/>
    <m/>
    <n v="343"/>
    <n v="581"/>
    <n v="662"/>
    <e v="#NAME?"/>
  </r>
  <r>
    <s v="Tommy Bahama"/>
    <s v="Tommy Bahama St. Kitts / Tommy Bahama Cologne Spray 3.4 oz (100 ml) (M)"/>
    <s v="Eau de Cologne"/>
    <n v="22.98"/>
    <s v="US $22.98"/>
    <n v="3"/>
    <s v="3 available / 18 sold"/>
    <n v="18"/>
    <s v="May 23, 2024 22:10:24 PDT"/>
    <s v="Brooklyn, New York, United States"/>
    <x v="1"/>
    <n v="413.64"/>
    <s v="Brooklyn"/>
    <s v=" New York"/>
    <s v=" United States"/>
    <m/>
    <n v="343"/>
    <n v="1389"/>
    <n v="1573"/>
    <e v="#NAME?"/>
  </r>
  <r>
    <s v="Tommy Bahama"/>
    <s v="Tommy Bahama MARITIME VOYAGE for Him Men 4.2 oz 1.25 ml Cologne Spray NEW IN BOX"/>
    <s v="Eau de Cologne"/>
    <n v="31.95"/>
    <s v="US $31.95/ea"/>
    <n v="2"/>
    <s v="2 available / 10 sold"/>
    <n v="10"/>
    <s v="May 18, 2024 19:41:43 PDT"/>
    <s v="TX, United States"/>
    <x v="1"/>
    <n v="319.5"/>
    <s v="TX"/>
    <s v=" United States"/>
    <m/>
    <m/>
    <n v="343"/>
    <n v="1586"/>
    <n v="1647"/>
    <e v="#NAME?"/>
  </r>
  <r>
    <s v="Tommy Hilfiger"/>
    <s v="TOMMY BOY EST 1985 by Tommy Hilfiger Cologne edt men 3.4 / 3.3 oz NEW in BOX"/>
    <s v="Eau de Toilette"/>
    <n v="26.11"/>
    <s v="US $26.11/ea"/>
    <n v="4"/>
    <s v="4 available / 12,184 sold"/>
    <n v="12184"/>
    <s v="May 23, 2024 13:00:07 PDT"/>
    <s v="Dallas, Texas, United States"/>
    <x v="1"/>
    <n v="318124.24"/>
    <s v="Dallas"/>
    <s v=" Texas"/>
    <s v=" United States"/>
    <m/>
    <n v="344"/>
    <n v="15"/>
    <n v="16"/>
    <e v="#NAME?"/>
  </r>
  <r>
    <s v="Tommy Hilfiger"/>
    <s v="TOMMY by TOMMY HILFIGER Cologne for Men 0.5 oz Eau de Toilette Spray NEW AS PIC"/>
    <s v="Eau de Toilette"/>
    <n v="9.9499999999999993"/>
    <s v="US $9.95/ea"/>
    <n v="5"/>
    <s v="5 available / 269 sold"/>
    <n v="269"/>
    <s v="May 21, 2024 05:43:41 PDT"/>
    <s v=" Beauty Maxima, United States, United States"/>
    <x v="1"/>
    <n v="2676.5499999999997"/>
    <s v=" Beauty Maxima"/>
    <s v=" United States"/>
    <s v=" United States"/>
    <m/>
    <n v="344"/>
    <n v="511"/>
    <n v="866"/>
    <e v="#NAME?"/>
  </r>
  <r>
    <s v="Tommy Hilfiger"/>
    <s v="TOMMY HILFIGER IMPACT INTENSE Cologne for Men 3.4 oz 100 ml Eau de Parfum Spray"/>
    <s v="Eau de Parfum"/>
    <n v="44.95"/>
    <s v="US $44.95/ea"/>
    <n v="6"/>
    <s v="6 available / 75 sold"/>
    <n v="75"/>
    <s v="May 23, 2024 15:48:20 PDT"/>
    <s v="TX, United States"/>
    <x v="1"/>
    <n v="3371.25"/>
    <s v="TX"/>
    <s v=" United States"/>
    <m/>
    <m/>
    <n v="344"/>
    <n v="871"/>
    <n v="795"/>
    <e v="#NAME?"/>
  </r>
  <r>
    <s v="Tommy Hilfiger"/>
    <s v="Impact Tommy Hilfiger 3.4 oz EDT + Travel Spray 0.14 oz Cologne Men New In Box"/>
    <s v="Eau de Toilette"/>
    <n v="31.99"/>
    <s v="US $31.99"/>
    <m/>
    <s v="Last One / 40 sold"/>
    <n v="40"/>
    <s v="May 23, 2024 17:25:38 PDT"/>
    <s v="Hackensack, New Jersey, United States"/>
    <x v="1"/>
    <n v="1279.5999999999999"/>
    <s v="Hackensack"/>
    <s v=" New Jersey"/>
    <s v=" United States"/>
    <m/>
    <n v="344"/>
    <n v="1072"/>
    <n v="1145"/>
    <e v="#NAME?"/>
  </r>
  <r>
    <s v="Tommy Hilfiger"/>
    <s v="TOMMY GIRL by TOMMY HILFIGER for Women 0.5 oz Eau de Toilette Spray NEW IN BOX"/>
    <s v="Eau de Toilette"/>
    <n v="11.95"/>
    <s v="US $11.95/ea"/>
    <n v="8"/>
    <s v="8 available / 14 sold"/>
    <n v="14"/>
    <s v="May 24, 2024 05:45:44 PDT"/>
    <s v=" Beauty Maxima, United States, United States"/>
    <x v="0"/>
    <n v="167.29999999999998"/>
    <s v=" Beauty Maxima"/>
    <s v=" United States"/>
    <s v=" United States"/>
    <m/>
    <n v="344"/>
    <n v="1480"/>
    <n v="1792"/>
    <e v="#NAME?"/>
  </r>
  <r>
    <s v="Topshelf"/>
    <s v="Topshelf Love Bombed- Pheromone Cologne for Men Attraction &amp; Confidence (50 ml)"/>
    <s v="Perfume"/>
    <n v="139.99"/>
    <s v="US $139.99/ea"/>
    <n v="10"/>
    <s v="More than 10 available / 4 sold"/>
    <n v="4"/>
    <s v="May 10, 2024 21:53:08 PDT"/>
    <s v="Houston, Texas, United States"/>
    <x v="1"/>
    <n v="559.96"/>
    <s v="Houston"/>
    <s v=" Texas"/>
    <s v=" United States"/>
    <m/>
    <n v="345"/>
    <n v="1798"/>
    <n v="1458"/>
    <e v="#NAME?"/>
  </r>
  <r>
    <s v="Tory Burch"/>
    <s v="Tory Burch Signature Eau de Parfum  0.2oz / 6ml  Rollerball  NEW"/>
    <s v="Eau de Parfum"/>
    <n v="19.95"/>
    <s v="US $19.95"/>
    <n v="4"/>
    <s v="4 available / 27 sold"/>
    <n v="27"/>
    <s v="May 13, 2024 09:07:13 PDT"/>
    <s v="Fort Lauderdale, Florida, United States"/>
    <x v="0"/>
    <n v="538.65"/>
    <s v="Fort Lauderdale"/>
    <s v=" Florida"/>
    <s v=" United States"/>
    <m/>
    <n v="346"/>
    <n v="1226"/>
    <n v="1484"/>
    <e v="#NAME?"/>
  </r>
  <r>
    <s v="Tous"/>
    <s v="Tous Touch by Tous for Women EDT 3.3 / 3.4 oz Tester with Cap"/>
    <s v="Eau de Toilette"/>
    <n v="21.64"/>
    <s v="US $21.64/ea"/>
    <n v="31"/>
    <s v="31 available / 337 sold"/>
    <n v="337"/>
    <s v="May 24, 2024 08:39:07 PDT"/>
    <s v="Dallas, Texas, United States"/>
    <x v="0"/>
    <n v="7292.68"/>
    <s v="Dallas"/>
    <s v=" Texas"/>
    <s v=" United States"/>
    <m/>
    <n v="347"/>
    <n v="453"/>
    <n v="575"/>
    <e v="#NAME?"/>
  </r>
  <r>
    <s v="Tru Fragrance"/>
    <s v="Tru Fragrance Strawberry Icing Perfume EDP 3.4 oz FREE SHIPPING"/>
    <s v="Eau de Parfum"/>
    <n v="29.95"/>
    <s v="US $29.95"/>
    <m/>
    <s v="Last One / 1 sold"/>
    <n v="1"/>
    <s v=""/>
    <s v="Forest Hills, New York, United States"/>
    <x v="0"/>
    <n v="29.95"/>
    <s v="Forest Hills"/>
    <s v=" New York"/>
    <s v=" United States"/>
    <m/>
    <n v="348"/>
    <n v="1926"/>
    <n v="1964"/>
    <e v="#NAME?"/>
  </r>
  <r>
    <s v="True Religion"/>
    <s v="True Religion Perfume for Women 3.4 oz 100 ml EDP New in Box"/>
    <s v="Eau de Parfum"/>
    <n v="24.98"/>
    <s v="US $24.98/ea"/>
    <n v="234"/>
    <s v="234 available / 888 sold"/>
    <n v="888"/>
    <s v="May 24, 2024 08:18:09 PDT"/>
    <s v="Dallas, Texas, United States"/>
    <x v="0"/>
    <n v="22182.240000000002"/>
    <s v="Dallas"/>
    <s v=" Texas"/>
    <s v=" United States"/>
    <m/>
    <n v="349"/>
    <n v="256"/>
    <n v="299"/>
    <e v="#NAME?"/>
  </r>
  <r>
    <s v="Ulric de Varens"/>
    <s v="Varens For Men Cafe Vanille Eau De Toilette for MEN - Gourmand, Elegant, Bold"/>
    <s v="Eau de Toilette"/>
    <n v="22"/>
    <s v="US $22.00"/>
    <n v="49"/>
    <s v="49 available / 1 sold"/>
    <n v="1"/>
    <s v=""/>
    <s v="Miami, Florida, United States"/>
    <x v="1"/>
    <n v="22"/>
    <s v="Miami"/>
    <s v=" Florida"/>
    <s v=" United States"/>
    <m/>
    <n v="350"/>
    <n v="1926"/>
    <n v="1969"/>
    <e v="#NAME?"/>
  </r>
  <r>
    <s v="ULTA"/>
    <s v="Ulta Beauty 2024 Spring Scent Wardrobe 19 Piece Perfume Sample Set w/ $15 Cert"/>
    <s v="Perfume"/>
    <n v="55.88"/>
    <s v="US $55.88"/>
    <m/>
    <s v="Last One / 2 sold"/>
    <n v="2"/>
    <s v=""/>
    <s v="Santa Ana, California, United States"/>
    <x v="0"/>
    <n v="111.76"/>
    <s v="Santa Ana"/>
    <s v=" California"/>
    <s v=" United States"/>
    <m/>
    <n v="351"/>
    <n v="1891"/>
    <n v="1862"/>
    <e v="#NAME?"/>
  </r>
  <r>
    <s v="Unbranded"/>
    <s v="PERFUME Cologne for MEN Long Lasting Fragrance 100ML 3.4 Oz Gift Fast PARFUM"/>
    <s v="Eau de Toilette"/>
    <n v="13.86"/>
    <s v="US $13.86/ea"/>
    <n v="10"/>
    <s v="More than 10 available / 1,146 sold"/>
    <n v="1146"/>
    <s v="May 24, 2024 08:52:14 PDT"/>
    <s v="Cumming, Georgia, United States"/>
    <x v="1"/>
    <n v="15883.56"/>
    <s v="Cumming"/>
    <s v=" Georgia"/>
    <s v=" United States"/>
    <m/>
    <n v="352"/>
    <n v="220"/>
    <n v="366"/>
    <e v="#NAME?"/>
  </r>
  <r>
    <s v="Unbranded"/>
    <s v="SEALED NEW CUPID HYPNOSIS MEN’S PHEROMONE COLOGNE 1.7 OZ | MEET MORE HOT WOMEN🔥"/>
    <s v="Perfume"/>
    <n v="15.99"/>
    <s v="US $15.99"/>
    <n v="10"/>
    <s v="More than 10 available / 594 sold"/>
    <n v="594"/>
    <s v="May 24, 2024 09:12:14 PDT"/>
    <s v="Houston, Texas, United States"/>
    <x v="1"/>
    <n v="9498.06"/>
    <s v="Houston"/>
    <s v=" Texas"/>
    <s v=" United States"/>
    <m/>
    <n v="352"/>
    <n v="321"/>
    <n v="499"/>
    <e v="#NAME?"/>
  </r>
  <r>
    <s v="Unbranded"/>
    <s v="Yara by Lattafa Perfumes | Eau De Parfum-100ml (3.4 fl oz) |-Female Long Lasting"/>
    <s v="/"/>
    <n v="15.89"/>
    <s v="US $15.89"/>
    <n v="10"/>
    <s v="More than 10 available / 434 sold"/>
    <n v="434"/>
    <s v="May 24, 2024 06:56:49 PDT"/>
    <s v="shanghai, China"/>
    <x v="0"/>
    <n v="6896.26"/>
    <s v="shanghai"/>
    <s v=" China"/>
    <m/>
    <m/>
    <n v="352"/>
    <n v="390"/>
    <n v="597"/>
    <e v="#NAME?"/>
  </r>
  <r>
    <s v="Unbranded"/>
    <s v="1/2PCS 50ml Men's Pheromone-Cupid Infused Perfume- Hypnosis Cologne Fragrances"/>
    <s v="Perfume"/>
    <n v="16.989999999999998"/>
    <s v="US $16.99"/>
    <n v="10"/>
    <s v="More than 10 available / 404 sold"/>
    <n v="404"/>
    <s v="Apr 29, 2024 18:02:01 PDT"/>
    <s v="CA, United States"/>
    <x v="1"/>
    <n v="6863.9599999999991"/>
    <s v="CA"/>
    <s v=" United States"/>
    <m/>
    <m/>
    <n v="352"/>
    <n v="414"/>
    <n v="598"/>
    <e v="#NAME?"/>
  </r>
  <r>
    <s v="Unbranded"/>
    <s v="SEALED NEW CUPID 2.0 HYPNOSIS MEN’S PHEROMONE COLOGNE 1.7 OZ MEET MORE HOT WOMEN"/>
    <s v="Perfume"/>
    <n v="14.99"/>
    <s v="US $14.99"/>
    <n v="10"/>
    <s v="More than 10 available / 358 sold"/>
    <n v="358"/>
    <s v="May 24, 2024 09:56:14 PDT"/>
    <s v="Houston, Texas, United States"/>
    <x v="1"/>
    <n v="5366.42"/>
    <s v="Houston"/>
    <s v=" Texas"/>
    <s v=" United States"/>
    <m/>
    <n v="352"/>
    <n v="441"/>
    <n v="665"/>
    <e v="#NAME?"/>
  </r>
  <r>
    <s v="Unbranded"/>
    <s v="SEALED NEW CUPID 2.0 HYPNOSIS MEN’S PHEROMONE COLOGNE 1.7 OZ MEET MORE HOT WOMEN"/>
    <s v="Perfume"/>
    <n v="14.99"/>
    <s v="US $14.99"/>
    <n v="10"/>
    <s v="More than 10 available / 172 sold"/>
    <n v="172"/>
    <s v="May 24, 2024 10:16:08 PDT"/>
    <s v="Perth Amboy, New Jersey, United States"/>
    <x v="1"/>
    <n v="2578.2800000000002"/>
    <s v="Perth Amboy"/>
    <s v=" New Jersey"/>
    <s v=" United States"/>
    <m/>
    <n v="352"/>
    <n v="625"/>
    <n v="880"/>
    <e v="#NAME?"/>
  </r>
  <r>
    <s v="Unbranded"/>
    <s v="USA Perfume Bottle Spray Atomizer Pump Ball / Bulb &amp; Tube / Hose Replacement"/>
    <s v="Perfume"/>
    <n v="13.5"/>
    <s v="US $13.50/ea"/>
    <n v="4"/>
    <s v="4 available / 145 sold"/>
    <n v="145"/>
    <s v="May 16, 2024 14:38:14 PDT"/>
    <s v="Weatherford, Texas, United States"/>
    <x v="0"/>
    <n v="1957.5"/>
    <s v="Weatherford"/>
    <s v=" Texas"/>
    <s v=" United States"/>
    <m/>
    <n v="352"/>
    <n v="674"/>
    <n v="964"/>
    <e v="#NAME?"/>
  </r>
  <r>
    <s v="Unbranded"/>
    <s v="Men's Perfume-Cupid Hypnosis Pheromone-Infused Cologne Fragrances Charm Toilette"/>
    <s v="Perfume"/>
    <n v="15.99"/>
    <s v="US $15.99"/>
    <n v="10"/>
    <s v="More than 10 available / 136 sold"/>
    <n v="136"/>
    <s v="May 23, 2024 14:39:34 PDT"/>
    <s v="Houston, Texas, United States"/>
    <x v="1"/>
    <n v="2174.64"/>
    <s v="Houston"/>
    <s v=" Texas"/>
    <s v=" United States"/>
    <m/>
    <n v="352"/>
    <n v="691"/>
    <n v="928"/>
    <e v="#NAME?"/>
  </r>
  <r>
    <s v="Unbranded"/>
    <s v="Cologne Fragrance Aluminum Car Air Freshener for Men Modern Vent-Clip universal"/>
    <s v="Car Air Freshener"/>
    <n v="7.19"/>
    <s v="US $7.19"/>
    <n v="10"/>
    <s v="More than 10 available / 131 sold"/>
    <n v="131"/>
    <s v="Apr 17, 2024 23:41:54 PDT"/>
    <s v="Houston, Texas, United States"/>
    <x v="1"/>
    <n v="941.8900000000001"/>
    <s v="Houston"/>
    <s v=" Texas"/>
    <s v=" United States"/>
    <m/>
    <n v="352"/>
    <n v="698"/>
    <n v="1277"/>
    <e v="#NAME?"/>
  </r>
  <r>
    <s v="Unbranded"/>
    <s v="50ml Pheromone Perfume Spray for Women Lady Attractant Men Long Lasting Gifts"/>
    <s v="Perfume"/>
    <n v="8.99"/>
    <s v="US $8.99"/>
    <n v="10"/>
    <s v="More than 10 available / 120 sold"/>
    <n v="120"/>
    <s v="Apr 21, 2024 19:06:57 PDT"/>
    <s v="Temecula, California, United States"/>
    <x v="0"/>
    <n v="1078.8"/>
    <s v="Temecula"/>
    <s v=" California"/>
    <s v=" United States"/>
    <m/>
    <n v="352"/>
    <n v="735"/>
    <n v="1234"/>
    <e v="#NAME?"/>
  </r>
  <r>
    <s v="Unbranded"/>
    <s v="1/2PCS 50ml Men's Pheromone-Cupid Infused Perfume- Hypnosis Cologne Fragrances"/>
    <s v="Perfume"/>
    <n v="12.98"/>
    <s v="US $12.98"/>
    <n v="10"/>
    <s v="10 available / 103 sold"/>
    <n v="103"/>
    <s v="May 24, 2024 10:10:30 PDT"/>
    <s v="Perth Amboy, New Jersey, United States"/>
    <x v="1"/>
    <n v="1336.94"/>
    <s v="Perth Amboy"/>
    <s v=" New Jersey"/>
    <s v=" United States"/>
    <m/>
    <n v="352"/>
    <n v="784"/>
    <n v="1131"/>
    <e v="#NAME?"/>
  </r>
  <r>
    <s v="Unbranded"/>
    <s v="1/2PCS 50ml Men's Pheromone-Cupid Infused Perfume- Hypnosis Cologne Fragrances"/>
    <s v="Perfume"/>
    <n v="14.6"/>
    <s v="US $14.60"/>
    <n v="5"/>
    <s v="5 available / 94 sold"/>
    <n v="94"/>
    <s v="May 22, 2024 23:30:09 PDT"/>
    <s v="Toronto, Ontario, Canada"/>
    <x v="1"/>
    <n v="1372.3999999999999"/>
    <s v="Toronto"/>
    <s v=" Ontario"/>
    <s v=" Canada"/>
    <m/>
    <n v="352"/>
    <n v="807"/>
    <n v="1120"/>
    <e v="#NAME?"/>
  </r>
  <r>
    <s v="Unbranded"/>
    <s v="SEALED NEW CUPID HYPNOSIS MEN’S PHEROMONE COLOGNE 1.7 OZ | MEET MORE HOT WOMEN"/>
    <s v="Perfume"/>
    <n v="16.989999999999998"/>
    <s v="US $16.99/ea"/>
    <n v="10"/>
    <s v="More than 10 available / 84 sold"/>
    <n v="84"/>
    <s v="May 24, 2024 00:13:42 PDT"/>
    <s v="Hong Kong, China"/>
    <x v="1"/>
    <n v="1427.1599999999999"/>
    <s v="Hong Kong"/>
    <s v=" China"/>
    <m/>
    <m/>
    <n v="352"/>
    <n v="832"/>
    <n v="1096"/>
    <e v="#NAME?"/>
  </r>
  <r>
    <s v="Unbranded"/>
    <s v="Cupid II Charm Toilette for Men,Pheromone-Infused Perfume Cologne Fragrances NEW"/>
    <s v="Perfume"/>
    <n v="15.99"/>
    <s v="US $15.99"/>
    <n v="10"/>
    <s v="More than 10 available / 81 sold"/>
    <n v="81"/>
    <s v="May 24, 2024 08:53:14 PDT"/>
    <s v="Houston, Texas, United States"/>
    <x v="1"/>
    <n v="1295.19"/>
    <s v="Houston"/>
    <s v=" Texas"/>
    <s v=" United States"/>
    <m/>
    <n v="352"/>
    <n v="843"/>
    <n v="1139"/>
    <e v="#NAME?"/>
  </r>
  <r>
    <s v="Unbranded"/>
    <s v="YSL Yves Saint Laurent Y Eau de Perfume Spray Cologne For Men 3.3 oz 100ML"/>
    <s v="Y"/>
    <n v="49.99"/>
    <s v="US $49.99/ea"/>
    <n v="8"/>
    <s v="8 available / 68 sold"/>
    <n v="68"/>
    <s v="May 19, 2024 18:38:36 PDT"/>
    <s v="New Jersey, United States"/>
    <x v="1"/>
    <n v="3399.32"/>
    <s v="New Jersey"/>
    <s v=" United States"/>
    <m/>
    <m/>
    <n v="352"/>
    <n v="899"/>
    <n v="792"/>
    <e v="#NAME?"/>
  </r>
  <r>
    <s v="Unbranded"/>
    <s v="Yara by Lattafa Perfumes | Eau De Parfum - 100ml (3.4 fl oz) | - Women."/>
    <s v="Eau de Parfum"/>
    <n v="15.77"/>
    <s v="US $15.77/ea"/>
    <n v="300"/>
    <s v="300 available / 67 sold"/>
    <n v="67"/>
    <s v="May 24, 2024 09:28:26 PDT"/>
    <s v="shanghai, China"/>
    <x v="0"/>
    <n v="1056.5899999999999"/>
    <s v="shanghai"/>
    <s v=" China"/>
    <m/>
    <m/>
    <n v="352"/>
    <n v="906"/>
    <n v="1237"/>
    <e v="#NAME?"/>
  </r>
  <r>
    <s v="Unbranded"/>
    <s v="Men's Pheromone-Infused Perfume Cupid Hypnosis Cologne Fragrances Charm Toilette"/>
    <s v="Perfume"/>
    <n v="15.99"/>
    <s v="US $15.99"/>
    <n v="10"/>
    <s v="More than 10 available / 65 sold"/>
    <n v="65"/>
    <s v="May 22, 2024 14:08:35 PDT"/>
    <s v="Houston, Texas, United States"/>
    <x v="1"/>
    <n v="1039.3499999999999"/>
    <s v="Houston"/>
    <s v=" Texas"/>
    <s v=" United States"/>
    <m/>
    <n v="352"/>
    <n v="913"/>
    <n v="1247"/>
    <e v="#NAME?"/>
  </r>
  <r>
    <s v="Unbranded"/>
    <s v="Cupid Hypnosis Cologne For Men Cupid Fragrances for Men, Cupid Cologne for Men--"/>
    <s v="Fragrance Rolling Ball"/>
    <n v="15.99"/>
    <s v="US $15.99"/>
    <n v="10"/>
    <s v="More than 10 available / 62 sold"/>
    <n v="62"/>
    <s v="May 21, 2024 19:32:25 PDT"/>
    <s v="Los Angeles, California, United States"/>
    <x v="1"/>
    <n v="991.38"/>
    <s v="Los Angeles"/>
    <s v=" California"/>
    <s v=" United States"/>
    <m/>
    <n v="352"/>
    <n v="930"/>
    <n v="1259"/>
    <e v="#NAME?"/>
  </r>
  <r>
    <s v="Unbranded"/>
    <s v="Men's Pheromone-Infused Perfume Cupid Hypnosis Cologne Fragrances Charm Toilette"/>
    <s v="Perfume"/>
    <n v="49.99"/>
    <s v="US $49.99"/>
    <n v="10"/>
    <s v="More than 10 available / 45 sold"/>
    <n v="45"/>
    <s v="May 21, 2024 16:11:07 PDT"/>
    <s v="Houston, Texas, United States"/>
    <x v="1"/>
    <n v="2249.5500000000002"/>
    <s v="Houston"/>
    <s v=" Texas"/>
    <s v=" United States"/>
    <m/>
    <n v="352"/>
    <n v="1027"/>
    <n v="918"/>
    <e v="#NAME?"/>
  </r>
  <r>
    <s v="Unbranded"/>
    <s v="Men's Pheromone-Infused Perfume-Cupid Hypnosis Cologne Fragrances Charm Toilette"/>
    <s v="Perfume"/>
    <n v="15.99"/>
    <s v="US $15.99"/>
    <n v="10"/>
    <s v="More than 10 available / 45 sold"/>
    <n v="45"/>
    <s v="May 23, 2024 19:54:34 PDT"/>
    <s v="Houston, Texas, United States"/>
    <x v="1"/>
    <n v="719.55"/>
    <s v="Houston"/>
    <s v=" Texas"/>
    <s v=" United States"/>
    <m/>
    <n v="352"/>
    <n v="1027"/>
    <n v="1358"/>
    <e v="#NAME?"/>
  </r>
  <r>
    <s v="Unbranded"/>
    <s v="30ml Venom Pheromone Perfume Collection Floral Scent Fragrance Perfume For Women"/>
    <s v="Esprit de Parfum"/>
    <n v="12.95"/>
    <s v="US $12.95"/>
    <n v="10"/>
    <s v="More than 10 available / 42 sold"/>
    <n v="42"/>
    <s v="Apr 27, 2024 19:05:16 PDT"/>
    <s v="CA, United States"/>
    <x v="0"/>
    <n v="543.9"/>
    <s v="CA"/>
    <s v=" United States"/>
    <m/>
    <m/>
    <n v="352"/>
    <n v="1054"/>
    <n v="1475"/>
    <e v="#NAME?"/>
  </r>
  <r>
    <s v="Unbranded"/>
    <s v="Lattafa YARA by Lattafa 3.4 Oz (100 ml) EDP Eau De Parfum Spray for Women."/>
    <s v="Eau de Parfum"/>
    <n v="16.27"/>
    <s v="US $16.27/ea"/>
    <n v="300"/>
    <s v="300 available / 38 sold"/>
    <n v="38"/>
    <s v="May 24, 2024 08:20:15 PDT"/>
    <s v="shanghai, China"/>
    <x v="0"/>
    <n v="618.26"/>
    <s v="shanghai"/>
    <s v=" China"/>
    <m/>
    <m/>
    <n v="352"/>
    <n v="1097"/>
    <n v="1428"/>
    <e v="#NAME?"/>
  </r>
  <r>
    <s v="Unbranded"/>
    <s v="3 bottles*Men's parfum Bundle* , &amp;- Brand New, Smells Amazing"/>
    <s v="Eau de Parfum"/>
    <n v="25.99"/>
    <s v="US $25.99/ea"/>
    <n v="10"/>
    <s v="More than 10 available / 38 sold"/>
    <n v="38"/>
    <s v="Mar 09, 2024 18:25:15 PST"/>
    <s v="Spring Hill, Florida, United States"/>
    <x v="1"/>
    <n v="987.61999999999989"/>
    <s v="Spring Hill"/>
    <s v=" Florida"/>
    <s v=" United States"/>
    <m/>
    <n v="352"/>
    <n v="1097"/>
    <n v="1263"/>
    <e v="#NAME?"/>
  </r>
  <r>
    <s v="Unbranded"/>
    <s v="New 2024 Sexy Cologne Cupid Hypnosis Long Lasting Pheromone Perfume for Men US"/>
    <s v="Fragrance Rolling Ball"/>
    <n v="10.99"/>
    <s v="US $10.99"/>
    <n v="10"/>
    <s v="More than 10 available / 38 sold"/>
    <n v="38"/>
    <s v="May 20, 2024 23:42:53 PDT"/>
    <s v="Los Angeles, California, United States"/>
    <x v="1"/>
    <n v="417.62"/>
    <s v="Los Angeles"/>
    <s v=" California"/>
    <s v=" United States"/>
    <m/>
    <n v="352"/>
    <n v="1097"/>
    <n v="1570"/>
    <e v="#NAME?"/>
  </r>
  <r>
    <s v="Unbranded"/>
    <s v="100ML Marc Jacobs Daisy by Marc Jacobs 3.4 oz EDT Perfume for Women New In Box"/>
    <s v="Eau de Toilette"/>
    <n v="42.88"/>
    <s v="US $42.88"/>
    <n v="10"/>
    <s v="More than 10 available / 34 sold"/>
    <n v="34"/>
    <s v="May 23, 2024 09:11:02 PDT"/>
    <s v="College Point, New York, United States"/>
    <x v="0"/>
    <n v="1457.92"/>
    <s v="College Point"/>
    <s v=" New York"/>
    <s v=" United States"/>
    <m/>
    <n v="352"/>
    <n v="1144"/>
    <n v="1085"/>
    <e v="#NAME?"/>
  </r>
  <r>
    <s v="Unbranded"/>
    <s v="SOL DE JANEIRO Brazilian Crush 39 Perfume Body Mist Fragrance 3.4floz New in Box"/>
    <s v="Perfume"/>
    <n v="19.75"/>
    <s v="US $19.75"/>
    <n v="10"/>
    <s v="More than 10 available / 33 sold"/>
    <n v="33"/>
    <s v="May 19, 2024 17:30:18 PDT"/>
    <s v="California,United States,HK, Hong Kong"/>
    <x v="0"/>
    <n v="651.75"/>
    <s v="California"/>
    <s v="United States"/>
    <s v="HK"/>
    <s v=" Hong Kong"/>
    <n v="352"/>
    <n v="1156"/>
    <n v="1403"/>
    <e v="#NAME?"/>
  </r>
  <r>
    <s v="Unbranded"/>
    <s v="HOGO BOSS cologne For Men 3.4 oz"/>
    <s v="Eau de Toilette"/>
    <n v="100"/>
    <s v="US $100.00"/>
    <n v="10"/>
    <s v="More than 10 available / 27 sold"/>
    <n v="27"/>
    <s v="May 22, 2024 21:55:43 PDT"/>
    <s v="Dearborn, Michigan, United States"/>
    <x v="1"/>
    <n v="2700"/>
    <s v="Dearborn"/>
    <s v=" Michigan"/>
    <s v=" United States"/>
    <m/>
    <n v="352"/>
    <n v="1226"/>
    <n v="861"/>
    <e v="#NAME?"/>
  </r>
  <r>
    <s v="Unbranded"/>
    <s v="Armaf Club de Nuit ICONIC 3.6 fl.oz Eau de Parfum | Armaf's Exclusive New Launch"/>
    <s v="Perfume"/>
    <n v="35.99"/>
    <s v="US $35.99"/>
    <n v="5"/>
    <s v="5 available / 27 sold"/>
    <n v="27"/>
    <s v="May 23, 2024 20:05:31 PDT"/>
    <s v="Shenzhen, China"/>
    <x v="1"/>
    <n v="971.73"/>
    <s v="Shenzhen"/>
    <s v=" China"/>
    <m/>
    <m/>
    <n v="352"/>
    <n v="1226"/>
    <n v="1268"/>
    <e v="#NAME?"/>
  </r>
  <r>
    <s v="Unbranded"/>
    <s v="9 AM Dive EDP Perfume By Afnan 100 ML🥇Super Famous Top Selling Fragrance 9PM"/>
    <s v="Eau de Parfum"/>
    <n v="16.989999999999998"/>
    <s v="US $16.99"/>
    <n v="10"/>
    <s v="More than 10 available / 22 sold"/>
    <n v="22"/>
    <s v="May 22, 2024 18:38:27 PDT"/>
    <s v="ShenZhen, China"/>
    <x v="1"/>
    <n v="373.78"/>
    <s v="ShenZhen"/>
    <s v=" China"/>
    <m/>
    <m/>
    <n v="352"/>
    <n v="1310"/>
    <n v="1599"/>
    <e v="#NAME?"/>
  </r>
  <r>
    <s v="Unbranded"/>
    <s v="USA Parfums de Marly Layton Royal Essence 4.2 oz. Men's Eau de Parfum"/>
    <s v="Eau de Parfum"/>
    <n v="92.99"/>
    <s v="US $92.99"/>
    <n v="5"/>
    <s v="5 available / 19 sold"/>
    <n v="19"/>
    <s v="May 24, 2024 00:01:17 PDT"/>
    <s v="College Point, New York, United States"/>
    <x v="1"/>
    <n v="1766.81"/>
    <s v="College Point"/>
    <s v=" New York"/>
    <s v=" United States"/>
    <m/>
    <n v="352"/>
    <n v="1368"/>
    <n v="1007"/>
    <e v="#NAME?"/>
  </r>
  <r>
    <s v="Unbranded"/>
    <s v="Givenchy Gentleman 3.3oz.Eau de Toilette INTENSE Spray for Men New in Sealed Box"/>
    <s v="Eau de Toilette"/>
    <n v="39.99"/>
    <s v="US $39.99/ea"/>
    <n v="5"/>
    <s v="5 available / 18 sold"/>
    <n v="18"/>
    <s v="May 05, 2024 23:09:40 PDT"/>
    <s v="California, United States, Hong Kong"/>
    <x v="1"/>
    <n v="719.82"/>
    <s v="California"/>
    <s v=" United States"/>
    <s v=" Hong Kong"/>
    <m/>
    <n v="352"/>
    <n v="1389"/>
    <n v="1357"/>
    <e v="#NAME?"/>
  </r>
  <r>
    <s v="Unbranded"/>
    <s v="Hawas for him Eau De Parfum By Rasasi 100ml 3.4 FL OZ NEW"/>
    <s v="/"/>
    <n v="15.89"/>
    <s v="US $15.89"/>
    <n v="10"/>
    <s v="10 available / 17 sold"/>
    <n v="17"/>
    <s v="May 24, 2024 09:08:14 PDT"/>
    <s v="shanghai, China"/>
    <x v="1"/>
    <n v="270.13"/>
    <s v="shanghai"/>
    <s v=" China"/>
    <m/>
    <m/>
    <n v="352"/>
    <n v="1408"/>
    <n v="1687"/>
    <e v="#NAME?"/>
  </r>
  <r>
    <s v="Unbranded"/>
    <s v="SEALED NEW CUPID 2.0 HYPNOSIS MEN’S PHEROMONE COLOGNE 1.7 OZ MEET MORE HOT WOMEN"/>
    <s v="Perfume"/>
    <n v="15.99"/>
    <s v="US $15.99"/>
    <n v="10"/>
    <s v="More than 10 available / 14 sold"/>
    <n v="14"/>
    <s v="May 24, 2024 01:46:35 PDT"/>
    <s v="Houston, Texas, United States"/>
    <x v="1"/>
    <n v="223.86"/>
    <s v="Houston"/>
    <s v=" Texas"/>
    <s v=" United States"/>
    <m/>
    <n v="352"/>
    <n v="1480"/>
    <n v="1727"/>
    <e v="#NAME?"/>
  </r>
  <r>
    <s v="Unbranded"/>
    <s v="Versace Dylan 3.4 oz Eau de Parfum Spray Parfume Fragrances for Women Purple"/>
    <s v="Eau de Parfum"/>
    <n v="58.99"/>
    <s v="US $58.99"/>
    <n v="10"/>
    <s v="More than 10 available / 12 sold"/>
    <n v="12"/>
    <s v="May 22, 2024 23:55:54 PDT"/>
    <s v="College Point, New York, United States"/>
    <x v="0"/>
    <n v="707.88"/>
    <s v="College Point"/>
    <s v=" New York"/>
    <s v=" United States"/>
    <m/>
    <n v="352"/>
    <n v="1531"/>
    <n v="1364"/>
    <e v="#NAME?"/>
  </r>
  <r>
    <s v="Unbranded"/>
    <s v="Cupid Charm Toilette for Men (Pheromone-Infused),Mens Cologne Fragrances Perfume"/>
    <s v="Perfume"/>
    <n v="13"/>
    <s v="US $13.00/ea"/>
    <n v="7"/>
    <s v="7 available / 11 sold"/>
    <n v="11"/>
    <s v="May 24, 2024 07:51:28 PDT"/>
    <s v="New York, New York, United States"/>
    <x v="1"/>
    <n v="143"/>
    <s v="New York"/>
    <s v=" New York"/>
    <s v=" United States"/>
    <m/>
    <n v="352"/>
    <n v="1561"/>
    <n v="1819"/>
    <e v="#NAME?"/>
  </r>
  <r>
    <s v="Unbranded"/>
    <s v="VERSE ADONIS Pour Homme cologne for men 3.4oz"/>
    <s v="Eau de Parfum"/>
    <n v="13.99"/>
    <s v="US $13.99"/>
    <n v="10"/>
    <s v="More than 10 available / 9 sold"/>
    <n v="9"/>
    <s v="Apr 28, 2024 20:19:23 PDT"/>
    <s v="Dearborn, Michigan, United States"/>
    <x v="1"/>
    <n v="125.91"/>
    <s v="Dearborn"/>
    <s v=" Michigan"/>
    <s v=" United States"/>
    <m/>
    <n v="352"/>
    <n v="1615"/>
    <n v="1848"/>
    <e v="#NAME?"/>
  </r>
  <r>
    <s v="Unbranded"/>
    <s v="Hawas for him Eau De Parfum By Rasasi 100ml 3.4 FL OZ NEW"/>
    <s v="/"/>
    <n v="15.89"/>
    <s v="US $15.89"/>
    <n v="6"/>
    <s v="6 available / 8 sold"/>
    <n v="8"/>
    <s v="May 22, 2024 22:34:16 PDT"/>
    <s v="shanghai, China"/>
    <x v="1"/>
    <n v="127.12"/>
    <s v="shanghai"/>
    <s v=" China"/>
    <m/>
    <m/>
    <n v="352"/>
    <n v="1644"/>
    <n v="1845"/>
    <e v="#NAME?"/>
  </r>
  <r>
    <s v="Unbranded"/>
    <s v="Hawas for him Eau De Parfum By Rasasi 100ml 3.4 FL OZ HOT"/>
    <s v="/"/>
    <n v="15.89"/>
    <s v="US $15.89"/>
    <n v="3"/>
    <s v="3 available / 8 sold"/>
    <n v="8"/>
    <s v="May 24, 2024 09:08:17 PDT"/>
    <s v="shanghai, China"/>
    <x v="1"/>
    <n v="127.12"/>
    <s v="shanghai"/>
    <s v=" China"/>
    <m/>
    <m/>
    <n v="352"/>
    <n v="1644"/>
    <n v="1845"/>
    <e v="#NAME?"/>
  </r>
  <r>
    <s v="Unbranded"/>
    <s v="VERSE ADONIS RED For Men Eau de Parfum 3.4oz"/>
    <s v="Eau de Parfum"/>
    <n v="13.99"/>
    <s v="US $13.99"/>
    <n v="10"/>
    <s v="More than 10 available / 8 sold"/>
    <n v="8"/>
    <s v="Apr 28, 2024 20:19:23 PDT"/>
    <s v="Dearborn, Michigan, United States"/>
    <x v="1"/>
    <n v="111.92"/>
    <s v="Dearborn"/>
    <s v=" Michigan"/>
    <s v=" United States"/>
    <m/>
    <n v="352"/>
    <n v="1644"/>
    <n v="1861"/>
    <e v="#NAME?"/>
  </r>
  <r>
    <s v="Unbranded"/>
    <s v="12 Piece Mixed Men’s Cologne Lot: Assorted scents In 3.4 Oz Bottles"/>
    <s v="Perfume"/>
    <n v="48"/>
    <s v="US $48.00"/>
    <n v="10"/>
    <s v="More than 10 available / 7 sold"/>
    <n v="7"/>
    <s v=""/>
    <s v="Webster, Florida, United States"/>
    <x v="1"/>
    <n v="336"/>
    <s v="Webster"/>
    <s v=" Florida"/>
    <s v=" United States"/>
    <m/>
    <n v="352"/>
    <n v="1686"/>
    <n v="1624"/>
    <e v="#NAME?"/>
  </r>
  <r>
    <s v="Unbranded"/>
    <s v="SEALED NEW CUPID HYPNOSIS MEN’S PHEROMONE COLOGNE 1.7 OZ | MEET MORE HOT WOMEN🔥"/>
    <s v="Perfume"/>
    <n v="15.99"/>
    <s v="US $15.99"/>
    <n v="10"/>
    <s v="More than 10 available / 7 sold"/>
    <n v="7"/>
    <s v="May 22, 2024 19:01:20 PDT"/>
    <s v="Houston, Texas, United States"/>
    <x v="1"/>
    <n v="111.93"/>
    <s v="Houston"/>
    <s v=" Texas"/>
    <s v=" United States"/>
    <m/>
    <n v="352"/>
    <n v="1686"/>
    <n v="1860"/>
    <e v="#NAME?"/>
  </r>
  <r>
    <s v="Unbranded"/>
    <s v="Parfums De-Marly-Haltane Eau de Parfum spray 4.2 oz for Men New in Box"/>
    <s v="Eau de Parfum"/>
    <n v="85"/>
    <s v="US $85.00"/>
    <m/>
    <s v="Last One / 6 sold"/>
    <n v="6"/>
    <s v="May 24, 2024 00:10:39 PDT"/>
    <s v="Ithaca, New York, United States"/>
    <x v="1"/>
    <n v="510"/>
    <s v="Ithaca"/>
    <s v=" New York"/>
    <s v=" United States"/>
    <m/>
    <n v="352"/>
    <n v="1721"/>
    <n v="1499"/>
    <e v="#NAME?"/>
  </r>
  <r>
    <s v="Unbranded"/>
    <s v="Hawas for Men Eau De Parfum - 100ML (3.4 oz) by Rasasi Y1"/>
    <s v="Eau de Parfum"/>
    <n v="54.99"/>
    <s v="US $54.99"/>
    <n v="2"/>
    <s v="2 available / 6 sold"/>
    <n v="6"/>
    <s v="May 24, 2024 00:56:01 PDT"/>
    <s v="Los Angeles, California, United States"/>
    <x v="1"/>
    <n v="329.94"/>
    <s v="Los Angeles"/>
    <s v=" California"/>
    <s v=" United States"/>
    <m/>
    <n v="352"/>
    <n v="1721"/>
    <n v="1631"/>
    <e v="#NAME?"/>
  </r>
  <r>
    <s v="Unbranded"/>
    <s v="Love Bombed Pheromone Cologne for- Men Enhanced Scents Pheromone Perfume"/>
    <s v="Perfume"/>
    <n v="13.28"/>
    <s v="US $13.28/ea"/>
    <n v="9"/>
    <s v="9 available / 6 sold"/>
    <n v="6"/>
    <s v=""/>
    <s v="WA, United States"/>
    <x v="1"/>
    <n v="79.679999999999993"/>
    <s v="WA"/>
    <s v=" United States"/>
    <m/>
    <m/>
    <n v="352"/>
    <n v="1721"/>
    <n v="1900"/>
    <e v="#NAME?"/>
  </r>
  <r>
    <s v="Unbranded"/>
    <s v="VALENTINE NERO WOMEN Eau de Parfum 3.4 oz"/>
    <s v="Eau de Parfum"/>
    <n v="13.99"/>
    <s v="US $13.99"/>
    <n v="10"/>
    <s v="More than 10 available / 5 sold"/>
    <n v="5"/>
    <s v="Apr 28, 2024 20:19:23 PDT"/>
    <s v="Dearborn, Michigan, United States"/>
    <x v="0"/>
    <n v="69.95"/>
    <s v="Dearborn"/>
    <s v=" Michigan"/>
    <s v=" United States"/>
    <m/>
    <n v="352"/>
    <n v="1754"/>
    <n v="1921"/>
    <e v="#NAME?"/>
  </r>
  <r>
    <s v="Unbranded"/>
    <s v="3.4 oz/100mL Eau de Toilette Spray Brand New for Giorgio Armani Acqua Di Gio"/>
    <s v="Eau de Toilette"/>
    <n v="25.89"/>
    <s v="US $25.89"/>
    <n v="10"/>
    <s v="More than 10 available / 4 sold"/>
    <n v="4"/>
    <s v="May 09, 2024 22:38:22 PDT"/>
    <s v="Brooklyn, New York, United States"/>
    <x v="1"/>
    <n v="103.56"/>
    <s v="Brooklyn"/>
    <s v=" New York"/>
    <s v=" United States"/>
    <m/>
    <n v="352"/>
    <n v="1798"/>
    <n v="1869"/>
    <e v="#NAME?"/>
  </r>
  <r>
    <s v="Unbranded"/>
    <s v="Sweet Tooth Eau de Parfum, Perfume for Women, 1 fl oz"/>
    <s v="1"/>
    <n v="30.96"/>
    <s v="US $30.96"/>
    <n v="2"/>
    <s v="2 available / 3 sold"/>
    <n v="3"/>
    <s v="May 17, 2024 23:16:41 PDT"/>
    <s v="New York, New York, United States"/>
    <x v="0"/>
    <n v="92.88"/>
    <s v="New York"/>
    <s v=" New York"/>
    <s v=" United States"/>
    <m/>
    <n v="352"/>
    <n v="1848"/>
    <n v="1884"/>
    <e v="#NAME?"/>
  </r>
  <r>
    <s v="Unbranded"/>
    <s v="Cologne For Men Lot 2 Piece"/>
    <s v="Eau de Cologne"/>
    <n v="18"/>
    <s v="US $18.00/ea"/>
    <n v="5"/>
    <s v="5 available / 3 sold"/>
    <n v="3"/>
    <s v=""/>
    <s v="Phenix City, Alabama, United States"/>
    <x v="1"/>
    <n v="54"/>
    <s v="Phenix City"/>
    <s v=" Alabama"/>
    <s v=" United States"/>
    <m/>
    <n v="352"/>
    <n v="1848"/>
    <n v="1935"/>
    <e v="#NAME?"/>
  </r>
  <r>
    <s v="Unbranded"/>
    <s v="Hawas for him Eau De Parfum By Rasasi 100ml 3.4 FL OZ NEW"/>
    <s v="Perfume"/>
    <n v="17.989999999999998"/>
    <s v="US $17.99"/>
    <n v="10"/>
    <s v="More than 10 available / 3 sold"/>
    <n v="3"/>
    <s v="May 23, 2024 17:06:03 PDT"/>
    <s v="Shenzhen, China"/>
    <x v="1"/>
    <n v="53.97"/>
    <s v="Shenzhen"/>
    <s v=" China"/>
    <m/>
    <m/>
    <n v="352"/>
    <n v="1848"/>
    <n v="1936"/>
    <e v="#NAME?"/>
  </r>
  <r>
    <s v="Unbranded"/>
    <s v="Hawas for him Eau De Parfum By Rasasi 100ml 3.4 FL OZ NEW"/>
    <s v="Perfume"/>
    <n v="21.99"/>
    <s v="US $21.99/ea"/>
    <n v="10"/>
    <s v="More than 10 available / 2 sold"/>
    <n v="2"/>
    <s v="May 23, 2024 20:05:17 PDT"/>
    <s v="Shenzhen, China"/>
    <x v="1"/>
    <n v="43.98"/>
    <s v="Shenzhen"/>
    <s v=" China"/>
    <m/>
    <m/>
    <n v="352"/>
    <n v="1891"/>
    <n v="1951"/>
    <e v="#NAME?"/>
  </r>
  <r>
    <s v="United Colors of Benetton"/>
    <s v="United Colors of Benetton MINI COLORS FEMME WOMEN **Lot of 8** 0.13 oz 4ml EDT"/>
    <s v="Eau de Toilette"/>
    <n v="24.99"/>
    <s v="US $24.99"/>
    <m/>
    <s v="4 lots available (8 items per lot) / 79 sold"/>
    <n v="79"/>
    <s v="Mar 26, 2024 11:45:52 PDT"/>
    <s v="Brooklyn, New York, United States"/>
    <x v="0"/>
    <n v="1974.2099999999998"/>
    <s v="Brooklyn"/>
    <s v=" New York"/>
    <s v=" United States"/>
    <m/>
    <n v="353"/>
    <n v="851"/>
    <n v="959"/>
    <e v="#NAME?"/>
  </r>
  <r>
    <s v="united scents"/>
    <s v="Men's  Perfume Black Intense 3.4 Fl Oz Parfum Fragrance"/>
    <s v="Eau de Parfum"/>
    <n v="14.99"/>
    <s v="US $14.99"/>
    <n v="10"/>
    <s v="More than 10 available / 20 sold"/>
    <n v="20"/>
    <s v="May 18, 2024 15:52:35 PDT"/>
    <s v="Arcadia, California, United States"/>
    <x v="1"/>
    <n v="299.8"/>
    <s v="Arcadia"/>
    <s v=" California"/>
    <s v=" United States"/>
    <m/>
    <n v="354"/>
    <n v="1346"/>
    <n v="1668"/>
    <e v="#NAME?"/>
  </r>
  <r>
    <s v="UOMO"/>
    <s v="Valentino Uomo EDT Perfume For Men 3.4oz / 100ml Spray *NEW IN BOX*"/>
    <s v="Eau de Toilette"/>
    <n v="54.99"/>
    <s v="US $54.99"/>
    <m/>
    <s v="Last One / 8 sold"/>
    <n v="8"/>
    <s v="May 22, 2024 19:02:53 PDT"/>
    <s v="Peekskill, New York, United States"/>
    <x v="1"/>
    <n v="439.92"/>
    <s v="Peekskill"/>
    <s v=" New York"/>
    <s v=" United States"/>
    <m/>
    <n v="355"/>
    <n v="1644"/>
    <n v="1548"/>
    <e v="#NAME?"/>
  </r>
  <r>
    <s v="Urban Outfitters"/>
    <s v="Urban Outfitters Le Monde  Gourmand Eau De Parfum Fraise Fouettee 070 1oz."/>
    <s v="Eau de Parfum"/>
    <n v="24.99"/>
    <s v="US $24.99/ea"/>
    <n v="9"/>
    <s v="9 available / 9 sold"/>
    <n v="9"/>
    <s v="May 20, 2024 04:20:56 PDT"/>
    <s v="Kennesaw, Georgia, United States"/>
    <x v="0"/>
    <n v="224.91"/>
    <s v="Kennesaw"/>
    <s v=" Georgia"/>
    <s v=" United States"/>
    <m/>
    <n v="356"/>
    <n v="1615"/>
    <n v="1725"/>
    <e v="#NAME?"/>
  </r>
  <r>
    <s v="Valentino"/>
    <s v="Valentino Donna Born In Roma Perfume 3.4oz.EDP Spray for Women New in Sealed Box"/>
    <s v="Eau de Parfum"/>
    <n v="109.95"/>
    <s v="US $109.95/ea"/>
    <n v="10"/>
    <s v="10 available / 416 sold"/>
    <n v="416"/>
    <s v="May 24, 2024 08:56:33 PDT"/>
    <s v="Katy, Texas, United States"/>
    <x v="0"/>
    <n v="45739.200000000004"/>
    <s v="Katy"/>
    <s v=" Texas"/>
    <s v=" United States"/>
    <m/>
    <n v="357"/>
    <n v="406"/>
    <n v="185"/>
    <e v="#NAME?"/>
  </r>
  <r>
    <s v="Valentino"/>
    <s v="Valentino Uomo Born In Roma Coral Fantasy 3.4 oz EDT Cologne New In Box"/>
    <s v="Eau de Toilette"/>
    <n v="103.98"/>
    <s v="US $103.98"/>
    <m/>
    <s v="Limited quantity available / 350 sold"/>
    <n v="350"/>
    <s v="May 22, 2024 16:56:40 PDT"/>
    <s v="Hackensack, New Jersey, United States"/>
    <x v="1"/>
    <n v="36393"/>
    <s v="Hackensack"/>
    <s v=" New Jersey"/>
    <s v=" United States"/>
    <m/>
    <n v="357"/>
    <n v="444"/>
    <n v="224"/>
    <e v="#NAME?"/>
  </r>
  <r>
    <s v="Valentino"/>
    <s v="Valentino Uomo Born In Roma Coral Fantasy 3.4 oz EDT Cologne New In Box"/>
    <s v="Eau de Toilette"/>
    <n v="79.989999999999995"/>
    <s v="US $79.99/ea"/>
    <n v="10"/>
    <s v="More than 10 available / 316 sold"/>
    <n v="316"/>
    <s v="May 16, 2024 17:01:39 PDT"/>
    <s v="Walnut, California, Hong Kong"/>
    <x v="1"/>
    <n v="25276.84"/>
    <s v="Walnut"/>
    <s v=" California"/>
    <s v=" Hong Kong"/>
    <m/>
    <n v="357"/>
    <n v="465"/>
    <n v="283"/>
    <e v="#NAME?"/>
  </r>
  <r>
    <s v="Valentino"/>
    <s v="Valentino Uomo Born In Roma 3.4 oz. Eau de Toilette Spray for Men New in Box"/>
    <s v="Eau de Toilette"/>
    <n v="89.97"/>
    <s v="US $89.97/ea"/>
    <n v="10"/>
    <s v="10 available / 295 sold"/>
    <n v="295"/>
    <s v="May 24, 2024 08:44:55 PDT"/>
    <s v="Katy, Texas, United States"/>
    <x v="1"/>
    <n v="26541.15"/>
    <s v="Katy"/>
    <s v=" Texas"/>
    <s v=" United States"/>
    <m/>
    <n v="357"/>
    <n v="477"/>
    <n v="270"/>
    <e v="#NAME?"/>
  </r>
  <r>
    <s v="Valentino"/>
    <s v="VALENTINO Perfume Travel Spray 10ml (Choose Your Scent) Combined Shipping"/>
    <s v="Perfume"/>
    <n v="20.95"/>
    <s v="US $20.95"/>
    <n v="7"/>
    <s v="7 available / 238 sold"/>
    <n v="238"/>
    <s v="May 17, 2024 14:03:09 PDT"/>
    <s v="Roseville, California, United States"/>
    <x v="0"/>
    <n v="4986.0999999999995"/>
    <s v="Roseville"/>
    <s v=" California"/>
    <s v=" United States"/>
    <m/>
    <n v="357"/>
    <n v="547"/>
    <n v="686"/>
    <e v="#NAME?"/>
  </r>
  <r>
    <s v="Valentino"/>
    <s v="Voce Viva by Valentino 3.4 oz EDP Perfume for Women New In Box"/>
    <s v="Eau de Parfum"/>
    <n v="84.97"/>
    <s v="US $84.97"/>
    <m/>
    <s v="Limited quantity available / 146 sold"/>
    <n v="146"/>
    <s v="May 22, 2024 08:12:04 PDT"/>
    <s v="Hackensack, New Jersey, United States"/>
    <x v="0"/>
    <n v="12405.619999999999"/>
    <s v="Hackensack"/>
    <s v=" New Jersey"/>
    <s v=" United States"/>
    <m/>
    <n v="357"/>
    <n v="672"/>
    <n v="426"/>
    <e v="#NAME?"/>
  </r>
  <r>
    <s v="Valentino"/>
    <s v="Donna Born In Roma Yellow Dream by Valentino for her EDP 3.3 / 3.4 oz New in Box"/>
    <s v="Eau de Parfum"/>
    <n v="55.99"/>
    <s v="US $55.99/ea"/>
    <n v="10"/>
    <s v="More than 10 available / 131 sold"/>
    <n v="131"/>
    <s v="May 02, 2024 17:32:51 PDT"/>
    <s v="New York,USA, Taiwan"/>
    <x v="0"/>
    <n v="7334.6900000000005"/>
    <s v="New York"/>
    <s v="USA"/>
    <s v=" Taiwan"/>
    <m/>
    <n v="357"/>
    <n v="698"/>
    <n v="570"/>
    <e v="#NAME?"/>
  </r>
  <r>
    <s v="Valentino"/>
    <s v="Valentine Milano For Women Perfume 3.4 fl.oz from Fragrance Couture."/>
    <s v="Perfume"/>
    <n v="10.99"/>
    <s v="US $10.99/ea"/>
    <n v="10"/>
    <s v="More than 10 available / 94 sold"/>
    <n v="94"/>
    <s v="May 08, 2024 15:45:55 PDT"/>
    <s v="Katy, Texas, United States"/>
    <x v="0"/>
    <n v="1033.06"/>
    <s v="Katy"/>
    <s v=" Texas"/>
    <s v=" United States"/>
    <m/>
    <n v="357"/>
    <n v="807"/>
    <n v="1249"/>
    <e v="#NAME?"/>
  </r>
  <r>
    <s v="Valentino"/>
    <s v="VALENTINO DONNA BORN IN ROMA INTENSE 3.4 oz 100ml EAU DE PARFUM SPRAY SEALED"/>
    <s v="Eau de Parfum"/>
    <n v="100.99"/>
    <s v="US $100.99"/>
    <m/>
    <s v="Last One / 47 sold"/>
    <n v="47"/>
    <s v="May 17, 2024 03:30:44 PDT"/>
    <s v="Buffalo Mills, Pennsylvania, United States"/>
    <x v="0"/>
    <n v="4746.53"/>
    <s v="Buffalo Mills"/>
    <s v=" Pennsylvania"/>
    <s v=" United States"/>
    <m/>
    <n v="357"/>
    <n v="1014"/>
    <n v="697"/>
    <e v="#NAME?"/>
  </r>
  <r>
    <s v="Valentino"/>
    <s v="Valentino Donna Born In Roma Intense 3.4 oz EDP Spray For Women NEW"/>
    <s v="Eau de Parfum"/>
    <n v="103.99"/>
    <s v="US $103.99"/>
    <n v="2"/>
    <s v="2 available / 45 sold"/>
    <n v="45"/>
    <s v="May 14, 2024 06:28:50 PDT"/>
    <s v="Buffalo Mills, Pennsylvania, United States"/>
    <x v="0"/>
    <n v="4679.55"/>
    <s v="Buffalo Mills"/>
    <s v=" Pennsylvania"/>
    <s v=" United States"/>
    <m/>
    <n v="357"/>
    <n v="1027"/>
    <n v="699"/>
    <e v="#NAME?"/>
  </r>
  <r>
    <s v="Valentino"/>
    <s v="Valentino Uomo Born In Roma Eau De Toilette Travel Spray 15ml / 0.5 Oz For Men"/>
    <s v="Eau de Toilette"/>
    <n v="36.99"/>
    <s v="US $36.99"/>
    <m/>
    <s v="Last One / 32 sold"/>
    <n v="32"/>
    <s v="May 22, 2024 20:37:35 PDT"/>
    <s v="Los Angeles, California, United States"/>
    <x v="1"/>
    <n v="1183.68"/>
    <s v="Los Angeles"/>
    <s v=" California"/>
    <s v=" United States"/>
    <m/>
    <n v="357"/>
    <n v="1163"/>
    <n v="1194"/>
    <e v="#NAME?"/>
  </r>
  <r>
    <s v="Valentino"/>
    <s v="Uomo Born In Roma Yellow Dream by Valentino 3.4 oz EDT Cologne Men New in Box"/>
    <s v="Eau de Toilette"/>
    <n v="78.989999999999995"/>
    <s v="US $78.99/ea"/>
    <n v="10"/>
    <s v="More than 10 available / 27 sold"/>
    <n v="27"/>
    <s v="May 16, 2024 02:06:00 PDT"/>
    <s v="United States,California, Taiwan"/>
    <x v="1"/>
    <n v="2132.73"/>
    <s v="United States"/>
    <s v="California"/>
    <s v=" Taiwan"/>
    <m/>
    <n v="357"/>
    <n v="1226"/>
    <n v="938"/>
    <e v="#NAME?"/>
  </r>
  <r>
    <s v="Valentino"/>
    <s v="Valentino Uomo Born In Roma Coral Fantasy 3.4fl.oz 100 ml EDT Cologne New In Box"/>
    <s v="Eau de Toilette"/>
    <n v="89.99"/>
    <s v="US $89.99"/>
    <n v="6"/>
    <s v="6 available / 23 sold"/>
    <n v="23"/>
    <s v="May 16, 2024 19:15:06 PDT"/>
    <s v="El Cajon, California, Hong Kong"/>
    <x v="1"/>
    <n v="2069.77"/>
    <s v="El Cajon"/>
    <s v=" California"/>
    <s v=" Hong Kong"/>
    <m/>
    <n v="357"/>
    <n v="1294"/>
    <n v="948"/>
    <e v="#NAME?"/>
  </r>
  <r>
    <s v="Valentino"/>
    <s v="New Valentino Donna Born In Roma Intense 3.4 oz EDP Intense Spray For Women"/>
    <s v="Eau de Parfum"/>
    <n v="99.99"/>
    <s v="US $99.99"/>
    <m/>
    <s v="Last One / 19 sold"/>
    <n v="19"/>
    <s v="May 16, 2024 04:11:25 PDT"/>
    <s v="Amigo, West Virginia, United States"/>
    <x v="0"/>
    <n v="1899.81"/>
    <s v="Amigo"/>
    <s v=" West Virginia"/>
    <s v=" United States"/>
    <m/>
    <n v="357"/>
    <n v="1368"/>
    <n v="972"/>
    <e v="#NAME?"/>
  </r>
  <r>
    <s v="Valentino"/>
    <s v="Valentino Uomo Born In Roma Coral Fantasy 3.4 oz/100ml EDT Cologne for Men New"/>
    <s v="Eau de Toilette"/>
    <n v="79.989999999999995"/>
    <s v="US $79.99/ea"/>
    <n v="2"/>
    <s v="2 available / 11 sold"/>
    <n v="11"/>
    <s v="May 23, 2024 23:59:20 PDT"/>
    <s v="HK, Hong Kong"/>
    <x v="1"/>
    <n v="879.89"/>
    <s v="HK"/>
    <s v=" Hong Kong"/>
    <m/>
    <m/>
    <n v="357"/>
    <n v="1561"/>
    <n v="1296"/>
    <e v="#NAME?"/>
  </r>
  <r>
    <s v="Valentino"/>
    <s v="Valentino Donna Born in Roma Intense EDP Spray For Women 100ml/3.4oz"/>
    <s v="Eau de Parfum"/>
    <n v="100.99"/>
    <s v="US $100.99"/>
    <m/>
    <s v="Last One / 10 sold"/>
    <n v="10"/>
    <s v="May 16, 2024 03:54:55 PDT"/>
    <s v="Oxnard, California, United States"/>
    <x v="0"/>
    <n v="1009.9"/>
    <s v="Oxnard"/>
    <s v=" California"/>
    <s v=" United States"/>
    <m/>
    <n v="357"/>
    <n v="1586"/>
    <n v="1253"/>
    <e v="#NAME?"/>
  </r>
  <r>
    <s v="Valentino"/>
    <s v="Valentino Uomo Born In Roma 3.4.Oz /100ML Eau De Toilette Spray for Men"/>
    <s v="Eau de Toilette"/>
    <n v="75.989999999999995"/>
    <s v="US $75.99/ea"/>
    <n v="2"/>
    <s v="2 available / 8 sold"/>
    <n v="8"/>
    <s v="May 24, 2024 00:48:30 PDT"/>
    <s v="Walnut, California, Hong Kong"/>
    <x v="1"/>
    <n v="607.91999999999996"/>
    <s v="Walnut"/>
    <s v=" California"/>
    <s v=" Hong Kong"/>
    <m/>
    <n v="357"/>
    <n v="1644"/>
    <n v="1434"/>
    <e v="#NAME?"/>
  </r>
  <r>
    <s v="Valentino"/>
    <s v="Valentino Uomo Born in Roma Intense 10ml Spray For Men ."/>
    <s v="Eau de Parfum"/>
    <n v="18.989999999999998"/>
    <s v="US $18.99"/>
    <n v="10"/>
    <s v="More than 10 available / 8 sold"/>
    <n v="8"/>
    <s v="May 20, 2024 14:29:09 PDT"/>
    <s v="Miami, Florida, United States"/>
    <x v="1"/>
    <n v="151.91999999999999"/>
    <s v="Miami"/>
    <s v=" Florida"/>
    <s v=" United States"/>
    <m/>
    <n v="357"/>
    <n v="1644"/>
    <n v="1810"/>
    <e v="#NAME?"/>
  </r>
  <r>
    <s v="Valentino"/>
    <s v="Valentino DONNA by Valentino for Women 3.4 oz.Eau De Parfum Spray in Sealed Box"/>
    <s v="Eau de Parfum"/>
    <n v="99.99"/>
    <s v="US $99.99"/>
    <n v="10"/>
    <s v="More than 10 available / 5 sold"/>
    <n v="5"/>
    <s v="Apr 23, 2024 19:32:59 PDT"/>
    <s v="Katy, Texas, Hong Kong"/>
    <x v="0"/>
    <n v="499.95"/>
    <s v="Katy"/>
    <s v=" Texas"/>
    <s v=" Hong Kong"/>
    <m/>
    <n v="357"/>
    <n v="1754"/>
    <n v="1504"/>
    <e v="#NAME?"/>
  </r>
  <r>
    <s v="Valentino"/>
    <s v="Valentino Uomo Cologne by Valentino 3.4oz EDT Eau de Toilette for Men New in Box"/>
    <s v="Eau de Toilette"/>
    <n v="59.99"/>
    <s v="US $59.99/ea"/>
    <n v="2"/>
    <s v="2 available / 3 sold"/>
    <n v="3"/>
    <s v="May 22, 2024 17:57:33 PDT"/>
    <s v="New York, New York, Taiwan"/>
    <x v="1"/>
    <n v="179.97"/>
    <s v="New York"/>
    <s v=" New York"/>
    <s v=" Taiwan"/>
    <m/>
    <n v="357"/>
    <n v="1848"/>
    <n v="1775"/>
    <e v="#NAME?"/>
  </r>
  <r>
    <s v="Valentino"/>
    <s v="Valentino Donna Born In Roma Eau De Parfum  2ML Spray For Women"/>
    <s v="Eau de Parfum"/>
    <n v="9.6999999999999993"/>
    <s v="US $9.70"/>
    <n v="10"/>
    <s v="More than 10 available / 2 sold"/>
    <n v="2"/>
    <s v=""/>
    <s v="Miami, Florida, United States"/>
    <x v="0"/>
    <n v="19.399999999999999"/>
    <s v="Miami"/>
    <s v=" Florida"/>
    <s v=" United States"/>
    <m/>
    <n v="357"/>
    <n v="1891"/>
    <n v="1971"/>
    <e v="#NAME?"/>
  </r>
  <r>
    <s v="Vera Wang"/>
    <s v="VERA WANG Perfume 3.3 / 3.4 oz EDP For Women Spray NEW IN BOX"/>
    <s v="Eau de Parfume"/>
    <n v="25.25"/>
    <s v="US $25.25/ea"/>
    <n v="71"/>
    <s v="71 available / 15,897 sold"/>
    <n v="15897"/>
    <s v="May 17, 2024 07:46:20 PDT"/>
    <s v="Dallas, Texas, United States"/>
    <x v="0"/>
    <n v="401399.25"/>
    <s v="Dallas"/>
    <s v=" Texas"/>
    <s v=" United States"/>
    <m/>
    <n v="358"/>
    <n v="10"/>
    <n v="11"/>
    <e v="#NAME?"/>
  </r>
  <r>
    <s v="Vera Wang"/>
    <s v="PRINCESS by VERA WANG Perfume 3.3 / 3.4 oz EDT For Women NEW in BOX"/>
    <s v="Eau de Toilette"/>
    <n v="25.42"/>
    <s v="US $25.42/ea"/>
    <n v="107"/>
    <s v="107 available / 4,123 sold"/>
    <n v="4123"/>
    <s v="May 20, 2024 22:28:54 PDT"/>
    <s v="Dallas, Texas, United States"/>
    <x v="0"/>
    <n v="104806.66"/>
    <s v="Dallas"/>
    <s v=" Texas"/>
    <s v=" United States"/>
    <m/>
    <n v="358"/>
    <n v="76"/>
    <n v="92"/>
    <e v="#NAME?"/>
  </r>
  <r>
    <s v="Vera Wang"/>
    <s v="Flower Princess by Vera Wang for women EDT 3.3 / 3.4 oz New Tester"/>
    <s v="Eau de Toilette"/>
    <n v="19.54"/>
    <s v="US $19.54/ea"/>
    <n v="19"/>
    <s v="19 available / 288 sold"/>
    <n v="288"/>
    <s v="May 11, 2024 09:46:06 PDT"/>
    <s v="Dallas, Texas, United States"/>
    <x v="0"/>
    <n v="5627.5199999999995"/>
    <s v="Dallas"/>
    <s v=" Texas"/>
    <s v=" United States"/>
    <m/>
    <n v="358"/>
    <n v="488"/>
    <n v="654"/>
    <e v="#NAME?"/>
  </r>
  <r>
    <s v="Versace"/>
    <s v="Versace Eros by Gianni Versace 3.4 oz EDT Cologne for Men Tester"/>
    <s v="Eau de Toilette"/>
    <n v="39.770000000000003"/>
    <s v="US $39.77/ea"/>
    <m/>
    <s v="Limited quantity available / 31,718 sold"/>
    <n v="31718"/>
    <s v="May 24, 2024 10:26:59 PDT"/>
    <s v="Hackensack, New Jersey, United States"/>
    <x v="1"/>
    <n v="1261424.8600000001"/>
    <s v="Hackensack"/>
    <s v=" New Jersey"/>
    <s v=" United States"/>
    <m/>
    <n v="359"/>
    <n v="3"/>
    <n v="3"/>
    <e v="#NAME?"/>
  </r>
  <r>
    <s v="Versace"/>
    <s v="Versace Pour Homme Signature by Versace 3.4 oz EDT Cologne for Men New In Box"/>
    <s v="Eau de Toilette"/>
    <n v="44.94"/>
    <s v="US $44.94/ea"/>
    <n v="10"/>
    <s v="More than 10 available / 21,310 sold"/>
    <n v="21310"/>
    <s v="May 23, 2024 19:44:36 PDT"/>
    <s v="Hackensack, New Jersey, United States"/>
    <x v="1"/>
    <n v="957671.39999999991"/>
    <s v="Hackensack"/>
    <s v=" New Jersey"/>
    <s v=" United States"/>
    <m/>
    <n v="359"/>
    <n v="6"/>
    <n v="5"/>
    <e v="#NAME?"/>
  </r>
  <r>
    <s v="Versace"/>
    <s v="Versace Pour Homme Signature by Versace 3.4 oz EDT Cologne for Men New Tester"/>
    <s v="Eau de Toilette"/>
    <n v="36.880000000000003"/>
    <s v="US $36.88/ea"/>
    <m/>
    <s v="Limited quantity available / 19,899 sold"/>
    <n v="19899"/>
    <s v="May 24, 2024 09:36:54 PDT"/>
    <s v="Hackensack, New Jersey, United States"/>
    <x v="1"/>
    <n v="733875.12"/>
    <s v="Hackensack"/>
    <s v=" New Jersey"/>
    <s v=" United States"/>
    <m/>
    <n v="359"/>
    <n v="7"/>
    <n v="6"/>
    <e v="#NAME?"/>
  </r>
  <r>
    <s v="Versace"/>
    <s v="mini cologne Versace Pour Homme for Men Brand New In Box"/>
    <s v="Eau de Toilette"/>
    <n v="8.84"/>
    <s v="US $8.84/ea"/>
    <n v="10"/>
    <s v="More than 10 available / 9,410 sold"/>
    <n v="9410"/>
    <s v="May 23, 2024 09:06:49 PDT"/>
    <s v="Hackensack, New Jersey, United States"/>
    <x v="1"/>
    <n v="83184.399999999994"/>
    <s v="Hackensack"/>
    <s v=" New Jersey"/>
    <s v=" United States"/>
    <m/>
    <n v="359"/>
    <n v="18"/>
    <n v="116"/>
    <e v="#NAME?"/>
  </r>
  <r>
    <s v="Versace"/>
    <s v="mini Yellow Diamond by Versace EDT Perfume for Women Brand New In Box"/>
    <s v="Eau de Toilette"/>
    <n v="9.92"/>
    <s v="US $9.92"/>
    <n v="10"/>
    <s v="More than 10 available / 5,971 sold"/>
    <n v="5971"/>
    <s v="May 20, 2024 23:10:53 PDT"/>
    <s v="Hackensack, New Jersey, United States"/>
    <x v="0"/>
    <n v="59232.32"/>
    <s v="Hackensack"/>
    <s v=" New Jersey"/>
    <s v=" United States"/>
    <m/>
    <n v="359"/>
    <n v="37"/>
    <n v="155"/>
    <e v="#NAME?"/>
  </r>
  <r>
    <s v="Versace"/>
    <s v="Versace Bright Crystal Absolu by Versace 3.0 oz EDP Perfume for Women Tester"/>
    <s v="Eau de Parfum"/>
    <n v="45.98"/>
    <s v="US $45.98/ea"/>
    <m/>
    <s v="Limited quantity available / 5,166 sold"/>
    <n v="5166"/>
    <s v="May 24, 2024 08:57:27 PDT"/>
    <s v="Hackensack, New Jersey, United States"/>
    <x v="0"/>
    <n v="237532.68"/>
    <s v="Hackensack"/>
    <s v=" New Jersey"/>
    <s v=" United States"/>
    <m/>
    <n v="359"/>
    <n v="50"/>
    <n v="25"/>
    <e v="#NAME?"/>
  </r>
  <r>
    <s v="Versace"/>
    <s v="Mini Versace Crystal Noir by Versace 0.17 oz EDT Perfume for Women New In Box"/>
    <s v="Eau de Toilette"/>
    <n v="9.94"/>
    <s v="US $9.94/ea"/>
    <n v="10"/>
    <s v="More than 10 available / 4,775 sold"/>
    <n v="4775"/>
    <s v="May 18, 2024 11:04:01 PDT"/>
    <s v="Hackensack, New Jersey, United States"/>
    <x v="0"/>
    <n v="47463.5"/>
    <s v="Hackensack"/>
    <s v=" New Jersey"/>
    <s v=" United States"/>
    <m/>
    <n v="359"/>
    <n v="64"/>
    <n v="177"/>
    <e v="#NAME?"/>
  </r>
  <r>
    <s v="Versace"/>
    <s v="Blue Jeans by Versus Gianni Versace 2.5 oz EDT Cologne for Men New In Box"/>
    <s v="Eau de Toilette"/>
    <n v="20.37"/>
    <s v="US $20.37/ea"/>
    <n v="10"/>
    <s v="More than 10 available / 4,569 sold"/>
    <n v="4569"/>
    <s v="May 24, 2024 10:26:59 PDT"/>
    <s v="Hackensack, New Jersey, United States"/>
    <x v="1"/>
    <n v="93070.53"/>
    <s v="Hackensack"/>
    <s v=" New Jersey"/>
    <s v=" United States"/>
    <m/>
    <n v="359"/>
    <n v="67"/>
    <n v="105"/>
    <e v="#NAME?"/>
  </r>
  <r>
    <s v="Versace"/>
    <s v="Versace Dylan Blue by Gianni Versace 3.4 oz EDT Cologne for Men New Tester"/>
    <s v="Eau de Toilette"/>
    <n v="41.98"/>
    <s v="US $41.98/ea"/>
    <n v="66"/>
    <s v="66 available / 4,234 sold"/>
    <n v="4234"/>
    <s v="May 23, 2024 15:18:17 PDT"/>
    <s v="Dallas, Texas, United States"/>
    <x v="1"/>
    <n v="177743.31999999998"/>
    <s v="Dallas"/>
    <s v=" Texas"/>
    <s v=" United States"/>
    <m/>
    <n v="359"/>
    <n v="75"/>
    <n v="43"/>
    <e v="#NAME?"/>
  </r>
  <r>
    <s v="Versace"/>
    <s v="Versace Pour Homme Oud Noir 3.4 oz EDP Cologne for Men New In Box"/>
    <s v="Eau de Parfum"/>
    <n v="55.16"/>
    <s v="US $55.16/ea"/>
    <m/>
    <s v="Limited quantity available / 3,110 sold"/>
    <n v="3110"/>
    <s v="May 24, 2024 07:53:50 PDT"/>
    <s v="Hackensack, New Jersey, United States"/>
    <x v="1"/>
    <n v="171547.59999999998"/>
    <s v="Hackensack"/>
    <s v=" New Jersey"/>
    <s v=" United States"/>
    <m/>
    <n v="359"/>
    <n v="95"/>
    <n v="44"/>
    <e v="#NAME?"/>
  </r>
  <r>
    <s v="Versace"/>
    <s v="VERSACE CRYSTAL NOIR by Gianni Versace for women EDT 3.0 oz New in Box"/>
    <s v="Eau de Toilette"/>
    <n v="46.44"/>
    <s v="US $46.44/ea"/>
    <m/>
    <s v="Limited quantity available / 2,838 sold"/>
    <n v="2838"/>
    <s v="May 23, 2024 10:43:42 PDT"/>
    <s v="Dallas, Texas, United States"/>
    <x v="0"/>
    <n v="131796.72"/>
    <s v="Dallas"/>
    <s v=" Texas"/>
    <s v=" United States"/>
    <m/>
    <n v="359"/>
    <n v="104"/>
    <n v="70"/>
    <e v="#NAME?"/>
  </r>
  <r>
    <s v="Versace"/>
    <s v="VERSACE WOMAN by Gianni Versace Perfume for Women EDP 3.4 oz New in Box SEALED"/>
    <s v="Eau de Parfum"/>
    <n v="33.380000000000003"/>
    <s v="US $33.38/ea"/>
    <n v="76"/>
    <s v="76 available / 2,715 sold"/>
    <n v="2715"/>
    <s v="May 23, 2024 08:22:23 PDT"/>
    <s v="Dallas, Texas, United States"/>
    <x v="0"/>
    <n v="90626.700000000012"/>
    <s v="Dallas"/>
    <s v=" Texas"/>
    <s v=" United States"/>
    <m/>
    <n v="359"/>
    <n v="110"/>
    <n v="108"/>
    <e v="#NAME?"/>
  </r>
  <r>
    <s v="Versace"/>
    <s v="Red Jeans by Versus Versace 2.5 oz Perfume for Women New In Box"/>
    <s v="Eau de Toilette"/>
    <n v="18.809999999999999"/>
    <s v="US $18.81/ea"/>
    <n v="4"/>
    <s v="4 available / 1,960 sold"/>
    <n v="1960"/>
    <s v="May 22, 2024 18:50:37 PDT"/>
    <s v="Hackensack, New Jersey, United States"/>
    <x v="0"/>
    <n v="36867.599999999999"/>
    <s v="Hackensack"/>
    <s v=" New Jersey"/>
    <s v=" United States"/>
    <m/>
    <n v="359"/>
    <n v="149"/>
    <n v="221"/>
    <e v="#NAME?"/>
  </r>
  <r>
    <s v="Versace"/>
    <s v="Yellow Diamond by Gianni Versace for women EDT 3.0 oz New Tester"/>
    <s v="Eau de Toilette"/>
    <n v="37.630000000000003"/>
    <s v="US $37.63/ea"/>
    <n v="12"/>
    <s v="12 available / 1,909 sold"/>
    <n v="1909"/>
    <s v="May 24, 2024 08:46:09 PDT"/>
    <s v="Dallas, Texas, United States"/>
    <x v="0"/>
    <n v="71835.67"/>
    <s v="Dallas"/>
    <s v=" Texas"/>
    <s v=" United States"/>
    <m/>
    <n v="359"/>
    <n v="157"/>
    <n v="133"/>
    <e v="#NAME?"/>
  </r>
  <r>
    <s v="Versace"/>
    <s v="Versace Dylan Blue pour homme cologne for men EDT 6.7 oz 6.8 New in Box"/>
    <s v="Eau de Toilette"/>
    <n v="66.39"/>
    <s v="US $66.39/ea"/>
    <n v="62"/>
    <s v="62 available / 1,819 sold"/>
    <n v="1819"/>
    <s v="May 24, 2024 10:12:08 PDT"/>
    <s v="Dallas, Texas, United States"/>
    <x v="1"/>
    <n v="120763.41"/>
    <s v="Dallas"/>
    <s v=" Texas"/>
    <s v=" United States"/>
    <m/>
    <n v="359"/>
    <n v="163"/>
    <n v="78"/>
    <e v="#NAME?"/>
  </r>
  <r>
    <s v="Versace"/>
    <s v="Versace 4pc Miniature Gift Set for Men Eau Fraiche, Dylan Blue, Eros, Pour Homme"/>
    <s v="Gift Sets"/>
    <n v="29.19"/>
    <s v="US $29.19"/>
    <n v="10"/>
    <s v="More than 10 available / 1,787 sold"/>
    <n v="1787"/>
    <s v="May 24, 2024 06:34:25 PDT"/>
    <s v="Miami, Florida, United States"/>
    <x v="1"/>
    <n v="52162.53"/>
    <s v="Miami"/>
    <s v=" Florida"/>
    <s v=" United States"/>
    <m/>
    <n v="359"/>
    <n v="166"/>
    <n v="168"/>
    <e v="#NAME?"/>
  </r>
  <r>
    <s v="Versace"/>
    <s v="Versace Bright Crystal Absolu by Versace perfume for her EDP 3.0 oz New in Box"/>
    <s v="Eau de Parfum"/>
    <n v="54.9"/>
    <s v="US $54.90/ea"/>
    <n v="72"/>
    <s v="72 available / 1,224 sold"/>
    <n v="1224"/>
    <s v="May 22, 2024 20:46:19 PDT"/>
    <s v="Dallas, Texas, United States"/>
    <x v="0"/>
    <n v="67197.599999999991"/>
    <s v="Dallas"/>
    <s v=" Texas"/>
    <s v=" United States"/>
    <m/>
    <n v="359"/>
    <n v="217"/>
    <n v="141"/>
    <e v="#NAME?"/>
  </r>
  <r>
    <s v="Versace"/>
    <s v="Versace Bright Crystal Eau De Toilette Rollerball Women 0.3 Oz/10 Ml"/>
    <s v="Eau de Toilette"/>
    <n v="15.49"/>
    <s v="US $15.49/ea"/>
    <n v="10"/>
    <s v="More than 10 available / 1,089 sold"/>
    <n v="1089"/>
    <s v="Apr 30, 2024 06:41:19 PDT"/>
    <s v="Keyport, New Jersey, United States"/>
    <x v="0"/>
    <n v="16868.61"/>
    <s v="Keyport"/>
    <s v=" New Jersey"/>
    <s v=" United States"/>
    <m/>
    <n v="359"/>
    <n v="227"/>
    <n v="353"/>
    <e v="#NAME?"/>
  </r>
  <r>
    <s v="Versace"/>
    <s v="Versace Dylan Turquoise by Gianni Versace 3.4 oz EDT Perfume for Women NiB"/>
    <s v="Eau de Toilette"/>
    <n v="39.549999999999997"/>
    <s v="US $39.55/ea"/>
    <m/>
    <s v="Limited quantity available / 1,059 sold"/>
    <n v="1059"/>
    <s v="May 23, 2024 15:49:26 PDT"/>
    <s v="Hackensack, New Jersey, United States"/>
    <x v="0"/>
    <n v="41883.449999999997"/>
    <s v="Hackensack"/>
    <s v=" New Jersey"/>
    <s v=" United States"/>
    <m/>
    <n v="359"/>
    <n v="228"/>
    <n v="195"/>
    <e v="#NAME?"/>
  </r>
  <r>
    <s v="Versace"/>
    <s v="Versace Pour Femme Dylan Blue 3.4 oz EDP Perfume for Women New In Box"/>
    <s v="Eau de Parfum"/>
    <n v="55.73"/>
    <s v="US $55.73/ea"/>
    <n v="10"/>
    <s v="10 available / 742 sold"/>
    <n v="742"/>
    <s v="May 22, 2024 18:12:32 PDT"/>
    <s v="Hackensack, New Jersey, United States"/>
    <x v="0"/>
    <n v="41351.659999999996"/>
    <s v="Hackensack"/>
    <s v=" New Jersey"/>
    <s v=" United States"/>
    <m/>
    <n v="359"/>
    <n v="279"/>
    <n v="197"/>
    <e v="#NAME?"/>
  </r>
  <r>
    <s v="Versace"/>
    <s v="VERSACE EROS FLAME by Versace for men cologne EDP 3.3 / 3.4 oz New in Box"/>
    <s v="Eau de Parfum"/>
    <n v="58.09"/>
    <s v="US $58.09/ea"/>
    <m/>
    <s v="Limited quantity available / 550 sold"/>
    <n v="550"/>
    <s v="May 21, 2024 14:43:09 PDT"/>
    <s v="Dallas, Texas, United States"/>
    <x v="1"/>
    <n v="31949.500000000004"/>
    <s v="Dallas"/>
    <s v=" Texas"/>
    <s v=" United States"/>
    <m/>
    <n v="359"/>
    <n v="338"/>
    <n v="245"/>
    <e v="#NAME?"/>
  </r>
  <r>
    <s v="Versace"/>
    <s v="Versace Man Eau Fraiche by Gianni Versace EDT 0.17oz New in Box"/>
    <s v="Eau de Toilette"/>
    <n v="8.32"/>
    <s v="US $8.32/ea"/>
    <n v="322"/>
    <s v="1,322 available / 417 sold"/>
    <n v="417"/>
    <s v="May 23, 2024 08:22:19 PDT"/>
    <s v="Dallas, Texas, United States"/>
    <x v="1"/>
    <n v="3469.44"/>
    <s v="Dallas"/>
    <s v=" Texas"/>
    <s v=" United States"/>
    <m/>
    <n v="359"/>
    <n v="403"/>
    <n v="785"/>
    <e v="#NAME?"/>
  </r>
  <r>
    <s v="Versace"/>
    <s v="Mini Versace Dylan Blue Pour Femme 0.17 oz EDP Perfume for Women New In Box"/>
    <s v="Esprit de Parfum"/>
    <n v="9.39"/>
    <s v="US $9.39"/>
    <n v="10"/>
    <s v="More than 10 available / 336 sold"/>
    <n v="336"/>
    <s v="May 23, 2024 08:10:13 PDT"/>
    <s v="Hackensack, New Jersey, United States"/>
    <x v="0"/>
    <n v="3155.04"/>
    <s v="Hackensack"/>
    <s v=" New Jersey"/>
    <s v=" United States"/>
    <m/>
    <n v="359"/>
    <n v="454"/>
    <n v="813"/>
    <e v="#NAME?"/>
  </r>
  <r>
    <s v="Versace"/>
    <s v="Versace Man Fraiche EDT Spray 3.4 oz / 100 ml New In Box Free Shipping"/>
    <s v="Eau de Toilette"/>
    <n v="30"/>
    <s v="US $30.00/ea"/>
    <n v="2"/>
    <s v="2 available / 270 sold"/>
    <n v="270"/>
    <s v="May 24, 2024 01:40:45 PDT"/>
    <s v="Carlsbad, California, United States"/>
    <x v="1"/>
    <n v="8100"/>
    <s v="Carlsbad"/>
    <s v=" California"/>
    <s v=" United States"/>
    <m/>
    <n v="359"/>
    <n v="510"/>
    <n v="540"/>
    <e v="#NAME?"/>
  </r>
  <r>
    <s v="Versace"/>
    <s v="Versace Bright Crystal Women EDT 6.7 oz 200 ml New Sealed in Box"/>
    <s v="Eau de Toilette"/>
    <n v="52.79"/>
    <s v="US $52.79/ea"/>
    <n v="6"/>
    <s v="6 available / 258 sold"/>
    <n v="258"/>
    <s v="May 21, 2024 06:41:13 PDT"/>
    <s v="Dexter, Michigan, United States"/>
    <x v="0"/>
    <n v="13619.82"/>
    <s v="Dexter"/>
    <s v=" Michigan"/>
    <s v=" United States"/>
    <m/>
    <n v="359"/>
    <n v="521"/>
    <n v="404"/>
    <e v="#NAME?"/>
  </r>
  <r>
    <s v="Versace"/>
    <s v="Versace Bright Crystal Eau De Toilette Spray 6.7 oz Factory Sealed Free Shipping"/>
    <s v="Eau de Toilette"/>
    <n v="41.5"/>
    <s v="US $41.50/ea"/>
    <n v="3"/>
    <s v="3 available / 255 sold"/>
    <n v="255"/>
    <s v="May 24, 2024 01:02:37 PDT"/>
    <s v="San Jose, California, United States"/>
    <x v="0"/>
    <n v="10582.5"/>
    <s v="San Jose"/>
    <s v=" California"/>
    <s v=" United States"/>
    <m/>
    <n v="359"/>
    <n v="530"/>
    <n v="466"/>
    <e v="#NAME?"/>
  </r>
  <r>
    <s v="Versace"/>
    <s v="Versace Bright Crystal by Versace for Women EDT Spray 3.0 oz / 90 ml New In Box"/>
    <s v="Eau de Toilette"/>
    <n v="29.99"/>
    <s v="US $29.99"/>
    <m/>
    <s v="Last One / 251 sold"/>
    <n v="251"/>
    <s v="May 23, 2024 22:39:02 PDT"/>
    <s v="Jamaica, New York, United States"/>
    <x v="0"/>
    <n v="7527.49"/>
    <s v="Jamaica"/>
    <s v=" New York"/>
    <s v=" United States"/>
    <m/>
    <n v="359"/>
    <n v="534"/>
    <n v="563"/>
    <e v="#NAME?"/>
  </r>
  <r>
    <s v="Versace"/>
    <s v="Versace Eros by Gianni Versace 3.4 oz 100ml EDT Cologne for Men New In Box"/>
    <s v="Eau de Toilette"/>
    <n v="35.99"/>
    <s v="US $35.99/ea"/>
    <n v="5"/>
    <s v="5 available / 221 sold"/>
    <n v="221"/>
    <s v="May 24, 2024 00:47:14 PDT"/>
    <s v="Dayton, New Jersey, Canada"/>
    <x v="1"/>
    <n v="7953.7900000000009"/>
    <s v="Dayton"/>
    <s v=" New Jersey"/>
    <s v=" Canada"/>
    <m/>
    <n v="359"/>
    <n v="568"/>
    <n v="545"/>
    <e v="#NAME?"/>
  </r>
  <r>
    <s v="Versace"/>
    <s v="Versace Dylan Turquoise by Gianni Versace for women EDT 3.3 / 3.4 oz New Tester"/>
    <s v="Eau de Toilette"/>
    <n v="32.200000000000003"/>
    <s v="US $32.20/ea"/>
    <n v="60"/>
    <s v="60 available / 157 sold"/>
    <n v="157"/>
    <s v="May 17, 2024 06:09:15 PDT"/>
    <s v="Dallas, Texas, United States"/>
    <x v="0"/>
    <n v="5055.4000000000005"/>
    <s v="Dallas"/>
    <s v=" Texas"/>
    <s v=" United States"/>
    <m/>
    <n v="359"/>
    <n v="647"/>
    <n v="680"/>
    <e v="#NAME?"/>
  </r>
  <r>
    <s v="Versace"/>
    <s v="Versace Pour Femme Dylan Purple 3.4 oz EDP Perfume for Women New In Box"/>
    <s v="Eau de Parfum"/>
    <n v="63.99"/>
    <s v="US $63.99"/>
    <m/>
    <s v="Limited quantity available / 152 sold"/>
    <n v="152"/>
    <s v="May 24, 2024 09:36:56 PDT"/>
    <s v="Hackensack, New Jersey, United States"/>
    <x v="0"/>
    <n v="9726.48"/>
    <s v="Hackensack"/>
    <s v=" New Jersey"/>
    <s v=" United States"/>
    <m/>
    <n v="359"/>
    <n v="656"/>
    <n v="493"/>
    <e v="#NAME?"/>
  </r>
  <r>
    <s v="Versace"/>
    <s v="Versace Yellow Diamond Perfume for Women EDT 3.0 oz 90 ml New in Box"/>
    <s v="Eau de Toilette"/>
    <n v="37.99"/>
    <s v="US $37.99/ea"/>
    <n v="10"/>
    <s v="More than 10 available / 147 sold"/>
    <n v="147"/>
    <s v="May 20, 2024 11:17:49 PDT"/>
    <s v="Flat Lick, Kentucky, United States"/>
    <x v="0"/>
    <n v="5584.5300000000007"/>
    <s v="Flat Lick"/>
    <s v=" Kentucky"/>
    <s v=" United States"/>
    <m/>
    <n v="359"/>
    <n v="668"/>
    <n v="658"/>
    <e v="#NAME?"/>
  </r>
  <r>
    <s v="Versace"/>
    <s v="Eau Fraiche By Versace 3.4 oz 100 ml Eau de Toilette Brand New Sealed In Box"/>
    <s v="Eau de Toilette"/>
    <n v="34.99"/>
    <s v="US $34.99/ea"/>
    <n v="7"/>
    <s v="7 available / 136 sold"/>
    <n v="136"/>
    <s v="May 24, 2024 00:02:27 PDT"/>
    <s v="Warren, Michigan, United States"/>
    <x v="1"/>
    <n v="4758.6400000000003"/>
    <s v="Warren"/>
    <s v=" Michigan"/>
    <s v=" United States"/>
    <m/>
    <n v="359"/>
    <n v="691"/>
    <n v="695"/>
    <e v="#NAME?"/>
  </r>
  <r>
    <s v="Versace"/>
    <s v="Versace Bright Crystal 3.0 fl oz/90ml Eau de Toilette Spray for Women New In Box"/>
    <s v="Eau de Toilette"/>
    <n v="38.49"/>
    <s v="US $38.49/ea"/>
    <n v="10"/>
    <s v="More than 10 available / 81 sold"/>
    <n v="81"/>
    <s v="May 11, 2024 10:02:14 PDT"/>
    <s v="Detroit, Michigan, United States"/>
    <x v="0"/>
    <n v="3117.69"/>
    <s v="Detroit"/>
    <s v=" Michigan"/>
    <s v=" United States"/>
    <m/>
    <n v="359"/>
    <n v="843"/>
    <n v="816"/>
    <e v="#NAME?"/>
  </r>
  <r>
    <s v="Versace"/>
    <s v="Versace Yellow Diamond EDT 3.0oz - Sealed New, Luminous Scent"/>
    <s v="Eau de Toilette"/>
    <n v="32.99"/>
    <s v="US $32.99/ea"/>
    <n v="6"/>
    <s v="6 available / 79 sold"/>
    <n v="79"/>
    <s v="May 23, 2024 10:31:19 PDT"/>
    <s v="Flat Lick, Kentucky, United States"/>
    <x v="0"/>
    <n v="2606.21"/>
    <s v="Flat Lick"/>
    <s v=" Kentucky"/>
    <s v=" United States"/>
    <m/>
    <n v="359"/>
    <n v="851"/>
    <n v="877"/>
    <e v="#NAME?"/>
  </r>
  <r>
    <s v="Versace"/>
    <s v="Versace by Versace, 5 Piece Variety Mini Gift Set for Women New"/>
    <s v="Gift Sets"/>
    <n v="43.15"/>
    <s v="US $43.15/ea"/>
    <n v="10"/>
    <s v="More than 10 available / 66 sold"/>
    <n v="66"/>
    <s v="May 23, 2024 12:37:45 PDT"/>
    <s v="Edison, New Jersey, United States"/>
    <x v="0"/>
    <n v="2847.9"/>
    <s v="Edison"/>
    <s v=" New Jersey"/>
    <s v=" United States"/>
    <m/>
    <n v="359"/>
    <n v="908"/>
    <n v="850"/>
    <e v="#NAME?"/>
  </r>
  <r>
    <s v="Versace"/>
    <s v="Mini Versace Eros Pour Femme 0.17 oz EDT Perfume for Women New In Box"/>
    <s v="Eau de Toilette"/>
    <n v="8.98"/>
    <s v="US $8.98"/>
    <n v="6"/>
    <s v="6 available / 64 sold"/>
    <n v="64"/>
    <s v="May 15, 2024 23:04:21 PDT"/>
    <s v="Hackensack, New Jersey, United States"/>
    <x v="0"/>
    <n v="574.72"/>
    <s v="Hackensack"/>
    <s v=" New Jersey"/>
    <s v=" United States"/>
    <m/>
    <n v="359"/>
    <n v="923"/>
    <n v="1450"/>
    <e v="#NAME?"/>
  </r>
  <r>
    <s v="Versace"/>
    <s v="Versace Eros by Gianni Versace 3.4oz EDT Cologne for Men 100ml New in Box"/>
    <s v="Eau de Toilette"/>
    <n v="35.99"/>
    <s v="US $35.99"/>
    <n v="2"/>
    <s v="2 available / 43 sold"/>
    <n v="43"/>
    <s v="May 24, 2024 00:13:55 PDT"/>
    <s v="Pomona, California, United States"/>
    <x v="1"/>
    <n v="1547.5700000000002"/>
    <s v="Pomona"/>
    <s v=" California"/>
    <s v=" United States"/>
    <m/>
    <n v="359"/>
    <n v="1044"/>
    <n v="1067"/>
    <e v="#NAME?"/>
  </r>
  <r>
    <s v="Versace"/>
    <s v="Versace Dylan Turquoise Eau de Toilette Travel Spray NIB 0.33 oz / 10 ml"/>
    <s v="Eau de Toilette"/>
    <n v="19.989999999999998"/>
    <s v="US $19.99/ea"/>
    <n v="10"/>
    <s v="More than 10 available / 37 sold"/>
    <n v="37"/>
    <s v="May 24, 2024 05:14:27 PDT"/>
    <s v="Chantilly, Virginia, United States"/>
    <x v="0"/>
    <n v="739.63"/>
    <s v="Chantilly"/>
    <s v=" Virginia"/>
    <s v=" United States"/>
    <m/>
    <n v="359"/>
    <n v="1108"/>
    <n v="1348"/>
    <e v="#NAME?"/>
  </r>
  <r>
    <s v="Versace"/>
    <s v="Versace Dylan Blue Pour Homme EDT For Men  3.4 oz / 100 ml *NEW*"/>
    <s v="Eau de Toilette"/>
    <n v="45.99"/>
    <s v="US $45.99"/>
    <n v="3"/>
    <s v="3 available / 37 sold"/>
    <n v="37"/>
    <s v="May 21, 2024 07:36:26 PDT"/>
    <s v="Miami, Florida, United States"/>
    <x v="1"/>
    <n v="1701.63"/>
    <s v="Miami"/>
    <s v=" Florida"/>
    <s v=" United States"/>
    <m/>
    <n v="359"/>
    <n v="1108"/>
    <n v="1029"/>
    <e v="#NAME?"/>
  </r>
  <r>
    <s v="Versace"/>
    <s v="Versace Eros Flame by Versace 3.4 oz EDP Cologne PARFUM for Men New In Box"/>
    <s v="Eau de Parfum"/>
    <n v="36.99"/>
    <s v="US $36.99"/>
    <n v="9"/>
    <s v="9 available / 37 sold"/>
    <n v="37"/>
    <s v="May 24, 2024 00:16:00 PDT"/>
    <s v="Toronto,Ontario, Canada"/>
    <x v="1"/>
    <n v="1368.63"/>
    <s v="Toronto"/>
    <s v="Ontario"/>
    <s v=" Canada"/>
    <m/>
    <n v="359"/>
    <n v="1108"/>
    <n v="1121"/>
    <e v="#NAME?"/>
  </r>
  <r>
    <s v="Versace"/>
    <s v="Versace Bright Crystal 3oz Women's EDT Spray New"/>
    <s v="Eau de Toilette"/>
    <n v="33"/>
    <s v="US $33.00/ea"/>
    <n v="6"/>
    <s v="6 available / 36 sold"/>
    <n v="36"/>
    <s v="May 20, 2024 10:42:03 PDT"/>
    <s v="Dearborn Heights, Michigan, United States"/>
    <x v="0"/>
    <n v="1188"/>
    <s v="Dearborn Heights"/>
    <s v=" Michigan"/>
    <s v=" United States"/>
    <m/>
    <n v="359"/>
    <n v="1122"/>
    <n v="1189"/>
    <e v="#NAME?"/>
  </r>
  <r>
    <s v="Versace"/>
    <s v="Versace Dylan Purple Women EDP 3.4 Oz Spray lotion Shower gel &amp; Mini 4 Pc Set"/>
    <s v="Eau De Parfum"/>
    <n v="92.95"/>
    <s v="US $92.95/ea"/>
    <n v="5"/>
    <s v="5 available / 34 sold"/>
    <n v="34"/>
    <s v="May 23, 2024 11:45:53 PDT"/>
    <s v="Dallas, Texas, United States"/>
    <x v="0"/>
    <n v="3160.3"/>
    <s v="Dallas"/>
    <s v=" Texas"/>
    <s v=" United States"/>
    <m/>
    <n v="359"/>
    <n v="1144"/>
    <n v="811"/>
    <e v="#NAME?"/>
  </r>
  <r>
    <s v="Versace"/>
    <s v="Versace Dylan Purple Women 3.4 oz 100 ml *Eau De Parfum* Spray Tester"/>
    <s v="Eau de Parfum"/>
    <n v="58.99"/>
    <s v="US $58.99"/>
    <n v="10"/>
    <s v="More than 10 available / 32 sold"/>
    <n v="32"/>
    <s v="May 24, 2024 11:02:52 PDT"/>
    <s v="North Brunswick, New Jersey, United States"/>
    <x v="0"/>
    <n v="1887.68"/>
    <s v="North Brunswick"/>
    <s v=" New Jersey"/>
    <s v=" United States"/>
    <m/>
    <n v="359"/>
    <n v="1163"/>
    <n v="979"/>
    <e v="#NAME?"/>
  </r>
  <r>
    <s v="Versace"/>
    <s v="VERSACE EROS POUR FEMME 3.4 oz 3.3 edt Perfume New Tester"/>
    <s v="Eau de Toilette"/>
    <n v="44.95"/>
    <s v="US $44.95/ea"/>
    <n v="107"/>
    <s v="107 available / 32 sold"/>
    <n v="32"/>
    <s v="May 23, 2024 08:46:36 PDT"/>
    <s v="Dallas, Texas, United States"/>
    <x v="0"/>
    <n v="1438.4"/>
    <s v="Dallas"/>
    <s v=" Texas"/>
    <s v=" United States"/>
    <m/>
    <n v="359"/>
    <n v="1163"/>
    <n v="1093"/>
    <e v="#NAME?"/>
  </r>
  <r>
    <s v="Versace"/>
    <s v="Versace Pour Homme by Versace EDT for Men 3.4 oz / 100 ml  *NEW*"/>
    <s v="Eau de Toilette"/>
    <n v="37.99"/>
    <s v="US $37.99"/>
    <n v="10"/>
    <s v="More than 10 available / 26 sold"/>
    <n v="26"/>
    <s v="Mar 01, 2024 11:28:05 PST"/>
    <s v="Miami, Florida, United States"/>
    <x v="1"/>
    <n v="987.74"/>
    <s v="Miami"/>
    <s v=" Florida"/>
    <s v=" United States"/>
    <m/>
    <n v="359"/>
    <n v="1245"/>
    <n v="1262"/>
    <e v="#NAME?"/>
  </r>
  <r>
    <s v="Versace"/>
    <s v="Versace Men's The Dreamer EDT Spray 3.4 oz (Tester) Fragrances 8011003997848"/>
    <s v="Eau de Toilette"/>
    <n v="23.49"/>
    <s v="US $23.49"/>
    <n v="3"/>
    <s v="3 available / 25 sold"/>
    <n v="25"/>
    <s v="May 23, 2024 12:08:57 PDT"/>
    <s v="Brooklyn, New York, United States"/>
    <x v="1"/>
    <n v="587.25"/>
    <s v="Brooklyn"/>
    <s v=" New York"/>
    <s v=" United States"/>
    <m/>
    <n v="359"/>
    <n v="1257"/>
    <n v="1444"/>
    <e v="#NAME?"/>
  </r>
  <r>
    <s v="Versace"/>
    <s v="Versace Bright Crystal Women's EDT 6.7 oz Spray"/>
    <s v="Eau de Toilette"/>
    <n v="52.79"/>
    <s v="US $52.79/ea"/>
    <n v="10"/>
    <s v="More than 10 available / 23 sold"/>
    <n v="23"/>
    <s v="May 21, 2024 09:29:37 PDT"/>
    <s v="Allen Park, Michigan, United States"/>
    <x v="0"/>
    <n v="1214.17"/>
    <s v="Allen Park"/>
    <s v=" Michigan"/>
    <s v=" United States"/>
    <m/>
    <n v="359"/>
    <n v="1294"/>
    <n v="1169"/>
    <e v="#NAME?"/>
  </r>
  <r>
    <s v="Versace"/>
    <s v="Versace Ladies Dylan Turquoise Gift Set Fragrances 8011003873487"/>
    <s v="Fragrances"/>
    <n v="54.51"/>
    <s v="US $54.51"/>
    <n v="3"/>
    <s v="3 available / 20 sold"/>
    <n v="20"/>
    <s v="May 23, 2024 21:26:31 PDT"/>
    <s v="Brooklyn, New York, United States"/>
    <x v="0"/>
    <n v="1090.2"/>
    <s v="Brooklyn"/>
    <s v=" New York"/>
    <s v=" United States"/>
    <m/>
    <n v="359"/>
    <n v="1346"/>
    <n v="1226"/>
    <e v="#NAME?"/>
  </r>
  <r>
    <s v="Versace"/>
    <s v="Versense By Versace EDT For Women 3.4 oz / 100 ml *NEW*"/>
    <s v="Eau de Toilette"/>
    <n v="38.99"/>
    <s v="US $38.99"/>
    <n v="10"/>
    <s v="More than 10 available / 19 sold"/>
    <n v="19"/>
    <s v="May 08, 2024 09:28:53 PDT"/>
    <s v="Miami, Florida, United States"/>
    <x v="0"/>
    <n v="740.81000000000006"/>
    <s v="Miami"/>
    <s v=" Florida"/>
    <s v=" United States"/>
    <m/>
    <n v="359"/>
    <n v="1368"/>
    <n v="1347"/>
    <e v="#NAME?"/>
  </r>
  <r>
    <s v="Versace"/>
    <s v="Versace Bright Crystal EDT 3oz Women's Scent Spray New"/>
    <s v="Eau de Toilette"/>
    <n v="33"/>
    <s v="US $33.00/ea"/>
    <n v="5"/>
    <s v="5 available / 18 sold"/>
    <n v="18"/>
    <s v="May 23, 2024 09:07:56 PDT"/>
    <s v="Detroit, Michigan, United States"/>
    <x v="0"/>
    <n v="594"/>
    <s v="Detroit"/>
    <s v=" Michigan"/>
    <s v=" United States"/>
    <m/>
    <n v="359"/>
    <n v="1389"/>
    <n v="1439"/>
    <e v="#NAME?"/>
  </r>
  <r>
    <s v="Versace"/>
    <s v="Versace Dylan Purple By Versace 3.4oz./100ml Edp Spray Women New Same As Picture"/>
    <s v="Eau de Parfum"/>
    <n v="54.9"/>
    <s v="US $54.90"/>
    <n v="10"/>
    <s v="10 available / 10 sold"/>
    <n v="10"/>
    <s v="May 19, 2024 13:46:37 PDT"/>
    <s v="Brooklyn, New York, United States"/>
    <x v="0"/>
    <n v="549"/>
    <s v="Brooklyn"/>
    <s v=" New York"/>
    <s v=" United States"/>
    <m/>
    <n v="359"/>
    <n v="1586"/>
    <n v="1472"/>
    <e v="#NAME?"/>
  </r>
  <r>
    <s v="Versace"/>
    <s v="Versace Men's L'Homme EDT Spray 3.4 oz (Tester) Fragrances 8011003996735"/>
    <s v="Eau de Toilette"/>
    <n v="19.73"/>
    <s v="US $19.73"/>
    <n v="3"/>
    <s v="3 available / 7 sold"/>
    <n v="7"/>
    <s v="May 23, 2024 20:44:22 PDT"/>
    <s v="Brooklyn, New York, United States"/>
    <x v="1"/>
    <n v="138.11000000000001"/>
    <s v="Brooklyn"/>
    <s v=" New York"/>
    <s v=" United States"/>
    <m/>
    <n v="359"/>
    <n v="1686"/>
    <n v="1830"/>
    <e v="#NAME?"/>
  </r>
  <r>
    <s v="Versace"/>
    <s v="Versace Eros for Men 3.4 fl oz Eau de Toilette Spray"/>
    <s v="Eau de Toilette"/>
    <n v="39.99"/>
    <s v="US $39.99"/>
    <n v="3"/>
    <s v="3 available / 4 sold"/>
    <n v="4"/>
    <s v="May 24, 2024 08:24:47 PDT"/>
    <s v="Egg Harbor Township, New Jersey, United States"/>
    <x v="1"/>
    <n v="159.96"/>
    <s v="Egg Harbor Township"/>
    <s v=" New Jersey"/>
    <s v=" United States"/>
    <m/>
    <n v="359"/>
    <n v="1798"/>
    <n v="1803"/>
    <e v="#NAME?"/>
  </r>
  <r>
    <s v="Versace"/>
    <s v="Versace Ladies Versace Woman EDP Spray 1.7 oz (Tester) Fragrances 8018365250277"/>
    <s v="Eau de Parfum"/>
    <n v="15.99"/>
    <s v="US $15.99"/>
    <n v="3"/>
    <s v="3 available / 3 sold"/>
    <n v="3"/>
    <s v="May 23, 2024 17:56:35 PDT"/>
    <s v="Brooklyn, New York, United States"/>
    <x v="0"/>
    <n v="47.97"/>
    <s v="Brooklyn"/>
    <s v=" New York"/>
    <s v=" United States"/>
    <m/>
    <n v="359"/>
    <n v="1848"/>
    <n v="1945"/>
    <e v="#NAME?"/>
  </r>
  <r>
    <s v="Versace"/>
    <s v="Bright Crystal de Versace Eau de Toilette 3.0 EE. UU. fl. oz. / Spray Mujer 90 ml-"/>
    <s v=""/>
    <n v="29.99"/>
    <s v="US $29.99"/>
    <m/>
    <s v="2 disponibles / 3 vendidos"/>
    <m/>
    <s v="23 may 2024 02:42:14 EST"/>
    <s v="Hamtramck, Michigan, Estados Unidos"/>
    <x v="0"/>
    <n v="0"/>
    <s v="Hamtramck"/>
    <s v=" Michigan"/>
    <s v=" Estados Unidos"/>
    <m/>
    <n v="359"/>
    <e v="#N/A"/>
    <n v="1979"/>
    <e v="#NAME?"/>
  </r>
  <r>
    <s v="Vicki Tiel"/>
    <s v="Sirene by Vicky Tiel 3.3 / 3.4 oz EDP For Women New in Box"/>
    <s v="Eau de Parfum"/>
    <n v="18.989999999999998"/>
    <s v="US $18.99/ea"/>
    <n v="21"/>
    <s v="21 available / 1,396 sold"/>
    <n v="1396"/>
    <s v="May 24, 2024 07:57:06 PDT"/>
    <s v="Dallas, Texas, United States"/>
    <x v="0"/>
    <n v="26510.039999999997"/>
    <s v="Dallas"/>
    <s v=" Texas"/>
    <s v=" United States"/>
    <m/>
    <n v="360"/>
    <n v="194"/>
    <n v="271"/>
    <e v="#NAME?"/>
  </r>
  <r>
    <s v="Victor &amp; Rolf"/>
    <s v="Victor &amp; Rolf Spicebomb Extreme EDP 1.7 oz/ 50 ML  Spray For Men"/>
    <s v="Eau de Parfum"/>
    <n v="74.59"/>
    <s v="US $74.59/ea"/>
    <n v="10"/>
    <s v="More than 10 available / 1 sold"/>
    <n v="1"/>
    <s v="May 24, 2024 10:22:34 PDT"/>
    <s v="New York, New York, United States"/>
    <x v="1"/>
    <n v="74.59"/>
    <s v="New York"/>
    <s v=" New York"/>
    <s v=" United States"/>
    <m/>
    <n v="361"/>
    <n v="1926"/>
    <n v="1914"/>
    <e v="#NAME?"/>
  </r>
  <r>
    <s v="VICTOR MANUELLE"/>
    <s v="VICTOR MANUELLE GOLD EAU DE PARFUM SPRAY FOR MEN 3.4 Oz / 100 ml BRAND NEW!!!"/>
    <s v="Eau de Parfum"/>
    <n v="39.99"/>
    <s v="US $39.99/ea"/>
    <n v="3"/>
    <s v="3 available / 153 sold"/>
    <n v="153"/>
    <s v="May 13, 2024 19:05:56 PDT"/>
    <s v="Philadelphia, Pennsylvania, United States"/>
    <x v="1"/>
    <n v="6118.47"/>
    <s v="Philadelphia"/>
    <s v=" Pennsylvania"/>
    <s v=" United States"/>
    <m/>
    <n v="362"/>
    <n v="655"/>
    <n v="631"/>
    <e v="#NAME?"/>
  </r>
  <r>
    <s v="Victoria's Secret"/>
    <s v="Victoria's Secret Very Sexy Women's Perfume EDP 3.4 oz 100 ml New Sealed"/>
    <s v="Eau de Parfum"/>
    <n v="30.99"/>
    <s v="US $30.99/ea"/>
    <n v="10"/>
    <s v="More than 10 available / 302 sold"/>
    <n v="302"/>
    <s v="May 24, 2024 09:52:30 PDT"/>
    <s v="Flat Lick, Kentucky, United States"/>
    <x v="0"/>
    <n v="9358.98"/>
    <s v="Flat Lick"/>
    <s v=" Kentucky"/>
    <s v=" United States"/>
    <m/>
    <n v="363"/>
    <n v="471"/>
    <n v="504"/>
    <e v="#NAME?"/>
  </r>
  <r>
    <s v="Victoria's Secret"/>
    <s v="VICTORIAS SECRET TEASE SUGAR FLEUR ROLLERBALL EAU DE PARFUM  .23oz/7ml no box"/>
    <s v="Eau de Parfum"/>
    <n v="17.489999999999998"/>
    <s v="US $17.49/ea"/>
    <n v="17"/>
    <s v="17 available / 292 sold"/>
    <n v="292"/>
    <s v="May 06, 2024 06:19:46 PDT"/>
    <s v="Bethpage, New York, United States"/>
    <x v="0"/>
    <n v="5107.08"/>
    <s v="Bethpage"/>
    <s v=" New York"/>
    <s v=" United States"/>
    <m/>
    <n v="363"/>
    <n v="481"/>
    <n v="675"/>
    <e v="#NAME?"/>
  </r>
  <r>
    <s v="Victoria's Secret"/>
    <s v="Victoria's Secret Bombshell Women's 3.4 fl oz Eau de Parfum NEW IN BOX &amp; SEALED"/>
    <s v="Eau de Parfum"/>
    <n v="33.89"/>
    <s v="US $33.89/ea"/>
    <n v="9"/>
    <s v="9 available / 216 sold"/>
    <n v="216"/>
    <s v="May 24, 2024 06:12:22 PDT"/>
    <s v="Las Vegas, Nevada, United States"/>
    <x v="0"/>
    <n v="7320.24"/>
    <s v="Las Vegas"/>
    <s v=" Nevada"/>
    <s v=" United States"/>
    <m/>
    <n v="363"/>
    <n v="575"/>
    <n v="573"/>
    <e v="#NAME?"/>
  </r>
  <r>
    <s v="Victoria's Secret"/>
    <s v="Victoria's Secret Bombshell - Enticing 3.4oz Perfume, Sealed in Box"/>
    <s v="Eau de Parfum"/>
    <n v="33.99"/>
    <s v="US $33.99/ea"/>
    <n v="7"/>
    <s v="7 available / 149 sold"/>
    <n v="149"/>
    <s v="May 22, 2024 08:28:50 PDT"/>
    <s v="Dearborn Heights, Michigan, United States"/>
    <x v="0"/>
    <n v="5064.51"/>
    <s v="Dearborn Heights"/>
    <s v=" Michigan"/>
    <s v=" United States"/>
    <m/>
    <n v="363"/>
    <n v="666"/>
    <n v="679"/>
    <e v="#NAME?"/>
  </r>
  <r>
    <s v="Victoria's Secret"/>
    <s v="Victoria's Secret Very Sexy Women's EDP 3.4 oz 100 ml Spray New Sealed"/>
    <s v="Eau de Parfum"/>
    <n v="30.99"/>
    <s v="US $30.99/ea"/>
    <n v="6"/>
    <s v="6 available / 130 sold"/>
    <n v="130"/>
    <s v="May 14, 2024 10:12:33 PDT"/>
    <s v="Detroit, Michigan, United States"/>
    <x v="0"/>
    <n v="4028.7"/>
    <s v="Detroit"/>
    <s v=" Michigan"/>
    <s v=" United States"/>
    <m/>
    <n v="363"/>
    <n v="706"/>
    <n v="742"/>
    <e v="#NAME?"/>
  </r>
  <r>
    <s v="Victoria's Secret"/>
    <s v="Victoria's Secret Heavenly Perfume Spray Eau de Parfum 3.4 oz 100 ml New Sealed"/>
    <s v="Eau de Parfum"/>
    <n v="34.99"/>
    <s v="US $34.99/ea"/>
    <n v="9"/>
    <s v="9 available / 110 sold"/>
    <n v="110"/>
    <s v="May 23, 2024 09:39:14 PDT"/>
    <s v="Laughlin, Nevada, United States"/>
    <x v="0"/>
    <n v="3848.9"/>
    <s v="Laughlin"/>
    <s v=" Nevada"/>
    <s v=" United States"/>
    <m/>
    <n v="363"/>
    <n v="767"/>
    <n v="754"/>
    <e v="#NAME?"/>
  </r>
  <r>
    <s v="Victoria's Secret"/>
    <s v="VERY SEXY Perfume Victoria's Secret 3.4 oz 100 ml  Eau De Parfum BRAND NEW"/>
    <s v="Eau de Parfum"/>
    <n v="29.99"/>
    <s v="US $29.99/ea"/>
    <n v="7"/>
    <s v="7 available / 98 sold"/>
    <n v="98"/>
    <s v="May 24, 2024 00:01:44 PDT"/>
    <s v="Warren, Michigan, United States"/>
    <x v="0"/>
    <n v="2939.02"/>
    <s v="Warren"/>
    <s v=" Michigan"/>
    <s v=" United States"/>
    <m/>
    <n v="363"/>
    <n v="801"/>
    <n v="837"/>
    <e v="#NAME?"/>
  </r>
  <r>
    <s v="Victoria's Secret"/>
    <s v="Victoria's Secret Tease Perfume for Women Eau de Parfum 3.4 oz 100ml New in Box"/>
    <s v="Eau de Parfum"/>
    <n v="30.99"/>
    <s v="US $30.99/ea"/>
    <n v="10"/>
    <s v="More than 10 available / 91 sold"/>
    <n v="91"/>
    <s v="May 24, 2024 09:52:50 PDT"/>
    <s v="Flat Lick, Kentucky, United States"/>
    <x v="0"/>
    <n v="2820.0899999999997"/>
    <s v="Flat Lick"/>
    <s v=" Kentucky"/>
    <s v=" United States"/>
    <m/>
    <n v="363"/>
    <n v="814"/>
    <n v="851"/>
    <e v="#NAME?"/>
  </r>
  <r>
    <s v="Victoria's Secret"/>
    <s v="Victoria's Secret Tease Women's EDP Spray 3.4 oz 100ml New in Box"/>
    <s v="Eau de Parfum"/>
    <n v="30.99"/>
    <s v="US $30.99/ea"/>
    <n v="4"/>
    <s v="4 available / 89 sold"/>
    <n v="89"/>
    <s v="May 18, 2024 09:56:53 PDT"/>
    <s v="Detroit, Michigan, United States"/>
    <x v="0"/>
    <n v="2758.1099999999997"/>
    <s v="Detroit"/>
    <s v=" Michigan"/>
    <s v=" United States"/>
    <m/>
    <n v="363"/>
    <n v="817"/>
    <n v="855"/>
    <e v="#NAME?"/>
  </r>
  <r>
    <s v="Victoria's Secret"/>
    <s v="Bombshell by Victoria's Secret 3.4 Oz – Eau De Parfum Spray, Fresh &amp; Sealed"/>
    <s v="Eau de Parfum"/>
    <n v="33.99"/>
    <s v="US $33.99/ea"/>
    <n v="10"/>
    <s v="More than 10 available / 80 sold"/>
    <n v="80"/>
    <s v="May 24, 2024 08:35:35 PDT"/>
    <s v="Dearborn, Michigan, United States"/>
    <x v="0"/>
    <n v="2719.2000000000003"/>
    <s v="Dearborn"/>
    <s v=" Michigan"/>
    <s v=" United States"/>
    <m/>
    <n v="363"/>
    <n v="847"/>
    <n v="859"/>
    <e v="#NAME?"/>
  </r>
  <r>
    <s v="Victoria's Secret"/>
    <s v="VICTORIA'S SECRET CRUSH FRAGRANCE BODY MIST SPRAY 8.4 FL OZ"/>
    <s v="Fragrance Mist"/>
    <n v="24.95"/>
    <s v="US $24.95"/>
    <n v="10"/>
    <s v="More than 10 available / 54 sold"/>
    <n v="54"/>
    <s v="May 10, 2024 16:16:26 PDT"/>
    <s v="Jamaica, New York, United States"/>
    <x v="0"/>
    <n v="1347.3"/>
    <s v="Jamaica"/>
    <s v=" New York"/>
    <s v=" United States"/>
    <m/>
    <n v="363"/>
    <n v="970"/>
    <n v="1128"/>
    <e v="#NAME?"/>
  </r>
  <r>
    <s v="Victoria's Secret"/>
    <s v="Victoria's Secret SOL Body Fragrance Mist 250ml/8.4 fl oz"/>
    <s v="Fragrance Mist"/>
    <n v="11.88"/>
    <s v="US $11.88"/>
    <n v="10"/>
    <s v="More than 10 available / 47 sold"/>
    <n v="47"/>
    <s v="May 17, 2024 19:14:38 PDT"/>
    <s v="Columbus, Georgia, United States"/>
    <x v="0"/>
    <n v="558.36"/>
    <s v="Columbus"/>
    <s v=" Georgia"/>
    <s v=" United States"/>
    <m/>
    <n v="363"/>
    <n v="1014"/>
    <n v="1464"/>
    <e v="#NAME?"/>
  </r>
  <r>
    <s v="Victoria's Secret"/>
    <s v="VICTORIA'S SECRET SCANDALOUS EAU DE PARFUM SPRAY 1.7 OZ **NEW SEALED BOX**"/>
    <s v="Eau de Parfum"/>
    <n v="29.95"/>
    <s v="US $29.95"/>
    <n v="10"/>
    <s v="More than 10 available / 46 sold"/>
    <n v="46"/>
    <s v="Mar 25, 2024 05:46:37 PDT"/>
    <s v="Jamaica, New York, United States"/>
    <x v="0"/>
    <n v="1377.7"/>
    <s v="Jamaica"/>
    <s v=" New York"/>
    <s v=" United States"/>
    <m/>
    <n v="363"/>
    <n v="1022"/>
    <n v="1113"/>
    <e v="#NAME?"/>
  </r>
  <r>
    <s v="Victoria's Secret"/>
    <s v="Victoria's Secret Heavenly 3.4 fl oz Spray Eau de Parfum Women's New &amp; Sealed"/>
    <s v="Eau de Parfum"/>
    <n v="28.99"/>
    <s v="US $28.99/ea"/>
    <n v="3"/>
    <s v="3 available / 43 sold"/>
    <n v="43"/>
    <s v="May 23, 2024 06:21:24 PDT"/>
    <s v="Las Vegas, Nevada, United States"/>
    <x v="0"/>
    <n v="1246.57"/>
    <s v="Las Vegas"/>
    <s v=" Nevada"/>
    <s v=" United States"/>
    <m/>
    <n v="363"/>
    <n v="1044"/>
    <n v="1160"/>
    <e v="#NAME?"/>
  </r>
  <r>
    <s v="Victoria's Secret"/>
    <s v="VICTORIA'S SECRET Tease Crème Cloud Eau de Parfum 3.4oz 100 ml  Women's Spray"/>
    <s v="Eau de Parfum"/>
    <n v="43"/>
    <s v="US $43.00"/>
    <n v="3"/>
    <s v="3 available / 27 sold"/>
    <n v="27"/>
    <s v="May 20, 2024 21:24:45 PDT"/>
    <s v="Houston, Texas, United States"/>
    <x v="0"/>
    <n v="1161"/>
    <s v="Houston"/>
    <s v=" Texas"/>
    <s v=" United States"/>
    <m/>
    <n v="363"/>
    <n v="1226"/>
    <n v="1199"/>
    <e v="#NAME?"/>
  </r>
  <r>
    <s v="Victoria's Secret"/>
    <s v="VICTORIA SECRET TEASE 3.4 oz 100 ml Eau De Parfum Women's Spray"/>
    <s v="Eau de Parfum"/>
    <n v="54"/>
    <s v="US $54.00"/>
    <n v="4"/>
    <s v="4 available / 26 sold"/>
    <n v="26"/>
    <s v="May 20, 2024 21:25:03 PDT"/>
    <s v="Houston, Texas, United States"/>
    <x v="0"/>
    <n v="1404"/>
    <s v="Houston"/>
    <s v=" Texas"/>
    <s v=" United States"/>
    <m/>
    <n v="363"/>
    <n v="1245"/>
    <n v="1106"/>
    <e v="#NAME?"/>
  </r>
  <r>
    <s v="Victoria's Secret"/>
    <s v="Victoria's Secret VERY SEXY 3.4 fl oz/100 ml EDP Spray for Women New &amp; Sealed"/>
    <s v="Eau de Parfum"/>
    <n v="30.99"/>
    <s v="US $30.99/ea"/>
    <n v="10"/>
    <s v="More than 10 available / 26 sold"/>
    <n v="26"/>
    <s v="May 20, 2024 08:45:27 PDT"/>
    <s v="Saint Clair Shores, Michigan, United States"/>
    <x v="0"/>
    <n v="805.74"/>
    <s v="Saint Clair Shores"/>
    <s v=" Michigan"/>
    <s v=" United States"/>
    <m/>
    <n v="363"/>
    <n v="1245"/>
    <n v="1321"/>
    <e v="#NAME?"/>
  </r>
  <r>
    <s v="Victoria's Secret"/>
    <s v="VICTORIA'S SECRET Bombshell Seduction Fine Fragrance Mist 8.4 fl oz - NEW"/>
    <s v="Fragrance Mist"/>
    <n v="18.5"/>
    <s v="US $18.50"/>
    <n v="6"/>
    <s v="6 available / 23 sold"/>
    <n v="23"/>
    <s v="May 21, 2024 05:35:10 PDT"/>
    <s v="Lisle, Illinois, United States"/>
    <x v="0"/>
    <n v="425.5"/>
    <s v="Lisle"/>
    <s v=" Illinois"/>
    <s v=" United States"/>
    <m/>
    <n v="363"/>
    <n v="1294"/>
    <n v="1556"/>
    <e v="#NAME?"/>
  </r>
  <r>
    <s v="Victoria's Secret"/>
    <s v="BOMBSHELL Victoria's Secret PERFUME 2.5 Oz 75 ml Fine Fragrance Mist Spray WOMEN"/>
    <s v="Fine Fragrance Mist"/>
    <n v="14.5"/>
    <s v="US $14.50"/>
    <n v="5"/>
    <s v="5 available / 17 sold"/>
    <n v="17"/>
    <s v="May 22, 2024 14:54:49 PDT"/>
    <s v="Lisle, Illinois, United States"/>
    <x v="0"/>
    <n v="246.5"/>
    <s v="Lisle"/>
    <s v=" Illinois"/>
    <s v=" United States"/>
    <m/>
    <n v="363"/>
    <n v="1408"/>
    <n v="1709"/>
    <e v="#NAME?"/>
  </r>
  <r>
    <s v="Victoria's Secret"/>
    <s v="VICTORIA'S SECRET TEASE 3.4 FL OZ 100 ML EAU DE PARFUM BRAND NEW SEALED BOX"/>
    <s v="Eau de Parfum"/>
    <n v="29.9"/>
    <s v="US $29.90/ea"/>
    <n v="6"/>
    <s v="6 available / 9 sold"/>
    <n v="9"/>
    <s v="May 22, 2024 23:41:42 PDT"/>
    <s v="Warren, Michigan, United States"/>
    <x v="0"/>
    <n v="269.09999999999997"/>
    <s v="Warren"/>
    <s v=" Michigan"/>
    <s v=" United States"/>
    <m/>
    <n v="363"/>
    <n v="1615"/>
    <n v="1692"/>
    <e v="#NAME?"/>
  </r>
  <r>
    <s v="Victoria's Secret"/>
    <s v="Victoria's Secret Bombshell Escape Eau De Parfum 3.4oz"/>
    <s v="Eau de Parfum"/>
    <n v="55"/>
    <s v="US $55.00"/>
    <n v="2"/>
    <s v="2 available / 8 sold"/>
    <n v="8"/>
    <s v="May 24, 2024 03:02:22 PDT"/>
    <s v="Lincoln, Nebraska, United States"/>
    <x v="0"/>
    <n v="440"/>
    <s v="Lincoln"/>
    <s v=" Nebraska"/>
    <s v=" United States"/>
    <m/>
    <n v="363"/>
    <n v="1644"/>
    <n v="1544"/>
    <e v="#NAME?"/>
  </r>
  <r>
    <s v="Victoria's Secret"/>
    <s v="VICTORIA'S SECRET HEAVENLY PARFUM EAU DE PARFUM 3.4 fl. oz. /  100ml"/>
    <s v="Eau de Parfum"/>
    <n v="28"/>
    <s v="US $28.00"/>
    <n v="4"/>
    <s v="4 available / 5 sold"/>
    <n v="5"/>
    <s v="May 22, 2024 10:05:51 PDT"/>
    <s v="Hamtramck, Michigan, United States"/>
    <x v="0"/>
    <n v="140"/>
    <s v="Hamtramck"/>
    <s v=" Michigan"/>
    <s v=" United States"/>
    <m/>
    <n v="363"/>
    <n v="1754"/>
    <n v="1823"/>
    <e v="#NAME?"/>
  </r>
  <r>
    <s v="Victoria's Secret"/>
    <s v="Victoria's Secret DREAM ANGELS DESIRE 4.2 oz Eau De Parfum Spray"/>
    <s v="Eau de Parfum"/>
    <n v="99.99"/>
    <s v="US $99.99/ea"/>
    <n v="6"/>
    <s v="6 available / 3 sold"/>
    <n v="3"/>
    <s v="May 18, 2024 22:33:17 PDT"/>
    <s v="La Porte, Indiana, United States"/>
    <x v="0"/>
    <n v="299.96999999999997"/>
    <s v="La Porte"/>
    <s v=" Indiana"/>
    <s v=" United States"/>
    <m/>
    <n v="363"/>
    <n v="1848"/>
    <n v="1662"/>
    <e v="#NAME?"/>
  </r>
  <r>
    <s v="Victoria's Secret"/>
    <s v="Victoria Secret Bombshell Fragrance Mist 250ml-FREE SHIPPING"/>
    <s v="Fragrance Mist"/>
    <n v="18.04"/>
    <s v="US $18.04"/>
    <n v="10"/>
    <s v="More than 10 available / 3 sold"/>
    <n v="3"/>
    <s v="May 20, 2024 17:52:50 PDT"/>
    <s v="Columbus, Georgia, United States"/>
    <x v="0"/>
    <n v="54.12"/>
    <s v="Columbus"/>
    <s v=" Georgia"/>
    <s v=" United States"/>
    <m/>
    <n v="363"/>
    <n v="1848"/>
    <n v="1934"/>
    <e v="#NAME?"/>
  </r>
  <r>
    <s v="Victoria's Secret"/>
    <s v="Victoria's Secret Bombshell FINE Body LOTION Fragrance Perfume 250ml"/>
    <s v="Lotion"/>
    <n v="18.5"/>
    <s v="US $18.50"/>
    <n v="5"/>
    <s v="5 available / 2 sold"/>
    <n v="2"/>
    <s v="May 22, 2024 06:01:13 PDT"/>
    <s v="Lisle, Illinois, United States"/>
    <x v="0"/>
    <n v="37"/>
    <s v="Lisle"/>
    <s v=" Illinois"/>
    <s v=" United States"/>
    <m/>
    <n v="363"/>
    <n v="1891"/>
    <n v="1959"/>
    <e v="#NAME?"/>
  </r>
  <r>
    <s v="Victoria's Secret"/>
    <s v="Victoria's Secret Bombshell Sundrenched Eau De Parfum 3.4 Fl Oz Edp Perfume New"/>
    <s v="Eau de Parfum"/>
    <n v="59.99"/>
    <s v="US $59.99/ea"/>
    <n v="4"/>
    <s v="4 available"/>
    <m/>
    <s v=""/>
    <s v="Colorado Springs, Colorado, United States"/>
    <x v="0"/>
    <n v="0"/>
    <s v="Colorado Springs"/>
    <s v=" Colorado"/>
    <s v=" United States"/>
    <m/>
    <n v="363"/>
    <e v="#N/A"/>
    <n v="1979"/>
    <e v="#NAME?"/>
  </r>
  <r>
    <s v="Viktor &amp; Rolf"/>
    <s v="Spicebomb Extreme by Viktor &amp; Rolf 3.04 oz EDP Cologne for Men New In Box"/>
    <s v="Eau de Parfum"/>
    <n v="86.72"/>
    <s v="US $86.72/ea"/>
    <n v="10"/>
    <s v="More than 10 available / 1,296 sold"/>
    <n v="1296"/>
    <s v="May 23, 2024 19:12:32 PDT"/>
    <s v="Hackensack, New Jersey, United States"/>
    <x v="1"/>
    <n v="112389.12"/>
    <s v="Hackensack"/>
    <s v=" New Jersey"/>
    <s v=" United States"/>
    <m/>
    <n v="364"/>
    <n v="211"/>
    <n v="87"/>
    <e v="#NAME?"/>
  </r>
  <r>
    <s v="Viktor &amp; Rolf"/>
    <s v="Viktor Rolf Flowerbomb 3.4 oz L'Eau De Parfum Spray New Factory Sealed in Box"/>
    <s v="Eau de Parfum"/>
    <n v="42"/>
    <s v="US $42.00/ea"/>
    <n v="4"/>
    <s v="4 available / 406 sold"/>
    <n v="406"/>
    <s v="May 23, 2024 22:57:33 PDT"/>
    <s v="Portland, Oregon, United States"/>
    <x v="0"/>
    <n v="17052"/>
    <s v="Portland"/>
    <s v=" Oregon"/>
    <s v=" United States"/>
    <m/>
    <n v="364"/>
    <n v="413"/>
    <n v="350"/>
    <e v="#NAME?"/>
  </r>
  <r>
    <s v="Viktor &amp; Rolf"/>
    <s v="Flowerbomb by Viktor &amp; Rolf 3.4 oz L'Eau de Parfum Spray Factory Sealed New"/>
    <s v="Eau de Parfum"/>
    <n v="42"/>
    <s v="US $42.00/ea"/>
    <n v="4"/>
    <s v="4 available / 404 sold"/>
    <n v="404"/>
    <s v="May 23, 2024 22:47:11 PDT"/>
    <s v="Chico, California, United States"/>
    <x v="0"/>
    <n v="16968"/>
    <s v="Chico"/>
    <s v=" California"/>
    <s v=" United States"/>
    <m/>
    <n v="364"/>
    <n v="414"/>
    <n v="351"/>
    <e v="#NAME?"/>
  </r>
  <r>
    <s v="Viktor &amp; Rolf"/>
    <s v="Viktor &amp; Rolf Flowerbomb Ruby Orchid 3.4 oz. Eau de Parfum Spray"/>
    <s v="Eau de Parfum"/>
    <n v="79.72"/>
    <s v="US $79.72/ea"/>
    <n v="10"/>
    <s v="10 available / 334 sold"/>
    <n v="334"/>
    <s v="May 24, 2024 05:44:34 PDT"/>
    <s v="Katy, Texas, United States"/>
    <x v="0"/>
    <n v="26626.48"/>
    <s v="Katy"/>
    <s v=" Texas"/>
    <s v=" United States"/>
    <m/>
    <n v="364"/>
    <n v="456"/>
    <n v="268"/>
    <e v="#NAME?"/>
  </r>
  <r>
    <s v="Viktor &amp; Rolf"/>
    <s v="FLOWERBOMB BY VIKTOR &amp; ROLF 3.4 OZ SPRAY EAU DE PARFUM SPRAY NEW &amp; SEALED"/>
    <s v="Eau de Parfum"/>
    <n v="47.49"/>
    <s v="US $47.49/ea"/>
    <n v="2"/>
    <s v="2 available / 208 sold"/>
    <n v="208"/>
    <s v="May 24, 2024 02:09:07 PDT"/>
    <s v="Houston, Texas, United States"/>
    <x v="0"/>
    <n v="9877.92"/>
    <s v="Houston"/>
    <s v=" Texas"/>
    <s v=" United States"/>
    <m/>
    <n v="364"/>
    <n v="582"/>
    <n v="486"/>
    <e v="#NAME?"/>
  </r>
  <r>
    <s v="Viktor &amp; Rolf"/>
    <s v="Flowerbomb by Viktor &amp; Rolf 3.4 oz 100ML Eau De Parfum Brand New Sealed In Box"/>
    <s v="Eau de Parfum"/>
    <n v="51.99"/>
    <s v="US $51.99/ea"/>
    <n v="8"/>
    <s v="8 available / 184 sold"/>
    <n v="184"/>
    <s v="May 23, 2024 10:44:09 PDT"/>
    <s v="Warren, Michigan, United States"/>
    <x v="0"/>
    <n v="9566.16"/>
    <s v="Warren"/>
    <s v=" Michigan"/>
    <s v=" United States"/>
    <m/>
    <n v="364"/>
    <n v="601"/>
    <n v="497"/>
    <e v="#NAME?"/>
  </r>
  <r>
    <s v="Viktor &amp; Rolf"/>
    <s v="Flowerbomb by Viktor &amp; Rolf EDP for Women 50 ml - 1.7 oz  *NEW IN SEALED BOX*"/>
    <s v="Eau de Parfum"/>
    <n v="42.99"/>
    <s v="US $42.99"/>
    <n v="10"/>
    <s v="More than 10 available / 155 sold"/>
    <n v="155"/>
    <s v="Mar 25, 2024 07:47:16 PDT"/>
    <s v="Miami, Florida, United States"/>
    <x v="0"/>
    <n v="6663.4500000000007"/>
    <s v="Miami"/>
    <s v=" Florida"/>
    <s v=" United States"/>
    <m/>
    <n v="364"/>
    <n v="652"/>
    <n v="609"/>
    <e v="#NAME?"/>
  </r>
  <r>
    <s v="Viktor &amp; Rolf"/>
    <s v="Flowerbomb by Viktor &amp; Rolf 3.4 oz L'Eau de Parfum Spray BRAND NEW SEALED IN BOX"/>
    <s v="Eau de Parfum"/>
    <n v="59.99"/>
    <s v="US $59.99/ea"/>
    <n v="10"/>
    <s v="More than 10 available / 150 sold"/>
    <n v="150"/>
    <s v="May 20, 2024 08:35:38 PDT"/>
    <s v="Ecorse, Michigan, United States"/>
    <x v="0"/>
    <n v="8998.5"/>
    <s v="Ecorse"/>
    <s v=" Michigan"/>
    <s v=" United States"/>
    <m/>
    <n v="364"/>
    <n v="660"/>
    <n v="519"/>
    <e v="#NAME?"/>
  </r>
  <r>
    <s v="Viktor &amp; Rolf"/>
    <s v="Spicebomb Night Vision by Viktor &amp; Rolf, 3 oz EDP Spray for Men"/>
    <s v="Eau De Parfum"/>
    <n v="74.92"/>
    <s v="US $74.92/ea"/>
    <n v="6"/>
    <s v="6 available / 116 sold"/>
    <n v="116"/>
    <s v="May 24, 2024 08:50:35 PDT"/>
    <s v="Edison, New Jersey, United States"/>
    <x v="1"/>
    <n v="8690.7199999999993"/>
    <s v="Edison"/>
    <s v=" New Jersey"/>
    <s v=" United States"/>
    <m/>
    <n v="364"/>
    <n v="749"/>
    <n v="527"/>
    <e v="#NAME?"/>
  </r>
  <r>
    <s v="Viktor &amp; Rolf"/>
    <s v="SpiceBomb Extreme Made Stronger With Pheromones For Super Hot Sexual Attraction!"/>
    <s v="Eau de Toilette"/>
    <n v="17.98"/>
    <s v="US $17.98"/>
    <n v="10"/>
    <s v="More than 10 available / 66 sold"/>
    <n v="66"/>
    <s v="May 20, 2024 20:09:23 PDT"/>
    <s v="Austell, Georgia, United States"/>
    <x v="1"/>
    <n v="1186.68"/>
    <s v="Austell"/>
    <s v=" Georgia"/>
    <s v=" United States"/>
    <m/>
    <n v="364"/>
    <n v="908"/>
    <n v="1192"/>
    <e v="#NAME?"/>
  </r>
  <r>
    <s v="Viktor &amp; Rolf"/>
    <s v="Viktor &amp; Rolf Flowerbomb Tiger Lily EDP 0.34oz/10ml. New In Box."/>
    <s v="Eau de Parfum"/>
    <n v="26.99"/>
    <s v="US $26.99/ea"/>
    <n v="10"/>
    <s v="More than 10 available / 65 sold"/>
    <n v="65"/>
    <s v="May 19, 2024 20:14:26 PDT"/>
    <s v="Princeton, New Jersey, United States"/>
    <x v="0"/>
    <n v="1754.35"/>
    <s v="Princeton"/>
    <s v=" New Jersey"/>
    <s v=" United States"/>
    <m/>
    <n v="364"/>
    <n v="913"/>
    <n v="1012"/>
    <e v="#NAME?"/>
  </r>
  <r>
    <s v="Viktor &amp; Rolf"/>
    <s v="Viktor &amp; Rolf Flowerbomb EDP 3.4oz | Explosive Floral Perfume | Sealed"/>
    <s v="Perfume"/>
    <n v="52.99"/>
    <s v="US $52.99/ea"/>
    <n v="6"/>
    <s v="6 available / 30 sold"/>
    <n v="30"/>
    <s v="May 24, 2024 08:50:56 PDT"/>
    <s v="Dearborn Heights, Michigan, United States"/>
    <x v="0"/>
    <n v="1589.7"/>
    <s v="Dearborn Heights"/>
    <s v=" Michigan"/>
    <s v=" United States"/>
    <m/>
    <n v="364"/>
    <n v="1184"/>
    <n v="1058"/>
    <e v="#NAME?"/>
  </r>
  <r>
    <s v="Viktor &amp; Rolf"/>
    <s v="Spicebomb Night Vision by Viktor &amp; Rolf cologne men EDT 3 / 3.0 oz New in Box"/>
    <s v="Eau de Toilette"/>
    <n v="68.989999999999995"/>
    <s v="US $68.99/ea"/>
    <n v="7"/>
    <s v="7 available / 27 sold"/>
    <n v="27"/>
    <s v="May 22, 2024 10:04:40 PDT"/>
    <s v="Melissa, Texas, United States"/>
    <x v="1"/>
    <n v="1862.7299999999998"/>
    <s v="Melissa"/>
    <s v=" Texas"/>
    <s v=" United States"/>
    <m/>
    <n v="364"/>
    <n v="1226"/>
    <n v="985"/>
    <e v="#NAME?"/>
  </r>
  <r>
    <s v="Viktor &amp; Rolf"/>
    <s v="VIKTOR &amp; ROLF FLOWERBOMB EAU DE PARFUM TRAVEL SIZE SPRAY VAIL 0.1FL.OZ/3ML"/>
    <s v="Eau de Parfum"/>
    <n v="9.99"/>
    <s v="US $9.99"/>
    <n v="10"/>
    <s v="More than 10 available / 10 sold"/>
    <n v="10"/>
    <s v=""/>
    <s v="Hicksville, New York, United States"/>
    <x v="0"/>
    <n v="99.9"/>
    <s v="Hicksville"/>
    <s v=" New York"/>
    <s v=" United States"/>
    <m/>
    <n v="364"/>
    <n v="1586"/>
    <n v="1872"/>
    <e v="#NAME?"/>
  </r>
  <r>
    <s v="Viktor &amp; Rolf"/>
    <s v="Viktor &amp; Rolf Spicebomb for Men Eau de Toilette 20 ml 0.68 oz Travel Spray"/>
    <s v="Eau de Toilette"/>
    <n v="24.98"/>
    <s v="US $24.98"/>
    <n v="7"/>
    <s v="7 available / 8 sold"/>
    <n v="8"/>
    <s v="May 24, 2024 08:54:56 PDT"/>
    <s v="New York, New York, United States"/>
    <x v="1"/>
    <n v="199.84"/>
    <s v="New York"/>
    <s v=" New York"/>
    <s v=" United States"/>
    <m/>
    <n v="364"/>
    <n v="1644"/>
    <n v="1756"/>
    <e v="#NAME?"/>
  </r>
  <r>
    <s v="Viktor &amp; Rolf"/>
    <s v="Spicebomb Night Vision 3.04 Oz Eau De Parfum Spray by Viktor &amp; Rolf NEW IN BOX"/>
    <s v="Eau de Parfum"/>
    <n v="74.849999999999994"/>
    <s v="US $74.85"/>
    <m/>
    <s v="Last One / 2 sold"/>
    <n v="2"/>
    <s v=""/>
    <s v="Monterey Park, California, United States"/>
    <x v="1"/>
    <n v="149.69999999999999"/>
    <s v="Monterey Park"/>
    <s v=" California"/>
    <s v=" United States"/>
    <m/>
    <n v="364"/>
    <n v="1891"/>
    <n v="1817"/>
    <e v="#NAME?"/>
  </r>
  <r>
    <s v="Vilhelm Parfumerie"/>
    <s v="Vilhelm Parfumerie A Lilac A Day Eau De Parfum Spray Women 3.4 Oz / 100ml"/>
    <s v="Eau de Parfum"/>
    <n v="108.99"/>
    <s v="US $108.99/ea"/>
    <n v="9"/>
    <s v="9 available / 11 sold"/>
    <n v="11"/>
    <s v="May 14, 2024 09:04:49 PDT"/>
    <s v="Feasterville-Trevose, Pennsylvania, United States"/>
    <x v="0"/>
    <n v="1198.8899999999999"/>
    <s v="Feasterville-Trevose"/>
    <s v=" Pennsylvania"/>
    <s v=" United States"/>
    <m/>
    <n v="365"/>
    <n v="1561"/>
    <n v="1183"/>
    <e v="#NAME?"/>
  </r>
  <r>
    <s v="Vince Camuto"/>
    <s v="Vince Camuto Virtu by Vince Camuto 3.4 oz EDT Cologne for Men Brand New Tester"/>
    <s v="Eau de Toilette"/>
    <n v="21.21"/>
    <s v="US $21.21/ea"/>
    <n v="8"/>
    <s v="8 available / 300 sold"/>
    <n v="300"/>
    <s v="May 14, 2024 16:12:02 PDT"/>
    <s v="Hackensack, New Jersey, United States"/>
    <x v="1"/>
    <n v="6363"/>
    <s v="Hackensack"/>
    <s v=" New Jersey"/>
    <s v=" United States"/>
    <m/>
    <n v="366"/>
    <n v="472"/>
    <n v="617"/>
    <e v="#NAME?"/>
  </r>
  <r>
    <s v="Vince Camuto"/>
    <s v="Vince Camuto Illuminare Eau De Parfum Spray, 3.4 Fl Oz Open Box"/>
    <s v="Eau de Parfum"/>
    <n v="19.989999999999998"/>
    <s v="US $19.99"/>
    <n v="10"/>
    <s v="10 available / 177 sold"/>
    <n v="177"/>
    <s v="May 23, 2024 13:35:24 PDT"/>
    <s v="Brooklyn, New York, United States"/>
    <x v="0"/>
    <n v="3538.2299999999996"/>
    <s v="Brooklyn"/>
    <s v=" New York"/>
    <s v=" United States"/>
    <m/>
    <n v="366"/>
    <n v="616"/>
    <n v="778"/>
    <e v="#NAME?"/>
  </r>
  <r>
    <s v="Xerjoff"/>
    <s v="Naxos By Xerjoff Vial Spray 2ml New Sealed"/>
    <s v="Eau de Parfum"/>
    <n v="11.99"/>
    <s v="US $11.99"/>
    <n v="4"/>
    <s v="4 available / 442 sold"/>
    <n v="442"/>
    <s v="May 22, 2024 00:57:56 PDT"/>
    <s v="Fort Walton Beach, Florida, United States"/>
    <x v="1"/>
    <n v="5299.58"/>
    <s v="Fort Walton Beach"/>
    <s v=" Florida"/>
    <s v=" United States"/>
    <m/>
    <n v="367"/>
    <n v="385"/>
    <n v="668"/>
    <e v="#NAME?"/>
  </r>
  <r>
    <s v="Xerjoff"/>
    <s v="Mefisto Gentiluomo by Xerjoff EDP for Men 2ml Vial Spray New Factory Sealed"/>
    <s v="Eau de Parfum"/>
    <n v="11"/>
    <s v="US $11.00"/>
    <n v="3"/>
    <s v="3 available / 47 sold"/>
    <n v="47"/>
    <s v="May 16, 2024 15:22:05 PDT"/>
    <s v="Fort Walton Beach, Florida, United States"/>
    <x v="1"/>
    <n v="517"/>
    <s v="Fort Walton Beach"/>
    <s v=" Florida"/>
    <s v=" United States"/>
    <m/>
    <n v="367"/>
    <n v="1014"/>
    <n v="1496"/>
    <e v="#NAME?"/>
  </r>
  <r>
    <s v="Xerjoff"/>
    <s v="Xerjoff Casamorati Bouquet Ideale Eau de Parfum 3.4 Oz Spray Regular Size No Box"/>
    <s v="Eau de Parfum"/>
    <n v="99"/>
    <s v="US $99.00"/>
    <m/>
    <s v="Last One / 11 sold"/>
    <n v="11"/>
    <s v="May 17, 2024 08:03:39 PDT"/>
    <s v="Gobles, Michigan, United States"/>
    <x v="0"/>
    <n v="1089"/>
    <s v="Gobles"/>
    <s v=" Michigan"/>
    <s v=" United States"/>
    <m/>
    <n v="367"/>
    <n v="1561"/>
    <n v="1227"/>
    <e v="#NAME?"/>
  </r>
  <r>
    <s v="Yardley London"/>
    <s v="LILY OF THE VALLEY by Yardley London perfume for women EDT 4.2 oz New in Box"/>
    <s v="Eau de Toilette"/>
    <n v="14.45"/>
    <s v="US $14.45/ea"/>
    <n v="22"/>
    <s v="22 available / 47 sold"/>
    <n v="47"/>
    <s v="May 17, 2024 17:51:46 PDT"/>
    <s v="Branford, Connecticut, United States"/>
    <x v="0"/>
    <n v="679.15"/>
    <s v="Branford"/>
    <s v=" Connecticut"/>
    <s v=" United States"/>
    <m/>
    <n v="368"/>
    <n v="1014"/>
    <n v="1381"/>
    <e v="#NAME?"/>
  </r>
  <r>
    <s v="Yardley London"/>
    <s v="Yardley English Honeysuckle Perfum By Yardley London EDT Spray 4.2oz/125ml Women"/>
    <s v="Toilette Spray"/>
    <n v="22.48"/>
    <s v="US $22.48/ea"/>
    <n v="10"/>
    <s v="More than 10 available / 30 sold"/>
    <n v="30"/>
    <s v="May 24, 2024 09:10:56 PDT"/>
    <s v="Hauppauge, New York, United States"/>
    <x v="0"/>
    <n v="674.4"/>
    <s v="Hauppauge"/>
    <s v=" New York"/>
    <s v=" United States"/>
    <m/>
    <n v="368"/>
    <n v="1184"/>
    <n v="1385"/>
    <e v="#NAME?"/>
  </r>
  <r>
    <s v="YSL"/>
    <s v="YSL Y EDT cologne for men Eau de Toilette EDT 3.3 / 3.4 oz New With Box"/>
    <s v="Eau de Toilette"/>
    <n v="52.99"/>
    <s v="US $52.99"/>
    <n v="8"/>
    <s v="8 available / 60 sold"/>
    <n v="60"/>
    <s v="May 23, 2024 02:38:43 PDT"/>
    <s v="New Jersey, Hong Kong"/>
    <x v="1"/>
    <n v="3179.4"/>
    <s v="New Jersey"/>
    <s v=" Hong Kong"/>
    <m/>
    <m/>
    <n v="369"/>
    <n v="940"/>
    <n v="809"/>
    <e v="#NAME?"/>
  </r>
  <r>
    <s v="ysl"/>
    <s v="YSL Yves Saint Laurent Y Eau de Toilette Spray 3.3 oz/100ML EDT Mens Cologne New"/>
    <s v="Eau de Toilette"/>
    <n v="38"/>
    <s v="US $38.00"/>
    <n v="10"/>
    <s v="More than 10 available / 42 sold"/>
    <n v="42"/>
    <s v="May 08, 2024 03:42:07 PDT"/>
    <s v="Wakefield, Massachusetts, Hong Kong"/>
    <x v="1"/>
    <n v="1596"/>
    <s v="Wakefield"/>
    <s v=" Massachusetts"/>
    <s v=" Hong Kong"/>
    <m/>
    <n v="369"/>
    <n v="1054"/>
    <n v="1055"/>
    <e v="#NAME?"/>
  </r>
  <r>
    <s v="YSL"/>
    <s v="Yves Saint Laurent Black Opium Women's Perfume EDP 3.0 oz 90 ml Sealed New"/>
    <s v="Eau de Parfum"/>
    <n v="45.99"/>
    <s v="US $45.99"/>
    <m/>
    <s v="Last One / 27 sold"/>
    <n v="27"/>
    <s v="May 24, 2024 00:07:54 PDT"/>
    <s v="Stuyvesant Falls, New York, United States"/>
    <x v="0"/>
    <n v="1241.73"/>
    <s v="Stuyvesant Falls"/>
    <s v=" New York"/>
    <s v=" United States"/>
    <m/>
    <n v="369"/>
    <n v="1226"/>
    <n v="1163"/>
    <e v="#NAME?"/>
  </r>
  <r>
    <s v="YSL"/>
    <s v="Libre by Yves Saint Laurent YSL 3 oz EDP Perfume for Women New in Box"/>
    <s v="Eau de Parfum"/>
    <n v="54.95"/>
    <s v="US $54.95"/>
    <m/>
    <s v="Last One / 25 sold"/>
    <n v="25"/>
    <s v="May 24, 2024 00:08:02 PDT"/>
    <s v="Stuyvesant Falls, New York, United States"/>
    <x v="0"/>
    <n v="1373.75"/>
    <s v="Stuyvesant Falls"/>
    <s v=" New York"/>
    <s v=" United States"/>
    <m/>
    <n v="369"/>
    <n v="1257"/>
    <n v="1119"/>
    <e v="#NAME?"/>
  </r>
  <r>
    <s v="YSL"/>
    <s v="YSL Yves Saint Laurent Y Eau de Perfume  100ml / 3.3 oz Men Cologne Sealed Box"/>
    <s v="Eau de Parfum"/>
    <n v="44.99"/>
    <s v="US $44.99"/>
    <n v="10"/>
    <s v="10 available / 13 sold"/>
    <n v="13"/>
    <s v="May 15, 2024 17:42:12 PDT"/>
    <s v="Edison, New Jersey, Hong Kong"/>
    <x v="1"/>
    <n v="584.87"/>
    <s v="Edison"/>
    <s v=" New Jersey"/>
    <s v=" Hong Kong"/>
    <m/>
    <n v="369"/>
    <n v="1509"/>
    <n v="1445"/>
    <e v="#NAME?"/>
  </r>
  <r>
    <s v="YSL"/>
    <s v="3.3 oz YSL Yves Saint Laurent Y Eau de Perfume Spray Cologne For Men"/>
    <s v="Eau de Parfum"/>
    <n v="49.99"/>
    <s v="US $49.99"/>
    <n v="10"/>
    <s v="More than 10 available / 12 sold"/>
    <n v="12"/>
    <s v="Apr 29, 2024 17:51:10 PDT"/>
    <s v="Dayton,New Jersey,USA, Hong Kong"/>
    <x v="1"/>
    <n v="599.88"/>
    <s v="Dayton"/>
    <s v="New Jersey"/>
    <s v="USA"/>
    <s v=" Hong Kong"/>
    <n v="369"/>
    <n v="1531"/>
    <n v="1436"/>
    <e v="#NAME?"/>
  </r>
  <r>
    <s v="YSL"/>
    <s v="YSL Yves Saint Laurent Y Eau de Perfume 3.3 oz 100ML Cologne Spray For Men"/>
    <s v="Eau de Parfum"/>
    <n v="39.99"/>
    <s v="US $39.99/ea"/>
    <n v="3"/>
    <s v="3 available / 9 sold"/>
    <n v="9"/>
    <s v="May 21, 2024 09:33:44 PDT"/>
    <s v="Ontario, California, United States, Hong Kong"/>
    <x v="1"/>
    <n v="359.91"/>
    <s v="Ontario"/>
    <s v=" California"/>
    <s v=" United States"/>
    <s v=" Hong Kong"/>
    <n v="369"/>
    <n v="1615"/>
    <n v="1606"/>
    <e v="#NAME?"/>
  </r>
  <r>
    <s v="Yves de Sistelle"/>
    <s v="THALLIUM by YVES DE SISTELLE Men Cologne 3.3 oz edt 3.4 New in Box"/>
    <s v="Eau de Toilette"/>
    <n v="19.75"/>
    <s v="US $19.75/ea"/>
    <n v="82"/>
    <s v="82 available / 7,253 sold"/>
    <n v="7253"/>
    <s v="May 21, 2024 10:02:07 PDT"/>
    <s v="Dallas, Texas, United States"/>
    <x v="1"/>
    <n v="143246.75"/>
    <s v="Dallas"/>
    <s v=" Texas"/>
    <s v=" United States"/>
    <m/>
    <n v="370"/>
    <n v="30"/>
    <n v="57"/>
    <e v="#NAME?"/>
  </r>
  <r>
    <s v="Yves de Sistelle"/>
    <s v="Thallium Anonymous by Yves de Sistelle Cologne Men EDT 3.3 / 3.4 oz New In Box"/>
    <s v="Eau de Toilette"/>
    <n v="18.84"/>
    <s v="US $18.84/ea"/>
    <n v="47"/>
    <s v="47 available / 674 sold"/>
    <n v="674"/>
    <s v="May 21, 2024 07:27:08 PDT"/>
    <s v="Dallas, Texas, United States"/>
    <x v="1"/>
    <n v="12698.16"/>
    <s v="Dallas"/>
    <s v=" Texas"/>
    <s v=" United States"/>
    <m/>
    <n v="370"/>
    <n v="295"/>
    <n v="421"/>
    <e v="#NAME?"/>
  </r>
  <r>
    <s v="Yves Saint Laurent"/>
    <s v="La Nuit De L'homme by Yves Saint Laurent YSL Cologne Men 3.3 3.4 oz New In Box"/>
    <s v="Eau de Toilette"/>
    <n v="70.650000000000006"/>
    <s v="US $70.65/ea"/>
    <m/>
    <s v="Limited quantity available / 4,802 sold"/>
    <n v="4802"/>
    <s v="May 24, 2024 07:41:02 PDT"/>
    <s v="Hackensack, New Jersey, United States"/>
    <x v="1"/>
    <n v="339261.30000000005"/>
    <s v="Hackensack"/>
    <s v=" New Jersey"/>
    <s v=" United States"/>
    <m/>
    <n v="371"/>
    <n v="63"/>
    <n v="15"/>
    <e v="#NAME?"/>
  </r>
  <r>
    <s v="Yves Saint Laurent"/>
    <s v="Y by Yves Saint Laurent YSL 3.3 / 3.4 oz EDP Cologne for Men New In Box"/>
    <s v="Eau de Parfum"/>
    <n v="92.56"/>
    <s v="US $92.56/ea"/>
    <m/>
    <s v="Limited quantity available / 2,293 sold"/>
    <n v="2293"/>
    <s v="May 24, 2024 06:15:40 PDT"/>
    <s v="Hackensack, New Jersey, United States"/>
    <x v="1"/>
    <n v="212240.08000000002"/>
    <s v="Hackensack"/>
    <s v=" New Jersey"/>
    <s v=" United States"/>
    <m/>
    <n v="371"/>
    <n v="129"/>
    <n v="34"/>
    <e v="#NAME?"/>
  </r>
  <r>
    <s v="Yves Saint Laurent"/>
    <s v="L'Homme by Yves Saint Laurent YSL 3.3 / 3.4 oz EDT Cologne for Men New In Box"/>
    <s v="Eau de Toilette"/>
    <n v="71.98"/>
    <s v="US $71.98/ea"/>
    <m/>
    <s v="Limited quantity available / 2,153 sold"/>
    <n v="2153"/>
    <s v="May 22, 2024 08:31:19 PDT"/>
    <s v="Hackensack, New Jersey, United States"/>
    <x v="1"/>
    <n v="154972.94"/>
    <s v="Hackensack"/>
    <s v=" New Jersey"/>
    <s v=" United States"/>
    <m/>
    <n v="371"/>
    <n v="138"/>
    <n v="51"/>
    <e v="#NAME?"/>
  </r>
  <r>
    <s v="Yves Saint Laurent"/>
    <s v="LA NUIT DE L'HOMME by Yves Saint Laurent cologne EDT 3.3 / 3.4 oz New in Box"/>
    <s v="Eau de Toilette"/>
    <n v="70.66"/>
    <s v="US $70.66/ea"/>
    <n v="199"/>
    <s v="199 available / 720 sold"/>
    <n v="720"/>
    <s v="May 24, 2024 07:28:09 PDT"/>
    <s v="Dallas, Texas, United States"/>
    <x v="1"/>
    <n v="50875.199999999997"/>
    <s v="Dallas"/>
    <s v=" Texas"/>
    <s v=" United States"/>
    <m/>
    <n v="371"/>
    <n v="285"/>
    <n v="170"/>
    <e v="#NAME?"/>
  </r>
  <r>
    <s v="Yves Saint Laurent"/>
    <s v="Black Opium Yves Saint Laurent 3.0 oz Eau De Parfum Perfume New Factory Sealed"/>
    <s v="Eau de Parfum"/>
    <n v="40"/>
    <s v="US $40.00/ea"/>
    <n v="4"/>
    <s v="4 available / 602 sold"/>
    <n v="602"/>
    <s v="May 23, 2024 22:57:25 PDT"/>
    <s v="Portland, Oregon, United States"/>
    <x v="0"/>
    <n v="24080"/>
    <s v="Portland"/>
    <s v=" Oregon"/>
    <s v=" United States"/>
    <m/>
    <n v="371"/>
    <n v="317"/>
    <n v="289"/>
    <e v="#NAME?"/>
  </r>
  <r>
    <s v="Yves Saint Laurent"/>
    <s v="Y By Yves Saint Laurent LE PARFUM for Men 3.3 oz / 100 ml *NEW IN BOX*"/>
    <s v="Perfume"/>
    <n v="94.99"/>
    <s v="US $94.99"/>
    <n v="10"/>
    <s v="More than 10 available / 581 sold"/>
    <n v="581"/>
    <s v="May 14, 2024 07:23:28 PDT"/>
    <s v="Miami, Florida, United States"/>
    <x v="1"/>
    <n v="55189.189999999995"/>
    <s v="Miami"/>
    <s v=" Florida"/>
    <s v=" United States"/>
    <m/>
    <n v="371"/>
    <n v="327"/>
    <n v="162"/>
    <e v="#NAME?"/>
  </r>
  <r>
    <s v="Yves Saint Laurent"/>
    <s v="KOUROS by Yves Saint Laurent 3.3 EDT Cologne MEN 3.4 oz YSL New in Box"/>
    <s v="Eau de Toilette"/>
    <n v="58.95"/>
    <s v="US $58.95/ea"/>
    <n v="150"/>
    <s v="150 available / 545 sold"/>
    <n v="545"/>
    <s v="May 24, 2024 10:27:08 PDT"/>
    <s v="Dallas, Texas, United States"/>
    <x v="1"/>
    <n v="32127.75"/>
    <s v="Dallas"/>
    <s v=" Texas"/>
    <s v=" United States"/>
    <m/>
    <n v="371"/>
    <n v="340"/>
    <n v="243"/>
    <e v="#NAME?"/>
  </r>
  <r>
    <s v="Yves Saint Laurent"/>
    <s v="Yves Saint Laurent Y Eau de Toilette Spray For Men YSL EDT 3.3oz 100ml"/>
    <s v="Eau de Toilette"/>
    <n v="45.98"/>
    <s v="US $45.98/ea"/>
    <n v="7"/>
    <s v="7 available / 343 sold"/>
    <n v="343"/>
    <s v="May 20, 2024 12:28:06 PDT"/>
    <s v="Brooklyn, New York, United States"/>
    <x v="1"/>
    <n v="15771.14"/>
    <s v="Brooklyn"/>
    <s v=" New York"/>
    <s v=" United States"/>
    <m/>
    <n v="371"/>
    <n v="451"/>
    <n v="368"/>
    <e v="#NAME?"/>
  </r>
  <r>
    <s v="Yves Saint Laurent"/>
    <s v="Y by Yves Saint Laurent cologne for men EDT 3.3 / 3.4 oz New"/>
    <s v="Eau de Toilette"/>
    <n v="57.17"/>
    <s v="US $57.17/ea"/>
    <n v="7"/>
    <s v="7 available / 210 sold"/>
    <n v="210"/>
    <s v="May 24, 2024 01:43:21 PDT"/>
    <s v="Dallas, Texas, United States"/>
    <x v="1"/>
    <n v="12005.7"/>
    <s v="Dallas"/>
    <s v=" Texas"/>
    <s v=" United States"/>
    <m/>
    <n v="371"/>
    <n v="579"/>
    <n v="436"/>
    <e v="#NAME?"/>
  </r>
  <r>
    <s v="Yves Saint Laurent"/>
    <s v="YSL YVES SAINT LAURENT LIBRE EDP 1.2ml .04fl oz x 1 PERFUME SPRAY SAMPLE VIAL"/>
    <s v="Eau de Parfum"/>
    <n v="7.5"/>
    <s v="US $7.50"/>
    <n v="10"/>
    <s v="More than 10 available / 171 sold"/>
    <n v="171"/>
    <s v="Feb 21, 2024 18:27:42 PST"/>
    <s v="Albany, New York, United States"/>
    <x v="0"/>
    <n v="1282.5"/>
    <s v="Albany"/>
    <s v=" New York"/>
    <s v=" United States"/>
    <m/>
    <n v="371"/>
    <n v="626"/>
    <n v="1143"/>
    <e v="#NAME?"/>
  </r>
  <r>
    <s v="Yves Saint Laurent"/>
    <s v="YSL La Nuit De L’Homme Bleu Electrique EDT INTENSE 3.3 oz / 100 ml New &amp; Sealed"/>
    <s v="Eau de Toilette"/>
    <n v="144.99"/>
    <s v="US $144.99"/>
    <n v="10"/>
    <s v="More than 10 available / 145 sold"/>
    <n v="145"/>
    <s v="May 24, 2024 10:07:16 PDT"/>
    <s v="Katy, Texas, United States"/>
    <x v="1"/>
    <n v="21023.550000000003"/>
    <s v="Katy"/>
    <s v=" Texas"/>
    <s v=" United States"/>
    <m/>
    <n v="371"/>
    <n v="674"/>
    <n v="307"/>
    <e v="#NAME?"/>
  </r>
  <r>
    <s v="Yves Saint Laurent"/>
    <s v="Libre By Yves Saint Laurent for Women EDT 1.6 oz / 50 ml *NEW IN SEALED BOX*"/>
    <s v="Eau de Toilette"/>
    <n v="53.99"/>
    <s v="US $53.99"/>
    <n v="10"/>
    <s v="More than 10 available / 137 sold"/>
    <n v="137"/>
    <s v="May 08, 2024 11:04:40 PDT"/>
    <s v="Miami, Florida, United States"/>
    <x v="0"/>
    <n v="7396.63"/>
    <s v="Miami"/>
    <s v=" Florida"/>
    <s v=" United States"/>
    <m/>
    <n v="371"/>
    <n v="689"/>
    <n v="567"/>
    <e v="#NAME?"/>
  </r>
  <r>
    <s v="Yves Saint Laurent"/>
    <s v="Mon Paris 3 oz Perfume by Yves Saint Laurent 90 ml Womens Spray EDP New &amp; Sealed"/>
    <s v="Eau de Parfum"/>
    <n v="39.99"/>
    <s v="US $39.99/ea"/>
    <n v="8"/>
    <s v="8 available / 126 sold"/>
    <n v="126"/>
    <s v="May 24, 2024 05:51:11 PDT"/>
    <s v="Farmington, Michigan, United States"/>
    <x v="0"/>
    <n v="5038.7400000000007"/>
    <s v="Farmington"/>
    <s v=" Michigan"/>
    <s v=" United States"/>
    <m/>
    <n v="371"/>
    <n v="718"/>
    <n v="682"/>
    <e v="#NAME?"/>
  </r>
  <r>
    <s v="Yves Saint Laurent"/>
    <s v="NIB YSL Yves Saint Laurent MYSLF EDP Spray 3ml / 0.1oz MYSELF NEW FOR 2023"/>
    <s v="Eau de Parfum"/>
    <n v="15.99"/>
    <s v="US $15.99/ea"/>
    <n v="6"/>
    <s v="6 available / 91 sold"/>
    <n v="91"/>
    <s v="May 11, 2024 09:37:04 PDT"/>
    <s v="New York, New York, United States"/>
    <x v="1"/>
    <n v="1455.09"/>
    <s v="New York"/>
    <s v=" New York"/>
    <s v=" United States"/>
    <m/>
    <n v="371"/>
    <n v="814"/>
    <n v="1087"/>
    <e v="#NAME?"/>
  </r>
  <r>
    <s v="Yves Saint Laurent"/>
    <s v="Yves Saint Laurent Black Opium 3oz Eau de Parfum Women's New Sealed"/>
    <s v="Eau de Parfum"/>
    <n v="39.99"/>
    <s v="US $39.99/ea"/>
    <n v="10"/>
    <s v="More than 10 available / 77 sold"/>
    <n v="77"/>
    <s v="May 24, 2024 11:01:13 PDT"/>
    <s v="Ecorse, Michigan, United States"/>
    <x v="0"/>
    <n v="3079.23"/>
    <s v="Ecorse"/>
    <s v=" Michigan"/>
    <s v=" United States"/>
    <m/>
    <n v="371"/>
    <n v="865"/>
    <n v="822"/>
    <e v="#NAME?"/>
  </r>
  <r>
    <s v="Yves Saint Laurent"/>
    <s v="YSL La Nuit De L’Homme Bleu Electrique EDT INTENSE 3.3OZ/100ML RARE &amp; NEW IN BOX"/>
    <s v="Eau de Toilette"/>
    <n v="178.99"/>
    <s v="US $178.99"/>
    <m/>
    <s v="Last One / 77 sold"/>
    <n v="77"/>
    <s v="May 22, 2024 16:37:14 PDT"/>
    <s v="Austin, Texas, United States"/>
    <x v="1"/>
    <n v="13782.230000000001"/>
    <s v="Austin"/>
    <s v=" Texas"/>
    <s v=" United States"/>
    <m/>
    <n v="371"/>
    <n v="865"/>
    <n v="401"/>
    <e v="#NAME?"/>
  </r>
  <r>
    <s v="Yves Saint Laurent"/>
    <s v="Yves Saint Laurent Black Opium Women's Perfume EDP 3.0 oz 90 ml Sealed New"/>
    <s v="Eau de Parfum"/>
    <n v="54.99"/>
    <s v="US $54.99/ea"/>
    <n v="10"/>
    <s v="More than 10 available / 74 sold"/>
    <n v="74"/>
    <s v="May 20, 2024 06:42:57 PDT"/>
    <s v="Okemos, Michigan, United States"/>
    <x v="0"/>
    <n v="4069.26"/>
    <s v="Okemos"/>
    <s v=" Michigan"/>
    <s v=" United States"/>
    <m/>
    <n v="371"/>
    <n v="878"/>
    <n v="737"/>
    <e v="#NAME?"/>
  </r>
  <r>
    <s v="Yves Saint Laurent"/>
    <s v="Y YSL YVES SAINT LAURENT EAU DE TOILETTE 0.25 Fl. Oz. 7.5 Ml. COLLECTIBLE MINI"/>
    <s v="Eau de Toilette"/>
    <n v="16.95"/>
    <s v="US $16.95"/>
    <n v="10"/>
    <s v="More than 10 available / 69 sold"/>
    <n v="69"/>
    <s v="Sep 15, 2023 06:32:59 PDT"/>
    <s v="Stafford, Texas, United States"/>
    <x v="1"/>
    <n v="1169.55"/>
    <s v="Stafford"/>
    <s v=" Texas"/>
    <s v=" United States"/>
    <m/>
    <n v="371"/>
    <n v="896"/>
    <n v="1198"/>
    <e v="#NAME?"/>
  </r>
  <r>
    <s v="Yves Saint Laurent"/>
    <s v="Mon Paris by Yves Saint Laurent 3 fl oz/90 ml EDP Spray for Women New &amp; Sealed"/>
    <s v="Eau de Parfum"/>
    <n v="39.99"/>
    <s v="US $39.99/ea"/>
    <n v="10"/>
    <s v="10 available / 66 sold"/>
    <n v="66"/>
    <s v="May 21, 2024 10:04:56 PDT"/>
    <s v="Saint Clair Shores, Michigan, United States"/>
    <x v="0"/>
    <n v="2639.34"/>
    <s v="Saint Clair Shores"/>
    <s v=" Michigan"/>
    <s v=" United States"/>
    <m/>
    <n v="371"/>
    <n v="908"/>
    <n v="873"/>
    <e v="#NAME?"/>
  </r>
  <r>
    <s v="Yves Saint Laurent"/>
    <s v="Libre, Eau De Parfum Intense By Yves Saint Laurent 3oz for Women NEW"/>
    <s v="Eau de Parfum"/>
    <n v="98.99"/>
    <s v="US $98.99"/>
    <n v="3"/>
    <s v="3 available / 56 sold"/>
    <n v="56"/>
    <s v="Apr 24, 2024 01:25:42 PDT"/>
    <s v="Houston, Texas, United States"/>
    <x v="0"/>
    <n v="5543.44"/>
    <s v="Houston"/>
    <s v=" Texas"/>
    <s v=" United States"/>
    <m/>
    <n v="371"/>
    <n v="961"/>
    <n v="660"/>
    <e v="#NAME?"/>
  </r>
  <r>
    <s v="Yves Saint Laurent"/>
    <s v="Parisienne by Yves Saint Laurent EDP for Women 3 oz / 90 ml *NEW IN SEALED BOX*"/>
    <s v="Eau de Parfum"/>
    <n v="67.489999999999995"/>
    <s v="US $67.49"/>
    <n v="10"/>
    <s v="More than 10 available / 38 sold"/>
    <n v="38"/>
    <s v="Feb 29, 2024 08:41:56 PST"/>
    <s v="Miami, Florida, United States"/>
    <x v="0"/>
    <n v="2564.62"/>
    <s v="Miami"/>
    <s v=" Florida"/>
    <s v=" United States"/>
    <m/>
    <n v="371"/>
    <n v="1097"/>
    <n v="881"/>
    <e v="#NAME?"/>
  </r>
  <r>
    <s v="Yves Saint Laurent"/>
    <s v="Y By Yves Saint Laurent LE PARFUM 3.3 Fl oz Spray Men's New &amp; Sealed"/>
    <s v="LE PARFUM"/>
    <n v="60.99"/>
    <s v="US $60.99/ea"/>
    <n v="2"/>
    <s v="2 available / 35 sold"/>
    <n v="35"/>
    <s v="May 24, 2024 07:11:06 PDT"/>
    <s v="Las Vegas, Nevada, United States"/>
    <x v="1"/>
    <n v="2134.65"/>
    <s v="Las Vegas"/>
    <s v=" Nevada"/>
    <s v=" United States"/>
    <m/>
    <n v="371"/>
    <n v="1131"/>
    <n v="937"/>
    <e v="#NAME?"/>
  </r>
  <r>
    <s v="Yves Saint Laurent"/>
    <s v="Yves Saint Laurent Cinema Eau de Parfum Spray for Women 3.0 Oz New"/>
    <s v="Eau de Parfum"/>
    <n v="59.99"/>
    <s v="US $59.99/ea"/>
    <n v="6"/>
    <s v="6 available / 29 sold"/>
    <n v="29"/>
    <s v="May 24, 2024 11:04:44 PDT"/>
    <s v="Detroit, Michigan, United States"/>
    <x v="0"/>
    <n v="1739.71"/>
    <s v="Detroit"/>
    <s v=" Michigan"/>
    <s v=" United States"/>
    <m/>
    <n v="371"/>
    <n v="1204"/>
    <n v="1019"/>
    <e v="#NAME?"/>
  </r>
  <r>
    <s v="Yves Saint Laurent"/>
    <s v="Y By Yves Saint Laurent LE PARFUM 3.3 fl oz / 100 ml Spray New &amp; Sealed In Box"/>
    <s v="LE PARFUM"/>
    <n v="60.99"/>
    <s v="US $60.99/ea"/>
    <n v="2"/>
    <s v="2 available / 27 sold"/>
    <n v="27"/>
    <s v="May 24, 2024 02:57:18 PDT"/>
    <s v="Santa Cruz, California, United States"/>
    <x v="1"/>
    <n v="1646.73"/>
    <s v="Santa Cruz"/>
    <s v=" California"/>
    <s v=" United States"/>
    <m/>
    <n v="371"/>
    <n v="1226"/>
    <n v="1042"/>
    <e v="#NAME?"/>
  </r>
  <r>
    <s v="Yves Saint Laurent"/>
    <s v="Yves Saint Laurent Libre YSL Eau de Parfum Spray 3 fl oz for Women New With Box"/>
    <s v="Eau de Parfum"/>
    <n v="59.99"/>
    <s v="US $59.99"/>
    <n v="4"/>
    <s v="4 available / 26 sold"/>
    <n v="26"/>
    <s v="May 15, 2024 01:45:08 PDT"/>
    <s v="California or Hong Kong, Hong Kong"/>
    <x v="0"/>
    <n v="1559.74"/>
    <s v="California or Hong Kong"/>
    <s v=" Hong Kong"/>
    <m/>
    <m/>
    <n v="371"/>
    <n v="1245"/>
    <n v="1063"/>
    <e v="#NAME?"/>
  </r>
  <r>
    <s v="Yves Saint Laurent"/>
    <s v="Libre by Yves Saint Laurent Eau de Parfum Spray 3 fl oz for Women New In Box"/>
    <s v="Eau de Parfum"/>
    <n v="49.99"/>
    <s v="US $49.99/ea"/>
    <n v="5"/>
    <s v="5 available / 25 sold"/>
    <n v="25"/>
    <s v="May 17, 2024 10:03:27 PDT"/>
    <s v="Pomona,California, Hong Kong"/>
    <x v="0"/>
    <n v="1249.75"/>
    <s v="Pomona"/>
    <s v="California"/>
    <s v=" Hong Kong"/>
    <m/>
    <n v="371"/>
    <n v="1257"/>
    <n v="1156"/>
    <e v="#NAME?"/>
  </r>
  <r>
    <s v="Yves Saint Laurent"/>
    <s v="Yves Saint Laurent Libre Eau De Parfum  3.0 oz / 90 ml for Women"/>
    <s v="Eau De Parfum"/>
    <n v="49.68"/>
    <s v="US $49.68/ea"/>
    <n v="10"/>
    <s v="More than 10 available / 25 sold"/>
    <n v="25"/>
    <s v="May 22, 2024 18:49:21 PDT"/>
    <s v="Sacramento, California, United States"/>
    <x v="0"/>
    <n v="1242"/>
    <s v="Sacramento"/>
    <s v=" California"/>
    <s v=" United States"/>
    <m/>
    <n v="371"/>
    <n v="1257"/>
    <n v="1162"/>
    <e v="#NAME?"/>
  </r>
  <r>
    <s v="Yves Saint Laurent"/>
    <s v="Yves Saint Laurent Y Men's Eau De Parfum 3.4 oz/100 ml"/>
    <s v="Eau De Parfum"/>
    <n v="47.88"/>
    <s v="US $47.88/ea"/>
    <n v="10"/>
    <s v="More than 10 available / 25 sold"/>
    <n v="25"/>
    <s v="May 23, 2024 20:46:56 PDT"/>
    <s v="Sacramento, California, United States"/>
    <x v="1"/>
    <n v="1197"/>
    <s v="Sacramento"/>
    <s v=" California"/>
    <s v=" United States"/>
    <m/>
    <n v="371"/>
    <n v="1257"/>
    <n v="1186"/>
    <e v="#NAME?"/>
  </r>
  <r>
    <s v="Yves Saint Laurent"/>
    <s v="Y by Yves Saint Laurent Eau De Parfum Spray 3.3 /3.4 oz Men Sealed!!!"/>
    <s v="Eau de Parfum"/>
    <n v="58.99"/>
    <s v="US $58.99/ea"/>
    <n v="8"/>
    <s v="8 available / 22 sold"/>
    <n v="22"/>
    <s v="May 21, 2024 00:24:47 PDT"/>
    <s v="Grand Rapids, Michigan, United States"/>
    <x v="1"/>
    <n v="1297.78"/>
    <s v="Grand Rapids"/>
    <s v=" Michigan"/>
    <s v=" United States"/>
    <m/>
    <n v="371"/>
    <n v="1310"/>
    <n v="1136"/>
    <e v="#NAME?"/>
  </r>
  <r>
    <s v="Yves Saint Laurent"/>
    <s v="Yves Saint Laurent Libre Eau De Parfum EDP Spray For Women 3.0 Oz 90 ml New Seal"/>
    <s v="Eau de Parfum"/>
    <n v="49.68"/>
    <s v="US $49.68"/>
    <n v="10"/>
    <s v="More than 10 available / 21 sold"/>
    <n v="21"/>
    <s v="May 22, 2024 06:46:03 PDT"/>
    <s v="Houston, Texas, United States"/>
    <x v="0"/>
    <n v="1043.28"/>
    <s v="Houston"/>
    <s v=" Texas"/>
    <s v=" United States"/>
    <m/>
    <n v="371"/>
    <n v="1329"/>
    <n v="1244"/>
    <e v="#NAME?"/>
  </r>
  <r>
    <s v="Yves Saint Laurent"/>
    <s v="Yves Saint Laurent Women's Opium 1.6 Oz  Eau de Toilette Spray Brand New Sealed"/>
    <s v="Eau de Toilette"/>
    <n v="29.99"/>
    <s v="US $29.99/ea"/>
    <n v="10"/>
    <s v="More than 10 available / 21 sold"/>
    <n v="21"/>
    <s v="May 23, 2024 11:26:56 PDT"/>
    <s v="Fort Wayne, Indiana, United States"/>
    <x v="0"/>
    <n v="629.79"/>
    <s v="Fort Wayne"/>
    <s v=" Indiana"/>
    <s v=" United States"/>
    <m/>
    <n v="371"/>
    <n v="1329"/>
    <n v="1421"/>
    <e v="#NAME?"/>
  </r>
  <r>
    <s v="Yves Saint Laurent"/>
    <s v="Y By Yves Saint Laurent LE PARFUM Spray 3.3 oz / 100 ml New &amp; Sealed."/>
    <s v="PARFUM"/>
    <n v="59.99"/>
    <s v="US $59.99"/>
    <n v="3"/>
    <s v="3 available / 20 sold"/>
    <n v="20"/>
    <s v="May 23, 2024 05:48:20 PDT"/>
    <s v="Lubbock, Texas, United States"/>
    <x v="1"/>
    <n v="1199.8"/>
    <s v="Lubbock"/>
    <s v=" Texas"/>
    <s v=" United States"/>
    <m/>
    <n v="371"/>
    <n v="1346"/>
    <n v="1179"/>
    <e v="#NAME?"/>
  </r>
  <r>
    <s v="Yves Saint Laurent"/>
    <s v="Libre By Yves Saint Laurent for Women EDT 3 oz / 90 ml *NEW IN SEALED BOX*"/>
    <s v="Eau de Parfum"/>
    <n v="59.96"/>
    <s v="US $59.96"/>
    <n v="4"/>
    <s v="4 available / 19 sold"/>
    <n v="19"/>
    <s v="May 19, 2024 00:50:26 PDT"/>
    <s v="CA.San Francisco, Hong Kong"/>
    <x v="0"/>
    <n v="1139.24"/>
    <s v="CA.San Francisco"/>
    <s v=" Hong Kong"/>
    <m/>
    <m/>
    <n v="371"/>
    <n v="1368"/>
    <n v="1206"/>
    <e v="#NAME?"/>
  </r>
  <r>
    <s v="Yves Saint Laurent"/>
    <s v="Yves Saint Laurent L'Homme 3.3 oz Men's Eau de Parfum"/>
    <s v="Eau de Parfum"/>
    <n v="84.59"/>
    <s v="US $84.59"/>
    <n v="3"/>
    <s v="3 available / 19 sold"/>
    <n v="19"/>
    <s v="May 23, 2024 22:26:34 PDT"/>
    <s v="Brooklyn, New York, United States"/>
    <x v="1"/>
    <n v="1607.21"/>
    <s v="Brooklyn"/>
    <s v=" New York"/>
    <s v=" United States"/>
    <m/>
    <n v="371"/>
    <n v="1368"/>
    <n v="1051"/>
    <e v="#NAME?"/>
  </r>
  <r>
    <s v="Yves Saint Laurent"/>
    <s v="Yves Saint Laurent YSL M7 2.7 oz Eau De Toilette 80 ml Spray For Men"/>
    <s v="Eau de Toilette"/>
    <n v="75.989999999999995"/>
    <s v="US $75.99"/>
    <n v="10"/>
    <s v="More than 10 available / 19 sold"/>
    <n v="19"/>
    <s v="Apr 29, 2024 19:07:25 PDT"/>
    <s v="El Cajon, California, United States"/>
    <x v="1"/>
    <n v="1443.81"/>
    <s v="El Cajon"/>
    <s v=" California"/>
    <s v=" United States"/>
    <m/>
    <n v="371"/>
    <n v="1368"/>
    <n v="1088"/>
    <e v="#NAME?"/>
  </r>
  <r>
    <s v="Yves Saint Laurent"/>
    <s v="Mon Paris by Yves Saint Laurent Eau De Parfum 3oz 90ml Perfume New Sealed in Box"/>
    <s v="Eau de Parfum"/>
    <n v="34.99"/>
    <s v="US $34.99/ea"/>
    <n v="6"/>
    <s v="6 available / 18 sold"/>
    <n v="18"/>
    <s v="May 20, 2024 23:31:20 PDT"/>
    <s v="California USA Taiwan, Taiwan"/>
    <x v="0"/>
    <n v="629.82000000000005"/>
    <s v="California USA Taiwan"/>
    <s v=" Taiwan"/>
    <m/>
    <m/>
    <n v="371"/>
    <n v="1389"/>
    <n v="1420"/>
    <e v="#NAME?"/>
  </r>
  <r>
    <s v="Yves Saint Laurent"/>
    <s v="Lanuit De Lhomme by Ysl EDT Spray 3.3 oz (100 ml) (m)"/>
    <s v="Eau de Toilette"/>
    <n v="69.55"/>
    <s v="US $69.55"/>
    <n v="3"/>
    <s v="3 available / 16 sold"/>
    <n v="16"/>
    <s v="May 23, 2024 17:44:35 PDT"/>
    <s v="Brooklyn, New York, United States"/>
    <x v="1"/>
    <n v="1112.8"/>
    <s v="Brooklyn"/>
    <s v=" New York"/>
    <s v=" United States"/>
    <m/>
    <n v="371"/>
    <n v="1433"/>
    <n v="1214"/>
    <e v="#NAME?"/>
  </r>
  <r>
    <s v="Yves Saint Laurent"/>
    <s v="Y By Yves Saint Laurent LE PARFUM 3.3 oz / 100 ml Spray New &amp; Sealed In Box"/>
    <s v="le parfum"/>
    <n v="60.99"/>
    <s v="US $60.99/ea"/>
    <n v="2"/>
    <s v="2 available / 16 sold"/>
    <n v="16"/>
    <s v="May 24, 2024 02:09:23 PDT"/>
    <s v="Houston, Texas, United States"/>
    <x v="1"/>
    <n v="975.84"/>
    <s v="Houston"/>
    <s v=" Texas"/>
    <s v=" United States"/>
    <m/>
    <n v="371"/>
    <n v="1433"/>
    <n v="1264"/>
    <e v="#NAME?"/>
  </r>
  <r>
    <s v="Yves Saint Laurent"/>
    <s v="New Yves Saint Laurent Libre Eau De Parfum EDP Spray for Women 3.0 fl oz/90 ml！"/>
    <s v="Eau de Parfum"/>
    <n v="49.99"/>
    <s v="US $49.99/ea"/>
    <n v="5"/>
    <s v="5 available / 15 sold"/>
    <n v="15"/>
    <s v="May 23, 2024 20:42:19 PDT"/>
    <s v="Houston, Texas, United States"/>
    <x v="0"/>
    <n v="749.85"/>
    <s v="Houston"/>
    <s v=" Texas"/>
    <s v=" United States"/>
    <m/>
    <n v="371"/>
    <n v="1456"/>
    <n v="1342"/>
    <e v="#NAME?"/>
  </r>
  <r>
    <s v="Yves Saint Laurent"/>
    <s v="Yves Saint Laurent Men's Y Eau de Parfum Intense EDP Spray 3.38 oz Fragrances"/>
    <s v="Eau de Parfum"/>
    <n v="94.93"/>
    <s v="US $94.93"/>
    <n v="3"/>
    <s v="3 available / 15 sold"/>
    <n v="15"/>
    <s v="May 23, 2024 09:20:53 PDT"/>
    <s v="Brooklyn, New York, United States"/>
    <x v="1"/>
    <n v="1423.95"/>
    <s v="Brooklyn"/>
    <s v=" New York"/>
    <s v=" United States"/>
    <m/>
    <n v="371"/>
    <n v="1456"/>
    <n v="1098"/>
    <e v="#NAME?"/>
  </r>
  <r>
    <s v="Yves Saint Laurent"/>
    <s v="Yves Saint Laurent Black Opium Eau De Parfum 3 oz/ 90 ml for Women"/>
    <s v="Eau De Parfum"/>
    <n v="38.68"/>
    <s v="US $38.68/ea"/>
    <n v="10"/>
    <s v="More than 10 available / 14 sold"/>
    <n v="14"/>
    <s v="May 22, 2024 18:49:31 PDT"/>
    <s v="Sacramento, California, United States"/>
    <x v="0"/>
    <n v="541.52"/>
    <s v="Sacramento"/>
    <s v=" California"/>
    <s v=" United States"/>
    <m/>
    <n v="371"/>
    <n v="1480"/>
    <n v="1478"/>
    <e v="#NAME?"/>
  </r>
  <r>
    <s v="Yves Saint Laurent"/>
    <s v="Yves Saint Laurent YSL Y Elixir PARFUM CONCENTRE 2oz. 2024 New Release! SEALED"/>
    <s v="Eau de Parfum"/>
    <n v="129"/>
    <s v="US $129.00"/>
    <n v="7"/>
    <s v="7 available / 13 sold"/>
    <n v="13"/>
    <s v="May 06, 2024 12:23:40 PDT"/>
    <s v="McLean, Virginia, United States"/>
    <x v="1"/>
    <n v="1677"/>
    <s v="McLean"/>
    <s v=" Virginia"/>
    <s v=" United States"/>
    <m/>
    <n v="371"/>
    <n v="1509"/>
    <n v="1035"/>
    <e v="#NAME?"/>
  </r>
  <r>
    <s v="Yves Saint Laurent"/>
    <s v="Yves Saint Laurent Black Opium Eau De Parfum Spray 90 ml 3 Oz For Women New Seal"/>
    <s v="Eau de Parfum"/>
    <n v="38.69"/>
    <s v="US $38.69/ea"/>
    <n v="10"/>
    <s v="More than 10 available / 11 sold"/>
    <n v="11"/>
    <s v="May 22, 2024 05:44:01 PDT"/>
    <s v="Mount Holly, New Jersey, United States"/>
    <x v="0"/>
    <n v="425.59"/>
    <s v="Mount Holly"/>
    <s v=" New Jersey"/>
    <s v=" United States"/>
    <m/>
    <n v="371"/>
    <n v="1561"/>
    <n v="1555"/>
    <e v="#NAME?"/>
  </r>
  <r>
    <s v="Yves Saint Laurent"/>
    <s v="Yves Saint Laurent Y Men's Eau De Parfum Intense 3.4 oz/ 100 ml"/>
    <s v="Eau De Parfum Intense"/>
    <n v="65.680000000000007"/>
    <s v="US $65.68/ea"/>
    <n v="10"/>
    <s v="More than 10 available / 11 sold"/>
    <n v="11"/>
    <s v="May 22, 2024 18:49:43 PDT"/>
    <s v="Sacramento, California, United States"/>
    <x v="1"/>
    <n v="722.48"/>
    <s v="Sacramento"/>
    <s v=" California"/>
    <s v=" United States"/>
    <m/>
    <n v="371"/>
    <n v="1561"/>
    <n v="1351"/>
    <e v="#NAME?"/>
  </r>
  <r>
    <s v="Yves Saint Laurent"/>
    <s v="YSL Y Eau Fraiche (3.3 Oz/100 ML) Eau De Toilette Spray *Rare/Discontinued*"/>
    <s v="Eau de Toilette"/>
    <n v="92"/>
    <s v="US $92.00"/>
    <m/>
    <s v="Last One / 9 sold"/>
    <n v="9"/>
    <s v="May 23, 2024 13:17:51 PDT"/>
    <s v="Montclair, California, United States"/>
    <x v="1"/>
    <n v="828"/>
    <s v="Montclair"/>
    <s v=" California"/>
    <s v=" United States"/>
    <m/>
    <n v="371"/>
    <n v="1615"/>
    <n v="1315"/>
    <e v="#NAME?"/>
  </r>
  <r>
    <s v="Yves Saint Laurent"/>
    <s v="New Yves Saint Laurent Y Intense Eau De Parfum EDP Spray for Men 3.3 oz/100 ml"/>
    <s v="Eau de Parfum"/>
    <n v="46.48"/>
    <s v="US $46.48/ea"/>
    <n v="8"/>
    <s v="8 available / 7 sold"/>
    <n v="7"/>
    <s v="May 24, 2024 01:20:40 PDT"/>
    <s v="Houston, Texas,HongKong, China"/>
    <x v="1"/>
    <n v="325.35999999999996"/>
    <s v="Houston"/>
    <s v=" Texas"/>
    <s v="HongKong"/>
    <s v=" China"/>
    <n v="371"/>
    <n v="1686"/>
    <n v="1635"/>
    <e v="#NAME?"/>
  </r>
  <r>
    <s v="Yves Saint Laurent"/>
    <s v="LIBRE By Yves Saint Laurent YSL Eau de Parfum EDP Perfume 3 Oz/90ML for Women"/>
    <s v="Eau de Parfum"/>
    <n v="49.99"/>
    <s v="US $49.99"/>
    <n v="5"/>
    <s v="5 available / 6 sold"/>
    <n v="6"/>
    <s v=""/>
    <s v="College Point, New York, United States"/>
    <x v="0"/>
    <n v="299.94"/>
    <s v="College Point"/>
    <s v=" New York"/>
    <s v=" United States"/>
    <m/>
    <n v="371"/>
    <n v="1721"/>
    <n v="1665"/>
    <e v="#NAME?"/>
  </r>
  <r>
    <s v="Yves Saint Laurent"/>
    <s v="YSL Yves Saint Laurent MYSLF EDP Spray 10ml / 0.33oz MYSELF NEW in BOX"/>
    <s v="Eau de Parfum"/>
    <n v="24.99"/>
    <s v="US $24.99"/>
    <n v="12"/>
    <s v="12 available / 6 sold"/>
    <n v="6"/>
    <s v="May 23, 2024 15:09:18 PDT"/>
    <s v="Seattle, Washington, United States"/>
    <x v="1"/>
    <n v="149.94"/>
    <s v="Seattle"/>
    <s v=" Washington"/>
    <s v=" United States"/>
    <m/>
    <n v="371"/>
    <n v="1721"/>
    <n v="1816"/>
    <e v="#NAME?"/>
  </r>
  <r>
    <s v="Yves Saint Laurent"/>
    <s v="YSL YVES SAINT LAURENT Y PARFUM L ELIXIR SAMPLE SPRAY 0.04 FL OZ / 1.2 ML"/>
    <s v="Eau de Parfum"/>
    <n v="9.89"/>
    <s v="US $9.89/ea"/>
    <n v="10"/>
    <s v="More than 10 available / 6 sold"/>
    <n v="6"/>
    <s v=""/>
    <s v="Woodbridge, Virginia, United States"/>
    <x v="1"/>
    <n v="59.34"/>
    <s v="Woodbridge"/>
    <s v=" Virginia"/>
    <s v=" United States"/>
    <m/>
    <n v="371"/>
    <n v="1721"/>
    <n v="1932"/>
    <e v="#NAME?"/>
  </r>
  <r>
    <s v="Yves Saint Laurent"/>
    <s v="YSL Black Opium EDP Women - Hypnotic Coffee &amp; Vanilla 3oz Sealed"/>
    <s v="Eau de Parfum"/>
    <n v="44.99"/>
    <s v="US $44.99/ea"/>
    <n v="6"/>
    <s v="6 available / 5 sold"/>
    <n v="5"/>
    <s v="May 17, 2024 10:44:02 PDT"/>
    <s v="Hamtramck, Michigan, United States"/>
    <x v="0"/>
    <n v="224.95000000000002"/>
    <s v="Hamtramck"/>
    <s v=" Michigan"/>
    <s v=" United States"/>
    <m/>
    <n v="371"/>
    <n v="1754"/>
    <n v="1724"/>
    <e v="#NAME?"/>
  </r>
  <r>
    <s v="Yves Saint Laurent"/>
    <s v="Yves Saint Laurent Mon Paris Eau De Parfum 3 oz/90 ml for Women"/>
    <s v="Eau De Parfum"/>
    <n v="36.68"/>
    <s v="US $36.68/ea"/>
    <n v="10"/>
    <s v="More than 10 available / 5 sold"/>
    <n v="5"/>
    <s v="May 22, 2024 18:49:50 PDT"/>
    <s v="Sacramento, California, United States"/>
    <x v="0"/>
    <n v="183.4"/>
    <s v="Sacramento"/>
    <s v=" California"/>
    <s v=" United States"/>
    <m/>
    <n v="371"/>
    <n v="1754"/>
    <n v="1771"/>
    <e v="#NAME?"/>
  </r>
  <r>
    <s v="Yves Saint Laurent"/>
    <s v="Yves Saint Laurent MYSLF 100ml / 3.3 oz EDP Spray For Men New With Sealed Box"/>
    <s v="Eau de Parfum"/>
    <n v="83.99"/>
    <s v="US $83.99"/>
    <n v="5"/>
    <s v="5 available / 5 sold"/>
    <n v="5"/>
    <s v="May 23, 2024 23:59:45 PDT"/>
    <s v="United States, Hong Kong"/>
    <x v="1"/>
    <n v="419.95"/>
    <s v="United States"/>
    <s v=" Hong Kong"/>
    <m/>
    <m/>
    <n v="371"/>
    <n v="1754"/>
    <n v="1559"/>
    <e v="#NAME?"/>
  </r>
  <r>
    <s v="Yves Saint Laurent"/>
    <s v="Black Opium by Yves Saint Laurent EDP for Women 3.0 oz / 90 ml NEW"/>
    <s v="Eau de Parfum"/>
    <n v="39.950000000000003"/>
    <s v="US $39.95/ea"/>
    <n v="10"/>
    <s v="More than 10 available / 3 sold"/>
    <n v="3"/>
    <s v="May 16, 2024 20:06:04 PDT"/>
    <s v="Piscataway, New Jersey, United States"/>
    <x v="0"/>
    <n v="119.85000000000001"/>
    <s v="Piscataway"/>
    <s v=" New Jersey"/>
    <s v=" United States"/>
    <m/>
    <n v="371"/>
    <n v="1848"/>
    <n v="1855"/>
    <e v="#NAME?"/>
  </r>
  <r>
    <s v="Yves Saint Laurent"/>
    <s v="New YSL Mon Paris Eau De Parfum 3 oz/90ml Yves Saint Laurent EDP Spray for Women"/>
    <s v="Eau de Parfum"/>
    <n v="35.880000000000003"/>
    <s v="US $35.88/ea"/>
    <n v="8"/>
    <s v="8 available / 3 sold"/>
    <n v="3"/>
    <s v="May 24, 2024 01:21:39 PDT"/>
    <s v="Houston,Texas,HongKong, China"/>
    <x v="0"/>
    <n v="107.64000000000001"/>
    <s v="Houston"/>
    <s v="Texas"/>
    <s v="HongKong"/>
    <s v=" China"/>
    <n v="371"/>
    <n v="1848"/>
    <n v="1865"/>
    <e v="#NAME?"/>
  </r>
  <r>
    <s v="Yves Saint Laurent"/>
    <s v="YSL Y L'ELIXIR Parfum Concentre 10ml/.33 TRAVEL SPRAY Men YVES SAINT LAURENT NEW"/>
    <s v="Perfume"/>
    <n v="25.95"/>
    <s v="US $25.95"/>
    <n v="10"/>
    <s v="More than 10 available / 2 sold"/>
    <n v="2"/>
    <s v="May 22, 2024 18:23:16 PDT"/>
    <s v="Sammamish, Washington, United States"/>
    <x v="1"/>
    <n v="51.9"/>
    <s v="Sammamish"/>
    <s v=" Washington"/>
    <s v=" United States"/>
    <m/>
    <n v="371"/>
    <n v="1891"/>
    <n v="1939"/>
    <e v="#NAME?"/>
  </r>
  <r>
    <s v="Zara"/>
    <s v="ZARA Sunrise On The Red Sand Dunes (Mylene Alran) 3.4oz (100ml) EDP Spray SEALED"/>
    <s v="Eau de Parfum"/>
    <n v="48.97"/>
    <s v="US $48.97"/>
    <n v="4"/>
    <s v="4 available / 30 sold"/>
    <n v="30"/>
    <s v="May 13, 2024 02:58:59 PDT"/>
    <s v="Matosinhos, Portugal"/>
    <x v="1"/>
    <n v="1469.1"/>
    <s v="Matosinhos"/>
    <s v=" Portugal"/>
    <m/>
    <m/>
    <n v="372"/>
    <n v="1184"/>
    <n v="1082"/>
    <e v="#NAME?"/>
  </r>
  <r>
    <s v="Zara"/>
    <s v="ZARA Sunrise On The Red Sand Dunes (Mylene Alran) 1.01oz (30ml) EDP Spray SEALED"/>
    <s v="Eau de Parfum"/>
    <n v="37.5"/>
    <s v="US $37.50"/>
    <m/>
    <s v="Last One / 30 sold"/>
    <n v="30"/>
    <s v="May 22, 2024 04:50:50 PDT"/>
    <s v="Englewood, New Jersey, United States"/>
    <x v="1"/>
    <n v="1125"/>
    <s v="Englewood"/>
    <s v=" New Jersey"/>
    <s v=" United States"/>
    <m/>
    <n v="372"/>
    <n v="1184"/>
    <n v="1208"/>
    <e v="#NAME?"/>
  </r>
  <r>
    <s v="Zara"/>
    <s v="ZARA Sunrise On The Red Sand Dunes (Mylene Alran) 3.4oz (100ml) EDP Spray SEALED"/>
    <s v="Eau de Parfum"/>
    <n v="58.95"/>
    <s v="US $58.95"/>
    <n v="5"/>
    <s v="5 available / 12 sold"/>
    <n v="12"/>
    <s v="May 23, 2024 21:06:08 PDT"/>
    <s v="Englewood, New Jersey, United States"/>
    <x v="1"/>
    <n v="707.40000000000009"/>
    <s v="Englewood"/>
    <s v=" New Jersey"/>
    <s v=" United States"/>
    <m/>
    <n v="372"/>
    <n v="1531"/>
    <n v="1365"/>
    <e v="#NAME?"/>
  </r>
  <r>
    <s v="Zara"/>
    <s v="2 ZARA Red Temptation Spray  They Maybe Expired Strong Alcohol Smell NO RETURNS!"/>
    <s v="Eau de Parfum"/>
    <n v="15"/>
    <s v="US $15.00"/>
    <n v="5"/>
    <s v="5 available / 10 sold"/>
    <n v="10"/>
    <s v="May 16, 2024 04:41:02 PDT"/>
    <s v="Somerset, Pennsylvania, United States"/>
    <x v="0"/>
    <n v="150"/>
    <s v="Somerset"/>
    <s v=" Pennsylvania"/>
    <s v=" United States"/>
    <m/>
    <n v="372"/>
    <n v="1586"/>
    <n v="1811"/>
    <e v="#NAME?"/>
  </r>
  <r>
    <s v="Zara"/>
    <s v="Zara Hello kitty Eau De Toilette 1.69 fl oz/50ml Perfume Fragrance Spray"/>
    <s v="Eau de Toilette"/>
    <n v="24.99"/>
    <s v="US $24.99/ea"/>
    <n v="7"/>
    <s v="7 available / 3 sold"/>
    <n v="3"/>
    <s v="May 21, 2024 05:41:29 PDT"/>
    <s v="Nashua, New Hampshire, United States"/>
    <x v="0"/>
    <n v="74.97"/>
    <s v="Nashua"/>
    <s v=" New Hampshire"/>
    <s v=" United States"/>
    <m/>
    <n v="372"/>
    <n v="1848"/>
    <n v="1911"/>
    <e v="#NAME?"/>
  </r>
  <r>
    <s v="Zara"/>
    <s v="ZARA  8.0 SUMMER Eau Dau Toilette 100 ML"/>
    <s v="Eau de Toilette"/>
    <n v="15"/>
    <s v="US $15.00"/>
    <n v="2"/>
    <s v="2 available / 3 sold"/>
    <n v="3"/>
    <s v="May 09, 2024 21:13:54 PDT"/>
    <s v="Houston, Texas, United States"/>
    <x v="1"/>
    <n v="45"/>
    <s v="Houston"/>
    <s v=" Texas"/>
    <s v=" United States"/>
    <m/>
    <n v="372"/>
    <n v="1848"/>
    <n v="1948"/>
    <e v="#NAME?"/>
  </r>
  <r>
    <m/>
    <m/>
    <m/>
    <m/>
    <m/>
    <m/>
    <m/>
    <m/>
    <m/>
    <m/>
    <x v="2"/>
    <m/>
    <m/>
    <m/>
    <m/>
    <m/>
    <m/>
    <m/>
    <m/>
    <m/>
  </r>
  <r>
    <m/>
    <m/>
    <m/>
    <m/>
    <m/>
    <m/>
    <m/>
    <m/>
    <m/>
    <m/>
    <x v="2"/>
    <m/>
    <m/>
    <m/>
    <m/>
    <m/>
    <m/>
    <m/>
    <m/>
    <m/>
  </r>
  <r>
    <m/>
    <m/>
    <m/>
    <m/>
    <m/>
    <m/>
    <m/>
    <m/>
    <m/>
    <m/>
    <x v="2"/>
    <m/>
    <m/>
    <m/>
    <m/>
    <m/>
    <m/>
    <m/>
    <m/>
    <m/>
  </r>
  <r>
    <m/>
    <m/>
    <m/>
    <m/>
    <m/>
    <m/>
    <m/>
    <m/>
    <m/>
    <m/>
    <x v="2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x v="0"/>
    <s v="~ BODY FIRM ADVANCED BODY REPAIR TREATMENT ~"/>
    <n v="29.99"/>
    <s v="US $29.99"/>
    <n v="10"/>
    <s v="More than 10 available / 1 sold"/>
    <n v="1"/>
    <s v=""/>
    <s v="Melrose Park, Illinois, United States"/>
    <x v="0"/>
    <n v="29.99"/>
    <s v="Melrose Park"/>
    <s v=" Illinois"/>
    <s v=" United States"/>
    <m/>
    <n v="1"/>
    <n v="1926"/>
    <n v="1963"/>
  </r>
  <r>
    <x v="1"/>
    <x v="1"/>
    <s v="~ THE ONE EAU DE PARFUM SPRAY ~"/>
    <n v="54.99"/>
    <s v="US $54.99/ea"/>
    <n v="2"/>
    <s v="2 available / 22 sold"/>
    <n v="22"/>
    <s v="May 23, 2024 21:13:14 PDT"/>
    <s v="Melissa, Texas, United States"/>
    <x v="1"/>
    <n v="1209.78"/>
    <s v="Melissa"/>
    <s v=" Texas"/>
    <s v=" United States"/>
    <m/>
    <n v="2"/>
    <n v="1310"/>
    <n v="1172"/>
  </r>
  <r>
    <x v="2"/>
    <x v="2"/>
    <s v="Concentrated Uncut Pure Body Oil"/>
    <n v="6.65"/>
    <s v="US $6.65"/>
    <n v="9"/>
    <s v="9 available / 18,882 sold"/>
    <n v="18882"/>
    <s v="May 21, 2024 19:14:49 PDT"/>
    <s v="LaGrange, Georgia, United States"/>
    <x v="1"/>
    <n v="125565.3"/>
    <s v="LaGrange"/>
    <s v=" Georgia"/>
    <s v=" United States"/>
    <m/>
    <n v="3"/>
    <n v="8"/>
    <n v="76"/>
  </r>
  <r>
    <x v="3"/>
    <x v="3"/>
    <s v="Eau de Cologne"/>
    <n v="38.99"/>
    <s v="US $38.99/ea"/>
    <n v="10"/>
    <s v="More than 10 available / 919 sold"/>
    <n v="919"/>
    <s v="May 24, 2024 08:09:49 PDT"/>
    <s v="Detroit, Michigan, United States"/>
    <x v="1"/>
    <n v="35831.810000000005"/>
    <s v="Detroit"/>
    <s v=" Michigan"/>
    <s v=" United States"/>
    <m/>
    <n v="4"/>
    <n v="250"/>
    <n v="227"/>
  </r>
  <r>
    <x v="3"/>
    <x v="4"/>
    <s v="Eau de Cologne"/>
    <n v="49.99"/>
    <s v="US $49.99/ea"/>
    <n v="7"/>
    <s v="7 available / 916 sold"/>
    <n v="916"/>
    <s v="May 21, 2024 09:02:01 PDT"/>
    <s v="Melvindale, Michigan, United States"/>
    <x v="1"/>
    <n v="45790.840000000004"/>
    <s v="Melvindale"/>
    <s v=" Michigan"/>
    <s v=" United States"/>
    <m/>
    <n v="4"/>
    <n v="251"/>
    <n v="184"/>
  </r>
  <r>
    <x v="3"/>
    <x v="3"/>
    <s v="Eau de Cologne"/>
    <n v="33.950000000000003"/>
    <s v="US $33.95/ea"/>
    <n v="8"/>
    <s v="8 available / 464 sold"/>
    <n v="464"/>
    <s v="May 24, 2024 06:26:36 PDT"/>
    <s v="Phoenix, Arizona, United States"/>
    <x v="1"/>
    <n v="15752.800000000001"/>
    <s v="Phoenix"/>
    <s v=" Arizona"/>
    <s v=" United States"/>
    <m/>
    <n v="4"/>
    <n v="372"/>
    <n v="370"/>
  </r>
  <r>
    <x v="3"/>
    <x v="5"/>
    <s v="Eau de Cologne"/>
    <n v="49.49"/>
    <s v="US $49.49/ea"/>
    <n v="10"/>
    <s v="More than 10 available / 463 sold"/>
    <n v="463"/>
    <s v="May 23, 2024 08:07:45 PDT"/>
    <s v="Detroit, Michigan, United States"/>
    <x v="1"/>
    <n v="22913.870000000003"/>
    <s v="Detroit"/>
    <s v=" Michigan"/>
    <s v=" United States"/>
    <m/>
    <n v="4"/>
    <n v="373"/>
    <n v="294"/>
  </r>
  <r>
    <x v="3"/>
    <x v="6"/>
    <s v="Eau de Cologne"/>
    <n v="49.99"/>
    <s v="US $49.99/ea"/>
    <n v="10"/>
    <s v="More than 10 available / 381 sold"/>
    <n v="381"/>
    <s v="Apr 12, 2024 11:01:52 PDT"/>
    <s v="Rochester, New York, United States"/>
    <x v="1"/>
    <n v="19046.190000000002"/>
    <s v="Rochester"/>
    <s v=" New York"/>
    <s v=" United States"/>
    <m/>
    <n v="4"/>
    <n v="428"/>
    <n v="327"/>
  </r>
  <r>
    <x v="3"/>
    <x v="7"/>
    <s v="Eau de Cologne"/>
    <n v="49.99"/>
    <s v="US $49.99/ea"/>
    <n v="8"/>
    <s v="8 available / 376 sold"/>
    <n v="376"/>
    <s v="May 24, 2024 00:02:15 PDT"/>
    <s v="Warren, Michigan, United States"/>
    <x v="1"/>
    <n v="18796.240000000002"/>
    <s v="Warren"/>
    <s v=" Michigan"/>
    <s v=" United States"/>
    <m/>
    <n v="4"/>
    <n v="431"/>
    <n v="331"/>
  </r>
  <r>
    <x v="3"/>
    <x v="8"/>
    <s v="Eau de Cologne"/>
    <n v="39.99"/>
    <s v="US $39.99"/>
    <n v="3"/>
    <s v="3 available / 275 sold"/>
    <n v="275"/>
    <s v="May 24, 2024 01:40:01 PDT"/>
    <s v="Carlsbad, California, United States"/>
    <x v="1"/>
    <n v="10997.25"/>
    <s v="Carlsbad"/>
    <s v=" California"/>
    <s v=" United States"/>
    <m/>
    <n v="4"/>
    <n v="504"/>
    <n v="455"/>
  </r>
  <r>
    <x v="3"/>
    <x v="9"/>
    <s v="Eau de Cologne"/>
    <n v="44.99"/>
    <s v="US $44.99/ea"/>
    <n v="2"/>
    <s v="2 available / 129 sold"/>
    <n v="129"/>
    <s v="May 19, 2024 15:03:20 PDT"/>
    <s v="Reinholds, Pennsylvania, United States"/>
    <x v="1"/>
    <n v="5803.71"/>
    <s v="Reinholds"/>
    <s v=" Pennsylvania"/>
    <s v=" United States"/>
    <m/>
    <n v="4"/>
    <n v="708"/>
    <n v="646"/>
  </r>
  <r>
    <x v="3"/>
    <x v="10"/>
    <s v="Eau de Cologne"/>
    <n v="29.99"/>
    <s v="US $29.99/ea"/>
    <n v="9"/>
    <s v="9 available / 87 sold"/>
    <n v="87"/>
    <s v="May 23, 2024 09:26:33 PDT"/>
    <s v="Phoenix, Arizona, United States"/>
    <x v="1"/>
    <n v="2609.1299999999997"/>
    <s v="Phoenix"/>
    <s v=" Arizona"/>
    <s v=" United States"/>
    <m/>
    <n v="4"/>
    <n v="823"/>
    <n v="876"/>
  </r>
  <r>
    <x v="3"/>
    <x v="11"/>
    <s v="Eau de Cologne"/>
    <n v="44.99"/>
    <s v="US $44.99/ea"/>
    <n v="6"/>
    <s v="6 available / 38 sold"/>
    <n v="38"/>
    <s v="May 22, 2024 08:28:58 PDT"/>
    <s v="Dearborn Heights, Michigan, United States"/>
    <x v="1"/>
    <n v="1709.6200000000001"/>
    <s v="Dearborn Heights"/>
    <s v=" Michigan"/>
    <s v=" United States"/>
    <m/>
    <n v="4"/>
    <n v="1097"/>
    <n v="1025"/>
  </r>
  <r>
    <x v="3"/>
    <x v="12"/>
    <s v="Aftershave"/>
    <n v="44"/>
    <s v="US $44.00/ea"/>
    <n v="2"/>
    <s v="2 available / 24 sold"/>
    <n v="24"/>
    <s v="May 20, 2024 00:27:05 PDT"/>
    <s v="Warren, Michigan, United States"/>
    <x v="1"/>
    <n v="1056"/>
    <s v="Warren"/>
    <s v=" Michigan"/>
    <s v=" United States"/>
    <m/>
    <n v="4"/>
    <n v="1275"/>
    <n v="1238"/>
  </r>
  <r>
    <x v="3"/>
    <x v="13"/>
    <s v="Eau de Cologne"/>
    <n v="24.99"/>
    <s v="US $24.99"/>
    <n v="10"/>
    <s v="10 available / 18 sold"/>
    <n v="18"/>
    <s v="May 14, 2024 13:19:07 PDT"/>
    <s v="Schenectady, New York, United States"/>
    <x v="1"/>
    <n v="449.82"/>
    <s v="Schenectady"/>
    <s v=" New York"/>
    <s v=" United States"/>
    <m/>
    <n v="4"/>
    <n v="1389"/>
    <n v="1537"/>
  </r>
  <r>
    <x v="3"/>
    <x v="14"/>
    <s v="Eau de Cologne"/>
    <n v="43.49"/>
    <s v="US $43.49/ea"/>
    <n v="2"/>
    <s v="2 available / 3 sold"/>
    <n v="3"/>
    <s v="May 24, 2024 03:25:20 PDT"/>
    <s v="Dunedin, Florida, United States"/>
    <x v="1"/>
    <n v="130.47"/>
    <s v="Dunedin"/>
    <s v=" Florida"/>
    <s v=" United States"/>
    <m/>
    <n v="4"/>
    <n v="1848"/>
    <n v="1840"/>
  </r>
  <r>
    <x v="4"/>
    <x v="15"/>
    <s v="Eau de Toilette"/>
    <n v="15.99"/>
    <s v="US $15.99/ea"/>
    <n v="9"/>
    <s v="9 available / 78 sold"/>
    <n v="78"/>
    <s v="May 23, 2024 17:35:17 PDT"/>
    <s v="New York,United States, Hong Kong"/>
    <x v="1"/>
    <n v="1247.22"/>
    <s v="New York"/>
    <s v="United States"/>
    <s v=" Hong Kong"/>
    <m/>
    <n v="5"/>
    <n v="859"/>
    <n v="1159"/>
  </r>
  <r>
    <x v="5"/>
    <x v="16"/>
    <s v="Eau de Cologne"/>
    <n v="69.97"/>
    <s v="US $69.97/ea"/>
    <n v="5"/>
    <s v="5 available / 244 sold"/>
    <n v="244"/>
    <s v="May 22, 2024 23:22:50 PDT"/>
    <s v="Hackensack, New Jersey, United States"/>
    <x v="1"/>
    <n v="17072.68"/>
    <s v="Hackensack"/>
    <s v=" New Jersey"/>
    <s v=" United States"/>
    <m/>
    <n v="6"/>
    <n v="539"/>
    <n v="349"/>
  </r>
  <r>
    <x v="5"/>
    <x v="17"/>
    <s v="Eau de Cologne"/>
    <n v="23.95"/>
    <s v="US $23.95"/>
    <m/>
    <s v="Last One / 78 sold"/>
    <n v="78"/>
    <s v="May 22, 2024 03:57:35 PDT"/>
    <s v="Pearland, Texas, United States"/>
    <x v="1"/>
    <n v="1868.1"/>
    <s v="Pearland"/>
    <s v=" Texas"/>
    <s v=" United States"/>
    <m/>
    <n v="6"/>
    <n v="859"/>
    <n v="983"/>
  </r>
  <r>
    <x v="5"/>
    <x v="18"/>
    <s v="Eau de Toilette"/>
    <n v="50"/>
    <s v="US $50.00/ea"/>
    <n v="2"/>
    <s v="2 available / 14 sold"/>
    <n v="14"/>
    <s v="May 19, 2024 19:22:03 PDT"/>
    <s v="Los Angeles,California, United States"/>
    <x v="0"/>
    <n v="700"/>
    <s v="Los Angeles"/>
    <s v="California"/>
    <s v=" United States"/>
    <m/>
    <n v="6"/>
    <n v="1480"/>
    <n v="1370"/>
  </r>
  <r>
    <x v="5"/>
    <x v="19"/>
    <s v="Eau de Toilette"/>
    <n v="34.99"/>
    <s v="US $34.99"/>
    <n v="2"/>
    <s v="2 available / 8 sold"/>
    <n v="8"/>
    <s v="May 19, 2024 19:10:15 PDT"/>
    <s v="California,United States, Hong Kong"/>
    <x v="0"/>
    <n v="279.92"/>
    <s v="California"/>
    <s v="United States"/>
    <s v=" Hong Kong"/>
    <m/>
    <n v="6"/>
    <n v="1644"/>
    <n v="1681"/>
  </r>
  <r>
    <x v="6"/>
    <x v="20"/>
    <s v="Eau de Parfum"/>
    <n v="9.99"/>
    <s v="US $9.99/ea"/>
    <n v="10"/>
    <s v="More than 10 available / 44 sold"/>
    <n v="44"/>
    <s v="Apr 29, 2024 12:26:17 PDT"/>
    <s v="Detroit, Michigan, United States"/>
    <x v="0"/>
    <n v="439.56"/>
    <s v="Detroit"/>
    <s v=" Michigan"/>
    <s v=" United States"/>
    <m/>
    <n v="7"/>
    <n v="1038"/>
    <n v="1550"/>
  </r>
  <r>
    <x v="7"/>
    <x v="21"/>
    <s v="Eau de Toilette"/>
    <n v="11.58"/>
    <s v="US $11.58"/>
    <n v="10"/>
    <s v="More than 10 available / 17 sold"/>
    <n v="17"/>
    <s v=""/>
    <s v="New York, New York, United States"/>
    <x v="1"/>
    <n v="196.86"/>
    <s v="New York"/>
    <s v=" New York"/>
    <s v=" United States"/>
    <m/>
    <n v="8"/>
    <n v="1408"/>
    <n v="1760"/>
  </r>
  <r>
    <x v="8"/>
    <x v="22"/>
    <s v="Eau de Parfum"/>
    <n v="8"/>
    <s v="US $8.00"/>
    <n v="10"/>
    <s v="More than 10 available / 34 sold"/>
    <n v="34"/>
    <s v="Mar 29, 2024 16:29:26 PDT"/>
    <s v="Albany, New York, United States"/>
    <x v="0"/>
    <n v="272"/>
    <s v="Albany"/>
    <s v=" New York"/>
    <s v=" United States"/>
    <m/>
    <n v="9"/>
    <n v="1144"/>
    <n v="1685"/>
  </r>
  <r>
    <x v="8"/>
    <x v="23"/>
    <s v="Eau de Parfum"/>
    <n v="11.89"/>
    <s v="US $11.89"/>
    <n v="5"/>
    <s v="5 available / 16 sold"/>
    <n v="16"/>
    <s v="May 22, 2024 02:08:32 PDT"/>
    <s v="Phillipsburg, New Jersey, United States"/>
    <x v="0"/>
    <n v="190.24"/>
    <s v="Phillipsburg"/>
    <s v=" New Jersey"/>
    <s v=" United States"/>
    <m/>
    <n v="9"/>
    <n v="1433"/>
    <n v="1764"/>
  </r>
  <r>
    <x v="9"/>
    <x v="24"/>
    <s v="Eau de Parfum"/>
    <n v="26.4"/>
    <s v="US $26.40/ea"/>
    <n v="10"/>
    <s v="More than 10 available / 1,338 sold"/>
    <n v="1338"/>
    <s v="May 24, 2024 11:01:34 PDT"/>
    <s v="Edison, New Jersey, United States"/>
    <x v="0"/>
    <n v="35323.199999999997"/>
    <s v="Edison"/>
    <s v=" New Jersey"/>
    <s v=" United States"/>
    <m/>
    <n v="10"/>
    <n v="203"/>
    <n v="231"/>
  </r>
  <r>
    <x v="10"/>
    <x v="25"/>
    <s v="Eau de Parfum"/>
    <n v="37.89"/>
    <s v="US $37.89"/>
    <m/>
    <s v="Limited quantity available / 1,242 sold"/>
    <n v="1242"/>
    <s v="May 24, 2024 06:55:05 PDT"/>
    <s v="Hackensack, New Jersey, United States"/>
    <x v="1"/>
    <n v="47059.38"/>
    <s v="Hackensack"/>
    <s v=" New Jersey"/>
    <s v=" United States"/>
    <m/>
    <n v="11"/>
    <n v="214"/>
    <n v="180"/>
  </r>
  <r>
    <x v="10"/>
    <x v="26"/>
    <s v="Eau de Perfume"/>
    <n v="24.35"/>
    <s v="US $24.35/ea"/>
    <n v="110"/>
    <s v="110 available / 692 sold"/>
    <n v="692"/>
    <s v="May 21, 2024 23:18:09 PDT"/>
    <s v="Dallas, Texas, United States"/>
    <x v="1"/>
    <n v="16850.2"/>
    <s v="Dallas"/>
    <s v=" Texas"/>
    <s v=" United States"/>
    <m/>
    <n v="11"/>
    <n v="291"/>
    <n v="354"/>
  </r>
  <r>
    <x v="10"/>
    <x v="27"/>
    <s v="Eau de Parfum"/>
    <n v="32.5"/>
    <s v="US $32.50"/>
    <n v="5"/>
    <s v="5 available / 372 sold"/>
    <n v="372"/>
    <s v="May 23, 2024 17:14:52 PDT"/>
    <s v="Edison, New Jersey, United States"/>
    <x v="1"/>
    <n v="12090"/>
    <s v="Edison"/>
    <s v=" New Jersey"/>
    <s v=" United States"/>
    <m/>
    <n v="11"/>
    <n v="433"/>
    <n v="434"/>
  </r>
  <r>
    <x v="10"/>
    <x v="28"/>
    <s v="Eau de Perfume"/>
    <n v="22.15"/>
    <s v="US $22.15/ea"/>
    <n v="28"/>
    <s v="28 available / 196 sold"/>
    <n v="196"/>
    <s v="May 23, 2024 06:45:23 PDT"/>
    <s v="Dallas, Texas, United States"/>
    <x v="1"/>
    <n v="4341.3999999999996"/>
    <s v="Dallas"/>
    <s v=" Texas"/>
    <s v=" United States"/>
    <m/>
    <n v="11"/>
    <n v="590"/>
    <n v="718"/>
  </r>
  <r>
    <x v="10"/>
    <x v="29"/>
    <s v="Eau de Parfum"/>
    <n v="38.409999999999997"/>
    <s v="US $38.41/ea"/>
    <n v="10"/>
    <s v="More than 10 available / 147 sold"/>
    <n v="147"/>
    <s v="May 24, 2024 10:21:08 PDT"/>
    <s v="Edison, New Jersey, United States"/>
    <x v="1"/>
    <n v="5646.2699999999995"/>
    <s v="Edison"/>
    <s v=" New Jersey"/>
    <s v=" United States"/>
    <m/>
    <n v="11"/>
    <n v="668"/>
    <n v="653"/>
  </r>
  <r>
    <x v="10"/>
    <x v="30"/>
    <s v="Eau de Parfum"/>
    <n v="33.700000000000003"/>
    <s v="US $33.70"/>
    <n v="10"/>
    <s v="More than 10 available / 131 sold"/>
    <n v="131"/>
    <s v="May 21, 2024 14:00:54 PDT"/>
    <s v="Dallas, Texas, United States"/>
    <x v="1"/>
    <n v="4414.7000000000007"/>
    <s v="Dallas"/>
    <s v=" Texas"/>
    <s v=" United States"/>
    <m/>
    <n v="11"/>
    <n v="698"/>
    <n v="711"/>
  </r>
  <r>
    <x v="10"/>
    <x v="31"/>
    <s v="Eau de Parfum"/>
    <n v="6.94"/>
    <s v="US $6.94/ea"/>
    <n v="10"/>
    <s v="More than 10 available / 131 sold"/>
    <n v="131"/>
    <s v="May 20, 2024 14:10:33 PDT"/>
    <s v="Midway City, California, United States"/>
    <x v="1"/>
    <n v="909.1400000000001"/>
    <s v="Midway City"/>
    <s v=" California"/>
    <s v=" United States"/>
    <m/>
    <n v="11"/>
    <n v="698"/>
    <n v="1289"/>
  </r>
  <r>
    <x v="10"/>
    <x v="32"/>
    <s v="Eau de Parfum"/>
    <n v="25.86"/>
    <s v="US $25.86/ea"/>
    <n v="13"/>
    <s v="13 available / 55 sold"/>
    <n v="55"/>
    <s v="May 21, 2024 08:20:51 PDT"/>
    <s v="Melissa, Texas, United States"/>
    <x v="1"/>
    <n v="1422.3"/>
    <s v="Melissa"/>
    <s v=" Texas"/>
    <s v=" United States"/>
    <m/>
    <n v="11"/>
    <n v="965"/>
    <n v="1099"/>
  </r>
  <r>
    <x v="10"/>
    <x v="33"/>
    <s v="Eau de Parfum"/>
    <n v="29.95"/>
    <s v="US $29.95/ea"/>
    <n v="4"/>
    <s v="4 available / 40 sold"/>
    <n v="40"/>
    <s v="May 23, 2024 19:32:58 PDT"/>
    <s v="Melissa, Texas, United States"/>
    <x v="0"/>
    <n v="1198"/>
    <s v="Melissa"/>
    <s v=" Texas"/>
    <s v=" United States"/>
    <m/>
    <n v="11"/>
    <n v="1072"/>
    <n v="1185"/>
  </r>
  <r>
    <x v="10"/>
    <x v="34"/>
    <s v="Eau de Parfum"/>
    <n v="41.5"/>
    <s v="US $41.50/ea"/>
    <n v="4"/>
    <s v="4 available / 17 sold"/>
    <n v="17"/>
    <s v="May 17, 2024 09:05:48 PDT"/>
    <s v="Dallas, Texas, United States"/>
    <x v="0"/>
    <n v="705.5"/>
    <s v="Dallas"/>
    <s v=" Texas"/>
    <s v=" United States"/>
    <m/>
    <n v="11"/>
    <n v="1408"/>
    <n v="1366"/>
  </r>
  <r>
    <x v="10"/>
    <x v="35"/>
    <s v="Eau de Parfum"/>
    <n v="34.5"/>
    <s v="US $34.50/ea"/>
    <n v="2"/>
    <s v="2 available / 16 sold"/>
    <n v="16"/>
    <s v="May 24, 2024 09:54:04 PDT"/>
    <s v="Dallas, Texas, United States"/>
    <x v="1"/>
    <n v="552"/>
    <s v="Dallas"/>
    <s v=" Texas"/>
    <s v=" United States"/>
    <m/>
    <n v="11"/>
    <n v="1433"/>
    <n v="1466"/>
  </r>
  <r>
    <x v="10"/>
    <x v="36"/>
    <s v="Eau de Parfum"/>
    <n v="24.43"/>
    <s v="US $24.43"/>
    <n v="3"/>
    <s v="3 available / 16 sold"/>
    <n v="16"/>
    <s v="May 23, 2024 09:08:51 PDT"/>
    <s v="Brooklyn, New York, United States"/>
    <x v="1"/>
    <n v="390.88"/>
    <s v="Brooklyn"/>
    <s v=" New York"/>
    <s v=" United States"/>
    <m/>
    <n v="11"/>
    <n v="1433"/>
    <n v="1589"/>
  </r>
  <r>
    <x v="10"/>
    <x v="37"/>
    <s v="Fragrances"/>
    <n v="23.49"/>
    <s v="US $23.49"/>
    <n v="3"/>
    <s v="3 available / 14 sold"/>
    <n v="14"/>
    <s v="May 23, 2024 21:50:21 PDT"/>
    <s v="Brooklyn, New York, United States"/>
    <x v="1"/>
    <n v="328.85999999999996"/>
    <s v="Brooklyn"/>
    <s v=" New York"/>
    <s v=" United States"/>
    <m/>
    <n v="11"/>
    <n v="1480"/>
    <n v="1634"/>
  </r>
  <r>
    <x v="10"/>
    <x v="38"/>
    <s v="Eau de Parfum"/>
    <n v="39.89"/>
    <s v="US $39.89/ea"/>
    <n v="10"/>
    <s v="More than 10 available / 8 sold"/>
    <n v="8"/>
    <s v="May 09, 2024 16:00:11 PDT"/>
    <s v="Dallas, Texas, United States"/>
    <x v="0"/>
    <n v="319.12"/>
    <s v="Dallas"/>
    <s v=" Texas"/>
    <s v=" United States"/>
    <m/>
    <n v="11"/>
    <n v="1644"/>
    <n v="1649"/>
  </r>
  <r>
    <x v="10"/>
    <x v="39"/>
    <s v="Fragrances"/>
    <n v="31.95"/>
    <s v="US $31.95"/>
    <n v="3"/>
    <s v="3 available / 5 sold"/>
    <n v="5"/>
    <s v="May 23, 2024 11:50:59 PDT"/>
    <s v="Brooklyn, New York, United States"/>
    <x v="1"/>
    <n v="159.75"/>
    <s v="Brooklyn"/>
    <s v=" New York"/>
    <s v=" United States"/>
    <m/>
    <n v="11"/>
    <n v="1754"/>
    <n v="1805"/>
  </r>
  <r>
    <x v="10"/>
    <x v="40"/>
    <s v="Fragrances"/>
    <n v="19.73"/>
    <s v="US $19.73"/>
    <n v="3"/>
    <s v="3 available / 5 sold"/>
    <n v="5"/>
    <s v="May 23, 2024 05:27:01 PDT"/>
    <s v="Brooklyn, New York, United States"/>
    <x v="1"/>
    <n v="98.65"/>
    <s v="Brooklyn"/>
    <s v=" New York"/>
    <s v=" United States"/>
    <m/>
    <n v="11"/>
    <n v="1754"/>
    <n v="1876"/>
  </r>
  <r>
    <x v="11"/>
    <x v="41"/>
    <s v="Extrait de Parfum"/>
    <n v="58.5"/>
    <s v="US $58.50"/>
    <n v="10"/>
    <s v="More than 10 available / 3 sold"/>
    <n v="3"/>
    <s v=""/>
    <s v="Miami, Florida, United States"/>
    <x v="0"/>
    <n v="175.5"/>
    <s v="Miami"/>
    <s v=" Florida"/>
    <s v=" United States"/>
    <m/>
    <n v="12"/>
    <n v="1848"/>
    <n v="1784"/>
  </r>
  <r>
    <x v="12"/>
    <x v="42"/>
    <s v="Eau de Parfum"/>
    <n v="25.99"/>
    <s v="US $25.99"/>
    <n v="10"/>
    <s v="More than 10 available / 12 sold"/>
    <n v="12"/>
    <s v="May 19, 2024 15:47:40 PDT"/>
    <s v="Windsor Mill, Maryland, United States"/>
    <x v="0"/>
    <n v="311.88"/>
    <s v="Windsor Mill"/>
    <s v=" Maryland"/>
    <s v=" United States"/>
    <m/>
    <n v="13"/>
    <n v="1531"/>
    <n v="1653"/>
  </r>
  <r>
    <x v="13"/>
    <x v="43"/>
    <s v="Eau de Perfume"/>
    <n v="30.93"/>
    <s v="US $30.93/ea"/>
    <n v="65"/>
    <s v="65 available / 998 sold"/>
    <n v="998"/>
    <s v="May 21, 2024 22:39:17 PDT"/>
    <s v="Dallas, Texas, United States"/>
    <x v="1"/>
    <n v="30868.14"/>
    <s v="Dallas"/>
    <s v=" Texas"/>
    <s v=" United States"/>
    <m/>
    <n v="14"/>
    <n v="235"/>
    <n v="251"/>
  </r>
  <r>
    <x v="13"/>
    <x v="44"/>
    <s v="Fragrances"/>
    <n v="36.65"/>
    <s v="US $36.65"/>
    <n v="3"/>
    <s v="3 available / 22 sold"/>
    <n v="22"/>
    <s v="May 23, 2024 14:21:07 PDT"/>
    <s v="Brooklyn, New York, United States"/>
    <x v="0"/>
    <n v="806.3"/>
    <s v="Brooklyn"/>
    <s v=" New York"/>
    <s v=" United States"/>
    <m/>
    <n v="14"/>
    <n v="1310"/>
    <n v="1320"/>
  </r>
  <r>
    <x v="13"/>
    <x v="45"/>
    <s v="Fragrances"/>
    <n v="38.53"/>
    <s v="US $38.53"/>
    <n v="3"/>
    <s v="3 available / 12 sold"/>
    <n v="12"/>
    <s v="May 22, 2024 05:56:33 PDT"/>
    <s v="Brooklyn, New York, United States"/>
    <x v="1"/>
    <n v="462.36"/>
    <s v="Brooklyn"/>
    <s v=" New York"/>
    <s v=" United States"/>
    <m/>
    <n v="14"/>
    <n v="1531"/>
    <n v="1528"/>
  </r>
  <r>
    <x v="13"/>
    <x v="46"/>
    <s v="Eau de Parfum"/>
    <n v="31.98"/>
    <s v="US $31.98"/>
    <n v="10"/>
    <s v="More than 10 available / 12 sold"/>
    <n v="12"/>
    <s v="May 23, 2024 11:09:04 PDT"/>
    <s v="North Brunswick, New Jersey, United States"/>
    <x v="1"/>
    <n v="383.76"/>
    <s v="North Brunswick"/>
    <s v=" New Jersey"/>
    <s v=" United States"/>
    <m/>
    <n v="14"/>
    <n v="1531"/>
    <n v="1593"/>
  </r>
  <r>
    <x v="13"/>
    <x v="47"/>
    <s v="Eau de Parfum"/>
    <n v="33.75"/>
    <s v="US $33.75"/>
    <n v="10"/>
    <s v="More than 10 available / 10 sold"/>
    <n v="10"/>
    <s v="May 23, 2024 16:06:10 PDT"/>
    <s v="Long Island City, New York, United States"/>
    <x v="0"/>
    <n v="337.5"/>
    <s v="Long Island City"/>
    <s v=" New York"/>
    <s v=" United States"/>
    <m/>
    <n v="14"/>
    <n v="1586"/>
    <n v="1623"/>
  </r>
  <r>
    <x v="14"/>
    <x v="48"/>
    <s v="Eau de Parfum"/>
    <n v="9.25"/>
    <s v="US $9.25/ea"/>
    <n v="10"/>
    <s v="More than 10 available / 290 sold"/>
    <n v="290"/>
    <s v="Apr 23, 2024 22:23:21 PDT"/>
    <s v="Princeton Junction, New Jersey, United States"/>
    <x v="0"/>
    <n v="2682.5"/>
    <s v="Princeton Junction"/>
    <s v=" New Jersey"/>
    <s v=" United States"/>
    <m/>
    <n v="15"/>
    <n v="485"/>
    <n v="865"/>
  </r>
  <r>
    <x v="14"/>
    <x v="49"/>
    <s v="Perfume"/>
    <n v="8.99"/>
    <s v="US $8.99/ea"/>
    <n v="7"/>
    <s v="7 available / 76 sold"/>
    <n v="76"/>
    <s v="Mar 22, 2024 06:23:29 PDT"/>
    <s v="Lynbrook, New York, United States"/>
    <x v="1"/>
    <n v="683.24"/>
    <s v="Lynbrook"/>
    <s v=" New York"/>
    <s v=" United States"/>
    <m/>
    <n v="15"/>
    <n v="869"/>
    <n v="1378"/>
  </r>
  <r>
    <x v="14"/>
    <x v="50"/>
    <s v="Perfume"/>
    <n v="14.9"/>
    <s v="US $14.90/ea"/>
    <n v="5"/>
    <s v="5 available / 5 sold"/>
    <n v="5"/>
    <s v=""/>
    <s v="Katy, Texas, United States"/>
    <x v="0"/>
    <n v="74.5"/>
    <s v="Katy"/>
    <s v=" Texas"/>
    <s v=" United States"/>
    <m/>
    <n v="15"/>
    <n v="1754"/>
    <n v="1915"/>
  </r>
  <r>
    <x v="15"/>
    <x v="51"/>
    <s v="Eau de Parfum"/>
    <n v="39.99"/>
    <s v="US $39.99/ea"/>
    <n v="10"/>
    <s v="More than 10 available / 79 sold"/>
    <n v="79"/>
    <s v="May 20, 2024 17:40:51 PDT"/>
    <s v="San Diego, California, United States"/>
    <x v="0"/>
    <n v="3159.21"/>
    <s v="San Diego"/>
    <s v=" California"/>
    <s v=" United States"/>
    <m/>
    <n v="16"/>
    <n v="851"/>
    <n v="812"/>
  </r>
  <r>
    <x v="15"/>
    <x v="52"/>
    <s v="Eau de Parfum"/>
    <n v="35"/>
    <s v="US $35.00"/>
    <n v="10"/>
    <s v="More than 10 available / 36 sold"/>
    <n v="36"/>
    <s v="Apr 30, 2024 08:56:26 PDT"/>
    <s v="Englewood Cliffs, New Jersey, United States"/>
    <x v="1"/>
    <n v="1260"/>
    <s v="Englewood Cliffs"/>
    <s v=" New Jersey"/>
    <s v=" United States"/>
    <m/>
    <n v="16"/>
    <n v="1122"/>
    <n v="1151"/>
  </r>
  <r>
    <x v="15"/>
    <x v="53"/>
    <s v="Eau de Parfum"/>
    <n v="50"/>
    <s v="C $50.00"/>
    <n v="10"/>
    <s v="More than 10 available / 19 sold"/>
    <n v="19"/>
    <s v="May 23, 2024 16:03:42 PDT"/>
    <s v="Scarborough, Ontario, Canada"/>
    <x v="1"/>
    <n v="950"/>
    <s v="Scarborough"/>
    <s v=" Ontario"/>
    <s v=" Canada"/>
    <m/>
    <n v="16"/>
    <n v="1368"/>
    <n v="1270"/>
  </r>
  <r>
    <x v="15"/>
    <x v="54"/>
    <s v="Eau de Parfum"/>
    <n v="34.950000000000003"/>
    <s v="US $34.95/ea"/>
    <n v="2"/>
    <s v="2 available / 16 sold"/>
    <n v="16"/>
    <s v="Jul 22, 2023 17:43:51 PDT"/>
    <s v="San Diego, California, United States"/>
    <x v="0"/>
    <n v="559.20000000000005"/>
    <s v="San Diego"/>
    <s v=" California"/>
    <s v=" United States"/>
    <m/>
    <n v="16"/>
    <n v="1433"/>
    <n v="1462"/>
  </r>
  <r>
    <x v="16"/>
    <x v="55"/>
    <s v="Eau de Cologne"/>
    <n v="28.99"/>
    <s v="US $28.99"/>
    <n v="8"/>
    <s v="8 available / 3 sold"/>
    <n v="3"/>
    <s v=""/>
    <s v="Port Orange, Florida, United States"/>
    <x v="1"/>
    <n v="86.97"/>
    <s v="Port Orange"/>
    <s v=" Florida"/>
    <s v=" United States"/>
    <m/>
    <n v="17"/>
    <n v="1848"/>
    <n v="1892"/>
  </r>
  <r>
    <x v="17"/>
    <x v="56"/>
    <s v="Eau de Parfum"/>
    <n v="3"/>
    <s v="US $3.00"/>
    <n v="39"/>
    <s v="39 available / 4 sold"/>
    <n v="4"/>
    <s v="May 23, 2024 18:11:56 PDT"/>
    <s v="Wynnewood, Pennsylvania, United States"/>
    <x v="1"/>
    <n v="12"/>
    <s v="Wynnewood"/>
    <s v=" Pennsylvania"/>
    <s v=" United States"/>
    <m/>
    <n v="18"/>
    <n v="1798"/>
    <n v="1978"/>
  </r>
  <r>
    <x v="18"/>
    <x v="57"/>
    <s v="Eau de Perfume"/>
    <n v="20.45"/>
    <s v="US $20.45/ea"/>
    <n v="110"/>
    <s v="110 available / 4,308 sold"/>
    <n v="4308"/>
    <s v="May 24, 2024 10:02:06 PDT"/>
    <s v="Dallas, Texas, United States"/>
    <x v="0"/>
    <n v="88098.599999999991"/>
    <s v="Dallas"/>
    <s v=" Texas"/>
    <s v=" United States"/>
    <m/>
    <n v="19"/>
    <n v="74"/>
    <n v="111"/>
  </r>
  <r>
    <x v="18"/>
    <x v="58"/>
    <s v="Eau de Toilette"/>
    <n v="16.2"/>
    <s v="US $16.20/ea"/>
    <n v="10"/>
    <s v="More than 10 available / 2,472 sold"/>
    <n v="2472"/>
    <s v="May 24, 2024 10:11:44 PDT"/>
    <s v="Orlando, Florida, United States"/>
    <x v="0"/>
    <n v="40046.400000000001"/>
    <s v="Orlando"/>
    <s v=" Florida"/>
    <s v=" United States"/>
    <m/>
    <n v="19"/>
    <n v="122"/>
    <n v="205"/>
  </r>
  <r>
    <x v="18"/>
    <x v="59"/>
    <s v="Eau de Toilette"/>
    <n v="22.25"/>
    <s v="US $22.25/ea"/>
    <n v="51"/>
    <s v="51 available / 2,048 sold"/>
    <n v="2048"/>
    <s v="May 24, 2024 09:51:06 PDT"/>
    <s v="Dallas, Texas, United States"/>
    <x v="0"/>
    <n v="45568"/>
    <s v="Dallas"/>
    <s v=" Texas"/>
    <s v=" United States"/>
    <m/>
    <n v="19"/>
    <n v="142"/>
    <n v="186"/>
  </r>
  <r>
    <x v="18"/>
    <x v="60"/>
    <s v="Eau de Parfum"/>
    <n v="16.93"/>
    <s v="US $16.93/ea"/>
    <n v="52"/>
    <s v="52 available / 1,516 sold"/>
    <n v="1516"/>
    <s v="May 21, 2024 22:29:07 PDT"/>
    <s v="Dallas, Texas, United States"/>
    <x v="0"/>
    <n v="25665.88"/>
    <s v="Dallas"/>
    <s v=" Texas"/>
    <s v=" United States"/>
    <m/>
    <n v="19"/>
    <n v="183"/>
    <n v="277"/>
  </r>
  <r>
    <x v="18"/>
    <x v="61"/>
    <s v="Eau de Toilette"/>
    <n v="15.99"/>
    <s v="US $15.99/ea"/>
    <n v="216"/>
    <s v="216 available / 1,107 sold"/>
    <n v="1107"/>
    <s v="May 24, 2024 10:38:09 PDT"/>
    <s v="Dallas, Texas, United States"/>
    <x v="0"/>
    <n v="17700.93"/>
    <s v="Dallas"/>
    <s v=" Texas"/>
    <s v=" United States"/>
    <m/>
    <n v="19"/>
    <n v="226"/>
    <n v="339"/>
  </r>
  <r>
    <x v="19"/>
    <x v="62"/>
    <s v="Eau de Parfum"/>
    <n v="47.99"/>
    <s v="US $47.99/ea"/>
    <n v="10"/>
    <s v="More than 10 available / 13 sold"/>
    <n v="13"/>
    <s v="Mar 16, 2024 18:36:03 PDT"/>
    <s v="Salem, Virginia, United States"/>
    <x v="1"/>
    <n v="623.87"/>
    <s v="Salem"/>
    <s v=" Virginia"/>
    <s v=" United States"/>
    <m/>
    <n v="20"/>
    <n v="1509"/>
    <n v="1425"/>
  </r>
  <r>
    <x v="20"/>
    <x v="63"/>
    <s v="BEAUTY"/>
    <n v="9.25"/>
    <s v="US $9.25"/>
    <n v="10"/>
    <s v="More than 10 available / 30 sold"/>
    <n v="30"/>
    <s v="Apr 23, 2024 22:21:10 PDT"/>
    <s v="Princeton, New Jersey, United States"/>
    <x v="0"/>
    <n v="277.5"/>
    <s v="Princeton"/>
    <s v=" New Jersey"/>
    <s v=" United States"/>
    <m/>
    <n v="21"/>
    <n v="1184"/>
    <n v="1682"/>
  </r>
  <r>
    <x v="21"/>
    <x v="64"/>
    <s v="Extrait de Parfum"/>
    <n v="49"/>
    <s v="US $49.00"/>
    <n v="10"/>
    <s v="More than 10 available / 443 sold"/>
    <n v="443"/>
    <s v="May 24, 2024 10:49:13 PDT"/>
    <s v="Van Nuys, California, United States"/>
    <x v="0"/>
    <n v="21707"/>
    <s v="Van Nuys"/>
    <s v=" California"/>
    <s v=" United States"/>
    <m/>
    <n v="22"/>
    <n v="384"/>
    <n v="303"/>
  </r>
  <r>
    <x v="21"/>
    <x v="65"/>
    <s v="Extrait de Parfum"/>
    <n v="59.99"/>
    <s v="US $59.99"/>
    <n v="10"/>
    <s v="More than 10 available / 243 sold"/>
    <n v="243"/>
    <s v="May 24, 2024 09:40:02 PDT"/>
    <s v="Van Nuys, California, United States"/>
    <x v="0"/>
    <n v="14577.57"/>
    <s v="Van Nuys"/>
    <s v=" California"/>
    <s v=" United States"/>
    <m/>
    <n v="22"/>
    <n v="541"/>
    <n v="388"/>
  </r>
  <r>
    <x v="22"/>
    <x v="66"/>
    <s v="Eau de Parfum"/>
    <n v="166.18"/>
    <s v="US $166.18/ea"/>
    <n v="10"/>
    <s v="More than 10 available / 78 sold"/>
    <n v="78"/>
    <s v="May 22, 2024 07:34:36 PDT"/>
    <s v="Hackensack, New Jersey, United States"/>
    <x v="1"/>
    <n v="12962.04"/>
    <s v="Hackensack"/>
    <s v=" New Jersey"/>
    <s v=" United States"/>
    <m/>
    <n v="23"/>
    <n v="859"/>
    <n v="416"/>
  </r>
  <r>
    <x v="23"/>
    <x v="67"/>
    <s v="Eau de Toilette"/>
    <n v="69.89"/>
    <s v="US $69.89/ea"/>
    <n v="6"/>
    <s v="6 available / 24 sold"/>
    <n v="24"/>
    <s v="Apr 24, 2024 23:54:31 PDT"/>
    <s v="Takamatsu City, Japan"/>
    <x v="0"/>
    <n v="1677.3600000000001"/>
    <s v="Takamatsu City"/>
    <s v=" Japan"/>
    <m/>
    <m/>
    <n v="24"/>
    <n v="1275"/>
    <n v="1034"/>
  </r>
  <r>
    <x v="23"/>
    <x v="68"/>
    <s v="Fragrances"/>
    <n v="32.39"/>
    <s v="US $32.39"/>
    <n v="3"/>
    <s v="3 available / 4 sold"/>
    <n v="4"/>
    <s v="May 21, 2024 08:14:37 PDT"/>
    <s v="Brooklyn, New York, United States"/>
    <x v="0"/>
    <n v="129.56"/>
    <s v="Brooklyn"/>
    <s v=" New York"/>
    <s v=" United States"/>
    <m/>
    <n v="24"/>
    <n v="1798"/>
    <n v="1844"/>
  </r>
  <r>
    <x v="24"/>
    <x v="69"/>
    <s v="Hair Perfume"/>
    <n v="12.36"/>
    <s v="US $12.36/ea"/>
    <n v="417"/>
    <s v="417 available / 1,130 sold"/>
    <n v="1130"/>
    <s v="May 12, 2024 23:45:01 PDT"/>
    <s v="Dallas, Texas, United States"/>
    <x v="0"/>
    <n v="13966.8"/>
    <s v="Dallas"/>
    <s v=" Texas"/>
    <s v=" United States"/>
    <m/>
    <n v="25"/>
    <n v="222"/>
    <n v="397"/>
  </r>
  <r>
    <x v="24"/>
    <x v="70"/>
    <s v="Eau de Toilette"/>
    <n v="19.73"/>
    <s v="US $19.73/ea"/>
    <n v="10"/>
    <s v="More than 10 available / 107 sold"/>
    <n v="107"/>
    <s v="May 22, 2024 12:00:35 PDT"/>
    <s v="Edison, New Jersey, United States"/>
    <x v="0"/>
    <n v="2111.11"/>
    <s v="Edison"/>
    <s v=" New Jersey"/>
    <s v=" United States"/>
    <m/>
    <n v="25"/>
    <n v="778"/>
    <n v="939"/>
  </r>
  <r>
    <x v="25"/>
    <x v="71"/>
    <s v="Fragrances"/>
    <n v="99.63"/>
    <s v="US $99.63"/>
    <n v="3"/>
    <s v="3 available / 13 sold"/>
    <n v="13"/>
    <s v="May 22, 2024 09:26:42 PDT"/>
    <s v="Brooklyn, New York, United States"/>
    <x v="1"/>
    <n v="1295.19"/>
    <s v="Brooklyn"/>
    <s v=" New York"/>
    <s v=" United States"/>
    <m/>
    <n v="26"/>
    <n v="1509"/>
    <n v="1139"/>
  </r>
  <r>
    <x v="26"/>
    <x v="72"/>
    <s v="Eau de Toilette"/>
    <n v="21.01"/>
    <s v="US $21.01/ea"/>
    <n v="272"/>
    <s v="272 available / 2,486 sold"/>
    <n v="2486"/>
    <s v="May 21, 2024 19:16:09 PDT"/>
    <s v="Dallas, Texas, United States"/>
    <x v="1"/>
    <n v="52230.86"/>
    <s v="Dallas"/>
    <s v=" Texas"/>
    <s v=" United States"/>
    <m/>
    <n v="27"/>
    <n v="120"/>
    <n v="167"/>
  </r>
  <r>
    <x v="26"/>
    <x v="73"/>
    <s v="Eau de Toilette"/>
    <n v="19.989999999999998"/>
    <s v="US $19.99"/>
    <n v="3"/>
    <s v="3 available / 8 sold"/>
    <n v="8"/>
    <s v="May 21, 2024 19:02:41 PDT"/>
    <s v="Oneida, Tennessee, United States"/>
    <x v="1"/>
    <n v="159.91999999999999"/>
    <s v="Oneida"/>
    <s v=" Tennessee"/>
    <s v=" United States"/>
    <m/>
    <n v="27"/>
    <n v="1644"/>
    <n v="1804"/>
  </r>
  <r>
    <x v="27"/>
    <x v="74"/>
    <s v="Fragrances"/>
    <n v="17.850000000000001"/>
    <s v="US $17.85"/>
    <n v="3"/>
    <s v="3 available / 29 sold"/>
    <n v="29"/>
    <s v="May 24, 2024 08:56:45 PDT"/>
    <s v="Brooklyn, New York, United States"/>
    <x v="1"/>
    <n v="517.65000000000009"/>
    <s v="Brooklyn"/>
    <s v=" New York"/>
    <s v=" United States"/>
    <m/>
    <n v="28"/>
    <n v="1204"/>
    <n v="1495"/>
  </r>
  <r>
    <x v="28"/>
    <x v="75"/>
    <s v="Eau de Parfum"/>
    <n v="29.54"/>
    <s v="US $29.54/ea"/>
    <n v="10"/>
    <s v="More than 10 available / 1,372 sold"/>
    <n v="1372"/>
    <s v="May 24, 2024 07:30:03 PDT"/>
    <s v="Hackensack, New Jersey, United States"/>
    <x v="0"/>
    <n v="40528.879999999997"/>
    <s v="Hackensack"/>
    <s v=" New Jersey"/>
    <s v=" United States"/>
    <m/>
    <n v="29"/>
    <n v="198"/>
    <n v="201"/>
  </r>
  <r>
    <x v="28"/>
    <x v="76"/>
    <s v="Eau de Parfum"/>
    <n v="29.53"/>
    <s v="US $29.53/ea"/>
    <n v="50"/>
    <s v="50 available / 856 sold"/>
    <n v="856"/>
    <s v="May 24, 2024 10:56:09 PDT"/>
    <s v="Dallas, Texas, United States"/>
    <x v="0"/>
    <n v="25277.68"/>
    <s v="Dallas"/>
    <s v=" Texas"/>
    <s v=" United States"/>
    <m/>
    <n v="29"/>
    <n v="262"/>
    <n v="282"/>
  </r>
  <r>
    <x v="28"/>
    <x v="77"/>
    <s v="Eau de Parfum"/>
    <n v="33.590000000000003"/>
    <s v="US $33.59/ea"/>
    <n v="9"/>
    <s v="9 available / 559 sold"/>
    <n v="559"/>
    <s v="May 23, 2024 20:56:31 PDT"/>
    <s v="Arlington, Virginia, United States"/>
    <x v="0"/>
    <n v="18776.810000000001"/>
    <s v="Arlington"/>
    <s v=" Virginia"/>
    <s v=" United States"/>
    <m/>
    <n v="29"/>
    <n v="335"/>
    <n v="332"/>
  </r>
  <r>
    <x v="28"/>
    <x v="78"/>
    <s v="Eau de Parfum"/>
    <n v="33.799999999999997"/>
    <s v="US $33.80/ea"/>
    <n v="8"/>
    <s v="8 available / 303 sold"/>
    <n v="303"/>
    <s v="May 21, 2024 01:54:58 PDT"/>
    <s v="Sayreville, New Jersey, United States"/>
    <x v="0"/>
    <n v="10241.4"/>
    <s v="Sayreville"/>
    <s v=" New Jersey"/>
    <s v=" United States"/>
    <m/>
    <n v="29"/>
    <n v="470"/>
    <n v="479"/>
  </r>
  <r>
    <x v="28"/>
    <x v="79"/>
    <s v="Eau de Parfum"/>
    <n v="38.99"/>
    <s v="US $38.99/ea"/>
    <n v="8"/>
    <s v="8 available / 108 sold"/>
    <n v="108"/>
    <s v="May 22, 2024 23:15:21 PDT"/>
    <s v="Warren, Michigan, United States"/>
    <x v="0"/>
    <n v="4210.92"/>
    <s v="Warren"/>
    <s v=" Michigan"/>
    <s v=" United States"/>
    <m/>
    <n v="29"/>
    <n v="775"/>
    <n v="727"/>
  </r>
  <r>
    <x v="28"/>
    <x v="80"/>
    <s v="Eau de Parfum"/>
    <n v="33.99"/>
    <s v="US $33.99"/>
    <n v="9"/>
    <s v="9 available / 89 sold"/>
    <n v="89"/>
    <s v="May 24, 2024 06:26:31 PDT"/>
    <s v="Las Vegas, Nevada, United States"/>
    <x v="0"/>
    <n v="3025.11"/>
    <s v="Las Vegas"/>
    <s v=" Nevada"/>
    <s v=" United States"/>
    <m/>
    <n v="29"/>
    <n v="817"/>
    <n v="828"/>
  </r>
  <r>
    <x v="28"/>
    <x v="79"/>
    <s v="Eau de Parfum"/>
    <n v="32.99"/>
    <s v="US $32.99/ea"/>
    <n v="9"/>
    <s v="9 available / 83 sold"/>
    <n v="83"/>
    <s v="May 20, 2024 07:50:48 PDT"/>
    <s v="Las Vegas, Nevada, United States"/>
    <x v="0"/>
    <n v="2738.17"/>
    <s v="Las Vegas"/>
    <s v=" Nevada"/>
    <s v=" United States"/>
    <m/>
    <n v="29"/>
    <n v="834"/>
    <n v="856"/>
  </r>
  <r>
    <x v="28"/>
    <x v="81"/>
    <s v="Eau de Parfum"/>
    <n v="29.99"/>
    <s v="US $29.99/ea"/>
    <n v="2"/>
    <s v="2 available / 62 sold"/>
    <n v="62"/>
    <s v="May 24, 2024 03:07:24 PDT"/>
    <s v="Montgomery, Alabama, United States"/>
    <x v="0"/>
    <n v="1859.3799999999999"/>
    <s v="Montgomery"/>
    <s v=" Alabama"/>
    <s v=" United States"/>
    <m/>
    <n v="29"/>
    <n v="930"/>
    <n v="987"/>
  </r>
  <r>
    <x v="28"/>
    <x v="82"/>
    <s v="Eau de Parfum"/>
    <n v="29.99"/>
    <s v="US $29.99/ea"/>
    <n v="9"/>
    <s v="9 available / 57 sold"/>
    <n v="57"/>
    <s v="May 22, 2024 08:29:28 PDT"/>
    <s v="Dearborn Heights, Michigan, United States"/>
    <x v="0"/>
    <n v="1709.4299999999998"/>
    <s v="Dearborn Heights"/>
    <s v=" Michigan"/>
    <s v=" United States"/>
    <m/>
    <n v="29"/>
    <n v="955"/>
    <n v="1026"/>
  </r>
  <r>
    <x v="28"/>
    <x v="78"/>
    <s v="Eau de Parfum"/>
    <n v="31.05"/>
    <s v="US $31.05/ea"/>
    <n v="9"/>
    <s v="9 available / 54 sold"/>
    <n v="54"/>
    <s v="May 23, 2024 21:28:14 PDT"/>
    <s v="Detroit, Michigan, United States"/>
    <x v="0"/>
    <n v="1676.7"/>
    <s v="Detroit"/>
    <s v=" Michigan"/>
    <s v=" United States"/>
    <m/>
    <n v="29"/>
    <n v="970"/>
    <n v="1036"/>
  </r>
  <r>
    <x v="28"/>
    <x v="83"/>
    <s v="Eau de Parfum"/>
    <n v="35.99"/>
    <s v="US $35.99/ea"/>
    <n v="9"/>
    <s v="9 available / 49 sold"/>
    <n v="49"/>
    <s v="May 20, 2024 07:54:54 PDT"/>
    <s v="Laughlin, Nevada, United States"/>
    <x v="0"/>
    <n v="1763.51"/>
    <s v="Laughlin"/>
    <s v=" Nevada"/>
    <s v=" United States"/>
    <m/>
    <n v="29"/>
    <n v="999"/>
    <n v="1009"/>
  </r>
  <r>
    <x v="28"/>
    <x v="84"/>
    <s v="Eau de Parfum"/>
    <n v="29.49"/>
    <s v="US $29.49/ea"/>
    <n v="5"/>
    <s v="5 available / 45 sold"/>
    <n v="45"/>
    <s v="May 24, 2024 03:51:16 PDT"/>
    <s v="Clearwater, Florida, United States"/>
    <x v="0"/>
    <n v="1327.05"/>
    <s v="Clearwater"/>
    <s v=" Florida"/>
    <s v=" United States"/>
    <m/>
    <n v="29"/>
    <n v="1027"/>
    <n v="1132"/>
  </r>
  <r>
    <x v="28"/>
    <x v="85"/>
    <s v="Eau de Parfum"/>
    <n v="33.99"/>
    <s v="US $33.99/ea"/>
    <n v="3"/>
    <s v="3 available / 40 sold"/>
    <n v="40"/>
    <s v="May 23, 2024 07:21:31 PDT"/>
    <s v="Dearborn Heights, Michigan, United States"/>
    <x v="0"/>
    <n v="1359.6000000000001"/>
    <s v="Dearborn Heights"/>
    <s v=" Michigan"/>
    <s v=" United States"/>
    <m/>
    <n v="29"/>
    <n v="1072"/>
    <n v="1124"/>
  </r>
  <r>
    <x v="28"/>
    <x v="86"/>
    <s v="Eau de Parfum"/>
    <n v="15.99"/>
    <s v="US $15.99"/>
    <n v="9"/>
    <s v="9 available / 35 sold"/>
    <n v="35"/>
    <s v="Apr 29, 2024 14:08:37 PDT"/>
    <s v="Bogota, New Jersey, United States"/>
    <x v="0"/>
    <n v="559.65"/>
    <s v="Bogota"/>
    <s v=" New Jersey"/>
    <s v=" United States"/>
    <m/>
    <n v="29"/>
    <n v="1131"/>
    <n v="1461"/>
  </r>
  <r>
    <x v="28"/>
    <x v="87"/>
    <s v="Eau de Parfum"/>
    <n v="29.99"/>
    <s v="US $29.99/ea"/>
    <n v="10"/>
    <s v="More than 10 available / 29 sold"/>
    <n v="29"/>
    <s v="May 24, 2024 10:25:41 PDT"/>
    <s v="Detroit, Michigan, United States"/>
    <x v="0"/>
    <n v="869.70999999999992"/>
    <s v="Detroit"/>
    <s v=" Michigan"/>
    <s v=" United States"/>
    <m/>
    <n v="29"/>
    <n v="1204"/>
    <n v="1302"/>
  </r>
  <r>
    <x v="28"/>
    <x v="88"/>
    <s v="Eau de Parfum"/>
    <n v="38.99"/>
    <s v="US $38.99/ea"/>
    <n v="9"/>
    <s v="9 available / 23 sold"/>
    <n v="23"/>
    <s v="May 22, 2024 08:51:16 PDT"/>
    <s v="Phoenix, Arizona, United States"/>
    <x v="0"/>
    <n v="896.7700000000001"/>
    <s v="Phoenix"/>
    <s v=" Arizona"/>
    <s v=" United States"/>
    <m/>
    <n v="29"/>
    <n v="1294"/>
    <n v="1293"/>
  </r>
  <r>
    <x v="28"/>
    <x v="89"/>
    <s v="Eau de Parfum"/>
    <n v="29.6"/>
    <s v="US $29.60/ea"/>
    <n v="6"/>
    <s v="6 available / 20 sold"/>
    <n v="20"/>
    <s v="May 22, 2024 09:18:37 PDT"/>
    <s v="Sayreville, New Jersey, Pakistan"/>
    <x v="0"/>
    <n v="592"/>
    <s v="Sayreville"/>
    <s v=" New Jersey"/>
    <s v=" Pakistan"/>
    <m/>
    <n v="29"/>
    <n v="1346"/>
    <n v="1440"/>
  </r>
  <r>
    <x v="28"/>
    <x v="90"/>
    <s v="Eau de Parfum"/>
    <n v="30.49"/>
    <s v="US $30.49/ea"/>
    <n v="6"/>
    <s v="6 available / 18 sold"/>
    <n v="18"/>
    <s v="May 23, 2024 09:08:14 PDT"/>
    <s v="Detroit, Michigan, United States"/>
    <x v="0"/>
    <n v="548.81999999999994"/>
    <s v="Detroit"/>
    <s v=" Michigan"/>
    <s v=" United States"/>
    <m/>
    <n v="29"/>
    <n v="1389"/>
    <n v="1474"/>
  </r>
  <r>
    <x v="28"/>
    <x v="91"/>
    <s v="Gift Sets"/>
    <n v="17.989999999999998"/>
    <s v="US $17.99/ea"/>
    <n v="5"/>
    <s v="5 available / 17 sold"/>
    <n v="17"/>
    <s v="May 21, 2024 17:39:38 PDT"/>
    <s v="Multiple Locations, United States"/>
    <x v="0"/>
    <n v="305.83"/>
    <s v="Multiple Locations"/>
    <s v=" United States"/>
    <m/>
    <m/>
    <n v="29"/>
    <n v="1408"/>
    <n v="1657"/>
  </r>
  <r>
    <x v="28"/>
    <x v="92"/>
    <s v="Eau de Parfum"/>
    <n v="29.99"/>
    <s v="US $29.99/ea"/>
    <n v="9"/>
    <s v="9 available / 14 sold"/>
    <n v="14"/>
    <s v="May 23, 2024 12:18:02 PDT"/>
    <s v="Sayreville, New Jersey, United States"/>
    <x v="0"/>
    <n v="419.85999999999996"/>
    <s v="Sayreville"/>
    <s v=" New Jersey"/>
    <s v=" United States"/>
    <m/>
    <n v="29"/>
    <n v="1480"/>
    <n v="1562"/>
  </r>
  <r>
    <x v="28"/>
    <x v="93"/>
    <s v="Eau de Parfum"/>
    <n v="29.99"/>
    <s v="US $29.99/ea"/>
    <n v="9"/>
    <s v="9 available / 14 sold"/>
    <n v="14"/>
    <s v="May 20, 2024 08:51:25 PDT"/>
    <s v="Detroit, Michigan, United States"/>
    <x v="0"/>
    <n v="419.85999999999996"/>
    <s v="Detroit"/>
    <s v=" Michigan"/>
    <s v=" United States"/>
    <m/>
    <n v="29"/>
    <n v="1480"/>
    <n v="1562"/>
  </r>
  <r>
    <x v="28"/>
    <x v="94"/>
    <s v="Eau de Parfum"/>
    <n v="29.99"/>
    <s v="US $29.99/ea"/>
    <n v="6"/>
    <s v="6 available / 11 sold"/>
    <n v="11"/>
    <s v="May 24, 2024 09:47:02 PDT"/>
    <s v="Dearborn Heights, Michigan, United States"/>
    <x v="0"/>
    <n v="329.89"/>
    <s v="Dearborn Heights"/>
    <s v=" Michigan"/>
    <s v=" United States"/>
    <m/>
    <n v="29"/>
    <n v="1561"/>
    <n v="1633"/>
  </r>
  <r>
    <x v="28"/>
    <x v="95"/>
    <s v="Fragrances"/>
    <n v="53.57"/>
    <s v="US $53.57"/>
    <n v="3"/>
    <s v="3 available / 10 sold"/>
    <n v="10"/>
    <s v="May 24, 2024 01:02:24 PDT"/>
    <s v="Brooklyn, New York, United States"/>
    <x v="0"/>
    <n v="535.70000000000005"/>
    <s v="Brooklyn"/>
    <s v=" New York"/>
    <s v=" United States"/>
    <m/>
    <n v="29"/>
    <n v="1586"/>
    <n v="1485"/>
  </r>
  <r>
    <x v="28"/>
    <x v="96"/>
    <s v="Eau de Parfum"/>
    <n v="32"/>
    <s v="US $32.00/ea"/>
    <n v="9"/>
    <s v="9 available / 10 sold"/>
    <n v="10"/>
    <s v="May 22, 2024 10:10:13 PDT"/>
    <s v="Hamtramck, Michigan, United States"/>
    <x v="0"/>
    <n v="320"/>
    <s v="Hamtramck"/>
    <s v=" Michigan"/>
    <s v=" United States"/>
    <m/>
    <n v="29"/>
    <n v="1586"/>
    <n v="1640"/>
  </r>
  <r>
    <x v="28"/>
    <x v="97"/>
    <s v="Eau de Parfum"/>
    <n v="29.99"/>
    <s v="US $29.99/ea"/>
    <n v="6"/>
    <s v="6 available / 9 sold"/>
    <n v="9"/>
    <s v="May 22, 2024 10:58:18 PDT"/>
    <s v="Hamtramck, Michigan, United States"/>
    <x v="0"/>
    <n v="269.90999999999997"/>
    <s v="Hamtramck"/>
    <s v=" Michigan"/>
    <s v=" United States"/>
    <m/>
    <n v="29"/>
    <n v="1615"/>
    <n v="1688"/>
  </r>
  <r>
    <x v="29"/>
    <x v="98"/>
    <s v="Eau de Toilette"/>
    <n v="32.85"/>
    <s v="US $32.85/ea"/>
    <n v="10"/>
    <s v="More than 10 available / 8,385 sold"/>
    <n v="8385"/>
    <s v="May 17, 2024 15:41:45 PDT"/>
    <s v="Houston, Texas, United States"/>
    <x v="1"/>
    <n v="275447.25"/>
    <s v="Houston"/>
    <s v=" Texas"/>
    <s v=" United States"/>
    <m/>
    <n v="30"/>
    <n v="23"/>
    <n v="21"/>
  </r>
  <r>
    <x v="29"/>
    <x v="99"/>
    <s v="Eau de Parfum"/>
    <n v="34.840000000000003"/>
    <s v="US $34.84/ea"/>
    <m/>
    <s v="Limited quantity available / 4,460 sold"/>
    <n v="4460"/>
    <s v="May 24, 2024 07:32:37 PDT"/>
    <s v="Hackensack, New Jersey, United States"/>
    <x v="1"/>
    <n v="155386.40000000002"/>
    <s v="Hackensack"/>
    <s v=" New Jersey"/>
    <s v=" United States"/>
    <m/>
    <n v="30"/>
    <n v="70"/>
    <n v="50"/>
  </r>
  <r>
    <x v="29"/>
    <x v="100"/>
    <s v="Eau de Parfum"/>
    <n v="54.26"/>
    <s v="US $54.26/ea"/>
    <m/>
    <s v="Limited quantity available / 2,550 sold"/>
    <n v="2550"/>
    <s v="May 22, 2024 06:00:09 PDT"/>
    <s v="Hackensack, New Jersey, United States"/>
    <x v="1"/>
    <n v="138363"/>
    <s v="Hackensack"/>
    <s v=" New Jersey"/>
    <s v=" United States"/>
    <m/>
    <n v="30"/>
    <n v="116"/>
    <n v="59"/>
  </r>
  <r>
    <x v="29"/>
    <x v="101"/>
    <s v="Eau de Toilette"/>
    <n v="28.95"/>
    <s v="US $28.95/ea"/>
    <n v="10"/>
    <s v="More than 10 available / 1,306 sold"/>
    <n v="1306"/>
    <s v="May 17, 2024 11:38:12 PDT"/>
    <s v="Houston, Texas, United States"/>
    <x v="1"/>
    <n v="37808.699999999997"/>
    <s v="Houston"/>
    <s v=" Texas"/>
    <s v=" United States"/>
    <m/>
    <n v="30"/>
    <n v="210"/>
    <n v="215"/>
  </r>
  <r>
    <x v="29"/>
    <x v="102"/>
    <s v="Eau de Parfum"/>
    <n v="43.45"/>
    <s v="US $43.45/ea"/>
    <n v="10"/>
    <s v="More than 10 available / 955 sold"/>
    <n v="955"/>
    <s v="May 17, 2024 11:40:16 PDT"/>
    <s v="Houston, Texas, United States"/>
    <x v="1"/>
    <n v="41494.75"/>
    <s v="Houston"/>
    <s v=" Texas"/>
    <s v=" United States"/>
    <m/>
    <n v="30"/>
    <n v="244"/>
    <n v="196"/>
  </r>
  <r>
    <x v="29"/>
    <x v="103"/>
    <s v="Eau de Perfume"/>
    <n v="36.590000000000003"/>
    <s v="US $36.59/ea"/>
    <n v="175"/>
    <s v="175 available / 931 sold"/>
    <n v="931"/>
    <s v="May 24, 2024 10:59:09 PDT"/>
    <s v="Dallas, Texas, United States"/>
    <x v="0"/>
    <n v="34065.29"/>
    <s v="Dallas"/>
    <s v=" Texas"/>
    <s v=" United States"/>
    <m/>
    <n v="30"/>
    <n v="247"/>
    <n v="237"/>
  </r>
  <r>
    <x v="29"/>
    <x v="104"/>
    <s v="Eau de Toilette"/>
    <n v="21.15"/>
    <s v="US $21.15/ea"/>
    <n v="95"/>
    <s v="95 available / 739 sold"/>
    <n v="739"/>
    <s v="May 15, 2024 19:05:45 PDT"/>
    <s v="Dallas, Texas, United States"/>
    <x v="1"/>
    <n v="15629.849999999999"/>
    <s v="Dallas"/>
    <s v=" Texas"/>
    <s v=" United States"/>
    <m/>
    <n v="30"/>
    <n v="281"/>
    <n v="372"/>
  </r>
  <r>
    <x v="29"/>
    <x v="105"/>
    <s v="Eau de Parfum"/>
    <n v="28.8"/>
    <s v="US $28.80/ea"/>
    <n v="10"/>
    <s v="More than 10 available / 712 sold"/>
    <n v="712"/>
    <s v="May 12, 2024 16:15:40 PDT"/>
    <s v="Brooklyn, New York, United States"/>
    <x v="1"/>
    <n v="20505.600000000002"/>
    <s v="Brooklyn"/>
    <s v=" New York"/>
    <s v=" United States"/>
    <m/>
    <n v="30"/>
    <n v="287"/>
    <n v="313"/>
  </r>
  <r>
    <x v="29"/>
    <x v="106"/>
    <s v="PARFUM"/>
    <n v="56.95"/>
    <s v="US $56.95/ea"/>
    <n v="10"/>
    <s v="More than 10 available / 700 sold"/>
    <n v="700"/>
    <s v="May 17, 2024 11:39:38 PDT"/>
    <s v="Houston, Texas, United States"/>
    <x v="1"/>
    <n v="39865"/>
    <s v="Houston"/>
    <s v=" Texas"/>
    <s v=" United States"/>
    <m/>
    <n v="30"/>
    <n v="290"/>
    <n v="208"/>
  </r>
  <r>
    <x v="29"/>
    <x v="107"/>
    <s v="Eau de Parfum"/>
    <n v="22.61"/>
    <s v="US $22.61/ea"/>
    <n v="52"/>
    <s v="52 available / 619 sold"/>
    <n v="619"/>
    <s v="May 24, 2024 06:34:10 PDT"/>
    <s v="Dallas, Texas, United States"/>
    <x v="1"/>
    <n v="13995.59"/>
    <s v="Dallas"/>
    <s v=" Texas"/>
    <s v=" United States"/>
    <m/>
    <n v="30"/>
    <n v="311"/>
    <n v="396"/>
  </r>
  <r>
    <x v="29"/>
    <x v="108"/>
    <s v="Eau de Parfum"/>
    <n v="30.9"/>
    <s v="US $30.90"/>
    <n v="3"/>
    <s v="3 available / 607 sold"/>
    <n v="607"/>
    <s v="May 23, 2024 21:59:33 PDT"/>
    <s v="Edison, New Jersey, United States"/>
    <x v="0"/>
    <n v="18756.3"/>
    <s v="Edison"/>
    <s v=" New Jersey"/>
    <s v=" United States"/>
    <m/>
    <n v="30"/>
    <n v="315"/>
    <n v="334"/>
  </r>
  <r>
    <x v="29"/>
    <x v="109"/>
    <s v="Eau de Parfum"/>
    <n v="19.41"/>
    <s v="US $19.41/ea"/>
    <n v="86"/>
    <s v="86 available / 501 sold"/>
    <n v="501"/>
    <s v="May 24, 2024 10:13:10 PDT"/>
    <s v="Dallas, Texas, United States"/>
    <x v="1"/>
    <n v="9724.41"/>
    <s v="Dallas"/>
    <s v=" Texas"/>
    <s v=" United States"/>
    <m/>
    <n v="30"/>
    <n v="359"/>
    <n v="494"/>
  </r>
  <r>
    <x v="29"/>
    <x v="110"/>
    <s v="Eau de Parfum"/>
    <n v="65"/>
    <s v="US $65.00/ea"/>
    <n v="10"/>
    <s v="More than 10 available / 485 sold"/>
    <n v="485"/>
    <s v="May 17, 2024 11:37:19 PDT"/>
    <s v="Houston, Texas, United States"/>
    <x v="1"/>
    <n v="31525"/>
    <s v="Houston"/>
    <s v=" Texas"/>
    <s v=" United States"/>
    <m/>
    <n v="30"/>
    <n v="366"/>
    <n v="248"/>
  </r>
  <r>
    <x v="29"/>
    <x v="111"/>
    <s v="Eau de Parfum"/>
    <n v="27.5"/>
    <s v="US $27.50"/>
    <n v="10"/>
    <s v="More than 10 available / 427 sold"/>
    <n v="427"/>
    <s v="May 24, 2024 08:44:53 PDT"/>
    <s v="Edison, New Jersey, United States"/>
    <x v="1"/>
    <n v="11742.5"/>
    <s v="Edison"/>
    <s v=" New Jersey"/>
    <s v=" United States"/>
    <m/>
    <n v="30"/>
    <n v="396"/>
    <n v="441"/>
  </r>
  <r>
    <x v="29"/>
    <x v="112"/>
    <s v="Eau de Parfum"/>
    <n v="23.62"/>
    <s v="US $23.62/ea"/>
    <n v="130"/>
    <s v="130 available / 415 sold"/>
    <n v="415"/>
    <s v="May 22, 2024 09:23:27 PDT"/>
    <s v="Dallas, Texas, United States"/>
    <x v="1"/>
    <n v="9802.3000000000011"/>
    <s v="Dallas"/>
    <s v=" Texas"/>
    <s v=" United States"/>
    <m/>
    <n v="30"/>
    <n v="407"/>
    <n v="490"/>
  </r>
  <r>
    <x v="29"/>
    <x v="113"/>
    <s v="Eau de Parfum"/>
    <n v="41"/>
    <s v="US $41.00"/>
    <n v="8"/>
    <s v="8 available / 397 sold"/>
    <n v="397"/>
    <s v="May 16, 2024 08:19:57 PDT"/>
    <s v="DELHI, DELHI, India"/>
    <x v="1"/>
    <n v="16277"/>
    <s v="DELHI"/>
    <s v=" DELHI"/>
    <s v=" India"/>
    <m/>
    <n v="30"/>
    <n v="419"/>
    <n v="360"/>
  </r>
  <r>
    <x v="29"/>
    <x v="114"/>
    <s v="Eau de Toilette"/>
    <n v="29.99"/>
    <s v="US $29.99/ea"/>
    <n v="5"/>
    <s v="5 available / 384 sold"/>
    <n v="384"/>
    <s v="May 24, 2024 05:13:20 PDT"/>
    <s v="Hamtramck, Michigan, United States"/>
    <x v="1"/>
    <n v="11516.16"/>
    <s v="Hamtramck"/>
    <s v=" Michigan"/>
    <s v=" United States"/>
    <m/>
    <n v="30"/>
    <n v="426"/>
    <n v="445"/>
  </r>
  <r>
    <x v="29"/>
    <x v="115"/>
    <s v="Eau de Perfume"/>
    <n v="19.100000000000001"/>
    <s v="US $19.10/ea"/>
    <n v="44"/>
    <s v="44 available / 373 sold"/>
    <n v="373"/>
    <s v="May 16, 2024 00:34:58 PDT"/>
    <s v="Dallas, Texas, United States"/>
    <x v="0"/>
    <n v="7124.3"/>
    <s v="Dallas"/>
    <s v=" Texas"/>
    <s v=" United States"/>
    <m/>
    <n v="30"/>
    <n v="432"/>
    <n v="587"/>
  </r>
  <r>
    <x v="29"/>
    <x v="116"/>
    <s v="Eau de Parfum"/>
    <n v="29.45"/>
    <s v="US $29.45/ea"/>
    <n v="10"/>
    <s v="More than 10 available / 355 sold"/>
    <n v="355"/>
    <s v="May 17, 2024 15:42:34 PDT"/>
    <s v="Houston, Texas, United States"/>
    <x v="0"/>
    <n v="10454.75"/>
    <s v="Houston"/>
    <s v=" Texas"/>
    <s v=" United States"/>
    <m/>
    <n v="30"/>
    <n v="442"/>
    <n v="472"/>
  </r>
  <r>
    <x v="29"/>
    <x v="117"/>
    <s v="Eau de Parfum"/>
    <n v="20.71"/>
    <s v="US $20.71/ea"/>
    <n v="100"/>
    <s v="100 available / 290 sold"/>
    <n v="290"/>
    <s v="May 23, 2024 21:14:09 PDT"/>
    <s v="Dallas, Texas, United States"/>
    <x v="0"/>
    <n v="6005.9000000000005"/>
    <s v="Dallas"/>
    <s v=" Texas"/>
    <s v=" United States"/>
    <m/>
    <n v="30"/>
    <n v="485"/>
    <n v="639"/>
  </r>
  <r>
    <x v="29"/>
    <x v="118"/>
    <s v="Eau de Parfum"/>
    <n v="39.99"/>
    <s v="US $39.99/ea"/>
    <n v="8"/>
    <s v="8 available / 276 sold"/>
    <n v="276"/>
    <s v="May 24, 2024 06:26:11 PDT"/>
    <s v="Phoenix, Arizona, United States"/>
    <x v="1"/>
    <n v="11037.24"/>
    <s v="Phoenix"/>
    <s v=" Arizona"/>
    <s v=" United States"/>
    <m/>
    <n v="30"/>
    <n v="503"/>
    <n v="454"/>
  </r>
  <r>
    <x v="29"/>
    <x v="119"/>
    <s v="Eau de Parfum"/>
    <n v="39.450000000000003"/>
    <s v="US $39.45/ea"/>
    <n v="10"/>
    <s v="More than 10 available / 183 sold"/>
    <n v="183"/>
    <s v="May 20, 2024 08:47:39 PDT"/>
    <s v="Houston, Texas, United States"/>
    <x v="0"/>
    <n v="7219.35"/>
    <s v="Houston"/>
    <s v=" Texas"/>
    <s v=" United States"/>
    <m/>
    <n v="30"/>
    <n v="602"/>
    <n v="580"/>
  </r>
  <r>
    <x v="29"/>
    <x v="120"/>
    <s v="Eau de Parfum"/>
    <n v="27.3"/>
    <s v="US $27.30"/>
    <n v="10"/>
    <s v="More than 10 available / 179 sold"/>
    <n v="179"/>
    <s v="May 24, 2024 07:13:43 PDT"/>
    <s v="Hackensack, New Jersey, United States"/>
    <x v="1"/>
    <n v="4886.7"/>
    <s v="Hackensack"/>
    <s v=" New Jersey"/>
    <s v=" United States"/>
    <m/>
    <n v="30"/>
    <n v="608"/>
    <n v="689"/>
  </r>
  <r>
    <x v="29"/>
    <x v="121"/>
    <s v="Eau de Parfum"/>
    <n v="45"/>
    <s v="US $45.00/ea"/>
    <n v="10"/>
    <s v="More than 10 available / 150 sold"/>
    <n v="150"/>
    <s v="May 15, 2024 15:14:22 PDT"/>
    <s v="San Diego, California, United States"/>
    <x v="1"/>
    <n v="6750"/>
    <s v="San Diego"/>
    <s v=" California"/>
    <s v=" United States"/>
    <m/>
    <n v="30"/>
    <n v="660"/>
    <n v="603"/>
  </r>
  <r>
    <x v="29"/>
    <x v="122"/>
    <s v="Eau de Perfume"/>
    <n v="36.950000000000003"/>
    <s v="US $36.95/ea"/>
    <n v="19"/>
    <s v="19 available / 120 sold"/>
    <n v="120"/>
    <s v="May 20, 2024 21:16:42 PDT"/>
    <s v="Dallas, Texas, United States"/>
    <x v="1"/>
    <n v="4434"/>
    <s v="Dallas"/>
    <s v=" Texas"/>
    <s v=" United States"/>
    <m/>
    <n v="30"/>
    <n v="735"/>
    <n v="708"/>
  </r>
  <r>
    <x v="29"/>
    <x v="123"/>
    <s v="Fragrances"/>
    <n v="24.43"/>
    <s v="US $24.43"/>
    <m/>
    <s v="Limited quantity available / 110 sold"/>
    <n v="110"/>
    <s v="May 23, 2024 16:44:49 PDT"/>
    <s v="Brooklyn, New York, United States"/>
    <x v="1"/>
    <n v="2687.3"/>
    <s v="Brooklyn"/>
    <s v=" New York"/>
    <s v=" United States"/>
    <m/>
    <n v="30"/>
    <n v="767"/>
    <n v="864"/>
  </r>
  <r>
    <x v="29"/>
    <x v="124"/>
    <s v="Eau de Perfume"/>
    <n v="36.950000000000003"/>
    <s v="US $36.95/ea"/>
    <n v="36"/>
    <s v="36 available / 109 sold"/>
    <n v="109"/>
    <s v="May 16, 2024 09:13:23 PDT"/>
    <s v="Dallas, Texas, United States"/>
    <x v="1"/>
    <n v="4027.55"/>
    <s v="Dallas"/>
    <s v=" Texas"/>
    <s v=" United States"/>
    <m/>
    <n v="30"/>
    <n v="773"/>
    <n v="743"/>
  </r>
  <r>
    <x v="29"/>
    <x v="125"/>
    <s v="Eau de Parfum"/>
    <n v="99.95"/>
    <s v="US $99.95"/>
    <n v="10"/>
    <s v="More than 10 available / 79 sold"/>
    <n v="79"/>
    <s v="May 17, 2024 11:37:14 PDT"/>
    <s v="Houston, Texas, United States"/>
    <x v="0"/>
    <n v="7896.05"/>
    <s v="Houston"/>
    <s v=" Texas"/>
    <s v=" United States"/>
    <m/>
    <n v="30"/>
    <n v="851"/>
    <n v="547"/>
  </r>
  <r>
    <x v="29"/>
    <x v="126"/>
    <s v="Eau de Parfum"/>
    <n v="39.99"/>
    <s v="US $39.99"/>
    <n v="3"/>
    <s v="3 available / 76 sold"/>
    <n v="76"/>
    <s v="May 24, 2024 00:56:45 PDT"/>
    <s v="Los Angeles, California, United States"/>
    <x v="1"/>
    <n v="3039.2400000000002"/>
    <s v="Los Angeles"/>
    <s v=" California"/>
    <s v=" United States"/>
    <m/>
    <n v="30"/>
    <n v="869"/>
    <n v="825"/>
  </r>
  <r>
    <x v="29"/>
    <x v="127"/>
    <s v="De Nuit"/>
    <n v="62.99"/>
    <s v="US $62.99/ea"/>
    <n v="3"/>
    <s v="3 available / 61 sold"/>
    <n v="61"/>
    <s v="May 23, 2024 00:04:13 PDT"/>
    <s v="Melissa, Texas, United States"/>
    <x v="1"/>
    <n v="3842.3900000000003"/>
    <s v="Melissa"/>
    <s v=" Texas"/>
    <s v=" United States"/>
    <m/>
    <n v="30"/>
    <n v="934"/>
    <n v="756"/>
  </r>
  <r>
    <x v="29"/>
    <x v="128"/>
    <s v="Eau de Parfum"/>
    <n v="29"/>
    <s v="US $29.00"/>
    <n v="3"/>
    <s v="3 available / 57 sold"/>
    <n v="57"/>
    <s v="May 20, 2024 18:06:47 PDT"/>
    <s v="Brooklyn, New York, United States"/>
    <x v="1"/>
    <n v="1653"/>
    <s v="Brooklyn"/>
    <s v=" New York"/>
    <s v=" United States"/>
    <m/>
    <n v="30"/>
    <n v="955"/>
    <n v="1040"/>
  </r>
  <r>
    <x v="29"/>
    <x v="129"/>
    <s v="Eau de Toilette"/>
    <n v="30.58"/>
    <s v="US $30.58"/>
    <n v="10"/>
    <s v="More than 10 available / 31 sold"/>
    <n v="31"/>
    <s v="May 23, 2024 08:39:30 PDT"/>
    <s v="United States"/>
    <x v="1"/>
    <n v="947.9799999999999"/>
    <s v="United States"/>
    <m/>
    <m/>
    <m/>
    <n v="30"/>
    <n v="1177"/>
    <n v="1273"/>
  </r>
  <r>
    <x v="29"/>
    <x v="130"/>
    <s v="Eau de Parfum"/>
    <n v="39"/>
    <s v="US $39.00"/>
    <n v="3"/>
    <s v="3 available / 24 sold"/>
    <n v="24"/>
    <s v="May 22, 2024 10:17:56 PDT"/>
    <s v="Brooklyn, New York, United States"/>
    <x v="1"/>
    <n v="936"/>
    <s v="Brooklyn"/>
    <s v=" New York"/>
    <s v=" United States"/>
    <m/>
    <n v="30"/>
    <n v="1275"/>
    <n v="1281"/>
  </r>
  <r>
    <x v="29"/>
    <x v="131"/>
    <s v="Fragrances"/>
    <n v="26.31"/>
    <s v="US $26.31"/>
    <n v="3"/>
    <s v="3 available / 20 sold"/>
    <n v="20"/>
    <s v="May 24, 2024 09:32:31 PDT"/>
    <s v="Brooklyn, New York, United States"/>
    <x v="0"/>
    <n v="526.19999999999993"/>
    <s v="Brooklyn"/>
    <s v=" New York"/>
    <s v=" United States"/>
    <m/>
    <n v="30"/>
    <n v="1346"/>
    <n v="1489"/>
  </r>
  <r>
    <x v="29"/>
    <x v="132"/>
    <s v="Eau de Toilette"/>
    <n v="30.31"/>
    <s v="US $30.31"/>
    <n v="10"/>
    <s v="More than 10 available / 17 sold"/>
    <n v="17"/>
    <s v="May 23, 2024 08:39:31 PDT"/>
    <s v="United States"/>
    <x v="1"/>
    <n v="515.27"/>
    <s v="United States"/>
    <m/>
    <m/>
    <m/>
    <n v="30"/>
    <n v="1408"/>
    <n v="1498"/>
  </r>
  <r>
    <x v="29"/>
    <x v="133"/>
    <s v="Eau de Parfum"/>
    <n v="29.03"/>
    <s v="US $29.03"/>
    <n v="2"/>
    <s v="2 available / 11 sold"/>
    <n v="11"/>
    <s v="May 23, 2024 01:07:01 PDT"/>
    <s v="Hackensack, New Jersey, United States"/>
    <x v="1"/>
    <n v="319.33000000000004"/>
    <s v="Hackensack"/>
    <s v=" New Jersey"/>
    <s v=" United States"/>
    <m/>
    <n v="30"/>
    <n v="1561"/>
    <n v="1648"/>
  </r>
  <r>
    <x v="29"/>
    <x v="134"/>
    <s v="Eau de Parfum"/>
    <n v="85"/>
    <s v="US $85.00"/>
    <n v="10"/>
    <s v="More than 10 available / 10 sold"/>
    <n v="10"/>
    <s v="Apr 24, 2024 15:40:00 PDT"/>
    <s v="Houston, Texas, United States"/>
    <x v="1"/>
    <n v="850"/>
    <s v="Houston"/>
    <s v=" Texas"/>
    <s v=" United States"/>
    <m/>
    <n v="30"/>
    <n v="1586"/>
    <n v="1307"/>
  </r>
  <r>
    <x v="29"/>
    <x v="135"/>
    <s v="Eau de Parfum"/>
    <n v="29.99"/>
    <s v="US $29.99/ea"/>
    <n v="3"/>
    <s v="3 available / 7 sold"/>
    <n v="7"/>
    <s v="May 17, 2024 11:19:13 PDT"/>
    <s v="Houston, Texas, United States"/>
    <x v="1"/>
    <n v="209.92999999999998"/>
    <s v="Houston"/>
    <s v=" Texas"/>
    <s v=" United States"/>
    <m/>
    <n v="30"/>
    <n v="1686"/>
    <n v="1744"/>
  </r>
  <r>
    <x v="29"/>
    <x v="136"/>
    <s v="Eau de Parfum"/>
    <n v="38.97"/>
    <s v="US $38.97"/>
    <n v="10"/>
    <s v="More than 10 available / 4 sold"/>
    <n v="4"/>
    <s v=""/>
    <s v="North Brunswick, New Jersey, United States"/>
    <x v="1"/>
    <n v="155.88"/>
    <s v="North Brunswick"/>
    <s v=" New Jersey"/>
    <s v=" United States"/>
    <m/>
    <n v="30"/>
    <n v="1798"/>
    <n v="1807"/>
  </r>
  <r>
    <x v="29"/>
    <x v="137"/>
    <s v="Extrait de Parfum"/>
    <n v="125"/>
    <s v="US $125.00"/>
    <n v="10"/>
    <s v="More than 10 available / 2 sold"/>
    <n v="2"/>
    <s v=""/>
    <s v="Houston, Texas, United States"/>
    <x v="1"/>
    <n v="250"/>
    <s v="Houston"/>
    <s v=" Texas"/>
    <s v=" United States"/>
    <m/>
    <n v="30"/>
    <n v="1891"/>
    <n v="1706"/>
  </r>
  <r>
    <x v="29"/>
    <x v="138"/>
    <s v="Eau de Parfum"/>
    <n v="33.99"/>
    <s v="US $33.99"/>
    <n v="22"/>
    <s v="22 available / 2 sold"/>
    <n v="2"/>
    <s v="May 19, 2024 18:24:26 PDT"/>
    <s v="Miami, Florida, United States"/>
    <x v="1"/>
    <n v="67.98"/>
    <s v="Miami"/>
    <s v=" Florida"/>
    <s v=" United States"/>
    <m/>
    <n v="30"/>
    <n v="1891"/>
    <n v="1924"/>
  </r>
  <r>
    <x v="29"/>
    <x v="139"/>
    <s v="Eau de Parfum"/>
    <n v="45.35"/>
    <s v="US $45.35/ea"/>
    <n v="2"/>
    <s v="2 available / 1 sold"/>
    <n v="1"/>
    <s v="May 23, 2024 01:40:32 PDT"/>
    <s v="DELHI, DELHI, India"/>
    <x v="1"/>
    <n v="45.35"/>
    <s v="DELHI"/>
    <s v=" DELHI"/>
    <s v=" India"/>
    <m/>
    <n v="30"/>
    <n v="1926"/>
    <n v="1947"/>
  </r>
  <r>
    <x v="30"/>
    <x v="140"/>
    <s v="Eau de Cologne"/>
    <n v="32.99"/>
    <s v="US $32.99"/>
    <n v="10"/>
    <s v="More than 10 available / 472 sold"/>
    <n v="472"/>
    <s v="May 16, 2024 12:21:53 PDT"/>
    <s v="Austin, Texas, United States"/>
    <x v="0"/>
    <n v="15571.28"/>
    <s v="Austin"/>
    <s v=" Texas"/>
    <s v=" United States"/>
    <m/>
    <n v="31"/>
    <n v="369"/>
    <n v="373"/>
  </r>
  <r>
    <x v="31"/>
    <x v="141"/>
    <s v="Eau de Toilette"/>
    <n v="30.98"/>
    <s v="US $30.98"/>
    <n v="10"/>
    <s v="10 available / 12 sold"/>
    <n v="12"/>
    <s v="May 24, 2024 06:30:49 PDT"/>
    <s v="CA, China"/>
    <x v="0"/>
    <n v="371.76"/>
    <s v="CA"/>
    <s v=" China"/>
    <m/>
    <m/>
    <n v="32"/>
    <n v="1531"/>
    <n v="1601"/>
  </r>
  <r>
    <x v="32"/>
    <x v="142"/>
    <s v="Eau de Toilette"/>
    <n v="34.68"/>
    <s v="US $34.68/ea"/>
    <n v="8"/>
    <s v="8 available / 2 sold"/>
    <n v="2"/>
    <s v=""/>
    <s v="Austin, Texas, United States"/>
    <x v="1"/>
    <n v="69.36"/>
    <s v="Austin"/>
    <s v=" Texas"/>
    <s v=" United States"/>
    <m/>
    <n v="33"/>
    <n v="1891"/>
    <n v="1922"/>
  </r>
  <r>
    <x v="33"/>
    <x v="143"/>
    <s v="Eau de Parfum"/>
    <n v="69.989999999999995"/>
    <s v="US $69.99"/>
    <n v="56"/>
    <s v="56 available / 44 sold"/>
    <n v="44"/>
    <s v="Apr 23, 2024 20:25:43 PDT"/>
    <s v="Dayton, New Jersey, United States"/>
    <x v="1"/>
    <n v="3079.56"/>
    <s v="Dayton"/>
    <s v=" New Jersey"/>
    <s v=" United States"/>
    <m/>
    <n v="34"/>
    <n v="1038"/>
    <n v="821"/>
  </r>
  <r>
    <x v="33"/>
    <x v="144"/>
    <s v="Eau de Parfum"/>
    <n v="189.99"/>
    <s v="US $189.99"/>
    <n v="2"/>
    <s v="2 available / 32 sold"/>
    <n v="32"/>
    <s v="May 24, 2024 04:22:27 PDT"/>
    <s v="Livingston Manor, New York, United States"/>
    <x v="1"/>
    <n v="6079.68"/>
    <s v="Livingston Manor"/>
    <s v=" New York"/>
    <s v=" United States"/>
    <m/>
    <n v="34"/>
    <n v="1163"/>
    <n v="635"/>
  </r>
  <r>
    <x v="33"/>
    <x v="145"/>
    <s v="Eau de Parfum"/>
    <n v="128.88"/>
    <s v="US $128.88"/>
    <n v="4"/>
    <s v="4 available / 24 sold"/>
    <n v="24"/>
    <s v="May 24, 2024 10:01:33 PDT"/>
    <s v="HongKong, Hong Kong"/>
    <x v="0"/>
    <n v="3093.12"/>
    <s v="HongKong"/>
    <s v=" Hong Kong"/>
    <m/>
    <m/>
    <n v="34"/>
    <n v="1275"/>
    <n v="818"/>
  </r>
  <r>
    <x v="33"/>
    <x v="146"/>
    <s v="Perfume"/>
    <n v="124.99"/>
    <s v="US $124.99"/>
    <n v="4"/>
    <s v="4 available / 13 sold"/>
    <n v="13"/>
    <s v="May 24, 2024 10:01:25 PDT"/>
    <s v="Taiwan, Taiwan"/>
    <x v="1"/>
    <n v="1624.87"/>
    <s v="Taiwan"/>
    <s v=" Taiwan"/>
    <m/>
    <m/>
    <n v="34"/>
    <n v="1509"/>
    <n v="1046"/>
  </r>
  <r>
    <x v="34"/>
    <x v="147"/>
    <s v="Eau de Parfum"/>
    <n v="125.99"/>
    <s v="US $125.99"/>
    <m/>
    <s v="Last One / 15 sold"/>
    <n v="15"/>
    <s v="May 24, 2024 01:04:08 PDT"/>
    <s v="Livingston Manor, New York, United States"/>
    <x v="1"/>
    <n v="1889.85"/>
    <s v="Livingston Manor"/>
    <s v=" New York"/>
    <s v=" United States"/>
    <m/>
    <n v="35"/>
    <n v="1456"/>
    <n v="976"/>
  </r>
  <r>
    <x v="34"/>
    <x v="148"/>
    <s v="Eau de Parfum"/>
    <n v="99.99"/>
    <s v="US $99.99"/>
    <n v="4"/>
    <s v="4 available / 8 sold"/>
    <n v="8"/>
    <s v="May 24, 2024 10:01:25 PDT"/>
    <s v="HongKong, Hong Kong"/>
    <x v="1"/>
    <n v="799.92"/>
    <s v="HongKong"/>
    <s v=" Hong Kong"/>
    <m/>
    <m/>
    <n v="35"/>
    <n v="1644"/>
    <n v="1324"/>
  </r>
  <r>
    <x v="35"/>
    <x v="149"/>
    <s v="Eau de Parfum"/>
    <n v="69.989999999999995"/>
    <s v="US $69.99"/>
    <n v="10"/>
    <s v="More than 10 available / 157 sold"/>
    <n v="157"/>
    <s v="May 23, 2024 22:52:49 PDT"/>
    <s v="Dayton, New Jersey, Hong Kong"/>
    <x v="1"/>
    <n v="10988.429999999998"/>
    <s v="Dayton"/>
    <s v=" New Jersey"/>
    <s v=" Hong Kong"/>
    <m/>
    <n v="36"/>
    <n v="647"/>
    <n v="456"/>
  </r>
  <r>
    <x v="35"/>
    <x v="150"/>
    <s v="Eau de Toilette"/>
    <n v="29.99"/>
    <s v="US $29.99/ea"/>
    <n v="10"/>
    <s v="10 available / 92 sold"/>
    <n v="92"/>
    <s v="May 23, 2024 17:35:18 PDT"/>
    <s v="New York,United States, Hong Kong"/>
    <x v="1"/>
    <n v="2759.08"/>
    <s v="New York"/>
    <s v="United States"/>
    <s v=" Hong Kong"/>
    <m/>
    <n v="36"/>
    <n v="811"/>
    <n v="854"/>
  </r>
  <r>
    <x v="35"/>
    <x v="151"/>
    <s v="Eau de Parfum"/>
    <n v="59.99"/>
    <s v="US $59.99/ea"/>
    <n v="9"/>
    <s v="9 available / 63 sold"/>
    <n v="63"/>
    <s v="May 23, 2024 03:08:18 PDT"/>
    <s v="Dayton,New Jersey, Hong Kong"/>
    <x v="1"/>
    <n v="3779.3700000000003"/>
    <s v="Dayton"/>
    <s v="New Jersey"/>
    <s v=" Hong Kong"/>
    <m/>
    <n v="36"/>
    <n v="928"/>
    <n v="762"/>
  </r>
  <r>
    <x v="35"/>
    <x v="152"/>
    <s v="Eau de Toilette"/>
    <n v="35.99"/>
    <s v="US $35.99"/>
    <n v="10"/>
    <s v="10 available / 51 sold"/>
    <n v="51"/>
    <s v="May 23, 2024 19:47:23 PDT"/>
    <s v="New York,USA, Hong Kong"/>
    <x v="1"/>
    <n v="1835.49"/>
    <s v="New York"/>
    <s v="USA"/>
    <s v=" Hong Kong"/>
    <m/>
    <n v="36"/>
    <n v="986"/>
    <n v="994"/>
  </r>
  <r>
    <x v="35"/>
    <x v="153"/>
    <s v="Eau de Parfum"/>
    <n v="69.989999999999995"/>
    <s v="US $69.99"/>
    <n v="10"/>
    <s v="More than 10 available / 49 sold"/>
    <n v="49"/>
    <s v="May 11, 2024 04:30:04 PDT"/>
    <s v="Hong Kong, Hong Kong"/>
    <x v="1"/>
    <n v="3429.5099999999998"/>
    <s v="Hong Kong"/>
    <s v=" Hong Kong"/>
    <m/>
    <m/>
    <n v="36"/>
    <n v="999"/>
    <n v="789"/>
  </r>
  <r>
    <x v="35"/>
    <x v="154"/>
    <s v="Eau de Parfum"/>
    <n v="109.99"/>
    <s v="US $109.99"/>
    <n v="8"/>
    <s v="8 available / 48 sold"/>
    <n v="48"/>
    <s v="May 23, 2024 23:07:49 PDT"/>
    <s v="Atlanta, Georgia, Canada"/>
    <x v="1"/>
    <n v="5279.5199999999995"/>
    <s v="Atlanta"/>
    <s v=" Georgia"/>
    <s v=" Canada"/>
    <m/>
    <n v="36"/>
    <n v="1006"/>
    <n v="670"/>
  </r>
  <r>
    <x v="35"/>
    <x v="155"/>
    <s v="Eau de Parfum"/>
    <n v="49.99"/>
    <s v="US $49.99"/>
    <n v="4"/>
    <s v="4 available / 46 sold"/>
    <n v="46"/>
    <s v="May 24, 2024 02:32:48 PDT"/>
    <s v="HongKong, Hong Kong"/>
    <x v="0"/>
    <n v="2299.54"/>
    <s v="HongKong"/>
    <s v=" Hong Kong"/>
    <m/>
    <m/>
    <n v="36"/>
    <n v="1022"/>
    <n v="912"/>
  </r>
  <r>
    <x v="35"/>
    <x v="156"/>
    <s v="Eau de Toilette"/>
    <n v="35.99"/>
    <s v="US $35.99/ea"/>
    <n v="10"/>
    <s v="10 available / 46 sold"/>
    <n v="46"/>
    <s v="May 23, 2024 17:33:21 PDT"/>
    <s v="New York,United States, Taiwan"/>
    <x v="1"/>
    <n v="1655.5400000000002"/>
    <s v="New York"/>
    <s v="United States"/>
    <s v=" Taiwan"/>
    <m/>
    <n v="36"/>
    <n v="1022"/>
    <n v="1039"/>
  </r>
  <r>
    <x v="35"/>
    <x v="157"/>
    <s v="Eau de Toilette"/>
    <n v="38.99"/>
    <s v="US $38.99/ea"/>
    <n v="9"/>
    <s v="9 available / 37 sold"/>
    <n v="37"/>
    <s v="May 23, 2024 17:35:18 PDT"/>
    <s v="New York,United States, Hong Kong"/>
    <x v="1"/>
    <n v="1442.63"/>
    <s v="New York"/>
    <s v="United States"/>
    <s v=" Hong Kong"/>
    <m/>
    <n v="36"/>
    <n v="1108"/>
    <n v="1089"/>
  </r>
  <r>
    <x v="35"/>
    <x v="158"/>
    <s v="Eau de Parfum"/>
    <n v="71.41"/>
    <s v="US $71.41/ea"/>
    <n v="5"/>
    <s v="5 available / 27 sold"/>
    <n v="27"/>
    <s v="May 20, 2024 07:43:07 PDT"/>
    <s v="California,United States, Hong Kong"/>
    <x v="0"/>
    <n v="1928.07"/>
    <s v="California"/>
    <s v="United States"/>
    <s v=" Hong Kong"/>
    <m/>
    <n v="36"/>
    <n v="1226"/>
    <n v="967"/>
  </r>
  <r>
    <x v="35"/>
    <x v="159"/>
    <s v="Eau de Parfum"/>
    <n v="49.99"/>
    <s v="US $49.99"/>
    <n v="8"/>
    <s v="8 available / 25 sold"/>
    <n v="25"/>
    <s v="May 24, 2024 00:24:35 PDT"/>
    <s v="California or Hong Kong, Hong Kong"/>
    <x v="1"/>
    <n v="1249.75"/>
    <s v="California or Hong Kong"/>
    <s v=" Hong Kong"/>
    <m/>
    <m/>
    <n v="36"/>
    <n v="1257"/>
    <n v="1156"/>
  </r>
  <r>
    <x v="35"/>
    <x v="160"/>
    <s v="Eau de Parfum"/>
    <n v="109.99"/>
    <s v="US $109.99/ea"/>
    <n v="3"/>
    <s v="3 available / 24 sold"/>
    <n v="24"/>
    <s v="May 23, 2024 18:03:02 PDT"/>
    <s v="California,United States, Hong Kong, Hong Kong"/>
    <x v="1"/>
    <n v="2639.7599999999998"/>
    <s v="California"/>
    <s v="United States"/>
    <s v=" Hong Kong"/>
    <s v=" Hong Kong"/>
    <n v="36"/>
    <n v="1275"/>
    <n v="871"/>
  </r>
  <r>
    <x v="35"/>
    <x v="161"/>
    <s v="Eau de Parfum"/>
    <n v="64.88"/>
    <s v="US $64.88/ea"/>
    <n v="10"/>
    <s v="10 available / 22 sold"/>
    <n v="22"/>
    <s v="May 23, 2024 17:33:21 PDT"/>
    <s v="New York,United States, Hong Kong"/>
    <x v="0"/>
    <n v="1427.36"/>
    <s v="New York"/>
    <s v="United States"/>
    <s v=" Hong Kong"/>
    <m/>
    <n v="36"/>
    <n v="1310"/>
    <n v="1095"/>
  </r>
  <r>
    <x v="35"/>
    <x v="162"/>
    <s v="Eau de Parfum"/>
    <n v="49.99"/>
    <s v="US $49.99"/>
    <n v="8"/>
    <s v="8 available / 22 sold"/>
    <n v="22"/>
    <s v="May 23, 2024 17:51:19 PDT"/>
    <s v="USA, New Jersey, Hong Kong"/>
    <x v="0"/>
    <n v="1099.78"/>
    <s v="USA"/>
    <s v=" New Jersey"/>
    <s v=" Hong Kong"/>
    <m/>
    <n v="36"/>
    <n v="1310"/>
    <n v="1221"/>
  </r>
  <r>
    <x v="35"/>
    <x v="163"/>
    <s v=""/>
    <n v="128.88"/>
    <s v="US $128.88"/>
    <n v="10"/>
    <s v="10 available / 21 sold"/>
    <n v="21"/>
    <s v="May 24, 2024 00:32:16 PDT"/>
    <s v="New Jersey, United States, Hong Kong"/>
    <x v="0"/>
    <n v="2706.48"/>
    <s v="New Jersey"/>
    <s v=" United States"/>
    <s v=" Hong Kong"/>
    <m/>
    <n v="36"/>
    <n v="1329"/>
    <n v="860"/>
  </r>
  <r>
    <x v="35"/>
    <x v="164"/>
    <s v="EDP"/>
    <n v="59.99"/>
    <s v="US $59.99"/>
    <n v="10"/>
    <s v="More than 10 available / 20 sold"/>
    <n v="20"/>
    <s v="May 24, 2024 00:31:53 PDT"/>
    <s v="New York, United States, Hong Kong"/>
    <x v="0"/>
    <n v="1199.8"/>
    <s v="New York"/>
    <s v=" United States"/>
    <s v=" Hong Kong"/>
    <m/>
    <n v="36"/>
    <n v="1346"/>
    <n v="1179"/>
  </r>
  <r>
    <x v="35"/>
    <x v="165"/>
    <s v="Eau de Parfum"/>
    <n v="58.99"/>
    <s v="US $58.99"/>
    <m/>
    <s v="Out of Stock / 18 sold"/>
    <n v="18"/>
    <s v="May 24, 2024 00:15:13 PDT"/>
    <s v="Astoria, New York, United States"/>
    <x v="0"/>
    <n v="1061.82"/>
    <s v="Astoria"/>
    <s v=" New York"/>
    <s v=" United States"/>
    <m/>
    <n v="36"/>
    <n v="1389"/>
    <n v="1236"/>
  </r>
  <r>
    <x v="35"/>
    <x v="166"/>
    <s v="Eau de Toilette"/>
    <n v="47.99"/>
    <s v="US $47.99/ea"/>
    <n v="6"/>
    <s v="6 available / 16 sold"/>
    <n v="16"/>
    <s v="May 21, 2024 09:39:57 PDT"/>
    <s v="California,United States, Hong Kong"/>
    <x v="1"/>
    <n v="767.84"/>
    <s v="California"/>
    <s v="United States"/>
    <s v=" Hong Kong"/>
    <m/>
    <n v="36"/>
    <n v="1433"/>
    <n v="1334"/>
  </r>
  <r>
    <x v="35"/>
    <x v="167"/>
    <s v="Eau de Toilette"/>
    <n v="49.99"/>
    <s v="US $49.99/ea"/>
    <n v="20"/>
    <s v="20 available / 15 sold"/>
    <n v="15"/>
    <s v="May 24, 2024 02:29:59 PDT"/>
    <s v="Dayton,New Jersey, Hong Kong"/>
    <x v="1"/>
    <n v="749.85"/>
    <s v="Dayton"/>
    <s v="New Jersey"/>
    <s v=" Hong Kong"/>
    <m/>
    <n v="36"/>
    <n v="1456"/>
    <n v="1342"/>
  </r>
  <r>
    <x v="35"/>
    <x v="168"/>
    <s v="Eau de Toilette"/>
    <n v="32.99"/>
    <s v="US $32.99/ea"/>
    <n v="4"/>
    <s v="4 available / 14 sold"/>
    <n v="14"/>
    <s v="May 24, 2024 10:01:28 PDT"/>
    <s v="HongKong, Hong Kong"/>
    <x v="0"/>
    <n v="461.86"/>
    <s v="HongKong"/>
    <s v=" Hong Kong"/>
    <m/>
    <m/>
    <n v="36"/>
    <n v="1480"/>
    <n v="1531"/>
  </r>
  <r>
    <x v="35"/>
    <x v="169"/>
    <s v="Eau de Parfum"/>
    <n v="39.99"/>
    <s v="US $39.99/ea"/>
    <n v="8"/>
    <s v="8 available / 10 sold"/>
    <n v="10"/>
    <s v="May 19, 2024 18:09:04 PDT"/>
    <s v="Dayton,New Jersey, Hong Kong"/>
    <x v="1"/>
    <n v="399.90000000000003"/>
    <s v="Dayton"/>
    <s v="New Jersey"/>
    <s v=" Hong Kong"/>
    <m/>
    <n v="36"/>
    <n v="1586"/>
    <n v="1582"/>
  </r>
  <r>
    <x v="35"/>
    <x v="170"/>
    <s v="Eau de Parfum"/>
    <n v="59.99"/>
    <s v="US $59.99/ea"/>
    <n v="10"/>
    <s v="More than 10 available / 9 sold"/>
    <n v="9"/>
    <s v="May 23, 2024 01:23:05 PDT"/>
    <s v="USA, New Jersey, Hong Kong"/>
    <x v="0"/>
    <n v="539.91"/>
    <s v="USA"/>
    <s v=" New Jersey"/>
    <s v=" Hong Kong"/>
    <m/>
    <n v="36"/>
    <n v="1615"/>
    <n v="1481"/>
  </r>
  <r>
    <x v="35"/>
    <x v="171"/>
    <s v="Eau de Parfum"/>
    <n v="54.99"/>
    <s v="US $54.99"/>
    <m/>
    <s v="Last One / 9 sold"/>
    <n v="9"/>
    <s v="May 23, 2024 18:59:45 PDT"/>
    <s v="Ithaca, New York, United States"/>
    <x v="0"/>
    <n v="494.91"/>
    <s v="Ithaca"/>
    <s v=" New York"/>
    <s v=" United States"/>
    <m/>
    <n v="36"/>
    <n v="1615"/>
    <n v="1508"/>
  </r>
  <r>
    <x v="35"/>
    <x v="172"/>
    <s v="Eau de Parfum"/>
    <n v="59.99"/>
    <s v="US $59.99"/>
    <m/>
    <s v="Last One / 8 sold"/>
    <n v="8"/>
    <s v="May 24, 2024 00:21:33 PDT"/>
    <s v="Sea Cliff, New York, United States"/>
    <x v="0"/>
    <n v="479.92"/>
    <s v="Sea Cliff"/>
    <s v=" New York"/>
    <s v=" United States"/>
    <m/>
    <n v="36"/>
    <n v="1644"/>
    <n v="1517"/>
  </r>
  <r>
    <x v="35"/>
    <x v="173"/>
    <s v="Eau de Parfum"/>
    <n v="78.989999999999995"/>
    <s v="US $78.99/ea"/>
    <n v="10"/>
    <s v="10 available / 7 sold"/>
    <n v="7"/>
    <s v="May 22, 2024 05:41:23 PDT"/>
    <s v="Warren, Michigan, United States"/>
    <x v="0"/>
    <n v="552.92999999999995"/>
    <s v="Warren"/>
    <s v=" Michigan"/>
    <s v=" United States"/>
    <m/>
    <n v="36"/>
    <n v="1686"/>
    <n v="1465"/>
  </r>
  <r>
    <x v="35"/>
    <x v="174"/>
    <s v="Eau de Toilette"/>
    <n v="74.989999999999995"/>
    <s v="US $74.99"/>
    <m/>
    <s v="Last One / 6 sold"/>
    <n v="6"/>
    <s v="May 23, 2024 00:27:12 PDT"/>
    <s v="Staten Island, New York, United States"/>
    <x v="0"/>
    <n v="449.93999999999994"/>
    <s v="Staten Island"/>
    <s v=" New York"/>
    <s v=" United States"/>
    <m/>
    <n v="36"/>
    <n v="1721"/>
    <n v="1536"/>
  </r>
  <r>
    <x v="35"/>
    <x v="175"/>
    <s v="Eau de Parfum"/>
    <n v="59.99"/>
    <s v="US $59.99/ea"/>
    <n v="5"/>
    <s v="5 available / 6 sold"/>
    <n v="6"/>
    <s v="May 24, 2024 00:33:12 PDT"/>
    <s v="USA,California, Hong Kong"/>
    <x v="0"/>
    <n v="359.94"/>
    <s v="USA"/>
    <s v="California"/>
    <s v=" Hong Kong"/>
    <m/>
    <n v="36"/>
    <n v="1721"/>
    <n v="1605"/>
  </r>
  <r>
    <x v="35"/>
    <x v="176"/>
    <s v="Eau de Parfum"/>
    <n v="109.99"/>
    <s v="US $109.99"/>
    <n v="10"/>
    <s v="More than 10 available / 5 sold"/>
    <n v="5"/>
    <s v="May 23, 2024 19:11:36 PDT"/>
    <s v="North York, Ontario, Canada"/>
    <x v="1"/>
    <n v="549.94999999999993"/>
    <s v="North York"/>
    <s v=" Ontario"/>
    <s v=" Canada"/>
    <m/>
    <n v="36"/>
    <n v="1754"/>
    <n v="1470"/>
  </r>
  <r>
    <x v="35"/>
    <x v="177"/>
    <s v=""/>
    <n v="89.99"/>
    <s v="US $89.99"/>
    <n v="5"/>
    <s v="5 available / 5 sold"/>
    <n v="5"/>
    <s v="May 14, 2024 20:43:05 PDT"/>
    <s v="New York,United States, Hong Kong"/>
    <x v="1"/>
    <n v="449.95"/>
    <s v="New York"/>
    <s v="United States"/>
    <s v=" Hong Kong"/>
    <m/>
    <n v="36"/>
    <n v="1754"/>
    <n v="1535"/>
  </r>
  <r>
    <x v="35"/>
    <x v="178"/>
    <s v="Eau de Parfum"/>
    <n v="74.989999999999995"/>
    <s v="US $74.99/ea"/>
    <n v="2"/>
    <s v="2 available / 4 sold"/>
    <n v="4"/>
    <s v="May 23, 2024 16:32:28 PDT"/>
    <s v="Dayton, New Jersey, Hong Kong"/>
    <x v="1"/>
    <n v="299.95999999999998"/>
    <s v="Dayton"/>
    <s v=" New Jersey"/>
    <s v=" Hong Kong"/>
    <m/>
    <n v="36"/>
    <n v="1798"/>
    <n v="1664"/>
  </r>
  <r>
    <x v="35"/>
    <x v="179"/>
    <s v="Eau de Parfum/Perfume"/>
    <n v="124.99"/>
    <s v="US $124.99"/>
    <m/>
    <s v="Last One / 3 sold"/>
    <n v="3"/>
    <s v="May 24, 2024 00:32:54 PDT"/>
    <s v="USA, New Jersey, Hong Kong"/>
    <x v="0"/>
    <n v="374.96999999999997"/>
    <s v="USA"/>
    <s v=" New Jersey"/>
    <s v=" Hong Kong"/>
    <m/>
    <n v="36"/>
    <n v="1848"/>
    <n v="1598"/>
  </r>
  <r>
    <x v="35"/>
    <x v="180"/>
    <s v="Eau de Parfum"/>
    <n v="99.49"/>
    <s v="US $99.49"/>
    <m/>
    <s v="Last One / 3 sold"/>
    <n v="3"/>
    <s v="May 24, 2024 00:20:22 PDT"/>
    <s v="Rochester, New York, United States"/>
    <x v="1"/>
    <n v="298.46999999999997"/>
    <s v="Rochester"/>
    <s v=" New York"/>
    <s v=" United States"/>
    <m/>
    <n v="36"/>
    <n v="1848"/>
    <n v="1670"/>
  </r>
  <r>
    <x v="36"/>
    <x v="181"/>
    <s v="Eau de Parfum"/>
    <n v="14.99"/>
    <s v="US $14.99"/>
    <n v="10"/>
    <s v="More than 10 available / 80 sold"/>
    <n v="80"/>
    <s v="May 13, 2024 17:36:16 PDT"/>
    <s v="New York, Hong Kong"/>
    <x v="0"/>
    <n v="1199.2"/>
    <s v="New York"/>
    <s v=" Hong Kong"/>
    <m/>
    <m/>
    <n v="37"/>
    <n v="847"/>
    <n v="1182"/>
  </r>
  <r>
    <x v="36"/>
    <x v="182"/>
    <s v="Eau de Toilette"/>
    <n v="43.47"/>
    <s v="US $43.47"/>
    <n v="10"/>
    <s v="More than 10 available / 34 sold"/>
    <n v="34"/>
    <s v="May 12, 2024 17:40:33 PDT"/>
    <s v="Hong Kong or Virginia, Hong Kong"/>
    <x v="1"/>
    <n v="1477.98"/>
    <s v="Hong Kong or Virginia"/>
    <s v=" Hong Kong"/>
    <m/>
    <m/>
    <n v="37"/>
    <n v="1144"/>
    <n v="1078"/>
  </r>
  <r>
    <x v="36"/>
    <x v="183"/>
    <s v="Eau de Toilette"/>
    <n v="9.61"/>
    <s v="US $9.61"/>
    <m/>
    <s v="Last One / 17 sold"/>
    <n v="17"/>
    <s v="May 20, 2024 19:45:54 PDT"/>
    <s v="New York, Hong Kong"/>
    <x v="1"/>
    <n v="163.37"/>
    <s v="New York"/>
    <s v=" Hong Kong"/>
    <m/>
    <m/>
    <n v="37"/>
    <n v="1408"/>
    <n v="1796"/>
  </r>
  <r>
    <x v="36"/>
    <x v="184"/>
    <s v="Eau de Parfum"/>
    <n v="42.39"/>
    <s v="US $42.39"/>
    <n v="10"/>
    <s v="More than 10 available / 4 sold"/>
    <n v="4"/>
    <s v="May 20, 2024 19:16:37 PDT"/>
    <s v="California,United States,HK, Hong Kong"/>
    <x v="1"/>
    <n v="169.56"/>
    <s v="California"/>
    <s v="United States"/>
    <s v="HK"/>
    <s v=" Hong Kong"/>
    <n v="37"/>
    <n v="1798"/>
    <n v="1788"/>
  </r>
  <r>
    <x v="37"/>
    <x v="185"/>
    <s v="Eau de Parfum"/>
    <n v="59.99"/>
    <s v="US $59.99"/>
    <n v="10"/>
    <s v="More than 10 available / 114 sold"/>
    <n v="114"/>
    <s v="May 17, 2024 21:05:23 PDT"/>
    <s v="New Jersey, United States"/>
    <x v="0"/>
    <n v="6838.8600000000006"/>
    <s v="New Jersey"/>
    <s v=" United States"/>
    <m/>
    <m/>
    <n v="38"/>
    <n v="756"/>
    <n v="599"/>
  </r>
  <r>
    <x v="37"/>
    <x v="186"/>
    <s v="Eau de Toilette"/>
    <n v="48.99"/>
    <s v="US $48.99"/>
    <n v="10"/>
    <s v="More than 10 available / 101 sold"/>
    <n v="101"/>
    <s v="May 20, 2024 17:37:45 PDT"/>
    <s v="Hong Kong, Hong Kong"/>
    <x v="1"/>
    <n v="4947.99"/>
    <s v="Hong Kong"/>
    <s v=" Hong Kong"/>
    <m/>
    <m/>
    <n v="38"/>
    <n v="794"/>
    <n v="688"/>
  </r>
  <r>
    <x v="37"/>
    <x v="187"/>
    <s v="Eau de Parfum"/>
    <n v="49.99"/>
    <s v="US $49.99/ea"/>
    <n v="5"/>
    <s v="5 available / 69 sold"/>
    <n v="69"/>
    <s v="May 23, 2024 18:39:24 PDT"/>
    <s v="New Jersey,United Stated, Hong Kong"/>
    <x v="0"/>
    <n v="3449.31"/>
    <s v="New Jersey"/>
    <s v="United Stated"/>
    <s v=" Hong Kong"/>
    <m/>
    <n v="38"/>
    <n v="896"/>
    <n v="787"/>
  </r>
  <r>
    <x v="37"/>
    <x v="188"/>
    <s v="Eau de Parfum"/>
    <n v="54.99"/>
    <s v="US $54.99/ea"/>
    <n v="5"/>
    <s v="5 available / 60 sold"/>
    <n v="60"/>
    <s v="May 24, 2024 01:42:35 PDT"/>
    <s v="USA,California, Hong Kong"/>
    <x v="0"/>
    <n v="3299.4"/>
    <s v="USA"/>
    <s v="California"/>
    <s v=" Hong Kong"/>
    <m/>
    <n v="38"/>
    <n v="940"/>
    <n v="801"/>
  </r>
  <r>
    <x v="37"/>
    <x v="169"/>
    <s v="Eau de Parfum"/>
    <n v="49.99"/>
    <s v="US $49.99"/>
    <n v="5"/>
    <s v="5 available / 45 sold"/>
    <n v="45"/>
    <s v="May 24, 2024 00:15:22 PDT"/>
    <s v="Ottawa,California, Canada"/>
    <x v="1"/>
    <n v="2249.5500000000002"/>
    <s v="Ottawa"/>
    <s v="California"/>
    <s v=" Canada"/>
    <m/>
    <n v="38"/>
    <n v="1027"/>
    <n v="918"/>
  </r>
  <r>
    <x v="37"/>
    <x v="189"/>
    <s v="Eau de Parfum"/>
    <n v="59.99"/>
    <s v="US $59.99"/>
    <m/>
    <s v="Last One / 43 sold"/>
    <n v="43"/>
    <s v="May 23, 2024 01:10:19 PDT"/>
    <s v="New York, New York, United States"/>
    <x v="0"/>
    <n v="2579.5700000000002"/>
    <s v="New York"/>
    <s v=" New York"/>
    <s v=" United States"/>
    <m/>
    <n v="38"/>
    <n v="1044"/>
    <n v="879"/>
  </r>
  <r>
    <x v="37"/>
    <x v="190"/>
    <s v="Eau de Parfum"/>
    <n v="49.99"/>
    <s v="US $49.99/ea"/>
    <n v="5"/>
    <s v="5 available / 43 sold"/>
    <n v="43"/>
    <s v="May 22, 2024 18:23:23 PDT"/>
    <s v="USA,California, Hong Kong"/>
    <x v="1"/>
    <n v="2149.5700000000002"/>
    <s v="USA"/>
    <s v="California"/>
    <s v=" Hong Kong"/>
    <m/>
    <n v="38"/>
    <n v="1044"/>
    <n v="930"/>
  </r>
  <r>
    <x v="37"/>
    <x v="191"/>
    <s v="Eau de Parfum"/>
    <n v="79.989999999999995"/>
    <s v="US $79.99"/>
    <n v="5"/>
    <s v="5 available / 40 sold"/>
    <n v="40"/>
    <s v="May 24, 2024 00:15:48 PDT"/>
    <s v="New Jersey, Hong Kong"/>
    <x v="0"/>
    <n v="3199.6"/>
    <s v="New Jersey"/>
    <s v=" Hong Kong"/>
    <m/>
    <m/>
    <n v="38"/>
    <n v="1072"/>
    <n v="808"/>
  </r>
  <r>
    <x v="37"/>
    <x v="192"/>
    <s v="Eau de Toilette"/>
    <n v="52.99"/>
    <s v="US $52.99/ea"/>
    <n v="5"/>
    <s v="5 available / 34 sold"/>
    <n v="34"/>
    <s v="May 22, 2024 17:39:13 PDT"/>
    <s v="USA,California, Hong Kong"/>
    <x v="1"/>
    <n v="1801.66"/>
    <s v="USA"/>
    <s v="California"/>
    <s v=" Hong Kong"/>
    <m/>
    <n v="38"/>
    <n v="1144"/>
    <n v="1001"/>
  </r>
  <r>
    <x v="37"/>
    <x v="147"/>
    <s v="Eau de Parfum"/>
    <n v="126.99"/>
    <s v="US $126.99"/>
    <m/>
    <s v="Last One / 32 sold"/>
    <n v="32"/>
    <s v="May 21, 2024 22:40:20 PDT"/>
    <s v="USA,California, Hong Kong"/>
    <x v="1"/>
    <n v="4063.68"/>
    <s v="USA"/>
    <s v="California"/>
    <s v=" Hong Kong"/>
    <m/>
    <n v="38"/>
    <n v="1163"/>
    <n v="738"/>
  </r>
  <r>
    <x v="37"/>
    <x v="193"/>
    <s v="Eau de Parfum"/>
    <n v="59.99"/>
    <s v="US $59.99/ea"/>
    <n v="5"/>
    <s v="5 available / 30 sold"/>
    <n v="30"/>
    <s v="May 18, 2024 21:29:18 PDT"/>
    <s v="USA,California, Hong Kong"/>
    <x v="0"/>
    <n v="1799.7"/>
    <s v="USA"/>
    <s v="California"/>
    <s v=" Hong Kong"/>
    <m/>
    <n v="38"/>
    <n v="1184"/>
    <n v="1002"/>
  </r>
  <r>
    <x v="37"/>
    <x v="194"/>
    <s v="Eau de Toilette"/>
    <n v="49.99"/>
    <s v="US $49.99"/>
    <n v="5"/>
    <s v="5 available / 24 sold"/>
    <n v="24"/>
    <s v="May 22, 2024 17:27:49 PDT"/>
    <s v="Hongkong/California, Hong Kong"/>
    <x v="1"/>
    <n v="1199.76"/>
    <s v="Hongkong/California"/>
    <s v=" Hong Kong"/>
    <m/>
    <m/>
    <n v="38"/>
    <n v="1275"/>
    <n v="1181"/>
  </r>
  <r>
    <x v="37"/>
    <x v="195"/>
    <s v="Eau de Parfum"/>
    <n v="59.99"/>
    <s v="US $59.99/ea"/>
    <n v="4"/>
    <s v="4 available / 23 sold"/>
    <n v="23"/>
    <s v="May 21, 2024 22:39:39 PDT"/>
    <s v="USA,California, Hong Kong"/>
    <x v="0"/>
    <n v="1379.77"/>
    <s v="USA"/>
    <s v="California"/>
    <s v=" Hong Kong"/>
    <m/>
    <n v="38"/>
    <n v="1294"/>
    <n v="1112"/>
  </r>
  <r>
    <x v="37"/>
    <x v="196"/>
    <s v="Eau de Toilette"/>
    <n v="43.82"/>
    <s v="US $43.82/ea"/>
    <n v="5"/>
    <s v="5 available / 20 sold"/>
    <n v="20"/>
    <s v="May 15, 2024 03:11:00 PDT"/>
    <s v="Houston, Texas, HongKong, China"/>
    <x v="0"/>
    <n v="876.4"/>
    <s v="Houston"/>
    <s v=" Texas"/>
    <s v=" HongKong"/>
    <s v=" China"/>
    <n v="38"/>
    <n v="1346"/>
    <n v="1299"/>
  </r>
  <r>
    <x v="37"/>
    <x v="197"/>
    <s v="Eau de Toilette"/>
    <n v="40.99"/>
    <s v="US $40.99/ea"/>
    <n v="10"/>
    <s v="More than 10 available / 17 sold"/>
    <n v="17"/>
    <s v="May 08, 2024 01:44:16 PDT"/>
    <s v="Nevada/California, USA, Hong Kong, Hong Kong"/>
    <x v="1"/>
    <n v="696.83"/>
    <s v="Nevada/California"/>
    <s v=" USA"/>
    <s v=" Hong Kong"/>
    <s v=" Hong Kong"/>
    <n v="38"/>
    <n v="1408"/>
    <n v="1372"/>
  </r>
  <r>
    <x v="37"/>
    <x v="171"/>
    <s v="Eau de Parfum"/>
    <n v="53.99"/>
    <s v="US $53.99"/>
    <n v="6"/>
    <s v="6 available / 12 sold"/>
    <n v="12"/>
    <s v="May 14, 2024 05:47:54 PDT"/>
    <s v="Townsend, Massachusetts, United States"/>
    <x v="0"/>
    <n v="647.88"/>
    <s v="Townsend"/>
    <s v=" Massachusetts"/>
    <s v=" United States"/>
    <m/>
    <n v="38"/>
    <n v="1531"/>
    <n v="1407"/>
  </r>
  <r>
    <x v="37"/>
    <x v="198"/>
    <s v="Eau de Parfum"/>
    <n v="36.99"/>
    <s v="US $36.99"/>
    <n v="10"/>
    <s v="10 available / 12 sold"/>
    <n v="12"/>
    <s v="May 23, 2024 19:46:45 PDT"/>
    <s v="ShenZhen, China"/>
    <x v="1"/>
    <n v="443.88"/>
    <s v="ShenZhen"/>
    <s v=" China"/>
    <m/>
    <m/>
    <n v="38"/>
    <n v="1531"/>
    <n v="1540"/>
  </r>
  <r>
    <x v="37"/>
    <x v="199"/>
    <s v="Eau de Toilette"/>
    <n v="59.99"/>
    <s v="US $59.99"/>
    <m/>
    <s v="Last One / 11 sold"/>
    <n v="11"/>
    <s v="May 21, 2024 02:46:19 PDT"/>
    <s v="Ottawa,California, Canada"/>
    <x v="0"/>
    <n v="659.89"/>
    <s v="Ottawa"/>
    <s v="California"/>
    <s v=" Canada"/>
    <m/>
    <n v="38"/>
    <n v="1561"/>
    <n v="1397"/>
  </r>
  <r>
    <x v="37"/>
    <x v="200"/>
    <s v="Eau de Parfum"/>
    <n v="22.99"/>
    <s v="US $22.99"/>
    <n v="10"/>
    <s v="10 available / 11 sold"/>
    <n v="11"/>
    <s v="May 24, 2024 06:30:59 PDT"/>
    <s v="CA, China"/>
    <x v="0"/>
    <n v="252.89"/>
    <s v="CA"/>
    <s v=" China"/>
    <m/>
    <m/>
    <n v="38"/>
    <n v="1561"/>
    <n v="1703"/>
  </r>
  <r>
    <x v="37"/>
    <x v="201"/>
    <s v="Eau de Parfum"/>
    <n v="69.989999999999995"/>
    <s v="US $69.99/ea"/>
    <n v="4"/>
    <s v="4 available / 11 sold"/>
    <n v="11"/>
    <s v="Apr 21, 2024 19:30:34 PDT"/>
    <s v="Hong Kong, Hong Kong"/>
    <x v="1"/>
    <n v="769.89"/>
    <s v="Hong Kong"/>
    <s v=" Hong Kong"/>
    <m/>
    <m/>
    <n v="38"/>
    <n v="1561"/>
    <n v="1333"/>
  </r>
  <r>
    <x v="37"/>
    <x v="202"/>
    <s v="Eau de Parfum"/>
    <n v="59.99"/>
    <s v="US $59.99/ea"/>
    <n v="10"/>
    <s v="More than 10 available / 8 sold"/>
    <n v="8"/>
    <s v="Apr 21, 2024 23:26:21 PDT"/>
    <s v="HongKong, Hong Kong"/>
    <x v="0"/>
    <n v="479.92"/>
    <s v="HongKong"/>
    <s v=" Hong Kong"/>
    <m/>
    <m/>
    <n v="38"/>
    <n v="1644"/>
    <n v="1517"/>
  </r>
  <r>
    <x v="37"/>
    <x v="203"/>
    <s v="Eau de Parfum"/>
    <n v="52.99"/>
    <s v="US $52.99"/>
    <n v="8"/>
    <s v="8 available / 8 sold"/>
    <n v="8"/>
    <s v="May 20, 2024 18:31:24 PDT"/>
    <s v="Townsend, Massachusetts, United States"/>
    <x v="0"/>
    <n v="423.92"/>
    <s v="Townsend"/>
    <s v=" Massachusetts"/>
    <s v=" United States"/>
    <m/>
    <n v="38"/>
    <n v="1644"/>
    <n v="1557"/>
  </r>
  <r>
    <x v="37"/>
    <x v="204"/>
    <s v="Eau de Cologne"/>
    <n v="50.68"/>
    <s v="US $50.68/ea"/>
    <n v="3"/>
    <s v="3 available / 7 sold"/>
    <n v="7"/>
    <s v=""/>
    <s v="Austin, Texas, United States"/>
    <x v="0"/>
    <n v="354.76"/>
    <s v="Austin"/>
    <s v=" Texas"/>
    <s v=" United States"/>
    <m/>
    <n v="38"/>
    <n v="1686"/>
    <n v="1610"/>
  </r>
  <r>
    <x v="37"/>
    <x v="205"/>
    <s v="Eau de Parfum"/>
    <n v="55.39"/>
    <s v="US $55.39"/>
    <m/>
    <s v="Last One / 6 sold"/>
    <n v="6"/>
    <s v="May 24, 2024 02:52:40 PDT"/>
    <s v="Cayuga, New York, United States"/>
    <x v="0"/>
    <n v="332.34000000000003"/>
    <s v="Cayuga"/>
    <s v=" New York"/>
    <s v=" United States"/>
    <m/>
    <n v="38"/>
    <n v="1721"/>
    <n v="1628"/>
  </r>
  <r>
    <x v="37"/>
    <x v="206"/>
    <s v="Eau de Toilette"/>
    <n v="49.63"/>
    <s v="US $49.63"/>
    <n v="10"/>
    <s v="More than 10 available / 5 sold"/>
    <n v="5"/>
    <s v="May 21, 2024 17:43:05 PDT"/>
    <s v="New York, Hong Kong"/>
    <x v="1"/>
    <n v="248.15"/>
    <s v="New York"/>
    <s v=" Hong Kong"/>
    <m/>
    <m/>
    <n v="38"/>
    <n v="1754"/>
    <n v="1707"/>
  </r>
  <r>
    <x v="37"/>
    <x v="207"/>
    <s v="Eau de Parfum"/>
    <n v="49.99"/>
    <s v="US $49.99"/>
    <n v="10"/>
    <s v="10 available / 4 sold"/>
    <n v="4"/>
    <s v="May 16, 2024 19:32:44 PDT"/>
    <s v="New York,United States, Hong Kong"/>
    <x v="0"/>
    <n v="199.96"/>
    <s v="New York"/>
    <s v="United States"/>
    <s v=" Hong Kong"/>
    <m/>
    <n v="38"/>
    <n v="1798"/>
    <n v="1753"/>
  </r>
  <r>
    <x v="37"/>
    <x v="208"/>
    <s v="Eau de Toilette"/>
    <n v="23.99"/>
    <s v="US $23.99"/>
    <n v="10"/>
    <s v="10 available / 4 sold"/>
    <n v="4"/>
    <s v="May 24, 2024 00:58:26 PDT"/>
    <s v="CA, China"/>
    <x v="0"/>
    <n v="95.96"/>
    <s v="CA"/>
    <s v=" China"/>
    <m/>
    <m/>
    <n v="38"/>
    <n v="1798"/>
    <n v="1879"/>
  </r>
  <r>
    <x v="38"/>
    <x v="209"/>
    <s v="Perfume"/>
    <n v="1.99"/>
    <s v="US $1.99/ea"/>
    <n v="10"/>
    <s v="More than 10 available / 4,912 sold"/>
    <n v="4912"/>
    <s v="May 18, 2024 18:34:58 PDT"/>
    <s v="Flushing, New York, United States"/>
    <x v="0"/>
    <n v="9774.8799999999992"/>
    <s v="Flushing"/>
    <s v=" New York"/>
    <s v=" United States"/>
    <m/>
    <n v="39"/>
    <n v="61"/>
    <n v="492"/>
  </r>
  <r>
    <x v="38"/>
    <x v="210"/>
    <s v="Eau de Parfum/ Eau de Toilette"/>
    <n v="3.5"/>
    <s v="US $3.50/ea"/>
    <n v="4"/>
    <s v="4 available / 3,009 sold"/>
    <n v="3009"/>
    <s v="May 23, 2024 09:24:03 PDT"/>
    <s v="Pearland, Texas, United States"/>
    <x v="1"/>
    <n v="10531.5"/>
    <s v="Pearland"/>
    <s v=" Texas"/>
    <s v=" United States"/>
    <m/>
    <n v="39"/>
    <n v="99"/>
    <n v="468"/>
  </r>
  <r>
    <x v="38"/>
    <x v="211"/>
    <s v="Assorted"/>
    <n v="17.95"/>
    <s v="US $17.95"/>
    <m/>
    <s v="Last One / 4 sold"/>
    <n v="4"/>
    <s v="May 09, 2024 17:17:45 PDT"/>
    <s v="Orange City, Florida, United States"/>
    <x v="1"/>
    <n v="71.8"/>
    <s v="Orange City"/>
    <s v=" Florida"/>
    <s v=" United States"/>
    <m/>
    <n v="39"/>
    <n v="1798"/>
    <n v="1919"/>
  </r>
  <r>
    <x v="39"/>
    <x v="212"/>
    <s v="ASST"/>
    <n v="13.37"/>
    <s v="US $13.37"/>
    <n v="92"/>
    <s v="92 available / 7 sold"/>
    <n v="7"/>
    <s v=""/>
    <s v="Henderson, Nevada, United States"/>
    <x v="0"/>
    <n v="93.589999999999989"/>
    <s v="Henderson"/>
    <s v=" Nevada"/>
    <s v=" United States"/>
    <m/>
    <n v="40"/>
    <n v="1686"/>
    <n v="1883"/>
  </r>
  <r>
    <x v="40"/>
    <x v="213"/>
    <s v="Eau de Parfum"/>
    <n v="29.9"/>
    <s v="US $29.90"/>
    <n v="3"/>
    <s v="3 available / 6 sold"/>
    <n v="6"/>
    <s v="May 16, 2024 09:40:54 PDT"/>
    <s v="Seattle, Washington, United States"/>
    <x v="0"/>
    <n v="179.39999999999998"/>
    <s v="Seattle"/>
    <s v=" Washington"/>
    <s v=" United States"/>
    <m/>
    <n v="41"/>
    <n v="1721"/>
    <n v="1779"/>
  </r>
  <r>
    <x v="41"/>
    <x v="214"/>
    <s v="Perfume"/>
    <n v="55"/>
    <s v="US $55.00"/>
    <n v="6"/>
    <s v="6 available / 12 sold"/>
    <n v="12"/>
    <s v="May 24, 2024 09:01:26 PDT"/>
    <s v="Round Rock, Texas, United States"/>
    <x v="0"/>
    <n v="660"/>
    <s v="Round Rock"/>
    <s v=" Texas"/>
    <s v=" United States"/>
    <m/>
    <n v="42"/>
    <n v="1531"/>
    <n v="1395"/>
  </r>
  <r>
    <x v="42"/>
    <x v="215"/>
    <s v="Eau de Toilette"/>
    <n v="34.99"/>
    <s v="US $34.99"/>
    <n v="10"/>
    <s v="More than 10 available / 577 sold"/>
    <n v="577"/>
    <s v="May 17, 2024 12:17:44 PDT"/>
    <s v="Austin, Texas, United States"/>
    <x v="1"/>
    <n v="20189.23"/>
    <s v="Austin"/>
    <s v=" Texas"/>
    <s v=" United States"/>
    <m/>
    <n v="43"/>
    <n v="330"/>
    <n v="316"/>
  </r>
  <r>
    <x v="42"/>
    <x v="216"/>
    <s v="Eau de Parfum"/>
    <n v="16.89"/>
    <s v="US $16.89/ea"/>
    <n v="10"/>
    <s v="More than 10 available / 551 sold"/>
    <n v="551"/>
    <s v="May 07, 2024 09:26:07 PDT"/>
    <s v="West Palm Beach, Florida, United States"/>
    <x v="0"/>
    <n v="9306.39"/>
    <s v="West Palm Beach"/>
    <s v=" Florida"/>
    <s v=" United States"/>
    <m/>
    <n v="43"/>
    <n v="337"/>
    <n v="507"/>
  </r>
  <r>
    <x v="42"/>
    <x v="217"/>
    <s v="cologne"/>
    <n v="16.89"/>
    <s v="US $16.89"/>
    <n v="10"/>
    <s v="More than 10 available / 179 sold"/>
    <n v="179"/>
    <s v="May 21, 2024 04:48:46 PDT"/>
    <s v="West Palm Beach, Florida, United States"/>
    <x v="0"/>
    <n v="3023.31"/>
    <s v="West Palm Beach"/>
    <s v=" Florida"/>
    <s v=" United States"/>
    <m/>
    <n v="43"/>
    <n v="608"/>
    <n v="830"/>
  </r>
  <r>
    <x v="42"/>
    <x v="218"/>
    <s v="Perfume"/>
    <n v="16.89"/>
    <s v="US $16.89"/>
    <n v="10"/>
    <s v="More than 10 available / 177 sold"/>
    <n v="177"/>
    <s v="May 05, 2024 00:29:28 PDT"/>
    <s v="West Palm Beach, Florida, United States"/>
    <x v="0"/>
    <n v="2989.53"/>
    <s v="West Palm Beach"/>
    <s v=" Florida"/>
    <s v=" United States"/>
    <m/>
    <n v="43"/>
    <n v="616"/>
    <n v="834"/>
  </r>
  <r>
    <x v="42"/>
    <x v="219"/>
    <s v="Eau de Parfum"/>
    <n v="13.89"/>
    <s v="US $13.89"/>
    <n v="10"/>
    <s v="More than 10 available / 157 sold"/>
    <n v="157"/>
    <s v="May 16, 2024 22:35:29 PDT"/>
    <s v="West Palm Beach, Florida, United States"/>
    <x v="0"/>
    <n v="2180.73"/>
    <s v="West Palm Beach"/>
    <s v=" Florida"/>
    <s v=" United States"/>
    <m/>
    <n v="43"/>
    <n v="647"/>
    <n v="927"/>
  </r>
  <r>
    <x v="42"/>
    <x v="220"/>
    <s v="Eau de Cologne"/>
    <n v="16.95"/>
    <s v="US $16.95"/>
    <n v="10"/>
    <s v="More than 10 available / 90 sold"/>
    <n v="90"/>
    <s v="May 19, 2024 12:16:40 PDT"/>
    <s v="Humacao, Puerto Rico, United States"/>
    <x v="0"/>
    <n v="1525.5"/>
    <s v="Humacao"/>
    <s v=" Puerto Rico"/>
    <s v=" United States"/>
    <m/>
    <n v="43"/>
    <n v="816"/>
    <n v="1070"/>
  </r>
  <r>
    <x v="42"/>
    <x v="221"/>
    <s v="Eau de Toilette"/>
    <n v="45.9"/>
    <s v="US $45.90"/>
    <n v="10"/>
    <s v="More than 10 available / 74 sold"/>
    <n v="74"/>
    <s v="May 23, 2024 03:08:19 PDT"/>
    <s v="Elk, Poland"/>
    <x v="1"/>
    <n v="3396.6"/>
    <s v="Elk"/>
    <s v=" Poland"/>
    <m/>
    <m/>
    <n v="43"/>
    <n v="878"/>
    <n v="794"/>
  </r>
  <r>
    <x v="42"/>
    <x v="222"/>
    <s v="Perfume"/>
    <n v="13.94"/>
    <s v="US $13.94"/>
    <n v="10"/>
    <s v="More than 10 available / 66 sold"/>
    <n v="66"/>
    <s v="May 24, 2024 08:30:22 PDT"/>
    <s v="Orlando, United States"/>
    <x v="1"/>
    <n v="920.04"/>
    <s v="Orlando"/>
    <s v=" United States"/>
    <m/>
    <m/>
    <n v="43"/>
    <n v="908"/>
    <n v="1284"/>
  </r>
  <r>
    <x v="42"/>
    <x v="223"/>
    <s v="Eau de Cologne"/>
    <n v="51.49"/>
    <s v="US $51.49/ea"/>
    <n v="10"/>
    <s v="More than 10 available / 37 sold"/>
    <n v="37"/>
    <s v="Jan 08, 2024 17:39:02 PST"/>
    <s v="Humacao, Puerto Rico, United States"/>
    <x v="1"/>
    <n v="1905.13"/>
    <s v="Humacao"/>
    <s v=" Puerto Rico"/>
    <s v=" United States"/>
    <m/>
    <n v="43"/>
    <n v="1108"/>
    <n v="970"/>
  </r>
  <r>
    <x v="42"/>
    <x v="224"/>
    <s v="cologne"/>
    <n v="14.89"/>
    <s v="US $14.89/ea"/>
    <n v="6"/>
    <s v="6 available / 30 sold"/>
    <n v="30"/>
    <s v=""/>
    <s v="West Palm Beach, Florida, United States"/>
    <x v="0"/>
    <n v="446.70000000000005"/>
    <s v="West Palm Beach"/>
    <s v=" Florida"/>
    <s v=" United States"/>
    <m/>
    <n v="43"/>
    <n v="1184"/>
    <n v="1538"/>
  </r>
  <r>
    <x v="42"/>
    <x v="225"/>
    <s v="Eau de Toilette"/>
    <n v="19.989999999999998"/>
    <s v="US $19.99/ea"/>
    <n v="10"/>
    <s v="More than 10 available / 26 sold"/>
    <n v="26"/>
    <s v="May 19, 2024 22:56:04 PDT"/>
    <s v="Elk, Poland"/>
    <x v="1"/>
    <n v="519.74"/>
    <s v="Elk"/>
    <s v=" Poland"/>
    <m/>
    <m/>
    <n v="43"/>
    <n v="1245"/>
    <n v="1494"/>
  </r>
  <r>
    <x v="42"/>
    <x v="226"/>
    <s v="Eau de Parfum"/>
    <n v="12.74"/>
    <s v="US $12.74"/>
    <n v="10"/>
    <s v="More than 10 available / 13 sold"/>
    <n v="13"/>
    <s v="May 21, 2024 16:39:55 PDT"/>
    <s v="Orlando, United States"/>
    <x v="0"/>
    <n v="165.62"/>
    <s v="Orlando"/>
    <s v=" United States"/>
    <m/>
    <m/>
    <n v="43"/>
    <n v="1509"/>
    <n v="1794"/>
  </r>
  <r>
    <x v="43"/>
    <x v="227"/>
    <s v="Deodorant Body Spray"/>
    <n v="42.99"/>
    <s v="US $42.99"/>
    <n v="4"/>
    <s v="4 available / 26 sold"/>
    <n v="26"/>
    <s v=""/>
    <s v="Whittier, California, United States"/>
    <x v="1"/>
    <n v="1117.74"/>
    <s v="Whittier"/>
    <s v=" California"/>
    <s v=" United States"/>
    <m/>
    <n v="44"/>
    <n v="1245"/>
    <n v="1211"/>
  </r>
  <r>
    <x v="43"/>
    <x v="228"/>
    <s v="Body Spray"/>
    <n v="11.99"/>
    <s v="US $11.99/ea"/>
    <n v="5"/>
    <s v="5 available / 15 sold"/>
    <n v="15"/>
    <s v="May 08, 2024 15:39:55 PDT"/>
    <s v="Euless, Texas, United States"/>
    <x v="1"/>
    <n v="179.85"/>
    <s v="Euless"/>
    <s v=" Texas"/>
    <s v=" United States"/>
    <m/>
    <n v="44"/>
    <n v="1456"/>
    <n v="1777"/>
  </r>
  <r>
    <x v="44"/>
    <x v="229"/>
    <s v="Eau de Toilette"/>
    <n v="46.33"/>
    <s v="US $46.33/ea"/>
    <m/>
    <s v="Limited quantity available / 30,655 sold"/>
    <n v="30655"/>
    <s v="May 24, 2024 07:58:01 PDT"/>
    <s v="Hackensack, New Jersey, United States"/>
    <x v="1"/>
    <n v="1420246.15"/>
    <s v="Hackensack"/>
    <s v=" New Jersey"/>
    <s v=" United States"/>
    <m/>
    <n v="45"/>
    <n v="4"/>
    <n v="1"/>
  </r>
  <r>
    <x v="44"/>
    <x v="230"/>
    <s v="Eau de Toilette"/>
    <n v="24.45"/>
    <s v="US $24.45/ea"/>
    <m/>
    <s v="Limited quantity available / 1,691 sold"/>
    <n v="1691"/>
    <s v="May 22, 2024 22:47:05 PDT"/>
    <s v="Dallas, Texas, United States"/>
    <x v="1"/>
    <n v="41344.949999999997"/>
    <s v="Dallas"/>
    <s v=" Texas"/>
    <s v=" United States"/>
    <m/>
    <n v="45"/>
    <n v="168"/>
    <n v="198"/>
  </r>
  <r>
    <x v="44"/>
    <x v="231"/>
    <s v="Eau de Toilette"/>
    <n v="26"/>
    <s v="US $26.00/ea"/>
    <n v="92"/>
    <s v="92 available / 1,337 sold"/>
    <n v="1337"/>
    <s v="May 24, 2024 07:41:09 PDT"/>
    <s v="Dallas, Texas, United States"/>
    <x v="1"/>
    <n v="34762"/>
    <s v="Dallas"/>
    <s v=" Texas"/>
    <s v=" United States"/>
    <m/>
    <n v="45"/>
    <n v="204"/>
    <n v="233"/>
  </r>
  <r>
    <x v="44"/>
    <x v="232"/>
    <s v="Eau de Toilette"/>
    <n v="27.94"/>
    <s v="US $27.94/ea"/>
    <m/>
    <s v="Limited quantity available / 1,140 sold"/>
    <n v="1140"/>
    <s v="May 22, 2024 11:04:54 PDT"/>
    <s v="Hackensack, New Jersey, United States"/>
    <x v="1"/>
    <n v="31851.600000000002"/>
    <s v="Hackensack"/>
    <s v=" New Jersey"/>
    <s v=" United States"/>
    <m/>
    <n v="45"/>
    <n v="221"/>
    <n v="246"/>
  </r>
  <r>
    <x v="44"/>
    <x v="233"/>
    <s v="Eau de Toilette"/>
    <n v="18.96"/>
    <s v="US $18.96/ea"/>
    <m/>
    <s v="Limited quantity available / 1,034 sold"/>
    <n v="1034"/>
    <s v="May 20, 2024 22:52:48 PDT"/>
    <s v="Dallas, Texas, United States"/>
    <x v="1"/>
    <n v="19604.64"/>
    <s v="Dallas"/>
    <s v=" Texas"/>
    <s v=" United States"/>
    <m/>
    <n v="45"/>
    <n v="232"/>
    <n v="319"/>
  </r>
  <r>
    <x v="44"/>
    <x v="234"/>
    <s v="PARFUM"/>
    <n v="89.97"/>
    <s v="US $89.97/ea"/>
    <n v="10"/>
    <s v="10 available / 920 sold"/>
    <n v="920"/>
    <s v="May 24, 2024 08:32:16 PDT"/>
    <s v="Katy, Texas, United States"/>
    <x v="1"/>
    <n v="82772.399999999994"/>
    <s v="Katy"/>
    <s v=" Texas"/>
    <s v=" United States"/>
    <m/>
    <n v="45"/>
    <n v="248"/>
    <n v="117"/>
  </r>
  <r>
    <x v="44"/>
    <x v="235"/>
    <s v="Eau de Toilette"/>
    <n v="16.260000000000002"/>
    <s v="US $16.26/ea"/>
    <n v="12"/>
    <s v="12 available / 644 sold"/>
    <n v="644"/>
    <s v="May 20, 2024 07:59:19 PDT"/>
    <s v="Dallas, Texas, United States"/>
    <x v="1"/>
    <n v="10471.44"/>
    <s v="Dallas"/>
    <s v=" Texas"/>
    <s v=" United States"/>
    <m/>
    <n v="45"/>
    <n v="303"/>
    <n v="471"/>
  </r>
  <r>
    <x v="44"/>
    <x v="236"/>
    <s v="Eau de Toilette"/>
    <n v="26.97"/>
    <s v="US $26.97/ea"/>
    <n v="33"/>
    <s v="33 available / 424 sold"/>
    <n v="424"/>
    <s v="May 21, 2024 13:31:47 PDT"/>
    <s v="Dallas, Texas, United States"/>
    <x v="1"/>
    <n v="11435.279999999999"/>
    <s v="Dallas"/>
    <s v=" Texas"/>
    <s v=" United States"/>
    <m/>
    <n v="45"/>
    <n v="398"/>
    <n v="449"/>
  </r>
  <r>
    <x v="44"/>
    <x v="237"/>
    <s v="Eau de Toilette"/>
    <n v="18.100000000000001"/>
    <s v="US $18.10/ea"/>
    <n v="84"/>
    <s v="84 available / 210 sold"/>
    <n v="210"/>
    <s v="May 21, 2024 09:40:06 PDT"/>
    <s v="Dallas, Texas, United States"/>
    <x v="1"/>
    <n v="3801.0000000000005"/>
    <s v="Dallas"/>
    <s v=" Texas"/>
    <s v=" United States"/>
    <m/>
    <n v="45"/>
    <n v="579"/>
    <n v="759"/>
  </r>
  <r>
    <x v="44"/>
    <x v="238"/>
    <s v="Eau de Parfum"/>
    <n v="93.91"/>
    <s v="US $93.91"/>
    <m/>
    <s v="Limited quantity available / 111 sold"/>
    <n v="111"/>
    <s v="May 22, 2024 23:00:15 PDT"/>
    <s v="Hackensack, New Jersey, United States"/>
    <x v="1"/>
    <n v="10424.01"/>
    <s v="Hackensack"/>
    <s v=" New Jersey"/>
    <s v=" United States"/>
    <m/>
    <n v="45"/>
    <n v="761"/>
    <n v="476"/>
  </r>
  <r>
    <x v="44"/>
    <x v="239"/>
    <s v="PARFUM"/>
    <n v="44"/>
    <s v="US $44.00/ea"/>
    <n v="10"/>
    <s v="10 available / 83 sold"/>
    <n v="83"/>
    <s v="May 23, 2024 05:27:24 PDT"/>
    <s v="Katy, Texas, United States"/>
    <x v="1"/>
    <n v="3652"/>
    <s v="Katy"/>
    <s v=" Texas"/>
    <s v=" United States"/>
    <m/>
    <n v="45"/>
    <n v="834"/>
    <n v="771"/>
  </r>
  <r>
    <x v="44"/>
    <x v="240"/>
    <s v="Eau de Parfum"/>
    <n v="93.05"/>
    <s v="US $93.05"/>
    <n v="3"/>
    <s v="3 available / 21 sold"/>
    <n v="21"/>
    <s v="May 23, 2024 04:02:53 PDT"/>
    <s v="Brooklyn, New York, United States"/>
    <x v="1"/>
    <n v="1954.05"/>
    <s v="Brooklyn"/>
    <s v=" New York"/>
    <s v=" United States"/>
    <m/>
    <n v="45"/>
    <n v="1329"/>
    <n v="965"/>
  </r>
  <r>
    <x v="44"/>
    <x v="241"/>
    <s v="Eau de Parfum"/>
    <n v="9.99"/>
    <s v="US $9.99"/>
    <n v="10"/>
    <s v="More than 10 available / 19 sold"/>
    <n v="19"/>
    <s v="May 17, 2024 14:13:59 PDT"/>
    <s v="San Gabriel, California, United States"/>
    <x v="1"/>
    <n v="189.81"/>
    <s v="San Gabriel"/>
    <s v=" California"/>
    <s v=" United States"/>
    <m/>
    <n v="45"/>
    <n v="1368"/>
    <n v="1766"/>
  </r>
  <r>
    <x v="44"/>
    <x v="242"/>
    <s v="Eau de Toilette"/>
    <n v="18.11"/>
    <s v="US $18.11"/>
    <n v="10"/>
    <s v="More than 10 available / 12 sold"/>
    <n v="12"/>
    <s v="May 21, 2024 03:34:53 PDT"/>
    <s v="Orlando, Florida, United States"/>
    <x v="1"/>
    <n v="217.32"/>
    <s v="Orlando"/>
    <s v=" Florida"/>
    <s v=" United States"/>
    <m/>
    <n v="45"/>
    <n v="1531"/>
    <n v="1735"/>
  </r>
  <r>
    <x v="44"/>
    <x v="243"/>
    <s v="Eau de Parfum"/>
    <n v="87.99"/>
    <s v="US $87.99"/>
    <n v="2"/>
    <s v="2 available / 4 sold"/>
    <n v="4"/>
    <s v=""/>
    <s v="NEW YORK, United States"/>
    <x v="1"/>
    <n v="351.96"/>
    <s v="NEW YORK"/>
    <s v=" United States"/>
    <m/>
    <m/>
    <n v="45"/>
    <n v="1798"/>
    <n v="1611"/>
  </r>
  <r>
    <x v="45"/>
    <x v="244"/>
    <s v="Eau de Parfum"/>
    <n v="79.95"/>
    <s v="US $79.95"/>
    <n v="3"/>
    <s v="3 available / 1 sold"/>
    <n v="1"/>
    <s v="May 23, 2024 20:10:08 PDT"/>
    <s v="New Hyde Park, New York, United States"/>
    <x v="0"/>
    <n v="79.95"/>
    <s v="New Hyde Park"/>
    <s v=" New York"/>
    <s v=" United States"/>
    <m/>
    <n v="46"/>
    <n v="1926"/>
    <n v="1899"/>
  </r>
  <r>
    <x v="46"/>
    <x v="245"/>
    <s v="Eau de Parfum"/>
    <n v="20.3"/>
    <s v="US $20.30/ea"/>
    <n v="6"/>
    <s v="6 available / 998 sold"/>
    <n v="998"/>
    <s v="May 22, 2024 11:04:55 PDT"/>
    <s v="Hackensack, New Jersey, United States"/>
    <x v="0"/>
    <n v="20259.400000000001"/>
    <s v="Hackensack"/>
    <s v=" New Jersey"/>
    <s v=" United States"/>
    <m/>
    <n v="47"/>
    <n v="235"/>
    <n v="315"/>
  </r>
  <r>
    <x v="47"/>
    <x v="246"/>
    <s v="Eau de Cologne"/>
    <n v="28.38"/>
    <s v="US $28.38/ea"/>
    <n v="4"/>
    <s v="4 available / 1,433 sold"/>
    <n v="1433"/>
    <s v="May 16, 2024 20:45:13 PDT"/>
    <s v="Dallas, Texas, United States"/>
    <x v="1"/>
    <n v="40668.54"/>
    <s v="Dallas"/>
    <s v=" Texas"/>
    <s v=" United States"/>
    <m/>
    <n v="48"/>
    <n v="190"/>
    <n v="200"/>
  </r>
  <r>
    <x v="48"/>
    <x v="247"/>
    <s v="Eau de Cologne"/>
    <n v="27.94"/>
    <s v="US $27.94"/>
    <m/>
    <s v="Last One / 717 sold"/>
    <n v="717"/>
    <s v="May 23, 2024 22:18:49 PDT"/>
    <s v="Modesto, California, United States"/>
    <x v="1"/>
    <n v="20032.98"/>
    <s v="Modesto"/>
    <s v=" California"/>
    <s v=" United States"/>
    <m/>
    <n v="49"/>
    <n v="286"/>
    <n v="317"/>
  </r>
  <r>
    <x v="48"/>
    <x v="248"/>
    <s v="Body Spray"/>
    <n v="10.91"/>
    <s v="US $10.91"/>
    <m/>
    <s v="Last One / 654 sold"/>
    <n v="654"/>
    <s v="May 16, 2024 00:14:43 PDT"/>
    <s v="Modesto, California, United States"/>
    <x v="1"/>
    <n v="7135.14"/>
    <s v="Modesto"/>
    <s v=" California"/>
    <s v=" United States"/>
    <m/>
    <n v="49"/>
    <n v="299"/>
    <n v="585"/>
  </r>
  <r>
    <x v="48"/>
    <x v="249"/>
    <s v="cologne"/>
    <n v="59.97"/>
    <s v="US $59.97"/>
    <n v="10"/>
    <s v="More than 10 available / 35 sold"/>
    <n v="35"/>
    <s v="Apr 12, 2024 14:07:41 PDT"/>
    <s v="Dover, Delaware, United States"/>
    <x v="1"/>
    <n v="2098.9499999999998"/>
    <s v="Dover"/>
    <s v=" Delaware"/>
    <s v=" United States"/>
    <m/>
    <n v="49"/>
    <n v="1131"/>
    <n v="946"/>
  </r>
  <r>
    <x v="48"/>
    <x v="250"/>
    <s v="FRAGRANCE BODY MIST"/>
    <n v="23.95"/>
    <s v="US $23.95"/>
    <n v="5"/>
    <s v="5 available / 23 sold"/>
    <n v="23"/>
    <s v="May 14, 2024 04:35:58 PDT"/>
    <s v="South Ozone Park, New York, United States"/>
    <x v="0"/>
    <n v="550.85"/>
    <s v="South Ozone Park"/>
    <s v=" New York"/>
    <s v=" United States"/>
    <m/>
    <n v="49"/>
    <n v="1294"/>
    <n v="1468"/>
  </r>
  <r>
    <x v="48"/>
    <x v="251"/>
    <s v="Eau de Cologne"/>
    <n v="35.68"/>
    <s v="US $35.68/ea"/>
    <n v="9"/>
    <s v="9 available / 12 sold"/>
    <n v="12"/>
    <s v=""/>
    <s v="Chesapeake, Virginia, United States"/>
    <x v="1"/>
    <n v="428.15999999999997"/>
    <s v="Chesapeake"/>
    <s v=" Virginia"/>
    <s v=" United States"/>
    <m/>
    <n v="49"/>
    <n v="1531"/>
    <n v="1554"/>
  </r>
  <r>
    <x v="48"/>
    <x v="252"/>
    <s v="Eau de Cologne"/>
    <n v="28.95"/>
    <s v="US $28.95"/>
    <m/>
    <s v="Last One / 5 sold"/>
    <n v="5"/>
    <s v=""/>
    <s v="Chesapeake, Virginia, United States"/>
    <x v="1"/>
    <n v="144.75"/>
    <s v="Chesapeake"/>
    <s v=" Virginia"/>
    <s v=" United States"/>
    <m/>
    <n v="49"/>
    <n v="1754"/>
    <n v="1818"/>
  </r>
  <r>
    <x v="48"/>
    <x v="253"/>
    <s v="Perfume"/>
    <n v="50"/>
    <s v="US $50.00"/>
    <n v="3"/>
    <s v="3 available / 3 sold"/>
    <n v="3"/>
    <s v=""/>
    <s v="Paige, Texas, United States"/>
    <x v="0"/>
    <n v="150"/>
    <s v="Paige"/>
    <s v=" Texas"/>
    <s v=" United States"/>
    <m/>
    <n v="49"/>
    <n v="1848"/>
    <n v="1811"/>
  </r>
  <r>
    <x v="48"/>
    <x v="254"/>
    <s v="cologne"/>
    <n v="29.97"/>
    <s v="US $29.97"/>
    <n v="4"/>
    <s v="4 available"/>
    <m/>
    <s v=""/>
    <s v="Dover, Delaware, United States"/>
    <x v="1"/>
    <n v="0"/>
    <s v="Dover"/>
    <s v=" Delaware"/>
    <s v=" United States"/>
    <m/>
    <n v="49"/>
    <e v="#N/A"/>
    <n v="1979"/>
  </r>
  <r>
    <x v="49"/>
    <x v="255"/>
    <s v="Eau de Parfum"/>
    <n v="49.99"/>
    <s v="US $49.99/ea"/>
    <n v="4"/>
    <s v="4 available / 38 sold"/>
    <n v="38"/>
    <s v="May 22, 2024 19:14:47 PDT"/>
    <s v="USA,California, Hong Kong"/>
    <x v="0"/>
    <n v="1899.6200000000001"/>
    <s v="USA"/>
    <s v="California"/>
    <s v=" Hong Kong"/>
    <m/>
    <n v="50"/>
    <n v="1097"/>
    <n v="974"/>
  </r>
  <r>
    <x v="50"/>
    <x v="256"/>
    <s v="Eau de Toilette"/>
    <n v="27.99"/>
    <s v="US $27.99"/>
    <n v="10"/>
    <s v="More than 10 available / 57 sold"/>
    <n v="57"/>
    <s v="Mar 05, 2024 07:22:19 PST"/>
    <s v="Brooklyn, New York, United States"/>
    <x v="0"/>
    <n v="1595.4299999999998"/>
    <s v="Brooklyn"/>
    <s v=" New York"/>
    <s v=" United States"/>
    <m/>
    <n v="51"/>
    <n v="955"/>
    <n v="1057"/>
  </r>
  <r>
    <x v="51"/>
    <x v="257"/>
    <s v="Eau de Parfum"/>
    <n v="29.12"/>
    <s v="US $29.12"/>
    <m/>
    <s v="Last One / 5,145 sold"/>
    <n v="5145"/>
    <s v="May 24, 2024 01:45:52 PDT"/>
    <s v="Hackensack, New Jersey, United States"/>
    <x v="1"/>
    <n v="149822.39999999999"/>
    <s v="Hackensack"/>
    <s v=" New Jersey"/>
    <s v=" United States"/>
    <m/>
    <n v="52"/>
    <n v="51"/>
    <n v="54"/>
  </r>
  <r>
    <x v="51"/>
    <x v="258"/>
    <s v="Eau de Parfum"/>
    <n v="28.99"/>
    <s v="US $28.99/ea"/>
    <n v="13"/>
    <s v="13 available / 65 sold"/>
    <n v="65"/>
    <s v="May 24, 2024 06:39:48 PDT"/>
    <s v="Melissa, Texas, United States"/>
    <x v="1"/>
    <n v="1884.35"/>
    <s v="Melissa"/>
    <s v=" Texas"/>
    <s v=" United States"/>
    <m/>
    <n v="52"/>
    <n v="913"/>
    <n v="981"/>
  </r>
  <r>
    <x v="51"/>
    <x v="259"/>
    <s v="Eau de Parfum"/>
    <n v="29.13"/>
    <s v="US $29.13"/>
    <n v="3"/>
    <s v="3 available / 13 sold"/>
    <n v="13"/>
    <s v="May 22, 2024 07:32:43 PDT"/>
    <s v="Brooklyn, New York, United States"/>
    <x v="1"/>
    <n v="378.69"/>
    <s v="Brooklyn"/>
    <s v=" New York"/>
    <s v=" United States"/>
    <m/>
    <n v="52"/>
    <n v="1509"/>
    <n v="1596"/>
  </r>
  <r>
    <x v="51"/>
    <x v="260"/>
    <s v="Fragrances"/>
    <n v="23.49"/>
    <s v="US $23.49"/>
    <n v="3"/>
    <s v="3 available / 6 sold"/>
    <n v="6"/>
    <s v="May 22, 2024 19:20:44 PDT"/>
    <s v="Brooklyn, New York, United States"/>
    <x v="1"/>
    <n v="140.94"/>
    <s v="Brooklyn"/>
    <s v=" New York"/>
    <s v=" United States"/>
    <m/>
    <n v="52"/>
    <n v="1721"/>
    <n v="1821"/>
  </r>
  <r>
    <x v="52"/>
    <x v="261"/>
    <s v="Eau de Parfum"/>
    <n v="53.99"/>
    <s v="US $53.99/ea"/>
    <n v="9"/>
    <s v="9 available / 512 sold"/>
    <n v="512"/>
    <s v="May 24, 2024 05:27:02 PDT"/>
    <s v="Melissa, Texas, United States"/>
    <x v="1"/>
    <n v="27642.880000000001"/>
    <s v="Melissa"/>
    <s v=" Texas"/>
    <s v=" United States"/>
    <m/>
    <n v="53"/>
    <n v="354"/>
    <n v="264"/>
  </r>
  <r>
    <x v="52"/>
    <x v="262"/>
    <s v="Eau de Parfum"/>
    <n v="78.989999999999995"/>
    <s v="US $78.99"/>
    <n v="10"/>
    <s v="More than 10 available / 142 sold"/>
    <n v="142"/>
    <s v="May 03, 2024 14:45:35 PDT"/>
    <s v="Miami, Florida, United States"/>
    <x v="1"/>
    <n v="11216.58"/>
    <s v="Miami"/>
    <s v=" Florida"/>
    <s v=" United States"/>
    <m/>
    <n v="53"/>
    <n v="682"/>
    <n v="452"/>
  </r>
  <r>
    <x v="52"/>
    <x v="263"/>
    <s v="Eau de Parfum"/>
    <n v="51.91"/>
    <s v="US $51.91/ea"/>
    <n v="4"/>
    <s v="4 available / 47 sold"/>
    <n v="47"/>
    <s v="May 19, 2024 13:15:33 PDT"/>
    <s v="Richmond Hill, New York, United States"/>
    <x v="1"/>
    <n v="2439.77"/>
    <s v="Richmond Hill"/>
    <s v=" New York"/>
    <s v=" United States"/>
    <m/>
    <n v="53"/>
    <n v="1014"/>
    <n v="896"/>
  </r>
  <r>
    <x v="52"/>
    <x v="264"/>
    <s v="Perfume"/>
    <n v="71.489999999999995"/>
    <s v="US $71.49/ea"/>
    <n v="4"/>
    <s v="4 available / 31 sold"/>
    <n v="31"/>
    <s v="May 22, 2024 16:32:10 PDT"/>
    <s v="Melissa, Texas, United States"/>
    <x v="1"/>
    <n v="2216.19"/>
    <s v="Melissa"/>
    <s v=" Texas"/>
    <s v=" United States"/>
    <m/>
    <n v="53"/>
    <n v="1177"/>
    <n v="924"/>
  </r>
  <r>
    <x v="52"/>
    <x v="265"/>
    <s v="Eau de Parfum"/>
    <n v="54.85"/>
    <s v="US $54.85/ea"/>
    <n v="9"/>
    <s v="9 available / 8 sold"/>
    <n v="8"/>
    <s v="May 16, 2024 09:13:11 PDT"/>
    <s v="Dallas, Texas, United States"/>
    <x v="1"/>
    <n v="438.8"/>
    <s v="Dallas"/>
    <s v=" Texas"/>
    <s v=" United States"/>
    <m/>
    <n v="53"/>
    <n v="1644"/>
    <n v="1551"/>
  </r>
  <r>
    <x v="53"/>
    <x v="266"/>
    <s v="Eau de Toilette"/>
    <n v="16.989999999999998"/>
    <s v="US $16.99"/>
    <m/>
    <s v="Last One / 3 sold"/>
    <n v="3"/>
    <s v="May 17, 2024 19:44:33 PDT"/>
    <s v="20744, United States"/>
    <x v="1"/>
    <n v="50.97"/>
    <n v="20744"/>
    <s v=" United States"/>
    <m/>
    <m/>
    <n v="54"/>
    <n v="1848"/>
    <n v="1940"/>
  </r>
  <r>
    <x v="54"/>
    <x v="267"/>
    <s v="Fragrance Body Spray"/>
    <n v="9.99"/>
    <s v="US $9.99/ea"/>
    <n v="3"/>
    <s v="3 available / 32 sold"/>
    <n v="32"/>
    <s v="May 22, 2024 17:01:35 PDT"/>
    <s v="Multiple Locations, United States"/>
    <x v="1"/>
    <n v="319.68"/>
    <s v="Multiple Locations"/>
    <s v=" United States"/>
    <m/>
    <m/>
    <n v="55"/>
    <n v="1163"/>
    <n v="1646"/>
  </r>
  <r>
    <x v="55"/>
    <x v="268"/>
    <s v="Eau de Parfum"/>
    <n v="160.27000000000001"/>
    <s v="US $160.27/ea"/>
    <n v="3"/>
    <s v="3 available / 47 sold"/>
    <n v="47"/>
    <s v="May 23, 2024 08:01:21 PDT"/>
    <s v="Edison, New Jersey, United States"/>
    <x v="1"/>
    <n v="7532.6900000000005"/>
    <s v="Edison"/>
    <s v=" New Jersey"/>
    <s v=" United States"/>
    <m/>
    <n v="56"/>
    <n v="1014"/>
    <n v="562"/>
  </r>
  <r>
    <x v="55"/>
    <x v="269"/>
    <s v="Eau de Parfum"/>
    <n v="17.98"/>
    <s v="US $17.98"/>
    <n v="10"/>
    <s v="More than 10 available / 12 sold"/>
    <n v="12"/>
    <s v="May 16, 2024 12:30:51 PDT"/>
    <s v="Austell, Georgia, United States"/>
    <x v="1"/>
    <n v="215.76"/>
    <s v="Austell"/>
    <s v=" Georgia"/>
    <s v=" United States"/>
    <m/>
    <n v="56"/>
    <n v="1531"/>
    <n v="1739"/>
  </r>
  <r>
    <x v="55"/>
    <x v="270"/>
    <s v="Eau de Parfum"/>
    <n v="17.98"/>
    <s v="US $17.98"/>
    <n v="10"/>
    <s v="More than 10 available / 9 sold"/>
    <n v="9"/>
    <s v="May 16, 2024 12:30:59 PDT"/>
    <s v="Austell, Georgia, United States"/>
    <x v="1"/>
    <n v="161.82"/>
    <s v="Austell"/>
    <s v=" Georgia"/>
    <s v=" United States"/>
    <m/>
    <n v="56"/>
    <n v="1615"/>
    <n v="1799"/>
  </r>
  <r>
    <x v="56"/>
    <x v="271"/>
    <s v="Eau de Toilette"/>
    <n v="24.74"/>
    <s v="US $24.74/ea"/>
    <n v="10"/>
    <s v="More than 10 available / 2,761 sold"/>
    <n v="2761"/>
    <s v="May 24, 2024 08:00:03 PDT"/>
    <s v="Hackensack, New Jersey, United States"/>
    <x v="0"/>
    <n v="68307.14"/>
    <s v="Hackensack"/>
    <s v=" New Jersey"/>
    <s v=" United States"/>
    <m/>
    <n v="57"/>
    <n v="108"/>
    <n v="139"/>
  </r>
  <r>
    <x v="56"/>
    <x v="272"/>
    <s v="Eau de Parfum"/>
    <n v="35.58"/>
    <s v="US $35.58/ea"/>
    <m/>
    <s v="Limited quantity available / 1,024 sold"/>
    <n v="1024"/>
    <s v="May 16, 2024 08:36:58 PDT"/>
    <s v="Dallas, Texas, United States"/>
    <x v="1"/>
    <n v="36433.919999999998"/>
    <s v="Dallas"/>
    <s v=" Texas"/>
    <s v=" United States"/>
    <m/>
    <n v="57"/>
    <n v="233"/>
    <n v="223"/>
  </r>
  <r>
    <x v="56"/>
    <x v="273"/>
    <s v="Eau de Parfum"/>
    <n v="32.89"/>
    <s v="US $32.89"/>
    <n v="3"/>
    <s v="3 available / 61 sold"/>
    <n v="61"/>
    <s v="May 24, 2024 03:08:22 PDT"/>
    <s v="Brooklyn, New York, United States"/>
    <x v="1"/>
    <n v="2006.29"/>
    <s v="Brooklyn"/>
    <s v=" New York"/>
    <s v=" United States"/>
    <m/>
    <n v="57"/>
    <n v="934"/>
    <n v="953"/>
  </r>
  <r>
    <x v="57"/>
    <x v="274"/>
    <s v="Perfume"/>
    <n v="17.989999999999998"/>
    <s v="US $17.99/ea"/>
    <n v="13"/>
    <s v="13 available / 1 sold"/>
    <n v="1"/>
    <s v=""/>
    <s v="Multiple Location, United States"/>
    <x v="1"/>
    <n v="17.989999999999998"/>
    <s v="Multiple Location"/>
    <s v=" United States"/>
    <m/>
    <m/>
    <n v="58"/>
    <n v="1926"/>
    <n v="1973"/>
  </r>
  <r>
    <x v="58"/>
    <x v="275"/>
    <s v="Eau de Parfum"/>
    <n v="18.899999999999999"/>
    <s v="US $18.90/ea"/>
    <n v="245"/>
    <s v="245 available / 3,860 sold"/>
    <n v="3860"/>
    <s v="May 21, 2024 12:14:06 PDT"/>
    <s v="Dallas, Texas, United States"/>
    <x v="0"/>
    <n v="72954"/>
    <s v="Dallas"/>
    <s v=" Texas"/>
    <s v=" United States"/>
    <m/>
    <n v="59"/>
    <n v="79"/>
    <n v="131"/>
  </r>
  <r>
    <x v="58"/>
    <x v="276"/>
    <s v="Eau de Parfum"/>
    <n v="18.940000000000001"/>
    <s v="US $18.94/ea"/>
    <n v="235"/>
    <s v="235 available / 1,804 sold"/>
    <n v="1804"/>
    <s v="May 23, 2024 06:45:25 PDT"/>
    <s v="Dallas, Texas, United States"/>
    <x v="0"/>
    <n v="34167.760000000002"/>
    <s v="Dallas"/>
    <s v=" Texas"/>
    <s v=" United States"/>
    <m/>
    <n v="59"/>
    <n v="164"/>
    <n v="236"/>
  </r>
  <r>
    <x v="58"/>
    <x v="277"/>
    <s v="Eau de Parfum"/>
    <n v="19.239999999999998"/>
    <s v="US $19.24/ea"/>
    <n v="7"/>
    <s v="7 available / 1,337 sold"/>
    <n v="1337"/>
    <s v="Apr 22, 2024 08:27:42 PDT"/>
    <s v="Dallas, Texas, United States"/>
    <x v="0"/>
    <n v="25723.879999999997"/>
    <s v="Dallas"/>
    <s v=" Texas"/>
    <s v=" United States"/>
    <m/>
    <n v="59"/>
    <n v="204"/>
    <n v="276"/>
  </r>
  <r>
    <x v="58"/>
    <x v="278"/>
    <s v="Eau de Parfum"/>
    <n v="16.87"/>
    <s v="US $16.87/ea"/>
    <n v="36"/>
    <s v="36 available / 626 sold"/>
    <n v="626"/>
    <s v="May 24, 2024 10:43:08 PDT"/>
    <s v="Dallas, Texas, United States"/>
    <x v="0"/>
    <n v="10560.62"/>
    <s v="Dallas"/>
    <s v=" Texas"/>
    <s v=" United States"/>
    <m/>
    <n v="59"/>
    <n v="308"/>
    <n v="467"/>
  </r>
  <r>
    <x v="58"/>
    <x v="279"/>
    <s v="Eau de Parfum"/>
    <n v="19.75"/>
    <s v="US $19.75/ea"/>
    <n v="4"/>
    <s v="4 available / 194 sold"/>
    <n v="194"/>
    <s v="May 22, 2024 08:31:17 PDT"/>
    <s v="Hackensack, New Jersey, United States"/>
    <x v="0"/>
    <n v="3831.5"/>
    <s v="Hackensack"/>
    <s v=" New Jersey"/>
    <s v=" United States"/>
    <m/>
    <n v="59"/>
    <n v="593"/>
    <n v="758"/>
  </r>
  <r>
    <x v="58"/>
    <x v="280"/>
    <s v="Eau de Parfum"/>
    <n v="22.36"/>
    <s v="US $22.36/ea"/>
    <n v="46"/>
    <s v="46 available / 177 sold"/>
    <n v="177"/>
    <s v="May 24, 2024 09:07:13 PDT"/>
    <s v="Dallas, Texas, United States"/>
    <x v="0"/>
    <n v="3957.72"/>
    <s v="Dallas"/>
    <s v=" Texas"/>
    <s v=" United States"/>
    <m/>
    <n v="59"/>
    <n v="616"/>
    <n v="747"/>
  </r>
  <r>
    <x v="58"/>
    <x v="281"/>
    <s v="Eau de Toilette"/>
    <n v="24.99"/>
    <s v="US $24.99"/>
    <n v="4"/>
    <s v="4 available / 21 sold"/>
    <n v="21"/>
    <s v="May 22, 2024 13:49:05 PDT"/>
    <s v="Hackensack, New Jersey, United States"/>
    <x v="0"/>
    <n v="524.79"/>
    <s v="Hackensack"/>
    <s v=" New Jersey"/>
    <s v=" United States"/>
    <m/>
    <n v="59"/>
    <n v="1329"/>
    <n v="1490"/>
  </r>
  <r>
    <x v="58"/>
    <x v="282"/>
    <s v="Eau de Parfum"/>
    <n v="10.99"/>
    <s v="US $10.99/ea"/>
    <n v="8"/>
    <s v="8 available / 6 sold"/>
    <n v="6"/>
    <s v="May 24, 2024 08:03:46 PDT"/>
    <s v="Point Pleasant Beach, New Jersey, United States"/>
    <x v="0"/>
    <n v="65.94"/>
    <s v="Point Pleasant Beach"/>
    <s v=" New Jersey"/>
    <s v=" United States"/>
    <m/>
    <n v="59"/>
    <n v="1721"/>
    <n v="1925"/>
  </r>
  <r>
    <x v="59"/>
    <x v="283"/>
    <s v="Eau de Toilette"/>
    <n v="13.89"/>
    <s v="US $13.89"/>
    <n v="9"/>
    <s v="9 available / 48 sold"/>
    <n v="48"/>
    <s v="May 22, 2024 11:57:53 PDT"/>
    <s v="Hackensack, New Jersey, United States"/>
    <x v="1"/>
    <n v="666.72"/>
    <s v="Hackensack"/>
    <s v=" New Jersey"/>
    <s v=" United States"/>
    <m/>
    <n v="60"/>
    <n v="1006"/>
    <n v="1388"/>
  </r>
  <r>
    <x v="59"/>
    <x v="284"/>
    <s v="Splash-on"/>
    <n v="19.97"/>
    <s v="US $19.97/ea"/>
    <n v="4"/>
    <s v="4 available / 15 sold"/>
    <n v="15"/>
    <s v="May 20, 2024 21:21:03 PDT"/>
    <s v="San Diego, California, United States"/>
    <x v="1"/>
    <n v="299.54999999999995"/>
    <s v="San Diego"/>
    <s v=" California"/>
    <s v=" United States"/>
    <m/>
    <n v="60"/>
    <n v="1456"/>
    <n v="1669"/>
  </r>
  <r>
    <x v="59"/>
    <x v="285"/>
    <s v="Eau de Cologne"/>
    <n v="9.7799999999999994"/>
    <s v="US $9.78"/>
    <n v="50"/>
    <s v="50 available / 8 sold"/>
    <n v="8"/>
    <s v="May 23, 2024 13:21:23 PDT"/>
    <s v="Ronkonkoma, New York, United States"/>
    <x v="1"/>
    <n v="78.239999999999995"/>
    <s v="Ronkonkoma"/>
    <s v=" New York"/>
    <s v=" United States"/>
    <m/>
    <n v="60"/>
    <n v="1644"/>
    <n v="1903"/>
  </r>
  <r>
    <x v="60"/>
    <x v="286"/>
    <s v="Eau de Toilette"/>
    <n v="28.25"/>
    <s v="US $28.25/ea"/>
    <n v="10"/>
    <s v="More than 10 available / 12,583 sold"/>
    <n v="12583"/>
    <s v="May 24, 2024 07:53:46 PDT"/>
    <s v="Hackensack, New Jersey, United States"/>
    <x v="1"/>
    <n v="355469.75"/>
    <s v="Hackensack"/>
    <s v=" New Jersey"/>
    <s v=" United States"/>
    <m/>
    <n v="61"/>
    <n v="14"/>
    <n v="14"/>
  </r>
  <r>
    <x v="60"/>
    <x v="287"/>
    <s v="Eau de Toilette"/>
    <n v="35.08"/>
    <s v="US $35.08/ea"/>
    <m/>
    <s v="Limited quantity available / 6,191 sold"/>
    <n v="6191"/>
    <s v="May 23, 2024 07:31:53 PDT"/>
    <s v="Hackensack, New Jersey, United States"/>
    <x v="0"/>
    <n v="217180.28"/>
    <s v="Hackensack"/>
    <s v=" New Jersey"/>
    <s v=" United States"/>
    <m/>
    <n v="61"/>
    <n v="34"/>
    <n v="33"/>
  </r>
  <r>
    <x v="60"/>
    <x v="288"/>
    <s v="Eau de Toilette"/>
    <n v="32.979999999999997"/>
    <s v="US $32.98/ea"/>
    <n v="10"/>
    <s v="More than 10 available / 6,188 sold"/>
    <n v="6188"/>
    <s v="May 23, 2024 21:24:43 PDT"/>
    <s v="Hackensack, New Jersey, United States"/>
    <x v="1"/>
    <n v="204080.24"/>
    <s v="Hackensack"/>
    <s v=" New Jersey"/>
    <s v=" United States"/>
    <m/>
    <n v="61"/>
    <n v="35"/>
    <n v="36"/>
  </r>
  <r>
    <x v="60"/>
    <x v="289"/>
    <s v="Eau de Parfum"/>
    <n v="34.08"/>
    <s v="US $34.08/ea"/>
    <m/>
    <s v="Limited quantity available / 4,332 sold"/>
    <n v="4332"/>
    <s v="May 24, 2024 11:16:29 PDT"/>
    <s v="Hackensack, New Jersey, United States"/>
    <x v="0"/>
    <n v="147634.56"/>
    <s v="Hackensack"/>
    <s v=" New Jersey"/>
    <s v=" United States"/>
    <m/>
    <n v="61"/>
    <n v="73"/>
    <n v="55"/>
  </r>
  <r>
    <x v="60"/>
    <x v="290"/>
    <s v="Eau de Toilette"/>
    <n v="35.729999999999997"/>
    <s v="US $35.73/ea"/>
    <n v="557"/>
    <s v="557 available / 2,590 sold"/>
    <n v="2590"/>
    <s v="May 23, 2024 00:24:59 PDT"/>
    <s v="Dallas, Texas, United States"/>
    <x v="0"/>
    <n v="92540.7"/>
    <s v="Dallas"/>
    <s v=" Texas"/>
    <s v=" United States"/>
    <m/>
    <n v="61"/>
    <n v="115"/>
    <n v="106"/>
  </r>
  <r>
    <x v="60"/>
    <x v="291"/>
    <s v="Eau de Parfum"/>
    <n v="34.93"/>
    <s v="US $34.93"/>
    <m/>
    <s v="Last One / 1,947 sold"/>
    <n v="1947"/>
    <s v="May 24, 2024 06:57:08 PDT"/>
    <s v="Dallas, Texas, United States"/>
    <x v="0"/>
    <n v="68008.710000000006"/>
    <s v="Dallas"/>
    <s v=" Texas"/>
    <s v=" United States"/>
    <m/>
    <n v="61"/>
    <n v="152"/>
    <n v="140"/>
  </r>
  <r>
    <x v="60"/>
    <x v="289"/>
    <s v="Eau de Parfum"/>
    <n v="34.090000000000003"/>
    <s v="US $34.09/ea"/>
    <n v="252"/>
    <s v="252 available / 1,429 sold"/>
    <n v="1429"/>
    <s v="May 24, 2024 10:50:08 PDT"/>
    <s v="Dallas, Texas, United States"/>
    <x v="0"/>
    <n v="48714.610000000008"/>
    <s v="Dallas"/>
    <s v=" Texas"/>
    <s v=" United States"/>
    <m/>
    <n v="61"/>
    <n v="191"/>
    <n v="175"/>
  </r>
  <r>
    <x v="60"/>
    <x v="287"/>
    <s v="Eau de Toilette"/>
    <n v="35.090000000000003"/>
    <s v="US $35.09/ea"/>
    <n v="45"/>
    <s v="45 available / 755 sold"/>
    <n v="755"/>
    <s v="May 23, 2024 13:27:20 PDT"/>
    <s v="Dallas, Texas, United States"/>
    <x v="0"/>
    <n v="26492.950000000004"/>
    <s v="Dallas"/>
    <s v=" Texas"/>
    <s v=" United States"/>
    <m/>
    <n v="61"/>
    <n v="276"/>
    <n v="272"/>
  </r>
  <r>
    <x v="60"/>
    <x v="292"/>
    <s v="Eau de Parfum"/>
    <n v="38.14"/>
    <s v="US $38.14/ea"/>
    <m/>
    <s v="Limited quantity available / 725 sold"/>
    <n v="725"/>
    <s v="May 24, 2024 08:55:13 PDT"/>
    <s v="Dallas, Texas, United States"/>
    <x v="0"/>
    <n v="27651.5"/>
    <s v="Dallas"/>
    <s v=" Texas"/>
    <s v=" United States"/>
    <m/>
    <n v="61"/>
    <n v="284"/>
    <n v="263"/>
  </r>
  <r>
    <x v="60"/>
    <x v="293"/>
    <s v="Eau de Parfum"/>
    <n v="17.89"/>
    <s v="US $17.89"/>
    <n v="10"/>
    <s v="More than 10 available / 360 sold"/>
    <n v="360"/>
    <s v="Jan 18, 2024 18:30:10 PST"/>
    <s v="West Palm Beach, Florida, United States"/>
    <x v="0"/>
    <n v="6440.4000000000005"/>
    <s v="West Palm Beach"/>
    <s v=" Florida"/>
    <s v=" United States"/>
    <m/>
    <n v="61"/>
    <n v="440"/>
    <n v="615"/>
  </r>
  <r>
    <x v="60"/>
    <x v="294"/>
    <s v="Eau de Parfum"/>
    <n v="9.89"/>
    <s v="US $9.89"/>
    <n v="5"/>
    <s v="5 available / 258 sold"/>
    <n v="258"/>
    <s v="May 22, 2024 01:55:50 PDT"/>
    <s v="Phillipsburg, New Jersey, United States"/>
    <x v="0"/>
    <n v="2551.6200000000003"/>
    <s v="Phillipsburg"/>
    <s v=" New Jersey"/>
    <s v=" United States"/>
    <m/>
    <n v="61"/>
    <n v="521"/>
    <n v="882"/>
  </r>
  <r>
    <x v="60"/>
    <x v="295"/>
    <s v="Eau de Toilette"/>
    <n v="7.95"/>
    <s v="US $7.95"/>
    <n v="5"/>
    <s v="5 available / 254 sold"/>
    <n v="254"/>
    <s v="May 24, 2024 00:33:04 PDT"/>
    <s v="Phillipsburg, New Jersey, United States"/>
    <x v="1"/>
    <n v="2019.3"/>
    <s v="Phillipsburg"/>
    <s v=" New Jersey"/>
    <s v=" United States"/>
    <m/>
    <n v="61"/>
    <n v="531"/>
    <n v="952"/>
  </r>
  <r>
    <x v="60"/>
    <x v="296"/>
    <s v="Eau de Parfum"/>
    <n v="10"/>
    <s v="US $10.00"/>
    <n v="10"/>
    <s v="More than 10 available / 150 sold"/>
    <n v="150"/>
    <s v="Feb 18, 2024 14:09:45 PST"/>
    <s v="Albany, New York, United States"/>
    <x v="0"/>
    <n v="1500"/>
    <s v="Albany"/>
    <s v=" New York"/>
    <s v=" United States"/>
    <m/>
    <n v="61"/>
    <n v="660"/>
    <n v="1075"/>
  </r>
  <r>
    <x v="60"/>
    <x v="297"/>
    <s v="Eau de Parfum"/>
    <n v="9.89"/>
    <s v="US $9.89"/>
    <n v="4"/>
    <s v="4 available / 103 sold"/>
    <n v="103"/>
    <s v="May 24, 2024 00:32:58 PDT"/>
    <s v="Phillipsburg, New Jersey, United States"/>
    <x v="0"/>
    <n v="1018.6700000000001"/>
    <s v="Phillipsburg"/>
    <s v=" New Jersey"/>
    <s v=" United States"/>
    <m/>
    <n v="61"/>
    <n v="784"/>
    <n v="1251"/>
  </r>
  <r>
    <x v="60"/>
    <x v="298"/>
    <s v="Eau de Parfum"/>
    <n v="27.99"/>
    <s v="US $27.99/ea"/>
    <n v="10"/>
    <s v="More than 10 available / 87 sold"/>
    <n v="87"/>
    <s v="May 23, 2024 08:37:54 PDT"/>
    <s v="Warren, Michigan, United States"/>
    <x v="0"/>
    <n v="2435.1299999999997"/>
    <s v="Warren"/>
    <s v=" Michigan"/>
    <s v=" United States"/>
    <m/>
    <n v="61"/>
    <n v="823"/>
    <n v="899"/>
  </r>
  <r>
    <x v="60"/>
    <x v="299"/>
    <s v="Eau de Toilette"/>
    <n v="32.99"/>
    <s v="US $32.99/ea"/>
    <n v="6"/>
    <s v="6 available / 59 sold"/>
    <n v="59"/>
    <s v="May 24, 2024 06:48:06 PDT"/>
    <s v="Dexter, Michigan, United States"/>
    <x v="1"/>
    <n v="1946.41"/>
    <s v="Dexter"/>
    <s v=" Michigan"/>
    <s v=" United States"/>
    <m/>
    <n v="61"/>
    <n v="946"/>
    <n v="966"/>
  </r>
  <r>
    <x v="60"/>
    <x v="300"/>
    <s v="Fragrances"/>
    <n v="77.069999999999993"/>
    <s v="US $77.07"/>
    <n v="3"/>
    <s v="3 available / 55 sold"/>
    <n v="55"/>
    <s v="May 23, 2024 22:10:28 PDT"/>
    <s v="Brooklyn, New York, United States"/>
    <x v="1"/>
    <n v="4238.8499999999995"/>
    <s v="Brooklyn"/>
    <s v=" New York"/>
    <s v=" United States"/>
    <m/>
    <n v="61"/>
    <n v="965"/>
    <n v="725"/>
  </r>
  <r>
    <x v="60"/>
    <x v="301"/>
    <s v="Eau de Parfum"/>
    <n v="134.5"/>
    <s v="US $134.50"/>
    <n v="3"/>
    <s v="3 available / 49 sold"/>
    <n v="49"/>
    <s v="May 16, 2024 10:32:54 PDT"/>
    <s v="Hialeah, Florida, United States"/>
    <x v="0"/>
    <n v="6590.5"/>
    <s v="Hialeah"/>
    <s v=" Florida"/>
    <s v=" United States"/>
    <m/>
    <n v="61"/>
    <n v="999"/>
    <n v="611"/>
  </r>
  <r>
    <x v="60"/>
    <x v="302"/>
    <s v="Eau de Toilette"/>
    <n v="59.99"/>
    <s v="US $59.99/ea"/>
    <n v="8"/>
    <s v="8 available / 39 sold"/>
    <n v="39"/>
    <s v="May 19, 2024 22:59:41 PDT"/>
    <s v="Midway City, California, Hong Kong"/>
    <x v="1"/>
    <n v="2339.61"/>
    <s v="Midway City"/>
    <s v=" California"/>
    <s v=" Hong Kong"/>
    <m/>
    <n v="61"/>
    <n v="1085"/>
    <n v="910"/>
  </r>
  <r>
    <x v="60"/>
    <x v="303"/>
    <s v="Eau de Toilette"/>
    <n v="30.95"/>
    <s v="US $30.95/ea"/>
    <n v="6"/>
    <s v="6 available / 36 sold"/>
    <n v="36"/>
    <s v="May 24, 2024 09:46:46 PDT"/>
    <s v="Dearborn Heights, Michigan, United States"/>
    <x v="1"/>
    <n v="1114.2"/>
    <s v="Dearborn Heights"/>
    <s v=" Michigan"/>
    <s v=" United States"/>
    <m/>
    <n v="61"/>
    <n v="1122"/>
    <n v="1213"/>
  </r>
  <r>
    <x v="60"/>
    <x v="304"/>
    <s v="Eau de Toilette"/>
    <n v="39.25"/>
    <s v="US $39.25/ea"/>
    <n v="10"/>
    <s v="10 available / 30 sold"/>
    <n v="30"/>
    <s v="May 23, 2024 05:20:25 PDT"/>
    <s v="Dallas, Texas, United States"/>
    <x v="1"/>
    <n v="1177.5"/>
    <s v="Dallas"/>
    <s v=" Texas"/>
    <s v=" United States"/>
    <m/>
    <n v="61"/>
    <n v="1184"/>
    <n v="1197"/>
  </r>
  <r>
    <x v="60"/>
    <x v="305"/>
    <s v="Eau de Toilette"/>
    <n v="49.99"/>
    <s v="US $49.99/ea"/>
    <n v="10"/>
    <s v="More than 10 available / 22 sold"/>
    <n v="22"/>
    <s v="May 21, 2024 18:01:34 PDT"/>
    <s v="New York, New York, Taiwan"/>
    <x v="0"/>
    <n v="1099.78"/>
    <s v="New York"/>
    <s v=" New York"/>
    <s v=" Taiwan"/>
    <m/>
    <n v="61"/>
    <n v="1310"/>
    <n v="1221"/>
  </r>
  <r>
    <x v="60"/>
    <x v="306"/>
    <s v="Elixir De Parfum"/>
    <n v="27.99"/>
    <s v="US $27.99"/>
    <n v="10"/>
    <s v="More than 10 available / 21 sold"/>
    <n v="21"/>
    <s v="May 23, 2024 13:11:51 PDT"/>
    <s v="Long Island City, New York, United States"/>
    <x v="0"/>
    <n v="587.79"/>
    <s v="Long Island City"/>
    <s v=" New York"/>
    <s v=" United States"/>
    <m/>
    <n v="61"/>
    <n v="1329"/>
    <n v="1443"/>
  </r>
  <r>
    <x v="60"/>
    <x v="307"/>
    <s v="Eau de Parfum"/>
    <n v="11.49"/>
    <s v="US $11.49"/>
    <n v="10"/>
    <s v="More than 10 available / 20 sold"/>
    <n v="20"/>
    <s v="May 13, 2024 11:28:03 PDT"/>
    <s v="Spring Valley, New York, United States"/>
    <x v="0"/>
    <n v="229.8"/>
    <s v="Spring Valley"/>
    <s v=" New York"/>
    <s v=" United States"/>
    <m/>
    <n v="61"/>
    <n v="1346"/>
    <n v="1716"/>
  </r>
  <r>
    <x v="60"/>
    <x v="308"/>
    <s v="Eau de Parfum"/>
    <n v="75.650000000000006"/>
    <s v="US $75.65"/>
    <n v="10"/>
    <s v="More than 10 available / 16 sold"/>
    <n v="16"/>
    <s v="May 24, 2024 09:20:14 PDT"/>
    <s v="Hackensack, New Jersey, United States"/>
    <x v="1"/>
    <n v="1210.4000000000001"/>
    <s v="Hackensack"/>
    <s v=" New Jersey"/>
    <s v=" United States"/>
    <m/>
    <n v="61"/>
    <n v="1433"/>
    <n v="1171"/>
  </r>
  <r>
    <x v="60"/>
    <x v="309"/>
    <s v="Eau de Toilette"/>
    <n v="30.95"/>
    <s v="US $30.95/ea"/>
    <n v="10"/>
    <s v="More than 10 available / 16 sold"/>
    <n v="16"/>
    <s v="May 21, 2024 09:06:31 PDT"/>
    <s v="Detroit, Michigan, United States"/>
    <x v="1"/>
    <n v="495.2"/>
    <s v="Detroit"/>
    <s v=" Michigan"/>
    <s v=" United States"/>
    <m/>
    <n v="61"/>
    <n v="1433"/>
    <n v="1506"/>
  </r>
  <r>
    <x v="60"/>
    <x v="310"/>
    <s v="Eau de Toilette"/>
    <n v="55.99"/>
    <s v="US $55.99"/>
    <n v="3"/>
    <s v="3 available / 14 sold"/>
    <n v="14"/>
    <s v="May 24, 2024 02:29:05 PDT"/>
    <s v="Toronto,Ontario, Canada"/>
    <x v="0"/>
    <n v="783.86"/>
    <s v="Toronto"/>
    <s v="Ontario"/>
    <s v=" Canada"/>
    <m/>
    <n v="61"/>
    <n v="1480"/>
    <n v="1329"/>
  </r>
  <r>
    <x v="60"/>
    <x v="311"/>
    <s v="Eau de Toilette"/>
    <n v="53.99"/>
    <s v="US $53.99/ea"/>
    <n v="2"/>
    <s v="2 available / 10 sold"/>
    <n v="10"/>
    <s v="May 22, 2024 09:37:26 PDT"/>
    <s v="New York, New York, Taiwan"/>
    <x v="0"/>
    <n v="539.9"/>
    <s v="New York"/>
    <s v=" New York"/>
    <s v=" Taiwan"/>
    <m/>
    <n v="61"/>
    <n v="1586"/>
    <n v="1482"/>
  </r>
  <r>
    <x v="60"/>
    <x v="312"/>
    <s v="Eau De Parfum 2 Pcs Set"/>
    <n v="79.989999999999995"/>
    <s v="US $79.99"/>
    <n v="10"/>
    <s v="More than 10 available / 7 sold"/>
    <n v="7"/>
    <s v="May 21, 2024 11:08:57 PDT"/>
    <s v="Long Island City, New York, United States"/>
    <x v="0"/>
    <n v="559.92999999999995"/>
    <s v="Long Island City"/>
    <s v=" New York"/>
    <s v=" United States"/>
    <m/>
    <n v="61"/>
    <n v="1686"/>
    <n v="1459"/>
  </r>
  <r>
    <x v="60"/>
    <x v="313"/>
    <s v="Eau de Toilette"/>
    <n v="28.99"/>
    <s v="US $28.99/ea"/>
    <n v="10"/>
    <s v="More than 10 available / 7 sold"/>
    <n v="7"/>
    <s v="May 08, 2024 15:45:56 PDT"/>
    <s v="Katy, Texas, United States"/>
    <x v="1"/>
    <n v="202.92999999999998"/>
    <s v="Katy"/>
    <s v=" Texas"/>
    <s v=" United States"/>
    <m/>
    <n v="61"/>
    <n v="1686"/>
    <n v="1748"/>
  </r>
  <r>
    <x v="60"/>
    <x v="314"/>
    <s v="Eau de Parfum"/>
    <n v="26"/>
    <s v="US $26.00"/>
    <n v="5"/>
    <s v="5 available / 5 sold"/>
    <n v="5"/>
    <s v="May 24, 2024 00:58:14 PDT"/>
    <s v="Hamtramck, Michigan, United States"/>
    <x v="0"/>
    <n v="130"/>
    <s v="Hamtramck"/>
    <s v=" Michigan"/>
    <s v=" United States"/>
    <m/>
    <n v="61"/>
    <n v="1754"/>
    <n v="1841"/>
  </r>
  <r>
    <x v="60"/>
    <x v="315"/>
    <s v="Eau de Toilette"/>
    <n v="32.99"/>
    <s v="US $32.99"/>
    <n v="2"/>
    <s v="2 available / 3 sold"/>
    <n v="3"/>
    <s v="May 16, 2024 12:44:08 PDT"/>
    <s v="New York, New York, United States"/>
    <x v="1"/>
    <n v="98.97"/>
    <s v="New York"/>
    <s v=" New York"/>
    <s v=" United States"/>
    <m/>
    <n v="61"/>
    <n v="1848"/>
    <n v="1875"/>
  </r>
  <r>
    <x v="60"/>
    <x v="316"/>
    <s v="Eau de Parfum"/>
    <n v="95"/>
    <s v="US $95.00"/>
    <m/>
    <s v=""/>
    <m/>
    <s v=""/>
    <s v="West Hollywood, California, United States"/>
    <x v="0"/>
    <n v="0"/>
    <s v="West Hollywood"/>
    <s v=" California"/>
    <s v=" United States"/>
    <m/>
    <n v="61"/>
    <e v="#N/A"/>
    <n v="1979"/>
  </r>
  <r>
    <x v="60"/>
    <x v="317"/>
    <s v="Eau de Parfum"/>
    <n v="13"/>
    <s v="US $13.00"/>
    <m/>
    <s v=""/>
    <m/>
    <s v=""/>
    <s v="Chino, California, United States"/>
    <x v="0"/>
    <n v="0"/>
    <s v="Chino"/>
    <s v=" California"/>
    <s v=" United States"/>
    <m/>
    <n v="61"/>
    <e v="#N/A"/>
    <n v="1979"/>
  </r>
  <r>
    <x v="61"/>
    <x v="318"/>
    <s v="Eau de Toilette"/>
    <n v="32.880000000000003"/>
    <s v="US $32.88/ea"/>
    <n v="7"/>
    <s v="7 available / 36 sold"/>
    <n v="36"/>
    <s v="May 19, 2024 18:40:40 PDT"/>
    <s v="California or Hong Kong, Hong Kong"/>
    <x v="0"/>
    <n v="1183.68"/>
    <s v="California or Hong Kong"/>
    <s v=" Hong Kong"/>
    <m/>
    <m/>
    <n v="62"/>
    <n v="1122"/>
    <n v="1194"/>
  </r>
  <r>
    <x v="61"/>
    <x v="319"/>
    <s v="Eau de Toilette"/>
    <n v="45.69"/>
    <s v="US $45.69/ea"/>
    <n v="8"/>
    <s v="8 available / 31 sold"/>
    <n v="31"/>
    <s v="May 15, 2024 03:14:10 PDT"/>
    <s v="Houston, Texas, HongKong, China"/>
    <x v="1"/>
    <n v="1416.3899999999999"/>
    <s v="Houston"/>
    <s v=" Texas"/>
    <s v=" HongKong"/>
    <s v=" China"/>
    <n v="62"/>
    <n v="1177"/>
    <n v="1102"/>
  </r>
  <r>
    <x v="61"/>
    <x v="320"/>
    <s v="Eau de Toilette"/>
    <n v="34.869999999999997"/>
    <s v="US $34.87/ea"/>
    <n v="10"/>
    <s v="10 available / 27 sold"/>
    <n v="27"/>
    <s v="May 15, 2024 03:14:52 PDT"/>
    <s v="Houston, Texas, HongKong, China"/>
    <x v="0"/>
    <n v="941.4899999999999"/>
    <s v="Houston"/>
    <s v=" Texas"/>
    <s v=" HongKong"/>
    <s v=" China"/>
    <n v="62"/>
    <n v="1226"/>
    <n v="1278"/>
  </r>
  <r>
    <x v="61"/>
    <x v="321"/>
    <s v="Eau de Parfum"/>
    <n v="29.99"/>
    <s v="US $29.99/ea"/>
    <n v="10"/>
    <s v="More than 10 available / 25 sold"/>
    <n v="25"/>
    <s v="Mar 06, 2024 12:02:36 PST"/>
    <s v="Keyport, New Jersey, United States"/>
    <x v="1"/>
    <n v="749.75"/>
    <s v="Keyport"/>
    <s v=" New Jersey"/>
    <s v=" United States"/>
    <m/>
    <n v="62"/>
    <n v="1257"/>
    <n v="1345"/>
  </r>
  <r>
    <x v="61"/>
    <x v="322"/>
    <s v="Eau de Toilette"/>
    <n v="16.48"/>
    <s v="US $16.48"/>
    <n v="10"/>
    <s v="More than 10 available / 24 sold"/>
    <n v="24"/>
    <s v="May 19, 2024 18:22:54 PDT"/>
    <s v="Austell, Georgia, United States"/>
    <x v="1"/>
    <n v="395.52"/>
    <s v="Austell"/>
    <s v=" Georgia"/>
    <s v=" United States"/>
    <m/>
    <n v="62"/>
    <n v="1275"/>
    <n v="1586"/>
  </r>
  <r>
    <x v="61"/>
    <x v="323"/>
    <s v="Eau de Toilette"/>
    <n v="33.86"/>
    <s v="US $33.86/ea"/>
    <n v="8"/>
    <s v="8 available / 18 sold"/>
    <n v="18"/>
    <s v="May 15, 2024 03:09:55 PDT"/>
    <s v="Houston, Texas, HongKong, China"/>
    <x v="0"/>
    <n v="609.48"/>
    <s v="Houston"/>
    <s v=" Texas"/>
    <s v=" HongKong"/>
    <s v=" China"/>
    <n v="62"/>
    <n v="1389"/>
    <n v="1432"/>
  </r>
  <r>
    <x v="61"/>
    <x v="324"/>
    <s v="Eau de Parfum"/>
    <n v="24.5"/>
    <s v="US $24.50/ea"/>
    <n v="10"/>
    <s v="More than 10 available / 18 sold"/>
    <n v="18"/>
    <s v="May 24, 2024 06:42:45 PDT"/>
    <s v="Brooklyn, New York, United States"/>
    <x v="0"/>
    <n v="441"/>
    <s v="Brooklyn"/>
    <s v=" New York"/>
    <s v=" United States"/>
    <m/>
    <n v="62"/>
    <n v="1389"/>
    <n v="1543"/>
  </r>
  <r>
    <x v="61"/>
    <x v="325"/>
    <s v="Eau de Parfum"/>
    <n v="64.989999999999995"/>
    <s v="US $64.99"/>
    <n v="10"/>
    <s v="More than 10 available / 15 sold"/>
    <n v="15"/>
    <s v="May 08, 2024 09:23:26 PDT"/>
    <s v="Miami, Florida, United States"/>
    <x v="1"/>
    <n v="974.84999999999991"/>
    <s v="Miami"/>
    <s v=" Florida"/>
    <s v=" United States"/>
    <m/>
    <n v="62"/>
    <n v="1456"/>
    <n v="1267"/>
  </r>
  <r>
    <x v="61"/>
    <x v="326"/>
    <s v="Eau de Toilette"/>
    <n v="64.02"/>
    <s v="US $64.02"/>
    <n v="2"/>
    <s v="2 available / 10 sold"/>
    <n v="10"/>
    <s v="May 19, 2024 17:40:35 PDT"/>
    <s v="Hackensack, New Jersey, United States"/>
    <x v="1"/>
    <n v="640.19999999999993"/>
    <s v="Hackensack"/>
    <s v=" New Jersey"/>
    <s v=" United States"/>
    <m/>
    <n v="62"/>
    <n v="1586"/>
    <n v="1410"/>
  </r>
  <r>
    <x v="61"/>
    <x v="327"/>
    <s v="Eau de Toilette"/>
    <n v="45.68"/>
    <s v="US $45.68/ea"/>
    <n v="10"/>
    <s v="More than 10 available / 5 sold"/>
    <n v="5"/>
    <s v="May 22, 2024 19:40:47 PDT"/>
    <s v="Sacramento, California, United States"/>
    <x v="1"/>
    <n v="228.4"/>
    <s v="Sacramento"/>
    <s v=" California"/>
    <s v=" United States"/>
    <m/>
    <n v="62"/>
    <n v="1754"/>
    <n v="1719"/>
  </r>
  <r>
    <x v="61"/>
    <x v="328"/>
    <s v="Eau de Toilette"/>
    <n v="49.99"/>
    <s v="US $49.99/ea"/>
    <n v="2"/>
    <s v="2 available / 3 sold"/>
    <n v="3"/>
    <s v="May 24, 2024 06:45:32 PDT"/>
    <s v="HK, Hong Kong"/>
    <x v="1"/>
    <n v="149.97"/>
    <s v="HK"/>
    <s v=" Hong Kong"/>
    <m/>
    <m/>
    <n v="62"/>
    <n v="1848"/>
    <n v="1814"/>
  </r>
  <r>
    <x v="61"/>
    <x v="329"/>
    <s v="Eau de Parfum"/>
    <n v="250"/>
    <s v="US $250.00"/>
    <m/>
    <s v=""/>
    <m/>
    <s v=""/>
    <s v="Paterson, New Jersey, United States"/>
    <x v="1"/>
    <n v="0"/>
    <s v="Paterson"/>
    <s v=" New Jersey"/>
    <s v=" United States"/>
    <m/>
    <n v="62"/>
    <e v="#N/A"/>
    <n v="1979"/>
  </r>
  <r>
    <x v="62"/>
    <x v="330"/>
    <s v="Eau de Parfum"/>
    <n v="25.7"/>
    <s v="US $25.70/ea"/>
    <n v="10"/>
    <s v="More than 10 available / 72 sold"/>
    <n v="72"/>
    <s v="Apr 12, 2024 07:43:55 PDT"/>
    <s v="New York, New York, United States"/>
    <x v="1"/>
    <n v="1850.3999999999999"/>
    <s v="New York"/>
    <s v=" New York"/>
    <s v=" United States"/>
    <m/>
    <n v="63"/>
    <n v="888"/>
    <n v="988"/>
  </r>
  <r>
    <x v="62"/>
    <x v="331"/>
    <s v="Eau de Parfum"/>
    <n v="21.8"/>
    <s v="US $21.80/ea"/>
    <n v="10"/>
    <s v="More than 10 available / 7 sold"/>
    <n v="7"/>
    <s v="Apr 16, 2024 13:49:22 PDT"/>
    <s v="New York, New York, United States"/>
    <x v="1"/>
    <n v="152.6"/>
    <s v="New York"/>
    <s v=" New York"/>
    <s v=" United States"/>
    <m/>
    <n v="63"/>
    <n v="1686"/>
    <n v="1809"/>
  </r>
  <r>
    <x v="63"/>
    <x v="332"/>
    <s v="Eau de Parfum"/>
    <n v="69.989999999999995"/>
    <s v="US $69.99"/>
    <n v="3"/>
    <s v="3 available / 34 sold"/>
    <n v="34"/>
    <s v="May 19, 2024 05:56:43 PDT"/>
    <s v="California, Hong Kong"/>
    <x v="0"/>
    <n v="2379.66"/>
    <s v="California"/>
    <s v=" Hong Kong"/>
    <m/>
    <m/>
    <n v="64"/>
    <n v="1144"/>
    <n v="903"/>
  </r>
  <r>
    <x v="63"/>
    <x v="332"/>
    <s v="Eau de Parfum"/>
    <n v="100.99"/>
    <s v="US $100.99"/>
    <m/>
    <s v="Last One / 13 sold"/>
    <n v="13"/>
    <s v="May 21, 2024 20:08:09 PDT"/>
    <s v="Oxnard, California, United States"/>
    <x v="0"/>
    <n v="1312.87"/>
    <s v="Oxnard"/>
    <s v=" California"/>
    <s v=" United States"/>
    <m/>
    <n v="64"/>
    <n v="1509"/>
    <n v="1134"/>
  </r>
  <r>
    <x v="64"/>
    <x v="333"/>
    <s v="Eau de Toilette"/>
    <n v="28.75"/>
    <s v="US $28.75"/>
    <m/>
    <s v="Limited quantity available / 12,739 sold"/>
    <n v="12739"/>
    <s v="May 24, 2024 08:44:02 PDT"/>
    <s v="Hackensack, New Jersey, United States"/>
    <x v="1"/>
    <n v="366246.25"/>
    <s v="Hackensack"/>
    <s v=" New Jersey"/>
    <s v=" United States"/>
    <m/>
    <n v="65"/>
    <n v="13"/>
    <n v="13"/>
  </r>
  <r>
    <x v="65"/>
    <x v="334"/>
    <s v="Eau de Toilette"/>
    <n v="29.97"/>
    <s v="US $29.97/ea"/>
    <n v="93"/>
    <s v="93 available / 2,311 sold"/>
    <n v="2311"/>
    <s v="May 21, 2024 02:44:04 PDT"/>
    <s v="Dallas, Texas, United States"/>
    <x v="0"/>
    <n v="69260.67"/>
    <s v="Dallas"/>
    <s v=" Texas"/>
    <s v=" United States"/>
    <m/>
    <n v="66"/>
    <n v="128"/>
    <n v="137"/>
  </r>
  <r>
    <x v="65"/>
    <x v="335"/>
    <s v="Eau de Toilette"/>
    <n v="25.27"/>
    <s v="US $25.27/ea"/>
    <n v="106"/>
    <s v="106 available / 539 sold"/>
    <n v="539"/>
    <s v="May 21, 2024 09:40:08 PDT"/>
    <s v="Dallas, Texas, United States"/>
    <x v="0"/>
    <n v="13620.53"/>
    <s v="Dallas"/>
    <s v=" Texas"/>
    <s v=" United States"/>
    <m/>
    <n v="66"/>
    <n v="346"/>
    <n v="403"/>
  </r>
  <r>
    <x v="65"/>
    <x v="336"/>
    <s v="Eau de Toilette"/>
    <n v="24.04"/>
    <s v="US $24.04/ea"/>
    <m/>
    <s v="Limited quantity available / 221 sold"/>
    <n v="221"/>
    <s v="May 22, 2024 10:12:03 PDT"/>
    <s v="Hackensack, New Jersey, United States"/>
    <x v="0"/>
    <n v="5312.84"/>
    <s v="Hackensack"/>
    <s v=" New Jersey"/>
    <s v=" United States"/>
    <m/>
    <n v="66"/>
    <n v="568"/>
    <n v="667"/>
  </r>
  <r>
    <x v="65"/>
    <x v="337"/>
    <s v="Eau de Toilette"/>
    <n v="22.53"/>
    <s v="US $22.53/ea"/>
    <n v="34"/>
    <s v="34 available / 82 sold"/>
    <n v="82"/>
    <s v="May 06, 2024 10:32:38 PDT"/>
    <s v="Dallas, Texas, United States"/>
    <x v="0"/>
    <n v="1847.46"/>
    <s v="Dallas"/>
    <s v=" Texas"/>
    <s v=" United States"/>
    <m/>
    <n v="66"/>
    <n v="839"/>
    <n v="990"/>
  </r>
  <r>
    <x v="65"/>
    <x v="338"/>
    <s v="Does Not Apply"/>
    <n v="20"/>
    <s v="US $20.00/ea"/>
    <n v="10"/>
    <s v="More than 10 available / 79 sold"/>
    <n v="79"/>
    <s v="Apr 28, 2024 19:08:51 PDT"/>
    <s v="New York, New York, United States"/>
    <x v="0"/>
    <n v="1580"/>
    <s v="New York"/>
    <s v=" New York"/>
    <s v=" United States"/>
    <m/>
    <n v="66"/>
    <n v="851"/>
    <n v="1060"/>
  </r>
  <r>
    <x v="65"/>
    <x v="339"/>
    <s v="Eau de Toilette"/>
    <n v="27.06"/>
    <s v="US $27.06/ea"/>
    <n v="18"/>
    <s v="18 available / 21 sold"/>
    <n v="21"/>
    <s v="May 17, 2024 21:58:16 PDT"/>
    <s v="Dallas, Texas, United States"/>
    <x v="0"/>
    <n v="568.26"/>
    <s v="Dallas"/>
    <s v=" Texas"/>
    <s v=" United States"/>
    <m/>
    <n v="66"/>
    <n v="1329"/>
    <n v="1456"/>
  </r>
  <r>
    <x v="66"/>
    <x v="340"/>
    <s v=""/>
    <n v="23.89"/>
    <s v="US $23.89/ea"/>
    <m/>
    <s v="Limited quantity available / 54,052 sold"/>
    <n v="54052"/>
    <s v="May 24, 2024 03:59:39 PDT"/>
    <s v="Hackensack, New Jersey, United States"/>
    <x v="1"/>
    <n v="1291302.28"/>
    <s v="Hackensack"/>
    <s v=" New Jersey"/>
    <s v=" United States"/>
    <m/>
    <n v="67"/>
    <n v="1"/>
    <n v="2"/>
  </r>
  <r>
    <x v="66"/>
    <x v="341"/>
    <s v="Eau de Toilette"/>
    <n v="23.56"/>
    <s v="US $23.56/ea"/>
    <m/>
    <s v="Limited quantity available / 24,048 sold"/>
    <n v="24048"/>
    <s v="May 23, 2024 08:46:31 PDT"/>
    <s v="Dallas, Texas, United States"/>
    <x v="1"/>
    <n v="566570.88"/>
    <s v="Dallas"/>
    <s v=" Texas"/>
    <s v=" United States"/>
    <m/>
    <n v="67"/>
    <n v="5"/>
    <n v="7"/>
  </r>
  <r>
    <x v="66"/>
    <x v="342"/>
    <s v="Eau de Parfum"/>
    <n v="26.66"/>
    <s v="US $26.66/ea"/>
    <m/>
    <s v="Limited quantity available / 17,854 sold"/>
    <n v="17854"/>
    <s v="May 24, 2024 07:32:39 PDT"/>
    <s v="Hackensack, New Jersey, United States"/>
    <x v="0"/>
    <n v="475987.64"/>
    <s v="Hackensack"/>
    <s v=" New Jersey"/>
    <s v=" United States"/>
    <m/>
    <n v="67"/>
    <n v="9"/>
    <n v="9"/>
  </r>
  <r>
    <x v="66"/>
    <x v="343"/>
    <s v="Eau de Parfum"/>
    <n v="32.119999999999997"/>
    <s v="US $32.12"/>
    <m/>
    <s v="Limited quantity available / 7,018 sold"/>
    <n v="7018"/>
    <s v="May 24, 2024 08:16:13 PDT"/>
    <s v="Hackensack, New Jersey, United States"/>
    <x v="0"/>
    <n v="225418.15999999997"/>
    <s v="Hackensack"/>
    <s v=" New Jersey"/>
    <s v=" United States"/>
    <m/>
    <n v="67"/>
    <n v="31"/>
    <n v="30"/>
  </r>
  <r>
    <x v="66"/>
    <x v="344"/>
    <s v="Eau de Parfum"/>
    <n v="23.88"/>
    <s v="US $23.88/ea"/>
    <m/>
    <s v="Limited quantity available / 5,587 sold"/>
    <n v="5587"/>
    <s v="May 22, 2024 07:35:03 PDT"/>
    <s v="Hackensack, New Jersey, United States"/>
    <x v="0"/>
    <n v="133417.56"/>
    <s v="Hackensack"/>
    <s v=" New Jersey"/>
    <s v=" United States"/>
    <m/>
    <n v="67"/>
    <n v="40"/>
    <n v="69"/>
  </r>
  <r>
    <x v="66"/>
    <x v="345"/>
    <s v="Eau de Toilette"/>
    <n v="40.6"/>
    <s v="US $40.60/ea"/>
    <m/>
    <s v="Limited quantity available / 5,582 sold"/>
    <n v="5582"/>
    <s v="May 24, 2024 09:35:06 PDT"/>
    <s v="Dallas, Texas, United States"/>
    <x v="1"/>
    <n v="226629.2"/>
    <s v="Dallas"/>
    <s v=" Texas"/>
    <s v=" United States"/>
    <m/>
    <n v="67"/>
    <n v="41"/>
    <n v="28"/>
  </r>
  <r>
    <x v="66"/>
    <x v="346"/>
    <s v="Eau de Toilette"/>
    <n v="28.02"/>
    <s v="US $28.02/ea"/>
    <m/>
    <s v="Limited quantity available / 5,377 sold"/>
    <n v="5377"/>
    <s v="May 23, 2024 00:47:54 PDT"/>
    <s v="Hackensack, New Jersey, United States"/>
    <x v="1"/>
    <n v="150663.54"/>
    <s v="Hackensack"/>
    <s v=" New Jersey"/>
    <s v=" United States"/>
    <m/>
    <n v="67"/>
    <n v="44"/>
    <n v="53"/>
  </r>
  <r>
    <x v="66"/>
    <x v="347"/>
    <s v="Eau de Parfume"/>
    <n v="26.43"/>
    <s v="US $26.43/ea"/>
    <n v="96"/>
    <s v="96 available / 5,314 sold"/>
    <n v="5314"/>
    <s v="May 24, 2024 10:14:07 PDT"/>
    <s v="Dallas, Texas, United States"/>
    <x v="0"/>
    <n v="140449.01999999999"/>
    <s v="Dallas"/>
    <s v=" Texas"/>
    <s v=" United States"/>
    <m/>
    <n v="67"/>
    <n v="46"/>
    <n v="58"/>
  </r>
  <r>
    <x v="66"/>
    <x v="348"/>
    <s v="Eau de Parfum"/>
    <n v="25.98"/>
    <s v="US $25.98/ea"/>
    <n v="10"/>
    <s v="More than 10 available / 5,255 sold"/>
    <n v="5255"/>
    <s v="May 23, 2024 17:00:31 PDT"/>
    <s v="Hackensack, New Jersey, United States"/>
    <x v="0"/>
    <n v="136524.9"/>
    <s v="Hackensack"/>
    <s v=" New Jersey"/>
    <s v=" United States"/>
    <m/>
    <n v="67"/>
    <n v="48"/>
    <n v="63"/>
  </r>
  <r>
    <x v="66"/>
    <x v="349"/>
    <s v="Eau de Toilette"/>
    <n v="32.979999999999997"/>
    <s v="US $32.98/ea"/>
    <n v="10"/>
    <s v="More than 10 available / 4,427 sold"/>
    <n v="4427"/>
    <s v="May 23, 2024 23:46:32 PDT"/>
    <s v="Hackensack, New Jersey, United States"/>
    <x v="1"/>
    <n v="146002.46"/>
    <s v="Hackensack"/>
    <s v=" New Jersey"/>
    <s v=" United States"/>
    <m/>
    <n v="67"/>
    <n v="72"/>
    <n v="56"/>
  </r>
  <r>
    <x v="66"/>
    <x v="350"/>
    <s v="Body Lotion"/>
    <n v="18.88"/>
    <s v="US $18.88/ea"/>
    <n v="10"/>
    <s v="More than 10 available / 2,002 sold"/>
    <n v="2002"/>
    <s v="May 22, 2024 18:31:31 PDT"/>
    <s v="Hackensack, New Jersey, United States"/>
    <x v="0"/>
    <n v="37797.759999999995"/>
    <s v="Hackensack"/>
    <s v=" New Jersey"/>
    <s v=" United States"/>
    <m/>
    <n v="67"/>
    <n v="143"/>
    <n v="216"/>
  </r>
  <r>
    <x v="66"/>
    <x v="351"/>
    <s v="Eau de Toilette"/>
    <n v="26.15"/>
    <s v="US $26.15/ea"/>
    <n v="112"/>
    <s v="112 available / 1,954 sold"/>
    <n v="1954"/>
    <s v="May 23, 2024 12:01:33 PDT"/>
    <s v="Dallas, Texas, United States"/>
    <x v="0"/>
    <n v="51097.1"/>
    <s v="Dallas"/>
    <s v=" Texas"/>
    <s v=" United States"/>
    <m/>
    <n v="67"/>
    <n v="151"/>
    <n v="169"/>
  </r>
  <r>
    <x v="66"/>
    <x v="352"/>
    <s v="Eau de Toilette"/>
    <n v="25.98"/>
    <s v="US $25.98/ea"/>
    <n v="10"/>
    <s v="More than 10 available / 1,536 sold"/>
    <n v="1536"/>
    <s v="May 24, 2024 10:18:05 PDT"/>
    <s v="Hackensack, New Jersey, United States"/>
    <x v="1"/>
    <n v="39905.279999999999"/>
    <s v="Hackensack"/>
    <s v=" New Jersey"/>
    <s v=" United States"/>
    <m/>
    <n v="67"/>
    <n v="181"/>
    <n v="206"/>
  </r>
  <r>
    <x v="66"/>
    <x v="353"/>
    <s v="Eau de Toilette"/>
    <n v="31.08"/>
    <s v="US $31.08/ea"/>
    <n v="842"/>
    <s v="842 available / 1,362 sold"/>
    <n v="1362"/>
    <s v="May 21, 2024 23:15:46 PDT"/>
    <s v="Dallas, Texas, United States"/>
    <x v="1"/>
    <n v="42330.96"/>
    <s v="Dallas"/>
    <s v=" Texas"/>
    <s v=" United States"/>
    <m/>
    <n v="67"/>
    <n v="200"/>
    <n v="194"/>
  </r>
  <r>
    <x v="66"/>
    <x v="354"/>
    <s v="Eau de Parfum"/>
    <n v="23.95"/>
    <s v="US $23.95/ea"/>
    <n v="5"/>
    <s v="5 available / 655 sold"/>
    <n v="655"/>
    <s v="May 22, 2024 07:11:27 PDT"/>
    <s v="TX, United States"/>
    <x v="0"/>
    <n v="15687.25"/>
    <s v="TX"/>
    <s v=" United States"/>
    <m/>
    <m/>
    <n v="67"/>
    <n v="297"/>
    <n v="371"/>
  </r>
  <r>
    <x v="66"/>
    <x v="355"/>
    <s v="Eau de Parfum"/>
    <n v="24.65"/>
    <s v="US $24.65"/>
    <n v="10"/>
    <s v="More than 10 available / 615 sold"/>
    <n v="615"/>
    <s v="Jan 29, 2024 10:17:36 PST"/>
    <s v="Poway, California, United States"/>
    <x v="0"/>
    <n v="15159.75"/>
    <s v="Poway"/>
    <s v=" California"/>
    <s v=" United States"/>
    <m/>
    <n v="67"/>
    <n v="312"/>
    <n v="382"/>
  </r>
  <r>
    <x v="66"/>
    <x v="356"/>
    <s v="Eau de Parfum"/>
    <n v="25.57"/>
    <s v="US $25.57/ea"/>
    <n v="194"/>
    <s v="194 available / 472 sold"/>
    <n v="472"/>
    <s v="May 24, 2024 07:31:11 PDT"/>
    <s v="Dallas, Texas, United States"/>
    <x v="0"/>
    <n v="12069.04"/>
    <s v="Dallas"/>
    <s v=" Texas"/>
    <s v=" United States"/>
    <m/>
    <n v="67"/>
    <n v="369"/>
    <n v="435"/>
  </r>
  <r>
    <x v="66"/>
    <x v="357"/>
    <s v="Eau de Parfum"/>
    <n v="25.56"/>
    <s v="US $25.56"/>
    <m/>
    <s v="Limited quantity available / 460 sold"/>
    <n v="460"/>
    <s v="May 24, 2024 07:47:02 PDT"/>
    <s v="Hackensack, New Jersey, United States"/>
    <x v="0"/>
    <n v="11757.599999999999"/>
    <s v="Hackensack"/>
    <s v=" New Jersey"/>
    <s v=" United States"/>
    <m/>
    <n v="67"/>
    <n v="374"/>
    <n v="440"/>
  </r>
  <r>
    <x v="66"/>
    <x v="358"/>
    <s v="Eau de Toilette"/>
    <n v="19.16"/>
    <s v="US $19.16/ea"/>
    <n v="72"/>
    <s v="72 available / 348 sold"/>
    <n v="348"/>
    <s v="May 24, 2024 01:43:20 PDT"/>
    <s v="Dallas, Texas, United States"/>
    <x v="1"/>
    <n v="6667.68"/>
    <s v="Dallas"/>
    <s v=" Texas"/>
    <s v=" United States"/>
    <m/>
    <n v="67"/>
    <n v="448"/>
    <n v="607"/>
  </r>
  <r>
    <x v="66"/>
    <x v="359"/>
    <s v="Eau de Parfum"/>
    <n v="22.99"/>
    <s v="US $22.99"/>
    <n v="10"/>
    <s v="More than 10 available / 347 sold"/>
    <n v="347"/>
    <s v="May 23, 2024 13:35:36 PDT"/>
    <s v="Brooklyn, New York, United States"/>
    <x v="0"/>
    <n v="7977.53"/>
    <s v="Brooklyn"/>
    <s v=" New York"/>
    <s v=" United States"/>
    <m/>
    <n v="67"/>
    <n v="449"/>
    <n v="543"/>
  </r>
  <r>
    <x v="66"/>
    <x v="360"/>
    <s v="Eau de Toilette"/>
    <n v="31.57"/>
    <s v="US $31.57"/>
    <n v="10"/>
    <s v="More than 10 available / 287 sold"/>
    <n v="287"/>
    <s v="May 24, 2024 07:35:03 PDT"/>
    <s v="Hackensack, New Jersey, United States"/>
    <x v="1"/>
    <n v="9060.59"/>
    <s v="Hackensack"/>
    <s v=" New Jersey"/>
    <s v=" United States"/>
    <m/>
    <n v="67"/>
    <n v="490"/>
    <n v="517"/>
  </r>
  <r>
    <x v="66"/>
    <x v="361"/>
    <s v="Eau de Toilette"/>
    <n v="21.95"/>
    <s v="US $21.95/ea"/>
    <n v="3"/>
    <s v="3 available / 189 sold"/>
    <n v="189"/>
    <s v="Apr 23, 2024 19:35:29 PDT"/>
    <s v="New York, New York, United States"/>
    <x v="1"/>
    <n v="4148.55"/>
    <s v="New York"/>
    <s v=" New York"/>
    <s v=" United States"/>
    <m/>
    <n v="67"/>
    <n v="596"/>
    <n v="729"/>
  </r>
  <r>
    <x v="66"/>
    <x v="362"/>
    <s v="Eau de Parfum"/>
    <n v="10.35"/>
    <s v="US $10.35/ea"/>
    <n v="10"/>
    <s v="10 available / 182 sold"/>
    <n v="182"/>
    <s v="May 07, 2024 20:28:32 PDT"/>
    <s v="Westminster, California, United States"/>
    <x v="0"/>
    <n v="1883.7"/>
    <s v="Westminster"/>
    <s v=" California"/>
    <s v=" United States"/>
    <m/>
    <n v="67"/>
    <n v="604"/>
    <n v="982"/>
  </r>
  <r>
    <x v="66"/>
    <x v="363"/>
    <s v="Eau de Toilette"/>
    <n v="25.69"/>
    <s v="US $25.69/ea"/>
    <n v="11"/>
    <s v="11 available / 169 sold"/>
    <n v="169"/>
    <s v="May 22, 2024 22:59:20 PDT"/>
    <s v="Dallas, Texas, United States"/>
    <x v="0"/>
    <n v="4341.6100000000006"/>
    <s v="Dallas"/>
    <s v=" Texas"/>
    <s v=" United States"/>
    <m/>
    <n v="67"/>
    <n v="631"/>
    <n v="717"/>
  </r>
  <r>
    <x v="66"/>
    <x v="364"/>
    <s v="Eau De Parfum"/>
    <n v="29"/>
    <s v="US $29.00/ea"/>
    <n v="5"/>
    <s v="5 available / 126 sold"/>
    <n v="126"/>
    <s v="May 24, 2024 07:55:35 PDT"/>
    <s v="Edison, New Jersey, United States"/>
    <x v="0"/>
    <n v="3654"/>
    <s v="Edison"/>
    <s v=" New Jersey"/>
    <s v=" United States"/>
    <m/>
    <n v="67"/>
    <n v="718"/>
    <n v="769"/>
  </r>
  <r>
    <x v="66"/>
    <x v="365"/>
    <s v="Eau de Toilette"/>
    <n v="28.99"/>
    <s v="US $28.99/ea"/>
    <n v="10"/>
    <s v="More than 10 available / 124 sold"/>
    <n v="124"/>
    <s v="May 05, 2024 01:21:25 PDT"/>
    <s v="Edison, New Jersey, United States"/>
    <x v="1"/>
    <n v="3594.7599999999998"/>
    <s v="Edison"/>
    <s v=" New Jersey"/>
    <s v=" United States"/>
    <m/>
    <n v="67"/>
    <n v="724"/>
    <n v="774"/>
  </r>
  <r>
    <x v="66"/>
    <x v="366"/>
    <s v="Eau de Parfum"/>
    <n v="21.27"/>
    <s v="US $21.27/ea"/>
    <n v="10"/>
    <s v="More than 10 available / 112 sold"/>
    <n v="112"/>
    <s v="May 23, 2024 08:39:28 PDT"/>
    <s v="United States"/>
    <x v="1"/>
    <n v="2382.2399999999998"/>
    <s v="United States"/>
    <m/>
    <m/>
    <m/>
    <n v="67"/>
    <n v="759"/>
    <n v="901"/>
  </r>
  <r>
    <x v="66"/>
    <x v="367"/>
    <s v="Eau de Toilette"/>
    <n v="17.57"/>
    <s v="US $17.57/ea"/>
    <n v="62"/>
    <s v="62 available / 83 sold"/>
    <n v="83"/>
    <s v="May 24, 2024 07:38:15 PDT"/>
    <s v="Dallas, Texas, United States"/>
    <x v="0"/>
    <n v="1458.31"/>
    <s v="Dallas"/>
    <s v=" Texas"/>
    <s v=" United States"/>
    <m/>
    <n v="67"/>
    <n v="834"/>
    <n v="1084"/>
  </r>
  <r>
    <x v="66"/>
    <x v="368"/>
    <s v="Aftershave"/>
    <n v="23.79"/>
    <s v="US $23.79/ea"/>
    <n v="5"/>
    <s v="5 available / 83 sold"/>
    <n v="83"/>
    <s v="May 23, 2024 15:45:55 PDT"/>
    <s v="Edison, New Jersey, United States"/>
    <x v="1"/>
    <n v="1974.57"/>
    <s v="Edison"/>
    <s v=" New Jersey"/>
    <s v=" United States"/>
    <m/>
    <n v="67"/>
    <n v="834"/>
    <n v="958"/>
  </r>
  <r>
    <x v="66"/>
    <x v="369"/>
    <s v="Eau de Parfum"/>
    <n v="21.27"/>
    <s v="US $21.27/ea"/>
    <n v="10"/>
    <s v="More than 10 available / 30 sold"/>
    <n v="30"/>
    <s v="May 09, 2024 20:48:12 PDT"/>
    <s v="Rowland Heights, California, United States"/>
    <x v="1"/>
    <n v="638.1"/>
    <s v="Rowland Heights"/>
    <s v=" California"/>
    <s v=" United States"/>
    <m/>
    <n v="67"/>
    <n v="1184"/>
    <n v="1413"/>
  </r>
  <r>
    <x v="66"/>
    <x v="370"/>
    <s v="Eau de Toilette"/>
    <n v="24.95"/>
    <s v="US $24.95"/>
    <n v="6"/>
    <s v="6 available / 8 sold"/>
    <n v="8"/>
    <s v=""/>
    <s v="Oneida, Tennessee, United States"/>
    <x v="1"/>
    <n v="199.6"/>
    <s v="Oneida"/>
    <s v=" Tennessee"/>
    <s v=" United States"/>
    <m/>
    <n v="67"/>
    <n v="1644"/>
    <n v="1758"/>
  </r>
  <r>
    <x v="66"/>
    <x v="371"/>
    <s v="Eau de Parfum"/>
    <n v="22.99"/>
    <s v="US $22.99/ea"/>
    <n v="10"/>
    <s v="More than 10 available / 7 sold"/>
    <n v="7"/>
    <s v="May 23, 2024 11:25:45 PDT"/>
    <s v="Fort Wayne, Indiana, United States"/>
    <x v="0"/>
    <n v="160.92999999999998"/>
    <s v="Fort Wayne"/>
    <s v=" Indiana"/>
    <s v=" United States"/>
    <m/>
    <n v="67"/>
    <n v="1686"/>
    <n v="1800"/>
  </r>
  <r>
    <x v="66"/>
    <x v="372"/>
    <s v="Eau de Toilette"/>
    <n v="19.989999999999998"/>
    <s v="US $19.99/ea"/>
    <n v="3"/>
    <s v="3 available / 4 sold"/>
    <n v="4"/>
    <s v="May 23, 2024 03:58:47 PDT"/>
    <s v="Las Vegas, Nevada, United States"/>
    <x v="1"/>
    <n v="79.959999999999994"/>
    <s v="Las Vegas"/>
    <s v=" Nevada"/>
    <s v=" United States"/>
    <m/>
    <n v="67"/>
    <n v="1798"/>
    <n v="1898"/>
  </r>
  <r>
    <x v="66"/>
    <x v="373"/>
    <s v="Aftershave"/>
    <n v="17.989999999999998"/>
    <s v="US $17.99/ea"/>
    <n v="3"/>
    <s v="3 available / 3 sold"/>
    <n v="3"/>
    <s v="May 23, 2024 18:43:56 PDT"/>
    <s v="West Harrison, Indiana, United States"/>
    <x v="1"/>
    <n v="53.97"/>
    <s v="West Harrison"/>
    <s v=" Indiana"/>
    <s v=" United States"/>
    <m/>
    <n v="67"/>
    <n v="1848"/>
    <n v="1936"/>
  </r>
  <r>
    <x v="67"/>
    <x v="374"/>
    <s v="Eau de Toilette"/>
    <n v="59.43"/>
    <s v="US $59.43/ea"/>
    <n v="7"/>
    <s v="7 available / 3,691 sold"/>
    <n v="3691"/>
    <s v="May 24, 2024 09:27:04 PDT"/>
    <s v="Hackensack, New Jersey, United States"/>
    <x v="1"/>
    <n v="219356.13"/>
    <s v="Hackensack"/>
    <s v=" New Jersey"/>
    <s v=" United States"/>
    <m/>
    <n v="68"/>
    <n v="83"/>
    <n v="32"/>
  </r>
  <r>
    <x v="67"/>
    <x v="375"/>
    <s v="Eau de Toilette"/>
    <n v="40.590000000000003"/>
    <s v="US $40.59/ea"/>
    <n v="53"/>
    <s v="53 available / 2,934 sold"/>
    <n v="2934"/>
    <s v="May 21, 2024 22:51:32 PDT"/>
    <s v="Dallas, Texas, United States"/>
    <x v="1"/>
    <n v="119091.06000000001"/>
    <s v="Dallas"/>
    <s v=" Texas"/>
    <s v=" United States"/>
    <m/>
    <n v="68"/>
    <n v="102"/>
    <n v="81"/>
  </r>
  <r>
    <x v="67"/>
    <x v="376"/>
    <s v="Eau de Toilette"/>
    <n v="66.52"/>
    <s v="US $66.52/ea"/>
    <n v="10"/>
    <s v="More than 10 available / 1,963 sold"/>
    <n v="1963"/>
    <s v="May 15, 2024 10:37:08 PDT"/>
    <s v="Hackensack, New Jersey, United States"/>
    <x v="1"/>
    <n v="130578.76"/>
    <s v="Hackensack"/>
    <s v=" New Jersey"/>
    <s v=" United States"/>
    <m/>
    <n v="68"/>
    <n v="148"/>
    <n v="73"/>
  </r>
  <r>
    <x v="67"/>
    <x v="377"/>
    <s v="Eau de Toilette"/>
    <n v="54.99"/>
    <s v="US $54.99/ea"/>
    <n v="10"/>
    <s v="10 available / 780 sold"/>
    <n v="780"/>
    <s v="May 22, 2024 18:50:59 PDT"/>
    <s v="Katy, Texas, United States"/>
    <x v="1"/>
    <n v="42892.200000000004"/>
    <s v="Katy"/>
    <s v=" Texas"/>
    <s v=" United States"/>
    <m/>
    <n v="68"/>
    <n v="271"/>
    <n v="193"/>
  </r>
  <r>
    <x v="67"/>
    <x v="378"/>
    <s v="Eau de Parfum"/>
    <n v="59.99"/>
    <s v="US $59.99/ea"/>
    <n v="10"/>
    <s v="10 available / 496 sold"/>
    <n v="496"/>
    <s v="May 19, 2024 16:41:48 PDT"/>
    <s v="Katy, Texas, United States"/>
    <x v="1"/>
    <n v="29755.040000000001"/>
    <s v="Katy"/>
    <s v=" Texas"/>
    <s v=" United States"/>
    <m/>
    <n v="68"/>
    <n v="360"/>
    <n v="253"/>
  </r>
  <r>
    <x v="67"/>
    <x v="379"/>
    <s v="Eau de Parfum"/>
    <n v="43.99"/>
    <s v="US $43.99/ea"/>
    <n v="2"/>
    <s v="2 available / 393 sold"/>
    <n v="393"/>
    <s v="May 23, 2024 10:43:50 PDT"/>
    <s v="Thomasville, Alabama, United States"/>
    <x v="0"/>
    <n v="17288.07"/>
    <s v="Thomasville"/>
    <s v=" Alabama"/>
    <s v=" United States"/>
    <m/>
    <n v="68"/>
    <n v="422"/>
    <n v="344"/>
  </r>
  <r>
    <x v="67"/>
    <x v="380"/>
    <s v="Eau de Parfum"/>
    <n v="41.99"/>
    <s v="US $41.99/ea"/>
    <n v="4"/>
    <s v="4 available / 369 sold"/>
    <n v="369"/>
    <s v="May 23, 2024 05:29:04 PDT"/>
    <s v="Chico, California, United States"/>
    <x v="0"/>
    <n v="15494.310000000001"/>
    <s v="Chico"/>
    <s v=" California"/>
    <s v=" United States"/>
    <m/>
    <n v="68"/>
    <n v="436"/>
    <n v="375"/>
  </r>
  <r>
    <x v="67"/>
    <x v="381"/>
    <s v="Eau de Parfum"/>
    <n v="89.99"/>
    <s v="US $89.99/ea"/>
    <n v="10"/>
    <s v="10 available / 285 sold"/>
    <n v="285"/>
    <s v="May 23, 2024 22:31:13 PDT"/>
    <s v="Katy, Texas, United States"/>
    <x v="0"/>
    <n v="25647.149999999998"/>
    <s v="Katy"/>
    <s v=" Texas"/>
    <s v=" United States"/>
    <m/>
    <n v="68"/>
    <n v="496"/>
    <n v="278"/>
  </r>
  <r>
    <x v="67"/>
    <x v="382"/>
    <s v="Eau de Toilette"/>
    <n v="39.99"/>
    <s v="US $39.99/ea"/>
    <n v="10"/>
    <s v="More than 10 available / 236 sold"/>
    <n v="236"/>
    <s v="May 23, 2024 08:48:22 PDT"/>
    <s v="Flat Lick, Kentucky, United States"/>
    <x v="1"/>
    <n v="9437.6400000000012"/>
    <s v="Flat Lick"/>
    <s v=" Kentucky"/>
    <s v=" United States"/>
    <m/>
    <n v="68"/>
    <n v="549"/>
    <n v="502"/>
  </r>
  <r>
    <x v="67"/>
    <x v="383"/>
    <s v="Eau de Toilette"/>
    <n v="39.99"/>
    <s v="US $39.99/ea"/>
    <n v="10"/>
    <s v="More than 10 available / 207 sold"/>
    <n v="207"/>
    <s v="May 23, 2024 08:07:32 PDT"/>
    <s v="Lincoln Park, Michigan, United States"/>
    <x v="1"/>
    <n v="8277.93"/>
    <s v="Lincoln Park"/>
    <s v=" Michigan"/>
    <s v=" United States"/>
    <m/>
    <n v="68"/>
    <n v="583"/>
    <n v="536"/>
  </r>
  <r>
    <x v="67"/>
    <x v="384"/>
    <s v="Eau de Parfum"/>
    <n v="55.99"/>
    <s v="US $55.99/ea"/>
    <n v="6"/>
    <s v="6 available / 193 sold"/>
    <n v="193"/>
    <s v="May 23, 2024 09:40:55 PDT"/>
    <s v="Macomb, Michigan, United States"/>
    <x v="0"/>
    <n v="10806.07"/>
    <s v="Macomb"/>
    <s v=" Michigan"/>
    <s v=" United States"/>
    <m/>
    <n v="68"/>
    <n v="594"/>
    <n v="461"/>
  </r>
  <r>
    <x v="67"/>
    <x v="385"/>
    <s v="Eau de Parfum"/>
    <n v="49.99"/>
    <s v="US $49.99/ea"/>
    <n v="6"/>
    <s v="6 available / 183 sold"/>
    <n v="183"/>
    <s v="May 23, 2024 09:40:39 PDT"/>
    <s v="Macomb, Michigan, United States"/>
    <x v="0"/>
    <n v="9148.17"/>
    <s v="Macomb"/>
    <s v=" Michigan"/>
    <s v=" United States"/>
    <m/>
    <n v="68"/>
    <n v="602"/>
    <n v="515"/>
  </r>
  <r>
    <x v="67"/>
    <x v="386"/>
    <s v="Eau de Parfum"/>
    <n v="49.99"/>
    <s v="US $49.99/ea"/>
    <n v="6"/>
    <s v="6 available / 179 sold"/>
    <n v="179"/>
    <s v="May 21, 2024 07:50:00 PDT"/>
    <s v="Dearborn, Michigan, United States"/>
    <x v="0"/>
    <n v="8948.2100000000009"/>
    <s v="Dearborn"/>
    <s v=" Michigan"/>
    <s v=" United States"/>
    <m/>
    <n v="68"/>
    <n v="608"/>
    <n v="520"/>
  </r>
  <r>
    <x v="67"/>
    <x v="387"/>
    <s v="Eau de Parfum"/>
    <n v="43.99"/>
    <s v="US $43.99"/>
    <m/>
    <s v="Last One / 166 sold"/>
    <n v="166"/>
    <s v="May 23, 2024 10:39:45 PDT"/>
    <s v="Pfafftown, North Carolina, United States"/>
    <x v="0"/>
    <n v="7302.34"/>
    <s v="Pfafftown"/>
    <s v=" North Carolina"/>
    <s v=" United States"/>
    <m/>
    <n v="68"/>
    <n v="635"/>
    <n v="574"/>
  </r>
  <r>
    <x v="67"/>
    <x v="388"/>
    <s v="Eau de Parfum"/>
    <n v="119.99"/>
    <s v="US $119.99/ea"/>
    <n v="10"/>
    <s v="10 available / 141 sold"/>
    <n v="141"/>
    <s v="May 20, 2024 06:18:08 PDT"/>
    <s v="Katy, Texas, United States"/>
    <x v="0"/>
    <n v="16918.59"/>
    <s v="Katy"/>
    <s v=" Texas"/>
    <s v=" United States"/>
    <m/>
    <n v="68"/>
    <n v="683"/>
    <n v="352"/>
  </r>
  <r>
    <x v="67"/>
    <x v="389"/>
    <s v="Eau de Parfum"/>
    <n v="42.99"/>
    <s v="US $42.99/ea"/>
    <n v="2"/>
    <s v="2 available / 130 sold"/>
    <n v="130"/>
    <s v="May 24, 2024 07:12:21 PDT"/>
    <s v="Santa Cruz, California, United States"/>
    <x v="0"/>
    <n v="5588.7"/>
    <s v="Santa Cruz"/>
    <s v=" California"/>
    <s v=" United States"/>
    <m/>
    <n v="68"/>
    <n v="706"/>
    <n v="657"/>
  </r>
  <r>
    <x v="67"/>
    <x v="390"/>
    <s v="Eau de Parfum"/>
    <n v="89.99"/>
    <s v="US $89.99/ea"/>
    <n v="10"/>
    <s v="10 available / 107 sold"/>
    <n v="107"/>
    <s v="May 23, 2024 20:32:26 PDT"/>
    <s v="Katy, Texas, United States"/>
    <x v="0"/>
    <n v="9628.93"/>
    <s v="Katy"/>
    <s v=" Texas"/>
    <s v=" United States"/>
    <m/>
    <n v="68"/>
    <n v="778"/>
    <n v="496"/>
  </r>
  <r>
    <x v="67"/>
    <x v="391"/>
    <s v="Eau de Toilette"/>
    <n v="32.130000000000003"/>
    <s v="US $32.13/ea"/>
    <n v="47"/>
    <s v="47 available / 85 sold"/>
    <n v="85"/>
    <s v="May 13, 2024 13:58:55 PDT"/>
    <s v="Dallas, Texas, United States"/>
    <x v="1"/>
    <n v="2731.05"/>
    <s v="Dallas"/>
    <s v=" Texas"/>
    <s v=" United States"/>
    <m/>
    <n v="68"/>
    <n v="828"/>
    <n v="857"/>
  </r>
  <r>
    <x v="67"/>
    <x v="392"/>
    <s v="Eau de Parfum"/>
    <n v="55.99"/>
    <s v="US $55.99/ea"/>
    <n v="5"/>
    <s v="5 available / 80 sold"/>
    <n v="80"/>
    <s v="May 14, 2024 07:22:22 PDT"/>
    <s v="Novi, Michigan, United States"/>
    <x v="0"/>
    <n v="4479.2"/>
    <s v="Novi"/>
    <s v=" Michigan"/>
    <s v=" United States"/>
    <m/>
    <n v="68"/>
    <n v="847"/>
    <n v="705"/>
  </r>
  <r>
    <x v="67"/>
    <x v="393"/>
    <s v="Eau de Parfum"/>
    <n v="90"/>
    <s v="US $90.00/ea"/>
    <n v="10"/>
    <s v="10 available / 75 sold"/>
    <n v="75"/>
    <s v="May 22, 2024 00:00:27 PDT"/>
    <s v="Katy, Texas, United States"/>
    <x v="0"/>
    <n v="6750"/>
    <s v="Katy"/>
    <s v=" Texas"/>
    <s v=" United States"/>
    <m/>
    <n v="68"/>
    <n v="871"/>
    <n v="603"/>
  </r>
  <r>
    <x v="67"/>
    <x v="394"/>
    <s v="Eau de Parfum"/>
    <n v="24.99"/>
    <s v="US $24.99"/>
    <n v="6"/>
    <s v="6 available / 55 sold"/>
    <n v="55"/>
    <s v="May 23, 2024 10:32:13 PDT"/>
    <s v="Eden Prairie, Minnesota, United States"/>
    <x v="0"/>
    <n v="1374.4499999999998"/>
    <s v="Eden Prairie"/>
    <s v=" Minnesota"/>
    <s v=" United States"/>
    <m/>
    <n v="68"/>
    <n v="965"/>
    <n v="1118"/>
  </r>
  <r>
    <x v="67"/>
    <x v="395"/>
    <s v="Eau De Parfum Supreme"/>
    <n v="13.75"/>
    <s v="US $13.75"/>
    <n v="10"/>
    <s v="More than 10 available / 52 sold"/>
    <n v="52"/>
    <s v=""/>
    <s v="Payson, Utah, United States"/>
    <x v="0"/>
    <n v="715"/>
    <s v="Payson"/>
    <s v=" Utah"/>
    <s v=" United States"/>
    <m/>
    <n v="68"/>
    <n v="977"/>
    <n v="1360"/>
  </r>
  <r>
    <x v="67"/>
    <x v="396"/>
    <s v="Eau de Toilette"/>
    <n v="39.99"/>
    <s v="US $39.99/ea"/>
    <n v="10"/>
    <s v="More than 10 available / 52 sold"/>
    <n v="52"/>
    <s v="May 21, 2024 06:41:06 PDT"/>
    <s v="Dexter, Michigan, United States"/>
    <x v="1"/>
    <n v="2079.48"/>
    <s v="Dexter"/>
    <s v=" Michigan"/>
    <s v=" United States"/>
    <m/>
    <n v="68"/>
    <n v="977"/>
    <n v="947"/>
  </r>
  <r>
    <x v="67"/>
    <x v="397"/>
    <s v="Eau de Parfum"/>
    <n v="60.99"/>
    <s v="US $60.99/ea"/>
    <n v="2"/>
    <s v="2 available / 51 sold"/>
    <n v="51"/>
    <s v="May 23, 2024 16:56:32 PDT"/>
    <s v="Quinlan, Texas, United States"/>
    <x v="0"/>
    <n v="3110.4900000000002"/>
    <s v="Quinlan"/>
    <s v=" Texas"/>
    <s v=" United States"/>
    <m/>
    <n v="68"/>
    <n v="986"/>
    <n v="817"/>
  </r>
  <r>
    <x v="67"/>
    <x v="398"/>
    <s v="Eau de Parfum"/>
    <n v="139.99"/>
    <s v="US $139.99"/>
    <n v="3"/>
    <s v="3 available / 43 sold"/>
    <n v="43"/>
    <s v="May 23, 2024 05:37:11 PDT"/>
    <s v="DELHI, DELHI, India"/>
    <x v="0"/>
    <n v="6019.5700000000006"/>
    <s v="DELHI"/>
    <s v=" DELHI"/>
    <s v=" India"/>
    <m/>
    <n v="68"/>
    <n v="1044"/>
    <n v="637"/>
  </r>
  <r>
    <x v="67"/>
    <x v="399"/>
    <s v="Gift Sets"/>
    <n v="88.65"/>
    <s v="US $88.65/ea"/>
    <n v="10"/>
    <s v="More than 10 available / 40 sold"/>
    <n v="40"/>
    <s v="May 23, 2024 11:43:18 PDT"/>
    <s v="Edison, New Jersey, United States"/>
    <x v="1"/>
    <n v="3546"/>
    <s v="Edison"/>
    <s v=" New Jersey"/>
    <s v=" United States"/>
    <m/>
    <n v="68"/>
    <n v="1072"/>
    <n v="777"/>
  </r>
  <r>
    <x v="67"/>
    <x v="400"/>
    <s v="Perfume"/>
    <n v="47.8"/>
    <s v="US $47.80/ea"/>
    <n v="10"/>
    <s v="More than 10 available / 38 sold"/>
    <n v="38"/>
    <s v="May 08, 2024 13:25:03 PDT"/>
    <s v="Bakersfield, California, United States"/>
    <x v="0"/>
    <n v="1816.3999999999999"/>
    <s v="Bakersfield"/>
    <s v=" California"/>
    <s v=" United States"/>
    <m/>
    <n v="68"/>
    <n v="1097"/>
    <n v="998"/>
  </r>
  <r>
    <x v="67"/>
    <x v="401"/>
    <s v="Eau de Parfum"/>
    <n v="49.99"/>
    <s v="US $49.99/ea"/>
    <n v="6"/>
    <s v="6 available / 35 sold"/>
    <n v="35"/>
    <s v="May 10, 2024 09:54:17 PDT"/>
    <s v="Detroit, Michigan, United States"/>
    <x v="0"/>
    <n v="1749.65"/>
    <s v="Detroit"/>
    <s v=" Michigan"/>
    <s v=" United States"/>
    <m/>
    <n v="68"/>
    <n v="1131"/>
    <n v="1014"/>
  </r>
  <r>
    <x v="67"/>
    <x v="402"/>
    <s v="Eau de Parfum"/>
    <n v="18.989999999999998"/>
    <s v="US $18.99/ea"/>
    <n v="10"/>
    <s v="More than 10 available / 25 sold"/>
    <n v="25"/>
    <s v="Apr 11, 2024 12:29:12 PDT"/>
    <s v="Potomac, Maryland, United States"/>
    <x v="0"/>
    <n v="474.74999999999994"/>
    <s v="Potomac"/>
    <s v=" Maryland"/>
    <s v=" United States"/>
    <m/>
    <n v="68"/>
    <n v="1257"/>
    <n v="1523"/>
  </r>
  <r>
    <x v="67"/>
    <x v="403"/>
    <s v="Eau de Toilette"/>
    <n v="39.99"/>
    <s v="US $39.99/ea"/>
    <n v="6"/>
    <s v="6 available / 25 sold"/>
    <n v="25"/>
    <s v="May 23, 2024 09:08:21 PDT"/>
    <s v="Detroit, Michigan, United States"/>
    <x v="1"/>
    <n v="999.75"/>
    <s v="Detroit"/>
    <s v=" Michigan"/>
    <s v=" United States"/>
    <m/>
    <n v="68"/>
    <n v="1257"/>
    <n v="1258"/>
  </r>
  <r>
    <x v="67"/>
    <x v="404"/>
    <s v="Eau de Toilette"/>
    <n v="153"/>
    <s v="US $153.00"/>
    <n v="10"/>
    <s v="More than 10 available / 23 sold"/>
    <n v="23"/>
    <s v="May 17, 2024 09:38:12 PDT"/>
    <s v="Lynwood, California, United States"/>
    <x v="1"/>
    <n v="3519"/>
    <s v="Lynwood"/>
    <s v=" California"/>
    <s v=" United States"/>
    <m/>
    <n v="68"/>
    <n v="1294"/>
    <n v="781"/>
  </r>
  <r>
    <x v="67"/>
    <x v="405"/>
    <s v="Eau de Parfum"/>
    <n v="49.99"/>
    <s v="US $49.99/ea"/>
    <n v="6"/>
    <s v="6 available / 22 sold"/>
    <n v="22"/>
    <s v="May 23, 2024 07:03:42 PDT"/>
    <s v="Dexter, Michigan, United States"/>
    <x v="0"/>
    <n v="1099.78"/>
    <s v="Dexter"/>
    <s v=" Michigan"/>
    <s v=" United States"/>
    <m/>
    <n v="68"/>
    <n v="1310"/>
    <n v="1221"/>
  </r>
  <r>
    <x v="67"/>
    <x v="406"/>
    <s v="Eau de Parfum"/>
    <n v="59.99"/>
    <s v="US $59.99/ea"/>
    <n v="2"/>
    <s v="2 available / 21 sold"/>
    <n v="21"/>
    <s v="May 22, 2024 16:11:22 PDT"/>
    <s v="Cincinnati, Ohio, United States"/>
    <x v="0"/>
    <n v="1259.79"/>
    <s v="Cincinnati"/>
    <s v=" Ohio"/>
    <s v=" United States"/>
    <m/>
    <n v="68"/>
    <n v="1329"/>
    <n v="1152"/>
  </r>
  <r>
    <x v="67"/>
    <x v="407"/>
    <s v="Eau de Parfum"/>
    <n v="43.49"/>
    <s v="US $43.49/ea"/>
    <n v="2"/>
    <s v="2 available / 20 sold"/>
    <n v="20"/>
    <s v="May 22, 2024 10:25:36 PDT"/>
    <s v="Cincinnati, Ohio, United States"/>
    <x v="0"/>
    <n v="869.80000000000007"/>
    <s v="Cincinnati"/>
    <s v=" Ohio"/>
    <s v=" United States"/>
    <m/>
    <n v="68"/>
    <n v="1346"/>
    <n v="1301"/>
  </r>
  <r>
    <x v="67"/>
    <x v="408"/>
    <s v="Eau de Toilette"/>
    <n v="39.99"/>
    <s v="US $39.99/ea"/>
    <n v="10"/>
    <s v="More than 10 available / 19 sold"/>
    <n v="19"/>
    <s v="May 10, 2024 10:59:33 PDT"/>
    <s v="Detroit, Michigan, United States"/>
    <x v="1"/>
    <n v="759.81000000000006"/>
    <s v="Detroit"/>
    <s v=" Michigan"/>
    <s v=" United States"/>
    <m/>
    <n v="68"/>
    <n v="1368"/>
    <n v="1337"/>
  </r>
  <r>
    <x v="67"/>
    <x v="409"/>
    <s v="Eau de Toilette"/>
    <n v="65.989999999999995"/>
    <s v="US $65.99"/>
    <n v="10"/>
    <s v="More than 10 available / 17 sold"/>
    <n v="17"/>
    <s v="Apr 29, 2024 18:20:43 PDT"/>
    <s v="El Cajon, California, United States"/>
    <x v="1"/>
    <n v="1121.83"/>
    <s v="El Cajon"/>
    <s v=" California"/>
    <s v=" United States"/>
    <m/>
    <n v="68"/>
    <n v="1408"/>
    <n v="1209"/>
  </r>
  <r>
    <x v="67"/>
    <x v="410"/>
    <s v="Eau de Parfum"/>
    <n v="43.99"/>
    <s v="US $43.99/ea"/>
    <n v="2"/>
    <s v="2 available / 16 sold"/>
    <n v="16"/>
    <s v="May 24, 2024 02:41:54 PDT"/>
    <s v="San Jose, California, United States"/>
    <x v="0"/>
    <n v="703.84"/>
    <s v="San Jose"/>
    <s v=" California"/>
    <s v=" United States"/>
    <m/>
    <n v="68"/>
    <n v="1433"/>
    <n v="1368"/>
  </r>
  <r>
    <x v="67"/>
    <x v="411"/>
    <s v="Eau de Parfum"/>
    <n v="51.99"/>
    <s v="US $51.99/ea"/>
    <n v="8"/>
    <s v="8 available / 12 sold"/>
    <n v="12"/>
    <s v="May 21, 2024 22:50:04 PDT"/>
    <s v="Warren, Michigan, United States"/>
    <x v="0"/>
    <n v="623.88"/>
    <s v="Warren"/>
    <s v=" Michigan"/>
    <s v=" United States"/>
    <m/>
    <n v="68"/>
    <n v="1531"/>
    <n v="1424"/>
  </r>
  <r>
    <x v="67"/>
    <x v="412"/>
    <s v="Eau de Parfum"/>
    <n v="43.99"/>
    <s v="US $43.99/ea"/>
    <n v="2"/>
    <s v="2 available / 11 sold"/>
    <n v="11"/>
    <s v="May 23, 2024 10:46:05 PDT"/>
    <s v="Dunedin, Florida, United States"/>
    <x v="0"/>
    <n v="483.89000000000004"/>
    <s v="Dunedin"/>
    <s v=" Florida"/>
    <s v=" United States"/>
    <m/>
    <n v="68"/>
    <n v="1561"/>
    <n v="1513"/>
  </r>
  <r>
    <x v="67"/>
    <x v="413"/>
    <s v="Gift Sets"/>
    <n v="22.79"/>
    <s v="US $22.79/ea"/>
    <n v="8"/>
    <s v="8 available / 7 sold"/>
    <n v="7"/>
    <s v="May 24, 2024 07:55:54 PDT"/>
    <s v="Edison, New Jersey, United States"/>
    <x v="1"/>
    <n v="159.53"/>
    <s v="Edison"/>
    <s v=" New Jersey"/>
    <s v=" United States"/>
    <m/>
    <n v="68"/>
    <n v="1686"/>
    <n v="1806"/>
  </r>
  <r>
    <x v="67"/>
    <x v="379"/>
    <s v="Eau de Parfum"/>
    <n v="44.49"/>
    <s v="US $44.49/ea"/>
    <n v="9"/>
    <s v="9 available / 5 sold"/>
    <n v="5"/>
    <s v="May 24, 2024 05:48:45 PDT"/>
    <s v="Warren, Michigan, United States"/>
    <x v="0"/>
    <n v="222.45000000000002"/>
    <s v="Warren"/>
    <s v=" Michigan"/>
    <s v=" United States"/>
    <m/>
    <n v="68"/>
    <n v="1754"/>
    <n v="1729"/>
  </r>
  <r>
    <x v="67"/>
    <x v="379"/>
    <s v="Eau de Parfum"/>
    <n v="44.97"/>
    <s v="US $44.97/ea"/>
    <n v="9"/>
    <s v="9 available / 2 sold"/>
    <n v="2"/>
    <s v="May 23, 2024 05:43:12 PDT"/>
    <s v="Warren, Michigan, United States"/>
    <x v="0"/>
    <n v="89.94"/>
    <s v="Warren"/>
    <s v=" Michigan"/>
    <s v=" United States"/>
    <m/>
    <n v="68"/>
    <n v="1891"/>
    <n v="1890"/>
  </r>
  <r>
    <x v="68"/>
    <x v="414"/>
    <s v="Eau de Toilette"/>
    <n v="59.63"/>
    <s v="US $59.63/ea"/>
    <n v="24"/>
    <s v="24 available / 48 sold"/>
    <n v="48"/>
    <s v="May 24, 2024 08:20:12 PDT"/>
    <s v="Dallas, Texas, United States"/>
    <x v="1"/>
    <n v="2862.2400000000002"/>
    <s v="Dallas"/>
    <s v=" Texas"/>
    <s v=" United States"/>
    <m/>
    <n v="69"/>
    <n v="1006"/>
    <n v="847"/>
  </r>
  <r>
    <x v="68"/>
    <x v="415"/>
    <s v="Eau de Toilette"/>
    <n v="49.52"/>
    <s v="US $49.52"/>
    <n v="10"/>
    <s v="More than 10 available / 20 sold"/>
    <n v="20"/>
    <s v="May 11, 2024 20:45:30 PDT"/>
    <s v="Hackensack, New Jersey, United States"/>
    <x v="1"/>
    <n v="990.40000000000009"/>
    <s v="Hackensack"/>
    <s v=" New Jersey"/>
    <s v=" United States"/>
    <m/>
    <n v="69"/>
    <n v="1346"/>
    <n v="1260"/>
  </r>
  <r>
    <x v="69"/>
    <x v="416"/>
    <s v="EDP and Parfum"/>
    <n v="29.95"/>
    <s v="US $29.95"/>
    <n v="6"/>
    <s v="6 available / 19 sold"/>
    <n v="19"/>
    <s v="May 14, 2024 09:00:18 PDT"/>
    <s v="Clearwater, Florida, United States"/>
    <x v="0"/>
    <n v="569.04999999999995"/>
    <s v="Clearwater"/>
    <s v=" Florida"/>
    <s v=" United States"/>
    <m/>
    <n v="70"/>
    <n v="1368"/>
    <n v="1455"/>
  </r>
  <r>
    <x v="70"/>
    <x v="417"/>
    <s v="Eau de Toilette"/>
    <n v="22"/>
    <s v="US $22.00"/>
    <n v="10"/>
    <s v="More than 10 available / 286 sold"/>
    <n v="286"/>
    <s v="Jan 10, 2024 14:19:12 PST"/>
    <s v="Albany, New York, United States"/>
    <x v="1"/>
    <n v="6292"/>
    <s v="Albany"/>
    <s v=" New York"/>
    <s v=" United States"/>
    <m/>
    <n v="71"/>
    <n v="494"/>
    <n v="620"/>
  </r>
  <r>
    <x v="70"/>
    <x v="418"/>
    <s v="Parfum"/>
    <n v="13.89"/>
    <s v="US $13.89"/>
    <n v="3"/>
    <s v="3 available / 239 sold"/>
    <n v="239"/>
    <s v="May 24, 2024 00:31:06 PDT"/>
    <s v="Phillipsburg, New Jersey, United States"/>
    <x v="1"/>
    <n v="3319.71"/>
    <s v="Phillipsburg"/>
    <s v=" New Jersey"/>
    <s v=" United States"/>
    <m/>
    <n v="71"/>
    <n v="546"/>
    <n v="800"/>
  </r>
  <r>
    <x v="70"/>
    <x v="419"/>
    <s v="Eau de Parfum"/>
    <n v="18.760000000000002"/>
    <s v="US $18.76"/>
    <n v="4"/>
    <s v="4 available / 229 sold"/>
    <n v="229"/>
    <s v="May 24, 2024 11:12:04 PDT"/>
    <s v="Sarasota, Florida, United States"/>
    <x v="0"/>
    <n v="4296.04"/>
    <s v="Sarasota"/>
    <s v=" Florida"/>
    <s v=" United States"/>
    <m/>
    <n v="71"/>
    <n v="560"/>
    <n v="720"/>
  </r>
  <r>
    <x v="70"/>
    <x v="420"/>
    <s v="Eau de Parfum"/>
    <n v="31.95"/>
    <s v="US $31.95/ea"/>
    <n v="10"/>
    <s v="10 available / 196 sold"/>
    <n v="196"/>
    <s v="Mar 01, 2024 17:52:52 PST"/>
    <s v="Pearland, Texas, United States"/>
    <x v="0"/>
    <n v="6262.2"/>
    <s v="Pearland"/>
    <s v=" Texas"/>
    <s v=" United States"/>
    <m/>
    <n v="71"/>
    <n v="590"/>
    <n v="622"/>
  </r>
  <r>
    <x v="70"/>
    <x v="421"/>
    <s v="Eau de Toilette"/>
    <n v="10.7"/>
    <s v="US $10.70"/>
    <n v="5"/>
    <s v="5 available / 163 sold"/>
    <n v="163"/>
    <s v="May 24, 2024 00:31:08 PDT"/>
    <s v="Phillipsburg, New Jersey, United States"/>
    <x v="1"/>
    <n v="1744.1"/>
    <s v="Phillipsburg"/>
    <s v=" New Jersey"/>
    <s v=" United States"/>
    <m/>
    <n v="71"/>
    <n v="639"/>
    <n v="1018"/>
  </r>
  <r>
    <x v="70"/>
    <x v="422"/>
    <s v="Eau de Parfum"/>
    <n v="118.99"/>
    <s v="US $118.99"/>
    <n v="6"/>
    <s v="6 available / 36 sold"/>
    <n v="36"/>
    <s v="May 21, 2024 01:46:26 PDT"/>
    <s v="Glendale, California, United States"/>
    <x v="0"/>
    <n v="4283.6399999999994"/>
    <s v="Glendale"/>
    <s v=" California"/>
    <s v=" United States"/>
    <m/>
    <n v="71"/>
    <n v="1122"/>
    <n v="722"/>
  </r>
  <r>
    <x v="70"/>
    <x v="423"/>
    <s v="Eau de Parfum"/>
    <n v="12.99"/>
    <s v="US $12.99/ea"/>
    <n v="10"/>
    <s v="More than 10 available / 32 sold"/>
    <n v="32"/>
    <s v="May 14, 2024 15:38:52 PDT"/>
    <s v="Tarzana, California, United States"/>
    <x v="0"/>
    <n v="415.68"/>
    <s v="Tarzana"/>
    <s v=" California"/>
    <s v=" United States"/>
    <m/>
    <n v="71"/>
    <n v="1163"/>
    <n v="1571"/>
  </r>
  <r>
    <x v="70"/>
    <x v="424"/>
    <s v="Eau de Parfum"/>
    <n v="112.49"/>
    <s v="US $112.49/ea"/>
    <n v="5"/>
    <s v="5 available / 15 sold"/>
    <n v="15"/>
    <s v="May 23, 2024 09:40:55 PDT"/>
    <s v="Lake Zurich, Illinois, United States"/>
    <x v="1"/>
    <n v="1687.35"/>
    <s v="Lake Zurich"/>
    <s v=" Illinois"/>
    <s v=" United States"/>
    <m/>
    <n v="71"/>
    <n v="1456"/>
    <n v="1031"/>
  </r>
  <r>
    <x v="70"/>
    <x v="425"/>
    <s v="Parfum"/>
    <n v="11.5"/>
    <s v="US $11.50"/>
    <n v="2"/>
    <s v="2 available / 12 sold"/>
    <n v="12"/>
    <s v="May 23, 2024 18:36:28 PDT"/>
    <s v="Montclair, California, United States"/>
    <x v="1"/>
    <n v="138"/>
    <s v="Montclair"/>
    <s v=" California"/>
    <s v=" United States"/>
    <m/>
    <n v="71"/>
    <n v="1531"/>
    <n v="1831"/>
  </r>
  <r>
    <x v="70"/>
    <x v="426"/>
    <s v="Eau de Parfum"/>
    <n v="129"/>
    <s v="US $129.00"/>
    <n v="3"/>
    <s v="3 available / 11 sold"/>
    <n v="11"/>
    <s v="May 21, 2024 18:08:59 PDT"/>
    <s v="Houston, Texas, United States"/>
    <x v="1"/>
    <n v="1419"/>
    <s v="Houston"/>
    <s v=" Texas"/>
    <s v=" United States"/>
    <m/>
    <n v="71"/>
    <n v="1561"/>
    <n v="1101"/>
  </r>
  <r>
    <x v="70"/>
    <x v="427"/>
    <s v="Eau de Toilette"/>
    <n v="12"/>
    <s v="US $12.00"/>
    <n v="2"/>
    <s v="2 available / 11 sold"/>
    <n v="11"/>
    <s v="May 23, 2024 10:37:59 PDT"/>
    <s v="Montclair, California, United States"/>
    <x v="1"/>
    <n v="132"/>
    <s v="Montclair"/>
    <s v=" California"/>
    <s v=" United States"/>
    <m/>
    <n v="71"/>
    <n v="1561"/>
    <n v="1838"/>
  </r>
  <r>
    <x v="70"/>
    <x v="428"/>
    <s v="Eau de Parfum"/>
    <n v="27"/>
    <s v="US $27.00"/>
    <n v="2"/>
    <s v="2 available / 8 sold"/>
    <n v="8"/>
    <s v=""/>
    <s v="Mountain Top, Pennsylvania, United States"/>
    <x v="0"/>
    <n v="216"/>
    <s v="Mountain Top"/>
    <s v=" Pennsylvania"/>
    <s v=" United States"/>
    <m/>
    <n v="71"/>
    <n v="1644"/>
    <n v="1736"/>
  </r>
  <r>
    <x v="70"/>
    <x v="429"/>
    <s v="Eau de Parfum"/>
    <n v="119"/>
    <s v="US $119.00"/>
    <n v="2"/>
    <s v="2 available / 7 sold"/>
    <n v="7"/>
    <s v="May 23, 2024 13:17:54 PDT"/>
    <s v="Woodruff, South Carolina, United States"/>
    <x v="0"/>
    <n v="833"/>
    <s v="Woodruff"/>
    <s v=" South Carolina"/>
    <s v=" United States"/>
    <m/>
    <n v="71"/>
    <n v="1686"/>
    <n v="1314"/>
  </r>
  <r>
    <x v="70"/>
    <x v="430"/>
    <s v="Eau de Toilette"/>
    <n v="115.22"/>
    <s v="US $115.22"/>
    <n v="8"/>
    <s v="8 available / 5 sold"/>
    <n v="5"/>
    <s v="May 17, 2024 01:58:47 PDT"/>
    <s v="Glendale, California, United States"/>
    <x v="0"/>
    <n v="576.1"/>
    <s v="Glendale"/>
    <s v=" California"/>
    <s v=" United States"/>
    <m/>
    <n v="71"/>
    <n v="1754"/>
    <n v="1449"/>
  </r>
  <r>
    <x v="70"/>
    <x v="431"/>
    <s v="Eau de Parfum"/>
    <n v="16.989999999999998"/>
    <s v="US $16.99"/>
    <n v="3"/>
    <s v="3 available / 1 sold"/>
    <n v="1"/>
    <s v="May 24, 2024 04:49:17 PDT"/>
    <s v="Denham Springs, Louisiana, United States"/>
    <x v="0"/>
    <n v="16.989999999999998"/>
    <s v="Denham Springs"/>
    <s v=" Louisiana"/>
    <s v=" United States"/>
    <m/>
    <n v="71"/>
    <n v="1926"/>
    <n v="1975"/>
  </r>
  <r>
    <x v="70"/>
    <x v="432"/>
    <s v="Eau de Toilette"/>
    <n v="24"/>
    <s v="US $24.00"/>
    <m/>
    <s v=""/>
    <m/>
    <s v=""/>
    <s v="Los Angeles, California, United States"/>
    <x v="0"/>
    <n v="0"/>
    <s v="Los Angeles"/>
    <s v=" California"/>
    <s v=" United States"/>
    <m/>
    <n v="71"/>
    <e v="#N/A"/>
    <n v="1979"/>
  </r>
  <r>
    <x v="70"/>
    <x v="433"/>
    <s v="Eau de Toilette"/>
    <n v="89.97"/>
    <s v="US $89.97"/>
    <m/>
    <s v=""/>
    <m/>
    <s v=""/>
    <s v="Lakewood, California, United States"/>
    <x v="1"/>
    <n v="0"/>
    <s v="Lakewood"/>
    <s v=" California"/>
    <s v=" United States"/>
    <m/>
    <n v="71"/>
    <e v="#N/A"/>
    <n v="1979"/>
  </r>
  <r>
    <x v="71"/>
    <x v="434"/>
    <s v="Perfume"/>
    <n v="18.989999999999998"/>
    <s v="US $18.99"/>
    <m/>
    <s v="Last One / 2 sold"/>
    <n v="2"/>
    <s v=""/>
    <s v="Miami, Florida, United States"/>
    <x v="0"/>
    <n v="37.979999999999997"/>
    <s v="Miami"/>
    <s v=" Florida"/>
    <s v=" United States"/>
    <m/>
    <n v="72"/>
    <n v="1891"/>
    <n v="1958"/>
  </r>
  <r>
    <x v="72"/>
    <x v="435"/>
    <s v="Eau de Parfum"/>
    <n v="12.99"/>
    <s v="US $12.99"/>
    <n v="15"/>
    <s v="15 available / 36 sold"/>
    <n v="36"/>
    <s v="May 19, 2024 11:40:36 PDT"/>
    <s v="Laguna Niguel, California, United States"/>
    <x v="0"/>
    <n v="467.64"/>
    <s v="Laguna Niguel"/>
    <s v=" California"/>
    <s v=" United States"/>
    <m/>
    <n v="73"/>
    <n v="1122"/>
    <n v="1525"/>
  </r>
  <r>
    <x v="73"/>
    <x v="436"/>
    <s v="Eau de Parfum"/>
    <n v="67.14"/>
    <s v="US $67.14/ea"/>
    <n v="4"/>
    <s v="4 available / 124 sold"/>
    <n v="124"/>
    <s v="May 23, 2024 10:32:22 PDT"/>
    <s v="Dallas, Texas, United States"/>
    <x v="0"/>
    <n v="8325.36"/>
    <s v="Dallas"/>
    <s v=" Texas"/>
    <s v=" United States"/>
    <m/>
    <n v="74"/>
    <n v="724"/>
    <n v="535"/>
  </r>
  <r>
    <x v="74"/>
    <x v="437"/>
    <s v="Eau de Parfum"/>
    <n v="31.23"/>
    <s v="US $31.23"/>
    <n v="50"/>
    <s v="50 available / 101 sold"/>
    <n v="101"/>
    <s v="May 20, 2024 13:19:38 PDT"/>
    <s v="Ronkonkoma, New York, United States"/>
    <x v="0"/>
    <n v="3154.23"/>
    <s v="Ronkonkoma"/>
    <s v=" New York"/>
    <s v=" United States"/>
    <m/>
    <n v="75"/>
    <n v="794"/>
    <n v="814"/>
  </r>
  <r>
    <x v="75"/>
    <x v="438"/>
    <s v="Eau de Parfum"/>
    <n v="20.420000000000002"/>
    <s v="US $20.42/ea"/>
    <n v="204"/>
    <s v="204 available / 3,525 sold"/>
    <n v="3525"/>
    <s v="May 24, 2024 10:12:07 PDT"/>
    <s v="Dallas, Texas, United States"/>
    <x v="0"/>
    <n v="71980.5"/>
    <s v="Dallas"/>
    <s v=" Texas"/>
    <s v=" United States"/>
    <m/>
    <n v="76"/>
    <n v="86"/>
    <n v="132"/>
  </r>
  <r>
    <x v="75"/>
    <x v="439"/>
    <s v="Eau de Parfum"/>
    <n v="22.9"/>
    <s v="US $22.90/ea"/>
    <m/>
    <s v="Limited quantity available / 3,510 sold"/>
    <n v="3510"/>
    <s v="May 24, 2024 10:58:03 PDT"/>
    <s v="Hackensack, New Jersey, United States"/>
    <x v="0"/>
    <n v="80379"/>
    <s v="Hackensack"/>
    <s v=" New Jersey"/>
    <s v=" United States"/>
    <m/>
    <n v="76"/>
    <n v="87"/>
    <n v="121"/>
  </r>
  <r>
    <x v="75"/>
    <x v="440"/>
    <s v="Eau de Parfum"/>
    <n v="20.25"/>
    <s v="US $20.25/ea"/>
    <n v="120"/>
    <s v="120 available / 2,996 sold"/>
    <n v="2996"/>
    <s v="May 22, 2024 23:48:45 PDT"/>
    <s v="Dallas, Texas, United States"/>
    <x v="0"/>
    <n v="60669"/>
    <s v="Dallas"/>
    <s v=" Texas"/>
    <s v=" United States"/>
    <m/>
    <n v="76"/>
    <n v="101"/>
    <n v="151"/>
  </r>
  <r>
    <x v="76"/>
    <x v="441"/>
    <s v="Eau de Parfum"/>
    <n v="159.99"/>
    <s v="US $159.99"/>
    <n v="10"/>
    <s v="More than 10 available / 160 sold"/>
    <n v="160"/>
    <s v="May 16, 2024 05:23:22 PDT"/>
    <s v="Miami, Florida, United States"/>
    <x v="1"/>
    <n v="25598.400000000001"/>
    <s v="Miami"/>
    <s v=" Florida"/>
    <s v=" United States"/>
    <m/>
    <n v="77"/>
    <n v="644"/>
    <n v="279"/>
  </r>
  <r>
    <x v="76"/>
    <x v="442"/>
    <s v="Parfum"/>
    <n v="161.99"/>
    <s v="US $161.99"/>
    <n v="10"/>
    <s v="More than 10 available / 129 sold"/>
    <n v="129"/>
    <s v="May 13, 2024 10:40:48 PDT"/>
    <s v="Miami, Florida, United States"/>
    <x v="1"/>
    <n v="20896.710000000003"/>
    <s v="Miami"/>
    <s v=" Florida"/>
    <s v=" United States"/>
    <m/>
    <n v="77"/>
    <n v="708"/>
    <n v="309"/>
  </r>
  <r>
    <x v="76"/>
    <x v="443"/>
    <s v="Eau de Parfum"/>
    <n v="27.5"/>
    <s v="US $27.50/ea"/>
    <n v="10"/>
    <s v="More than 10 available / 29 sold"/>
    <n v="29"/>
    <s v="May 23, 2024 14:34:55 PDT"/>
    <s v="Orma, West Virginia, United States"/>
    <x v="1"/>
    <n v="797.5"/>
    <s v="Orma"/>
    <s v=" West Virginia"/>
    <s v=" United States"/>
    <m/>
    <n v="77"/>
    <n v="1204"/>
    <n v="1325"/>
  </r>
  <r>
    <x v="77"/>
    <x v="444"/>
    <s v="Eau de Cologne"/>
    <n v="17.89"/>
    <s v="US $17.89/ea"/>
    <n v="10"/>
    <s v="More than 10 available / 2,256 sold"/>
    <n v="2256"/>
    <s v="May 12, 2024 18:06:36 PDT"/>
    <s v="Winter Garden, Florida, United States"/>
    <x v="1"/>
    <n v="40359.840000000004"/>
    <s v="Winter Garden"/>
    <s v=" Florida"/>
    <s v=" United States"/>
    <m/>
    <n v="78"/>
    <n v="130"/>
    <n v="202"/>
  </r>
  <r>
    <x v="78"/>
    <x v="445"/>
    <s v="Perfume Oil"/>
    <n v="13.12"/>
    <s v="US $13.12/ea"/>
    <n v="10"/>
    <s v="More than 10 available / 96 sold"/>
    <n v="96"/>
    <s v="May 11, 2024 13:10:48 PDT"/>
    <s v="Carlton, Georgia, United States"/>
    <x v="0"/>
    <n v="1259.52"/>
    <s v="Carlton"/>
    <s v=" Georgia"/>
    <s v=" United States"/>
    <m/>
    <n v="79"/>
    <n v="805"/>
    <n v="1155"/>
  </r>
  <r>
    <x v="79"/>
    <x v="446"/>
    <s v="Perfume"/>
    <n v="180"/>
    <s v="US $180.00"/>
    <m/>
    <s v="Last One / 9 sold"/>
    <n v="9"/>
    <s v="Feb 21, 2024 16:08:12 PST"/>
    <s v="Orlando, Florida, United States"/>
    <x v="1"/>
    <n v="1620"/>
    <s v="Orlando"/>
    <s v=" Florida"/>
    <s v=" United States"/>
    <m/>
    <n v="80"/>
    <n v="1615"/>
    <n v="1048"/>
  </r>
  <r>
    <x v="80"/>
    <x v="447"/>
    <s v="Eau de Parfum"/>
    <n v="22.09"/>
    <s v="US $22.09"/>
    <n v="10"/>
    <s v="More than 10 available / 332 sold"/>
    <n v="332"/>
    <s v="May 23, 2024 10:33:18 PDT"/>
    <s v="Hackensack, New Jersey, United States"/>
    <x v="0"/>
    <n v="7333.88"/>
    <s v="Hackensack"/>
    <s v=" New Jersey"/>
    <s v=" United States"/>
    <m/>
    <n v="81"/>
    <n v="458"/>
    <n v="571"/>
  </r>
  <r>
    <x v="80"/>
    <x v="448"/>
    <s v="Eau de Parfum"/>
    <n v="23.89"/>
    <s v="US $23.89/ea"/>
    <n v="7"/>
    <s v="7 available / 82 sold"/>
    <n v="82"/>
    <s v="Dec 12, 2023 14:38:58 PST"/>
    <s v="New York, New York, United States"/>
    <x v="0"/>
    <n v="1958.98"/>
    <s v="New York"/>
    <s v=" New York"/>
    <s v=" United States"/>
    <m/>
    <n v="81"/>
    <n v="839"/>
    <n v="962"/>
  </r>
  <r>
    <x v="80"/>
    <x v="449"/>
    <s v="Eau De Parfum Spray (Unisex Tester) 3.4 oz"/>
    <n v="66.69"/>
    <s v="US $66.69/ea"/>
    <n v="8"/>
    <s v="8 available / 6 sold"/>
    <n v="6"/>
    <s v="May 22, 2024 16:55:52 PDT"/>
    <s v="New York, New York, United States"/>
    <x v="0"/>
    <n v="400.14"/>
    <s v="New York"/>
    <s v=" New York"/>
    <s v=" United States"/>
    <m/>
    <n v="81"/>
    <n v="1721"/>
    <n v="1579"/>
  </r>
  <r>
    <x v="81"/>
    <x v="450"/>
    <s v="Eau de Parfum"/>
    <n v="32.130000000000003"/>
    <s v="US $32.13/ea"/>
    <m/>
    <s v="Limited quantity available / 3,215 sold"/>
    <n v="3215"/>
    <s v="May 23, 2024 11:15:02 PDT"/>
    <s v="Hackensack, New Jersey, United States"/>
    <x v="0"/>
    <n v="103297.95000000001"/>
    <s v="Hackensack"/>
    <s v=" New Jersey"/>
    <s v=" United States"/>
    <m/>
    <n v="82"/>
    <n v="91"/>
    <n v="95"/>
  </r>
  <r>
    <x v="81"/>
    <x v="451"/>
    <s v="Perfume"/>
    <n v="34.17"/>
    <s v="US $34.17/ea"/>
    <m/>
    <s v="Limited quantity available / 349 sold"/>
    <n v="349"/>
    <s v="May 24, 2024 08:51:59 PDT"/>
    <s v="Edison, New Jersey, United States"/>
    <x v="0"/>
    <n v="11925.33"/>
    <s v="Edison"/>
    <s v=" New Jersey"/>
    <s v=" United States"/>
    <m/>
    <n v="82"/>
    <n v="445"/>
    <n v="438"/>
  </r>
  <r>
    <x v="81"/>
    <x v="452"/>
    <s v="Perfume"/>
    <n v="26.12"/>
    <s v="US $26.12/ea"/>
    <n v="10"/>
    <s v="More than 10 available / 235 sold"/>
    <n v="235"/>
    <s v="May 24, 2024 11:16:44 PDT"/>
    <s v="Edison, New Jersey, United States"/>
    <x v="0"/>
    <n v="6138.2"/>
    <s v="Edison"/>
    <s v=" New Jersey"/>
    <s v=" United States"/>
    <m/>
    <n v="82"/>
    <n v="550"/>
    <n v="629"/>
  </r>
  <r>
    <x v="81"/>
    <x v="453"/>
    <s v="Perfume"/>
    <n v="33"/>
    <s v="US $33.00/ea"/>
    <n v="10"/>
    <s v="10 available / 232 sold"/>
    <n v="232"/>
    <s v="May 23, 2024 16:54:40 PDT"/>
    <s v="Katy, Texas, United States"/>
    <x v="0"/>
    <n v="7656"/>
    <s v="Katy"/>
    <s v=" Texas"/>
    <s v=" United States"/>
    <m/>
    <n v="82"/>
    <n v="556"/>
    <n v="556"/>
  </r>
  <r>
    <x v="81"/>
    <x v="454"/>
    <s v="SKIN_MOISTURIZER"/>
    <n v="23"/>
    <s v="US $23.00"/>
    <m/>
    <s v="Last One / 102 sold"/>
    <n v="102"/>
    <s v="May 23, 2024 09:53:48 PDT"/>
    <s v="Edison, New Jersey, United States"/>
    <x v="0"/>
    <n v="2346"/>
    <s v="Edison"/>
    <s v=" New Jersey"/>
    <s v=" United States"/>
    <m/>
    <n v="82"/>
    <n v="791"/>
    <n v="908"/>
  </r>
  <r>
    <x v="81"/>
    <x v="455"/>
    <s v="Eau de Toilette"/>
    <n v="21.99"/>
    <s v="US $21.99/ea"/>
    <n v="4"/>
    <s v="4 available / 86 sold"/>
    <n v="86"/>
    <s v="May 21, 2024 14:28:23 PDT"/>
    <s v="Miami, Florida, United States"/>
    <x v="1"/>
    <n v="1891.1399999999999"/>
    <s v="Miami"/>
    <s v=" Florida"/>
    <s v=" United States"/>
    <m/>
    <n v="82"/>
    <n v="827"/>
    <n v="975"/>
  </r>
  <r>
    <x v="81"/>
    <x v="456"/>
    <s v="Perfume"/>
    <n v="21.27"/>
    <s v="US $21.27"/>
    <n v="2"/>
    <s v="2 available / 61 sold"/>
    <n v="61"/>
    <s v="May 09, 2024 20:50:21 PDT"/>
    <s v="CA, United States"/>
    <x v="0"/>
    <n v="1297.47"/>
    <s v="CA"/>
    <s v=" United States"/>
    <m/>
    <m/>
    <n v="82"/>
    <n v="934"/>
    <n v="1137"/>
  </r>
  <r>
    <x v="81"/>
    <x v="457"/>
    <s v="Eau de Parfum"/>
    <n v="13.95"/>
    <s v="US $13.95/ea"/>
    <n v="10"/>
    <s v="More than 10 available / 57 sold"/>
    <n v="57"/>
    <s v="Mar 31, 2024 08:14:05 PDT"/>
    <s v="Keyport, New Jersey, United States"/>
    <x v="0"/>
    <n v="795.15"/>
    <s v="Keyport"/>
    <s v=" New Jersey"/>
    <s v=" United States"/>
    <m/>
    <n v="82"/>
    <n v="955"/>
    <n v="1327"/>
  </r>
  <r>
    <x v="81"/>
    <x v="458"/>
    <s v="Eau de Parfum"/>
    <n v="17.98"/>
    <s v="US $17.98"/>
    <n v="10"/>
    <s v="More than 10 available / 40 sold"/>
    <n v="40"/>
    <s v="May 16, 2024 12:30:32 PDT"/>
    <s v="Austell, Georgia, United States"/>
    <x v="1"/>
    <n v="719.2"/>
    <s v="Austell"/>
    <s v=" Georgia"/>
    <s v=" United States"/>
    <m/>
    <n v="82"/>
    <n v="1072"/>
    <n v="1359"/>
  </r>
  <r>
    <x v="81"/>
    <x v="459"/>
    <s v="SKIN_MOISTURIZER"/>
    <n v="20.79"/>
    <s v="US $20.79"/>
    <n v="7"/>
    <s v="7 available / 33 sold"/>
    <n v="33"/>
    <s v="May 19, 2024 13:44:31 PDT"/>
    <s v="Plainfield, Illinois, United States"/>
    <x v="0"/>
    <n v="686.06999999999994"/>
    <s v="Plainfield"/>
    <s v=" Illinois"/>
    <s v=" United States"/>
    <m/>
    <n v="82"/>
    <n v="1156"/>
    <n v="1376"/>
  </r>
  <r>
    <x v="81"/>
    <x v="460"/>
    <s v="Eau de Parfum"/>
    <n v="24.02"/>
    <s v="US $24.02/ea"/>
    <n v="10"/>
    <s v="10 available / 20 sold"/>
    <n v="20"/>
    <s v="May 15, 2024 22:34:45 PDT"/>
    <s v="San Marcos, California, United States"/>
    <x v="0"/>
    <n v="480.4"/>
    <s v="San Marcos"/>
    <s v=" California"/>
    <s v=" United States"/>
    <m/>
    <n v="82"/>
    <n v="1346"/>
    <n v="1514"/>
  </r>
  <r>
    <x v="81"/>
    <x v="461"/>
    <s v="Eau de Parfum"/>
    <n v="42"/>
    <s v="US $42.00"/>
    <m/>
    <s v="Last One / 11 sold"/>
    <n v="11"/>
    <s v="May 24, 2024 09:48:59 PDT"/>
    <s v="Camarillo, California, United States"/>
    <x v="0"/>
    <n v="462"/>
    <s v="Camarillo"/>
    <s v=" California"/>
    <s v=" United States"/>
    <m/>
    <n v="82"/>
    <n v="1561"/>
    <n v="1529"/>
  </r>
  <r>
    <x v="81"/>
    <x v="462"/>
    <s v="Perfume"/>
    <n v="23.89"/>
    <s v="US $23.89/ea"/>
    <n v="10"/>
    <s v="More than 10 available / 1 sold"/>
    <n v="1"/>
    <s v="May 23, 2024 09:33:42 PDT"/>
    <s v="Dallas, Texas, United States"/>
    <x v="0"/>
    <n v="23.89"/>
    <s v="Dallas"/>
    <s v=" Texas"/>
    <s v=" United States"/>
    <m/>
    <n v="82"/>
    <n v="1926"/>
    <n v="1967"/>
  </r>
  <r>
    <x v="82"/>
    <x v="463"/>
    <s v="Eau de Parfum"/>
    <n v="13"/>
    <s v="US $13.00"/>
    <n v="3"/>
    <s v="3 available / 14 sold"/>
    <n v="14"/>
    <s v="May 15, 2024 22:29:13 PDT"/>
    <s v="Fort Walton Beach, Florida, United States"/>
    <x v="1"/>
    <n v="182"/>
    <s v="Fort Walton Beach"/>
    <s v=" Florida"/>
    <s v=" United States"/>
    <m/>
    <n v="83"/>
    <n v="1480"/>
    <n v="1772"/>
  </r>
  <r>
    <x v="83"/>
    <x v="464"/>
    <s v="Perfume"/>
    <n v="8.34"/>
    <s v="US $8.34"/>
    <n v="10"/>
    <s v="More than 10 available / 409 sold"/>
    <n v="409"/>
    <s v="May 23, 2024 22:30:43 PDT"/>
    <s v="Palm Desert, California, United States"/>
    <x v="0"/>
    <n v="3411.06"/>
    <s v="Palm Desert"/>
    <s v=" California"/>
    <s v=" United States"/>
    <m/>
    <n v="84"/>
    <n v="412"/>
    <n v="790"/>
  </r>
  <r>
    <x v="84"/>
    <x v="465"/>
    <s v="Eau de Toilette"/>
    <n v="36.15"/>
    <s v="US $36.15/ea"/>
    <n v="487"/>
    <s v="487 available / 7,592 sold"/>
    <n v="7592"/>
    <s v="May 24, 2024 01:43:19 PDT"/>
    <s v="Dallas, Texas, United States"/>
    <x v="1"/>
    <n v="274450.8"/>
    <s v="Dallas"/>
    <s v=" Texas"/>
    <s v=" United States"/>
    <m/>
    <n v="85"/>
    <n v="26"/>
    <n v="22"/>
  </r>
  <r>
    <x v="84"/>
    <x v="466"/>
    <s v="Eau de Parfum"/>
    <n v="37.19"/>
    <s v="US $37.19/ea"/>
    <m/>
    <s v="Limited quantity available / 3,080 sold"/>
    <n v="3080"/>
    <s v="May 24, 2024 10:26:59 PDT"/>
    <s v="Hackensack, New Jersey, United States"/>
    <x v="0"/>
    <n v="114545.2"/>
    <s v="Hackensack"/>
    <s v=" New Jersey"/>
    <s v=" United States"/>
    <m/>
    <n v="85"/>
    <n v="98"/>
    <n v="85"/>
  </r>
  <r>
    <x v="84"/>
    <x v="467"/>
    <s v="Eau de Parfum"/>
    <n v="38.92"/>
    <s v="US $38.92/ea"/>
    <n v="141"/>
    <s v="141 available / 2,515 sold"/>
    <n v="2515"/>
    <s v="May 23, 2024 11:00:17 PDT"/>
    <s v="Dallas, Texas, United States"/>
    <x v="0"/>
    <n v="97883.8"/>
    <s v="Dallas"/>
    <s v=" Texas"/>
    <s v=" United States"/>
    <m/>
    <n v="85"/>
    <n v="117"/>
    <n v="97"/>
  </r>
  <r>
    <x v="84"/>
    <x v="468"/>
    <s v="Eau de Parfum"/>
    <n v="42.28"/>
    <s v="US $42.28"/>
    <m/>
    <s v="Last One / 796 sold"/>
    <n v="796"/>
    <s v="May 23, 2024 09:27:11 PDT"/>
    <s v="Hackensack, New Jersey, United States"/>
    <x v="0"/>
    <n v="33654.879999999997"/>
    <s v="Hackensack"/>
    <s v=" New Jersey"/>
    <s v=" United States"/>
    <m/>
    <n v="85"/>
    <n v="269"/>
    <n v="238"/>
  </r>
  <r>
    <x v="84"/>
    <x v="469"/>
    <s v="Eau de Parfum"/>
    <n v="34.33"/>
    <s v="US $34.33/ea"/>
    <n v="10"/>
    <s v="More than 10 available / 767 sold"/>
    <n v="767"/>
    <s v="May 22, 2024 08:40:07 PDT"/>
    <s v="Hackensack, New Jersey, United States"/>
    <x v="0"/>
    <n v="26331.109999999997"/>
    <s v="Hackensack"/>
    <s v=" New Jersey"/>
    <s v=" United States"/>
    <m/>
    <n v="85"/>
    <n v="274"/>
    <n v="273"/>
  </r>
  <r>
    <x v="84"/>
    <x v="470"/>
    <s v="Eau de Parfum"/>
    <n v="29.2"/>
    <s v="US $29.20/ea"/>
    <n v="10"/>
    <s v="More than 10 available / 505 sold"/>
    <n v="505"/>
    <s v="May 08, 2024 09:46:06 PDT"/>
    <s v="Edison, New Jersey, United States"/>
    <x v="0"/>
    <n v="14746"/>
    <s v="Edison"/>
    <s v=" New Jersey"/>
    <s v=" United States"/>
    <m/>
    <n v="85"/>
    <n v="357"/>
    <n v="386"/>
  </r>
  <r>
    <x v="84"/>
    <x v="471"/>
    <s v="Eau de Parfum"/>
    <n v="41.58"/>
    <s v="US $41.58/ea"/>
    <n v="174"/>
    <s v="174 available / 298 sold"/>
    <n v="298"/>
    <s v="May 24, 2024 05:11:50 PDT"/>
    <s v="Dallas, Texas, United States"/>
    <x v="0"/>
    <n v="12390.84"/>
    <s v="Dallas"/>
    <s v=" Texas"/>
    <s v=" United States"/>
    <m/>
    <n v="85"/>
    <n v="475"/>
    <n v="427"/>
  </r>
  <r>
    <x v="84"/>
    <x v="472"/>
    <s v="Eau de Parfum"/>
    <n v="31.5"/>
    <s v="US $31.50/ea"/>
    <n v="10"/>
    <s v="More than 10 available / 287 sold"/>
    <n v="287"/>
    <s v="May 15, 2024 12:02:03 PDT"/>
    <s v="Edison, New Jersey, United States"/>
    <x v="0"/>
    <n v="9040.5"/>
    <s v="Edison"/>
    <s v=" New Jersey"/>
    <s v=" United States"/>
    <m/>
    <n v="85"/>
    <n v="490"/>
    <n v="518"/>
  </r>
  <r>
    <x v="84"/>
    <x v="473"/>
    <s v="Eau de Toilette"/>
    <n v="29.99"/>
    <s v="US $29.99/ea"/>
    <n v="10"/>
    <s v="More than 10 available / 286 sold"/>
    <n v="286"/>
    <s v="May 15, 2024 11:50:00 PDT"/>
    <s v="Edison, New Jersey, United States"/>
    <x v="1"/>
    <n v="8577.14"/>
    <s v="Edison"/>
    <s v=" New Jersey"/>
    <s v=" United States"/>
    <m/>
    <n v="85"/>
    <n v="494"/>
    <n v="530"/>
  </r>
  <r>
    <x v="84"/>
    <x v="474"/>
    <s v="Eau de Parfum"/>
    <n v="56.97"/>
    <s v="US $56.97"/>
    <n v="10"/>
    <s v="More than 10 available / 254 sold"/>
    <n v="254"/>
    <s v="May 24, 2024 08:16:13 PDT"/>
    <s v="Hackensack, New Jersey, United States"/>
    <x v="0"/>
    <n v="14470.38"/>
    <s v="Hackensack"/>
    <s v=" New Jersey"/>
    <s v=" United States"/>
    <m/>
    <n v="85"/>
    <n v="531"/>
    <n v="389"/>
  </r>
  <r>
    <x v="84"/>
    <x v="475"/>
    <s v="Eau de Toilette"/>
    <n v="41.99"/>
    <s v="US $41.99/ea"/>
    <n v="15"/>
    <s v="15 available / 248 sold"/>
    <n v="248"/>
    <s v="May 24, 2024 07:21:29 PDT"/>
    <s v="Dallas, Texas, United States"/>
    <x v="1"/>
    <n v="10413.52"/>
    <s v="Dallas"/>
    <s v=" Texas"/>
    <s v=" United States"/>
    <m/>
    <n v="85"/>
    <n v="535"/>
    <n v="477"/>
  </r>
  <r>
    <x v="84"/>
    <x v="476"/>
    <s v="Eau de Parfum"/>
    <n v="28.99"/>
    <s v="US $28.99/ea"/>
    <n v="8"/>
    <s v="8 available / 152 sold"/>
    <n v="152"/>
    <s v="May 24, 2024 06:27:25 PDT"/>
    <s v="Las Vegas, Nevada, United States"/>
    <x v="0"/>
    <n v="4406.4799999999996"/>
    <s v="Las Vegas"/>
    <s v=" Nevada"/>
    <s v=" United States"/>
    <m/>
    <n v="85"/>
    <n v="656"/>
    <n v="712"/>
  </r>
  <r>
    <x v="84"/>
    <x v="477"/>
    <s v="Eau De Parfum"/>
    <n v="37.96"/>
    <s v="US $37.96/ea"/>
    <m/>
    <s v="Limited quantity available / 116 sold"/>
    <n v="116"/>
    <s v="May 23, 2024 16:55:04 PDT"/>
    <s v="Edison, New Jersey, United States"/>
    <x v="0"/>
    <n v="4403.3599999999997"/>
    <s v="Edison"/>
    <s v=" New Jersey"/>
    <s v=" United States"/>
    <m/>
    <n v="85"/>
    <n v="749"/>
    <n v="713"/>
  </r>
  <r>
    <x v="84"/>
    <x v="478"/>
    <s v="Eau de Parfum"/>
    <n v="30.99"/>
    <s v="US $30.99/ea"/>
    <n v="5"/>
    <s v="5 available / 68 sold"/>
    <n v="68"/>
    <s v="May 13, 2024 10:27:00 PDT"/>
    <s v="Detroit, Michigan, United States"/>
    <x v="0"/>
    <n v="2107.3199999999997"/>
    <s v="Detroit"/>
    <s v=" Michigan"/>
    <s v=" United States"/>
    <m/>
    <n v="85"/>
    <n v="899"/>
    <n v="940"/>
  </r>
  <r>
    <x v="84"/>
    <x v="475"/>
    <s v="Eau de Toilette"/>
    <n v="39.99"/>
    <s v="US $39.99/ea"/>
    <n v="13"/>
    <s v="13 available / 35 sold"/>
    <n v="35"/>
    <s v="May 24, 2024 06:43:00 PDT"/>
    <s v="Melissa, Texas, United States"/>
    <x v="1"/>
    <n v="1399.65"/>
    <s v="Melissa"/>
    <s v=" Texas"/>
    <s v=" United States"/>
    <m/>
    <n v="85"/>
    <n v="1131"/>
    <n v="1108"/>
  </r>
  <r>
    <x v="84"/>
    <x v="479"/>
    <s v="Eau de Parfum"/>
    <n v="13.95"/>
    <s v="US $13.95"/>
    <n v="10"/>
    <s v="More than 10 available / 24 sold"/>
    <n v="24"/>
    <s v="May 14, 2024 06:52:51 PDT"/>
    <s v="Tallman, New York, United States"/>
    <x v="0"/>
    <n v="334.79999999999995"/>
    <s v="Tallman"/>
    <s v=" New York"/>
    <s v=" United States"/>
    <m/>
    <n v="85"/>
    <n v="1275"/>
    <n v="1626"/>
  </r>
  <r>
    <x v="84"/>
    <x v="480"/>
    <s v="Eau de Parfum"/>
    <n v="16.95"/>
    <s v="US $16.95"/>
    <n v="10"/>
    <s v="More than 10 available / 15 sold"/>
    <n v="15"/>
    <s v="May 06, 2024 00:02:14 PDT"/>
    <s v="Tallman, New York, United States"/>
    <x v="0"/>
    <n v="254.25"/>
    <s v="Tallman"/>
    <s v=" New York"/>
    <s v=" United States"/>
    <m/>
    <n v="85"/>
    <n v="1456"/>
    <n v="1701"/>
  </r>
  <r>
    <x v="84"/>
    <x v="481"/>
    <s v="Gift Sets"/>
    <n v="34.99"/>
    <s v="US $34.99/ea"/>
    <n v="10"/>
    <s v="More than 10 available / 9 sold"/>
    <n v="9"/>
    <s v="May 23, 2024 21:45:55 PDT"/>
    <s v="Edison, New Jersey, United States"/>
    <x v="1"/>
    <n v="314.91000000000003"/>
    <s v="Edison"/>
    <s v=" New Jersey"/>
    <s v=" United States"/>
    <m/>
    <n v="85"/>
    <n v="1615"/>
    <n v="1651"/>
  </r>
  <r>
    <x v="84"/>
    <x v="482"/>
    <s v="Eau de Parfum"/>
    <n v="48.99"/>
    <s v="US $48.99/ea"/>
    <n v="10"/>
    <s v="More than 10 available / 7 sold"/>
    <n v="7"/>
    <s v="May 24, 2024 10:53:56 PDT"/>
    <s v="Edison, New Jersey, United States"/>
    <x v="0"/>
    <n v="342.93"/>
    <s v="Edison"/>
    <s v=" New Jersey"/>
    <s v=" United States"/>
    <m/>
    <n v="85"/>
    <n v="1686"/>
    <n v="1618"/>
  </r>
  <r>
    <x v="84"/>
    <x v="478"/>
    <s v="Eau de Parfum"/>
    <n v="26"/>
    <s v="US $26.00"/>
    <m/>
    <s v="Last One / 2 sold"/>
    <n v="2"/>
    <s v="May 22, 2024 09:46:21 PDT"/>
    <s v="Hamtramck, Michigan, United States"/>
    <x v="0"/>
    <n v="52"/>
    <s v="Hamtramck"/>
    <s v=" Michigan"/>
    <s v=" United States"/>
    <m/>
    <n v="85"/>
    <n v="1891"/>
    <n v="1938"/>
  </r>
  <r>
    <x v="85"/>
    <x v="483"/>
    <s v="Eau de Toilette"/>
    <n v="38.94"/>
    <s v="US $38.94/ea"/>
    <n v="66"/>
    <s v="66 available / 2,247 sold"/>
    <n v="2247"/>
    <s v="May 24, 2024 10:18:06 PDT"/>
    <s v="Dallas, Texas, United States"/>
    <x v="1"/>
    <n v="87498.18"/>
    <s v="Dallas"/>
    <s v=" Texas"/>
    <s v=" United States"/>
    <m/>
    <n v="86"/>
    <n v="132"/>
    <n v="112"/>
  </r>
  <r>
    <x v="85"/>
    <x v="484"/>
    <s v="Eau de Toilette"/>
    <n v="10.99"/>
    <s v="US $10.99/ea"/>
    <n v="10"/>
    <s v="More than 10 available / 1,044 sold"/>
    <n v="1044"/>
    <s v="May 18, 2024 14:38:27 PDT"/>
    <s v="Katy, Texas, United States"/>
    <x v="1"/>
    <n v="11473.56"/>
    <s v="Katy"/>
    <s v=" Texas"/>
    <s v=" United States"/>
    <m/>
    <n v="86"/>
    <n v="231"/>
    <n v="447"/>
  </r>
  <r>
    <x v="85"/>
    <x v="485"/>
    <s v="Eau de Toilette"/>
    <n v="25.46"/>
    <s v="US $25.46"/>
    <n v="10"/>
    <s v="More than 10 available / 410 sold"/>
    <n v="410"/>
    <s v="May 23, 2024 18:50:00 PDT"/>
    <s v="New York, United States"/>
    <x v="1"/>
    <n v="10438.6"/>
    <s v="New York"/>
    <s v=" United States"/>
    <m/>
    <m/>
    <n v="86"/>
    <n v="410"/>
    <n v="474"/>
  </r>
  <r>
    <x v="85"/>
    <x v="486"/>
    <s v="Perfume"/>
    <n v="19.899999999999999"/>
    <s v="US $19.90"/>
    <m/>
    <s v="More than 10 lots available (10 items per lot) / 331 sold"/>
    <n v="331"/>
    <s v="Nov 21, 2023 08:32:55 PST"/>
    <s v="Stony Brook, New York, United States"/>
    <x v="1"/>
    <n v="6586.9"/>
    <s v="Stony Brook"/>
    <s v=" New York"/>
    <s v=" United States"/>
    <m/>
    <n v="86"/>
    <n v="459"/>
    <n v="612"/>
  </r>
  <r>
    <x v="85"/>
    <x v="487"/>
    <s v="Eau de Toilette"/>
    <n v="19.899999999999999"/>
    <s v="US $19.90/ea"/>
    <n v="10"/>
    <s v="More than 10 available / 294 sold"/>
    <n v="294"/>
    <s v="May 02, 2024 13:48:09 PDT"/>
    <s v="Rochester, New York, United States"/>
    <x v="1"/>
    <n v="5850.5999999999995"/>
    <s v="Rochester"/>
    <s v=" New York"/>
    <s v=" United States"/>
    <m/>
    <n v="86"/>
    <n v="478"/>
    <n v="643"/>
  </r>
  <r>
    <x v="85"/>
    <x v="488"/>
    <s v="Eau de Toilette"/>
    <n v="35"/>
    <s v="US $35.00/ea"/>
    <n v="3"/>
    <s v="3 available / 214 sold"/>
    <n v="214"/>
    <s v="May 24, 2024 01:25:38 PDT"/>
    <s v="Grafton, Wisconsin, United States"/>
    <x v="1"/>
    <n v="7490"/>
    <s v="Grafton"/>
    <s v=" Wisconsin"/>
    <s v=" United States"/>
    <m/>
    <n v="86"/>
    <n v="576"/>
    <n v="565"/>
  </r>
  <r>
    <x v="85"/>
    <x v="489"/>
    <s v="Eau de Parfum"/>
    <n v="10.99"/>
    <s v="US $10.99/ea"/>
    <n v="10"/>
    <s v="More than 10 available / 179 sold"/>
    <n v="179"/>
    <s v="May 18, 2024 14:39:08 PDT"/>
    <s v="Katy, Texas, United States"/>
    <x v="1"/>
    <n v="1967.21"/>
    <s v="Katy"/>
    <s v=" Texas"/>
    <s v=" United States"/>
    <m/>
    <n v="86"/>
    <n v="608"/>
    <n v="960"/>
  </r>
  <r>
    <x v="85"/>
    <x v="490"/>
    <s v="Eau de Toilette"/>
    <n v="28.99"/>
    <s v="US $28.99"/>
    <n v="5"/>
    <s v="5 available / 111 sold"/>
    <n v="111"/>
    <s v="May 23, 2024 00:41:58 PDT"/>
    <s v="Hamtramck, Michigan, United States"/>
    <x v="1"/>
    <n v="3217.89"/>
    <s v="Hamtramck"/>
    <s v=" Michigan"/>
    <s v=" United States"/>
    <m/>
    <n v="86"/>
    <n v="761"/>
    <n v="805"/>
  </r>
  <r>
    <x v="85"/>
    <x v="491"/>
    <s v="Eau de Toilette"/>
    <n v="14.99"/>
    <s v="US $14.99"/>
    <n v="7"/>
    <s v="7 available / 72 sold"/>
    <n v="72"/>
    <s v="May 11, 2024 07:37:49 PDT"/>
    <s v="Cabot, Arkansas, United States"/>
    <x v="1"/>
    <n v="1079.28"/>
    <s v="Cabot"/>
    <s v=" Arkansas"/>
    <s v=" United States"/>
    <m/>
    <n v="86"/>
    <n v="888"/>
    <n v="1233"/>
  </r>
  <r>
    <x v="85"/>
    <x v="492"/>
    <s v="Perfume"/>
    <n v="85"/>
    <s v="US $85.00"/>
    <n v="4"/>
    <s v="4 available / 42 sold"/>
    <n v="42"/>
    <s v="May 23, 2024 22:52:13 PDT"/>
    <s v="Fresh Meadows, New York, United States"/>
    <x v="1"/>
    <n v="3570"/>
    <s v="Fresh Meadows"/>
    <s v=" New York"/>
    <s v=" United States"/>
    <m/>
    <n v="86"/>
    <n v="1054"/>
    <n v="775"/>
  </r>
  <r>
    <x v="85"/>
    <x v="493"/>
    <s v="Perfume"/>
    <n v="68.89"/>
    <s v="US $68.89"/>
    <n v="4"/>
    <s v="4 available / 25 sold"/>
    <n v="25"/>
    <s v="May 24, 2024 09:37:13 PDT"/>
    <s v="New York, New York, United States"/>
    <x v="1"/>
    <n v="1722.25"/>
    <s v="New York"/>
    <s v=" New York"/>
    <s v=" United States"/>
    <m/>
    <n v="86"/>
    <n v="1257"/>
    <n v="1022"/>
  </r>
  <r>
    <x v="85"/>
    <x v="494"/>
    <s v="Eau de Cologne"/>
    <n v="41.99"/>
    <s v="US $41.99"/>
    <n v="10"/>
    <s v="10 available / 15 sold"/>
    <n v="15"/>
    <s v="May 02, 2024 21:01:55 PDT"/>
    <s v="Fredericksburg, Virginia, United States"/>
    <x v="1"/>
    <n v="629.85"/>
    <s v="Fredericksburg"/>
    <s v=" Virginia"/>
    <s v=" United States"/>
    <m/>
    <n v="86"/>
    <n v="1456"/>
    <n v="1419"/>
  </r>
  <r>
    <x v="85"/>
    <x v="495"/>
    <s v="Eau de Cologne"/>
    <n v="35"/>
    <s v="US $35.00/ea"/>
    <n v="2"/>
    <s v="2 available / 8 sold"/>
    <n v="8"/>
    <s v=""/>
    <s v="Gonzales, Louisiana, United States"/>
    <x v="1"/>
    <n v="280"/>
    <s v="Gonzales"/>
    <s v=" Louisiana"/>
    <s v=" United States"/>
    <m/>
    <n v="86"/>
    <n v="1644"/>
    <n v="1679"/>
  </r>
  <r>
    <x v="85"/>
    <x v="496"/>
    <s v="Perfume"/>
    <n v="88"/>
    <s v="US $88.00"/>
    <n v="5"/>
    <s v="5 available / 5 sold"/>
    <n v="5"/>
    <s v="May 23, 2024 22:52:22 PDT"/>
    <s v="South San Francisco, California, United States"/>
    <x v="1"/>
    <n v="440"/>
    <s v="South San Francisco"/>
    <s v=" California"/>
    <s v=" United States"/>
    <m/>
    <n v="86"/>
    <n v="1754"/>
    <n v="1544"/>
  </r>
  <r>
    <x v="85"/>
    <x v="497"/>
    <s v="Eau de Parfum"/>
    <n v="67.5"/>
    <s v="US $67.50"/>
    <n v="4"/>
    <s v="4 available / 3 sold"/>
    <n v="3"/>
    <s v="May 23, 2024 09:09:05 PDT"/>
    <s v="Matawan, New Jersey, United States"/>
    <x v="1"/>
    <n v="202.5"/>
    <s v="Matawan"/>
    <s v=" New Jersey"/>
    <s v=" United States"/>
    <m/>
    <n v="86"/>
    <n v="1848"/>
    <n v="1749"/>
  </r>
  <r>
    <x v="85"/>
    <x v="498"/>
    <s v="Eau de Parfum"/>
    <n v="24.99"/>
    <s v="US $24.99"/>
    <m/>
    <s v="Last One / 2 sold"/>
    <n v="2"/>
    <s v=""/>
    <s v="Lynnwood, Washington, United States"/>
    <x v="1"/>
    <n v="49.98"/>
    <s v="Lynnwood"/>
    <s v=" Washington"/>
    <s v=" United States"/>
    <m/>
    <n v="86"/>
    <n v="1891"/>
    <n v="1941"/>
  </r>
  <r>
    <x v="86"/>
    <x v="499"/>
    <s v="Eau de Cologne"/>
    <n v="14.89"/>
    <s v="US $14.89"/>
    <m/>
    <s v="Limited quantity available / 7,331 sold"/>
    <n v="7331"/>
    <s v="May 23, 2024 08:47:59 PDT"/>
    <s v="Hackensack, New Jersey, United States"/>
    <x v="0"/>
    <n v="109158.59000000001"/>
    <s v="Hackensack"/>
    <s v=" New Jersey"/>
    <s v=" United States"/>
    <m/>
    <n v="87"/>
    <n v="29"/>
    <n v="89"/>
  </r>
  <r>
    <x v="86"/>
    <x v="500"/>
    <s v="Eau de Toilette"/>
    <n v="9.99"/>
    <s v="US $9.99/ea"/>
    <n v="7"/>
    <s v="7 available / 103 sold"/>
    <n v="103"/>
    <s v="May 23, 2024 12:45:56 PDT"/>
    <s v="TX, United States"/>
    <x v="1"/>
    <n v="1028.97"/>
    <s v="TX"/>
    <s v=" United States"/>
    <m/>
    <m/>
    <n v="87"/>
    <n v="784"/>
    <n v="1250"/>
  </r>
  <r>
    <x v="86"/>
    <x v="501"/>
    <s v="Cologne"/>
    <n v="16.899999999999999"/>
    <s v="US $16.90/ea"/>
    <n v="4"/>
    <s v="4 available / 34 sold"/>
    <n v="34"/>
    <s v="May 07, 2024 11:07:48 PDT"/>
    <s v="Midway City, California, United States"/>
    <x v="1"/>
    <n v="574.59999999999991"/>
    <s v="Midway City"/>
    <s v=" California"/>
    <s v=" United States"/>
    <m/>
    <n v="87"/>
    <n v="1144"/>
    <n v="1451"/>
  </r>
  <r>
    <x v="87"/>
    <x v="502"/>
    <s v="Does not apply"/>
    <n v="9.2100000000000009"/>
    <s v="US $9.21"/>
    <n v="5"/>
    <s v="5 available / 72 sold"/>
    <n v="72"/>
    <s v="May 24, 2024 07:35:23 PDT"/>
    <s v="San Diego, California, United States"/>
    <x v="1"/>
    <n v="663.12000000000012"/>
    <s v="San Diego"/>
    <s v=" California"/>
    <s v=" United States"/>
    <m/>
    <n v="88"/>
    <n v="888"/>
    <n v="1391"/>
  </r>
  <r>
    <x v="88"/>
    <x v="503"/>
    <s v="Eau de Parfum"/>
    <n v="15.99"/>
    <s v="US $15.99"/>
    <n v="10"/>
    <s v="More than 10 available / 655 sold"/>
    <n v="655"/>
    <s v="May 19, 2024 08:37:16 PDT"/>
    <s v="New York, New York, United States"/>
    <x v="1"/>
    <n v="10473.450000000001"/>
    <s v="New York"/>
    <s v=" New York"/>
    <s v=" United States"/>
    <m/>
    <n v="89"/>
    <n v="297"/>
    <n v="470"/>
  </r>
  <r>
    <x v="88"/>
    <x v="504"/>
    <s v="Eau De Parfum"/>
    <n v="259.08999999999997"/>
    <s v="US $259.09/ea"/>
    <n v="10"/>
    <s v="More than 10 available / 456 sold"/>
    <n v="456"/>
    <s v="May 24, 2024 08:34:05 PDT"/>
    <s v="Edison, New Jersey, United States"/>
    <x v="1"/>
    <n v="118145.04"/>
    <s v="Edison"/>
    <s v=" New Jersey"/>
    <s v=" United States"/>
    <m/>
    <n v="89"/>
    <n v="379"/>
    <n v="82"/>
  </r>
  <r>
    <x v="88"/>
    <x v="505"/>
    <s v="Eau de Parfum"/>
    <n v="160.91"/>
    <s v="US $160.91/ea"/>
    <m/>
    <s v="Limited quantity available / 386 sold"/>
    <n v="386"/>
    <s v="May 21, 2024 07:53:03 PDT"/>
    <s v="Hackensack, New Jersey, United States"/>
    <x v="1"/>
    <n v="62111.26"/>
    <s v="Hackensack"/>
    <s v=" New Jersey"/>
    <s v=" United States"/>
    <m/>
    <n v="89"/>
    <n v="425"/>
    <n v="146"/>
  </r>
  <r>
    <x v="88"/>
    <x v="506"/>
    <s v="Eau de Parfum"/>
    <n v="180.17"/>
    <s v="US $180.17"/>
    <m/>
    <s v="Limited quantity available / 327 sold"/>
    <n v="327"/>
    <s v="May 24, 2024 08:16:13 PDT"/>
    <s v="Hackensack, New Jersey, United States"/>
    <x v="1"/>
    <n v="58915.59"/>
    <s v="Hackensack"/>
    <s v=" New Jersey"/>
    <s v=" United States"/>
    <m/>
    <n v="89"/>
    <n v="461"/>
    <n v="157"/>
  </r>
  <r>
    <x v="88"/>
    <x v="507"/>
    <s v="Eau de Parfum"/>
    <n v="188.3"/>
    <s v="US $188.30/ea"/>
    <m/>
    <s v="Limited quantity available / 266 sold"/>
    <n v="266"/>
    <s v="May 23, 2024 23:46:32 PDT"/>
    <s v="Hackensack, New Jersey, United States"/>
    <x v="1"/>
    <n v="50087.8"/>
    <s v="Hackensack"/>
    <s v=" New Jersey"/>
    <s v=" United States"/>
    <m/>
    <n v="89"/>
    <n v="514"/>
    <n v="172"/>
  </r>
  <r>
    <x v="88"/>
    <x v="508"/>
    <s v="Oil"/>
    <n v="9.9600000000000009"/>
    <s v="US $9.96/ea"/>
    <n v="10"/>
    <s v="More than 10 available / 266 sold"/>
    <n v="266"/>
    <s v="May 08, 2024 18:36:48 PDT"/>
    <s v="Jamaica, New York, United States"/>
    <x v="1"/>
    <n v="2649.36"/>
    <s v="Jamaica"/>
    <s v=" New York"/>
    <s v=" United States"/>
    <m/>
    <n v="89"/>
    <n v="514"/>
    <n v="870"/>
  </r>
  <r>
    <x v="88"/>
    <x v="509"/>
    <s v="Eau de Parfum"/>
    <n v="9.99"/>
    <s v="US $9.99/ea"/>
    <n v="10"/>
    <s v="More than 10 available / 141 sold"/>
    <n v="141"/>
    <s v="May 23, 2024 14:11:08 PDT"/>
    <s v="Edison, New Jersey, United States"/>
    <x v="1"/>
    <n v="1408.59"/>
    <s v="Edison"/>
    <s v=" New Jersey"/>
    <s v=" United States"/>
    <m/>
    <n v="89"/>
    <n v="683"/>
    <n v="1104"/>
  </r>
  <r>
    <x v="88"/>
    <x v="510"/>
    <s v="Eau De Parfum"/>
    <n v="212.89"/>
    <s v="US $212.89/ea"/>
    <n v="10"/>
    <s v="More than 10 available / 53 sold"/>
    <n v="53"/>
    <s v="May 24, 2024 08:50:32 PDT"/>
    <s v="Edison, New Jersey, United States"/>
    <x v="1"/>
    <n v="11283.17"/>
    <s v="Edison"/>
    <s v=" New Jersey"/>
    <s v=" United States"/>
    <m/>
    <n v="89"/>
    <n v="974"/>
    <n v="451"/>
  </r>
  <r>
    <x v="88"/>
    <x v="511"/>
    <s v="Eau de Parfum"/>
    <n v="12.99"/>
    <s v="US $12.99"/>
    <m/>
    <s v="Last One / 52 sold"/>
    <n v="52"/>
    <s v="May 16, 2024 20:42:28 PDT"/>
    <s v="Fort Walton Beach, Florida, United States"/>
    <x v="0"/>
    <n v="675.48"/>
    <s v="Fort Walton Beach"/>
    <s v=" Florida"/>
    <s v=" United States"/>
    <m/>
    <n v="89"/>
    <n v="977"/>
    <n v="1384"/>
  </r>
  <r>
    <x v="88"/>
    <x v="512"/>
    <s v="Eau de Parfum"/>
    <n v="11.99"/>
    <s v="US $11.99"/>
    <n v="2"/>
    <s v="2 available / 39 sold"/>
    <n v="39"/>
    <s v="May 22, 2024 11:20:42 PDT"/>
    <s v="Fort Walton Beach, Florida, United States"/>
    <x v="1"/>
    <n v="467.61"/>
    <s v="Fort Walton Beach"/>
    <s v=" Florida"/>
    <s v=" United States"/>
    <m/>
    <n v="89"/>
    <n v="1085"/>
    <n v="1526"/>
  </r>
  <r>
    <x v="88"/>
    <x v="513"/>
    <s v="Eau de Parfum"/>
    <n v="15.95"/>
    <s v="US $15.95/ea"/>
    <n v="6"/>
    <s v="6 available / 30 sold"/>
    <n v="30"/>
    <s v="Feb 26, 2024 12:33:18 PST"/>
    <s v="Midway City, California, United States"/>
    <x v="1"/>
    <n v="478.5"/>
    <s v="Midway City"/>
    <s v=" California"/>
    <s v=" United States"/>
    <m/>
    <n v="89"/>
    <n v="1184"/>
    <n v="1520"/>
  </r>
  <r>
    <x v="88"/>
    <x v="514"/>
    <s v="Eau de Parfum"/>
    <n v="38.99"/>
    <s v="US $38.99/ea"/>
    <n v="10"/>
    <s v="10 available / 20 sold"/>
    <n v="20"/>
    <s v="May 22, 2024 14:03:03 PDT"/>
    <s v="Brooklyn, New York, United States"/>
    <x v="1"/>
    <n v="779.80000000000007"/>
    <s v="Brooklyn"/>
    <s v=" New York"/>
    <s v=" United States"/>
    <m/>
    <n v="89"/>
    <n v="1346"/>
    <n v="1331"/>
  </r>
  <r>
    <x v="88"/>
    <x v="515"/>
    <s v="Eau de Parfum"/>
    <n v="13"/>
    <s v="US $13.00"/>
    <n v="3"/>
    <s v="3 available / 17 sold"/>
    <n v="17"/>
    <s v="May 18, 2024 21:26:21 PDT"/>
    <s v="Fort Walton Beach, Florida, United States"/>
    <x v="1"/>
    <n v="221"/>
    <s v="Fort Walton Beach"/>
    <s v=" Florida"/>
    <s v=" United States"/>
    <m/>
    <n v="89"/>
    <n v="1408"/>
    <n v="1730"/>
  </r>
  <r>
    <x v="88"/>
    <x v="516"/>
    <s v="Eau de Parfum"/>
    <n v="174.99"/>
    <s v="US $174.99"/>
    <n v="9"/>
    <s v="9 available / 14 sold"/>
    <n v="14"/>
    <s v="May 20, 2024 16:42:57 PDT"/>
    <s v="Oceanside, New York, United States"/>
    <x v="0"/>
    <n v="2449.86"/>
    <s v="Oceanside"/>
    <s v=" New York"/>
    <s v=" United States"/>
    <m/>
    <n v="89"/>
    <n v="1480"/>
    <n v="892"/>
  </r>
  <r>
    <x v="88"/>
    <x v="517"/>
    <s v="Eau de Parfum"/>
    <n v="285"/>
    <s v="US $285.00"/>
    <n v="8"/>
    <s v="8 available / 5 sold"/>
    <n v="5"/>
    <s v="May 16, 2024 12:32:50 PDT"/>
    <s v="Brooklyn, New York, United States"/>
    <x v="0"/>
    <n v="1425"/>
    <s v="Brooklyn"/>
    <s v=" New York"/>
    <s v=" United States"/>
    <m/>
    <n v="89"/>
    <n v="1754"/>
    <n v="1097"/>
  </r>
  <r>
    <x v="88"/>
    <x v="518"/>
    <s v="Eau de Parfum"/>
    <n v="275"/>
    <s v="US $275.00"/>
    <m/>
    <s v="Last One / 4 sold"/>
    <n v="4"/>
    <s v="May 09, 2024 16:11:53 PDT"/>
    <s v="Saint Augustine, Florida, United States"/>
    <x v="0"/>
    <n v="1100"/>
    <s v="Saint Augustine"/>
    <s v=" Florida"/>
    <s v=" United States"/>
    <m/>
    <n v="89"/>
    <n v="1798"/>
    <n v="1219"/>
  </r>
  <r>
    <x v="89"/>
    <x v="519"/>
    <s v="Eau de Toilette"/>
    <n v="10.58"/>
    <s v="US $10.58/ea"/>
    <n v="31"/>
    <s v="31 available / 391 sold"/>
    <n v="391"/>
    <s v="May 23, 2024 18:45:09 PDT"/>
    <s v="Dallas, Texas, United States"/>
    <x v="1"/>
    <n v="4136.78"/>
    <s v="Dallas"/>
    <s v=" Texas"/>
    <s v=" United States"/>
    <m/>
    <n v="90"/>
    <n v="424"/>
    <n v="731"/>
  </r>
  <r>
    <x v="90"/>
    <x v="520"/>
    <s v="Eau de Cologne"/>
    <n v="16.82"/>
    <s v="US $16.82/ea"/>
    <n v="4"/>
    <s v="4 available / 1,992 sold"/>
    <n v="1992"/>
    <s v="May 21, 2024 22:28:49 PDT"/>
    <s v="Hackensack, New Jersey, United States"/>
    <x v="1"/>
    <n v="33505.440000000002"/>
    <s v="Hackensack"/>
    <s v=" New Jersey"/>
    <s v=" United States"/>
    <m/>
    <n v="91"/>
    <n v="146"/>
    <n v="239"/>
  </r>
  <r>
    <x v="91"/>
    <x v="521"/>
    <s v="Eau de Parfum"/>
    <n v="12.15"/>
    <s v="US $12.15/ea"/>
    <n v="6"/>
    <s v="6 available / 533 sold"/>
    <n v="533"/>
    <s v="May 21, 2024 11:35:08 PDT"/>
    <s v="Dallas, Texas, United States"/>
    <x v="0"/>
    <n v="6475.95"/>
    <s v="Dallas"/>
    <s v=" Texas"/>
    <s v=" United States"/>
    <m/>
    <n v="92"/>
    <n v="350"/>
    <n v="614"/>
  </r>
  <r>
    <x v="92"/>
    <x v="522"/>
    <s v="Eau de Cologne"/>
    <n v="14.99"/>
    <s v="US $14.99/ea"/>
    <n v="10"/>
    <s v="More than 10 available / 647 sold"/>
    <n v="647"/>
    <s v="Feb 16, 2024 20:33:33 PST"/>
    <s v="Orlando, Florida, United States"/>
    <x v="1"/>
    <n v="9698.5300000000007"/>
    <s v="Orlando"/>
    <s v=" Florida"/>
    <s v=" United States"/>
    <m/>
    <n v="93"/>
    <n v="301"/>
    <n v="495"/>
  </r>
  <r>
    <x v="92"/>
    <x v="523"/>
    <s v="Eau de Toilette"/>
    <n v="24.95"/>
    <s v="US $24.95"/>
    <n v="7"/>
    <s v="7 available / 171 sold"/>
    <n v="171"/>
    <s v="May 24, 2024 00:01:34 PDT"/>
    <s v="Englewood, New Jersey, United States"/>
    <x v="0"/>
    <n v="4266.45"/>
    <s v="Englewood"/>
    <s v=" New Jersey"/>
    <s v=" United States"/>
    <m/>
    <n v="93"/>
    <n v="626"/>
    <n v="723"/>
  </r>
  <r>
    <x v="92"/>
    <x v="524"/>
    <s v="Eau de Cologne"/>
    <n v="15.25"/>
    <s v="US $15.25/ea"/>
    <n v="10"/>
    <s v="More than 10 available / 104 sold"/>
    <n v="104"/>
    <s v="Mar 01, 2024 11:53:15 PST"/>
    <s v="Brooklyn, New York, United States"/>
    <x v="0"/>
    <n v="1586"/>
    <s v="Brooklyn"/>
    <s v=" New York"/>
    <s v=" United States"/>
    <m/>
    <n v="93"/>
    <n v="781"/>
    <n v="1059"/>
  </r>
  <r>
    <x v="92"/>
    <x v="525"/>
    <s v="Eau de Cologne"/>
    <n v="25.99"/>
    <s v="US $25.99/ea"/>
    <n v="3"/>
    <s v="3 available / 17 sold"/>
    <n v="17"/>
    <s v="Apr 06, 2024 17:53:08 PDT"/>
    <s v="Kissimmee, Florida, United States"/>
    <x v="0"/>
    <n v="441.83"/>
    <s v="Kissimmee"/>
    <s v=" Florida"/>
    <s v=" United States"/>
    <m/>
    <n v="93"/>
    <n v="1408"/>
    <n v="1541"/>
  </r>
  <r>
    <x v="93"/>
    <x v="526"/>
    <s v="Eau de Toilette"/>
    <n v="37"/>
    <s v="C $37.00"/>
    <n v="10"/>
    <s v="More than 10 available / 60 sold"/>
    <n v="60"/>
    <s v="May 21, 2024 07:32:36 PDT"/>
    <s v="Scarborough, Ontario, Canada"/>
    <x v="1"/>
    <n v="2220"/>
    <s v="Scarborough"/>
    <s v=" Ontario"/>
    <s v=" Canada"/>
    <m/>
    <n v="94"/>
    <n v="940"/>
    <n v="923"/>
  </r>
  <r>
    <x v="94"/>
    <x v="527"/>
    <s v="Eau de Toilette"/>
    <n v="25.23"/>
    <s v="US $25.23/ea"/>
    <m/>
    <s v="Limited quantity available / 40,130 sold"/>
    <n v="40130"/>
    <s v="May 24, 2024 05:18:15 PDT"/>
    <s v="Hackensack, New Jersey, United States"/>
    <x v="1"/>
    <n v="1012479.9"/>
    <s v="Hackensack"/>
    <s v=" New Jersey"/>
    <s v=" United States"/>
    <m/>
    <n v="95"/>
    <n v="2"/>
    <n v="4"/>
  </r>
  <r>
    <x v="94"/>
    <x v="528"/>
    <s v="Eau de Toilette"/>
    <n v="38.24"/>
    <s v="US $38.24/ea"/>
    <m/>
    <s v="Limited quantity available / 13,549 sold"/>
    <n v="13549"/>
    <s v="May 24, 2024 10:26:59 PDT"/>
    <s v="Hackensack, New Jersey, United States"/>
    <x v="1"/>
    <n v="518113.76"/>
    <s v="Hackensack"/>
    <s v=" New Jersey"/>
    <s v=" United States"/>
    <m/>
    <n v="95"/>
    <n v="11"/>
    <n v="8"/>
  </r>
  <r>
    <x v="94"/>
    <x v="529"/>
    <s v="Eau de Toilette"/>
    <n v="20.87"/>
    <s v="US $20.87/ea"/>
    <n v="10"/>
    <s v="More than 10 available / 4,936 sold"/>
    <n v="4936"/>
    <s v="May 24, 2024 08:36:44 PDT"/>
    <s v="Hackensack, New Jersey, United States"/>
    <x v="0"/>
    <n v="103014.32"/>
    <s v="Hackensack"/>
    <s v=" New Jersey"/>
    <s v=" United States"/>
    <m/>
    <n v="95"/>
    <n v="59"/>
    <n v="96"/>
  </r>
  <r>
    <x v="94"/>
    <x v="530"/>
    <s v="Eau de Toilette"/>
    <n v="34.979999999999997"/>
    <s v="US $34.98/ea"/>
    <m/>
    <s v="Limited quantity available / 849 sold"/>
    <n v="849"/>
    <s v="May 23, 2024 18:21:52 PDT"/>
    <s v="Hackensack, New Jersey, United States"/>
    <x v="1"/>
    <n v="29698.019999999997"/>
    <s v="Hackensack"/>
    <s v=" New Jersey"/>
    <s v=" United States"/>
    <m/>
    <n v="95"/>
    <n v="263"/>
    <n v="254"/>
  </r>
  <r>
    <x v="94"/>
    <x v="531"/>
    <s v="Eau de Toilette"/>
    <n v="22.9"/>
    <s v="US $22.90/ea"/>
    <n v="10"/>
    <s v="More than 10 available / 291 sold"/>
    <n v="291"/>
    <s v="May 08, 2024 17:11:47 PDT"/>
    <s v="Princeton Junction, New Jersey, United States"/>
    <x v="0"/>
    <n v="6663.9"/>
    <s v="Princeton Junction"/>
    <s v=" New Jersey"/>
    <s v=" United States"/>
    <m/>
    <n v="95"/>
    <n v="483"/>
    <n v="608"/>
  </r>
  <r>
    <x v="94"/>
    <x v="527"/>
    <s v="Eau de Toilette"/>
    <n v="26.9"/>
    <s v="US $26.90"/>
    <n v="10"/>
    <s v="More than 10 available / 264 sold"/>
    <n v="264"/>
    <s v="May 18, 2024 10:55:29 PDT"/>
    <s v="Centralia, Washington, United States"/>
    <x v="1"/>
    <n v="7101.5999999999995"/>
    <s v="Centralia"/>
    <s v=" Washington"/>
    <s v=" United States"/>
    <m/>
    <n v="95"/>
    <n v="518"/>
    <n v="590"/>
  </r>
  <r>
    <x v="94"/>
    <x v="532"/>
    <s v="Eau de Toilette"/>
    <n v="15.99"/>
    <s v="US $15.99"/>
    <n v="10"/>
    <s v="10 available / 98 sold"/>
    <n v="98"/>
    <s v="May 14, 2024 19:09:17 PDT"/>
    <s v="New York, New York, United States"/>
    <x v="0"/>
    <n v="1567.02"/>
    <s v="New York"/>
    <s v=" New York"/>
    <s v=" United States"/>
    <m/>
    <n v="95"/>
    <n v="801"/>
    <n v="1061"/>
  </r>
  <r>
    <x v="94"/>
    <x v="533"/>
    <s v="Eau de Toilette"/>
    <n v="24.49"/>
    <s v="US $24.49/ea"/>
    <n v="4"/>
    <s v="4 available / 71 sold"/>
    <n v="71"/>
    <s v="May 24, 2024 03:36:50 PDT"/>
    <s v="Las Vegas, Nevada, United States"/>
    <x v="1"/>
    <n v="1738.79"/>
    <s v="Las Vegas"/>
    <s v=" Nevada"/>
    <s v=" United States"/>
    <m/>
    <n v="95"/>
    <n v="891"/>
    <n v="1020"/>
  </r>
  <r>
    <x v="94"/>
    <x v="534"/>
    <s v="Eau de Toilette"/>
    <n v="25.49"/>
    <s v="US $25.49/ea"/>
    <n v="4"/>
    <s v="4 available / 64 sold"/>
    <n v="64"/>
    <s v="May 24, 2024 03:48:03 PDT"/>
    <s v="Baltimore, Maryland, United States"/>
    <x v="1"/>
    <n v="1631.36"/>
    <s v="Baltimore"/>
    <s v=" Maryland"/>
    <s v=" United States"/>
    <m/>
    <n v="95"/>
    <n v="923"/>
    <n v="1045"/>
  </r>
  <r>
    <x v="94"/>
    <x v="535"/>
    <s v="Eau de Toilette"/>
    <n v="20.99"/>
    <s v="US $20.99"/>
    <n v="4"/>
    <s v="4 available / 20 sold"/>
    <n v="20"/>
    <s v="Apr 30, 2024 11:44:27 PDT"/>
    <s v="Miami, Florida, United States"/>
    <x v="0"/>
    <n v="419.79999999999995"/>
    <s v="Miami"/>
    <s v=" Florida"/>
    <s v=" United States"/>
    <m/>
    <n v="95"/>
    <n v="1346"/>
    <n v="1564"/>
  </r>
  <r>
    <x v="94"/>
    <x v="536"/>
    <s v="Body Spray"/>
    <n v="12.49"/>
    <s v="US $12.49/ea"/>
    <n v="7"/>
    <s v="7 available / 17 sold"/>
    <n v="17"/>
    <s v="May 15, 2024 11:28:53 PDT"/>
    <s v="Princeton, New Jersey, United States"/>
    <x v="1"/>
    <n v="212.33"/>
    <s v="Princeton"/>
    <s v=" New Jersey"/>
    <s v=" United States"/>
    <m/>
    <n v="95"/>
    <n v="1408"/>
    <n v="1742"/>
  </r>
  <r>
    <x v="95"/>
    <x v="537"/>
    <s v="Eau de Toilette"/>
    <n v="12.6"/>
    <s v="US $12.60"/>
    <n v="10"/>
    <s v="More than 10 available / 229 sold"/>
    <n v="229"/>
    <s v="May 23, 2024 19:13:34 PDT"/>
    <s v="Cumming, Georgia, United States"/>
    <x v="1"/>
    <n v="2885.4"/>
    <s v="Cumming"/>
    <s v=" Georgia"/>
    <s v=" United States"/>
    <m/>
    <n v="96"/>
    <n v="560"/>
    <n v="844"/>
  </r>
  <r>
    <x v="95"/>
    <x v="538"/>
    <s v="Perfume"/>
    <n v="13.99"/>
    <s v="US $13.99"/>
    <n v="10"/>
    <s v="More than 10 available / 10 sold"/>
    <n v="10"/>
    <s v="May 22, 2024 08:03:48 PDT"/>
    <s v="Nashville, Tennessee, United States"/>
    <x v="0"/>
    <n v="139.9"/>
    <s v="Nashville"/>
    <s v=" Tennessee"/>
    <s v=" United States"/>
    <m/>
    <n v="96"/>
    <n v="1586"/>
    <n v="1828"/>
  </r>
  <r>
    <x v="96"/>
    <x v="539"/>
    <s v="Eau de Toilette"/>
    <n v="56"/>
    <s v="US $56.00/ea"/>
    <n v="3"/>
    <s v="3 available / 677 sold"/>
    <n v="677"/>
    <s v="May 20, 2024 15:18:21 PDT"/>
    <s v="Hackensack, New Jersey, United States"/>
    <x v="1"/>
    <n v="37912"/>
    <s v="Hackensack"/>
    <s v=" New Jersey"/>
    <s v=" United States"/>
    <m/>
    <n v="97"/>
    <n v="294"/>
    <n v="214"/>
  </r>
  <r>
    <x v="96"/>
    <x v="540"/>
    <s v="Eau de Toilette"/>
    <n v="29.74"/>
    <s v="US $29.74/ea"/>
    <n v="19"/>
    <s v="19 available / 578 sold"/>
    <n v="578"/>
    <s v="May 16, 2024 21:09:42 PDT"/>
    <s v="Dallas, Texas, United States"/>
    <x v="1"/>
    <n v="17189.719999999998"/>
    <s v="Dallas"/>
    <s v=" Texas"/>
    <s v=" United States"/>
    <m/>
    <n v="97"/>
    <n v="328"/>
    <n v="345"/>
  </r>
  <r>
    <x v="96"/>
    <x v="541"/>
    <s v="Eau de Toilette"/>
    <n v="17"/>
    <s v="US $17.00/ea"/>
    <n v="6"/>
    <s v="6 available / 147 sold"/>
    <n v="147"/>
    <s v="May 18, 2024 20:56:17 PDT"/>
    <s v="Dallas, Texas, United States"/>
    <x v="1"/>
    <n v="2499"/>
    <s v="Dallas"/>
    <s v=" Texas"/>
    <s v=" United States"/>
    <m/>
    <n v="97"/>
    <n v="668"/>
    <n v="886"/>
  </r>
  <r>
    <x v="96"/>
    <x v="542"/>
    <s v="Eau de Toilette"/>
    <n v="16.989999999999998"/>
    <s v="US $16.99/ea"/>
    <n v="10"/>
    <s v="More than 10 available / 28 sold"/>
    <n v="28"/>
    <s v="Apr 08, 2024 05:02:35 PDT"/>
    <s v="Des Moines, Iowa, United States"/>
    <x v="1"/>
    <n v="475.71999999999997"/>
    <s v="Des Moines"/>
    <s v=" Iowa"/>
    <s v=" United States"/>
    <m/>
    <n v="97"/>
    <n v="1217"/>
    <n v="1521"/>
  </r>
  <r>
    <x v="96"/>
    <x v="543"/>
    <s v="Eau de Toilette"/>
    <n v="26.99"/>
    <s v="US $26.99"/>
    <n v="8"/>
    <s v="8 available / 21 sold"/>
    <n v="21"/>
    <s v="May 17, 2024 11:34:20 PDT"/>
    <s v="Bogota, New Jersey, United States"/>
    <x v="1"/>
    <n v="566.79"/>
    <s v="Bogota"/>
    <s v=" New Jersey"/>
    <s v=" United States"/>
    <m/>
    <n v="97"/>
    <n v="1329"/>
    <n v="1457"/>
  </r>
  <r>
    <x v="97"/>
    <x v="544"/>
    <s v="Eau de Parfum"/>
    <n v="25.99"/>
    <s v="US $25.99/ea"/>
    <n v="6"/>
    <s v="6 available / 1,332 sold"/>
    <n v="1332"/>
    <s v="May 24, 2024 04:03:31 PDT"/>
    <s v="Cranston, Rhode Island, United States"/>
    <x v="1"/>
    <n v="34618.68"/>
    <s v="Cranston"/>
    <s v=" Rhode Island"/>
    <s v=" United States"/>
    <m/>
    <n v="98"/>
    <n v="208"/>
    <n v="234"/>
  </r>
  <r>
    <x v="97"/>
    <x v="545"/>
    <s v="Eau de Toilette"/>
    <n v="89.98"/>
    <s v="US $89.98/ea"/>
    <n v="8"/>
    <s v="8 available / 1,243 sold"/>
    <n v="1243"/>
    <s v="May 22, 2024 01:59:02 PDT"/>
    <s v="Hackensack, New Jersey, United States"/>
    <x v="1"/>
    <n v="111845.14"/>
    <s v="Hackensack"/>
    <s v=" New Jersey"/>
    <s v=" United States"/>
    <m/>
    <n v="98"/>
    <n v="213"/>
    <n v="88"/>
  </r>
  <r>
    <x v="97"/>
    <x v="546"/>
    <s v="DIOR HOMME COLOGNE"/>
    <n v="89.99"/>
    <s v="US $89.99"/>
    <n v="7"/>
    <s v="7 available / 129 sold"/>
    <n v="129"/>
    <s v="May 22, 2024 09:17:01 PDT"/>
    <s v="Union, New Jersey, United States"/>
    <x v="1"/>
    <n v="11608.71"/>
    <s v="Union"/>
    <s v=" New Jersey"/>
    <s v=" United States"/>
    <m/>
    <n v="98"/>
    <n v="708"/>
    <n v="443"/>
  </r>
  <r>
    <x v="97"/>
    <x v="547"/>
    <s v="Eau de Parfum"/>
    <n v="84.99"/>
    <s v="US $84.99/ea"/>
    <n v="10"/>
    <s v="More than 10 available / 116 sold"/>
    <n v="116"/>
    <s v="May 24, 2024 10:03:04 PDT"/>
    <s v="Allen Park, Michigan, United States"/>
    <x v="1"/>
    <n v="9858.84"/>
    <s v="Allen Park"/>
    <s v=" Michigan"/>
    <s v=" United States"/>
    <m/>
    <n v="98"/>
    <n v="749"/>
    <n v="488"/>
  </r>
  <r>
    <x v="97"/>
    <x v="548"/>
    <s v="Eau de Toilette"/>
    <n v="85.67"/>
    <s v="US $85.67"/>
    <m/>
    <s v="Last One / 85 sold"/>
    <n v="85"/>
    <s v="May 16, 2024 21:23:44 PDT"/>
    <s v="Dallas, Texas, United States"/>
    <x v="0"/>
    <n v="7281.95"/>
    <s v="Dallas"/>
    <s v=" Texas"/>
    <s v=" United States"/>
    <m/>
    <n v="98"/>
    <n v="828"/>
    <n v="576"/>
  </r>
  <r>
    <x v="97"/>
    <x v="549"/>
    <s v="Eau de Parfum"/>
    <n v="21.99"/>
    <s v="US $21.99/ea"/>
    <n v="3"/>
    <s v="3 available / 83 sold"/>
    <n v="83"/>
    <s v="May 12, 2024 15:53:04 PDT"/>
    <s v="Rockville, Maryland, United States"/>
    <x v="0"/>
    <n v="1825.1699999999998"/>
    <s v="Rockville"/>
    <s v=" Maryland"/>
    <s v=" United States"/>
    <m/>
    <n v="98"/>
    <n v="834"/>
    <n v="996"/>
  </r>
  <r>
    <x v="97"/>
    <x v="550"/>
    <s v="Eau de Parfum"/>
    <n v="84.99"/>
    <s v="US $84.99/ea"/>
    <n v="5"/>
    <s v="5 available / 73 sold"/>
    <n v="73"/>
    <s v="May 22, 2024 09:32:15 PDT"/>
    <s v="Detroit, Michigan, United States"/>
    <x v="1"/>
    <n v="6204.2699999999995"/>
    <s v="Detroit"/>
    <s v=" Michigan"/>
    <s v=" United States"/>
    <m/>
    <n v="98"/>
    <n v="880"/>
    <n v="625"/>
  </r>
  <r>
    <x v="97"/>
    <x v="551"/>
    <s v="Eau de Toilette"/>
    <n v="84.99"/>
    <s v="US $84.99/ea"/>
    <n v="10"/>
    <s v="More than 10 available / 51 sold"/>
    <n v="51"/>
    <s v="May 06, 2024 04:40:12 PDT"/>
    <s v="Sterling Heights, Michigan, United States"/>
    <x v="1"/>
    <n v="4334.49"/>
    <s v="Sterling Heights"/>
    <s v=" Michigan"/>
    <s v=" United States"/>
    <m/>
    <n v="98"/>
    <n v="986"/>
    <n v="719"/>
  </r>
  <r>
    <x v="97"/>
    <x v="552"/>
    <s v="Eau de Toilette"/>
    <n v="74.989999999999995"/>
    <s v="US $74.99"/>
    <n v="8"/>
    <s v="8 available / 28 sold"/>
    <n v="28"/>
    <s v="Mar 01, 2024 11:41:42 PST"/>
    <s v="Miami, Florida, United States"/>
    <x v="0"/>
    <n v="2099.7199999999998"/>
    <s v="Miami"/>
    <s v=" Florida"/>
    <s v=" United States"/>
    <m/>
    <n v="98"/>
    <n v="1217"/>
    <n v="942"/>
  </r>
  <r>
    <x v="97"/>
    <x v="553"/>
    <s v="Eau de Toilette"/>
    <n v="67.989999999999995"/>
    <s v="US $67.99/ea"/>
    <n v="5"/>
    <s v="5 available / 28 sold"/>
    <n v="28"/>
    <s v="Apr 30, 2024 19:09:09 PDT"/>
    <s v="Princeton Junction, New Jersey, United States"/>
    <x v="1"/>
    <n v="1903.7199999999998"/>
    <s v="Princeton Junction"/>
    <s v=" New Jersey"/>
    <s v=" United States"/>
    <m/>
    <n v="98"/>
    <n v="1217"/>
    <n v="971"/>
  </r>
  <r>
    <x v="97"/>
    <x v="554"/>
    <s v="Eau de Toilette"/>
    <n v="83.95"/>
    <s v="US $83.95"/>
    <n v="4"/>
    <s v="4 available / 22 sold"/>
    <n v="22"/>
    <s v="May 22, 2024 14:31:55 PDT"/>
    <s v="Elmhurst, New York, United States"/>
    <x v="1"/>
    <n v="1846.9"/>
    <s v="Elmhurst"/>
    <s v=" New York"/>
    <s v=" United States"/>
    <m/>
    <n v="98"/>
    <n v="1310"/>
    <n v="991"/>
  </r>
  <r>
    <x v="97"/>
    <x v="551"/>
    <s v="Eau de Toilette"/>
    <n v="84.99"/>
    <s v="US $84.99/ea"/>
    <n v="9"/>
    <s v="9 available / 16 sold"/>
    <n v="16"/>
    <s v="May 24, 2024 05:54:57 PDT"/>
    <s v="Warren, Michigan, United States"/>
    <x v="1"/>
    <n v="1359.84"/>
    <s v="Warren"/>
    <s v=" Michigan"/>
    <s v=" United States"/>
    <m/>
    <n v="98"/>
    <n v="1433"/>
    <n v="1122"/>
  </r>
  <r>
    <x v="97"/>
    <x v="555"/>
    <s v="Eau de Toilette"/>
    <n v="84.99"/>
    <s v="US $84.99/ea"/>
    <n v="9"/>
    <s v="9 available / 13 sold"/>
    <n v="13"/>
    <s v="May 22, 2024 05:35:53 PDT"/>
    <s v="Warren, Michigan, United States"/>
    <x v="1"/>
    <n v="1104.8699999999999"/>
    <s v="Warren"/>
    <s v=" Michigan"/>
    <s v=" United States"/>
    <m/>
    <n v="98"/>
    <n v="1509"/>
    <n v="1218"/>
  </r>
  <r>
    <x v="97"/>
    <x v="556"/>
    <s v="Eau de Toilette"/>
    <n v="19.48"/>
    <s v="US $19.48"/>
    <n v="10"/>
    <s v="More than 10 available / 4 sold"/>
    <n v="4"/>
    <s v="May 10, 2024 17:24:59 PDT"/>
    <s v="Irvine, California, United States"/>
    <x v="0"/>
    <n v="77.92"/>
    <s v="Irvine"/>
    <s v=" California"/>
    <s v=" United States"/>
    <m/>
    <n v="98"/>
    <n v="1798"/>
    <n v="1905"/>
  </r>
  <r>
    <x v="97"/>
    <x v="557"/>
    <s v="Elixir"/>
    <n v="88.99"/>
    <s v="US $88.99"/>
    <n v="5"/>
    <s v="5 available / 4 sold"/>
    <n v="4"/>
    <s v="May 24, 2024 04:19:41 PDT"/>
    <s v="Belleville, Michigan, United States"/>
    <x v="1"/>
    <n v="355.96"/>
    <s v="Belleville"/>
    <s v=" Michigan"/>
    <s v=" United States"/>
    <m/>
    <n v="98"/>
    <n v="1798"/>
    <n v="1608"/>
  </r>
  <r>
    <x v="98"/>
    <x v="558"/>
    <s v="Eau de Parfum"/>
    <n v="27.5"/>
    <s v="US $27.50"/>
    <n v="9"/>
    <s v="9 available / 12 sold"/>
    <n v="12"/>
    <s v="May 23, 2024 10:38:20 PDT"/>
    <s v="Tulsa, Oklahoma, United States"/>
    <x v="0"/>
    <n v="330"/>
    <s v="Tulsa"/>
    <s v=" Oklahoma"/>
    <s v=" United States"/>
    <m/>
    <n v="99"/>
    <n v="1531"/>
    <n v="1630"/>
  </r>
  <r>
    <x v="99"/>
    <x v="559"/>
    <s v="Eau de Parfum"/>
    <n v="14.95"/>
    <s v="US $14.95"/>
    <n v="19"/>
    <s v="19 available / 5 sold"/>
    <n v="5"/>
    <s v=""/>
    <s v="Fort Lauderdale, Florida, United States"/>
    <x v="0"/>
    <n v="74.75"/>
    <s v="Fort Lauderdale"/>
    <s v=" Florida"/>
    <s v=" United States"/>
    <m/>
    <n v="100"/>
    <n v="1754"/>
    <n v="1913"/>
  </r>
  <r>
    <x v="100"/>
    <x v="560"/>
    <s v="Does not apply"/>
    <n v="16.34"/>
    <s v="US $16.34"/>
    <n v="5"/>
    <s v="5 available / 103 sold"/>
    <n v="103"/>
    <s v="May 23, 2024 13:46:24 PDT"/>
    <s v="Plano, Texas, United States"/>
    <x v="1"/>
    <n v="1683.02"/>
    <s v="Plano"/>
    <s v=" Texas"/>
    <s v=" United States"/>
    <m/>
    <n v="101"/>
    <n v="784"/>
    <n v="1032"/>
  </r>
  <r>
    <x v="101"/>
    <x v="561"/>
    <s v="Eau de Toilette"/>
    <n v="29.94"/>
    <s v="US $29.94/ea"/>
    <m/>
    <s v="Limited quantity available / 9,208 sold"/>
    <n v="9208"/>
    <s v="May 23, 2024 20:04:11 PDT"/>
    <s v="Hackensack, New Jersey, United States"/>
    <x v="1"/>
    <n v="275687.52"/>
    <s v="Hackensack"/>
    <s v=" New Jersey"/>
    <s v=" United States"/>
    <m/>
    <n v="102"/>
    <n v="20"/>
    <n v="20"/>
  </r>
  <r>
    <x v="101"/>
    <x v="562"/>
    <s v="Eau de Toilette"/>
    <n v="43.3"/>
    <s v="US $43.30/ea"/>
    <m/>
    <s v="Limited quantity available / 4,845 sold"/>
    <n v="4845"/>
    <s v="May 21, 2024 07:54:03 PDT"/>
    <s v="Hackensack, New Jersey, United States"/>
    <x v="0"/>
    <n v="209788.5"/>
    <s v="Hackensack"/>
    <s v=" New Jersey"/>
    <s v=" United States"/>
    <m/>
    <n v="102"/>
    <n v="62"/>
    <n v="35"/>
  </r>
  <r>
    <x v="101"/>
    <x v="563"/>
    <s v="Eau de Parfum"/>
    <n v="52.78"/>
    <s v="US $52.78"/>
    <m/>
    <s v="Limited quantity available / 3,759 sold"/>
    <n v="3759"/>
    <s v="May 24, 2024 07:50:02 PDT"/>
    <s v="Hackensack, New Jersey, United States"/>
    <x v="0"/>
    <n v="198400.02000000002"/>
    <s v="Hackensack"/>
    <s v=" New Jersey"/>
    <s v=" United States"/>
    <m/>
    <n v="102"/>
    <n v="82"/>
    <n v="40"/>
  </r>
  <r>
    <x v="101"/>
    <x v="564"/>
    <s v="Eau de Toilette"/>
    <n v="39.979999999999997"/>
    <s v="US $39.98"/>
    <m/>
    <s v="Limited quantity available / 3,379 sold"/>
    <n v="3379"/>
    <s v="May 23, 2024 18:40:58 PDT"/>
    <s v="Hackensack, New Jersey, United States"/>
    <x v="0"/>
    <n v="135092.41999999998"/>
    <s v="Hackensack"/>
    <s v=" New Jersey"/>
    <s v=" United States"/>
    <m/>
    <n v="102"/>
    <n v="89"/>
    <n v="67"/>
  </r>
  <r>
    <x v="101"/>
    <x v="565"/>
    <s v="Eau de Parfum"/>
    <n v="11"/>
    <s v="US $11.00"/>
    <n v="10"/>
    <s v="More than 10 available / 1,613 sold"/>
    <n v="1613"/>
    <s v="Apr 05, 2024 00:52:19 PDT"/>
    <s v="Albany, New York, United States"/>
    <x v="0"/>
    <n v="17743"/>
    <s v="Albany"/>
    <s v=" New York"/>
    <s v=" United States"/>
    <m/>
    <n v="102"/>
    <n v="175"/>
    <n v="338"/>
  </r>
  <r>
    <x v="101"/>
    <x v="566"/>
    <s v="Eau De Toilette"/>
    <n v="65.55"/>
    <s v="US $65.55/ea"/>
    <n v="10"/>
    <s v="More than 10 available / 1,355 sold"/>
    <n v="1355"/>
    <s v="May 24, 2024 07:59:22 PDT"/>
    <s v="Edison, New Jersey, United States"/>
    <x v="0"/>
    <n v="88820.25"/>
    <s v="Edison"/>
    <s v=" New Jersey"/>
    <s v=" United States"/>
    <m/>
    <n v="102"/>
    <n v="201"/>
    <n v="110"/>
  </r>
  <r>
    <x v="101"/>
    <x v="567"/>
    <s v="Eau de Toilette"/>
    <n v="36.36"/>
    <s v="US $36.36/ea"/>
    <n v="226"/>
    <s v="226 available / 771 sold"/>
    <n v="771"/>
    <s v="May 23, 2024 13:02:17 PDT"/>
    <s v="Dallas, Texas, United States"/>
    <x v="1"/>
    <n v="28033.56"/>
    <s v="Dallas"/>
    <s v=" Texas"/>
    <s v=" United States"/>
    <m/>
    <n v="102"/>
    <n v="272"/>
    <n v="261"/>
  </r>
  <r>
    <x v="101"/>
    <x v="568"/>
    <s v="Eau de Parfum"/>
    <n v="11"/>
    <s v="US $11.00"/>
    <n v="10"/>
    <s v="More than 10 available / 702 sold"/>
    <n v="702"/>
    <s v="Apr 05, 2024 00:52:00 PDT"/>
    <s v="Albany, New York, United States"/>
    <x v="1"/>
    <n v="7722"/>
    <s v="Albany"/>
    <s v=" New York"/>
    <s v=" United States"/>
    <m/>
    <n v="102"/>
    <n v="289"/>
    <n v="553"/>
  </r>
  <r>
    <x v="101"/>
    <x v="569"/>
    <s v="Eau De Toilette"/>
    <n v="49.51"/>
    <s v="US $49.51/ea"/>
    <n v="10"/>
    <s v="More than 10 available / 635 sold"/>
    <n v="635"/>
    <s v="May 23, 2024 21:14:46 PDT"/>
    <s v="Edison, New Jersey, United States"/>
    <x v="0"/>
    <n v="31438.85"/>
    <s v="Edison"/>
    <s v=" New Jersey"/>
    <s v=" United States"/>
    <m/>
    <n v="102"/>
    <n v="305"/>
    <n v="249"/>
  </r>
  <r>
    <x v="101"/>
    <x v="570"/>
    <s v="Eau de Perfume"/>
    <n v="46.15"/>
    <s v="US $46.15/ea"/>
    <n v="36"/>
    <s v="36 available / 494 sold"/>
    <n v="494"/>
    <s v="May 23, 2024 08:46:32 PDT"/>
    <s v="Dallas, Texas, United States"/>
    <x v="1"/>
    <n v="22798.1"/>
    <s v="Dallas"/>
    <s v=" Texas"/>
    <s v=" United States"/>
    <m/>
    <n v="102"/>
    <n v="361"/>
    <n v="295"/>
  </r>
  <r>
    <x v="101"/>
    <x v="571"/>
    <s v="Eau De Parfum"/>
    <n v="69.02"/>
    <s v="US $69.02/ea"/>
    <n v="10"/>
    <s v="More than 10 available / 370 sold"/>
    <n v="370"/>
    <s v="May 24, 2024 07:14:08 PDT"/>
    <s v="Edison, New Jersey, United States"/>
    <x v="1"/>
    <n v="25537.399999999998"/>
    <s v="Edison"/>
    <s v=" New Jersey"/>
    <s v=" United States"/>
    <m/>
    <n v="102"/>
    <n v="434"/>
    <n v="280"/>
  </r>
  <r>
    <x v="101"/>
    <x v="572"/>
    <s v="Eau de Perfume"/>
    <n v="43.33"/>
    <s v="US $43.33/ea"/>
    <n v="23"/>
    <s v="23 available / 280 sold"/>
    <n v="280"/>
    <s v="May 24, 2024 02:47:10 PDT"/>
    <s v="Dallas, Texas, United States"/>
    <x v="0"/>
    <n v="12132.4"/>
    <s v="Dallas"/>
    <s v=" Texas"/>
    <s v=" United States"/>
    <m/>
    <n v="102"/>
    <n v="498"/>
    <n v="433"/>
  </r>
  <r>
    <x v="101"/>
    <x v="573"/>
    <s v="Eau de Parfum"/>
    <n v="14"/>
    <s v="US $14.00"/>
    <n v="10"/>
    <s v="More than 10 available / 266 sold"/>
    <n v="266"/>
    <s v=""/>
    <s v="Albany, New York, United States"/>
    <x v="0"/>
    <n v="3724"/>
    <s v="Albany"/>
    <s v=" New York"/>
    <s v=" United States"/>
    <m/>
    <n v="102"/>
    <n v="514"/>
    <n v="765"/>
  </r>
  <r>
    <x v="101"/>
    <x v="574"/>
    <s v="Eau de Parfum"/>
    <n v="43.32"/>
    <s v="US $43.32/ea"/>
    <m/>
    <s v="Limited quantity available / 252 sold"/>
    <n v="252"/>
    <s v="May 24, 2024 07:13:43 PDT"/>
    <s v="Hackensack, New Jersey, United States"/>
    <x v="0"/>
    <n v="10916.64"/>
    <s v="Hackensack"/>
    <s v=" New Jersey"/>
    <s v=" United States"/>
    <m/>
    <n v="102"/>
    <n v="533"/>
    <n v="459"/>
  </r>
  <r>
    <x v="101"/>
    <x v="575"/>
    <s v="Eau De Toilette"/>
    <n v="50.08"/>
    <s v="US $50.08/ea"/>
    <n v="10"/>
    <s v="More than 10 available / 182 sold"/>
    <n v="182"/>
    <s v="May 24, 2024 07:58:17 PDT"/>
    <s v="Edison, New Jersey, United States"/>
    <x v="1"/>
    <n v="9114.56"/>
    <s v="Edison"/>
    <s v=" New Jersey"/>
    <s v=" United States"/>
    <m/>
    <n v="102"/>
    <n v="604"/>
    <n v="516"/>
  </r>
  <r>
    <x v="101"/>
    <x v="576"/>
    <s v="Eau De Toilette"/>
    <n v="52.39"/>
    <s v="US $52.39/ea"/>
    <n v="10"/>
    <s v="More than 10 available / 145 sold"/>
    <n v="145"/>
    <s v="May 24, 2024 11:00:49 PDT"/>
    <s v="Edison, New Jersey, United States"/>
    <x v="0"/>
    <n v="7596.55"/>
    <s v="Edison"/>
    <s v=" New Jersey"/>
    <s v=" United States"/>
    <m/>
    <n v="102"/>
    <n v="674"/>
    <n v="558"/>
  </r>
  <r>
    <x v="101"/>
    <x v="577"/>
    <s v="Eau De Parfum Intense"/>
    <n v="7.5"/>
    <s v="US $7.50"/>
    <n v="10"/>
    <s v="More than 10 available / 115 sold"/>
    <n v="115"/>
    <s v="Apr 05, 2024 00:53:07 PDT"/>
    <s v="Albany, New York, United States"/>
    <x v="1"/>
    <n v="862.5"/>
    <s v="Albany"/>
    <s v=" New York"/>
    <s v=" United States"/>
    <m/>
    <n v="102"/>
    <n v="755"/>
    <n v="1304"/>
  </r>
  <r>
    <x v="101"/>
    <x v="578"/>
    <s v="Eau de Parfum"/>
    <n v="14.95"/>
    <s v="US $14.95/ea"/>
    <n v="8"/>
    <s v="8 available / 79 sold"/>
    <n v="79"/>
    <s v="May 22, 2024 03:59:19 PDT"/>
    <s v="Pearland, Texas, United States"/>
    <x v="1"/>
    <n v="1181.05"/>
    <s v="Pearland"/>
    <s v=" Texas"/>
    <s v=" United States"/>
    <m/>
    <n v="102"/>
    <n v="851"/>
    <n v="1196"/>
  </r>
  <r>
    <x v="101"/>
    <x v="579"/>
    <s v="Eau De Toilette, Eau De Parfum, Eau De Parfum Intense"/>
    <n v="16"/>
    <s v="US $16.00"/>
    <n v="10"/>
    <s v="More than 10 available / 41 sold"/>
    <n v="41"/>
    <s v=""/>
    <s v="Albany, New York, United States"/>
    <x v="1"/>
    <n v="656"/>
    <s v="Albany"/>
    <s v=" New York"/>
    <s v=" United States"/>
    <m/>
    <n v="102"/>
    <n v="1064"/>
    <n v="1400"/>
  </r>
  <r>
    <x v="101"/>
    <x v="580"/>
    <s v="Eau de Toilette"/>
    <n v="52.38"/>
    <s v="US $52.38"/>
    <n v="10"/>
    <s v="More than 10 available / 27 sold"/>
    <n v="27"/>
    <s v="May 24, 2024 03:21:02 PDT"/>
    <s v="Hackensack, New Jersey, United States"/>
    <x v="0"/>
    <n v="1414.26"/>
    <s v="Hackensack"/>
    <s v=" New Jersey"/>
    <s v=" United States"/>
    <m/>
    <n v="102"/>
    <n v="1226"/>
    <n v="1103"/>
  </r>
  <r>
    <x v="101"/>
    <x v="581"/>
    <s v="Eau de Toilette"/>
    <n v="20"/>
    <s v="US $20.00"/>
    <m/>
    <s v="3 lots available (10 items per lot) / 26 sold"/>
    <n v="26"/>
    <s v="May 13, 2024 10:25:17 PDT"/>
    <s v="California, United States"/>
    <x v="0"/>
    <n v="520"/>
    <s v="California"/>
    <s v=" United States"/>
    <m/>
    <m/>
    <n v="102"/>
    <n v="1245"/>
    <n v="1493"/>
  </r>
  <r>
    <x v="101"/>
    <x v="582"/>
    <s v="Eau de Parfum"/>
    <n v="58.69"/>
    <s v="US $58.69"/>
    <n v="10"/>
    <s v="More than 10 available / 23 sold"/>
    <n v="23"/>
    <s v="May 24, 2024 06:41:04 PDT"/>
    <s v="Hackensack, New Jersey, United States"/>
    <x v="0"/>
    <n v="1349.87"/>
    <s v="Hackensack"/>
    <s v=" New Jersey"/>
    <s v=" United States"/>
    <m/>
    <n v="102"/>
    <n v="1294"/>
    <n v="1126"/>
  </r>
  <r>
    <x v="101"/>
    <x v="583"/>
    <s v="Eau De Parfum"/>
    <n v="75.95"/>
    <s v="US $75.95/ea"/>
    <n v="10"/>
    <s v="10 available / 3 sold"/>
    <n v="3"/>
    <s v="May 24, 2024 09:26:23 PDT"/>
    <s v="Edison, New Jersey, United States"/>
    <x v="1"/>
    <n v="227.85000000000002"/>
    <s v="Edison"/>
    <s v=" New Jersey"/>
    <s v=" United States"/>
    <m/>
    <n v="102"/>
    <n v="1848"/>
    <n v="1721"/>
  </r>
  <r>
    <x v="102"/>
    <x v="584"/>
    <s v="Eau de Parfum"/>
    <n v="38.99"/>
    <s v="US $38.99/ea"/>
    <n v="3"/>
    <s v="3 available / 122 sold"/>
    <n v="122"/>
    <s v="May 21, 2024 22:55:56 PDT"/>
    <s v="California USA Hongkong, Hong Kong"/>
    <x v="0"/>
    <n v="4756.7800000000007"/>
    <s v="California USA Hongkong"/>
    <s v=" Hong Kong"/>
    <m/>
    <m/>
    <n v="103"/>
    <n v="729"/>
    <n v="696"/>
  </r>
  <r>
    <x v="103"/>
    <x v="585"/>
    <s v="Eau de Toilette"/>
    <n v="63.69"/>
    <s v="US $63.69/ea"/>
    <m/>
    <s v="Limited quantity available / 4,733 sold"/>
    <n v="4733"/>
    <s v="May 24, 2024 10:18:07 PDT"/>
    <s v="Hackensack, New Jersey, United States"/>
    <x v="1"/>
    <n v="301444.76999999996"/>
    <s v="Hackensack"/>
    <s v=" New Jersey"/>
    <s v=" United States"/>
    <m/>
    <n v="104"/>
    <n v="66"/>
    <n v="19"/>
  </r>
  <r>
    <x v="103"/>
    <x v="586"/>
    <s v="Eau de Toilette"/>
    <n v="53.45"/>
    <s v="US $53.45/ea"/>
    <m/>
    <s v="Limited quantity available / 3,787 sold"/>
    <n v="3787"/>
    <s v="May 23, 2024 20:23:26 PDT"/>
    <s v="Hackensack, New Jersey, United States"/>
    <x v="1"/>
    <n v="202415.15000000002"/>
    <s v="Hackensack"/>
    <s v=" New Jersey"/>
    <s v=" United States"/>
    <m/>
    <n v="104"/>
    <n v="81"/>
    <n v="37"/>
  </r>
  <r>
    <x v="103"/>
    <x v="587"/>
    <s v="Eau de Toilette"/>
    <n v="56.99"/>
    <s v="US $56.99/ea"/>
    <n v="68"/>
    <s v="68 available / 993 sold"/>
    <n v="993"/>
    <s v="May 14, 2024 15:34:41 PDT"/>
    <s v="Dallas, Texas, United States"/>
    <x v="1"/>
    <n v="56591.07"/>
    <s v="Dallas"/>
    <s v=" Texas"/>
    <s v=" United States"/>
    <m/>
    <n v="104"/>
    <n v="237"/>
    <n v="160"/>
  </r>
  <r>
    <x v="103"/>
    <x v="588"/>
    <s v="Eau de Toilette, Spray"/>
    <n v="29.65"/>
    <s v="US $29.65"/>
    <n v="6"/>
    <s v="6 available / 821 sold"/>
    <n v="821"/>
    <s v="May 23, 2024 00:37:02 PDT"/>
    <s v="Hamtramck, Michigan, United States"/>
    <x v="0"/>
    <n v="24342.649999999998"/>
    <s v="Hamtramck"/>
    <s v=" Michigan"/>
    <s v=" United States"/>
    <m/>
    <n v="104"/>
    <n v="267"/>
    <n v="287"/>
  </r>
  <r>
    <x v="103"/>
    <x v="589"/>
    <s v="Eau de Toilette"/>
    <n v="33.99"/>
    <s v="US $33.99/ea"/>
    <n v="10"/>
    <s v="More than 10 available / 573 sold"/>
    <n v="573"/>
    <s v="May 24, 2024 08:09:37 PDT"/>
    <s v="Detroit, Michigan, United States"/>
    <x v="1"/>
    <n v="19476.27"/>
    <s v="Detroit"/>
    <s v=" Michigan"/>
    <s v=" United States"/>
    <m/>
    <n v="104"/>
    <n v="331"/>
    <n v="322"/>
  </r>
  <r>
    <x v="103"/>
    <x v="590"/>
    <s v="Eau de Toilette"/>
    <n v="28.5"/>
    <s v="US $28.50/ea"/>
    <n v="6"/>
    <s v="6 available / 566 sold"/>
    <n v="566"/>
    <s v="May 23, 2024 22:20:26 PDT"/>
    <s v="Grand Rapids, Michigan, United States"/>
    <x v="1"/>
    <n v="16131"/>
    <s v="Grand Rapids"/>
    <s v=" Michigan"/>
    <s v=" United States"/>
    <m/>
    <n v="104"/>
    <n v="332"/>
    <n v="363"/>
  </r>
  <r>
    <x v="103"/>
    <x v="591"/>
    <s v="Eau de Toilette"/>
    <n v="29.95"/>
    <s v="US $29.95/ea"/>
    <n v="7"/>
    <s v="7 available / 458 sold"/>
    <n v="458"/>
    <s v="May 23, 2024 08:37:49 PDT"/>
    <s v="Warren, Michigan, United States"/>
    <x v="1"/>
    <n v="13717.1"/>
    <s v="Warren"/>
    <s v=" Michigan"/>
    <s v=" United States"/>
    <m/>
    <n v="104"/>
    <n v="376"/>
    <n v="402"/>
  </r>
  <r>
    <x v="103"/>
    <x v="592"/>
    <s v="Eau de Toilette"/>
    <n v="33.369999999999997"/>
    <s v="US $33.37/ea"/>
    <n v="5"/>
    <s v="5 available / 400 sold"/>
    <n v="400"/>
    <s v="May 23, 2024 11:42:30 PDT"/>
    <s v="Hackensack, New Jersey, United States"/>
    <x v="1"/>
    <n v="13347.999999999998"/>
    <s v="Hackensack"/>
    <s v=" New Jersey"/>
    <s v=" United States"/>
    <m/>
    <n v="104"/>
    <n v="418"/>
    <n v="410"/>
  </r>
  <r>
    <x v="103"/>
    <x v="593"/>
    <s v="Eau de Parfum"/>
    <n v="50.22"/>
    <s v="US $50.22/ea"/>
    <n v="8"/>
    <s v="8 available / 380 sold"/>
    <n v="380"/>
    <s v="May 23, 2024 13:02:11 PDT"/>
    <s v="Dallas, Texas, United States"/>
    <x v="0"/>
    <n v="19083.599999999999"/>
    <s v="Dallas"/>
    <s v=" Texas"/>
    <s v=" United States"/>
    <m/>
    <n v="104"/>
    <n v="429"/>
    <n v="326"/>
  </r>
  <r>
    <x v="103"/>
    <x v="594"/>
    <s v="Eau de Toilette, Spray"/>
    <n v="29.9"/>
    <s v="US $29.90/ea"/>
    <n v="10"/>
    <s v="More than 10 available / 327 sold"/>
    <n v="327"/>
    <s v="May 24, 2024 10:40:07 PDT"/>
    <s v="Walled Lake, Michigan, United States"/>
    <x v="0"/>
    <n v="9777.2999999999993"/>
    <s v="Walled Lake"/>
    <s v=" Michigan"/>
    <s v=" United States"/>
    <m/>
    <n v="104"/>
    <n v="461"/>
    <n v="491"/>
  </r>
  <r>
    <x v="103"/>
    <x v="594"/>
    <s v="Eau de Toilette, Spray"/>
    <n v="29.99"/>
    <s v="US $29.99/ea"/>
    <n v="10"/>
    <s v="More than 10 available / 315 sold"/>
    <n v="315"/>
    <s v="May 23, 2024 03:15:08 PDT"/>
    <s v="Mogadore, Ohio, United States"/>
    <x v="0"/>
    <n v="9446.85"/>
    <s v="Mogadore"/>
    <s v=" Ohio"/>
    <s v=" United States"/>
    <m/>
    <n v="104"/>
    <n v="466"/>
    <n v="501"/>
  </r>
  <r>
    <x v="103"/>
    <x v="595"/>
    <s v="Eau de Toilette, Spray"/>
    <n v="29.95"/>
    <s v="US $29.95/ea"/>
    <n v="10"/>
    <s v="More than 10 available / 296 sold"/>
    <n v="296"/>
    <s v="May 24, 2024 10:55:00 PDT"/>
    <s v="West Orange, New Jersey, United States"/>
    <x v="0"/>
    <n v="8865.1999999999989"/>
    <s v="West Orange"/>
    <s v=" New Jersey"/>
    <s v=" United States"/>
    <m/>
    <n v="104"/>
    <n v="476"/>
    <n v="522"/>
  </r>
  <r>
    <x v="103"/>
    <x v="596"/>
    <s v="Eau de Toilette"/>
    <n v="30.95"/>
    <s v="US $30.95/ea"/>
    <n v="8"/>
    <s v="8 available / 245 sold"/>
    <n v="245"/>
    <s v="May 24, 2024 05:48:01 PDT"/>
    <s v="Sterrett, Alabama, United States"/>
    <x v="0"/>
    <n v="7582.75"/>
    <s v="Sterrett"/>
    <s v=" Alabama"/>
    <s v=" United States"/>
    <m/>
    <n v="104"/>
    <n v="538"/>
    <n v="559"/>
  </r>
  <r>
    <x v="103"/>
    <x v="597"/>
    <s v="Eau de Toilette"/>
    <n v="32.49"/>
    <s v="US $32.49/ea"/>
    <n v="10"/>
    <s v="More than 10 available / 226 sold"/>
    <n v="226"/>
    <s v="May 24, 2024 08:10:07 PDT"/>
    <s v="Detroit, Michigan, United States"/>
    <x v="0"/>
    <n v="7342.7400000000007"/>
    <s v="Detroit"/>
    <s v=" Michigan"/>
    <s v=" United States"/>
    <m/>
    <n v="104"/>
    <n v="564"/>
    <n v="568"/>
  </r>
  <r>
    <x v="103"/>
    <x v="598"/>
    <s v="Eau de Toilette"/>
    <n v="29.99"/>
    <s v="US $29.99/ea"/>
    <n v="8"/>
    <s v="8 available / 187 sold"/>
    <n v="187"/>
    <s v="May 24, 2024 04:23:18 PDT"/>
    <s v="Durham, North Carolina, United States"/>
    <x v="0"/>
    <n v="5608.13"/>
    <s v="Durham"/>
    <s v=" North Carolina"/>
    <s v=" United States"/>
    <m/>
    <n v="104"/>
    <n v="598"/>
    <n v="655"/>
  </r>
  <r>
    <x v="103"/>
    <x v="599"/>
    <s v="Eau de Parfum"/>
    <n v="41.34"/>
    <s v="US $41.34/ea"/>
    <n v="2"/>
    <s v="2 available / 171 sold"/>
    <n v="171"/>
    <s v="May 16, 2024 20:05:20 PDT"/>
    <s v="Hackensack, New Jersey, United States"/>
    <x v="0"/>
    <n v="7069.14"/>
    <s v="Hackensack"/>
    <s v=" New Jersey"/>
    <s v=" United States"/>
    <m/>
    <n v="104"/>
    <n v="626"/>
    <n v="591"/>
  </r>
  <r>
    <x v="103"/>
    <x v="600"/>
    <s v="Eau de Toilette"/>
    <n v="28.6"/>
    <s v="US $28.60/ea"/>
    <n v="10"/>
    <s v="10 available / 145 sold"/>
    <n v="145"/>
    <s v="May 23, 2024 09:38:33 PDT"/>
    <s v="Hamtramck, Michigan, United States"/>
    <x v="0"/>
    <n v="4147"/>
    <s v="Hamtramck"/>
    <s v=" Michigan"/>
    <s v=" United States"/>
    <m/>
    <n v="104"/>
    <n v="674"/>
    <n v="730"/>
  </r>
  <r>
    <x v="103"/>
    <x v="601"/>
    <s v="Eau de Parfum"/>
    <n v="34.76"/>
    <s v="US $34.76"/>
    <m/>
    <s v="Last One / 144 sold"/>
    <n v="144"/>
    <s v="May 20, 2024 05:28:09 PDT"/>
    <s v="Hackensack, New Jersey, United States"/>
    <x v="0"/>
    <n v="5005.4399999999996"/>
    <s v="Hackensack"/>
    <s v=" New Jersey"/>
    <s v=" United States"/>
    <m/>
    <n v="104"/>
    <n v="679"/>
    <n v="684"/>
  </r>
  <r>
    <x v="103"/>
    <x v="602"/>
    <s v="Eau de Parfum"/>
    <n v="18.89"/>
    <s v="US $18.89/ea"/>
    <n v="10"/>
    <s v="10 available / 125 sold"/>
    <n v="125"/>
    <s v="May 24, 2024 08:50:11 PDT"/>
    <s v="New York, New York, United States"/>
    <x v="1"/>
    <n v="2361.25"/>
    <s v="New York"/>
    <s v=" New York"/>
    <s v=" United States"/>
    <m/>
    <n v="104"/>
    <n v="722"/>
    <n v="906"/>
  </r>
  <r>
    <x v="103"/>
    <x v="603"/>
    <s v="Eau de Toilette"/>
    <n v="27.9"/>
    <s v="US $27.90/ea"/>
    <n v="2"/>
    <s v="2 available / 118 sold"/>
    <n v="118"/>
    <s v="May 22, 2024 12:46:15 PDT"/>
    <s v="Warren, Michigan, United States"/>
    <x v="0"/>
    <n v="3292.2"/>
    <s v="Warren"/>
    <s v=" Michigan"/>
    <s v=" United States"/>
    <m/>
    <n v="104"/>
    <n v="743"/>
    <n v="803"/>
  </r>
  <r>
    <x v="103"/>
    <x v="604"/>
    <s v="Eau de Toilette"/>
    <n v="10"/>
    <s v="US $10.00/ea"/>
    <n v="10"/>
    <s v="More than 10 available / 110 sold"/>
    <n v="110"/>
    <s v="Apr 02, 2024 12:31:20 PDT"/>
    <s v="Layton, Utah, United States"/>
    <x v="0"/>
    <n v="1100"/>
    <s v="Layton"/>
    <s v=" Utah"/>
    <s v=" United States"/>
    <m/>
    <n v="104"/>
    <n v="767"/>
    <n v="1219"/>
  </r>
  <r>
    <x v="103"/>
    <x v="605"/>
    <s v="Eau de Toilette"/>
    <n v="29.75"/>
    <s v="US $29.75/ea"/>
    <n v="9"/>
    <s v="9 available / 108 sold"/>
    <n v="108"/>
    <s v="May 23, 2024 21:29:23 PDT"/>
    <s v="Detroit, Michigan, United States"/>
    <x v="0"/>
    <n v="3213"/>
    <s v="Detroit"/>
    <s v=" Michigan"/>
    <s v=" United States"/>
    <m/>
    <n v="104"/>
    <n v="775"/>
    <n v="807"/>
  </r>
  <r>
    <x v="103"/>
    <x v="606"/>
    <s v="Eau de Toilette"/>
    <n v="36.99"/>
    <s v="US $36.99/ea"/>
    <n v="2"/>
    <s v="2 available / 98 sold"/>
    <n v="98"/>
    <s v="May 23, 2024 00:18:08 PDT"/>
    <s v="College Point, New York, United States"/>
    <x v="1"/>
    <n v="3625.02"/>
    <s v="College Point"/>
    <s v=" New York"/>
    <s v=" United States"/>
    <m/>
    <n v="104"/>
    <n v="801"/>
    <n v="772"/>
  </r>
  <r>
    <x v="103"/>
    <x v="607"/>
    <s v="Eau de Toilette"/>
    <n v="32.49"/>
    <s v="US $32.49/ea"/>
    <n v="6"/>
    <s v="6 available / 88 sold"/>
    <n v="88"/>
    <s v="May 23, 2024 09:40:31 PDT"/>
    <s v="Macomb, Michigan, United States"/>
    <x v="0"/>
    <n v="2859.1200000000003"/>
    <s v="Macomb"/>
    <s v=" Michigan"/>
    <s v=" United States"/>
    <m/>
    <n v="104"/>
    <n v="821"/>
    <n v="849"/>
  </r>
  <r>
    <x v="103"/>
    <x v="608"/>
    <s v="Eau de Toilette"/>
    <n v="28.85"/>
    <s v="US $28.85/ea"/>
    <n v="7"/>
    <s v="7 available / 82 sold"/>
    <n v="82"/>
    <s v="May 22, 2024 10:10:34 PDT"/>
    <s v="Hamtramck, Michigan, United States"/>
    <x v="0"/>
    <n v="2365.7000000000003"/>
    <s v="Hamtramck"/>
    <s v=" Michigan"/>
    <s v=" United States"/>
    <m/>
    <n v="104"/>
    <n v="839"/>
    <n v="905"/>
  </r>
  <r>
    <x v="103"/>
    <x v="609"/>
    <s v="Eau de Parfum"/>
    <n v="28.95"/>
    <s v="US $28.95"/>
    <m/>
    <s v="Last One / 81 sold"/>
    <n v="81"/>
    <s v="May 22, 2024 03:59:00 PDT"/>
    <s v="Pearland, Texas, United States"/>
    <x v="1"/>
    <n v="2344.9499999999998"/>
    <s v="Pearland"/>
    <s v=" Texas"/>
    <s v=" United States"/>
    <m/>
    <n v="104"/>
    <n v="843"/>
    <n v="909"/>
  </r>
  <r>
    <x v="103"/>
    <x v="610"/>
    <s v="Eau de Toilette"/>
    <n v="11.95"/>
    <s v="US $11.95/ea"/>
    <n v="10"/>
    <s v="More than 10 available / 73 sold"/>
    <n v="73"/>
    <s v="May 17, 2024 03:46:05 PDT"/>
    <s v="Pearland, Texas, United States"/>
    <x v="0"/>
    <n v="872.34999999999991"/>
    <s v="Pearland"/>
    <s v=" Texas"/>
    <s v=" United States"/>
    <m/>
    <n v="104"/>
    <n v="880"/>
    <n v="1300"/>
  </r>
  <r>
    <x v="103"/>
    <x v="611"/>
    <s v="Eau de Parfum"/>
    <n v="55.15"/>
    <s v="US $55.15"/>
    <n v="5"/>
    <s v="5 available / 64 sold"/>
    <n v="64"/>
    <s v="May 24, 2024 08:47:04 PDT"/>
    <s v="Hackensack, New Jersey, United States"/>
    <x v="1"/>
    <n v="3529.6"/>
    <s v="Hackensack"/>
    <s v=" New Jersey"/>
    <s v=" United States"/>
    <m/>
    <n v="104"/>
    <n v="923"/>
    <n v="780"/>
  </r>
  <r>
    <x v="103"/>
    <x v="612"/>
    <s v="Eau de Toilette"/>
    <n v="53.99"/>
    <s v="US $53.99"/>
    <m/>
    <s v="Out of Stock / 54 sold"/>
    <n v="54"/>
    <s v="May 24, 2024 03:14:29 PDT"/>
    <s v="Ecorse, Michigan, United States"/>
    <x v="0"/>
    <n v="2915.46"/>
    <s v="Ecorse"/>
    <s v=" Michigan"/>
    <s v=" United States"/>
    <m/>
    <n v="104"/>
    <n v="970"/>
    <n v="840"/>
  </r>
  <r>
    <x v="103"/>
    <x v="613"/>
    <s v="Eau de Toilette"/>
    <n v="29.99"/>
    <s v="US $29.99/ea"/>
    <n v="7"/>
    <s v="7 available / 51 sold"/>
    <n v="51"/>
    <s v="May 22, 2024 08:29:15 PDT"/>
    <s v="Dearborn Heights, Michigan, United States"/>
    <x v="1"/>
    <n v="1529.49"/>
    <s v="Dearborn Heights"/>
    <s v=" Michigan"/>
    <s v=" United States"/>
    <m/>
    <n v="104"/>
    <n v="986"/>
    <n v="1069"/>
  </r>
  <r>
    <x v="103"/>
    <x v="614"/>
    <s v="Eau de Toilette"/>
    <n v="34.99"/>
    <s v="US $34.99/ea"/>
    <n v="4"/>
    <s v="4 available / 48 sold"/>
    <n v="48"/>
    <s v="May 12, 2024 09:22:09 PDT"/>
    <s v="Pomona,California, Hong Kong"/>
    <x v="1"/>
    <n v="1679.52"/>
    <s v="Pomona"/>
    <s v="California"/>
    <s v=" Hong Kong"/>
    <m/>
    <n v="104"/>
    <n v="1006"/>
    <n v="1033"/>
  </r>
  <r>
    <x v="103"/>
    <x v="615"/>
    <s v="Eau de Toilette"/>
    <n v="54.99"/>
    <s v="US $54.99/ea"/>
    <n v="2"/>
    <s v="2 available / 45 sold"/>
    <n v="45"/>
    <s v="Oct 20, 2022 18:26:14 PDT"/>
    <s v="Bellaire, Texas, United States"/>
    <x v="1"/>
    <n v="2474.5500000000002"/>
    <s v="Bellaire"/>
    <s v=" Texas"/>
    <s v=" United States"/>
    <m/>
    <n v="104"/>
    <n v="1027"/>
    <n v="889"/>
  </r>
  <r>
    <x v="103"/>
    <x v="616"/>
    <s v="Eau de Toilette"/>
    <n v="28.79"/>
    <s v="US $28.79/ea"/>
    <n v="9"/>
    <s v="9 available / 45 sold"/>
    <n v="45"/>
    <s v="May 23, 2024 21:29:48 PDT"/>
    <s v="Detroit, Michigan, United States"/>
    <x v="1"/>
    <n v="1295.55"/>
    <s v="Detroit"/>
    <s v=" Michigan"/>
    <s v=" United States"/>
    <m/>
    <n v="104"/>
    <n v="1027"/>
    <n v="1138"/>
  </r>
  <r>
    <x v="103"/>
    <x v="617"/>
    <s v="Eau de Toilette"/>
    <n v="38.99"/>
    <s v="US $38.99/ea"/>
    <n v="5"/>
    <s v="5 available / 40 sold"/>
    <n v="40"/>
    <s v="May 21, 2024 08:49:20 PDT"/>
    <s v="Detroit, Michigan, United States"/>
    <x v="1"/>
    <n v="1559.6000000000001"/>
    <s v="Detroit"/>
    <s v=" Michigan"/>
    <s v=" United States"/>
    <m/>
    <n v="104"/>
    <n v="1072"/>
    <n v="1064"/>
  </r>
  <r>
    <x v="103"/>
    <x v="618"/>
    <s v="Eau de Parfum"/>
    <n v="65.97"/>
    <s v="US $65.97/ea"/>
    <n v="10"/>
    <s v="10 available / 37 sold"/>
    <n v="37"/>
    <s v="May 24, 2024 08:08:36 PDT"/>
    <s v="Katy, Texas, United States"/>
    <x v="1"/>
    <n v="2440.89"/>
    <s v="Katy"/>
    <s v=" Texas"/>
    <s v=" United States"/>
    <m/>
    <n v="104"/>
    <n v="1108"/>
    <n v="895"/>
  </r>
  <r>
    <x v="103"/>
    <x v="619"/>
    <s v="Eau de Parfum"/>
    <n v="35.71"/>
    <s v="US $35.71"/>
    <n v="3"/>
    <s v="3 available / 36 sold"/>
    <n v="36"/>
    <s v="May 24, 2024 06:58:53 PDT"/>
    <s v="Brooklyn, New York, United States"/>
    <x v="1"/>
    <n v="1285.56"/>
    <s v="Brooklyn"/>
    <s v=" New York"/>
    <s v=" United States"/>
    <m/>
    <n v="104"/>
    <n v="1122"/>
    <n v="1142"/>
  </r>
  <r>
    <x v="103"/>
    <x v="620"/>
    <s v="Eau de Parfum"/>
    <n v="50.75"/>
    <s v="US $50.75"/>
    <n v="3"/>
    <s v="3 available / 29 sold"/>
    <n v="29"/>
    <s v="May 23, 2024 21:50:18 PDT"/>
    <s v="Brooklyn, New York, United States"/>
    <x v="0"/>
    <n v="1471.75"/>
    <s v="Brooklyn"/>
    <s v=" New York"/>
    <s v=" United States"/>
    <m/>
    <n v="104"/>
    <n v="1204"/>
    <n v="1080"/>
  </r>
  <r>
    <x v="103"/>
    <x v="621"/>
    <s v="Eau de Toilette"/>
    <n v="27.99"/>
    <s v="US $27.99/ea"/>
    <n v="7"/>
    <s v="7 available / 24 sold"/>
    <n v="24"/>
    <s v=""/>
    <s v="Des Moines, Iowa, United States"/>
    <x v="1"/>
    <n v="671.76"/>
    <s v="Des Moines"/>
    <s v=" Iowa"/>
    <s v=" United States"/>
    <m/>
    <n v="104"/>
    <n v="1275"/>
    <n v="1386"/>
  </r>
  <r>
    <x v="103"/>
    <x v="622"/>
    <s v="Eau de Parfum"/>
    <n v="119.99"/>
    <s v="US $119.99/ea"/>
    <n v="6"/>
    <s v="6 available / 21 sold"/>
    <n v="21"/>
    <s v="May 22, 2024 15:48:32 PDT"/>
    <s v="Sanborn, New York, United States"/>
    <x v="1"/>
    <n v="2519.79"/>
    <s v="Sanborn"/>
    <s v=" New York"/>
    <s v=" United States"/>
    <m/>
    <n v="104"/>
    <n v="1329"/>
    <n v="885"/>
  </r>
  <r>
    <x v="103"/>
    <x v="623"/>
    <s v="Eau de Toilette, Spray"/>
    <n v="32.49"/>
    <s v="US $32.49/ea"/>
    <n v="6"/>
    <s v="6 available / 18 sold"/>
    <n v="18"/>
    <s v="May 24, 2024 09:31:28 PDT"/>
    <s v="Farmington, Michigan, United States"/>
    <x v="0"/>
    <n v="584.82000000000005"/>
    <s v="Farmington"/>
    <s v=" Michigan"/>
    <s v=" United States"/>
    <m/>
    <n v="104"/>
    <n v="1389"/>
    <n v="1446"/>
  </r>
  <r>
    <x v="103"/>
    <x v="624"/>
    <s v="Eau de Toilette"/>
    <n v="99.99"/>
    <s v="US $99.99/ea"/>
    <n v="6"/>
    <s v="6 available / 17 sold"/>
    <n v="17"/>
    <s v="May 22, 2024 13:20:36 PDT"/>
    <s v="Sanborn, New York, United States"/>
    <x v="1"/>
    <n v="1699.83"/>
    <s v="Sanborn"/>
    <s v=" New York"/>
    <s v=" United States"/>
    <m/>
    <n v="104"/>
    <n v="1408"/>
    <n v="1030"/>
  </r>
  <r>
    <x v="103"/>
    <x v="625"/>
    <s v="Eau de Parfum"/>
    <n v="40.99"/>
    <s v="US $40.99/ea"/>
    <n v="10"/>
    <s v="More than 10 available / 16 sold"/>
    <n v="16"/>
    <s v="May 24, 2024 10:25:34 PDT"/>
    <s v="Detroit, Michigan, United States"/>
    <x v="1"/>
    <n v="655.84"/>
    <s v="Detroit"/>
    <s v=" Michigan"/>
    <s v=" United States"/>
    <m/>
    <n v="104"/>
    <n v="1433"/>
    <n v="1401"/>
  </r>
  <r>
    <x v="103"/>
    <x v="626"/>
    <s v="Eau de Parfum"/>
    <n v="49.99"/>
    <s v="US $49.99/ea"/>
    <n v="2"/>
    <s v="2 available / 15 sold"/>
    <n v="15"/>
    <s v="May 24, 2024 03:25:17 PDT"/>
    <s v="Dunedin, Florida, United States"/>
    <x v="0"/>
    <n v="749.85"/>
    <s v="Dunedin"/>
    <s v=" Florida"/>
    <s v=" United States"/>
    <m/>
    <n v="104"/>
    <n v="1456"/>
    <n v="1342"/>
  </r>
  <r>
    <x v="103"/>
    <x v="627"/>
    <s v="Eau de Parfum"/>
    <n v="239.99"/>
    <s v="US $239.99/ea"/>
    <n v="10"/>
    <s v="More than 10 available / 14 sold"/>
    <n v="14"/>
    <s v="May 21, 2024 12:41:57 PDT"/>
    <s v="El Cajon, California, United States"/>
    <x v="1"/>
    <n v="3359.86"/>
    <s v="El Cajon"/>
    <s v=" California"/>
    <s v=" United States"/>
    <m/>
    <n v="104"/>
    <n v="1480"/>
    <n v="797"/>
  </r>
  <r>
    <x v="103"/>
    <x v="628"/>
    <s v="Eau de Parfum"/>
    <n v="29.95"/>
    <s v="US $29.95"/>
    <n v="6"/>
    <s v="6 available / 13 sold"/>
    <n v="13"/>
    <s v="May 23, 2024 15:19:13 PDT"/>
    <s v="California, United States"/>
    <x v="0"/>
    <n v="389.34999999999997"/>
    <s v="California"/>
    <s v=" United States"/>
    <m/>
    <m/>
    <n v="104"/>
    <n v="1509"/>
    <n v="1590"/>
  </r>
  <r>
    <x v="103"/>
    <x v="629"/>
    <s v="Eau de Parfum"/>
    <n v="124.99"/>
    <s v="US $124.99"/>
    <n v="2"/>
    <s v="2 available / 13 sold"/>
    <n v="13"/>
    <s v="May 22, 2024 11:35:59 PDT"/>
    <s v="Sanborn, New York, United States"/>
    <x v="1"/>
    <n v="1624.87"/>
    <s v="Sanborn"/>
    <s v=" New York"/>
    <s v=" United States"/>
    <m/>
    <n v="104"/>
    <n v="1509"/>
    <n v="1046"/>
  </r>
  <r>
    <x v="103"/>
    <x v="630"/>
    <s v="Eau de Parfum"/>
    <n v="114.99"/>
    <s v="US $114.99/ea"/>
    <n v="7"/>
    <s v="7 available / 13 sold"/>
    <n v="13"/>
    <s v="May 24, 2024 10:00:08 PDT"/>
    <s v="Sanborn, New York, United States"/>
    <x v="1"/>
    <n v="1494.87"/>
    <s v="Sanborn"/>
    <s v=" New York"/>
    <s v=" United States"/>
    <m/>
    <n v="104"/>
    <n v="1509"/>
    <n v="1076"/>
  </r>
  <r>
    <x v="103"/>
    <x v="631"/>
    <s v="Eau de Toilette"/>
    <n v="38"/>
    <s v="US $38.00/ea"/>
    <n v="10"/>
    <s v="10 available / 11 sold"/>
    <n v="11"/>
    <s v="May 23, 2024 13:17:17 PDT"/>
    <s v="Katy, Texas, United States"/>
    <x v="0"/>
    <n v="418"/>
    <s v="Katy"/>
    <s v=" Texas"/>
    <s v=" United States"/>
    <m/>
    <n v="104"/>
    <n v="1561"/>
    <n v="1568"/>
  </r>
  <r>
    <x v="103"/>
    <x v="632"/>
    <s v="Eau de Parfum"/>
    <n v="55.45"/>
    <s v="US $55.45"/>
    <n v="3"/>
    <s v="3 available / 11 sold"/>
    <n v="11"/>
    <s v="May 22, 2024 11:50:40 PDT"/>
    <s v="Brooklyn, New York, United States"/>
    <x v="1"/>
    <n v="609.95000000000005"/>
    <s v="Brooklyn"/>
    <s v=" New York"/>
    <s v=" United States"/>
    <m/>
    <n v="104"/>
    <n v="1561"/>
    <n v="1431"/>
  </r>
  <r>
    <x v="103"/>
    <x v="633"/>
    <s v="Eau de Toilette"/>
    <n v="29.99"/>
    <s v="US $29.99/ea"/>
    <n v="6"/>
    <s v="6 available / 10 sold"/>
    <n v="10"/>
    <s v="May 24, 2024 07:13:43 PDT"/>
    <s v="Detroit, Michigan, United States"/>
    <x v="1"/>
    <n v="299.89999999999998"/>
    <s v="Detroit"/>
    <s v=" Michigan"/>
    <s v=" United States"/>
    <m/>
    <n v="104"/>
    <n v="1586"/>
    <n v="1666"/>
  </r>
  <r>
    <x v="103"/>
    <x v="594"/>
    <s v="Eau de Toilette, Spray"/>
    <n v="29.95"/>
    <s v="US $29.95/ea"/>
    <n v="9"/>
    <s v="9 available / 9 sold"/>
    <n v="9"/>
    <s v="May 24, 2024 05:54:50 PDT"/>
    <s v="Warren, Michigan, United States"/>
    <x v="0"/>
    <n v="269.55"/>
    <s v="Warren"/>
    <s v=" Michigan"/>
    <s v=" United States"/>
    <m/>
    <n v="104"/>
    <n v="1615"/>
    <n v="1691"/>
  </r>
  <r>
    <x v="103"/>
    <x v="634"/>
    <s v="Eau de Parfum"/>
    <n v="18.95"/>
    <s v="US $18.95/ea"/>
    <n v="8"/>
    <s v="8 available / 9 sold"/>
    <n v="9"/>
    <s v="May 20, 2024 13:18:54 PDT"/>
    <s v="Los Angeles, California, United States"/>
    <x v="0"/>
    <n v="170.54999999999998"/>
    <s v="Los Angeles"/>
    <s v=" California"/>
    <s v=" United States"/>
    <m/>
    <n v="104"/>
    <n v="1615"/>
    <n v="1787"/>
  </r>
  <r>
    <x v="103"/>
    <x v="635"/>
    <s v="Eau de Parfum Intense"/>
    <n v="77.989999999999995"/>
    <s v="US $77.99"/>
    <n v="33"/>
    <s v="33 available / 9 sold"/>
    <n v="9"/>
    <s v="Apr 21, 2024 23:06:38 PDT"/>
    <s v="Miami, Florida, United States"/>
    <x v="1"/>
    <n v="701.91"/>
    <s v="Miami"/>
    <s v=" Florida"/>
    <s v=" United States"/>
    <m/>
    <n v="104"/>
    <n v="1615"/>
    <n v="1369"/>
  </r>
  <r>
    <x v="103"/>
    <x v="636"/>
    <s v="Eau de Toilette"/>
    <n v="27.99"/>
    <s v="US $27.99"/>
    <n v="10"/>
    <s v="More than 10 available / 9 sold"/>
    <n v="9"/>
    <s v=""/>
    <s v="Jersey City, New Jersey, United States"/>
    <x v="1"/>
    <n v="251.91"/>
    <s v="Jersey City"/>
    <s v=" New Jersey"/>
    <s v=" United States"/>
    <m/>
    <n v="104"/>
    <n v="1615"/>
    <n v="1705"/>
  </r>
  <r>
    <x v="103"/>
    <x v="637"/>
    <s v="Eau de Toilette"/>
    <n v="27.99"/>
    <s v="US $27.99"/>
    <n v="2"/>
    <s v="2 available / 8 sold"/>
    <n v="8"/>
    <s v="May 17, 2024 10:08:54 PDT"/>
    <s v="Hamtramck, Michigan, United States"/>
    <x v="0"/>
    <n v="223.92"/>
    <s v="Hamtramck"/>
    <s v=" Michigan"/>
    <s v=" United States"/>
    <m/>
    <n v="104"/>
    <n v="1644"/>
    <n v="1726"/>
  </r>
  <r>
    <x v="103"/>
    <x v="638"/>
    <s v="Eau de Parfum"/>
    <n v="45.11"/>
    <s v="US $45.11"/>
    <n v="3"/>
    <s v="3 available / 5 sold"/>
    <n v="5"/>
    <s v="May 23, 2024 10:56:57 PDT"/>
    <s v="Brooklyn, New York, United States"/>
    <x v="0"/>
    <n v="225.55"/>
    <s v="Brooklyn"/>
    <s v=" New York"/>
    <s v=" United States"/>
    <m/>
    <n v="104"/>
    <n v="1754"/>
    <n v="1723"/>
  </r>
  <r>
    <x v="103"/>
    <x v="639"/>
    <s v="Eau de Parfum"/>
    <n v="19.95"/>
    <s v="US $19.95"/>
    <m/>
    <s v="Last One / 5 sold"/>
    <n v="5"/>
    <s v=""/>
    <s v="Chatsworth, California, United States"/>
    <x v="0"/>
    <n v="99.75"/>
    <s v="Chatsworth"/>
    <s v=" California"/>
    <s v=" United States"/>
    <m/>
    <n v="104"/>
    <n v="1754"/>
    <n v="1873"/>
  </r>
  <r>
    <x v="103"/>
    <x v="640"/>
    <s v="Eau de Parfum"/>
    <n v="74.48"/>
    <s v="US $74.48/ea"/>
    <n v="10"/>
    <s v="10 available / 5 sold"/>
    <n v="5"/>
    <s v="May 24, 2024 03:20:58 PDT"/>
    <s v="Katy, Texas, United States"/>
    <x v="1"/>
    <n v="372.40000000000003"/>
    <s v="Katy"/>
    <s v=" Texas"/>
    <s v=" United States"/>
    <m/>
    <n v="104"/>
    <n v="1754"/>
    <n v="1600"/>
  </r>
  <r>
    <x v="103"/>
    <x v="641"/>
    <s v="Eau de Toilette"/>
    <n v="53.99"/>
    <s v="US $53.99/ea"/>
    <n v="9"/>
    <s v="9 available / 3 sold"/>
    <n v="3"/>
    <s v="May 23, 2024 05:39:20 PDT"/>
    <s v="Warren, Michigan, United States"/>
    <x v="0"/>
    <n v="161.97"/>
    <s v="Warren"/>
    <s v=" Michigan"/>
    <s v=" United States"/>
    <m/>
    <n v="104"/>
    <n v="1848"/>
    <n v="1797"/>
  </r>
  <r>
    <x v="103"/>
    <x v="642"/>
    <s v="Eau de Toilette"/>
    <n v="5.99"/>
    <s v="US $5.99"/>
    <n v="5"/>
    <s v="5 available / 3 sold"/>
    <n v="3"/>
    <s v="May 24, 2024 10:22:12 PDT"/>
    <s v="San Francisco, California, United States"/>
    <x v="0"/>
    <n v="17.97"/>
    <s v="San Francisco"/>
    <s v=" California"/>
    <s v=" United States"/>
    <m/>
    <n v="104"/>
    <n v="1848"/>
    <n v="1974"/>
  </r>
  <r>
    <x v="103"/>
    <x v="643"/>
    <s v="Eau de Parfum"/>
    <n v="91"/>
    <s v="US $91.00"/>
    <n v="3"/>
    <s v="3 available / 1 sold"/>
    <n v="1"/>
    <s v="May 02, 2024 19:37:12 PDT"/>
    <s v="Manor, Texas, United States"/>
    <x v="1"/>
    <n v="91"/>
    <s v="Manor"/>
    <s v=" Texas"/>
    <s v=" United States"/>
    <m/>
    <n v="104"/>
    <n v="1926"/>
    <n v="1886"/>
  </r>
  <r>
    <x v="103"/>
    <x v="644"/>
    <s v="Eau de Parfum"/>
    <n v="75"/>
    <s v="US $75.00"/>
    <n v="7"/>
    <s v="7 available / 1 sold"/>
    <n v="1"/>
    <s v=""/>
    <s v="Franklin Square, New York, United States"/>
    <x v="1"/>
    <n v="75"/>
    <s v="Franklin Square"/>
    <s v=" New York"/>
    <s v=" United States"/>
    <m/>
    <n v="104"/>
    <n v="1926"/>
    <n v="1909"/>
  </r>
  <r>
    <x v="104"/>
    <x v="645"/>
    <s v="Eau de Parfum"/>
    <n v="29.95"/>
    <s v="US $29.95/ea"/>
    <n v="8"/>
    <s v="8 available / 1,239 sold"/>
    <n v="1239"/>
    <s v="May 22, 2024 08:24:55 PDT"/>
    <s v="Warren, Michigan, United States"/>
    <x v="0"/>
    <n v="37108.049999999996"/>
    <s v="Warren"/>
    <s v=" Michigan"/>
    <s v=" United States"/>
    <m/>
    <n v="105"/>
    <n v="215"/>
    <n v="219"/>
  </r>
  <r>
    <x v="104"/>
    <x v="646"/>
    <s v="Deodorant Stick"/>
    <n v="19.989999999999998"/>
    <s v="US $19.99/ea"/>
    <n v="10"/>
    <s v="More than 10 available / 441 sold"/>
    <n v="441"/>
    <s v="May 20, 2024 11:47:05 PDT"/>
    <s v="Elizabeth, New Jersey, United States"/>
    <x v="0"/>
    <n v="8815.59"/>
    <s v="Elizabeth"/>
    <s v=" New Jersey"/>
    <s v=" United States"/>
    <m/>
    <n v="105"/>
    <n v="386"/>
    <n v="523"/>
  </r>
  <r>
    <x v="104"/>
    <x v="647"/>
    <s v="Eau de Parfum"/>
    <n v="28.99"/>
    <s v="US $28.99"/>
    <n v="3"/>
    <s v="3 available / 379 sold"/>
    <n v="379"/>
    <s v="May 24, 2024 01:38:38 PDT"/>
    <s v="Hamtramck, Michigan, United States"/>
    <x v="0"/>
    <n v="10987.21"/>
    <s v="Hamtramck"/>
    <s v=" Michigan"/>
    <s v=" United States"/>
    <m/>
    <n v="105"/>
    <n v="430"/>
    <n v="457"/>
  </r>
  <r>
    <x v="104"/>
    <x v="648"/>
    <s v="Eau de Parfum"/>
    <n v="24.99"/>
    <s v="US $24.99/ea"/>
    <n v="10"/>
    <s v="More than 10 available / 370 sold"/>
    <n v="370"/>
    <s v="May 15, 2024 06:49:47 PDT"/>
    <s v="Piscataway, New Jersey, United States"/>
    <x v="0"/>
    <n v="9246.2999999999993"/>
    <s v="Piscataway"/>
    <s v=" New Jersey"/>
    <s v=" United States"/>
    <m/>
    <n v="105"/>
    <n v="434"/>
    <n v="512"/>
  </r>
  <r>
    <x v="104"/>
    <x v="649"/>
    <s v="Eau de Parfum"/>
    <n v="29.89"/>
    <s v="US $29.89/ea"/>
    <n v="10"/>
    <s v="More than 10 available / 339 sold"/>
    <n v="339"/>
    <s v="May 22, 2024 08:57:12 PDT"/>
    <s v="Miles City, Montana, United States"/>
    <x v="0"/>
    <n v="10132.710000000001"/>
    <s v="Miles City"/>
    <s v=" Montana"/>
    <s v=" United States"/>
    <m/>
    <n v="105"/>
    <n v="452"/>
    <n v="482"/>
  </r>
  <r>
    <x v="104"/>
    <x v="650"/>
    <s v="Eau de Parfum"/>
    <n v="29.99"/>
    <s v="US $29.99/ea"/>
    <n v="10"/>
    <s v="More than 10 available / 223 sold"/>
    <n v="223"/>
    <s v="May 24, 2024 10:55:06 PDT"/>
    <s v="West Orange, New Jersey, United States"/>
    <x v="0"/>
    <n v="6687.7699999999995"/>
    <s v="West Orange"/>
    <s v=" New Jersey"/>
    <s v=" United States"/>
    <m/>
    <n v="105"/>
    <n v="567"/>
    <n v="606"/>
  </r>
  <r>
    <x v="104"/>
    <x v="651"/>
    <s v="Gift Sets"/>
    <n v="16.260000000000002"/>
    <s v="US $16.26/ea"/>
    <n v="10"/>
    <s v="More than 10 available / 110 sold"/>
    <n v="110"/>
    <s v="May 24, 2024 10:21:10 PDT"/>
    <s v="Edison, New Jersey, United States"/>
    <x v="0"/>
    <n v="1788.6000000000001"/>
    <s v="Edison"/>
    <s v=" New Jersey"/>
    <s v=" United States"/>
    <m/>
    <n v="105"/>
    <n v="767"/>
    <n v="1006"/>
  </r>
  <r>
    <x v="104"/>
    <x v="652"/>
    <s v="Cream"/>
    <n v="26.99"/>
    <s v="US $26.99"/>
    <n v="10"/>
    <s v="More than 10 available / 69 sold"/>
    <n v="69"/>
    <s v="Feb 21, 2024 16:09:45 PST"/>
    <s v="Chicago, Illinois, United States"/>
    <x v="0"/>
    <n v="1862.31"/>
    <s v="Chicago"/>
    <s v=" Illinois"/>
    <s v=" United States"/>
    <m/>
    <n v="105"/>
    <n v="896"/>
    <n v="986"/>
  </r>
  <r>
    <x v="104"/>
    <x v="653"/>
    <s v="Eau de Parfum"/>
    <n v="29.99"/>
    <s v="US $29.99/ea"/>
    <n v="6"/>
    <s v="6 available / 26 sold"/>
    <n v="26"/>
    <s v="May 22, 2024 08:56:28 PDT"/>
    <s v="Detroit, Michigan, United States"/>
    <x v="0"/>
    <n v="779.74"/>
    <s v="Detroit"/>
    <s v=" Michigan"/>
    <s v=" United States"/>
    <m/>
    <n v="105"/>
    <n v="1245"/>
    <n v="1332"/>
  </r>
  <r>
    <x v="105"/>
    <x v="654"/>
    <s v="Eau de Parfum"/>
    <n v="26.9"/>
    <s v="US $26.90/ea"/>
    <n v="10"/>
    <s v="More than 10 available / 150 sold"/>
    <n v="150"/>
    <s v="May 06, 2024 12:18:45 PDT"/>
    <s v="Los Angeles, California, United States"/>
    <x v="0"/>
    <n v="4035"/>
    <s v="Los Angeles"/>
    <s v=" California"/>
    <s v=" United States"/>
    <m/>
    <n v="106"/>
    <n v="660"/>
    <n v="741"/>
  </r>
  <r>
    <x v="105"/>
    <x v="655"/>
    <s v="Eau de Parfum"/>
    <n v="15"/>
    <s v="US $15.00/ea"/>
    <n v="10"/>
    <s v="More than 10 available / 65 sold"/>
    <n v="65"/>
    <s v="May 19, 2024 23:29:11 PDT"/>
    <s v="Los Angeles, California, United States"/>
    <x v="0"/>
    <n v="975"/>
    <s v="Los Angeles"/>
    <s v=" California"/>
    <s v=" United States"/>
    <m/>
    <n v="106"/>
    <n v="913"/>
    <n v="1265"/>
  </r>
  <r>
    <x v="105"/>
    <x v="656"/>
    <s v="Eau de Parfum"/>
    <n v="22.99"/>
    <s v="US $22.99"/>
    <n v="10"/>
    <s v="More than 10 available / 52 sold"/>
    <n v="52"/>
    <s v="May 17, 2024 11:39:08 PDT"/>
    <s v="Bogota, New Jersey, United States"/>
    <x v="1"/>
    <n v="1195.48"/>
    <s v="Bogota"/>
    <s v=" New Jersey"/>
    <s v=" United States"/>
    <m/>
    <n v="106"/>
    <n v="977"/>
    <n v="1187"/>
  </r>
  <r>
    <x v="105"/>
    <x v="657"/>
    <s v="Eau de Parfum"/>
    <n v="20"/>
    <s v="US $20.00/ea"/>
    <n v="4"/>
    <s v="4 available / 47 sold"/>
    <n v="47"/>
    <s v="Apr 16, 2024 17:19:14 PDT"/>
    <s v="Los Angeles, California, United States"/>
    <x v="0"/>
    <n v="940"/>
    <s v="Los Angeles"/>
    <s v=" California"/>
    <s v=" United States"/>
    <m/>
    <n v="106"/>
    <n v="1014"/>
    <n v="1279"/>
  </r>
  <r>
    <x v="105"/>
    <x v="658"/>
    <s v="Eau de Parfum"/>
    <n v="20"/>
    <s v="US $20.00/ea"/>
    <n v="2"/>
    <s v="2 available / 41 sold"/>
    <n v="41"/>
    <s v="May 05, 2024 23:15:34 PDT"/>
    <s v="Los Angeles, California, United States"/>
    <x v="0"/>
    <n v="820"/>
    <s v="Los Angeles"/>
    <s v=" California"/>
    <s v=" United States"/>
    <m/>
    <n v="106"/>
    <n v="1064"/>
    <n v="1316"/>
  </r>
  <r>
    <x v="105"/>
    <x v="659"/>
    <s v="Perfume"/>
    <n v="22.99"/>
    <s v="US $22.99"/>
    <n v="9"/>
    <s v="9 available / 39 sold"/>
    <n v="39"/>
    <s v="May 17, 2024 11:34:01 PDT"/>
    <s v="Bogota, New Jersey, United States"/>
    <x v="0"/>
    <n v="896.6099999999999"/>
    <s v="Bogota"/>
    <s v=" New Jersey"/>
    <s v=" United States"/>
    <m/>
    <n v="106"/>
    <n v="1085"/>
    <n v="1294"/>
  </r>
  <r>
    <x v="105"/>
    <x v="660"/>
    <s v="Eau de Parfum"/>
    <n v="18.75"/>
    <s v="US $18.75"/>
    <n v="10"/>
    <s v="More than 10 available / 29 sold"/>
    <n v="29"/>
    <s v="May 17, 2024 20:15:49 PDT"/>
    <s v="Glendora, California, United States"/>
    <x v="0"/>
    <n v="543.75"/>
    <s v="Glendora"/>
    <s v=" California"/>
    <s v=" United States"/>
    <m/>
    <n v="106"/>
    <n v="1204"/>
    <n v="1476"/>
  </r>
  <r>
    <x v="105"/>
    <x v="661"/>
    <s v="Eau de Parfum"/>
    <n v="20"/>
    <s v="US $20.00/ea"/>
    <n v="6"/>
    <s v="6 available / 24 sold"/>
    <n v="24"/>
    <s v=""/>
    <s v="Los Angeles, California, United States"/>
    <x v="0"/>
    <n v="480"/>
    <s v="Los Angeles"/>
    <s v=" California"/>
    <s v=" United States"/>
    <m/>
    <n v="106"/>
    <n v="1275"/>
    <n v="1515"/>
  </r>
  <r>
    <x v="105"/>
    <x v="662"/>
    <s v="Cologne Spray"/>
    <n v="22.99"/>
    <s v="US $22.99"/>
    <n v="10"/>
    <s v="More than 10 available / 23 sold"/>
    <n v="23"/>
    <s v="May 17, 2024 11:37:53 PDT"/>
    <s v="Bogota, New Jersey, United States"/>
    <x v="0"/>
    <n v="528.77"/>
    <s v="Bogota"/>
    <s v=" New Jersey"/>
    <s v=" United States"/>
    <m/>
    <n v="106"/>
    <n v="1294"/>
    <n v="1487"/>
  </r>
  <r>
    <x v="105"/>
    <x v="663"/>
    <s v="Eau de Parfum"/>
    <n v="20"/>
    <s v="US $20.00/ea"/>
    <n v="8"/>
    <s v="8 available / 23 sold"/>
    <n v="23"/>
    <s v=""/>
    <s v="Los Angeles, California, United States"/>
    <x v="1"/>
    <n v="460"/>
    <s v="Los Angeles"/>
    <s v=" California"/>
    <s v=" United States"/>
    <m/>
    <n v="106"/>
    <n v="1294"/>
    <n v="1532"/>
  </r>
  <r>
    <x v="105"/>
    <x v="664"/>
    <s v="Eau de Parfum"/>
    <n v="20"/>
    <s v="US $20.00/ea"/>
    <n v="8"/>
    <s v="8 available / 22 sold"/>
    <n v="22"/>
    <s v=""/>
    <s v="Los Angeles, California, United States"/>
    <x v="0"/>
    <n v="440"/>
    <s v="Los Angeles"/>
    <s v=" California"/>
    <s v=" United States"/>
    <m/>
    <n v="106"/>
    <n v="1310"/>
    <n v="1544"/>
  </r>
  <r>
    <x v="105"/>
    <x v="665"/>
    <s v="Eau de Parfum"/>
    <n v="20"/>
    <s v="US $20.00/ea"/>
    <n v="8"/>
    <s v="8 available / 22 sold"/>
    <n v="22"/>
    <s v=""/>
    <s v="Los Angeles, California, United States"/>
    <x v="0"/>
    <n v="440"/>
    <s v="Los Angeles"/>
    <s v=" California"/>
    <s v=" United States"/>
    <m/>
    <n v="106"/>
    <n v="1310"/>
    <n v="1544"/>
  </r>
  <r>
    <x v="105"/>
    <x v="666"/>
    <s v="Eau de Parfum"/>
    <n v="29"/>
    <s v="US $29.00"/>
    <m/>
    <s v="Last One / 19 sold"/>
    <n v="19"/>
    <s v="May 05, 2024 23:18:46 PDT"/>
    <s v="Los Angeles, California, United States"/>
    <x v="1"/>
    <n v="551"/>
    <s v="Los Angeles"/>
    <s v=" California"/>
    <s v=" United States"/>
    <m/>
    <n v="106"/>
    <n v="1368"/>
    <n v="1467"/>
  </r>
  <r>
    <x v="105"/>
    <x v="667"/>
    <s v="Eau de Parfum"/>
    <n v="22"/>
    <s v="US $22.00/ea"/>
    <n v="10"/>
    <s v="More than 10 available / 18 sold"/>
    <n v="18"/>
    <s v=""/>
    <s v="Los Angeles, California, United States"/>
    <x v="0"/>
    <n v="396"/>
    <s v="Los Angeles"/>
    <s v=" California"/>
    <s v=" United States"/>
    <m/>
    <n v="106"/>
    <n v="1389"/>
    <n v="1585"/>
  </r>
  <r>
    <x v="105"/>
    <x v="668"/>
    <s v="Eau de Parfum"/>
    <n v="20"/>
    <s v="US $20.00/ea"/>
    <n v="10"/>
    <s v="More than 10 available / 16 sold"/>
    <n v="16"/>
    <s v="Apr 12, 2024 21:26:05 PDT"/>
    <s v="Los Angeles, California, United States"/>
    <x v="1"/>
    <n v="320"/>
    <s v="Los Angeles"/>
    <s v=" California"/>
    <s v=" United States"/>
    <m/>
    <n v="106"/>
    <n v="1433"/>
    <n v="1640"/>
  </r>
  <r>
    <x v="105"/>
    <x v="669"/>
    <s v="Eau de Parfum"/>
    <n v="20"/>
    <s v="US $20.00/ea"/>
    <n v="10"/>
    <s v="More than 10 available / 16 sold"/>
    <n v="16"/>
    <s v="May 05, 2024 23:17:39 PDT"/>
    <s v="Los Angeles, California, United States"/>
    <x v="1"/>
    <n v="320"/>
    <s v="Los Angeles"/>
    <s v=" California"/>
    <s v=" United States"/>
    <m/>
    <n v="106"/>
    <n v="1433"/>
    <n v="1640"/>
  </r>
  <r>
    <x v="105"/>
    <x v="670"/>
    <s v="Eau de Toilette"/>
    <n v="18.989999999999998"/>
    <s v="US $18.99"/>
    <n v="10"/>
    <s v="More than 10 available / 14 sold"/>
    <n v="14"/>
    <s v="May 17, 2024 11:37:40 PDT"/>
    <s v="Bogota, New Jersey, United States"/>
    <x v="1"/>
    <n v="265.85999999999996"/>
    <s v="Bogota"/>
    <s v=" New Jersey"/>
    <s v=" United States"/>
    <m/>
    <n v="106"/>
    <n v="1480"/>
    <n v="1693"/>
  </r>
  <r>
    <x v="105"/>
    <x v="671"/>
    <s v="Eau de Parfum"/>
    <n v="15"/>
    <s v="US $15.00"/>
    <n v="10"/>
    <s v="More than 10 available / 12 sold"/>
    <n v="12"/>
    <s v="May 19, 2024 23:29:58 PDT"/>
    <s v="Los Angeles, California, United States"/>
    <x v="1"/>
    <n v="180"/>
    <s v="Los Angeles"/>
    <s v=" California"/>
    <s v=" United States"/>
    <m/>
    <n v="106"/>
    <n v="1531"/>
    <n v="1774"/>
  </r>
  <r>
    <x v="105"/>
    <x v="672"/>
    <s v="Eau de Parfum"/>
    <n v="19"/>
    <s v="US $19.00/ea"/>
    <n v="10"/>
    <s v="More than 10 available / 10 sold"/>
    <n v="10"/>
    <s v=""/>
    <s v="Los Angeles, California, United States"/>
    <x v="0"/>
    <n v="190"/>
    <s v="Los Angeles"/>
    <s v=" California"/>
    <s v=" United States"/>
    <m/>
    <n v="106"/>
    <n v="1586"/>
    <n v="1765"/>
  </r>
  <r>
    <x v="105"/>
    <x v="673"/>
    <s v="Eau de Parfum"/>
    <n v="38"/>
    <s v="US $38.00"/>
    <n v="2"/>
    <s v="2 available / 8 sold"/>
    <n v="8"/>
    <s v=""/>
    <s v="Saint Clair, Michigan, United States"/>
    <x v="0"/>
    <n v="304"/>
    <s v="Saint Clair"/>
    <s v=" Michigan"/>
    <s v=" United States"/>
    <m/>
    <n v="106"/>
    <n v="1644"/>
    <n v="1658"/>
  </r>
  <r>
    <x v="105"/>
    <x v="674"/>
    <s v="Eau de Parfum"/>
    <n v="20"/>
    <s v="US $20.00/ea"/>
    <n v="10"/>
    <s v="More than 10 available"/>
    <m/>
    <s v=""/>
    <s v="Los Angeles, California, United States"/>
    <x v="0"/>
    <n v="0"/>
    <s v="Los Angeles"/>
    <s v=" California"/>
    <s v=" United States"/>
    <m/>
    <n v="106"/>
    <e v="#N/A"/>
    <n v="1979"/>
  </r>
  <r>
    <x v="105"/>
    <x v="675"/>
    <s v="Eau de Parfum"/>
    <n v="20"/>
    <s v="US $20.00/ea"/>
    <n v="10"/>
    <s v="More than 10 available"/>
    <m/>
    <s v=""/>
    <s v="Los Angeles, California, United States"/>
    <x v="1"/>
    <n v="0"/>
    <s v="Los Angeles"/>
    <s v=" California"/>
    <s v=" United States"/>
    <m/>
    <n v="106"/>
    <e v="#N/A"/>
    <n v="1979"/>
  </r>
  <r>
    <x v="106"/>
    <x v="676"/>
    <s v="Fragrances"/>
    <n v="49.99"/>
    <s v="US $49.99"/>
    <n v="3"/>
    <s v="3 available / 187 sold"/>
    <n v="187"/>
    <s v="May 24, 2024 09:02:39 PDT"/>
    <s v="Brooklyn, New York, United States"/>
    <x v="1"/>
    <n v="9348.130000000001"/>
    <s v="Brooklyn"/>
    <s v=" New York"/>
    <s v=" United States"/>
    <m/>
    <n v="107"/>
    <n v="598"/>
    <n v="506"/>
  </r>
  <r>
    <x v="107"/>
    <x v="677"/>
    <s v="Body Oil"/>
    <n v="8"/>
    <s v="US $8.00/ea"/>
    <n v="10"/>
    <s v="More than 10 available / 1,113 sold"/>
    <n v="1113"/>
    <s v="May 22, 2024 08:22:07 PDT"/>
    <s v="Fort Lauderdale, Florida, United States"/>
    <x v="1"/>
    <n v="8904"/>
    <s v="Fort Lauderdale"/>
    <s v=" Florida"/>
    <s v=" United States"/>
    <m/>
    <n v="108"/>
    <n v="225"/>
    <n v="521"/>
  </r>
  <r>
    <x v="108"/>
    <x v="678"/>
    <s v="Eau de Cologne"/>
    <n v="13.5"/>
    <s v="US $13.50"/>
    <n v="10"/>
    <s v="10 available / 17 sold"/>
    <n v="17"/>
    <s v="May 09, 2024 17:47:19 PDT"/>
    <s v="Hialeah, Florida, United States"/>
    <x v="1"/>
    <n v="229.5"/>
    <s v="Hialeah"/>
    <s v=" Florida"/>
    <s v=" United States"/>
    <m/>
    <n v="109"/>
    <n v="1408"/>
    <n v="1717"/>
  </r>
  <r>
    <x v="109"/>
    <x v="679"/>
    <s v="Eau de Toilette"/>
    <n v="20.25"/>
    <s v="US $20.25/ea"/>
    <n v="311"/>
    <s v="311 available / 6,633 sold"/>
    <n v="6633"/>
    <s v="May 23, 2024 14:38:05 PDT"/>
    <s v="Dallas, Texas, United States"/>
    <x v="1"/>
    <n v="134318.25"/>
    <s v="Dallas"/>
    <s v=" Texas"/>
    <s v=" United States"/>
    <m/>
    <n v="110"/>
    <n v="33"/>
    <n v="68"/>
  </r>
  <r>
    <x v="109"/>
    <x v="680"/>
    <s v="Eau de Toilette"/>
    <n v="40.950000000000003"/>
    <s v="US $40.95"/>
    <n v="3"/>
    <s v="3 available / 14 sold"/>
    <n v="14"/>
    <s v="Apr 26, 2024 08:32:12 PDT"/>
    <s v="Pompano Beach, Florida, United States"/>
    <x v="1"/>
    <n v="573.30000000000007"/>
    <s v="Pompano Beach"/>
    <s v=" Florida"/>
    <s v=" United States"/>
    <m/>
    <n v="110"/>
    <n v="1480"/>
    <n v="1453"/>
  </r>
  <r>
    <x v="110"/>
    <x v="681"/>
    <s v="Eau de Toilette"/>
    <n v="56"/>
    <s v="US $56.00"/>
    <n v="3"/>
    <s v="3 available / 6 sold"/>
    <n v="6"/>
    <s v="May 14, 2024 03:39:09 PDT"/>
    <s v="Winter Haven, Florida, United States"/>
    <x v="1"/>
    <n v="336"/>
    <s v="Winter Haven"/>
    <s v=" Florida"/>
    <s v=" United States"/>
    <m/>
    <n v="111"/>
    <n v="1721"/>
    <n v="1624"/>
  </r>
  <r>
    <x v="111"/>
    <x v="682"/>
    <s v="Fragrances"/>
    <n v="34.770000000000003"/>
    <s v="US $34.77"/>
    <n v="3"/>
    <s v="3 available / 4 sold"/>
    <n v="4"/>
    <s v="May 22, 2024 17:20:38 PDT"/>
    <s v="Brooklyn, New York, United States"/>
    <x v="0"/>
    <n v="139.08000000000001"/>
    <s v="Brooklyn"/>
    <s v=" New York"/>
    <s v=" United States"/>
    <m/>
    <n v="112"/>
    <n v="1798"/>
    <n v="1829"/>
  </r>
  <r>
    <x v="112"/>
    <x v="683"/>
    <s v="EDC"/>
    <n v="110.19"/>
    <s v="US $110.19"/>
    <n v="10"/>
    <s v="10 available / 11 sold"/>
    <n v="11"/>
    <s v="May 23, 2024 21:56:47 PDT"/>
    <s v="Corona, California, United States"/>
    <x v="1"/>
    <n v="1212.0899999999999"/>
    <s v="Corona"/>
    <s v=" California"/>
    <s v=" United States"/>
    <m/>
    <n v="113"/>
    <n v="1561"/>
    <n v="1170"/>
  </r>
  <r>
    <x v="113"/>
    <x v="684"/>
    <s v="Eau de Parfum"/>
    <n v="10.99"/>
    <s v="US $10.99/ea"/>
    <n v="10"/>
    <s v="More than 10 available / 104 sold"/>
    <n v="104"/>
    <s v="May 16, 2024 14:41:54 PDT"/>
    <s v="Edison, New Jersey, United States"/>
    <x v="0"/>
    <n v="1142.96"/>
    <s v="Edison"/>
    <s v=" New Jersey"/>
    <s v=" United States"/>
    <m/>
    <n v="114"/>
    <n v="781"/>
    <n v="1205"/>
  </r>
  <r>
    <x v="114"/>
    <x v="685"/>
    <s v="Eau de Parfum"/>
    <n v="19.12"/>
    <s v="US $19.12/ea"/>
    <n v="3"/>
    <s v="3 available / 42 sold"/>
    <n v="42"/>
    <s v="May 23, 2024 20:18:14 PDT"/>
    <s v="Linden, New Jersey, United States"/>
    <x v="0"/>
    <n v="803.04000000000008"/>
    <s v="Linden"/>
    <s v=" New Jersey"/>
    <s v=" United States"/>
    <m/>
    <n v="115"/>
    <n v="1054"/>
    <n v="1322"/>
  </r>
  <r>
    <x v="115"/>
    <x v="686"/>
    <s v="Eau de Toilette"/>
    <n v="26.33"/>
    <s v="US $26.33/ea"/>
    <n v="10"/>
    <s v="More than 10 available / 2,250 sold"/>
    <n v="2250"/>
    <s v="May 24, 2024 09:17:36 PDT"/>
    <s v="Hackensack, New Jersey, United States"/>
    <x v="0"/>
    <n v="59242.499999999993"/>
    <s v="Hackensack"/>
    <s v=" New Jersey"/>
    <s v=" United States"/>
    <m/>
    <n v="116"/>
    <n v="131"/>
    <n v="154"/>
  </r>
  <r>
    <x v="115"/>
    <x v="687"/>
    <s v="Eau de Toilette"/>
    <n v="15.31"/>
    <s v="US $15.31/ea"/>
    <n v="331"/>
    <s v="331 available / 1,927 sold"/>
    <n v="1927"/>
    <s v="May 23, 2024 18:06:10 PDT"/>
    <s v="Dallas, Texas, United States"/>
    <x v="0"/>
    <n v="29502.370000000003"/>
    <s v="Dallas"/>
    <s v=" Texas"/>
    <s v=" United States"/>
    <m/>
    <n v="116"/>
    <n v="153"/>
    <n v="256"/>
  </r>
  <r>
    <x v="115"/>
    <x v="688"/>
    <s v="Eau de Parfum"/>
    <n v="16.3"/>
    <s v="US $16.30/ea"/>
    <n v="159"/>
    <s v="159 available / 1,053 sold"/>
    <n v="1053"/>
    <s v="May 14, 2024 16:07:07 PDT"/>
    <s v="Dallas, Texas, United States"/>
    <x v="0"/>
    <n v="17163.900000000001"/>
    <s v="Dallas"/>
    <s v=" Texas"/>
    <s v=" United States"/>
    <m/>
    <n v="116"/>
    <n v="229"/>
    <n v="346"/>
  </r>
  <r>
    <x v="115"/>
    <x v="689"/>
    <s v="Eau de Parfum"/>
    <n v="16.82"/>
    <s v="US $16.82/ea"/>
    <n v="111"/>
    <s v="111 available / 662 sold"/>
    <n v="662"/>
    <s v="May 24, 2024 09:47:08 PDT"/>
    <s v="Dallas, Texas, United States"/>
    <x v="0"/>
    <n v="11134.84"/>
    <s v="Dallas"/>
    <s v=" Texas"/>
    <s v=" United States"/>
    <m/>
    <n v="116"/>
    <n v="296"/>
    <n v="453"/>
  </r>
  <r>
    <x v="115"/>
    <x v="690"/>
    <s v="Eau de Parfum"/>
    <n v="23.42"/>
    <s v="US $23.42/ea"/>
    <n v="110"/>
    <s v="110 available / 536 sold"/>
    <n v="536"/>
    <s v="May 22, 2024 23:11:31 PDT"/>
    <s v="Dallas, Texas, United States"/>
    <x v="0"/>
    <n v="12553.12"/>
    <s v="Dallas"/>
    <s v=" Texas"/>
    <s v=" United States"/>
    <m/>
    <n v="116"/>
    <n v="349"/>
    <n v="424"/>
  </r>
  <r>
    <x v="115"/>
    <x v="691"/>
    <s v="Eau de Perfume"/>
    <n v="16.82"/>
    <s v="US $16.82/ea"/>
    <n v="38"/>
    <s v="38 available / 263 sold"/>
    <n v="263"/>
    <s v="May 24, 2024 08:30:08 PDT"/>
    <s v="Dallas, Texas, United States"/>
    <x v="0"/>
    <n v="4423.66"/>
    <s v="Dallas"/>
    <s v=" Texas"/>
    <s v=" United States"/>
    <m/>
    <n v="116"/>
    <n v="519"/>
    <n v="709"/>
  </r>
  <r>
    <x v="115"/>
    <x v="692"/>
    <s v="Eau de Toilette"/>
    <n v="36.94"/>
    <s v="US $36.94/ea"/>
    <n v="7"/>
    <s v="7 available / 233 sold"/>
    <n v="233"/>
    <s v="Mar 25, 2024 16:16:50 PDT"/>
    <s v="Midway City, California, United States"/>
    <x v="0"/>
    <n v="8607.0199999999986"/>
    <s v="Midway City"/>
    <s v=" California"/>
    <s v=" United States"/>
    <m/>
    <n v="116"/>
    <n v="554"/>
    <n v="529"/>
  </r>
  <r>
    <x v="115"/>
    <x v="693"/>
    <s v="Eau de Parfum"/>
    <n v="15.27"/>
    <s v="US $15.27/ea"/>
    <n v="28"/>
    <s v="28 available / 126 sold"/>
    <n v="126"/>
    <s v="May 22, 2024 19:10:12 PDT"/>
    <s v="Dallas, Texas, United States"/>
    <x v="0"/>
    <n v="1924.02"/>
    <s v="Dallas"/>
    <s v=" Texas"/>
    <s v=" United States"/>
    <m/>
    <n v="116"/>
    <n v="718"/>
    <n v="968"/>
  </r>
  <r>
    <x v="115"/>
    <x v="694"/>
    <s v="Eau de Toilette"/>
    <n v="24.99"/>
    <s v="US $24.99"/>
    <n v="10"/>
    <s v="10 available / 62 sold"/>
    <n v="62"/>
    <s v="May 11, 2024 17:29:58 PDT"/>
    <s v="New York, New York, United States"/>
    <x v="0"/>
    <n v="1549.3799999999999"/>
    <s v="New York"/>
    <s v=" New York"/>
    <s v=" United States"/>
    <m/>
    <n v="116"/>
    <n v="930"/>
    <n v="1066"/>
  </r>
  <r>
    <x v="115"/>
    <x v="695"/>
    <s v="Eau de Toilette"/>
    <n v="20"/>
    <s v="US $20.00"/>
    <n v="15"/>
    <s v="15 available / 25 sold"/>
    <n v="25"/>
    <s v=""/>
    <s v="Kansas City, Missouri, United States"/>
    <x v="0"/>
    <n v="500"/>
    <s v="Kansas City"/>
    <s v=" Missouri"/>
    <s v=" United States"/>
    <m/>
    <n v="116"/>
    <n v="1257"/>
    <n v="1502"/>
  </r>
  <r>
    <x v="115"/>
    <x v="696"/>
    <s v="Eau de Toilette"/>
    <n v="12.95"/>
    <s v="US $12.95/ea"/>
    <n v="5"/>
    <s v="5 available / 24 sold"/>
    <n v="24"/>
    <s v="May 21, 2024 11:33:00 PDT"/>
    <s v="TX, United States"/>
    <x v="0"/>
    <n v="310.79999999999995"/>
    <s v="TX"/>
    <s v=" United States"/>
    <m/>
    <m/>
    <n v="116"/>
    <n v="1275"/>
    <n v="1654"/>
  </r>
  <r>
    <x v="115"/>
    <x v="697"/>
    <s v="3 Pc"/>
    <n v="19.45"/>
    <s v="US $19.45"/>
    <n v="50"/>
    <s v="50 available / 2 sold"/>
    <n v="2"/>
    <s v="May 24, 2024 07:12:19 PDT"/>
    <s v="Ronkonkoma, New York, United States"/>
    <x v="0"/>
    <n v="38.9"/>
    <s v="Ronkonkoma"/>
    <s v=" New York"/>
    <s v=" United States"/>
    <m/>
    <n v="116"/>
    <n v="1891"/>
    <n v="1957"/>
  </r>
  <r>
    <x v="116"/>
    <x v="698"/>
    <s v="Eau de Toilette"/>
    <n v="19.68"/>
    <s v="US $19.68"/>
    <n v="10"/>
    <s v="More than 10 available / 10,259 sold"/>
    <n v="10259"/>
    <s v="May 24, 2024 09:01:03 PDT"/>
    <s v="Hackensack, New Jersey, United States"/>
    <x v="0"/>
    <n v="201897.12"/>
    <s v="Hackensack"/>
    <s v=" New Jersey"/>
    <s v=" United States"/>
    <m/>
    <n v="117"/>
    <n v="17"/>
    <n v="39"/>
  </r>
  <r>
    <x v="116"/>
    <x v="699"/>
    <s v="Perfume, Eau de Parfum"/>
    <n v="17.89"/>
    <s v="US $17.89/ea"/>
    <n v="71"/>
    <s v="71 available / 5,263 sold"/>
    <n v="5263"/>
    <s v="May 20, 2024 18:39:50 PDT"/>
    <s v="Dallas, Texas, United States"/>
    <x v="0"/>
    <n v="94155.07"/>
    <s v="Dallas"/>
    <s v=" Texas"/>
    <s v=" United States"/>
    <m/>
    <n v="117"/>
    <n v="47"/>
    <n v="104"/>
  </r>
  <r>
    <x v="116"/>
    <x v="700"/>
    <s v="Eau de Toilette"/>
    <n v="15.8"/>
    <s v="US $15.80/ea"/>
    <n v="72"/>
    <s v="72 available / 2,499 sold"/>
    <n v="2499"/>
    <s v="May 24, 2024 10:35:06 PDT"/>
    <s v="Dallas, Texas, United States"/>
    <x v="0"/>
    <n v="39484.200000000004"/>
    <s v="Dallas"/>
    <s v=" Texas"/>
    <s v=" United States"/>
    <m/>
    <n v="117"/>
    <n v="119"/>
    <n v="210"/>
  </r>
  <r>
    <x v="116"/>
    <x v="701"/>
    <s v="Eau de Parfum"/>
    <n v="17.52"/>
    <s v="US $17.52/ea"/>
    <n v="10"/>
    <s v="More than 10 available / 1,692 sold"/>
    <n v="1692"/>
    <s v="May 24, 2024 10:35:02 PDT"/>
    <s v="Hackensack, New Jersey, United States"/>
    <x v="0"/>
    <n v="29643.84"/>
    <s v="Hackensack"/>
    <s v=" New Jersey"/>
    <s v=" United States"/>
    <m/>
    <n v="117"/>
    <n v="167"/>
    <n v="255"/>
  </r>
  <r>
    <x v="116"/>
    <x v="702"/>
    <s v="Eau de Toilette"/>
    <n v="20.48"/>
    <s v="US $20.48/ea"/>
    <n v="48"/>
    <s v="48 available / 620 sold"/>
    <n v="620"/>
    <s v="May 23, 2024 21:47:03 PDT"/>
    <s v="Dallas, Texas, United States"/>
    <x v="0"/>
    <n v="12697.6"/>
    <s v="Dallas"/>
    <s v=" Texas"/>
    <s v=" United States"/>
    <m/>
    <n v="117"/>
    <n v="310"/>
    <n v="422"/>
  </r>
  <r>
    <x v="116"/>
    <x v="703"/>
    <s v="Eau de Toilette"/>
    <n v="16.440000000000001"/>
    <s v="US $16.44/ea"/>
    <n v="64"/>
    <s v="64 available / 315 sold"/>
    <n v="315"/>
    <s v="May 24, 2024 10:23:40 PDT"/>
    <s v="Dallas, Texas, United States"/>
    <x v="0"/>
    <n v="5178.6000000000004"/>
    <s v="Dallas"/>
    <s v=" Texas"/>
    <s v=" United States"/>
    <m/>
    <n v="117"/>
    <n v="466"/>
    <n v="673"/>
  </r>
  <r>
    <x v="116"/>
    <x v="704"/>
    <s v="Eau de Cologne"/>
    <n v="17.170000000000002"/>
    <s v="US $17.17"/>
    <m/>
    <s v="Last One / 4 sold"/>
    <n v="4"/>
    <s v="May 24, 2024 07:15:49 PDT"/>
    <s v="Ontario, California, United States"/>
    <x v="1"/>
    <n v="68.680000000000007"/>
    <s v="Ontario"/>
    <s v=" California"/>
    <s v=" United States"/>
    <m/>
    <n v="117"/>
    <n v="1798"/>
    <n v="1923"/>
  </r>
  <r>
    <x v="116"/>
    <x v="705"/>
    <s v="Perfume Gift Sets"/>
    <n v="18.87"/>
    <s v="US $18.87"/>
    <m/>
    <s v="Last One / 1 sold"/>
    <n v="1"/>
    <s v="May 24, 2024 07:24:18 PDT"/>
    <s v="Ontario, California, United States"/>
    <x v="0"/>
    <n v="18.87"/>
    <s v="Ontario"/>
    <s v=" California"/>
    <s v=" United States"/>
    <m/>
    <n v="117"/>
    <n v="1926"/>
    <n v="1972"/>
  </r>
  <r>
    <x v="117"/>
    <x v="706"/>
    <s v="Eau de Parfum"/>
    <n v="13.44"/>
    <s v="US $13.44/ea"/>
    <n v="3"/>
    <s v="3 available / 30 sold"/>
    <n v="30"/>
    <s v="May 14, 2024 02:03:14 PDT"/>
    <s v="Manchester, New Hampshire, United States"/>
    <x v="0"/>
    <n v="403.2"/>
    <s v="Manchester"/>
    <s v=" New Hampshire"/>
    <s v=" United States"/>
    <m/>
    <n v="118"/>
    <n v="1184"/>
    <n v="1576"/>
  </r>
  <r>
    <x v="117"/>
    <x v="707"/>
    <s v="Eau de Parfum"/>
    <n v="33"/>
    <s v="US $33.00"/>
    <m/>
    <s v=""/>
    <m/>
    <s v=""/>
    <s v="Cranford, New Jersey, United States"/>
    <x v="0"/>
    <n v="0"/>
    <s v="Cranford"/>
    <s v=" New Jersey"/>
    <s v=" United States"/>
    <m/>
    <n v="118"/>
    <e v="#N/A"/>
    <n v="1979"/>
  </r>
  <r>
    <x v="117"/>
    <x v="708"/>
    <s v="Discovery Set"/>
    <n v="17"/>
    <s v="US $17.00"/>
    <m/>
    <s v=""/>
    <m/>
    <s v=""/>
    <s v="Edison, New Jersey, United States"/>
    <x v="0"/>
    <n v="0"/>
    <s v="Edison"/>
    <s v=" New Jersey"/>
    <s v=" United States"/>
    <m/>
    <n v="118"/>
    <e v="#N/A"/>
    <n v="1979"/>
  </r>
  <r>
    <x v="118"/>
    <x v="709"/>
    <s v="Eau de Perfume"/>
    <n v="31.89"/>
    <s v="US $31.89/ea"/>
    <n v="15"/>
    <s v="15 available / 226 sold"/>
    <n v="226"/>
    <s v="May 16, 2024 05:09:58 PDT"/>
    <s v="Dallas, Texas, United States"/>
    <x v="1"/>
    <n v="7207.14"/>
    <s v="Dallas"/>
    <s v=" Texas"/>
    <s v=" United States"/>
    <m/>
    <n v="119"/>
    <n v="564"/>
    <n v="581"/>
  </r>
  <r>
    <x v="119"/>
    <x v="710"/>
    <s v="Eau de Parfum"/>
    <n v="29.95"/>
    <s v="US $29.95"/>
    <n v="4"/>
    <s v="4 available / 2 sold"/>
    <n v="2"/>
    <s v=""/>
    <s v="Dallas, Texas, United States"/>
    <x v="1"/>
    <n v="59.9"/>
    <s v="Dallas"/>
    <s v=" Texas"/>
    <s v=" United States"/>
    <m/>
    <n v="120"/>
    <n v="1891"/>
    <n v="1931"/>
  </r>
  <r>
    <x v="120"/>
    <x v="711"/>
    <s v="Eau de Toilette"/>
    <n v="71.98"/>
    <s v="US $71.98/ea"/>
    <m/>
    <s v="Limited quantity available / 1,333 sold"/>
    <n v="1333"/>
    <s v="May 21, 2024 15:07:29 PDT"/>
    <s v="Hackensack, New Jersey, United States"/>
    <x v="1"/>
    <n v="95949.340000000011"/>
    <s v="Hackensack"/>
    <s v=" New Jersey"/>
    <s v=" United States"/>
    <m/>
    <n v="121"/>
    <n v="207"/>
    <n v="101"/>
  </r>
  <r>
    <x v="120"/>
    <x v="712"/>
    <s v="Eau de Toilette"/>
    <n v="71.900000000000006"/>
    <s v="US $71.90/ea"/>
    <n v="10"/>
    <s v="10 available / 244 sold"/>
    <n v="244"/>
    <s v="May 23, 2024 16:30:10 PDT"/>
    <s v="Katy, Texas, United States"/>
    <x v="1"/>
    <n v="17543.600000000002"/>
    <s v="Katy"/>
    <s v=" Texas"/>
    <s v=" United States"/>
    <m/>
    <n v="121"/>
    <n v="539"/>
    <n v="341"/>
  </r>
  <r>
    <x v="120"/>
    <x v="713"/>
    <s v="Perfume"/>
    <n v="74.989999999999995"/>
    <s v="US $74.99/ea"/>
    <n v="10"/>
    <s v="10 available / 82 sold"/>
    <n v="82"/>
    <s v="May 23, 2024 05:39:50 PDT"/>
    <s v="Katy, Texas, United States"/>
    <x v="1"/>
    <n v="6149.1799999999994"/>
    <s v="Katy"/>
    <s v=" Texas"/>
    <s v=" United States"/>
    <m/>
    <n v="121"/>
    <n v="839"/>
    <n v="628"/>
  </r>
  <r>
    <x v="120"/>
    <x v="714"/>
    <s v="Eau de Parfum"/>
    <n v="84.99"/>
    <s v="US $84.99"/>
    <n v="3"/>
    <s v="3 available / 7 sold"/>
    <n v="7"/>
    <s v="May 24, 2024 02:24:38 PDT"/>
    <s v="California, Hong Kong"/>
    <x v="1"/>
    <n v="594.92999999999995"/>
    <s v="California"/>
    <s v=" Hong Kong"/>
    <m/>
    <m/>
    <n v="121"/>
    <n v="1686"/>
    <n v="1437"/>
  </r>
  <r>
    <x v="120"/>
    <x v="715"/>
    <s v="Eau de Parfum"/>
    <n v="69.989999999999995"/>
    <s v="US $69.99"/>
    <n v="2"/>
    <s v="2 available / 6 sold"/>
    <n v="6"/>
    <s v="May 22, 2024 19:01:20 PDT"/>
    <s v="Texas, Hong Kong"/>
    <x v="1"/>
    <n v="419.93999999999994"/>
    <s v="Texas"/>
    <s v=" Hong Kong"/>
    <m/>
    <m/>
    <n v="121"/>
    <n v="1721"/>
    <n v="1560"/>
  </r>
  <r>
    <x v="121"/>
    <x v="716"/>
    <s v="Eau De Parfum"/>
    <n v="36.67"/>
    <s v="US $36.67/ea"/>
    <n v="10"/>
    <s v="More than 10 available / 169 sold"/>
    <n v="169"/>
    <s v="May 24, 2024 07:58:46 PDT"/>
    <s v="Edison, New Jersey, United States"/>
    <x v="1"/>
    <n v="6197.2300000000005"/>
    <s v="Edison"/>
    <s v=" New Jersey"/>
    <s v=" United States"/>
    <m/>
    <n v="122"/>
    <n v="631"/>
    <n v="627"/>
  </r>
  <r>
    <x v="122"/>
    <x v="717"/>
    <s v="Eau de Parfum"/>
    <n v="30.45"/>
    <s v="US $30.45/ea"/>
    <n v="8"/>
    <s v="8 available / 738 sold"/>
    <n v="738"/>
    <s v="May 24, 2024 11:04:11 PDT"/>
    <s v="Dallas, Texas, United States"/>
    <x v="0"/>
    <n v="22472.1"/>
    <s v="Dallas"/>
    <s v=" Texas"/>
    <s v=" United States"/>
    <m/>
    <n v="123"/>
    <n v="282"/>
    <n v="298"/>
  </r>
  <r>
    <x v="122"/>
    <x v="718"/>
    <s v="Eau de Toilette"/>
    <n v="29.26"/>
    <s v="US $29.26/ea"/>
    <n v="23"/>
    <s v="23 available / 392 sold"/>
    <n v="392"/>
    <s v="May 24, 2024 10:19:09 PDT"/>
    <s v="Dallas, Texas, United States"/>
    <x v="0"/>
    <n v="11469.92"/>
    <s v="Dallas"/>
    <s v=" Texas"/>
    <s v=" United States"/>
    <m/>
    <n v="123"/>
    <n v="423"/>
    <n v="448"/>
  </r>
  <r>
    <x v="122"/>
    <x v="719"/>
    <s v="Eau de Toilette"/>
    <n v="10"/>
    <s v="US $10.00"/>
    <n v="10"/>
    <s v="More than 10 available / 50 sold"/>
    <n v="50"/>
    <s v=""/>
    <s v="Albany, New York, United States"/>
    <x v="0"/>
    <n v="500"/>
    <s v="Albany"/>
    <s v=" New York"/>
    <s v=" United States"/>
    <m/>
    <n v="123"/>
    <n v="996"/>
    <n v="1502"/>
  </r>
  <r>
    <x v="122"/>
    <x v="720"/>
    <s v="Eau De Toilette Spray 3.4 oz"/>
    <n v="38.01"/>
    <s v="US $38.01/ea"/>
    <n v="10"/>
    <s v="More than 10 available / 32 sold"/>
    <n v="32"/>
    <s v="May 23, 2024 01:33:13 PDT"/>
    <s v="Hauppauge, New York, United States"/>
    <x v="0"/>
    <n v="1216.32"/>
    <s v="Hauppauge"/>
    <s v=" New York"/>
    <s v=" United States"/>
    <m/>
    <n v="123"/>
    <n v="1163"/>
    <n v="1167"/>
  </r>
  <r>
    <x v="122"/>
    <x v="721"/>
    <s v="Perfume"/>
    <n v="54.9"/>
    <s v="US $54.90"/>
    <m/>
    <s v="Last One / 10 sold"/>
    <n v="10"/>
    <s v="May 20, 2024 13:27:42 PDT"/>
    <s v="Brooklyn, New York, United States"/>
    <x v="0"/>
    <n v="549"/>
    <s v="Brooklyn"/>
    <s v=" New York"/>
    <s v=" United States"/>
    <m/>
    <n v="123"/>
    <n v="1586"/>
    <n v="1472"/>
  </r>
  <r>
    <x v="122"/>
    <x v="722"/>
    <s v="Eau de Toilette"/>
    <n v="42.9"/>
    <s v="US $42.90/ea"/>
    <n v="3"/>
    <s v="3 available / 8 sold"/>
    <n v="8"/>
    <s v="May 10, 2024 13:04:44 PDT"/>
    <s v="Los Angeles, California, United States"/>
    <x v="0"/>
    <n v="343.2"/>
    <s v="Los Angeles"/>
    <s v=" California"/>
    <s v=" United States"/>
    <m/>
    <n v="123"/>
    <n v="1644"/>
    <n v="1617"/>
  </r>
  <r>
    <x v="123"/>
    <x v="723"/>
    <s v="Eau De Parfum"/>
    <n v="34.979999999999997"/>
    <s v="US $34.98/ea"/>
    <n v="10"/>
    <s v="More than 10 available / 131 sold"/>
    <n v="131"/>
    <s v="May 24, 2024 06:41:52 PDT"/>
    <s v="Edison, New Jersey, United States"/>
    <x v="0"/>
    <n v="4582.3799999999992"/>
    <s v="Edison"/>
    <s v=" New Jersey"/>
    <s v=" United States"/>
    <m/>
    <n v="124"/>
    <n v="698"/>
    <n v="703"/>
  </r>
  <r>
    <x v="123"/>
    <x v="724"/>
    <s v="Cologne spray"/>
    <n v="17.489999999999998"/>
    <s v="US $17.49/ea"/>
    <n v="10"/>
    <s v="More than 10 available / 24 sold"/>
    <n v="24"/>
    <s v="Feb 28, 2024 07:27:01 PST"/>
    <s v="Keyport, New Jersey, United States"/>
    <x v="1"/>
    <n v="419.76"/>
    <s v="Keyport"/>
    <s v=" New Jersey"/>
    <s v=" United States"/>
    <m/>
    <n v="124"/>
    <n v="1275"/>
    <n v="1565"/>
  </r>
  <r>
    <x v="124"/>
    <x v="725"/>
    <s v="Eau de Parfum, Spray"/>
    <n v="34.28"/>
    <s v="US $34.28/ea"/>
    <m/>
    <s v="Limited quantity available / 5,901 sold"/>
    <n v="5901"/>
    <s v="May 24, 2024 07:18:04 PDT"/>
    <s v="Hackensack, New Jersey, United States"/>
    <x v="0"/>
    <n v="202286.28"/>
    <s v="Hackensack"/>
    <s v=" New Jersey"/>
    <s v=" United States"/>
    <m/>
    <n v="125"/>
    <n v="38"/>
    <n v="38"/>
  </r>
  <r>
    <x v="124"/>
    <x v="726"/>
    <s v="Eau de Parfum"/>
    <n v="42.69"/>
    <s v="US $42.69/ea"/>
    <n v="10"/>
    <s v="More than 10 available / 868 sold"/>
    <n v="868"/>
    <s v="May 23, 2024 08:22:07 PDT"/>
    <s v="Hackensack, New Jersey, United States"/>
    <x v="0"/>
    <n v="37054.92"/>
    <s v="Hackensack"/>
    <s v=" New Jersey"/>
    <s v=" United States"/>
    <m/>
    <n v="125"/>
    <n v="260"/>
    <n v="220"/>
  </r>
  <r>
    <x v="124"/>
    <x v="727"/>
    <s v="Eau de Parfum"/>
    <n v="29.49"/>
    <s v="US $29.49/ea"/>
    <n v="10"/>
    <s v="More than 10 available / 458 sold"/>
    <n v="458"/>
    <s v="May 24, 2024 06:47:33 PDT"/>
    <s v="Lincoln Park, Michigan, United States"/>
    <x v="0"/>
    <n v="13506.42"/>
    <s v="Lincoln Park"/>
    <s v=" Michigan"/>
    <s v=" United States"/>
    <m/>
    <n v="125"/>
    <n v="376"/>
    <n v="408"/>
  </r>
  <r>
    <x v="124"/>
    <x v="728"/>
    <s v="Eau de Parfum"/>
    <n v="42.04"/>
    <s v="US $42.04/ea"/>
    <n v="413"/>
    <s v="413 available / 413 sold"/>
    <n v="413"/>
    <s v="May 24, 2024 01:00:37 PDT"/>
    <s v="Dallas, Texas, United States"/>
    <x v="0"/>
    <n v="17362.52"/>
    <s v="Dallas"/>
    <s v=" Texas"/>
    <s v=" United States"/>
    <m/>
    <n v="125"/>
    <n v="409"/>
    <n v="343"/>
  </r>
  <r>
    <x v="124"/>
    <x v="729"/>
    <s v="Eau de Parfum"/>
    <n v="28.05"/>
    <s v="US $28.05/ea"/>
    <n v="8"/>
    <s v="8 available / 299 sold"/>
    <n v="299"/>
    <s v="May 22, 2024 10:28:26 PDT"/>
    <s v="Grand Rapids, Michigan, United States"/>
    <x v="0"/>
    <n v="8386.9500000000007"/>
    <s v="Grand Rapids"/>
    <s v=" Michigan"/>
    <s v=" United States"/>
    <m/>
    <n v="125"/>
    <n v="474"/>
    <n v="534"/>
  </r>
  <r>
    <x v="124"/>
    <x v="730"/>
    <s v="Eau de Parfum"/>
    <n v="28.15"/>
    <s v="US $28.15"/>
    <m/>
    <s v="Last One / 123 sold"/>
    <n v="123"/>
    <s v="May 24, 2024 01:26:16 PDT"/>
    <s v="Grafton, Wisconsin, United States"/>
    <x v="0"/>
    <n v="3462.45"/>
    <s v="Grafton"/>
    <s v=" Wisconsin"/>
    <s v=" United States"/>
    <m/>
    <n v="125"/>
    <n v="726"/>
    <n v="786"/>
  </r>
  <r>
    <x v="124"/>
    <x v="731"/>
    <s v="Eau de Parfum"/>
    <n v="29.49"/>
    <s v="US $29.49/ea"/>
    <n v="6"/>
    <s v="6 available / 27 sold"/>
    <n v="27"/>
    <s v="May 24, 2024 09:31:36 PDT"/>
    <s v="Farmington, Michigan, United States"/>
    <x v="0"/>
    <n v="796.2299999999999"/>
    <s v="Farmington"/>
    <s v=" Michigan"/>
    <s v=" United States"/>
    <m/>
    <n v="125"/>
    <n v="1226"/>
    <n v="1326"/>
  </r>
  <r>
    <x v="124"/>
    <x v="732"/>
    <s v="Eau de Parfum"/>
    <n v="23.99"/>
    <s v="US $23.99"/>
    <n v="8"/>
    <s v="8 available / 26 sold"/>
    <n v="26"/>
    <s v="May 06, 2024 03:22:42 PDT"/>
    <s v="Hemet, California, United States"/>
    <x v="0"/>
    <n v="623.74"/>
    <s v="Hemet"/>
    <s v=" California"/>
    <s v=" United States"/>
    <m/>
    <n v="125"/>
    <n v="1245"/>
    <n v="1426"/>
  </r>
  <r>
    <x v="124"/>
    <x v="733"/>
    <s v="Eau de Parfum"/>
    <n v="54.99"/>
    <s v="US $54.99/ea"/>
    <n v="10"/>
    <s v="More than 10 available / 17 sold"/>
    <n v="17"/>
    <s v="Mar 13, 2024 13:05:30 PDT"/>
    <s v="Richmond, Texas, United States"/>
    <x v="0"/>
    <n v="934.83"/>
    <s v="Richmond"/>
    <s v=" Texas"/>
    <s v=" United States"/>
    <m/>
    <n v="125"/>
    <n v="1408"/>
    <n v="1282"/>
  </r>
  <r>
    <x v="124"/>
    <x v="734"/>
    <s v="Eau de Parfum"/>
    <n v="22.55"/>
    <s v="US $22.55"/>
    <n v="3"/>
    <s v="3 available / 15 sold"/>
    <n v="15"/>
    <s v="May 23, 2024 17:44:24 PDT"/>
    <s v="Brooklyn, New York, United States"/>
    <x v="0"/>
    <n v="338.25"/>
    <s v="Brooklyn"/>
    <s v=" New York"/>
    <s v=" United States"/>
    <m/>
    <n v="125"/>
    <n v="1456"/>
    <n v="1621"/>
  </r>
  <r>
    <x v="124"/>
    <x v="735"/>
    <s v="Bath Oil"/>
    <n v="40"/>
    <s v="US $40.00"/>
    <n v="10"/>
    <s v="More than 10 available / 10 sold"/>
    <n v="10"/>
    <s v=""/>
    <s v="Boiling Springs, Pennsylvania, United States"/>
    <x v="0"/>
    <n v="400"/>
    <s v="Boiling Springs"/>
    <s v=" Pennsylvania"/>
    <s v=" United States"/>
    <m/>
    <n v="125"/>
    <n v="1586"/>
    <n v="1580"/>
  </r>
  <r>
    <x v="124"/>
    <x v="736"/>
    <s v="Eau de Cologne"/>
    <n v="19.989999999999998"/>
    <s v="US $19.99"/>
    <n v="3"/>
    <s v="3 available / 10 sold"/>
    <n v="10"/>
    <s v="May 03, 2024 17:56:21 PDT"/>
    <s v="New York, New York, United States"/>
    <x v="1"/>
    <n v="199.89999999999998"/>
    <s v="New York"/>
    <s v=" New York"/>
    <s v=" United States"/>
    <m/>
    <n v="125"/>
    <n v="1586"/>
    <n v="1755"/>
  </r>
  <r>
    <x v="124"/>
    <x v="737"/>
    <s v="Perfume"/>
    <n v="11.95"/>
    <s v="US $11.95/ea"/>
    <n v="3"/>
    <s v="3 available / 7 sold"/>
    <n v="7"/>
    <s v="Apr 23, 2024 10:16:37 PDT"/>
    <s v="Louisville, Kentucky, United States"/>
    <x v="0"/>
    <n v="83.649999999999991"/>
    <s v="Louisville"/>
    <s v=" Kentucky"/>
    <s v=" United States"/>
    <m/>
    <n v="125"/>
    <n v="1686"/>
    <n v="1895"/>
  </r>
  <r>
    <x v="125"/>
    <x v="738"/>
    <s v="Eau de Cologne"/>
    <n v="18.63"/>
    <s v="US $18.63/ea"/>
    <n v="13"/>
    <s v="13 available / 3,185 sold"/>
    <n v="3185"/>
    <s v="May 22, 2024 16:20:07 PDT"/>
    <s v="Dallas, Texas, United States"/>
    <x v="0"/>
    <n v="59336.549999999996"/>
    <s v="Dallas"/>
    <s v=" Texas"/>
    <s v=" United States"/>
    <m/>
    <n v="126"/>
    <n v="92"/>
    <n v="153"/>
  </r>
  <r>
    <x v="125"/>
    <x v="738"/>
    <s v="Eau de Cologne"/>
    <n v="18.62"/>
    <s v="US $18.62/ea"/>
    <n v="10"/>
    <s v="More than 10 available / 2,477 sold"/>
    <n v="2477"/>
    <s v="May 24, 2024 08:16:13 PDT"/>
    <s v="Hackensack, New Jersey, United States"/>
    <x v="0"/>
    <n v="46121.740000000005"/>
    <s v="Hackensack"/>
    <s v=" New Jersey"/>
    <s v=" United States"/>
    <m/>
    <n v="126"/>
    <n v="121"/>
    <n v="183"/>
  </r>
  <r>
    <x v="126"/>
    <x v="739"/>
    <s v="Eau de Parfum"/>
    <n v="99.99"/>
    <s v="US $99.99"/>
    <n v="4"/>
    <s v="4 available / 29 sold"/>
    <n v="29"/>
    <s v="May 23, 2024 03:50:04 PDT"/>
    <s v="California or Hong Kong, Hong Kong"/>
    <x v="0"/>
    <n v="2899.71"/>
    <s v="California or Hong Kong"/>
    <s v=" Hong Kong"/>
    <m/>
    <m/>
    <n v="127"/>
    <n v="1204"/>
    <n v="842"/>
  </r>
  <r>
    <x v="127"/>
    <x v="740"/>
    <s v="Eau de Toilette"/>
    <n v="29.98"/>
    <s v="US $29.98/ea"/>
    <n v="7"/>
    <s v="7 available / 14 sold"/>
    <n v="14"/>
    <s v="May 05, 2024 09:23:49 PDT"/>
    <s v="Burlington, Ontario, Canada"/>
    <x v="1"/>
    <n v="419.72"/>
    <s v="Burlington"/>
    <s v=" Ontario"/>
    <s v=" Canada"/>
    <m/>
    <n v="128"/>
    <n v="1480"/>
    <n v="1566"/>
  </r>
  <r>
    <x v="128"/>
    <x v="741"/>
    <s v="Perfume"/>
    <n v="14.7"/>
    <s v="US $14.70/ea"/>
    <n v="10"/>
    <s v="More than 10 available / 119 sold"/>
    <n v="119"/>
    <s v="Apr 09, 2024 05:59:11 PDT"/>
    <s v="Hephzibah, Georgia, United States"/>
    <x v="1"/>
    <n v="1749.3"/>
    <s v="Hephzibah"/>
    <s v=" Georgia"/>
    <s v=" United States"/>
    <m/>
    <n v="129"/>
    <n v="739"/>
    <n v="1017"/>
  </r>
  <r>
    <x v="129"/>
    <x v="742"/>
    <s v="Eau de Toilette"/>
    <n v="40.99"/>
    <s v="US $40.99/ea"/>
    <n v="10"/>
    <s v="More than 10 available / 14 sold"/>
    <n v="14"/>
    <s v="May 21, 2024 09:18:50 PDT"/>
    <s v="Bainbridge Island, Washington, United States"/>
    <x v="0"/>
    <n v="573.86"/>
    <s v="Bainbridge Island"/>
    <s v=" Washington"/>
    <s v=" United States"/>
    <m/>
    <n v="130"/>
    <n v="1480"/>
    <n v="1452"/>
  </r>
  <r>
    <x v="130"/>
    <x v="743"/>
    <s v="Perfume"/>
    <n v="48"/>
    <s v="US $48.00"/>
    <n v="4"/>
    <s v="4 available / 1 sold"/>
    <n v="1"/>
    <s v=""/>
    <s v="Webster, Florida, United States"/>
    <x v="0"/>
    <n v="48"/>
    <s v="Webster"/>
    <s v=" Florida"/>
    <s v=" United States"/>
    <m/>
    <n v="131"/>
    <n v="1926"/>
    <n v="1942"/>
  </r>
  <r>
    <x v="130"/>
    <x v="743"/>
    <s v="Perfume"/>
    <n v="48"/>
    <s v="US $48.00"/>
    <n v="4"/>
    <s v="4 available / 1 sold"/>
    <n v="1"/>
    <s v=""/>
    <s v="Webster, Florida, United States"/>
    <x v="0"/>
    <n v="48"/>
    <s v="Webster"/>
    <s v=" Florida"/>
    <s v=" United States"/>
    <m/>
    <n v="131"/>
    <n v="1926"/>
    <n v="1942"/>
  </r>
  <r>
    <x v="131"/>
    <x v="744"/>
    <s v="Editions Parfums"/>
    <n v="16.850000000000001"/>
    <s v="US $16.85/ea"/>
    <n v="4"/>
    <s v="4 available / 16 sold"/>
    <n v="16"/>
    <s v="May 20, 2024 06:43:11 PDT"/>
    <s v="Nashua, New Hampshire, United States"/>
    <x v="1"/>
    <n v="269.60000000000002"/>
    <s v="Nashua"/>
    <s v=" New Hampshire"/>
    <s v=" United States"/>
    <m/>
    <n v="132"/>
    <n v="1433"/>
    <n v="1690"/>
  </r>
  <r>
    <x v="132"/>
    <x v="745"/>
    <s v="Eau de Parfum"/>
    <n v="179.99"/>
    <s v="US $179.99"/>
    <n v="5"/>
    <s v="5 available / 5 sold"/>
    <n v="5"/>
    <s v="May 21, 2024 01:44:29 PDT"/>
    <s v="West Chester, Pennsylvania, United States"/>
    <x v="1"/>
    <n v="899.95"/>
    <s v="West Chester"/>
    <s v=" Pennsylvania"/>
    <s v=" United States"/>
    <m/>
    <n v="133"/>
    <n v="1754"/>
    <n v="1291"/>
  </r>
  <r>
    <x v="133"/>
    <x v="746"/>
    <s v="Spray"/>
    <n v="64.989999999999995"/>
    <s v="US $64.99"/>
    <m/>
    <s v="Last One / 5 sold"/>
    <n v="5"/>
    <s v="May 17, 2024 04:00:12 PDT"/>
    <s v="27704, United States"/>
    <x v="0"/>
    <n v="324.95"/>
    <n v="27704"/>
    <s v=" United States"/>
    <m/>
    <m/>
    <n v="134"/>
    <n v="1754"/>
    <n v="1636"/>
  </r>
  <r>
    <x v="133"/>
    <x v="746"/>
    <s v="Spray"/>
    <n v="64.989999999999995"/>
    <s v="US $64.99"/>
    <m/>
    <s v="Last One / 5 sold"/>
    <n v="5"/>
    <s v="May 13, 2024 04:44:57 PDT"/>
    <s v="89101, United States"/>
    <x v="0"/>
    <n v="324.95"/>
    <n v="89101"/>
    <s v=" United States"/>
    <m/>
    <m/>
    <n v="134"/>
    <n v="1754"/>
    <n v="1636"/>
  </r>
  <r>
    <x v="133"/>
    <x v="747"/>
    <s v="Spray"/>
    <n v="44.99"/>
    <s v="US $44.99/ea"/>
    <n v="10"/>
    <s v="More than 10 available / 2 sold"/>
    <n v="2"/>
    <s v="May 07, 2024 14:36:26 PDT"/>
    <s v="27704, United States"/>
    <x v="0"/>
    <n v="89.98"/>
    <n v="27704"/>
    <s v=" United States"/>
    <m/>
    <m/>
    <n v="134"/>
    <n v="1891"/>
    <n v="1888"/>
  </r>
  <r>
    <x v="133"/>
    <x v="748"/>
    <s v="Spray"/>
    <n v="44.99"/>
    <s v="US $44.99/ea"/>
    <n v="10"/>
    <s v="More than 10 available / 2 sold"/>
    <n v="2"/>
    <s v="May 08, 2024 04:06:30 PDT"/>
    <s v="44260, United States"/>
    <x v="0"/>
    <n v="89.98"/>
    <n v="44260"/>
    <s v=" United States"/>
    <m/>
    <m/>
    <n v="134"/>
    <n v="1891"/>
    <n v="1888"/>
  </r>
  <r>
    <x v="134"/>
    <x v="169"/>
    <s v="Eau de Parfum"/>
    <n v="46.99"/>
    <s v="US $46.99"/>
    <n v="2"/>
    <s v="2 available / 3 sold"/>
    <n v="3"/>
    <s v="May 24, 2024 00:24:54 PDT"/>
    <s v="New City, New York, United States"/>
    <x v="1"/>
    <n v="140.97"/>
    <s v="New City"/>
    <s v=" New York"/>
    <s v=" United States"/>
    <m/>
    <n v="135"/>
    <n v="1848"/>
    <n v="1820"/>
  </r>
  <r>
    <x v="135"/>
    <x v="749"/>
    <s v="Eau de Toilette"/>
    <n v="14.98"/>
    <s v="US $14.98"/>
    <m/>
    <s v="Last One / 206 sold"/>
    <n v="206"/>
    <s v="Apr 12, 2024 15:57:06 PDT"/>
    <s v="Cumming, Georgia, United States"/>
    <x v="1"/>
    <n v="3085.88"/>
    <s v="Cumming"/>
    <s v=" Georgia"/>
    <s v=" United States"/>
    <m/>
    <n v="136"/>
    <n v="584"/>
    <n v="820"/>
  </r>
  <r>
    <x v="135"/>
    <x v="750"/>
    <s v="Eau de Parfum"/>
    <n v="13.99"/>
    <s v="US $13.99/ea"/>
    <n v="10"/>
    <s v="More than 10 available / 34 sold"/>
    <n v="34"/>
    <s v="May 10, 2024 16:05:14 PDT"/>
    <s v="Fort Lauderdale, Florida, United States"/>
    <x v="0"/>
    <n v="475.66"/>
    <s v="Fort Lauderdale"/>
    <s v=" Florida"/>
    <s v=" United States"/>
    <m/>
    <n v="136"/>
    <n v="1144"/>
    <n v="1522"/>
  </r>
  <r>
    <x v="136"/>
    <x v="751"/>
    <s v="Fragrances"/>
    <n v="32.89"/>
    <s v="US $32.89"/>
    <n v="3"/>
    <s v="3 available / 8 sold"/>
    <n v="8"/>
    <s v="May 24, 2024 08:56:44 PDT"/>
    <s v="Brooklyn, New York, United States"/>
    <x v="1"/>
    <n v="263.12"/>
    <s v="Brooklyn"/>
    <s v=" New York"/>
    <s v=" United States"/>
    <m/>
    <n v="137"/>
    <n v="1644"/>
    <n v="1696"/>
  </r>
  <r>
    <x v="136"/>
    <x v="752"/>
    <s v="Fragrances"/>
    <n v="27.99"/>
    <s v="US $27.99"/>
    <n v="3"/>
    <s v="3 available / 1 sold"/>
    <n v="1"/>
    <s v="May 23, 2024 19:57:55 PDT"/>
    <s v="Brooklyn, New York, United States"/>
    <x v="1"/>
    <n v="27.99"/>
    <s v="Brooklyn"/>
    <s v=" New York"/>
    <s v=" United States"/>
    <m/>
    <n v="137"/>
    <n v="1926"/>
    <n v="1966"/>
  </r>
  <r>
    <x v="137"/>
    <x v="753"/>
    <s v="Eau de Toilette"/>
    <n v="24.25"/>
    <s v="US $24.25"/>
    <n v="10"/>
    <s v="More than 10 available / 177 sold"/>
    <n v="177"/>
    <s v="May 22, 2024 12:42:51 PDT"/>
    <s v="North Brunswick, New Jersey, United States"/>
    <x v="1"/>
    <n v="4292.25"/>
    <s v="North Brunswick"/>
    <s v=" New Jersey"/>
    <s v=" United States"/>
    <m/>
    <n v="138"/>
    <n v="616"/>
    <n v="721"/>
  </r>
  <r>
    <x v="137"/>
    <x v="754"/>
    <s v="Fragrances"/>
    <n v="18.79"/>
    <s v="US $18.79"/>
    <n v="2"/>
    <s v="2 available / 9 sold"/>
    <n v="9"/>
    <s v="May 23, 2024 21:56:59 PDT"/>
    <s v="Brooklyn, New York, United States"/>
    <x v="1"/>
    <n v="169.10999999999999"/>
    <s v="Brooklyn"/>
    <s v=" New York"/>
    <s v=" United States"/>
    <m/>
    <n v="138"/>
    <n v="1615"/>
    <n v="1790"/>
  </r>
  <r>
    <x v="137"/>
    <x v="755"/>
    <s v="Fragrances"/>
    <n v="17.850000000000001"/>
    <s v="US $17.85"/>
    <n v="3"/>
    <s v="3 available / 6 sold"/>
    <n v="6"/>
    <s v="May 23, 2024 20:14:23 PDT"/>
    <s v="Brooklyn, New York, United States"/>
    <x v="1"/>
    <n v="107.10000000000001"/>
    <s v="Brooklyn"/>
    <s v=" New York"/>
    <s v=" United States"/>
    <m/>
    <n v="138"/>
    <n v="1721"/>
    <n v="1866"/>
  </r>
  <r>
    <x v="138"/>
    <x v="756"/>
    <s v="Eau de Perfume"/>
    <n v="22.97"/>
    <s v="US $22.97/ea"/>
    <n v="24"/>
    <s v="24 available / 591 sold"/>
    <n v="591"/>
    <s v="May 21, 2024 11:32:09 PDT"/>
    <s v="Dallas, Texas, United States"/>
    <x v="0"/>
    <n v="13575.269999999999"/>
    <s v="Dallas"/>
    <s v=" Texas"/>
    <s v=" United States"/>
    <m/>
    <n v="139"/>
    <n v="324"/>
    <n v="405"/>
  </r>
  <r>
    <x v="139"/>
    <x v="757"/>
    <s v="Eau de Parfum"/>
    <n v="12.95"/>
    <s v="US $12.95/ea"/>
    <n v="4"/>
    <s v="4 available / 73 sold"/>
    <n v="73"/>
    <s v="May 03, 2024 02:06:15 PDT"/>
    <s v="Pearland, Texas, United States"/>
    <x v="0"/>
    <n v="945.34999999999991"/>
    <s v="Pearland"/>
    <s v=" Texas"/>
    <s v=" United States"/>
    <m/>
    <n v="140"/>
    <n v="880"/>
    <n v="1274"/>
  </r>
  <r>
    <x v="140"/>
    <x v="758"/>
    <s v="Perfume"/>
    <n v="36.99"/>
    <s v="US $36.99"/>
    <n v="10"/>
    <s v="More than 10 available / 31 sold"/>
    <n v="31"/>
    <s v="May 23, 2024 12:22:57 PDT"/>
    <s v="Austin, Texas, United States"/>
    <x v="0"/>
    <n v="1146.69"/>
    <s v="Austin"/>
    <s v=" Texas"/>
    <s v=" United States"/>
    <m/>
    <n v="141"/>
    <n v="1177"/>
    <n v="1203"/>
  </r>
  <r>
    <x v="141"/>
    <x v="759"/>
    <s v="Fragrance Mist"/>
    <n v="19.98"/>
    <s v="US $19.98"/>
    <n v="8"/>
    <s v="8 available / 144 sold"/>
    <n v="144"/>
    <s v="May 08, 2024 07:45:18 PDT"/>
    <s v="Hamtramck, Michigan, United States"/>
    <x v="0"/>
    <n v="2877.12"/>
    <s v="Hamtramck"/>
    <s v=" Michigan"/>
    <s v=" United States"/>
    <m/>
    <n v="142"/>
    <n v="679"/>
    <n v="846"/>
  </r>
  <r>
    <x v="141"/>
    <x v="760"/>
    <s v="Mist"/>
    <n v="19"/>
    <s v="US $19.00"/>
    <n v="10"/>
    <s v="More than 10 available / 35 sold"/>
    <n v="35"/>
    <s v=""/>
    <s v="Hamtramck, Michigan, United States"/>
    <x v="0"/>
    <n v="665"/>
    <s v="Hamtramck"/>
    <s v=" Michigan"/>
    <s v=" United States"/>
    <m/>
    <n v="142"/>
    <n v="1131"/>
    <n v="1389"/>
  </r>
  <r>
    <x v="142"/>
    <x v="761"/>
    <s v="Eau de Parfum"/>
    <n v="10.99"/>
    <s v="US $10.99/ea"/>
    <n v="10"/>
    <s v="More than 10 available / 29 sold"/>
    <n v="29"/>
    <s v="May 15, 2024 03:09:07 PDT"/>
    <s v="Katy, Texas, United States"/>
    <x v="0"/>
    <n v="318.70999999999998"/>
    <s v="Katy"/>
    <s v=" Texas"/>
    <s v=" United States"/>
    <m/>
    <n v="143"/>
    <n v="1204"/>
    <n v="1650"/>
  </r>
  <r>
    <x v="143"/>
    <x v="762"/>
    <s v="Eau de Toilette"/>
    <n v="25.43"/>
    <s v="US $25.43/ea"/>
    <n v="116"/>
    <s v="116 available / 1,925 sold"/>
    <n v="1925"/>
    <s v="May 24, 2024 08:02:07 PDT"/>
    <s v="Dallas, Texas, United States"/>
    <x v="1"/>
    <n v="48952.75"/>
    <s v="Dallas"/>
    <s v=" Texas"/>
    <s v=" United States"/>
    <m/>
    <n v="144"/>
    <n v="156"/>
    <n v="174"/>
  </r>
  <r>
    <x v="143"/>
    <x v="763"/>
    <s v="Eau de Perfume"/>
    <n v="50.07"/>
    <s v="US $50.07/ea"/>
    <n v="62"/>
    <s v="62 available / 1,522 sold"/>
    <n v="1522"/>
    <s v="May 16, 2024 23:26:08 PDT"/>
    <s v="Dallas, Texas, United States"/>
    <x v="0"/>
    <n v="76206.539999999994"/>
    <s v="Dallas"/>
    <s v=" Texas"/>
    <s v=" United States"/>
    <m/>
    <n v="144"/>
    <n v="182"/>
    <n v="126"/>
  </r>
  <r>
    <x v="143"/>
    <x v="764"/>
    <s v="Eau de Toilette"/>
    <n v="40.630000000000003"/>
    <s v="US $40.63/ea"/>
    <n v="159"/>
    <s v="159 available / 847 sold"/>
    <n v="847"/>
    <s v="May 24, 2024 09:57:08 PDT"/>
    <s v="Dallas, Texas, United States"/>
    <x v="0"/>
    <n v="34413.61"/>
    <s v="Dallas"/>
    <s v=" Texas"/>
    <s v=" United States"/>
    <m/>
    <n v="144"/>
    <n v="265"/>
    <n v="235"/>
  </r>
  <r>
    <x v="143"/>
    <x v="765"/>
    <s v="Eau de Toilette"/>
    <n v="38.76"/>
    <s v="US $38.76/ea"/>
    <m/>
    <s v="Limited quantity available / 401 sold"/>
    <n v="401"/>
    <s v="May 02, 2024 11:02:24 PDT"/>
    <s v="Dallas, Texas, United States"/>
    <x v="0"/>
    <n v="15542.759999999998"/>
    <s v="Dallas"/>
    <s v=" Texas"/>
    <s v=" United States"/>
    <m/>
    <n v="144"/>
    <n v="416"/>
    <n v="374"/>
  </r>
  <r>
    <x v="143"/>
    <x v="766"/>
    <s v="Eau de Toilette"/>
    <n v="69.25"/>
    <s v="US $69.25"/>
    <n v="3"/>
    <s v="3 available / 19 sold"/>
    <n v="19"/>
    <s v="May 22, 2024 04:50:01 PDT"/>
    <s v="Selinsgrove, Pennsylvania, United States"/>
    <x v="1"/>
    <n v="1315.75"/>
    <s v="Selinsgrove"/>
    <s v=" Pennsylvania"/>
    <s v=" United States"/>
    <m/>
    <n v="144"/>
    <n v="1368"/>
    <n v="1133"/>
  </r>
  <r>
    <x v="144"/>
    <x v="767"/>
    <s v="Perfume"/>
    <n v="140"/>
    <s v="US $140.00"/>
    <m/>
    <s v=""/>
    <m/>
    <s v=""/>
    <s v="Houston, Texas, United States"/>
    <x v="0"/>
    <n v="0"/>
    <s v="Houston"/>
    <s v=" Texas"/>
    <s v=" United States"/>
    <m/>
    <n v="145"/>
    <e v="#N/A"/>
    <n v="1979"/>
  </r>
  <r>
    <x v="145"/>
    <x v="768"/>
    <s v="Eau de Parfum"/>
    <n v="44.88"/>
    <s v="US $44.88/ea"/>
    <n v="7"/>
    <s v="7 available / 147 sold"/>
    <n v="147"/>
    <s v="May 20, 2024 00:21:18 PDT"/>
    <s v="South El Monte, California, United States"/>
    <x v="0"/>
    <n v="6597.3600000000006"/>
    <s v="South El Monte"/>
    <s v=" California"/>
    <s v=" United States"/>
    <m/>
    <n v="146"/>
    <n v="668"/>
    <n v="610"/>
  </r>
  <r>
    <x v="145"/>
    <x v="768"/>
    <s v="Eau de Parfum"/>
    <n v="44.78"/>
    <s v="US $44.78"/>
    <n v="2"/>
    <s v="2 available / 11 sold"/>
    <n v="11"/>
    <s v="May 22, 2024 00:02:51 PDT"/>
    <s v="Syracuse, New York, United States"/>
    <x v="0"/>
    <n v="492.58000000000004"/>
    <s v="Syracuse"/>
    <s v=" New York"/>
    <s v=" United States"/>
    <m/>
    <n v="146"/>
    <n v="1561"/>
    <n v="1509"/>
  </r>
  <r>
    <x v="146"/>
    <x v="769"/>
    <s v="Eau de Parfum"/>
    <n v="38.69"/>
    <s v="US $38.69/ea"/>
    <n v="10"/>
    <s v="More than 10 available / 3 sold"/>
    <n v="3"/>
    <s v="May 15, 2024 03:12:40 PDT"/>
    <s v="Houston, Texas, HongKong, China"/>
    <x v="0"/>
    <n v="116.07"/>
    <s v="Houston"/>
    <s v=" Texas"/>
    <s v=" HongKong"/>
    <s v=" China"/>
    <n v="147"/>
    <n v="1848"/>
    <n v="1858"/>
  </r>
  <r>
    <x v="146"/>
    <x v="770"/>
    <s v="Eau De Toilette"/>
    <n v="36.68"/>
    <s v="US $36.68/ea"/>
    <n v="9"/>
    <s v="9 available / 1 sold"/>
    <n v="1"/>
    <s v=""/>
    <s v="Austin, Texas, United States"/>
    <x v="1"/>
    <n v="36.68"/>
    <s v="Austin"/>
    <s v=" Texas"/>
    <s v=" United States"/>
    <m/>
    <n v="147"/>
    <n v="1926"/>
    <n v="1960"/>
  </r>
  <r>
    <x v="147"/>
    <x v="771"/>
    <s v="Eau de Toilette"/>
    <n v="69.98"/>
    <s v="US $69.98/ea"/>
    <m/>
    <s v="Limited quantity available / 2,663 sold"/>
    <n v="2663"/>
    <s v="May 24, 2024 11:16:29 PDT"/>
    <s v="Hackensack, New Jersey, United States"/>
    <x v="0"/>
    <n v="186356.74000000002"/>
    <s v="Hackensack"/>
    <s v=" New Jersey"/>
    <s v=" United States"/>
    <m/>
    <n v="148"/>
    <n v="112"/>
    <n v="41"/>
  </r>
  <r>
    <x v="147"/>
    <x v="772"/>
    <s v="Eau de Toilette"/>
    <n v="29.95"/>
    <s v="US $29.95/ea"/>
    <n v="6"/>
    <s v="6 available / 1,484 sold"/>
    <n v="1484"/>
    <s v="May 23, 2024 21:10:46 PDT"/>
    <s v="Warren, Michigan, United States"/>
    <x v="1"/>
    <n v="44445.799999999996"/>
    <s v="Warren"/>
    <s v=" Michigan"/>
    <s v=" United States"/>
    <m/>
    <n v="148"/>
    <n v="187"/>
    <n v="191"/>
  </r>
  <r>
    <x v="147"/>
    <x v="773"/>
    <s v="Eau de Toilette"/>
    <n v="48.95"/>
    <s v="US $48.95/ea"/>
    <n v="10"/>
    <s v="More than 10 available / 969 sold"/>
    <n v="969"/>
    <s v="May 23, 2024 08:07:24 PDT"/>
    <s v="Detroit, Michigan, United States"/>
    <x v="1"/>
    <n v="47432.55"/>
    <s v="Detroit"/>
    <s v=" Michigan"/>
    <s v=" United States"/>
    <m/>
    <n v="148"/>
    <n v="241"/>
    <n v="178"/>
  </r>
  <r>
    <x v="147"/>
    <x v="774"/>
    <s v="Eau de Parfum"/>
    <n v="78.989999999999995"/>
    <s v="US $78.99/ea"/>
    <n v="10"/>
    <s v="More than 10 available / 743 sold"/>
    <n v="743"/>
    <s v="May 22, 2024 11:57:53 PDT"/>
    <s v="Hackensack, New Jersey, United States"/>
    <x v="1"/>
    <n v="58689.57"/>
    <s v="Hackensack"/>
    <s v=" New Jersey"/>
    <s v=" United States"/>
    <m/>
    <n v="148"/>
    <n v="278"/>
    <n v="158"/>
  </r>
  <r>
    <x v="147"/>
    <x v="775"/>
    <s v="Eau de Parfum"/>
    <n v="110.08"/>
    <s v="US $110.08"/>
    <m/>
    <s v="Limited quantity available / 684 sold"/>
    <n v="684"/>
    <s v="May 23, 2024 04:38:15 PDT"/>
    <s v="Hackensack, New Jersey, United States"/>
    <x v="1"/>
    <n v="75294.720000000001"/>
    <s v="Hackensack"/>
    <s v=" New Jersey"/>
    <s v=" United States"/>
    <m/>
    <n v="148"/>
    <n v="292"/>
    <n v="127"/>
  </r>
  <r>
    <x v="147"/>
    <x v="776"/>
    <s v="Eau de Toilette"/>
    <n v="29.99"/>
    <s v="US $29.99/ea"/>
    <n v="10"/>
    <s v="More than 10 available / 588 sold"/>
    <n v="588"/>
    <s v="May 24, 2024 08:09:29 PDT"/>
    <s v="Detroit, Michigan, United States"/>
    <x v="1"/>
    <n v="17634.12"/>
    <s v="Detroit"/>
    <s v=" Michigan"/>
    <s v=" United States"/>
    <m/>
    <n v="148"/>
    <n v="325"/>
    <n v="340"/>
  </r>
  <r>
    <x v="147"/>
    <x v="777"/>
    <s v="Eau de Toilette"/>
    <n v="45.95"/>
    <s v="US $45.95"/>
    <n v="5"/>
    <s v="5 available / 578 sold"/>
    <n v="578"/>
    <s v="May 23, 2024 19:16:37 PDT"/>
    <s v="Kalamazoo, Michigan, United States"/>
    <x v="1"/>
    <n v="26559.100000000002"/>
    <s v="Kalamazoo"/>
    <s v=" Michigan"/>
    <s v=" United States"/>
    <m/>
    <n v="148"/>
    <n v="328"/>
    <n v="269"/>
  </r>
  <r>
    <x v="147"/>
    <x v="778"/>
    <s v="Eau de Parfum"/>
    <n v="94.99"/>
    <s v="US $94.99/ea"/>
    <n v="10"/>
    <s v="10 available / 420 sold"/>
    <n v="420"/>
    <s v="May 23, 2024 23:31:35 PDT"/>
    <s v="Katy, Texas, United States"/>
    <x v="1"/>
    <n v="39895.799999999996"/>
    <s v="Katy"/>
    <s v=" Texas"/>
    <s v=" United States"/>
    <m/>
    <n v="148"/>
    <n v="400"/>
    <n v="207"/>
  </r>
  <r>
    <x v="147"/>
    <x v="779"/>
    <s v="Eau de Toilette"/>
    <n v="29.99"/>
    <s v="US $29.99/ea"/>
    <n v="10"/>
    <s v="More than 10 available / 410 sold"/>
    <n v="410"/>
    <s v="May 24, 2024 08:45:15 PDT"/>
    <s v="Melvindale, Michigan, United States"/>
    <x v="1"/>
    <n v="12295.9"/>
    <s v="Melvindale"/>
    <s v=" Michigan"/>
    <s v=" United States"/>
    <m/>
    <n v="148"/>
    <n v="410"/>
    <n v="429"/>
  </r>
  <r>
    <x v="147"/>
    <x v="780"/>
    <s v="Eau de Toilette"/>
    <n v="54.99"/>
    <s v="US $54.99"/>
    <n v="10"/>
    <s v="More than 10 available / 384 sold"/>
    <n v="384"/>
    <s v="Mar 27, 2024 09:01:18 PDT"/>
    <s v="Miami, Florida, United States"/>
    <x v="1"/>
    <n v="21116.16"/>
    <s v="Miami"/>
    <s v=" Florida"/>
    <s v=" United States"/>
    <m/>
    <n v="148"/>
    <n v="426"/>
    <n v="306"/>
  </r>
  <r>
    <x v="147"/>
    <x v="781"/>
    <s v="Eau de Toilette"/>
    <n v="38.25"/>
    <s v="US $38.25/ea"/>
    <n v="10"/>
    <s v="More than 10 available / 363 sold"/>
    <n v="363"/>
    <s v="May 23, 2024 07:39:28 PDT"/>
    <s v="Ecorse, Michigan, United States"/>
    <x v="1"/>
    <n v="13884.75"/>
    <s v="Ecorse"/>
    <s v=" Michigan"/>
    <s v=" United States"/>
    <m/>
    <n v="148"/>
    <n v="439"/>
    <n v="399"/>
  </r>
  <r>
    <x v="147"/>
    <x v="782"/>
    <s v="Eau de Toilette"/>
    <n v="37.799999999999997"/>
    <s v="US $37.80/ea"/>
    <n v="8"/>
    <s v="8 available / 300 sold"/>
    <n v="300"/>
    <s v="May 23, 2024 09:23:09 PDT"/>
    <s v="West Orange, New Jersey, United States"/>
    <x v="1"/>
    <n v="11340"/>
    <s v="West Orange"/>
    <s v=" New Jersey"/>
    <s v=" United States"/>
    <m/>
    <n v="148"/>
    <n v="472"/>
    <n v="450"/>
  </r>
  <r>
    <x v="147"/>
    <x v="783"/>
    <s v="Parfum"/>
    <n v="25.95"/>
    <s v="US $25.95"/>
    <n v="10"/>
    <s v="More than 10 available / 280 sold"/>
    <n v="280"/>
    <s v="May 12, 2024 17:11:04 PDT"/>
    <s v="Stafford, Texas, United States"/>
    <x v="1"/>
    <n v="7266"/>
    <s v="Stafford"/>
    <s v=" Texas"/>
    <s v=" United States"/>
    <m/>
    <n v="148"/>
    <n v="498"/>
    <n v="578"/>
  </r>
  <r>
    <x v="147"/>
    <x v="784"/>
    <s v="Eau de Parfum"/>
    <n v="72.989999999999995"/>
    <s v="US $72.99/ea"/>
    <n v="6"/>
    <s v="6 available / 235 sold"/>
    <n v="235"/>
    <s v="May 24, 2024 05:51:04 PDT"/>
    <s v="Farmington, Michigan, United States"/>
    <x v="1"/>
    <n v="17152.649999999998"/>
    <s v="Farmington"/>
    <s v=" Michigan"/>
    <s v=" United States"/>
    <m/>
    <n v="148"/>
    <n v="550"/>
    <n v="347"/>
  </r>
  <r>
    <x v="147"/>
    <x v="785"/>
    <s v="Eau de Toilette"/>
    <n v="64.989999999999995"/>
    <s v="US $64.99"/>
    <n v="10"/>
    <s v="More than 10 available / 235 sold"/>
    <n v="235"/>
    <s v="May 08, 2024 11:11:06 PDT"/>
    <s v="Miami, Florida, United States"/>
    <x v="1"/>
    <n v="15272.65"/>
    <s v="Miami"/>
    <s v=" Florida"/>
    <s v=" United States"/>
    <m/>
    <n v="148"/>
    <n v="550"/>
    <n v="378"/>
  </r>
  <r>
    <x v="147"/>
    <x v="786"/>
    <s v="Eau de Toilette"/>
    <n v="29.99"/>
    <s v="US $29.99/ea"/>
    <n v="6"/>
    <s v="6 available / 233 sold"/>
    <n v="233"/>
    <s v="May 23, 2024 09:40:17 PDT"/>
    <s v="Macomb, Michigan, United States"/>
    <x v="1"/>
    <n v="6987.67"/>
    <s v="Macomb"/>
    <s v=" Michigan"/>
    <s v=" United States"/>
    <m/>
    <n v="148"/>
    <n v="554"/>
    <n v="594"/>
  </r>
  <r>
    <x v="147"/>
    <x v="787"/>
    <s v="Eau de Toilette"/>
    <n v="29.99"/>
    <s v="US $29.99/ea"/>
    <n v="9"/>
    <s v="9 available / 204 sold"/>
    <n v="204"/>
    <s v="May 23, 2024 10:46:14 PDT"/>
    <s v="Farmington, Michigan, United States"/>
    <x v="1"/>
    <n v="6117.96"/>
    <s v="Farmington"/>
    <s v=" Michigan"/>
    <s v=" United States"/>
    <m/>
    <n v="148"/>
    <n v="585"/>
    <n v="632"/>
  </r>
  <r>
    <x v="147"/>
    <x v="788"/>
    <s v="Eau de Toilette"/>
    <n v="36.5"/>
    <s v="US $36.50/ea"/>
    <n v="3"/>
    <s v="3 available / 185 sold"/>
    <n v="185"/>
    <s v="May 23, 2024 23:20:00 PDT"/>
    <s v="Battle Creek, Michigan, United States"/>
    <x v="1"/>
    <n v="6752.5"/>
    <s v="Battle Creek"/>
    <s v=" Michigan"/>
    <s v=" United States"/>
    <m/>
    <n v="148"/>
    <n v="600"/>
    <n v="602"/>
  </r>
  <r>
    <x v="147"/>
    <x v="789"/>
    <s v="Eau de Toilette"/>
    <n v="29.99"/>
    <s v="US $29.99/ea"/>
    <n v="10"/>
    <s v="More than 10 available / 179 sold"/>
    <n v="179"/>
    <s v="May 24, 2024 07:53:38 PDT"/>
    <s v="Ecorse, Michigan, United States"/>
    <x v="1"/>
    <n v="5368.21"/>
    <s v="Ecorse"/>
    <s v=" Michigan"/>
    <s v=" United States"/>
    <m/>
    <n v="148"/>
    <n v="608"/>
    <n v="664"/>
  </r>
  <r>
    <x v="147"/>
    <x v="790"/>
    <s v="Eau de Toilette"/>
    <n v="44.99"/>
    <s v="US $44.99/ea"/>
    <n v="2"/>
    <s v="2 available / 159 sold"/>
    <n v="159"/>
    <s v="May 24, 2024 03:30:43 PDT"/>
    <s v="Reinholds, Pennsylvania, United States"/>
    <x v="1"/>
    <n v="7153.4100000000008"/>
    <s v="Reinholds"/>
    <s v=" Pennsylvania"/>
    <s v=" United States"/>
    <m/>
    <n v="148"/>
    <n v="646"/>
    <n v="583"/>
  </r>
  <r>
    <x v="147"/>
    <x v="791"/>
    <s v="Eau de Toilette"/>
    <n v="27.9"/>
    <s v="US $27.90/ea"/>
    <n v="5"/>
    <s v="5 available / 157 sold"/>
    <n v="157"/>
    <s v="May 17, 2024 20:51:19 PDT"/>
    <s v="Hamtramck, Michigan, United States"/>
    <x v="1"/>
    <n v="4380.3"/>
    <s v="Hamtramck"/>
    <s v=" Michigan"/>
    <s v=" United States"/>
    <m/>
    <n v="148"/>
    <n v="647"/>
    <n v="715"/>
  </r>
  <r>
    <x v="147"/>
    <x v="792"/>
    <s v="Eau de Toilette"/>
    <n v="29.99"/>
    <s v="US $29.99/ea"/>
    <n v="6"/>
    <s v="6 available / 141 sold"/>
    <n v="141"/>
    <s v="May 24, 2024 08:25:48 PDT"/>
    <s v="Inkster, Michigan, United States"/>
    <x v="1"/>
    <n v="4228.59"/>
    <s v="Inkster"/>
    <s v=" Michigan"/>
    <s v=" United States"/>
    <m/>
    <n v="148"/>
    <n v="683"/>
    <n v="726"/>
  </r>
  <r>
    <x v="147"/>
    <x v="793"/>
    <s v="Eau de Toilette"/>
    <n v="41.99"/>
    <s v="US $41.99/ea"/>
    <n v="9"/>
    <s v="9 available / 132 sold"/>
    <n v="132"/>
    <s v="May 24, 2024 04:20:12 PDT"/>
    <s v="Thomasville, Alabama, United States"/>
    <x v="1"/>
    <n v="5542.68"/>
    <s v="Thomasville"/>
    <s v=" Alabama"/>
    <s v=" United States"/>
    <m/>
    <n v="148"/>
    <n v="696"/>
    <n v="661"/>
  </r>
  <r>
    <x v="147"/>
    <x v="794"/>
    <s v="Eau de Toilette"/>
    <n v="48.95"/>
    <s v="US $48.95/ea"/>
    <n v="10"/>
    <s v="10 available / 121 sold"/>
    <n v="121"/>
    <s v="May 23, 2024 08:44:06 PDT"/>
    <s v="Melvindale, Michigan, United States"/>
    <x v="1"/>
    <n v="5922.9500000000007"/>
    <s v="Melvindale"/>
    <s v=" Michigan"/>
    <s v=" United States"/>
    <m/>
    <n v="148"/>
    <n v="732"/>
    <n v="641"/>
  </r>
  <r>
    <x v="147"/>
    <x v="795"/>
    <s v="Eau de Parfum"/>
    <n v="16.989999999999998"/>
    <s v="US $16.99"/>
    <n v="10"/>
    <s v="More than 10 available / 111 sold"/>
    <n v="111"/>
    <s v="May 23, 2024 18:50:06 PDT"/>
    <s v="Sammamish, Washington, United States"/>
    <x v="0"/>
    <n v="1885.8899999999999"/>
    <s v="Sammamish"/>
    <s v=" Washington"/>
    <s v=" United States"/>
    <m/>
    <n v="148"/>
    <n v="761"/>
    <n v="980"/>
  </r>
  <r>
    <x v="147"/>
    <x v="796"/>
    <s v="Eau de Toilette"/>
    <n v="51.99"/>
    <s v="US $51.99/ea"/>
    <n v="8"/>
    <s v="8 available / 111 sold"/>
    <n v="111"/>
    <s v="May 18, 2024 03:34:53 PDT"/>
    <s v="Thomasville, Alabama, United States"/>
    <x v="1"/>
    <n v="5770.89"/>
    <s v="Thomasville"/>
    <s v=" Alabama"/>
    <s v=" United States"/>
    <m/>
    <n v="148"/>
    <n v="761"/>
    <n v="648"/>
  </r>
  <r>
    <x v="147"/>
    <x v="797"/>
    <s v="Eau de Toilette"/>
    <n v="28.99"/>
    <s v="US $28.99/ea"/>
    <n v="9"/>
    <s v="9 available / 111 sold"/>
    <n v="111"/>
    <s v="May 24, 2024 00:02:00 PDT"/>
    <s v="College Point, New York, United States"/>
    <x v="1"/>
    <n v="3217.89"/>
    <s v="College Point"/>
    <s v=" New York"/>
    <s v=" United States"/>
    <m/>
    <n v="148"/>
    <n v="761"/>
    <n v="805"/>
  </r>
  <r>
    <x v="147"/>
    <x v="798"/>
    <s v="Eau de Parfum"/>
    <n v="37.880000000000003"/>
    <s v="US $37.88/ea"/>
    <n v="8"/>
    <s v="8 available / 108 sold"/>
    <n v="108"/>
    <s v="May 24, 2024 00:00:36 PDT"/>
    <s v="College Point, New York, United States"/>
    <x v="0"/>
    <n v="4091.0400000000004"/>
    <s v="College Point"/>
    <s v=" New York"/>
    <s v=" United States"/>
    <m/>
    <n v="148"/>
    <n v="775"/>
    <n v="733"/>
  </r>
  <r>
    <x v="147"/>
    <x v="799"/>
    <s v="Eau de Toilette"/>
    <n v="45.99"/>
    <s v="US $45.99"/>
    <m/>
    <s v="Last One / 101 sold"/>
    <n v="101"/>
    <s v="May 24, 2024 02:49:19 PDT"/>
    <s v="Pfafftown, North Carolina, United States"/>
    <x v="1"/>
    <n v="4644.99"/>
    <s v="Pfafftown"/>
    <s v=" North Carolina"/>
    <s v=" United States"/>
    <m/>
    <n v="148"/>
    <n v="794"/>
    <n v="701"/>
  </r>
  <r>
    <x v="147"/>
    <x v="800"/>
    <s v="Eau de Parfum"/>
    <n v="68.989999999999995"/>
    <s v="US $68.99/ea"/>
    <n v="2"/>
    <s v="2 available / 99 sold"/>
    <n v="99"/>
    <s v="May 24, 2024 02:15:09 PDT"/>
    <s v="Charlotte, North Carolina, United States"/>
    <x v="1"/>
    <n v="6830.0099999999993"/>
    <s v="Charlotte"/>
    <s v=" North Carolina"/>
    <s v=" United States"/>
    <m/>
    <n v="148"/>
    <n v="799"/>
    <n v="600"/>
  </r>
  <r>
    <x v="147"/>
    <x v="801"/>
    <s v="Gift Sets"/>
    <n v="94.43"/>
    <s v="US $94.43/ea"/>
    <n v="10"/>
    <s v="More than 10 available / 98 sold"/>
    <n v="98"/>
    <s v="May 23, 2024 15:19:07 PDT"/>
    <s v="Edison, New Jersey, United States"/>
    <x v="1"/>
    <n v="9254.1400000000012"/>
    <s v="Edison"/>
    <s v=" New Jersey"/>
    <s v=" United States"/>
    <m/>
    <n v="148"/>
    <n v="801"/>
    <n v="511"/>
  </r>
  <r>
    <x v="147"/>
    <x v="802"/>
    <s v="Eau de Parfum"/>
    <n v="69.989999999999995"/>
    <s v="US $69.99/ea"/>
    <n v="2"/>
    <s v="2 available / 81 sold"/>
    <n v="81"/>
    <s v="May 18, 2024 05:26:34 PDT"/>
    <s v="Thomasville, Alabama, United States"/>
    <x v="1"/>
    <n v="5669.19"/>
    <s v="Thomasville"/>
    <s v=" Alabama"/>
    <s v=" United States"/>
    <m/>
    <n v="148"/>
    <n v="843"/>
    <n v="652"/>
  </r>
  <r>
    <x v="147"/>
    <x v="803"/>
    <s v="Eau de Toilette"/>
    <n v="29.99"/>
    <s v="US $29.99"/>
    <n v="10"/>
    <s v="More than 10 available / 61 sold"/>
    <n v="61"/>
    <s v="May 11, 2024 02:03:08 PDT"/>
    <s v="Houston, Texas, United States"/>
    <x v="1"/>
    <n v="1829.3899999999999"/>
    <s v="Houston"/>
    <s v=" Texas"/>
    <s v=" United States"/>
    <m/>
    <n v="148"/>
    <n v="934"/>
    <n v="995"/>
  </r>
  <r>
    <x v="147"/>
    <x v="804"/>
    <s v="Eau de Parfum"/>
    <n v="49.99"/>
    <s v="US $49.99/ea"/>
    <n v="2"/>
    <s v="2 available / 54 sold"/>
    <n v="54"/>
    <s v="May 20, 2024 01:43:33 PDT"/>
    <s v="Dayton, New Jersey, Canada"/>
    <x v="0"/>
    <n v="2699.46"/>
    <s v="Dayton"/>
    <s v=" New Jersey"/>
    <s v=" Canada"/>
    <m/>
    <n v="148"/>
    <n v="970"/>
    <n v="862"/>
  </r>
  <r>
    <x v="147"/>
    <x v="805"/>
    <s v="Eau de Parfum"/>
    <n v="70.989999999999995"/>
    <s v="US $70.99/ea"/>
    <n v="2"/>
    <s v="2 available / 52 sold"/>
    <n v="52"/>
    <s v="May 23, 2024 16:50:30 PDT"/>
    <s v="Pfafftown, North Carolina, United States"/>
    <x v="1"/>
    <n v="3691.4799999999996"/>
    <s v="Pfafftown"/>
    <s v=" North Carolina"/>
    <s v=" United States"/>
    <m/>
    <n v="148"/>
    <n v="977"/>
    <n v="768"/>
  </r>
  <r>
    <x v="147"/>
    <x v="806"/>
    <s v="Eau de Parfum"/>
    <n v="79.989999999999995"/>
    <s v="US $79.99/ea"/>
    <n v="5"/>
    <s v="5 available / 47 sold"/>
    <n v="47"/>
    <s v="May 14, 2024 08:33:40 PDT"/>
    <s v="Macomb, Michigan, United States"/>
    <x v="1"/>
    <n v="3759.5299999999997"/>
    <s v="Macomb"/>
    <s v=" Michigan"/>
    <s v=" United States"/>
    <m/>
    <n v="148"/>
    <n v="1014"/>
    <n v="763"/>
  </r>
  <r>
    <x v="147"/>
    <x v="807"/>
    <s v="Eau de Parfum"/>
    <n v="54.99"/>
    <s v="US $54.99"/>
    <n v="10"/>
    <s v="More than 10 available / 40 sold"/>
    <n v="40"/>
    <s v="Feb 15, 2024 09:02:36 PST"/>
    <s v="Miami, Florida, United States"/>
    <x v="0"/>
    <n v="2199.6"/>
    <s v="Miami"/>
    <s v=" Florida"/>
    <s v=" United States"/>
    <m/>
    <n v="148"/>
    <n v="1072"/>
    <n v="925"/>
  </r>
  <r>
    <x v="147"/>
    <x v="808"/>
    <s v="Eau de Toilette"/>
    <n v="48.95"/>
    <s v="US $48.95/ea"/>
    <n v="6"/>
    <s v="6 available / 40 sold"/>
    <n v="40"/>
    <s v="May 22, 2024 10:16:51 PDT"/>
    <s v="Fourmile, Kentucky, United States"/>
    <x v="1"/>
    <n v="1958"/>
    <s v="Fourmile"/>
    <s v=" Kentucky"/>
    <s v=" United States"/>
    <m/>
    <n v="148"/>
    <n v="1072"/>
    <n v="963"/>
  </r>
  <r>
    <x v="147"/>
    <x v="809"/>
    <s v="Eau de Parfum"/>
    <n v="192"/>
    <s v="US $192.00/ea"/>
    <n v="7"/>
    <s v="7 available / 37 sold"/>
    <n v="37"/>
    <s v="May 23, 2024 08:07:43 PDT"/>
    <s v="Jerusalem, Israel"/>
    <x v="1"/>
    <n v="7104"/>
    <s v="Jerusalem"/>
    <s v=" Israel"/>
    <m/>
    <m/>
    <n v="148"/>
    <n v="1108"/>
    <n v="589"/>
  </r>
  <r>
    <x v="147"/>
    <x v="810"/>
    <s v="Eau de Parfum"/>
    <n v="69.989999999999995"/>
    <s v="US $69.99/ea"/>
    <n v="8"/>
    <s v="8 available / 35 sold"/>
    <n v="35"/>
    <s v="May 24, 2024 05:43:37 PDT"/>
    <s v="Highland Park, Michigan, United States"/>
    <x v="1"/>
    <n v="2449.6499999999996"/>
    <s v="Highland Park"/>
    <s v=" Michigan"/>
    <s v=" United States"/>
    <m/>
    <n v="148"/>
    <n v="1131"/>
    <n v="893"/>
  </r>
  <r>
    <x v="147"/>
    <x v="811"/>
    <s v="Eau de Parfum"/>
    <n v="119.99"/>
    <s v="US $119.99"/>
    <n v="10"/>
    <s v="10 available / 34 sold"/>
    <n v="34"/>
    <s v="May 24, 2024 07:16:53 PDT"/>
    <s v="New York,USA, Hong Kong"/>
    <x v="1"/>
    <n v="4079.66"/>
    <s v="New York"/>
    <s v="USA"/>
    <s v=" Hong Kong"/>
    <m/>
    <n v="148"/>
    <n v="1144"/>
    <n v="734"/>
  </r>
  <r>
    <x v="147"/>
    <x v="812"/>
    <s v="Eau de Toilette"/>
    <n v="51.99"/>
    <s v="US $51.99/ea"/>
    <n v="9"/>
    <s v="9 available / 28 sold"/>
    <n v="28"/>
    <s v="Apr 23, 2024 04:55:18 PDT"/>
    <s v="Houston, Texas, United States"/>
    <x v="1"/>
    <n v="1455.72"/>
    <s v="Houston"/>
    <s v=" Texas"/>
    <s v=" United States"/>
    <m/>
    <n v="148"/>
    <n v="1217"/>
    <n v="1086"/>
  </r>
  <r>
    <x v="147"/>
    <x v="791"/>
    <s v="Eau de Toilette"/>
    <n v="27.1"/>
    <s v="US $27.10/ea"/>
    <n v="8"/>
    <s v="8 available / 28 sold"/>
    <n v="28"/>
    <s v="May 22, 2024 10:22:29 PDT"/>
    <s v="Detroit, Michigan, United States"/>
    <x v="1"/>
    <n v="758.80000000000007"/>
    <s v="Detroit"/>
    <s v=" Michigan"/>
    <s v=" United States"/>
    <m/>
    <n v="148"/>
    <n v="1217"/>
    <n v="1339"/>
  </r>
  <r>
    <x v="147"/>
    <x v="813"/>
    <s v="Eau de Parfum"/>
    <n v="72.72"/>
    <s v="US $72.72/ea"/>
    <n v="5"/>
    <s v="5 available / 27 sold"/>
    <n v="27"/>
    <s v="May 23, 2024 08:10:10 PDT"/>
    <s v="Dallas, Texas, United States"/>
    <x v="0"/>
    <n v="1963.44"/>
    <s v="Dallas"/>
    <s v=" Texas"/>
    <s v=" United States"/>
    <m/>
    <n v="148"/>
    <n v="1226"/>
    <n v="961"/>
  </r>
  <r>
    <x v="147"/>
    <x v="814"/>
    <s v="Eau de Parfum"/>
    <n v="50.99"/>
    <s v="US $50.99"/>
    <n v="10"/>
    <s v="More than 10 available / 27 sold"/>
    <n v="27"/>
    <s v="Feb 15, 2024 09:04:27 PST"/>
    <s v="Miami, Florida, United States"/>
    <x v="0"/>
    <n v="1376.73"/>
    <s v="Miami"/>
    <s v=" Florida"/>
    <s v=" United States"/>
    <m/>
    <n v="148"/>
    <n v="1226"/>
    <n v="1114"/>
  </r>
  <r>
    <x v="147"/>
    <x v="815"/>
    <s v="Eau de Toilette"/>
    <n v="39.99"/>
    <s v="US $39.99/ea"/>
    <n v="8"/>
    <s v="8 available / 26 sold"/>
    <n v="26"/>
    <s v="May 23, 2024 10:39:37 PDT"/>
    <s v="Sterrett, Alabama, United States"/>
    <x v="1"/>
    <n v="1039.74"/>
    <s v="Sterrett"/>
    <s v=" Alabama"/>
    <s v=" United States"/>
    <m/>
    <n v="148"/>
    <n v="1245"/>
    <n v="1246"/>
  </r>
  <r>
    <x v="147"/>
    <x v="793"/>
    <s v="Eau de Toilette"/>
    <n v="37.950000000000003"/>
    <s v="US $37.95/ea"/>
    <n v="9"/>
    <s v="9 available / 20 sold"/>
    <n v="20"/>
    <s v="May 20, 2024 05:50:34 PDT"/>
    <s v="Warren, Michigan, United States"/>
    <x v="1"/>
    <n v="759"/>
    <s v="Warren"/>
    <s v=" Michigan"/>
    <s v=" United States"/>
    <m/>
    <n v="148"/>
    <n v="1346"/>
    <n v="1338"/>
  </r>
  <r>
    <x v="147"/>
    <x v="816"/>
    <s v="Eau de Parfum"/>
    <n v="15.99"/>
    <s v="US $15.99/ea"/>
    <n v="10"/>
    <s v="More than 10 available / 20 sold"/>
    <n v="20"/>
    <s v=""/>
    <s v="Woodbridge, Virginia, United States"/>
    <x v="1"/>
    <n v="319.8"/>
    <s v="Woodbridge"/>
    <s v=" Virginia"/>
    <s v=" United States"/>
    <m/>
    <n v="148"/>
    <n v="1346"/>
    <n v="1645"/>
  </r>
  <r>
    <x v="147"/>
    <x v="812"/>
    <s v="Eau de Toilette"/>
    <n v="44.99"/>
    <s v="US $44.99/ea"/>
    <n v="9"/>
    <s v="9 available / 19 sold"/>
    <n v="19"/>
    <s v="May 22, 2024 05:40:17 PDT"/>
    <s v="Warren, Michigan, United States"/>
    <x v="1"/>
    <n v="854.81000000000006"/>
    <s v="Warren"/>
    <s v=" Michigan"/>
    <s v=" United States"/>
    <m/>
    <n v="148"/>
    <n v="1368"/>
    <n v="1306"/>
  </r>
  <r>
    <x v="147"/>
    <x v="817"/>
    <s v="Eau de Toilette"/>
    <n v="27.5"/>
    <s v="US $27.50/ea"/>
    <n v="3"/>
    <s v="3 available / 18 sold"/>
    <n v="18"/>
    <s v="May 22, 2024 12:46:11 PDT"/>
    <s v="Warren, Michigan, United States"/>
    <x v="1"/>
    <n v="495"/>
    <s v="Warren"/>
    <s v=" Michigan"/>
    <s v=" United States"/>
    <m/>
    <n v="148"/>
    <n v="1389"/>
    <n v="1507"/>
  </r>
  <r>
    <x v="147"/>
    <x v="818"/>
    <s v="Eau de Parfum"/>
    <n v="79.89"/>
    <s v="US $79.89"/>
    <n v="3"/>
    <s v="3 available / 15 sold"/>
    <n v="15"/>
    <s v="May 23, 2024 09:26:46 PDT"/>
    <s v="Brooklyn, New York, United States"/>
    <x v="1"/>
    <n v="1198.3499999999999"/>
    <s v="Brooklyn"/>
    <s v=" New York"/>
    <s v=" United States"/>
    <m/>
    <n v="148"/>
    <n v="1456"/>
    <n v="1184"/>
  </r>
  <r>
    <x v="147"/>
    <x v="819"/>
    <s v="Eau de Toilette"/>
    <n v="46.99"/>
    <s v="US $46.99/ea"/>
    <n v="5"/>
    <s v="5 available / 15 sold"/>
    <n v="15"/>
    <s v="May 21, 2024 22:16:00 PDT"/>
    <s v="Brooklyn, New York, United States"/>
    <x v="1"/>
    <n v="704.85"/>
    <s v="Brooklyn"/>
    <s v=" New York"/>
    <s v=" United States"/>
    <m/>
    <n v="148"/>
    <n v="1456"/>
    <n v="1367"/>
  </r>
  <r>
    <x v="147"/>
    <x v="820"/>
    <s v="Eau de Cologne"/>
    <n v="129.99"/>
    <s v="US $129.99"/>
    <m/>
    <s v="Last One / 14 sold"/>
    <n v="14"/>
    <s v="May 23, 2024 02:25:32 PDT"/>
    <s v="California or Hong Kong, Hong Kong"/>
    <x v="1"/>
    <n v="1819.8600000000001"/>
    <s v="California or Hong Kong"/>
    <s v=" Hong Kong"/>
    <m/>
    <m/>
    <n v="148"/>
    <n v="1480"/>
    <n v="997"/>
  </r>
  <r>
    <x v="147"/>
    <x v="777"/>
    <s v="Eau de Toilette"/>
    <n v="59.99"/>
    <s v="US $59.99"/>
    <n v="10"/>
    <s v="More than 10 available / 14 sold"/>
    <n v="14"/>
    <s v="May 21, 2024 07:50:36 PDT"/>
    <s v="Hamtramck, Michigan, United States"/>
    <x v="1"/>
    <n v="839.86"/>
    <s v="Hamtramck"/>
    <s v=" Michigan"/>
    <s v=" United States"/>
    <m/>
    <n v="148"/>
    <n v="1480"/>
    <n v="1311"/>
  </r>
  <r>
    <x v="147"/>
    <x v="821"/>
    <s v="Eau de Parfum"/>
    <n v="49"/>
    <s v="US $49.00/ea"/>
    <n v="7"/>
    <s v="7 available / 13 sold"/>
    <n v="13"/>
    <s v="May 20, 2024 07:43:23 PDT"/>
    <s v="Wytheville, Virginia, United States"/>
    <x v="0"/>
    <n v="637"/>
    <s v="Wytheville"/>
    <s v=" Virginia"/>
    <s v=" United States"/>
    <m/>
    <n v="148"/>
    <n v="1509"/>
    <n v="1414"/>
  </r>
  <r>
    <x v="147"/>
    <x v="822"/>
    <s v="Eau de Toilette"/>
    <n v="29.99"/>
    <s v="US $29.99/ea"/>
    <n v="10"/>
    <s v="More than 10 available / 12 sold"/>
    <n v="12"/>
    <s v="May 18, 2024 09:30:42 PDT"/>
    <s v="Saint Clair Shores, Michigan, United States"/>
    <x v="1"/>
    <n v="359.88"/>
    <s v="Saint Clair Shores"/>
    <s v=" Michigan"/>
    <s v=" United States"/>
    <m/>
    <n v="148"/>
    <n v="1531"/>
    <n v="1607"/>
  </r>
  <r>
    <x v="147"/>
    <x v="823"/>
    <s v="Eau de Toilette"/>
    <n v="28.99"/>
    <s v="US $28.99"/>
    <n v="10"/>
    <s v="More than 10 available / 10 sold"/>
    <n v="10"/>
    <s v=""/>
    <s v="College Point, New York, United States"/>
    <x v="1"/>
    <n v="289.89999999999998"/>
    <s v="College Point"/>
    <s v=" New York"/>
    <s v=" United States"/>
    <m/>
    <n v="148"/>
    <n v="1586"/>
    <n v="1674"/>
  </r>
  <r>
    <x v="147"/>
    <x v="824"/>
    <s v="Parfum"/>
    <n v="128.99"/>
    <s v="US $128.99/ea"/>
    <n v="10"/>
    <s v="More than 10 available / 9 sold"/>
    <n v="9"/>
    <s v="May 21, 2024 16:16:24 PDT"/>
    <s v="New York, New York, United States"/>
    <x v="1"/>
    <n v="1160.9100000000001"/>
    <s v="New York"/>
    <s v=" New York"/>
    <s v=" United States"/>
    <m/>
    <n v="148"/>
    <n v="1615"/>
    <n v="1200"/>
  </r>
  <r>
    <x v="147"/>
    <x v="825"/>
    <s v="Eau de Toilette"/>
    <n v="29.99"/>
    <s v="US $29.99/ea"/>
    <n v="6"/>
    <s v="6 available / 9 sold"/>
    <n v="9"/>
    <s v="May 22, 2024 08:47:26 PDT"/>
    <s v="Ecorse, Michigan, United States"/>
    <x v="1"/>
    <n v="269.90999999999997"/>
    <s v="Ecorse"/>
    <s v=" Michigan"/>
    <s v=" United States"/>
    <m/>
    <n v="148"/>
    <n v="1615"/>
    <n v="1688"/>
  </r>
  <r>
    <x v="147"/>
    <x v="826"/>
    <s v="Eau de Parfum"/>
    <n v="21.95"/>
    <s v="US $21.95/ea"/>
    <n v="10"/>
    <s v="More than 10 available / 8 sold"/>
    <n v="8"/>
    <s v="May 15, 2024 17:11:57 PDT"/>
    <s v="Pompano Beach, Florida, United States"/>
    <x v="0"/>
    <n v="175.6"/>
    <s v="Pompano Beach"/>
    <s v=" Florida"/>
    <s v=" United States"/>
    <m/>
    <n v="148"/>
    <n v="1644"/>
    <n v="1783"/>
  </r>
  <r>
    <x v="147"/>
    <x v="827"/>
    <s v="Eau de Parfum"/>
    <n v="84.99"/>
    <s v="US $84.99/ea"/>
    <n v="10"/>
    <s v="More than 10 available / 8 sold"/>
    <n v="8"/>
    <s v="May 23, 2024 08:08:50 PDT"/>
    <s v="Detroit, Michigan, United States"/>
    <x v="1"/>
    <n v="679.92"/>
    <s v="Detroit"/>
    <s v=" Michigan"/>
    <s v=" United States"/>
    <m/>
    <n v="148"/>
    <n v="1644"/>
    <n v="1380"/>
  </r>
  <r>
    <x v="147"/>
    <x v="828"/>
    <s v="Eau de Toilette"/>
    <n v="38.25"/>
    <s v="US $38.25/ea"/>
    <n v="5"/>
    <s v="5 available / 8 sold"/>
    <n v="8"/>
    <s v="May 23, 2024 07:48:48 PDT"/>
    <s v="Romulus, Michigan, United States"/>
    <x v="1"/>
    <n v="306"/>
    <s v="Romulus"/>
    <s v=" Michigan"/>
    <s v=" United States"/>
    <m/>
    <n v="148"/>
    <n v="1644"/>
    <n v="1656"/>
  </r>
  <r>
    <x v="147"/>
    <x v="811"/>
    <s v="Eau de Parfum"/>
    <n v="138.99"/>
    <s v="US $138.99"/>
    <n v="4"/>
    <s v="4 available / 6 sold"/>
    <n v="6"/>
    <s v="May 16, 2024 02:12:52 PDT"/>
    <s v="New York,United States, Hong Kong"/>
    <x v="1"/>
    <n v="833.94"/>
    <s v="New York"/>
    <s v="United States"/>
    <s v=" Hong Kong"/>
    <m/>
    <n v="148"/>
    <n v="1721"/>
    <n v="1313"/>
  </r>
  <r>
    <x v="147"/>
    <x v="786"/>
    <s v="Eau de Toilette"/>
    <n v="29.99"/>
    <s v="US $29.99/ea"/>
    <n v="9"/>
    <s v="9 available / 6 sold"/>
    <n v="6"/>
    <s v="May 24, 2024 05:51:42 PDT"/>
    <s v="Warren, Michigan, United States"/>
    <x v="1"/>
    <n v="179.94"/>
    <s v="Warren"/>
    <s v=" Michigan"/>
    <s v=" United States"/>
    <m/>
    <n v="148"/>
    <n v="1721"/>
    <n v="1776"/>
  </r>
  <r>
    <x v="147"/>
    <x v="829"/>
    <s v="Eau de Parfum"/>
    <n v="19.95"/>
    <s v="US $19.95"/>
    <n v="10"/>
    <s v="More than 10 available / 6 sold"/>
    <n v="6"/>
    <s v=""/>
    <s v="Stafford, Texas, United States"/>
    <x v="1"/>
    <n v="119.69999999999999"/>
    <s v="Stafford"/>
    <s v=" Texas"/>
    <s v=" United States"/>
    <m/>
    <n v="148"/>
    <n v="1721"/>
    <n v="1856"/>
  </r>
  <r>
    <x v="147"/>
    <x v="830"/>
    <s v="Parfum"/>
    <n v="123.99"/>
    <s v="US $123.99"/>
    <n v="19"/>
    <s v="19 available / 5 sold"/>
    <n v="5"/>
    <s v="May 16, 2024 17:44:35 PDT"/>
    <s v="Miami, Florida, United States"/>
    <x v="1"/>
    <n v="619.94999999999993"/>
    <s v="Miami"/>
    <s v=" Florida"/>
    <s v=" United States"/>
    <m/>
    <n v="148"/>
    <n v="1754"/>
    <n v="1427"/>
  </r>
  <r>
    <x v="147"/>
    <x v="831"/>
    <s v="Eau de Parfum"/>
    <n v="27"/>
    <s v="US $27.00"/>
    <n v="6"/>
    <s v="6 available / 5 sold"/>
    <n v="5"/>
    <s v="May 19, 2024 15:46:01 PDT"/>
    <s v="McLean, Virginia, United States"/>
    <x v="1"/>
    <n v="135"/>
    <s v="McLean"/>
    <s v=" Virginia"/>
    <s v=" United States"/>
    <m/>
    <n v="148"/>
    <n v="1754"/>
    <n v="1833"/>
  </r>
  <r>
    <x v="147"/>
    <x v="832"/>
    <s v="Eau de Parfum"/>
    <n v="41.99"/>
    <s v="US $41.99/ea"/>
    <n v="2"/>
    <s v="2 available / 3 sold"/>
    <n v="3"/>
    <s v="May 20, 2024 08:28:15 PDT"/>
    <s v="Huntsville, Alabama, United States"/>
    <x v="0"/>
    <n v="125.97"/>
    <s v="Huntsville"/>
    <s v=" Alabama"/>
    <s v=" United States"/>
    <m/>
    <n v="148"/>
    <n v="1848"/>
    <n v="1847"/>
  </r>
  <r>
    <x v="147"/>
    <x v="833"/>
    <s v="Eau de Parfum"/>
    <n v="33.92"/>
    <s v="US $33.92"/>
    <n v="10"/>
    <s v="10 available / 3 sold"/>
    <n v="3"/>
    <s v="May 24, 2024 07:38:32 PDT"/>
    <s v="CA, China"/>
    <x v="0"/>
    <n v="101.76"/>
    <s v="CA"/>
    <s v=" China"/>
    <m/>
    <m/>
    <n v="148"/>
    <n v="1848"/>
    <n v="1870"/>
  </r>
  <r>
    <x v="147"/>
    <x v="834"/>
    <s v="Eau de Parfum"/>
    <n v="25.95"/>
    <s v="US $25.95"/>
    <n v="10"/>
    <s v="More than 10 available / 3 sold"/>
    <n v="3"/>
    <s v="May 18, 2024 08:35:02 PDT"/>
    <s v="Stafford, Texas, United States"/>
    <x v="0"/>
    <n v="77.849999999999994"/>
    <s v="Stafford"/>
    <s v=" Texas"/>
    <s v=" United States"/>
    <m/>
    <n v="148"/>
    <n v="1848"/>
    <n v="1906"/>
  </r>
  <r>
    <x v="147"/>
    <x v="835"/>
    <s v="Eau de Parfum"/>
    <n v="24"/>
    <s v="US $24.00"/>
    <n v="3"/>
    <s v="3 available / 2 sold"/>
    <n v="2"/>
    <s v=""/>
    <s v="Arlington Heights, Illinois, United States"/>
    <x v="1"/>
    <n v="48"/>
    <s v="Arlington Heights"/>
    <s v=" Illinois"/>
    <s v=" United States"/>
    <m/>
    <n v="148"/>
    <n v="1891"/>
    <n v="1942"/>
  </r>
  <r>
    <x v="147"/>
    <x v="801"/>
    <s v="Perfume"/>
    <n v="90.44"/>
    <s v="US $90.44"/>
    <m/>
    <s v="Last One / 1 sold"/>
    <n v="1"/>
    <s v="May 24, 2024 00:10:31 PDT"/>
    <s v="New York, New York, United States"/>
    <x v="1"/>
    <n v="90.44"/>
    <s v="New York"/>
    <s v=" New York"/>
    <s v=" United States"/>
    <m/>
    <n v="148"/>
    <n v="1926"/>
    <n v="1887"/>
  </r>
  <r>
    <x v="148"/>
    <x v="836"/>
    <s v="Eau de Toilette"/>
    <n v="15.42"/>
    <s v="US $15.42/ea"/>
    <n v="114"/>
    <s v="114 available / 7,773 sold"/>
    <n v="7773"/>
    <s v="May 20, 2024 11:01:02 PDT"/>
    <s v="Dallas, Texas, United States"/>
    <x v="0"/>
    <n v="119859.66"/>
    <s v="Dallas"/>
    <s v=" Texas"/>
    <s v=" United States"/>
    <m/>
    <n v="149"/>
    <n v="25"/>
    <n v="80"/>
  </r>
  <r>
    <x v="148"/>
    <x v="837"/>
    <s v="Eau de Toilette"/>
    <n v="22.51"/>
    <s v="US $22.51/ea"/>
    <n v="189"/>
    <s v="189 available / 3,319 sold"/>
    <n v="3319"/>
    <s v="May 24, 2024 07:51:07 PDT"/>
    <s v="Dallas, Texas, United States"/>
    <x v="0"/>
    <n v="74710.69"/>
    <s v="Dallas"/>
    <s v=" Texas"/>
    <s v=" United States"/>
    <m/>
    <n v="149"/>
    <n v="90"/>
    <n v="128"/>
  </r>
  <r>
    <x v="148"/>
    <x v="838"/>
    <s v="Eau de Toilette"/>
    <n v="16.04"/>
    <s v="US $16.04/ea"/>
    <n v="31"/>
    <s v="31 available / 2,817 sold"/>
    <n v="2817"/>
    <s v="May 22, 2024 12:50:13 PDT"/>
    <s v="Dallas, Texas, United States"/>
    <x v="1"/>
    <n v="45184.68"/>
    <s v="Dallas"/>
    <s v=" Texas"/>
    <s v=" United States"/>
    <m/>
    <n v="149"/>
    <n v="105"/>
    <n v="188"/>
  </r>
  <r>
    <x v="149"/>
    <x v="839"/>
    <s v="Eau de Parfum"/>
    <n v="42.99"/>
    <s v="US $42.99/ea"/>
    <n v="5"/>
    <s v="5 available / 243 sold"/>
    <n v="243"/>
    <s v="May 23, 2024 00:16:33 PDT"/>
    <s v="College Point, New York, United States"/>
    <x v="0"/>
    <n v="10446.57"/>
    <s v="College Point"/>
    <s v=" New York"/>
    <s v=" United States"/>
    <m/>
    <n v="150"/>
    <n v="541"/>
    <n v="473"/>
  </r>
  <r>
    <x v="149"/>
    <x v="840"/>
    <s v="Eau de Parfum"/>
    <n v="42.98"/>
    <s v="US $42.98"/>
    <n v="10"/>
    <s v="More than 10 available / 29 sold"/>
    <n v="29"/>
    <s v="May 07, 2024 20:41:14 PDT"/>
    <s v="College Point, New York, United States"/>
    <x v="0"/>
    <n v="1246.4199999999998"/>
    <s v="College Point"/>
    <s v=" New York"/>
    <s v=" United States"/>
    <m/>
    <n v="150"/>
    <n v="1204"/>
    <n v="1161"/>
  </r>
  <r>
    <x v="149"/>
    <x v="841"/>
    <s v="Eau de Parfum"/>
    <n v="41.99"/>
    <s v="US $41.99"/>
    <n v="3"/>
    <s v="3 available / 7 sold"/>
    <n v="7"/>
    <s v="May 24, 2024 00:52:28 PDT"/>
    <s v="Middle Grove, New York, United States"/>
    <x v="0"/>
    <n v="293.93"/>
    <s v="Middle Grove"/>
    <s v=" New York"/>
    <s v=" United States"/>
    <m/>
    <n v="150"/>
    <n v="1686"/>
    <n v="1672"/>
  </r>
  <r>
    <x v="150"/>
    <x v="842"/>
    <s v="Eau de Toilette"/>
    <n v="47.65"/>
    <s v="US $47.65/ea"/>
    <m/>
    <s v="Limited quantity available / 5,349 sold"/>
    <n v="5349"/>
    <s v="May 24, 2024 00:47:58 PDT"/>
    <s v="Hackensack, New Jersey, United States"/>
    <x v="0"/>
    <n v="254879.85"/>
    <s v="Hackensack"/>
    <s v=" New Jersey"/>
    <s v=" United States"/>
    <m/>
    <n v="151"/>
    <n v="45"/>
    <n v="24"/>
  </r>
  <r>
    <x v="150"/>
    <x v="843"/>
    <s v="Eau de Toilette"/>
    <n v="50.44"/>
    <s v="US $50.44/ea"/>
    <n v="13"/>
    <s v="13 available / 636 sold"/>
    <n v="636"/>
    <s v="May 24, 2024 08:09:07 PDT"/>
    <s v="Dallas, Texas, United States"/>
    <x v="1"/>
    <n v="32079.84"/>
    <s v="Dallas"/>
    <s v=" Texas"/>
    <s v=" United States"/>
    <m/>
    <n v="151"/>
    <n v="304"/>
    <n v="244"/>
  </r>
  <r>
    <x v="150"/>
    <x v="844"/>
    <s v="Eau de Toilette"/>
    <n v="34.72"/>
    <s v="US $34.72/ea"/>
    <n v="71"/>
    <s v="71 available / 627 sold"/>
    <n v="627"/>
    <s v="May 24, 2024 10:20:09 PDT"/>
    <s v="Dallas, Texas, United States"/>
    <x v="1"/>
    <n v="21769.439999999999"/>
    <s v="Dallas"/>
    <s v=" Texas"/>
    <s v=" United States"/>
    <m/>
    <n v="151"/>
    <n v="307"/>
    <n v="301"/>
  </r>
  <r>
    <x v="150"/>
    <x v="845"/>
    <s v="Eau de Toilette Intense"/>
    <n v="59"/>
    <s v="US $59.00/ea"/>
    <n v="10"/>
    <s v="10 available / 601 sold"/>
    <n v="601"/>
    <s v="May 24, 2024 09:57:09 PDT"/>
    <s v="Katy, Texas, United States"/>
    <x v="1"/>
    <n v="35459"/>
    <s v="Katy"/>
    <s v=" Texas"/>
    <s v=" United States"/>
    <m/>
    <n v="151"/>
    <n v="318"/>
    <n v="229"/>
  </r>
  <r>
    <x v="150"/>
    <x v="846"/>
    <s v="Eau de Toilette"/>
    <n v="45.98"/>
    <s v="US $45.98"/>
    <m/>
    <s v="Last One / 425 sold"/>
    <n v="425"/>
    <s v="May 22, 2024 09:47:15 PDT"/>
    <s v="Hackensack, New Jersey, United States"/>
    <x v="0"/>
    <n v="19541.5"/>
    <s v="Hackensack"/>
    <s v=" New Jersey"/>
    <s v=" United States"/>
    <m/>
    <n v="151"/>
    <n v="397"/>
    <n v="321"/>
  </r>
  <r>
    <x v="150"/>
    <x v="847"/>
    <s v="Eau de Parfum"/>
    <n v="49.99"/>
    <s v="US $49.99"/>
    <n v="10"/>
    <s v="More than 10 available / 230 sold"/>
    <n v="230"/>
    <s v="May 08, 2024 11:14:20 PDT"/>
    <s v="Miami, Florida, United States"/>
    <x v="0"/>
    <n v="11497.7"/>
    <s v="Miami"/>
    <s v=" Florida"/>
    <s v=" United States"/>
    <m/>
    <n v="151"/>
    <n v="559"/>
    <n v="446"/>
  </r>
  <r>
    <x v="150"/>
    <x v="848"/>
    <s v="Eau de Parfum"/>
    <n v="80"/>
    <s v="US $80.00/ea"/>
    <n v="10"/>
    <s v="10 available / 197 sold"/>
    <n v="197"/>
    <s v="May 24, 2024 03:20:57 PDT"/>
    <s v="Katy, Texas, United States"/>
    <x v="1"/>
    <n v="15760"/>
    <s v="Katy"/>
    <s v=" Texas"/>
    <s v=" United States"/>
    <m/>
    <n v="151"/>
    <n v="589"/>
    <n v="369"/>
  </r>
  <r>
    <x v="150"/>
    <x v="849"/>
    <s v="Eau de Parfum"/>
    <n v="72.989999999999995"/>
    <s v="US $72.99/ea"/>
    <n v="8"/>
    <s v="8 available / 180 sold"/>
    <n v="180"/>
    <s v="May 16, 2024 14:16:01 PDT"/>
    <s v="Philadelphia, Pennsylvania, United States"/>
    <x v="1"/>
    <n v="13138.199999999999"/>
    <s v="Philadelphia"/>
    <s v=" Pennsylvania"/>
    <s v=" United States"/>
    <m/>
    <n v="151"/>
    <n v="606"/>
    <n v="414"/>
  </r>
  <r>
    <x v="150"/>
    <x v="850"/>
    <s v="Eau de Toilette"/>
    <n v="39.950000000000003"/>
    <s v="US $39.95"/>
    <n v="13"/>
    <s v="13 available / 178 sold"/>
    <n v="178"/>
    <s v="May 21, 2024 13:41:28 PDT"/>
    <s v="Fort Lauderdale, Florida, United States"/>
    <x v="1"/>
    <n v="7111.1"/>
    <s v="Fort Lauderdale"/>
    <s v=" Florida"/>
    <s v=" United States"/>
    <m/>
    <n v="151"/>
    <n v="614"/>
    <n v="588"/>
  </r>
  <r>
    <x v="150"/>
    <x v="851"/>
    <s v="EDT"/>
    <n v="49.99"/>
    <s v="US $49.99"/>
    <n v="10"/>
    <s v="More than 10 available / 174 sold"/>
    <n v="174"/>
    <s v="Apr 15, 2024 10:19:25 PDT"/>
    <s v="Miami, Florida, United States"/>
    <x v="0"/>
    <n v="8698.26"/>
    <s v="Miami"/>
    <s v=" Florida"/>
    <s v=" United States"/>
    <m/>
    <n v="151"/>
    <n v="622"/>
    <n v="526"/>
  </r>
  <r>
    <x v="150"/>
    <x v="852"/>
    <s v="Eau de Parfum"/>
    <n v="41.99"/>
    <s v="US $41.99"/>
    <n v="10"/>
    <s v="More than 10 available / 166 sold"/>
    <n v="166"/>
    <s v="May 08, 2024 11:08:31 PDT"/>
    <s v="Miami, Florida, United States"/>
    <x v="0"/>
    <n v="6970.34"/>
    <s v="Miami"/>
    <s v=" Florida"/>
    <s v=" United States"/>
    <m/>
    <n v="151"/>
    <n v="635"/>
    <n v="595"/>
  </r>
  <r>
    <x v="150"/>
    <x v="853"/>
    <s v="Eau de Perfume"/>
    <n v="63.25"/>
    <s v="US $63.25/ea"/>
    <n v="86"/>
    <s v="86 available / 116 sold"/>
    <n v="116"/>
    <s v="May 18, 2024 00:20:14 PDT"/>
    <s v="Dallas, Texas, United States"/>
    <x v="0"/>
    <n v="7337"/>
    <s v="Dallas"/>
    <s v=" Texas"/>
    <s v=" United States"/>
    <m/>
    <n v="151"/>
    <n v="749"/>
    <n v="569"/>
  </r>
  <r>
    <x v="150"/>
    <x v="854"/>
    <s v="Eau de Parfum"/>
    <n v="55.63"/>
    <s v="US $55.63"/>
    <n v="10"/>
    <s v="10 available / 57 sold"/>
    <n v="57"/>
    <s v="May 20, 2024 17:32:39 PDT"/>
    <s v="United States, Hong Kong"/>
    <x v="0"/>
    <n v="3170.9100000000003"/>
    <s v="United States"/>
    <s v=" Hong Kong"/>
    <m/>
    <m/>
    <n v="151"/>
    <n v="955"/>
    <n v="810"/>
  </r>
  <r>
    <x v="150"/>
    <x v="855"/>
    <s v="Eau de Toilette"/>
    <n v="39.99"/>
    <s v="US $39.99/ea"/>
    <n v="3"/>
    <s v="3 available / 45 sold"/>
    <n v="45"/>
    <s v="May 23, 2024 18:59:51 PDT"/>
    <s v="California,USA, Hong Kong"/>
    <x v="1"/>
    <n v="1799.5500000000002"/>
    <s v="California"/>
    <s v="USA"/>
    <s v=" Hong Kong"/>
    <m/>
    <n v="151"/>
    <n v="1027"/>
    <n v="1003"/>
  </r>
  <r>
    <x v="150"/>
    <x v="856"/>
    <s v="Eau de Toilette"/>
    <n v="49.99"/>
    <s v="US $49.99"/>
    <n v="10"/>
    <s v="More than 10 available / 43 sold"/>
    <n v="43"/>
    <s v="May 08, 2024 10:42:59 PDT"/>
    <s v="Miami, Florida, United States"/>
    <x v="0"/>
    <n v="2149.5700000000002"/>
    <s v="Miami"/>
    <s v=" Florida"/>
    <s v=" United States"/>
    <m/>
    <n v="151"/>
    <n v="1044"/>
    <n v="930"/>
  </r>
  <r>
    <x v="150"/>
    <x v="857"/>
    <s v="Eau de Toilette"/>
    <n v="41.99"/>
    <s v="US $41.99"/>
    <n v="10"/>
    <s v="More than 10 available / 39 sold"/>
    <n v="39"/>
    <s v="May 08, 2024 10:37:27 PDT"/>
    <s v="Miami, Florida, United States"/>
    <x v="0"/>
    <n v="1637.6100000000001"/>
    <s v="Miami"/>
    <s v=" Florida"/>
    <s v=" United States"/>
    <m/>
    <n v="151"/>
    <n v="1085"/>
    <n v="1043"/>
  </r>
  <r>
    <x v="150"/>
    <x v="858"/>
    <s v="EDT"/>
    <n v="44.99"/>
    <s v="US $44.99"/>
    <n v="10"/>
    <s v="More than 10 available / 32 sold"/>
    <n v="32"/>
    <s v="May 08, 2024 10:32:03 PDT"/>
    <s v="Miami, Florida, United States"/>
    <x v="1"/>
    <n v="1439.68"/>
    <s v="Miami"/>
    <s v=" Florida"/>
    <s v=" United States"/>
    <m/>
    <n v="151"/>
    <n v="1163"/>
    <n v="1092"/>
  </r>
  <r>
    <x v="150"/>
    <x v="859"/>
    <s v="Eau de Parfum"/>
    <n v="43.99"/>
    <s v="US $43.99/ea"/>
    <n v="10"/>
    <s v="More than 10 available / 24 sold"/>
    <n v="24"/>
    <s v="May 21, 2024 18:00:57 PDT"/>
    <s v="New York, New York, Taiwan"/>
    <x v="0"/>
    <n v="1055.76"/>
    <s v="New York"/>
    <s v=" New York"/>
    <s v=" Taiwan"/>
    <m/>
    <n v="151"/>
    <n v="1275"/>
    <n v="1239"/>
  </r>
  <r>
    <x v="150"/>
    <x v="860"/>
    <s v="Eau de Parfum"/>
    <n v="73.52"/>
    <s v="US $73.52/ea"/>
    <n v="4"/>
    <s v="4 available / 8 sold"/>
    <n v="8"/>
    <s v="May 08, 2024 06:01:12 PDT"/>
    <s v="Dallas, Texas, United States"/>
    <x v="1"/>
    <n v="588.16"/>
    <s v="Dallas"/>
    <s v=" Texas"/>
    <s v=" United States"/>
    <m/>
    <n v="151"/>
    <n v="1644"/>
    <n v="1442"/>
  </r>
  <r>
    <x v="150"/>
    <x v="861"/>
    <s v="Fragrances"/>
    <n v="48.87"/>
    <s v="US $48.87"/>
    <n v="3"/>
    <s v="3 available / 8 sold"/>
    <n v="8"/>
    <s v="May 20, 2024 20:44:28 PDT"/>
    <s v="Brooklyn, New York, United States"/>
    <x v="1"/>
    <n v="390.96"/>
    <s v="Brooklyn"/>
    <s v=" New York"/>
    <s v=" United States"/>
    <m/>
    <n v="151"/>
    <n v="1644"/>
    <n v="1588"/>
  </r>
  <r>
    <x v="150"/>
    <x v="862"/>
    <s v="Eau de Parfum"/>
    <n v="70"/>
    <s v="US $70.00"/>
    <n v="6"/>
    <s v="6 available / 6 sold"/>
    <n v="6"/>
    <s v="Apr 12, 2024 16:06:00 PDT"/>
    <s v="Franklin Square, New York, United States"/>
    <x v="0"/>
    <n v="420"/>
    <s v="Franklin Square"/>
    <s v=" New York"/>
    <s v=" United States"/>
    <m/>
    <n v="151"/>
    <n v="1721"/>
    <n v="1558"/>
  </r>
  <r>
    <x v="150"/>
    <x v="863"/>
    <s v="Eau de Toilette"/>
    <n v="94.99"/>
    <s v="US $94.99/ea"/>
    <n v="2"/>
    <s v="2 available / 4 sold"/>
    <n v="4"/>
    <s v="May 23, 2024 21:47:38 PDT"/>
    <s v="Sanborn, New York, United States"/>
    <x v="0"/>
    <n v="379.96"/>
    <s v="Sanborn"/>
    <s v=" New York"/>
    <s v=" United States"/>
    <m/>
    <n v="151"/>
    <n v="1798"/>
    <n v="1595"/>
  </r>
  <r>
    <x v="150"/>
    <x v="864"/>
    <s v="Eau de Parfum"/>
    <n v="21.9"/>
    <s v="US $21.90/ea"/>
    <n v="7"/>
    <s v="7 available / 4 sold"/>
    <n v="4"/>
    <s v="Apr 23, 2024 13:27:49 PDT"/>
    <s v="Rowlett, Texas, United States"/>
    <x v="0"/>
    <n v="87.6"/>
    <s v="Rowlett"/>
    <s v=" Texas"/>
    <s v=" United States"/>
    <m/>
    <n v="151"/>
    <n v="1798"/>
    <n v="1891"/>
  </r>
  <r>
    <x v="150"/>
    <x v="865"/>
    <s v="Eau de Parfum"/>
    <n v="70"/>
    <s v="US $70.00"/>
    <m/>
    <s v="Last One / 2 sold"/>
    <n v="2"/>
    <s v="May 03, 2024 11:43:56 PDT"/>
    <s v="Franklin Square, New York, United States"/>
    <x v="1"/>
    <n v="140"/>
    <s v="Franklin Square"/>
    <s v=" New York"/>
    <s v=" United States"/>
    <m/>
    <n v="151"/>
    <n v="1891"/>
    <n v="1823"/>
  </r>
  <r>
    <x v="151"/>
    <x v="866"/>
    <s v="Eau de Toilette"/>
    <n v="12.78"/>
    <s v="US $12.78/ea"/>
    <n v="149"/>
    <s v="149 available / 10,268 sold"/>
    <n v="10268"/>
    <s v="May 23, 2024 19:21:28 PDT"/>
    <s v="Dallas, Texas, United States"/>
    <x v="0"/>
    <n v="131225.03999999998"/>
    <s v="Dallas"/>
    <s v=" Texas"/>
    <s v=" United States"/>
    <m/>
    <n v="152"/>
    <n v="16"/>
    <n v="71"/>
  </r>
  <r>
    <x v="152"/>
    <x v="867"/>
    <s v="Perfume Oil"/>
    <n v="28.9"/>
    <s v="US $28.90"/>
    <m/>
    <s v="Last One / 1 sold"/>
    <n v="1"/>
    <s v=""/>
    <s v="Citrus Heights, California, United States"/>
    <x v="0"/>
    <n v="28.9"/>
    <s v="Citrus Heights"/>
    <s v=" California"/>
    <s v=" United States"/>
    <m/>
    <n v="153"/>
    <n v="1926"/>
    <n v="1965"/>
  </r>
  <r>
    <x v="153"/>
    <x v="868"/>
    <s v="Eau de Parfum"/>
    <n v="27.31"/>
    <s v="US $27.31"/>
    <n v="10"/>
    <s v="More than 10 available / 5 sold"/>
    <n v="5"/>
    <s v=""/>
    <s v="Giddings, Texas, United States"/>
    <x v="0"/>
    <n v="136.54999999999998"/>
    <s v="Giddings"/>
    <s v=" Texas"/>
    <s v=" United States"/>
    <m/>
    <n v="154"/>
    <n v="1754"/>
    <n v="1832"/>
  </r>
  <r>
    <x v="154"/>
    <x v="869"/>
    <s v="Eau de Parfum"/>
    <n v="37.99"/>
    <s v="US $37.99"/>
    <n v="10"/>
    <s v="More than 10 available / 44 sold"/>
    <n v="44"/>
    <s v="May 24, 2024 08:14:43 PDT"/>
    <s v="Miami, Florida, United States"/>
    <x v="1"/>
    <n v="1671.5600000000002"/>
    <s v="Miami"/>
    <s v=" Florida"/>
    <s v=" United States"/>
    <m/>
    <n v="155"/>
    <n v="1038"/>
    <n v="1037"/>
  </r>
  <r>
    <x v="155"/>
    <x v="870"/>
    <s v="Eau de Toilette"/>
    <n v="58.46"/>
    <s v="US $58.46"/>
    <m/>
    <s v="Last One / 5,227 sold"/>
    <n v="5227"/>
    <s v="May 23, 2024 07:51:26 PDT"/>
    <s v="Hackensack, New Jersey, United States"/>
    <x v="1"/>
    <n v="305570.42"/>
    <s v="Hackensack"/>
    <s v=" New Jersey"/>
    <s v=" United States"/>
    <m/>
    <n v="156"/>
    <n v="49"/>
    <n v="18"/>
  </r>
  <r>
    <x v="155"/>
    <x v="871"/>
    <s v="Eau de Toilette"/>
    <n v="64.94"/>
    <s v="US $64.94"/>
    <n v="10"/>
    <s v="More than 10 available / 1,613 sold"/>
    <n v="1613"/>
    <s v="May 24, 2024 07:20:03 PDT"/>
    <s v="Hackensack, New Jersey, United States"/>
    <x v="0"/>
    <n v="104748.22"/>
    <s v="Hackensack"/>
    <s v=" New Jersey"/>
    <s v=" United States"/>
    <m/>
    <n v="156"/>
    <n v="175"/>
    <n v="93"/>
  </r>
  <r>
    <x v="155"/>
    <x v="872"/>
    <s v="Eau de Toilette"/>
    <n v="64.58"/>
    <s v="US $64.58"/>
    <m/>
    <s v="Limited quantity available / 275 sold"/>
    <n v="275"/>
    <s v="May 21, 2024 15:16:00 PDT"/>
    <s v="Hackensack, New Jersey, United States"/>
    <x v="0"/>
    <n v="17759.5"/>
    <s v="Hackensack"/>
    <s v=" New Jersey"/>
    <s v=" United States"/>
    <m/>
    <n v="156"/>
    <n v="504"/>
    <n v="337"/>
  </r>
  <r>
    <x v="155"/>
    <x v="873"/>
    <s v="Eau de Parfum"/>
    <n v="84.98"/>
    <s v="US $84.98/ea"/>
    <m/>
    <s v="Limited quantity available / 272 sold"/>
    <n v="272"/>
    <s v="May 23, 2024 20:04:13 PDT"/>
    <s v="Hackensack, New Jersey, United States"/>
    <x v="0"/>
    <n v="23114.560000000001"/>
    <s v="Hackensack"/>
    <s v=" New Jersey"/>
    <s v=" United States"/>
    <m/>
    <n v="156"/>
    <n v="506"/>
    <n v="292"/>
  </r>
  <r>
    <x v="155"/>
    <x v="874"/>
    <s v="Eau de Parfum"/>
    <n v="68.989999999999995"/>
    <s v="US $68.99/ea"/>
    <n v="8"/>
    <s v="8 available / 248 sold"/>
    <n v="248"/>
    <s v="May 17, 2024 12:14:48 PDT"/>
    <s v="Dallas, Texas, United States"/>
    <x v="1"/>
    <n v="17109.52"/>
    <s v="Dallas"/>
    <s v=" Texas"/>
    <s v=" United States"/>
    <m/>
    <n v="156"/>
    <n v="535"/>
    <n v="348"/>
  </r>
  <r>
    <x v="155"/>
    <x v="875"/>
    <s v="Elixir de Parfum"/>
    <n v="15.99"/>
    <s v="US $15.99"/>
    <m/>
    <s v="More than 10 lots available (3 items per lot) / 196 sold"/>
    <n v="196"/>
    <s v="May 19, 2024 16:43:20 PDT"/>
    <s v="Valley Stream, New York, United States"/>
    <x v="1"/>
    <n v="3134.04"/>
    <s v="Valley Stream"/>
    <s v=" New York"/>
    <s v=" United States"/>
    <m/>
    <n v="156"/>
    <n v="590"/>
    <n v="815"/>
  </r>
  <r>
    <x v="155"/>
    <x v="876"/>
    <s v="Eau de Parfum"/>
    <n v="87.52"/>
    <s v="US $87.52"/>
    <n v="10"/>
    <s v="More than 10 available / 188 sold"/>
    <n v="188"/>
    <s v="May 23, 2024 19:12:32 PDT"/>
    <s v="Hackensack, New Jersey, United States"/>
    <x v="0"/>
    <n v="16453.759999999998"/>
    <s v="Hackensack"/>
    <s v=" New Jersey"/>
    <s v=" United States"/>
    <m/>
    <n v="156"/>
    <n v="597"/>
    <n v="359"/>
  </r>
  <r>
    <x v="155"/>
    <x v="877"/>
    <s v="Eau de Parfum"/>
    <n v="15.99"/>
    <s v="US $15.99"/>
    <m/>
    <s v="More than 10 lots available (3 items per lot) / 154 sold"/>
    <n v="154"/>
    <s v="May 19, 2024 16:43:20 PDT"/>
    <s v="Valley Stream, New York, United States"/>
    <x v="0"/>
    <n v="2462.46"/>
    <s v="Valley Stream"/>
    <s v=" New York"/>
    <s v=" United States"/>
    <m/>
    <n v="156"/>
    <n v="654"/>
    <n v="890"/>
  </r>
  <r>
    <x v="155"/>
    <x v="878"/>
    <s v="Eau de Toilette"/>
    <n v="68.3"/>
    <s v="US $68.30"/>
    <m/>
    <s v="Limited quantity available / 137 sold"/>
    <n v="137"/>
    <s v="May 24, 2024 07:59:03 PDT"/>
    <s v="Hackensack, New Jersey, United States"/>
    <x v="1"/>
    <n v="9357.1"/>
    <s v="Hackensack"/>
    <s v=" New Jersey"/>
    <s v=" United States"/>
    <m/>
    <n v="156"/>
    <n v="689"/>
    <n v="505"/>
  </r>
  <r>
    <x v="155"/>
    <x v="879"/>
    <s v="Eau de Parfum"/>
    <n v="43.99"/>
    <s v="US $43.99/ea"/>
    <n v="2"/>
    <s v="2 available / 136 sold"/>
    <n v="136"/>
    <s v="May 22, 2024 16:17:17 PDT"/>
    <s v="Thomasville, Alabama, United States"/>
    <x v="0"/>
    <n v="5982.64"/>
    <s v="Thomasville"/>
    <s v=" Alabama"/>
    <s v=" United States"/>
    <m/>
    <n v="156"/>
    <n v="691"/>
    <n v="640"/>
  </r>
  <r>
    <x v="155"/>
    <x v="880"/>
    <s v="Eau de Perfume"/>
    <n v="59.4"/>
    <s v="US $59.40/ea"/>
    <n v="50"/>
    <s v="50 available / 120 sold"/>
    <n v="120"/>
    <s v="May 17, 2024 00:06:51 PDT"/>
    <s v="Dallas, Texas, United States"/>
    <x v="0"/>
    <n v="7128"/>
    <s v="Dallas"/>
    <s v=" Texas"/>
    <s v=" United States"/>
    <m/>
    <n v="156"/>
    <n v="735"/>
    <n v="586"/>
  </r>
  <r>
    <x v="155"/>
    <x v="881"/>
    <s v="Eau de Parfum"/>
    <n v="31"/>
    <s v="US $31.00/ea"/>
    <n v="3"/>
    <s v="3 available / 112 sold"/>
    <n v="112"/>
    <s v="May 20, 2024 04:43:37 PDT"/>
    <s v="Bethpage, New York, United States"/>
    <x v="0"/>
    <n v="3472"/>
    <s v="Bethpage"/>
    <s v=" New York"/>
    <s v=" United States"/>
    <m/>
    <n v="156"/>
    <n v="759"/>
    <n v="784"/>
  </r>
  <r>
    <x v="155"/>
    <x v="882"/>
    <s v="Eau de Toilette"/>
    <n v="71.98"/>
    <s v="US $71.98"/>
    <m/>
    <s v="Last One / 100 sold"/>
    <n v="100"/>
    <s v="May 24, 2024 06:21:19 PDT"/>
    <s v="Dallas, Texas, United States"/>
    <x v="1"/>
    <n v="7198"/>
    <s v="Dallas"/>
    <s v=" Texas"/>
    <s v=" United States"/>
    <m/>
    <n v="156"/>
    <n v="797"/>
    <n v="582"/>
  </r>
  <r>
    <x v="155"/>
    <x v="883"/>
    <s v="Eau de Parfum"/>
    <n v="49.99"/>
    <s v="US $49.99/ea"/>
    <n v="10"/>
    <s v="More than 10 available / 78 sold"/>
    <n v="78"/>
    <s v="May 24, 2024 07:13:24 PDT"/>
    <s v="Detroit, Michigan, United States"/>
    <x v="1"/>
    <n v="3899.2200000000003"/>
    <s v="Detroit"/>
    <s v=" Michigan"/>
    <s v=" United States"/>
    <m/>
    <n v="156"/>
    <n v="859"/>
    <n v="751"/>
  </r>
  <r>
    <x v="155"/>
    <x v="884"/>
    <s v="Eau de Parfum"/>
    <n v="49.99"/>
    <s v="US $49.99/ea"/>
    <n v="8"/>
    <s v="8 available / 68 sold"/>
    <n v="68"/>
    <s v="May 23, 2024 07:21:23 PDT"/>
    <s v="Dearborn Heights, Michigan, United States"/>
    <x v="1"/>
    <n v="3399.32"/>
    <s v="Dearborn Heights"/>
    <s v=" Michigan"/>
    <s v=" United States"/>
    <m/>
    <n v="156"/>
    <n v="899"/>
    <n v="792"/>
  </r>
  <r>
    <x v="155"/>
    <x v="885"/>
    <s v="Eau de Parfum"/>
    <n v="69.989999999999995"/>
    <s v="US $69.99"/>
    <n v="8"/>
    <s v="8 available / 53 sold"/>
    <n v="53"/>
    <s v="May 21, 2024 18:29:58 PDT"/>
    <s v="Los Angeles,California, United States"/>
    <x v="0"/>
    <n v="3709.47"/>
    <s v="Los Angeles"/>
    <s v="California"/>
    <s v=" United States"/>
    <m/>
    <n v="156"/>
    <n v="974"/>
    <n v="766"/>
  </r>
  <r>
    <x v="155"/>
    <x v="886"/>
    <s v="Eau de Toilette"/>
    <n v="49.99"/>
    <s v="US $49.99/ea"/>
    <n v="4"/>
    <s v="4 available / 41 sold"/>
    <n v="41"/>
    <s v="May 23, 2024 15:01:38 PDT"/>
    <s v="El Monte, California, United States"/>
    <x v="0"/>
    <n v="2049.59"/>
    <s v="El Monte"/>
    <s v=" California"/>
    <s v=" United States"/>
    <m/>
    <n v="156"/>
    <n v="1064"/>
    <n v="949"/>
  </r>
  <r>
    <x v="155"/>
    <x v="887"/>
    <s v="Eau de Parfum"/>
    <n v="64.989999999999995"/>
    <s v="US $64.99/ea"/>
    <n v="10"/>
    <s v="More than 10 available / 35 sold"/>
    <n v="35"/>
    <s v="May 24, 2024 11:01:04 PDT"/>
    <s v="Ecorse, Michigan, United States"/>
    <x v="0"/>
    <n v="2274.6499999999996"/>
    <s v="Ecorse"/>
    <s v=" Michigan"/>
    <s v=" United States"/>
    <m/>
    <n v="156"/>
    <n v="1131"/>
    <n v="917"/>
  </r>
  <r>
    <x v="155"/>
    <x v="888"/>
    <s v="Eau de Parfum"/>
    <n v="54.99"/>
    <s v="US $54.99/ea"/>
    <n v="10"/>
    <s v="10 available / 31 sold"/>
    <n v="31"/>
    <s v="May 10, 2024 09:52:19 PDT"/>
    <s v="Southgate, Michigan, United States"/>
    <x v="0"/>
    <n v="1704.69"/>
    <s v="Southgate"/>
    <s v=" Michigan"/>
    <s v=" United States"/>
    <m/>
    <n v="156"/>
    <n v="1177"/>
    <n v="1028"/>
  </r>
  <r>
    <x v="155"/>
    <x v="889"/>
    <s v="Eau de Parfum"/>
    <n v="12.49"/>
    <s v="US $12.49/ea"/>
    <n v="10"/>
    <s v="More than 10 available / 28 sold"/>
    <n v="28"/>
    <s v="Apr 20, 2024 08:14:53 PDT"/>
    <s v="Potomac, Maryland, United States"/>
    <x v="0"/>
    <n v="349.72"/>
    <s v="Potomac"/>
    <s v=" Maryland"/>
    <s v=" United States"/>
    <m/>
    <n v="156"/>
    <n v="1217"/>
    <n v="1612"/>
  </r>
  <r>
    <x v="155"/>
    <x v="890"/>
    <s v="Eau de Parfum"/>
    <n v="43.69"/>
    <s v="US $43.69/ea"/>
    <n v="6"/>
    <s v="6 available / 18 sold"/>
    <n v="18"/>
    <s v="May 23, 2024 08:21:50 PDT"/>
    <s v="Dearborn Heights, Michigan, United States"/>
    <x v="0"/>
    <n v="786.42"/>
    <s v="Dearborn Heights"/>
    <s v=" Michigan"/>
    <s v=" United States"/>
    <m/>
    <n v="156"/>
    <n v="1389"/>
    <n v="1328"/>
  </r>
  <r>
    <x v="155"/>
    <x v="891"/>
    <s v="Eau de Parfum"/>
    <n v="74.25"/>
    <s v="US $74.25"/>
    <n v="3"/>
    <s v="3 available / 16 sold"/>
    <n v="16"/>
    <s v="May 23, 2024 10:32:44 PDT"/>
    <s v="Brooklyn, New York, United States"/>
    <x v="1"/>
    <n v="1188"/>
    <s v="Brooklyn"/>
    <s v=" New York"/>
    <s v=" United States"/>
    <m/>
    <n v="156"/>
    <n v="1433"/>
    <n v="1189"/>
  </r>
  <r>
    <x v="155"/>
    <x v="892"/>
    <s v="Lotion"/>
    <n v="29.99"/>
    <s v="US $29.99"/>
    <n v="6"/>
    <s v="6 available / 5 sold"/>
    <n v="5"/>
    <s v=""/>
    <s v="Rowlett, Texas, United States"/>
    <x v="0"/>
    <n v="149.94999999999999"/>
    <s v="Rowlett"/>
    <s v=" Texas"/>
    <s v=" United States"/>
    <m/>
    <n v="156"/>
    <n v="1754"/>
    <n v="1815"/>
  </r>
  <r>
    <x v="155"/>
    <x v="893"/>
    <s v="Eau De Parfum 3 Pcs Set"/>
    <n v="52.99"/>
    <s v="US $52.99"/>
    <n v="10"/>
    <s v="More than 10 available / 4 sold"/>
    <n v="4"/>
    <s v="May 23, 2024 00:00:03 PDT"/>
    <s v="Long Island City, New York, United States"/>
    <x v="0"/>
    <n v="211.96"/>
    <s v="Long Island City"/>
    <s v=" New York"/>
    <s v=" United States"/>
    <m/>
    <n v="156"/>
    <n v="1798"/>
    <n v="1743"/>
  </r>
  <r>
    <x v="155"/>
    <x v="894"/>
    <s v="Eau de Toilette"/>
    <n v="53.99"/>
    <s v="US $53.99"/>
    <n v="3"/>
    <s v="3 available / 3 sold"/>
    <n v="3"/>
    <s v=""/>
    <s v="Miami, Florida, United States"/>
    <x v="1"/>
    <n v="161.97"/>
    <s v="Miami"/>
    <s v=" Florida"/>
    <s v=" United States"/>
    <m/>
    <n v="156"/>
    <n v="1848"/>
    <n v="1797"/>
  </r>
  <r>
    <x v="156"/>
    <x v="895"/>
    <s v="Eau de Parfum"/>
    <n v="4.95"/>
    <s v="US $4.95"/>
    <m/>
    <s v="Last One / 287 sold"/>
    <n v="287"/>
    <s v="May 23, 2024 17:57:16 PDT"/>
    <s v="Pearland, Texas, United States"/>
    <x v="0"/>
    <n v="1420.65"/>
    <s v="Pearland"/>
    <s v=" Texas"/>
    <s v=" United States"/>
    <m/>
    <n v="157"/>
    <n v="490"/>
    <n v="1100"/>
  </r>
  <r>
    <x v="156"/>
    <x v="896"/>
    <s v="Eau de Parfum"/>
    <n v="13"/>
    <s v="US $13.00"/>
    <n v="10"/>
    <s v="More than 10 available / 94 sold"/>
    <n v="94"/>
    <s v="May 24, 2024 09:43:51 PDT"/>
    <s v="New York, New York, United States"/>
    <x v="0"/>
    <n v="1222"/>
    <s v="New York"/>
    <s v=" New York"/>
    <s v=" United States"/>
    <m/>
    <n v="157"/>
    <n v="807"/>
    <n v="1164"/>
  </r>
  <r>
    <x v="156"/>
    <x v="897"/>
    <s v="Eau de Toilette"/>
    <n v="94.99"/>
    <s v="US $94.99"/>
    <n v="3"/>
    <s v="3 available / 24 sold"/>
    <n v="24"/>
    <s v="Apr 14, 2024 16:22:25 PDT"/>
    <s v="Brooklyn, New York, United States"/>
    <x v="1"/>
    <n v="2279.7599999999998"/>
    <s v="Brooklyn"/>
    <s v=" New York"/>
    <s v=" United States"/>
    <m/>
    <n v="157"/>
    <n v="1275"/>
    <n v="915"/>
  </r>
  <r>
    <x v="156"/>
    <x v="898"/>
    <s v="Eau de Cologne"/>
    <n v="12"/>
    <s v="US $12.00"/>
    <n v="7"/>
    <s v="7 available / 22 sold"/>
    <n v="22"/>
    <s v="May 13, 2024 05:49:38 PDT"/>
    <s v="Punta Gorda, Florida, United States"/>
    <x v="1"/>
    <n v="264"/>
    <s v="Punta Gorda"/>
    <s v=" Florida"/>
    <s v=" United States"/>
    <m/>
    <n v="157"/>
    <n v="1310"/>
    <n v="1694"/>
  </r>
  <r>
    <x v="156"/>
    <x v="899"/>
    <s v="Eau de Cologne"/>
    <n v="96.95"/>
    <s v="US $96.95"/>
    <n v="2"/>
    <s v="2 available / 6 sold"/>
    <n v="6"/>
    <s v="May 15, 2024 23:13:02 PDT"/>
    <s v="Miami, Florida, United States"/>
    <x v="1"/>
    <n v="581.70000000000005"/>
    <s v="Miami"/>
    <s v=" Florida"/>
    <s v=" United States"/>
    <m/>
    <n v="157"/>
    <n v="1721"/>
    <n v="1448"/>
  </r>
  <r>
    <x v="157"/>
    <x v="900"/>
    <s v="Eau de Cologne"/>
    <n v="100"/>
    <s v="US $100.00/ea"/>
    <n v="3"/>
    <s v="3 available / 1 sold"/>
    <n v="1"/>
    <s v="May 18, 2024 02:04:20 PDT"/>
    <s v="Graham, Washington, United States"/>
    <x v="1"/>
    <n v="100"/>
    <s v="Graham"/>
    <s v=" Washington"/>
    <s v=" United States"/>
    <m/>
    <n v="158"/>
    <n v="1926"/>
    <n v="1871"/>
  </r>
  <r>
    <x v="158"/>
    <x v="901"/>
    <s v="Eau de Parfum"/>
    <n v="20.440000000000001"/>
    <s v="US $20.44/ea"/>
    <n v="35"/>
    <s v="35 available / 7,558 sold"/>
    <n v="7558"/>
    <s v="May 24, 2024 08:52:06 PDT"/>
    <s v="Dallas, Texas, United States"/>
    <x v="0"/>
    <n v="154485.52000000002"/>
    <s v="Dallas"/>
    <s v=" Texas"/>
    <s v=" United States"/>
    <m/>
    <n v="159"/>
    <n v="27"/>
    <n v="52"/>
  </r>
  <r>
    <x v="158"/>
    <x v="902"/>
    <s v="Eau de Toilette"/>
    <n v="20.67"/>
    <s v="US $20.67/ea"/>
    <m/>
    <s v="Limited quantity available / 5,628 sold"/>
    <n v="5628"/>
    <s v="May 21, 2024 07:25:02 PDT"/>
    <s v="Hackensack, New Jersey, United States"/>
    <x v="0"/>
    <n v="116330.76000000001"/>
    <s v="Hackensack"/>
    <s v=" New Jersey"/>
    <s v=" United States"/>
    <m/>
    <n v="159"/>
    <n v="39"/>
    <n v="83"/>
  </r>
  <r>
    <x v="158"/>
    <x v="903"/>
    <s v="Eau de Toilette"/>
    <n v="20.28"/>
    <s v="US $20.28/ea"/>
    <n v="45"/>
    <s v="45 available / 1,613 sold"/>
    <n v="1613"/>
    <s v="May 24, 2024 08:14:07 PDT"/>
    <s v="Dallas, Texas, United States"/>
    <x v="1"/>
    <n v="32711.640000000003"/>
    <s v="Dallas"/>
    <s v=" Texas"/>
    <s v=" United States"/>
    <m/>
    <n v="159"/>
    <n v="175"/>
    <n v="241"/>
  </r>
  <r>
    <x v="158"/>
    <x v="904"/>
    <s v="Eau de Toilette"/>
    <n v="22.95"/>
    <s v="US $22.95/ea"/>
    <n v="20"/>
    <s v="20 available / 294 sold"/>
    <n v="294"/>
    <s v="Mar 27, 2024 12:54:40 PDT"/>
    <s v="Dallas, Texas, United States"/>
    <x v="0"/>
    <n v="6747.3"/>
    <s v="Dallas"/>
    <s v=" Texas"/>
    <s v=" United States"/>
    <m/>
    <n v="159"/>
    <n v="478"/>
    <n v="605"/>
  </r>
  <r>
    <x v="159"/>
    <x v="905"/>
    <s v="Eau de Toilette"/>
    <n v="18.91"/>
    <s v="US $18.91/ea"/>
    <n v="10"/>
    <s v="More than 10 available / 5,500 sold"/>
    <n v="5500"/>
    <s v="May 23, 2024 21:35:04 PDT"/>
    <s v="Hackensack, New Jersey, United States"/>
    <x v="1"/>
    <n v="104005"/>
    <s v="Hackensack"/>
    <s v=" New Jersey"/>
    <s v=" United States"/>
    <m/>
    <n v="160"/>
    <n v="43"/>
    <n v="94"/>
  </r>
  <r>
    <x v="159"/>
    <x v="906"/>
    <s v="Eau de Toilette"/>
    <n v="27.59"/>
    <s v="US $27.59/ea"/>
    <n v="323"/>
    <s v="1,323 available / 4,972 sold"/>
    <n v="4972"/>
    <s v="May 17, 2024 15:16:24 PDT"/>
    <s v="Dallas, Texas, United States"/>
    <x v="1"/>
    <n v="137177.48000000001"/>
    <s v="Dallas"/>
    <s v=" Texas"/>
    <s v=" United States"/>
    <m/>
    <n v="160"/>
    <n v="58"/>
    <n v="62"/>
  </r>
  <r>
    <x v="159"/>
    <x v="907"/>
    <s v="Eau de Toilette"/>
    <n v="16.98"/>
    <s v="US $16.98/ea"/>
    <n v="620"/>
    <s v="620 available / 2,345 sold"/>
    <n v="2345"/>
    <s v="May 23, 2024 18:45:23 PDT"/>
    <s v="Dallas, Texas, United States"/>
    <x v="1"/>
    <n v="39818.1"/>
    <s v="Dallas"/>
    <s v=" Texas"/>
    <s v=" United States"/>
    <m/>
    <n v="160"/>
    <n v="127"/>
    <n v="209"/>
  </r>
  <r>
    <x v="159"/>
    <x v="908"/>
    <s v="Deodorant"/>
    <n v="15.95"/>
    <s v="US $15.95/ea"/>
    <n v="10"/>
    <s v="More than 10 available / 257 sold"/>
    <n v="257"/>
    <s v="Mar 24, 2024 07:42:00 PDT"/>
    <s v="Hicksville, New York, United States"/>
    <x v="1"/>
    <n v="4099.1499999999996"/>
    <s v="Hicksville"/>
    <s v=" New York"/>
    <s v=" United States"/>
    <m/>
    <n v="160"/>
    <n v="526"/>
    <n v="732"/>
  </r>
  <r>
    <x v="159"/>
    <x v="909"/>
    <s v="Eau de Toilette"/>
    <n v="19.989999999999998"/>
    <s v="US $19.99"/>
    <n v="3"/>
    <s v="3 available / 58 sold"/>
    <n v="58"/>
    <s v="May 04, 2024 06:13:01 PDT"/>
    <s v="East Meadow, New York, United States"/>
    <x v="1"/>
    <n v="1159.4199999999998"/>
    <s v="East Meadow"/>
    <s v=" New York"/>
    <s v=" United States"/>
    <m/>
    <n v="160"/>
    <n v="950"/>
    <n v="1201"/>
  </r>
  <r>
    <x v="160"/>
    <x v="910"/>
    <s v="Eau de Parfum"/>
    <n v="150"/>
    <s v="US $150.00"/>
    <m/>
    <s v="Last One / 62 sold"/>
    <n v="62"/>
    <s v="May 11, 2024 01:54:01 PDT"/>
    <s v="Jamaica, New York, United States"/>
    <x v="0"/>
    <n v="9300"/>
    <s v="Jamaica"/>
    <s v=" New York"/>
    <s v=" United States"/>
    <m/>
    <n v="161"/>
    <n v="930"/>
    <n v="509"/>
  </r>
  <r>
    <x v="160"/>
    <x v="911"/>
    <s v="Eau de Parfum"/>
    <n v="28.99"/>
    <s v="US $28.99"/>
    <n v="6"/>
    <s v="6 available / 42 sold"/>
    <n v="42"/>
    <s v="May 14, 2024 19:07:16 PDT"/>
    <s v="New York, New York, United States"/>
    <x v="0"/>
    <n v="1217.58"/>
    <s v="New York"/>
    <s v=" New York"/>
    <s v=" United States"/>
    <m/>
    <n v="161"/>
    <n v="1054"/>
    <n v="1165"/>
  </r>
  <r>
    <x v="161"/>
    <x v="912"/>
    <s v="Fragrances"/>
    <n v="30.07"/>
    <s v="US $30.07"/>
    <n v="3"/>
    <s v="3 available / 25 sold"/>
    <n v="25"/>
    <s v="May 23, 2024 19:44:52 PDT"/>
    <s v="Brooklyn, New York, United States"/>
    <x v="1"/>
    <n v="751.75"/>
    <s v="Brooklyn"/>
    <s v=" New York"/>
    <s v=" United States"/>
    <m/>
    <n v="162"/>
    <n v="1257"/>
    <n v="1340"/>
  </r>
  <r>
    <x v="162"/>
    <x v="913"/>
    <s v="Eau de Cologne"/>
    <n v="15.51"/>
    <s v="US $15.51/ea"/>
    <n v="113"/>
    <s v="113 available / 4,443 sold"/>
    <n v="4443"/>
    <s v="May 21, 2024 06:22:07 PDT"/>
    <s v="Dallas, Texas, United States"/>
    <x v="1"/>
    <n v="68910.929999999993"/>
    <s v="Dallas"/>
    <s v=" Texas"/>
    <s v=" United States"/>
    <m/>
    <n v="163"/>
    <n v="71"/>
    <n v="138"/>
  </r>
  <r>
    <x v="162"/>
    <x v="914"/>
    <s v="Eau de Cologne"/>
    <n v="14.7"/>
    <s v="US $14.70"/>
    <n v="2"/>
    <s v="2 available / 169 sold"/>
    <n v="169"/>
    <s v="May 24, 2024 10:19:03 PDT"/>
    <s v="Hackensack, New Jersey, United States"/>
    <x v="0"/>
    <n v="2484.2999999999997"/>
    <s v="Hackensack"/>
    <s v=" New Jersey"/>
    <s v=" United States"/>
    <m/>
    <n v="163"/>
    <n v="631"/>
    <n v="888"/>
  </r>
  <r>
    <x v="163"/>
    <x v="915"/>
    <s v="Eau de Toilette"/>
    <n v="15.39"/>
    <s v="US $15.39"/>
    <n v="5"/>
    <s v="5 available / 1 sold"/>
    <n v="1"/>
    <s v="May 22, 2024 19:42:23 PDT"/>
    <s v="Houston, Texas, United States"/>
    <x v="1"/>
    <n v="15.39"/>
    <s v="Houston"/>
    <s v=" Texas"/>
    <s v=" United States"/>
    <m/>
    <n v="164"/>
    <n v="1926"/>
    <n v="1976"/>
  </r>
  <r>
    <x v="164"/>
    <x v="916"/>
    <s v="Roll On"/>
    <n v="9.99"/>
    <s v="US $9.99/ea"/>
    <n v="10"/>
    <s v="More than 10 available / 94 sold"/>
    <n v="94"/>
    <s v="Apr 30, 2024 11:41:49 PDT"/>
    <s v="Fort Lauderdale, Florida, United States"/>
    <x v="1"/>
    <n v="939.06000000000006"/>
    <s v="Fort Lauderdale"/>
    <s v=" Florida"/>
    <s v=" United States"/>
    <m/>
    <n v="165"/>
    <n v="807"/>
    <n v="1280"/>
  </r>
  <r>
    <x v="165"/>
    <x v="917"/>
    <s v="Perfume"/>
    <n v="139.99"/>
    <s v="US $139.99/ea"/>
    <n v="4"/>
    <s v="4 available / 46 sold"/>
    <n v="46"/>
    <s v="May 11, 2024 15:09:30 PDT"/>
    <s v="Bridgeview, Illinois, United States"/>
    <x v="1"/>
    <n v="6439.5400000000009"/>
    <s v="Bridgeview"/>
    <s v=" Illinois"/>
    <s v=" United States"/>
    <m/>
    <n v="166"/>
    <n v="1022"/>
    <n v="616"/>
  </r>
  <r>
    <x v="166"/>
    <x v="918"/>
    <s v="Eau de Toilette"/>
    <n v="14.98"/>
    <s v="US $14.98"/>
    <n v="10"/>
    <s v="More than 10 available / 418 sold"/>
    <n v="418"/>
    <s v="May 24, 2024 09:36:53 PDT"/>
    <s v="Hackensack, New Jersey, United States"/>
    <x v="1"/>
    <n v="6261.64"/>
    <s v="Hackensack"/>
    <s v=" New Jersey"/>
    <s v=" United States"/>
    <m/>
    <n v="167"/>
    <n v="402"/>
    <n v="623"/>
  </r>
  <r>
    <x v="166"/>
    <x v="919"/>
    <s v="Fragrances"/>
    <n v="19.73"/>
    <s v="US $19.73"/>
    <n v="3"/>
    <s v="3 available / 20 sold"/>
    <n v="20"/>
    <s v="May 24, 2024 06:14:31 PDT"/>
    <s v="Brooklyn, New York, United States"/>
    <x v="1"/>
    <n v="394.6"/>
    <s v="Brooklyn"/>
    <s v=" New York"/>
    <s v=" United States"/>
    <m/>
    <n v="167"/>
    <n v="1346"/>
    <n v="1587"/>
  </r>
  <r>
    <x v="166"/>
    <x v="920"/>
    <s v="Fragrances"/>
    <n v="28.19"/>
    <s v="US $28.19"/>
    <n v="3"/>
    <s v="3 available / 6 sold"/>
    <n v="6"/>
    <s v="May 20, 2024 11:56:38 PDT"/>
    <s v="Brooklyn, New York, United States"/>
    <x v="1"/>
    <n v="169.14000000000001"/>
    <s v="Brooklyn"/>
    <s v=" New York"/>
    <s v=" United States"/>
    <m/>
    <n v="167"/>
    <n v="1721"/>
    <n v="1789"/>
  </r>
  <r>
    <x v="167"/>
    <x v="921"/>
    <s v="Eau de Toilette"/>
    <n v="99.98"/>
    <s v="US $99.98/ea"/>
    <n v="10"/>
    <s v="10 available / 740 sold"/>
    <n v="740"/>
    <s v="May 22, 2024 11:52:44 PDT"/>
    <s v="Hackensack, New Jersey, United States"/>
    <x v="1"/>
    <n v="73985.2"/>
    <s v="Hackensack"/>
    <s v=" New Jersey"/>
    <s v=" United States"/>
    <m/>
    <n v="168"/>
    <n v="280"/>
    <n v="130"/>
  </r>
  <r>
    <x v="167"/>
    <x v="922"/>
    <s v="Eau de Cologne"/>
    <n v="62.62"/>
    <s v="US $62.62/ea"/>
    <n v="3"/>
    <s v="3 available / 335 sold"/>
    <n v="335"/>
    <s v="May 23, 2024 07:17:14 PDT"/>
    <s v="Hackensack, New Jersey, United States"/>
    <x v="1"/>
    <n v="20977.7"/>
    <s v="Hackensack"/>
    <s v=" New Jersey"/>
    <s v=" United States"/>
    <m/>
    <n v="168"/>
    <n v="455"/>
    <n v="308"/>
  </r>
  <r>
    <x v="167"/>
    <x v="923"/>
    <s v="Eau de Toilette"/>
    <n v="64.88"/>
    <s v="US $64.88/ea"/>
    <n v="16"/>
    <s v="16 available / 292 sold"/>
    <n v="292"/>
    <s v="May 20, 2024 18:27:48 PDT"/>
    <s v="Dallas, Texas, United States"/>
    <x v="1"/>
    <n v="18944.96"/>
    <s v="Dallas"/>
    <s v=" Texas"/>
    <s v=" United States"/>
    <m/>
    <n v="168"/>
    <n v="481"/>
    <n v="329"/>
  </r>
  <r>
    <x v="167"/>
    <x v="924"/>
    <s v="Eau de Toilette"/>
    <n v="58.08"/>
    <s v="US $58.08/ea"/>
    <n v="10"/>
    <s v="More than 10 available / 278 sold"/>
    <n v="278"/>
    <s v="May 21, 2024 20:36:05 PDT"/>
    <s v="Hackensack, New Jersey, United States"/>
    <x v="0"/>
    <n v="16146.24"/>
    <s v="Hackensack"/>
    <s v=" New Jersey"/>
    <s v=" United States"/>
    <m/>
    <n v="168"/>
    <n v="501"/>
    <n v="362"/>
  </r>
  <r>
    <x v="167"/>
    <x v="925"/>
    <s v="Eau de Parfum"/>
    <n v="8.49"/>
    <s v="US $8.49"/>
    <n v="5"/>
    <s v="5 available / 131 sold"/>
    <n v="131"/>
    <s v="May 24, 2024 00:33:39 PDT"/>
    <s v="Phillipsburg, New Jersey, United States"/>
    <x v="1"/>
    <n v="1112.19"/>
    <s v="Phillipsburg"/>
    <s v=" New Jersey"/>
    <s v=" United States"/>
    <m/>
    <n v="168"/>
    <n v="698"/>
    <n v="1215"/>
  </r>
  <r>
    <x v="167"/>
    <x v="926"/>
    <s v="Eau de Parfum"/>
    <n v="64.989999999999995"/>
    <s v="US $64.99"/>
    <n v="10"/>
    <s v="More than 10 available / 123 sold"/>
    <n v="123"/>
    <s v="Feb 08, 2024 12:24:00 PST"/>
    <s v="Miami, Florida, United States"/>
    <x v="0"/>
    <n v="7993.7699999999995"/>
    <s v="Miami"/>
    <s v=" Florida"/>
    <s v=" United States"/>
    <m/>
    <n v="168"/>
    <n v="726"/>
    <n v="541"/>
  </r>
  <r>
    <x v="167"/>
    <x v="927"/>
    <s v="Eau de Parfum"/>
    <n v="47.66"/>
    <s v="US $47.66/ea"/>
    <m/>
    <s v="Limited quantity available / 119 sold"/>
    <n v="119"/>
    <s v="Feb 27, 2024 08:42:32 PST"/>
    <s v="Tucson, Arizona, United States"/>
    <x v="0"/>
    <n v="5671.54"/>
    <s v="Tucson"/>
    <s v=" Arizona"/>
    <s v=" United States"/>
    <m/>
    <n v="168"/>
    <n v="739"/>
    <n v="651"/>
  </r>
  <r>
    <x v="167"/>
    <x v="928"/>
    <s v="EDT"/>
    <n v="52.99"/>
    <s v="US $52.99"/>
    <n v="10"/>
    <s v="More than 10 available / 117 sold"/>
    <n v="117"/>
    <s v="Apr 15, 2024 10:18:57 PDT"/>
    <s v="Miami, Florida, United States"/>
    <x v="1"/>
    <n v="6199.83"/>
    <s v="Miami"/>
    <s v=" Florida"/>
    <s v=" United States"/>
    <m/>
    <n v="168"/>
    <n v="746"/>
    <n v="626"/>
  </r>
  <r>
    <x v="167"/>
    <x v="929"/>
    <s v="Eau de Toilette"/>
    <n v="67.989999999999995"/>
    <s v="US $67.99"/>
    <n v="10"/>
    <s v="More than 10 available / 110 sold"/>
    <n v="110"/>
    <s v="Feb 15, 2024 10:19:30 PST"/>
    <s v="Miami, Florida, United States"/>
    <x v="0"/>
    <n v="7478.9"/>
    <s v="Miami"/>
    <s v=" Florida"/>
    <s v=" United States"/>
    <m/>
    <n v="168"/>
    <n v="767"/>
    <n v="566"/>
  </r>
  <r>
    <x v="167"/>
    <x v="930"/>
    <s v="Eau de Parfum"/>
    <n v="13.88"/>
    <s v="US $13.88/ea"/>
    <n v="10"/>
    <s v="More than 10 available / 68 sold"/>
    <n v="68"/>
    <s v="May 24, 2024 09:51:27 PDT"/>
    <s v="New York, New York, United States"/>
    <x v="0"/>
    <n v="943.84"/>
    <s v="New York"/>
    <s v=" New York"/>
    <s v=" United States"/>
    <m/>
    <n v="168"/>
    <n v="899"/>
    <n v="1276"/>
  </r>
  <r>
    <x v="167"/>
    <x v="931"/>
    <s v="Eau de Toilette"/>
    <n v="99.99"/>
    <s v="US $99.99"/>
    <n v="10"/>
    <s v="More than 10 available / 65 sold"/>
    <n v="65"/>
    <s v="Mar 12, 2024 09:30:20 PDT"/>
    <s v="Miami, Florida, United States"/>
    <x v="1"/>
    <n v="6499.3499999999995"/>
    <s v="Miami"/>
    <s v=" Florida"/>
    <s v=" United States"/>
    <m/>
    <n v="168"/>
    <n v="913"/>
    <n v="613"/>
  </r>
  <r>
    <x v="167"/>
    <x v="932"/>
    <s v="EDT"/>
    <n v="39.99"/>
    <s v="US $39.99"/>
    <n v="10"/>
    <s v="More than 10 available / 40 sold"/>
    <n v="40"/>
    <s v="Feb 08, 2024 10:42:37 PST"/>
    <s v="Miami, Florida, United States"/>
    <x v="1"/>
    <n v="1599.6000000000001"/>
    <s v="Miami"/>
    <s v=" Florida"/>
    <s v=" United States"/>
    <m/>
    <n v="168"/>
    <n v="1072"/>
    <n v="1052"/>
  </r>
  <r>
    <x v="167"/>
    <x v="933"/>
    <s v="Eau de Toilette"/>
    <n v="49.99"/>
    <s v="US $49.99"/>
    <n v="10"/>
    <s v="More than 10 available / 35 sold"/>
    <n v="35"/>
    <s v="Feb 08, 2024 10:50:02 PST"/>
    <s v="Miami, Florida, United States"/>
    <x v="0"/>
    <n v="1749.65"/>
    <s v="Miami"/>
    <s v=" Florida"/>
    <s v=" United States"/>
    <m/>
    <n v="168"/>
    <n v="1131"/>
    <n v="1014"/>
  </r>
  <r>
    <x v="167"/>
    <x v="934"/>
    <s v="Eau de Toilette"/>
    <n v="49.99"/>
    <s v="US $49.99/ea"/>
    <n v="2"/>
    <s v="2 available / 25 sold"/>
    <n v="25"/>
    <s v="May 21, 2024 04:13:49 PDT"/>
    <s v="HongKong, Hong Kong"/>
    <x v="0"/>
    <n v="1249.75"/>
    <s v="HongKong"/>
    <s v=" Hong Kong"/>
    <m/>
    <m/>
    <n v="168"/>
    <n v="1257"/>
    <n v="1156"/>
  </r>
  <r>
    <x v="167"/>
    <x v="935"/>
    <s v="Eau de Parfum"/>
    <n v="28.99"/>
    <s v="US $28.99"/>
    <m/>
    <s v="Last One / 23 sold"/>
    <n v="23"/>
    <s v="May 20, 2024 18:36:38 PDT"/>
    <s v="Philadelphia, Pennsylvania, United States"/>
    <x v="1"/>
    <n v="666.77"/>
    <s v="Philadelphia"/>
    <s v=" Pennsylvania"/>
    <s v=" United States"/>
    <m/>
    <n v="168"/>
    <n v="1294"/>
    <n v="1387"/>
  </r>
  <r>
    <x v="167"/>
    <x v="923"/>
    <s v="Eau de Toilette"/>
    <n v="58.99"/>
    <s v="US $58.99"/>
    <m/>
    <s v="Last One / 3 sold"/>
    <n v="3"/>
    <s v="May 24, 2024 00:09:17 PDT"/>
    <s v="New York, New York, United States"/>
    <x v="1"/>
    <n v="176.97"/>
    <s v="New York"/>
    <s v=" New York"/>
    <s v=" United States"/>
    <m/>
    <n v="168"/>
    <n v="1848"/>
    <n v="1782"/>
  </r>
  <r>
    <x v="168"/>
    <x v="936"/>
    <s v="Eau de Parfum"/>
    <n v="99"/>
    <s v="US $99.00"/>
    <n v="8"/>
    <s v="8 available / 177 sold"/>
    <n v="177"/>
    <s v="Mar 20, 2024 18:01:39 PDT"/>
    <s v="REGENTE FEIJO, Brazil"/>
    <x v="1"/>
    <n v="17523"/>
    <s v="REGENTE FEIJO"/>
    <s v=" Brazil"/>
    <m/>
    <m/>
    <n v="169"/>
    <n v="616"/>
    <n v="342"/>
  </r>
  <r>
    <x v="169"/>
    <x v="937"/>
    <s v="Eau de Parfum"/>
    <n v="18.14"/>
    <s v="US $18.14/ea"/>
    <n v="10"/>
    <s v="More than 10 available / 1,966 sold"/>
    <n v="1966"/>
    <s v="May 19, 2024 10:45:03 PDT"/>
    <s v="Hackensack, New Jersey, United States"/>
    <x v="0"/>
    <n v="35663.24"/>
    <s v="Hackensack"/>
    <s v=" New Jersey"/>
    <s v=" United States"/>
    <m/>
    <n v="170"/>
    <n v="147"/>
    <n v="228"/>
  </r>
  <r>
    <x v="169"/>
    <x v="938"/>
    <s v="Eau de Toilette"/>
    <n v="18.760000000000002"/>
    <s v="US $18.76/ea"/>
    <n v="5"/>
    <s v="5 available / 227 sold"/>
    <n v="227"/>
    <s v="May 20, 2024 20:39:02 PDT"/>
    <s v="Hackensack, New Jersey, United States"/>
    <x v="1"/>
    <n v="4258.5200000000004"/>
    <s v="Hackensack"/>
    <s v=" New Jersey"/>
    <s v=" United States"/>
    <m/>
    <n v="170"/>
    <n v="563"/>
    <n v="724"/>
  </r>
  <r>
    <x v="169"/>
    <x v="939"/>
    <s v="Eau de Perfume"/>
    <n v="15.52"/>
    <s v="US $15.52/ea"/>
    <n v="26"/>
    <s v="26 available / 129 sold"/>
    <n v="129"/>
    <s v="May 20, 2024 07:35:20 PDT"/>
    <s v="Dallas, Texas, United States"/>
    <x v="0"/>
    <n v="2002.08"/>
    <s v="Dallas"/>
    <s v=" Texas"/>
    <s v=" United States"/>
    <m/>
    <n v="170"/>
    <n v="708"/>
    <n v="954"/>
  </r>
  <r>
    <x v="169"/>
    <x v="940"/>
    <s v="Eau de Cologne"/>
    <n v="28.97"/>
    <s v="US $28.97/ea"/>
    <n v="9"/>
    <s v="9 available / 12 sold"/>
    <n v="12"/>
    <s v=""/>
    <s v="Chesapeake, Virginia, United States"/>
    <x v="1"/>
    <n v="347.64"/>
    <s v="Chesapeake"/>
    <s v=" Virginia"/>
    <s v=" United States"/>
    <m/>
    <n v="170"/>
    <n v="1531"/>
    <n v="1615"/>
  </r>
  <r>
    <x v="169"/>
    <x v="941"/>
    <s v="EAU DE COLOGNE SPRAY"/>
    <n v="26.75"/>
    <s v="US $26.75/ea"/>
    <n v="7"/>
    <s v="7 available / 5 sold"/>
    <n v="5"/>
    <s v=""/>
    <s v="Chesapeake, Virginia, United States"/>
    <x v="1"/>
    <n v="133.75"/>
    <s v="Chesapeake"/>
    <s v=" Virginia"/>
    <s v=" United States"/>
    <m/>
    <n v="170"/>
    <n v="1754"/>
    <n v="1837"/>
  </r>
  <r>
    <x v="169"/>
    <x v="942"/>
    <s v="Eau de Cologne"/>
    <n v="46.75"/>
    <s v="US $46.75"/>
    <n v="7"/>
    <s v="7 available / 3 sold"/>
    <n v="3"/>
    <s v=""/>
    <s v="Green Bay, Wisconsin, United States"/>
    <x v="1"/>
    <n v="140.25"/>
    <s v="Green Bay"/>
    <s v=" Wisconsin"/>
    <s v=" United States"/>
    <m/>
    <n v="170"/>
    <n v="1848"/>
    <n v="1822"/>
  </r>
  <r>
    <x v="170"/>
    <x v="943"/>
    <s v="Eau de Toilette"/>
    <n v="68"/>
    <s v="US $68.00/ea"/>
    <n v="6"/>
    <s v="6 available / 33 sold"/>
    <n v="33"/>
    <s v="May 22, 2024 14:53:19 PDT"/>
    <s v="Hialeah, Florida, United States"/>
    <x v="1"/>
    <n v="2244"/>
    <s v="Hialeah"/>
    <s v=" Florida"/>
    <s v=" United States"/>
    <m/>
    <n v="171"/>
    <n v="1156"/>
    <n v="920"/>
  </r>
  <r>
    <x v="171"/>
    <x v="944"/>
    <s v="Eau de Parfum"/>
    <n v="14.95"/>
    <s v="US $14.95"/>
    <m/>
    <s v="Last One / 17 sold"/>
    <n v="17"/>
    <s v="May 23, 2024 13:54:40 PDT"/>
    <s v="Port Orange, Florida, United States"/>
    <x v="0"/>
    <n v="254.14999999999998"/>
    <s v="Port Orange"/>
    <s v=" Florida"/>
    <s v=" United States"/>
    <m/>
    <n v="172"/>
    <n v="1408"/>
    <n v="1702"/>
  </r>
  <r>
    <x v="172"/>
    <x v="945"/>
    <s v="Eau de Parfum"/>
    <n v="42"/>
    <s v="US $42.00"/>
    <n v="4"/>
    <s v="4 available / 11 sold"/>
    <n v="11"/>
    <s v="May 22, 2024 11:38:02 PDT"/>
    <s v="Nashville, Tennessee, United States"/>
    <x v="0"/>
    <n v="462"/>
    <s v="Nashville"/>
    <s v=" Tennessee"/>
    <s v=" United States"/>
    <m/>
    <n v="173"/>
    <n v="1561"/>
    <n v="1529"/>
  </r>
  <r>
    <x v="173"/>
    <x v="946"/>
    <s v="Eau de Toilette"/>
    <n v="50.79"/>
    <s v="US $50.79/ea"/>
    <m/>
    <s v="Limited quantity available / 7,506 sold"/>
    <n v="7506"/>
    <s v="May 24, 2024 10:26:59 PDT"/>
    <s v="Hackensack, New Jersey, United States"/>
    <x v="1"/>
    <n v="381229.74"/>
    <s v="Hackensack"/>
    <s v=" New Jersey"/>
    <s v=" United States"/>
    <m/>
    <n v="174"/>
    <n v="28"/>
    <n v="12"/>
  </r>
  <r>
    <x v="173"/>
    <x v="947"/>
    <s v="Eau de Parfum"/>
    <n v="27.26"/>
    <s v="US $27.26/ea"/>
    <n v="32"/>
    <s v="32 available / 4,977 sold"/>
    <n v="4977"/>
    <s v="May 24, 2024 10:39:07 PDT"/>
    <s v="Dallas, Texas, United States"/>
    <x v="0"/>
    <n v="135673.02000000002"/>
    <s v="Dallas"/>
    <s v=" Texas"/>
    <s v=" United States"/>
    <m/>
    <n v="174"/>
    <n v="57"/>
    <n v="64"/>
  </r>
  <r>
    <x v="173"/>
    <x v="948"/>
    <s v="Eau de Parfum"/>
    <n v="27.25"/>
    <s v="US $27.25/ea"/>
    <n v="10"/>
    <s v="More than 10 available / 3,555 sold"/>
    <n v="3555"/>
    <s v="May 24, 2024 11:08:02 PDT"/>
    <s v="Hackensack, New Jersey, United States"/>
    <x v="0"/>
    <n v="96873.75"/>
    <s v="Hackensack"/>
    <s v=" New Jersey"/>
    <s v=" United States"/>
    <m/>
    <n v="174"/>
    <n v="85"/>
    <n v="99"/>
  </r>
  <r>
    <x v="173"/>
    <x v="949"/>
    <s v="Eau de Toilette"/>
    <n v="44.93"/>
    <s v="US $44.93/ea"/>
    <n v="26"/>
    <s v="26 available / 2,098 sold"/>
    <n v="2098"/>
    <s v="May 21, 2024 22:39:15 PDT"/>
    <s v="Dallas, Texas, United States"/>
    <x v="1"/>
    <n v="94263.14"/>
    <s v="Dallas"/>
    <s v=" Texas"/>
    <s v=" United States"/>
    <m/>
    <n v="174"/>
    <n v="140"/>
    <n v="103"/>
  </r>
  <r>
    <x v="173"/>
    <x v="950"/>
    <s v="Eau de Toilette"/>
    <n v="29.78"/>
    <s v="US $29.78/ea"/>
    <m/>
    <s v="Limited quantity available / 604 sold"/>
    <n v="604"/>
    <s v="May 23, 2024 03:00:09 PDT"/>
    <s v="Dallas, Texas, United States"/>
    <x v="1"/>
    <n v="17987.12"/>
    <s v="Dallas"/>
    <s v=" Texas"/>
    <s v=" United States"/>
    <m/>
    <n v="174"/>
    <n v="316"/>
    <n v="336"/>
  </r>
  <r>
    <x v="173"/>
    <x v="951"/>
    <s v="Eau de Parfum"/>
    <n v="29.79"/>
    <s v="US $29.79/ea"/>
    <n v="10"/>
    <s v="More than 10 available / 541 sold"/>
    <n v="541"/>
    <s v="May 21, 2024 20:36:05 PDT"/>
    <s v="Hackensack, New Jersey, United States"/>
    <x v="0"/>
    <n v="16116.39"/>
    <s v="Hackensack"/>
    <s v=" New Jersey"/>
    <s v=" United States"/>
    <m/>
    <n v="174"/>
    <n v="343"/>
    <n v="364"/>
  </r>
  <r>
    <x v="173"/>
    <x v="952"/>
    <s v="Eau de Perfume"/>
    <n v="65.37"/>
    <s v="US $65.37/ea"/>
    <n v="16"/>
    <s v="16 available / 87 sold"/>
    <n v="87"/>
    <s v="May 02, 2024 01:30:37 PDT"/>
    <s v="Dallas, Texas, United States"/>
    <x v="1"/>
    <n v="5687.1900000000005"/>
    <s v="Dallas"/>
    <s v=" Texas"/>
    <s v=" United States"/>
    <m/>
    <n v="174"/>
    <n v="823"/>
    <n v="650"/>
  </r>
  <r>
    <x v="173"/>
    <x v="953"/>
    <s v="Eau de Toilette"/>
    <n v="17.95"/>
    <s v="US $17.95/ea"/>
    <n v="10"/>
    <s v="More than 10 available / 75 sold"/>
    <n v="75"/>
    <s v="Apr 02, 2024 11:24:36 PDT"/>
    <s v="Des Moines, Iowa, United States"/>
    <x v="1"/>
    <n v="1346.25"/>
    <s v="Des Moines"/>
    <s v=" Iowa"/>
    <s v=" United States"/>
    <m/>
    <n v="174"/>
    <n v="871"/>
    <n v="1129"/>
  </r>
  <r>
    <x v="173"/>
    <x v="954"/>
    <s v="Eau de Toilette"/>
    <n v="47.26"/>
    <s v="US $47.26/ea"/>
    <n v="88"/>
    <s v="88 available / 52 sold"/>
    <n v="52"/>
    <s v="May 09, 2024 11:34:50 PDT"/>
    <s v="Dallas, Texas, United States"/>
    <x v="1"/>
    <n v="2457.52"/>
    <s v="Dallas"/>
    <s v=" Texas"/>
    <s v=" United States"/>
    <m/>
    <n v="174"/>
    <n v="977"/>
    <n v="891"/>
  </r>
  <r>
    <x v="173"/>
    <x v="955"/>
    <s v="Eau de Parfum"/>
    <n v="52.99"/>
    <s v="US $52.99"/>
    <m/>
    <s v="Last One / 7 sold"/>
    <n v="7"/>
    <s v=""/>
    <s v="Miami, Florida, United States"/>
    <x v="1"/>
    <n v="370.93"/>
    <s v="Miami"/>
    <s v=" Florida"/>
    <s v=" United States"/>
    <m/>
    <n v="174"/>
    <n v="1686"/>
    <n v="1602"/>
  </r>
  <r>
    <x v="174"/>
    <x v="956"/>
    <s v="Perfume"/>
    <n v="24.19"/>
    <s v="US $24.19"/>
    <n v="15"/>
    <s v="15 available / 73 sold"/>
    <n v="73"/>
    <s v="May 09, 2024 08:15:16 PDT"/>
    <s v="Temple, Texas, United States"/>
    <x v="1"/>
    <n v="1765.8700000000001"/>
    <s v="Temple"/>
    <s v=" Texas"/>
    <s v=" United States"/>
    <m/>
    <n v="175"/>
    <n v="880"/>
    <n v="1008"/>
  </r>
  <r>
    <x v="175"/>
    <x v="957"/>
    <s v="Eau de Toilette"/>
    <n v="54.92"/>
    <s v="US $54.92/ea"/>
    <n v="124"/>
    <s v="124 available / 2,465 sold"/>
    <n v="2465"/>
    <s v="May 24, 2024 08:21:08 PDT"/>
    <s v="Dallas, Texas, United States"/>
    <x v="1"/>
    <n v="135377.80000000002"/>
    <s v="Dallas"/>
    <s v=" Texas"/>
    <s v=" United States"/>
    <m/>
    <n v="176"/>
    <n v="123"/>
    <n v="66"/>
  </r>
  <r>
    <x v="175"/>
    <x v="958"/>
    <s v="Eau de Toilette"/>
    <n v="54.91"/>
    <s v="US $54.91"/>
    <n v="10"/>
    <s v="More than 10 available / 2,206 sold"/>
    <n v="2206"/>
    <s v="May 24, 2024 08:29:02 PDT"/>
    <s v="Hackensack, New Jersey, United States"/>
    <x v="1"/>
    <n v="121131.45999999999"/>
    <s v="Hackensack"/>
    <s v=" New Jersey"/>
    <s v=" United States"/>
    <m/>
    <n v="176"/>
    <n v="134"/>
    <n v="77"/>
  </r>
  <r>
    <x v="175"/>
    <x v="959"/>
    <s v="Eau de Toilette"/>
    <n v="31.87"/>
    <s v="US $31.87/ea"/>
    <n v="6"/>
    <s v="6 available / 258 sold"/>
    <n v="258"/>
    <s v="May 23, 2024 16:28:06 PDT"/>
    <s v="Hackensack, New Jersey, United States"/>
    <x v="0"/>
    <n v="8222.4600000000009"/>
    <s v="Hackensack"/>
    <s v=" New Jersey"/>
    <s v=" United States"/>
    <m/>
    <n v="176"/>
    <n v="521"/>
    <n v="539"/>
  </r>
  <r>
    <x v="175"/>
    <x v="960"/>
    <s v="Eau De Toilette"/>
    <n v="24.35"/>
    <s v="US $24.35/ea"/>
    <n v="10"/>
    <s v="More than 10 available / 88 sold"/>
    <n v="88"/>
    <s v="May 24, 2024 10:21:23 PDT"/>
    <s v="Edison, New Jersey, United States"/>
    <x v="1"/>
    <n v="2142.8000000000002"/>
    <s v="Edison"/>
    <s v=" New Jersey"/>
    <s v=" United States"/>
    <m/>
    <n v="176"/>
    <n v="821"/>
    <n v="936"/>
  </r>
  <r>
    <x v="175"/>
    <x v="961"/>
    <s v="Eau de Toilette"/>
    <n v="44.61"/>
    <s v="US $44.61/ea"/>
    <n v="54"/>
    <s v="54 available / 27 sold"/>
    <n v="27"/>
    <s v="May 08, 2024 07:49:55 PDT"/>
    <s v="Dallas, Texas, United States"/>
    <x v="1"/>
    <n v="1204.47"/>
    <s v="Dallas"/>
    <s v=" Texas"/>
    <s v=" United States"/>
    <m/>
    <n v="176"/>
    <n v="1226"/>
    <n v="1174"/>
  </r>
  <r>
    <x v="175"/>
    <x v="962"/>
    <s v="Eau de Toilette"/>
    <n v="26.95"/>
    <s v="US $26.95"/>
    <n v="4"/>
    <s v="4 available / 5 sold"/>
    <n v="5"/>
    <s v=""/>
    <s v="Oneida, Tennessee, United States"/>
    <x v="1"/>
    <n v="134.75"/>
    <s v="Oneida"/>
    <s v=" Tennessee"/>
    <s v=" United States"/>
    <m/>
    <n v="176"/>
    <n v="1754"/>
    <n v="1835"/>
  </r>
  <r>
    <x v="175"/>
    <x v="963"/>
    <s v="Eau de Toilette"/>
    <n v="21"/>
    <s v="US $21.00"/>
    <n v="3"/>
    <s v="3 available / 2 sold"/>
    <n v="2"/>
    <s v="May 20, 2024 12:02:06 PDT"/>
    <s v="Mesa, Arizona, United States"/>
    <x v="0"/>
    <n v="42"/>
    <s v="Mesa"/>
    <s v=" Arizona"/>
    <s v=" United States"/>
    <m/>
    <n v="176"/>
    <n v="1891"/>
    <n v="1952"/>
  </r>
  <r>
    <x v="176"/>
    <x v="964"/>
    <s v="Eau de Perfume"/>
    <n v="17.989999999999998"/>
    <s v="US $17.99/ea"/>
    <n v="38"/>
    <s v="38 available / 549 sold"/>
    <n v="549"/>
    <s v="May 08, 2024 22:56:12 PDT"/>
    <s v="Dallas, Texas, United States"/>
    <x v="0"/>
    <n v="9876.5099999999984"/>
    <s v="Dallas"/>
    <s v=" Texas"/>
    <s v=" United States"/>
    <m/>
    <n v="177"/>
    <n v="339"/>
    <n v="487"/>
  </r>
  <r>
    <x v="177"/>
    <x v="965"/>
    <s v="Eau de Toilette"/>
    <n v="26.35"/>
    <s v="US $26.35/ea"/>
    <n v="127"/>
    <s v="127 available / 984 sold"/>
    <n v="984"/>
    <s v="May 24, 2024 09:11:08 PDT"/>
    <s v="Dallas, Texas, United States"/>
    <x v="0"/>
    <n v="25928.400000000001"/>
    <s v="Dallas"/>
    <s v=" Texas"/>
    <s v=" United States"/>
    <m/>
    <n v="178"/>
    <n v="239"/>
    <n v="275"/>
  </r>
  <r>
    <x v="177"/>
    <x v="966"/>
    <s v="Eau de Toilette"/>
    <n v="30.99"/>
    <s v="US $30.99"/>
    <n v="10"/>
    <s v="More than 10 available / 866 sold"/>
    <n v="866"/>
    <s v="May 13, 2024 10:02:02 PDT"/>
    <s v="Brooklyn, New York, United States"/>
    <x v="1"/>
    <n v="26837.34"/>
    <s v="Brooklyn"/>
    <s v=" New York"/>
    <s v=" United States"/>
    <m/>
    <n v="178"/>
    <n v="261"/>
    <n v="266"/>
  </r>
  <r>
    <x v="177"/>
    <x v="967"/>
    <s v="Eau de Toilette"/>
    <n v="19.39"/>
    <s v="US $19.39/ea"/>
    <n v="33"/>
    <s v="33 available / 651 sold"/>
    <n v="651"/>
    <s v="May 24, 2024 08:31:11 PDT"/>
    <s v="Dallas, Texas, United States"/>
    <x v="0"/>
    <n v="12622.890000000001"/>
    <s v="Dallas"/>
    <s v=" Texas"/>
    <s v=" United States"/>
    <m/>
    <n v="178"/>
    <n v="300"/>
    <n v="423"/>
  </r>
  <r>
    <x v="177"/>
    <x v="968"/>
    <s v="Eau de Toilette"/>
    <n v="37.979999999999997"/>
    <s v="US $37.98"/>
    <n v="10"/>
    <s v="More than 10 available / 612 sold"/>
    <n v="612"/>
    <s v="May 21, 2024 18:20:33 PDT"/>
    <s v="Hackensack, New Jersey, United States"/>
    <x v="1"/>
    <n v="23243.759999999998"/>
    <s v="Hackensack"/>
    <s v=" New Jersey"/>
    <s v=" United States"/>
    <m/>
    <n v="178"/>
    <n v="314"/>
    <n v="291"/>
  </r>
  <r>
    <x v="177"/>
    <x v="969"/>
    <s v="Eau de Toilette"/>
    <n v="28.11"/>
    <s v="US $28.11/ea"/>
    <n v="7"/>
    <s v="7 available / 542 sold"/>
    <n v="542"/>
    <s v="May 24, 2024 08:33:10 PDT"/>
    <s v="Dallas, Texas, United States"/>
    <x v="1"/>
    <n v="15235.619999999999"/>
    <s v="Dallas"/>
    <s v=" Texas"/>
    <s v=" United States"/>
    <m/>
    <n v="178"/>
    <n v="342"/>
    <n v="379"/>
  </r>
  <r>
    <x v="177"/>
    <x v="970"/>
    <s v="Eau de Toilette"/>
    <n v="27.4"/>
    <s v="US $27.40/ea"/>
    <n v="52"/>
    <s v="52 available / 397 sold"/>
    <n v="397"/>
    <s v="May 21, 2024 15:07:11 PDT"/>
    <s v="Dallas, Texas, United States"/>
    <x v="1"/>
    <n v="10877.8"/>
    <s v="Dallas"/>
    <s v=" Texas"/>
    <s v=" United States"/>
    <m/>
    <n v="178"/>
    <n v="419"/>
    <n v="460"/>
  </r>
  <r>
    <x v="178"/>
    <x v="971"/>
    <s v="Eau de Toilette"/>
    <n v="13.97"/>
    <s v="US $13.97/ea"/>
    <n v="31"/>
    <s v="31 available / 957 sold"/>
    <n v="957"/>
    <s v="May 11, 2024 23:42:49 PDT"/>
    <s v="Dallas, Texas, United States"/>
    <x v="1"/>
    <n v="13369.29"/>
    <s v="Dallas"/>
    <s v=" Texas"/>
    <s v=" United States"/>
    <m/>
    <n v="179"/>
    <n v="243"/>
    <n v="409"/>
  </r>
  <r>
    <x v="179"/>
    <x v="972"/>
    <s v="Eau de Toilette"/>
    <n v="15.4"/>
    <s v="US $15.40/ea"/>
    <n v="224"/>
    <s v="224 available / 3,942 sold"/>
    <n v="3942"/>
    <s v="May 21, 2024 20:09:06 PDT"/>
    <s v="Dallas, Texas, United States"/>
    <x v="1"/>
    <n v="60706.8"/>
    <s v="Dallas"/>
    <s v=" Texas"/>
    <s v=" United States"/>
    <m/>
    <n v="180"/>
    <n v="78"/>
    <n v="150"/>
  </r>
  <r>
    <x v="179"/>
    <x v="973"/>
    <s v="Eau de Toilette"/>
    <n v="15.65"/>
    <s v="US $15.65/ea"/>
    <n v="93"/>
    <s v="93 available / 2,777 sold"/>
    <n v="2777"/>
    <s v="May 21, 2024 10:00:07 PDT"/>
    <s v="Dallas, Texas, United States"/>
    <x v="1"/>
    <n v="43460.05"/>
    <s v="Dallas"/>
    <s v=" Texas"/>
    <s v=" United States"/>
    <m/>
    <n v="180"/>
    <n v="106"/>
    <n v="192"/>
  </r>
  <r>
    <x v="179"/>
    <x v="974"/>
    <s v="Eau de Toilette"/>
    <n v="14.57"/>
    <s v="US $14.57/ea"/>
    <n v="54"/>
    <s v="54 available / 63 sold"/>
    <n v="63"/>
    <s v="May 19, 2024 12:27:34 PDT"/>
    <s v="Dallas, Texas, United States"/>
    <x v="1"/>
    <n v="917.91"/>
    <s v="Dallas"/>
    <s v=" Texas"/>
    <s v=" United States"/>
    <m/>
    <n v="180"/>
    <n v="928"/>
    <n v="1286"/>
  </r>
  <r>
    <x v="179"/>
    <x v="975"/>
    <s v="Fragrances"/>
    <n v="13.15"/>
    <s v="US $13.15"/>
    <n v="3"/>
    <s v="3 available / 7 sold"/>
    <n v="7"/>
    <s v="May 22, 2024 18:38:34 PDT"/>
    <s v="Brooklyn, New York, United States"/>
    <x v="1"/>
    <n v="92.05"/>
    <s v="Brooklyn"/>
    <s v=" New York"/>
    <s v=" United States"/>
    <m/>
    <n v="180"/>
    <n v="1686"/>
    <n v="1885"/>
  </r>
  <r>
    <x v="180"/>
    <x v="976"/>
    <s v="Eau de Toilette"/>
    <n v="21.95"/>
    <s v="US $21.95/ea"/>
    <n v="5"/>
    <s v="5 available"/>
    <m/>
    <s v=""/>
    <s v="Los Angeles, California, United States"/>
    <x v="0"/>
    <n v="0"/>
    <s v="Los Angeles"/>
    <s v=" California"/>
    <s v=" United States"/>
    <m/>
    <n v="181"/>
    <e v="#N/A"/>
    <n v="1979"/>
  </r>
  <r>
    <x v="181"/>
    <x v="977"/>
    <s v="Eau de Parfum"/>
    <n v="94.99"/>
    <s v="US $94.99/ea"/>
    <n v="10"/>
    <s v="10 available / 1,024 sold"/>
    <n v="1024"/>
    <s v="May 24, 2024 08:44:57 PDT"/>
    <s v="Katy, Texas, United States"/>
    <x v="1"/>
    <n v="97269.759999999995"/>
    <s v="Katy"/>
    <s v=" Texas"/>
    <s v=" United States"/>
    <m/>
    <n v="182"/>
    <n v="233"/>
    <n v="98"/>
  </r>
  <r>
    <x v="181"/>
    <x v="978"/>
    <s v="Eau de Parfum"/>
    <n v="12.95"/>
    <s v="US $12.95/ea"/>
    <n v="10"/>
    <s v="More than 10 available / 594 sold"/>
    <n v="594"/>
    <s v="May 18, 2024 19:20:42 PDT"/>
    <s v="Pearland, Texas, United States"/>
    <x v="1"/>
    <n v="7692.2999999999993"/>
    <s v="Pearland"/>
    <s v=" Texas"/>
    <s v=" United States"/>
    <m/>
    <n v="182"/>
    <n v="321"/>
    <n v="554"/>
  </r>
  <r>
    <x v="181"/>
    <x v="979"/>
    <s v="Eau de Toilette"/>
    <n v="114.99"/>
    <s v="US $114.99/ea"/>
    <n v="10"/>
    <s v="10 available / 539 sold"/>
    <n v="539"/>
    <s v="May 23, 2024 22:43:23 PDT"/>
    <s v="Katy, Texas, United States"/>
    <x v="1"/>
    <n v="61979.61"/>
    <s v="Katy"/>
    <s v=" Texas"/>
    <s v=" United States"/>
    <m/>
    <n v="182"/>
    <n v="346"/>
    <n v="147"/>
  </r>
  <r>
    <x v="181"/>
    <x v="980"/>
    <s v="Eau de Toilette"/>
    <n v="55.99"/>
    <s v="US $55.99/ea"/>
    <n v="10"/>
    <s v="10 available / 368 sold"/>
    <n v="368"/>
    <s v="May 22, 2024 14:25:46 PDT"/>
    <s v="Katy, Texas, United States"/>
    <x v="1"/>
    <n v="20604.32"/>
    <s v="Katy"/>
    <s v=" Texas"/>
    <s v=" United States"/>
    <m/>
    <n v="182"/>
    <n v="437"/>
    <n v="312"/>
  </r>
  <r>
    <x v="181"/>
    <x v="981"/>
    <s v="Eau de Toilette"/>
    <n v="51.99"/>
    <s v="US $51.99/ea"/>
    <n v="10"/>
    <s v="More than 10 available / 248 sold"/>
    <n v="248"/>
    <s v="May 24, 2024 10:17:45 PDT"/>
    <s v="Detroit, Michigan, United States"/>
    <x v="1"/>
    <n v="12893.52"/>
    <s v="Detroit"/>
    <s v=" Michigan"/>
    <s v=" United States"/>
    <m/>
    <n v="182"/>
    <n v="535"/>
    <n v="418"/>
  </r>
  <r>
    <x v="181"/>
    <x v="982"/>
    <s v="Eau de Toilette"/>
    <n v="58.94"/>
    <s v="US $58.94/ea"/>
    <n v="95"/>
    <s v="95 available / 129 sold"/>
    <n v="129"/>
    <s v="May 23, 2024 08:46:38 PDT"/>
    <s v="Dallas, Texas, United States"/>
    <x v="0"/>
    <n v="7603.2599999999993"/>
    <s v="Dallas"/>
    <s v=" Texas"/>
    <s v=" United States"/>
    <m/>
    <n v="182"/>
    <n v="708"/>
    <n v="557"/>
  </r>
  <r>
    <x v="181"/>
    <x v="983"/>
    <s v="Eau de Toilette"/>
    <n v="45.49"/>
    <s v="US $45.49/ea"/>
    <n v="2"/>
    <s v="2 available / 116 sold"/>
    <n v="116"/>
    <s v="May 24, 2024 03:20:23 PDT"/>
    <s v="Cincinnati, Ohio, United States"/>
    <x v="1"/>
    <n v="5276.84"/>
    <s v="Cincinnati"/>
    <s v=" Ohio"/>
    <s v=" United States"/>
    <m/>
    <n v="182"/>
    <n v="749"/>
    <n v="671"/>
  </r>
  <r>
    <x v="181"/>
    <x v="984"/>
    <s v="Eau de Toilette"/>
    <n v="51.99"/>
    <s v="US $51.99/ea"/>
    <n v="10"/>
    <s v="More than 10 available / 73 sold"/>
    <n v="73"/>
    <s v="May 22, 2024 08:29:08 PDT"/>
    <s v="Dearborn Heights, Michigan, United States"/>
    <x v="1"/>
    <n v="3795.27"/>
    <s v="Dearborn Heights"/>
    <s v=" Michigan"/>
    <s v=" United States"/>
    <m/>
    <n v="182"/>
    <n v="880"/>
    <n v="760"/>
  </r>
  <r>
    <x v="181"/>
    <x v="985"/>
    <s v="Eau de Toilette"/>
    <n v="136"/>
    <s v="US $136.00"/>
    <n v="5"/>
    <s v="5 available / 51 sold"/>
    <n v="51"/>
    <s v="May 23, 2024 16:34:42 PDT"/>
    <s v="Miami, Florida, United States"/>
    <x v="1"/>
    <n v="6936"/>
    <s v="Miami"/>
    <s v=" Florida"/>
    <s v=" United States"/>
    <m/>
    <n v="182"/>
    <n v="986"/>
    <n v="596"/>
  </r>
  <r>
    <x v="181"/>
    <x v="986"/>
    <s v="Eau de Toillette"/>
    <n v="92"/>
    <s v="US $92.00"/>
    <n v="3"/>
    <s v="3 available / 37 sold"/>
    <n v="37"/>
    <s v="May 19, 2024 11:37:40 PDT"/>
    <s v="NEW YORK, United States"/>
    <x v="1"/>
    <n v="3404"/>
    <s v="NEW YORK"/>
    <s v=" United States"/>
    <m/>
    <m/>
    <n v="182"/>
    <n v="1108"/>
    <n v="791"/>
  </r>
  <r>
    <x v="181"/>
    <x v="987"/>
    <s v="Eau de Toilette"/>
    <n v="48.99"/>
    <s v="US $48.99/ea"/>
    <n v="10"/>
    <s v="More than 10 available / 30 sold"/>
    <n v="30"/>
    <s v="May 24, 2024 07:13:17 PDT"/>
    <s v="Detroit, Michigan, United States"/>
    <x v="1"/>
    <n v="1469.7"/>
    <s v="Detroit"/>
    <s v=" Michigan"/>
    <s v=" United States"/>
    <m/>
    <n v="182"/>
    <n v="1184"/>
    <n v="1081"/>
  </r>
  <r>
    <x v="181"/>
    <x v="988"/>
    <s v="Eau de Toilette"/>
    <n v="92"/>
    <s v="US $92.00"/>
    <n v="3"/>
    <s v="3 available / 29 sold"/>
    <n v="29"/>
    <s v="May 20, 2024 23:59:09 PDT"/>
    <s v="NEW YORK, United States"/>
    <x v="1"/>
    <n v="2668"/>
    <s v="NEW YORK"/>
    <s v=" United States"/>
    <m/>
    <m/>
    <n v="182"/>
    <n v="1204"/>
    <n v="867"/>
  </r>
  <r>
    <x v="181"/>
    <x v="989"/>
    <s v="Eau de Toilette"/>
    <n v="12.2"/>
    <s v="US $12.20"/>
    <n v="10"/>
    <s v="More than 10 available / 5 sold"/>
    <n v="5"/>
    <s v="May 20, 2024 14:43:18 PDT"/>
    <s v="Miami, Florida, United States"/>
    <x v="1"/>
    <n v="61"/>
    <s v="Miami"/>
    <s v=" Florida"/>
    <s v=" United States"/>
    <m/>
    <n v="182"/>
    <n v="1754"/>
    <n v="1929"/>
  </r>
  <r>
    <x v="181"/>
    <x v="990"/>
    <s v="Eau de Parfum"/>
    <n v="169"/>
    <s v="US $169.00"/>
    <m/>
    <s v=""/>
    <m/>
    <s v=""/>
    <s v="Winter Haven, Florida, United States"/>
    <x v="1"/>
    <n v="0"/>
    <s v="Winter Haven"/>
    <s v=" Florida"/>
    <s v=" United States"/>
    <m/>
    <n v="182"/>
    <e v="#N/A"/>
    <n v="1979"/>
  </r>
  <r>
    <x v="182"/>
    <x v="991"/>
    <s v="Eau de Parfum"/>
    <n v="29.66"/>
    <s v="US $29.66"/>
    <n v="10"/>
    <s v="More than 10 available / 163 sold"/>
    <n v="163"/>
    <s v="May 13, 2024 04:10:57 PDT"/>
    <s v="Sevlievo, Bulgaria"/>
    <x v="0"/>
    <n v="4834.58"/>
    <s v="Sevlievo"/>
    <s v=" Bulgaria"/>
    <m/>
    <m/>
    <n v="183"/>
    <n v="639"/>
    <n v="691"/>
  </r>
  <r>
    <x v="183"/>
    <x v="992"/>
    <s v="Eau de Toilette"/>
    <n v="23.68"/>
    <s v="US $23.68/ea"/>
    <n v="10"/>
    <s v="More than 10 available / 1,576 sold"/>
    <n v="1576"/>
    <s v="May 22, 2024 21:41:05 PDT"/>
    <s v="Hackensack, New Jersey, United States"/>
    <x v="0"/>
    <n v="37319.68"/>
    <s v="Hackensack"/>
    <s v=" New Jersey"/>
    <s v=" United States"/>
    <m/>
    <n v="184"/>
    <n v="179"/>
    <n v="217"/>
  </r>
  <r>
    <x v="183"/>
    <x v="993"/>
    <s v="Eau de Toilette"/>
    <n v="15.99"/>
    <s v="US $15.99"/>
    <n v="22"/>
    <s v="22 available / 18 sold"/>
    <n v="18"/>
    <s v="Apr 05, 2024 08:42:47 PDT"/>
    <s v="Highland Park, Michigan, United States"/>
    <x v="0"/>
    <n v="287.82"/>
    <s v="Highland Park"/>
    <s v=" Michigan"/>
    <s v=" United States"/>
    <m/>
    <n v="184"/>
    <n v="1389"/>
    <n v="1675"/>
  </r>
  <r>
    <x v="184"/>
    <x v="994"/>
    <s v="Eau de Parfum"/>
    <n v="20.93"/>
    <s v="US $20.93/ea"/>
    <m/>
    <s v="Limited quantity available / 1,484 sold"/>
    <n v="1484"/>
    <s v="May 19, 2024 20:52:45 PDT"/>
    <s v="Hackensack, New Jersey, United States"/>
    <x v="0"/>
    <n v="31060.12"/>
    <s v="Hackensack"/>
    <s v=" New Jersey"/>
    <s v=" United States"/>
    <m/>
    <n v="185"/>
    <n v="187"/>
    <n v="250"/>
  </r>
  <r>
    <x v="184"/>
    <x v="995"/>
    <s v="Eau de Parfum"/>
    <n v="18.989999999999998"/>
    <s v="US $18.99/ea"/>
    <n v="73"/>
    <s v="73 available / 886 sold"/>
    <n v="886"/>
    <s v="May 22, 2024 22:59:15 PDT"/>
    <s v="Dallas, Texas, United States"/>
    <x v="0"/>
    <n v="16825.14"/>
    <s v="Dallas"/>
    <s v=" Texas"/>
    <s v=" United States"/>
    <m/>
    <n v="185"/>
    <n v="257"/>
    <n v="355"/>
  </r>
  <r>
    <x v="185"/>
    <x v="996"/>
    <s v="Eau de Parfum"/>
    <n v="26.14"/>
    <s v="US $26.14/ea"/>
    <n v="10"/>
    <s v="More than 10 available / 2,724 sold"/>
    <n v="2724"/>
    <s v="May 23, 2024 09:27:27 PDT"/>
    <s v="Hackensack, New Jersey, United States"/>
    <x v="0"/>
    <n v="71205.36"/>
    <s v="Hackensack"/>
    <s v=" New Jersey"/>
    <s v=" United States"/>
    <m/>
    <n v="186"/>
    <n v="109"/>
    <n v="136"/>
  </r>
  <r>
    <x v="185"/>
    <x v="997"/>
    <s v="Eau de Parfum"/>
    <n v="26.15"/>
    <s v="US $26.15/ea"/>
    <n v="52"/>
    <s v="52 available / 1,386 sold"/>
    <n v="1386"/>
    <s v="May 12, 2024 17:47:06 PDT"/>
    <s v="Dallas, Texas, United States"/>
    <x v="0"/>
    <n v="36243.9"/>
    <s v="Dallas"/>
    <s v=" Texas"/>
    <s v=" United States"/>
    <m/>
    <n v="186"/>
    <n v="196"/>
    <n v="225"/>
  </r>
  <r>
    <x v="185"/>
    <x v="998"/>
    <s v="Fragrance Mist"/>
    <n v="10.98"/>
    <s v="US $10.98"/>
    <n v="10"/>
    <s v="10 available / 279 sold"/>
    <n v="279"/>
    <s v="May 22, 2024 11:23:48 PDT"/>
    <s v="Hackensack, New Jersey, United States"/>
    <x v="0"/>
    <n v="3063.42"/>
    <s v="Hackensack"/>
    <s v=" New Jersey"/>
    <s v=" United States"/>
    <m/>
    <n v="186"/>
    <n v="500"/>
    <n v="823"/>
  </r>
  <r>
    <x v="186"/>
    <x v="999"/>
    <s v="Eau de Toilette"/>
    <n v="27.84"/>
    <s v="US $27.84/ea"/>
    <m/>
    <s v="Limited quantity available / 85 sold"/>
    <n v="85"/>
    <s v="Apr 30, 2024 06:45:20 PDT"/>
    <s v="Dallas, Texas, United States"/>
    <x v="1"/>
    <n v="2366.4"/>
    <s v="Dallas"/>
    <s v=" Texas"/>
    <s v=" United States"/>
    <m/>
    <n v="187"/>
    <n v="828"/>
    <n v="904"/>
  </r>
  <r>
    <x v="187"/>
    <x v="1000"/>
    <s v="Eau de Toilette"/>
    <n v="33.520000000000003"/>
    <s v="US $33.52/ea"/>
    <n v="131"/>
    <s v="131 available / 2,846 sold"/>
    <n v="2846"/>
    <s v="May 21, 2024 11:29:33 PDT"/>
    <s v="Dallas, Texas, United States"/>
    <x v="0"/>
    <n v="95397.920000000013"/>
    <s v="Dallas"/>
    <s v=" Texas"/>
    <s v=" United States"/>
    <m/>
    <n v="188"/>
    <n v="103"/>
    <n v="102"/>
  </r>
  <r>
    <x v="187"/>
    <x v="1001"/>
    <s v="Eau de Perfume"/>
    <n v="31.14"/>
    <s v="US $31.14/ea"/>
    <n v="25"/>
    <s v="25 available / 2,503 sold"/>
    <n v="2503"/>
    <s v="May 24, 2024 08:05:06 PDT"/>
    <s v="Dallas, Texas, United States"/>
    <x v="0"/>
    <n v="77943.42"/>
    <s v="Dallas"/>
    <s v=" Texas"/>
    <s v=" United States"/>
    <m/>
    <n v="188"/>
    <n v="118"/>
    <n v="124"/>
  </r>
  <r>
    <x v="187"/>
    <x v="1002"/>
    <s v="Eau de Perfume"/>
    <n v="37.020000000000003"/>
    <s v="US $37.02/ea"/>
    <n v="25"/>
    <s v="25 available / 1,926 sold"/>
    <n v="1926"/>
    <s v="May 24, 2024 08:52:07 PDT"/>
    <s v="Dallas, Texas, United States"/>
    <x v="0"/>
    <n v="71300.52"/>
    <s v="Dallas"/>
    <s v=" Texas"/>
    <s v=" United States"/>
    <m/>
    <n v="188"/>
    <n v="154"/>
    <n v="134"/>
  </r>
  <r>
    <x v="187"/>
    <x v="1003"/>
    <s v="Eau de Parfum"/>
    <n v="38.89"/>
    <s v="US $38.89/ea"/>
    <n v="25"/>
    <s v="25 available / 1,832 sold"/>
    <n v="1832"/>
    <s v="May 16, 2024 21:23:33 PDT"/>
    <s v="Dallas, Texas, United States"/>
    <x v="0"/>
    <n v="71246.48"/>
    <s v="Dallas"/>
    <s v=" Texas"/>
    <s v=" United States"/>
    <m/>
    <n v="188"/>
    <n v="161"/>
    <n v="135"/>
  </r>
  <r>
    <x v="187"/>
    <x v="1004"/>
    <s v="Eau de Toilette"/>
    <n v="25.23"/>
    <s v="US $25.23/ea"/>
    <n v="8"/>
    <s v="8 available / 909 sold"/>
    <n v="909"/>
    <s v="May 23, 2024 12:50:15 PDT"/>
    <s v="Dallas, Texas, United States"/>
    <x v="0"/>
    <n v="22934.07"/>
    <s v="Dallas"/>
    <s v=" Texas"/>
    <s v=" United States"/>
    <m/>
    <n v="188"/>
    <n v="253"/>
    <n v="293"/>
  </r>
  <r>
    <x v="187"/>
    <x v="1005"/>
    <s v="Eau de Parfum"/>
    <n v="58.61"/>
    <s v="US $58.61/ea"/>
    <m/>
    <s v="Limited quantity available / 770 sold"/>
    <n v="770"/>
    <s v="May 21, 2024 03:16:40 PDT"/>
    <s v="Hackensack, New Jersey, United States"/>
    <x v="0"/>
    <n v="45129.7"/>
    <s v="Hackensack"/>
    <s v=" New Jersey"/>
    <s v=" United States"/>
    <m/>
    <n v="188"/>
    <n v="273"/>
    <n v="190"/>
  </r>
  <r>
    <x v="187"/>
    <x v="1006"/>
    <s v="Eau de Toilette"/>
    <n v="24.51"/>
    <s v="US $24.51"/>
    <m/>
    <s v="Last One / 601 sold"/>
    <n v="601"/>
    <s v="May 24, 2024 07:33:35 PDT"/>
    <s v="Dallas, Texas, United States"/>
    <x v="0"/>
    <n v="14730.51"/>
    <s v="Dallas"/>
    <s v=" Texas"/>
    <s v=" United States"/>
    <m/>
    <n v="188"/>
    <n v="318"/>
    <n v="387"/>
  </r>
  <r>
    <x v="187"/>
    <x v="1007"/>
    <s v="Eau de Toilette"/>
    <n v="34.43"/>
    <s v="US $34.43/ea"/>
    <n v="16"/>
    <s v="16 available / 563 sold"/>
    <n v="563"/>
    <s v="May 24, 2024 07:50:09 PDT"/>
    <s v="Dallas, Texas, United States"/>
    <x v="0"/>
    <n v="19384.09"/>
    <s v="Dallas"/>
    <s v=" Texas"/>
    <s v=" United States"/>
    <m/>
    <n v="188"/>
    <n v="333"/>
    <n v="323"/>
  </r>
  <r>
    <x v="187"/>
    <x v="1008"/>
    <s v="Eau de Parfum"/>
    <n v="28.18"/>
    <s v="US $28.18/ea"/>
    <n v="10"/>
    <s v="More than 10 available / 131 sold"/>
    <n v="131"/>
    <s v="May 22, 2024 15:03:19 PDT"/>
    <s v="Hackensack, New Jersey, United States"/>
    <x v="0"/>
    <n v="3691.58"/>
    <s v="Hackensack"/>
    <s v=" New Jersey"/>
    <s v=" United States"/>
    <m/>
    <n v="188"/>
    <n v="698"/>
    <n v="767"/>
  </r>
  <r>
    <x v="187"/>
    <x v="1009"/>
    <s v="Eau de Toilette"/>
    <n v="16.5"/>
    <s v="US $16.50/ea"/>
    <n v="5"/>
    <s v="5 available / 67 sold"/>
    <n v="67"/>
    <s v="May 23, 2024 12:09:40 PDT"/>
    <s v="Roseville, California, United States"/>
    <x v="1"/>
    <n v="1105.5"/>
    <s v="Roseville"/>
    <s v=" California"/>
    <s v=" United States"/>
    <m/>
    <n v="188"/>
    <n v="906"/>
    <n v="1217"/>
  </r>
  <r>
    <x v="187"/>
    <x v="1010"/>
    <s v="Eau de Toilette"/>
    <n v="68.72"/>
    <s v="US $68.72/ea"/>
    <n v="10"/>
    <s v="More than 10 available / 55 sold"/>
    <n v="55"/>
    <s v="May 23, 2024 02:11:39 PDT"/>
    <s v="Ann Arbor, Michigan, United States"/>
    <x v="1"/>
    <n v="3779.6"/>
    <s v="Ann Arbor"/>
    <s v=" Michigan"/>
    <s v=" United States"/>
    <m/>
    <n v="188"/>
    <n v="965"/>
    <n v="761"/>
  </r>
  <r>
    <x v="187"/>
    <x v="1011"/>
    <s v="Eau De Parfum"/>
    <n v="58.62"/>
    <s v="US $58.62/ea"/>
    <n v="10"/>
    <s v="More than 10 available / 48 sold"/>
    <n v="48"/>
    <s v="May 21, 2024 19:32:40 PDT"/>
    <s v="Edison, New Jersey, United States"/>
    <x v="0"/>
    <n v="2813.7599999999998"/>
    <s v="Edison"/>
    <s v=" New Jersey"/>
    <s v=" United States"/>
    <m/>
    <n v="188"/>
    <n v="1006"/>
    <n v="852"/>
  </r>
  <r>
    <x v="187"/>
    <x v="1012"/>
    <s v="Eau de Parfum"/>
    <n v="49.81"/>
    <s v="US $49.81"/>
    <n v="3"/>
    <s v="3 available / 30 sold"/>
    <n v="30"/>
    <s v="May 23, 2024 10:45:18 PDT"/>
    <s v="Brooklyn, New York, United States"/>
    <x v="0"/>
    <n v="1494.3000000000002"/>
    <s v="Brooklyn"/>
    <s v=" New York"/>
    <s v=" United States"/>
    <m/>
    <n v="188"/>
    <n v="1184"/>
    <n v="1077"/>
  </r>
  <r>
    <x v="187"/>
    <x v="1013"/>
    <s v="Eau de Perfume"/>
    <n v="36.94"/>
    <s v="US $36.94/ea"/>
    <n v="214"/>
    <s v="214 available / 30 sold"/>
    <n v="30"/>
    <s v="May 15, 2024 01:11:01 PDT"/>
    <s v="Dallas, Texas, United States"/>
    <x v="0"/>
    <n v="1108.1999999999998"/>
    <s v="Dallas"/>
    <s v=" Texas"/>
    <s v=" United States"/>
    <m/>
    <n v="188"/>
    <n v="1184"/>
    <n v="1216"/>
  </r>
  <r>
    <x v="187"/>
    <x v="1014"/>
    <s v="Eau de Toilette"/>
    <n v="36.99"/>
    <s v="US $36.99"/>
    <n v="4"/>
    <s v="4 available / 16 sold"/>
    <n v="16"/>
    <s v="May 23, 2024 20:57:06 PDT"/>
    <s v="Melissa, Texas, United States"/>
    <x v="1"/>
    <n v="591.84"/>
    <s v="Melissa"/>
    <s v=" Texas"/>
    <s v=" United States"/>
    <m/>
    <n v="188"/>
    <n v="1433"/>
    <n v="1441"/>
  </r>
  <r>
    <x v="187"/>
    <x v="1015"/>
    <s v="Fragrances"/>
    <n v="45.11"/>
    <s v="US $45.11"/>
    <n v="3"/>
    <s v="3 available / 15 sold"/>
    <n v="15"/>
    <s v="May 23, 2024 05:10:19 PDT"/>
    <s v="Brooklyn, New York, United States"/>
    <x v="0"/>
    <n v="676.65"/>
    <s v="Brooklyn"/>
    <s v=" New York"/>
    <s v=" United States"/>
    <m/>
    <n v="188"/>
    <n v="1456"/>
    <n v="1383"/>
  </r>
  <r>
    <x v="187"/>
    <x v="1016"/>
    <s v="Eau de Toilette"/>
    <n v="31.95"/>
    <s v="US $31.95"/>
    <n v="3"/>
    <s v="3 available / 8 sold"/>
    <n v="8"/>
    <s v="May 22, 2024 12:57:17 PDT"/>
    <s v="Brooklyn, New York, United States"/>
    <x v="1"/>
    <n v="255.6"/>
    <s v="Brooklyn"/>
    <s v=" New York"/>
    <s v=" United States"/>
    <m/>
    <n v="188"/>
    <n v="1644"/>
    <n v="1700"/>
  </r>
  <r>
    <x v="187"/>
    <x v="1017"/>
    <s v="Eau de Toilette"/>
    <n v="24.43"/>
    <s v="US $24.43"/>
    <n v="3"/>
    <s v="3 available / 4 sold"/>
    <n v="4"/>
    <s v="May 21, 2024 20:38:20 PDT"/>
    <s v="Brooklyn, New York, United States"/>
    <x v="1"/>
    <n v="97.72"/>
    <s v="Brooklyn"/>
    <s v=" New York"/>
    <s v=" United States"/>
    <m/>
    <n v="188"/>
    <n v="1798"/>
    <n v="1878"/>
  </r>
  <r>
    <x v="188"/>
    <x v="1018"/>
    <s v="Eau de Toilette"/>
    <n v="26.81"/>
    <s v="US $26.81/ea"/>
    <m/>
    <s v="Limited quantity available / 478 sold"/>
    <n v="478"/>
    <s v="May 24, 2024 09:37:10 PDT"/>
    <s v="Dallas, Texas, United States"/>
    <x v="0"/>
    <n v="12815.18"/>
    <s v="Dallas"/>
    <s v=" Texas"/>
    <s v=" United States"/>
    <m/>
    <n v="189"/>
    <n v="368"/>
    <n v="420"/>
  </r>
  <r>
    <x v="189"/>
    <x v="1019"/>
    <s v="Eau de Cologne"/>
    <n v="4.95"/>
    <s v="US $4.95/ea"/>
    <n v="10"/>
    <s v="More than 10 available / 3,954 sold"/>
    <n v="3954"/>
    <s v="May 16, 2024 02:57:23 PDT"/>
    <s v="Pearland, Texas, United States"/>
    <x v="0"/>
    <n v="19572.3"/>
    <s v="Pearland"/>
    <s v=" Texas"/>
    <s v=" United States"/>
    <m/>
    <n v="190"/>
    <n v="77"/>
    <n v="320"/>
  </r>
  <r>
    <x v="189"/>
    <x v="1020"/>
    <s v="Eau de Cologne"/>
    <n v="17"/>
    <s v="US $17.00"/>
    <n v="5"/>
    <s v="5 available / 968 sold"/>
    <n v="968"/>
    <s v="May 21, 2024 08:49:14 PDT"/>
    <s v="Camarillo, California, United States"/>
    <x v="0"/>
    <n v="16456"/>
    <s v="Camarillo"/>
    <s v=" California"/>
    <s v=" United States"/>
    <m/>
    <n v="190"/>
    <n v="242"/>
    <n v="358"/>
  </r>
  <r>
    <x v="189"/>
    <x v="1021"/>
    <s v="Eau de Cologne"/>
    <n v="49.99"/>
    <s v="US $49.99"/>
    <n v="7"/>
    <s v="7 available / 122 sold"/>
    <n v="122"/>
    <s v="May 23, 2024 05:56:00 PDT"/>
    <s v="United States, Canada"/>
    <x v="0"/>
    <n v="6098.7800000000007"/>
    <s v="United States"/>
    <s v=" Canada"/>
    <m/>
    <m/>
    <n v="190"/>
    <n v="729"/>
    <n v="634"/>
  </r>
  <r>
    <x v="189"/>
    <x v="1022"/>
    <s v="Eau de Cologne"/>
    <n v="49.99"/>
    <s v="US $49.99/ea"/>
    <n v="6"/>
    <s v="6 available / 117 sold"/>
    <n v="117"/>
    <s v="May 20, 2024 17:32:38 PDT"/>
    <s v="United States, Hong Kong"/>
    <x v="0"/>
    <n v="5848.83"/>
    <s v="United States"/>
    <s v=" Hong Kong"/>
    <m/>
    <m/>
    <n v="190"/>
    <n v="746"/>
    <n v="644"/>
  </r>
  <r>
    <x v="189"/>
    <x v="1023"/>
    <s v="Perfume"/>
    <n v="73.989999999999995"/>
    <s v="US $73.99"/>
    <n v="7"/>
    <s v="7 available / 52 sold"/>
    <n v="52"/>
    <s v="May 19, 2024 22:29:14 PDT"/>
    <s v="Las Vegas, Nevada, United States"/>
    <x v="0"/>
    <n v="3847.4799999999996"/>
    <s v="Las Vegas"/>
    <s v=" Nevada"/>
    <s v=" United States"/>
    <m/>
    <n v="190"/>
    <n v="977"/>
    <n v="755"/>
  </r>
  <r>
    <x v="189"/>
    <x v="1024"/>
    <s v="Eau de Cologne"/>
    <n v="15.98"/>
    <s v="US $15.98/ea"/>
    <n v="10"/>
    <s v="More than 10 available / 40 sold"/>
    <n v="40"/>
    <s v="May 24, 2024 02:23:41 PDT"/>
    <s v="Houston, Texas, United States"/>
    <x v="0"/>
    <n v="639.20000000000005"/>
    <s v="Houston"/>
    <s v=" Texas"/>
    <s v=" United States"/>
    <m/>
    <n v="190"/>
    <n v="1072"/>
    <n v="1412"/>
  </r>
  <r>
    <x v="189"/>
    <x v="1025"/>
    <s v="Eau de Cologne"/>
    <n v="16.989999999999998"/>
    <s v="US $16.99"/>
    <n v="10"/>
    <s v="10 available / 39 sold"/>
    <n v="39"/>
    <s v="May 19, 2024 11:41:14 PDT"/>
    <s v="Laguna Niguel, California, United States"/>
    <x v="0"/>
    <n v="662.6099999999999"/>
    <s v="Laguna Niguel"/>
    <s v=" California"/>
    <s v=" United States"/>
    <m/>
    <n v="190"/>
    <n v="1085"/>
    <n v="1393"/>
  </r>
  <r>
    <x v="189"/>
    <x v="1026"/>
    <s v="Eau de Cologne"/>
    <n v="59.99"/>
    <s v="US $59.99"/>
    <n v="5"/>
    <s v="5 available / 36 sold"/>
    <n v="36"/>
    <s v="May 21, 2024 02:54:27 PDT"/>
    <s v="Hong Kong, Hong Kong"/>
    <x v="0"/>
    <n v="2159.64"/>
    <s v="Hong Kong"/>
    <s v=" Hong Kong"/>
    <m/>
    <m/>
    <n v="190"/>
    <n v="1122"/>
    <n v="929"/>
  </r>
  <r>
    <x v="189"/>
    <x v="1027"/>
    <s v="Eau de Cologne"/>
    <n v="95.99"/>
    <s v="US $95.99"/>
    <n v="10"/>
    <s v="More than 10 available / 30 sold"/>
    <n v="30"/>
    <s v="May 08, 2024 03:29:02 PDT"/>
    <s v="Las Vegas, Nevada, United States"/>
    <x v="0"/>
    <n v="2879.7"/>
    <s v="Las Vegas"/>
    <s v=" Nevada"/>
    <s v=" United States"/>
    <m/>
    <n v="190"/>
    <n v="1184"/>
    <n v="845"/>
  </r>
  <r>
    <x v="189"/>
    <x v="1020"/>
    <s v="Eau de Cologne"/>
    <n v="16.98"/>
    <s v="US $16.98/ea"/>
    <n v="10"/>
    <s v="More than 10 available / 27 sold"/>
    <n v="27"/>
    <s v="May 24, 2024 03:58:41 PDT"/>
    <s v="Houston, Texas, United States"/>
    <x v="0"/>
    <n v="458.46000000000004"/>
    <s v="Houston"/>
    <s v=" Texas"/>
    <s v=" United States"/>
    <m/>
    <n v="190"/>
    <n v="1226"/>
    <n v="1533"/>
  </r>
  <r>
    <x v="189"/>
    <x v="1028"/>
    <s v="Eau de Cologne"/>
    <n v="79.989999999999995"/>
    <s v="US $79.99"/>
    <n v="10"/>
    <s v="More than 10 available / 15 sold"/>
    <n v="15"/>
    <s v="Apr 30, 2024 01:12:45 PDT"/>
    <s v="Las Vegas, Nevada, United States"/>
    <x v="0"/>
    <n v="1199.8499999999999"/>
    <s v="Las Vegas"/>
    <s v=" Nevada"/>
    <s v=" United States"/>
    <m/>
    <n v="190"/>
    <n v="1456"/>
    <n v="1177"/>
  </r>
  <r>
    <x v="189"/>
    <x v="1029"/>
    <s v="Perfume"/>
    <n v="49.99"/>
    <s v="US $49.99"/>
    <n v="9"/>
    <s v="9 available / 13 sold"/>
    <n v="13"/>
    <s v="May 21, 2024 20:04:49 PDT"/>
    <s v="ShenZhen, China"/>
    <x v="0"/>
    <n v="649.87"/>
    <s v="ShenZhen"/>
    <s v=" China"/>
    <m/>
    <m/>
    <n v="190"/>
    <n v="1509"/>
    <n v="1404"/>
  </r>
  <r>
    <x v="189"/>
    <x v="1030"/>
    <s v="Eau de Cologne"/>
    <n v="34.99"/>
    <s v="US $34.99"/>
    <n v="3"/>
    <s v="3 available / 12 sold"/>
    <n v="12"/>
    <s v="May 24, 2024 03:51:06 PDT"/>
    <s v="Minneapolis, Minnesota, United States"/>
    <x v="0"/>
    <n v="419.88"/>
    <s v="Minneapolis"/>
    <s v=" Minnesota"/>
    <s v=" United States"/>
    <m/>
    <n v="190"/>
    <n v="1531"/>
    <n v="1561"/>
  </r>
  <r>
    <x v="189"/>
    <x v="1031"/>
    <s v="Eau de Cologne"/>
    <n v="86.99"/>
    <s v="US $86.99"/>
    <n v="7"/>
    <s v="7 available / 9 sold"/>
    <n v="9"/>
    <s v="May 24, 2024 08:55:12 PDT"/>
    <s v="Las Vegas, Nevada, United States"/>
    <x v="0"/>
    <n v="782.91"/>
    <s v="Las Vegas"/>
    <s v=" Nevada"/>
    <s v=" United States"/>
    <m/>
    <n v="190"/>
    <n v="1615"/>
    <n v="1330"/>
  </r>
  <r>
    <x v="189"/>
    <x v="1032"/>
    <s v="Eau de Cologne"/>
    <n v="79.989999999999995"/>
    <s v="US $79.99"/>
    <n v="7"/>
    <s v="7 available / 9 sold"/>
    <n v="9"/>
    <s v="May 05, 2024 21:55:22 PDT"/>
    <s v="Las Vegas, Nevada, United States"/>
    <x v="0"/>
    <n v="719.91"/>
    <s v="Las Vegas"/>
    <s v=" Nevada"/>
    <s v=" United States"/>
    <m/>
    <n v="190"/>
    <n v="1615"/>
    <n v="1356"/>
  </r>
  <r>
    <x v="189"/>
    <x v="1033"/>
    <s v="Eau de Cologne"/>
    <n v="86.99"/>
    <s v="US $86.99"/>
    <n v="3"/>
    <s v="3 available / 7 sold"/>
    <n v="7"/>
    <s v="May 08, 2024 16:32:50 PDT"/>
    <s v="Las Vegas, Nevada, United States"/>
    <x v="0"/>
    <n v="608.92999999999995"/>
    <s v="Las Vegas"/>
    <s v=" Nevada"/>
    <s v=" United States"/>
    <m/>
    <n v="190"/>
    <n v="1686"/>
    <n v="1433"/>
  </r>
  <r>
    <x v="189"/>
    <x v="1034"/>
    <s v="Eau de Cologne"/>
    <n v="79.989999999999995"/>
    <s v="US $79.99"/>
    <n v="9"/>
    <s v="9 available / 7 sold"/>
    <n v="7"/>
    <s v="May 14, 2024 02:30:39 PDT"/>
    <s v="Las Vegas, Nevada, United States"/>
    <x v="0"/>
    <n v="559.92999999999995"/>
    <s v="Las Vegas"/>
    <s v=" Nevada"/>
    <s v=" United States"/>
    <m/>
    <n v="190"/>
    <n v="1686"/>
    <n v="1459"/>
  </r>
  <r>
    <x v="189"/>
    <x v="1035"/>
    <s v="Eau de Cologne"/>
    <n v="86.99"/>
    <s v="US $86.99"/>
    <n v="4"/>
    <s v="4 available / 6 sold"/>
    <n v="6"/>
    <s v="May 08, 2024 16:32:50 PDT"/>
    <s v="Las Vegas, Nevada, United States"/>
    <x v="0"/>
    <n v="521.93999999999994"/>
    <s v="Las Vegas"/>
    <s v=" Nevada"/>
    <s v=" United States"/>
    <m/>
    <n v="190"/>
    <n v="1721"/>
    <n v="1491"/>
  </r>
  <r>
    <x v="189"/>
    <x v="1036"/>
    <s v="Eau de Cologne"/>
    <n v="86.99"/>
    <s v="US $86.99"/>
    <n v="4"/>
    <s v="4 available / 6 sold"/>
    <n v="6"/>
    <s v="May 08, 2024 16:32:50 PDT"/>
    <s v="Las Vegas, Nevada, United States"/>
    <x v="0"/>
    <n v="521.93999999999994"/>
    <s v="Las Vegas"/>
    <s v=" Nevada"/>
    <s v=" United States"/>
    <m/>
    <n v="190"/>
    <n v="1721"/>
    <n v="1491"/>
  </r>
  <r>
    <x v="189"/>
    <x v="1037"/>
    <s v="Eau de Cologne"/>
    <n v="79.989999999999995"/>
    <s v="US $79.99"/>
    <n v="4"/>
    <s v="4 available / 6 sold"/>
    <n v="6"/>
    <s v=""/>
    <s v="Las Vegas, Nevada, United States"/>
    <x v="0"/>
    <n v="479.93999999999994"/>
    <s v="Las Vegas"/>
    <s v=" Nevada"/>
    <s v=" United States"/>
    <m/>
    <n v="190"/>
    <n v="1721"/>
    <n v="1516"/>
  </r>
  <r>
    <x v="189"/>
    <x v="1038"/>
    <s v="Eau de Cologne"/>
    <n v="66.95"/>
    <s v="US $66.95"/>
    <n v="10"/>
    <s v="More than 10 available / 6 sold"/>
    <n v="6"/>
    <s v="May 13, 2024 08:12:15 PDT"/>
    <s v="Piscataway, New Jersey, United States"/>
    <x v="0"/>
    <n v="401.70000000000005"/>
    <s v="Piscataway"/>
    <s v=" New Jersey"/>
    <s v=" United States"/>
    <m/>
    <n v="190"/>
    <n v="1721"/>
    <n v="1578"/>
  </r>
  <r>
    <x v="189"/>
    <x v="1039"/>
    <s v="Jo Malone Cologne Intense Spray"/>
    <n v="63.99"/>
    <s v="US $63.99/ea"/>
    <n v="2"/>
    <s v="2 available / 6 sold"/>
    <n v="6"/>
    <s v="May 21, 2024 18:24:52 PDT"/>
    <s v="Harwood Heights, Illinois, United States"/>
    <x v="1"/>
    <n v="383.94"/>
    <s v="Harwood Heights"/>
    <s v=" Illinois"/>
    <s v=" United States"/>
    <m/>
    <n v="190"/>
    <n v="1721"/>
    <n v="1592"/>
  </r>
  <r>
    <x v="189"/>
    <x v="1040"/>
    <s v="Eau de Cologne"/>
    <n v="86.99"/>
    <s v="US $86.99"/>
    <n v="5"/>
    <s v="5 available / 5 sold"/>
    <n v="5"/>
    <s v="May 08, 2024 16:32:50 PDT"/>
    <s v="Las Vegas, Nevada, United States"/>
    <x v="0"/>
    <n v="434.95"/>
    <s v="Las Vegas"/>
    <s v=" Nevada"/>
    <s v=" United States"/>
    <m/>
    <n v="190"/>
    <n v="1754"/>
    <n v="1552"/>
  </r>
  <r>
    <x v="189"/>
    <x v="1041"/>
    <s v="Eau de Cologne"/>
    <n v="79.989999999999995"/>
    <s v="US $79.99"/>
    <n v="5"/>
    <s v="5 available / 5 sold"/>
    <n v="5"/>
    <s v="Apr 30, 2024 01:12:46 PDT"/>
    <s v="Las Vegas, Nevada, United States"/>
    <x v="0"/>
    <n v="399.95"/>
    <s v="Las Vegas"/>
    <s v=" Nevada"/>
    <s v=" United States"/>
    <m/>
    <n v="190"/>
    <n v="1754"/>
    <n v="1581"/>
  </r>
  <r>
    <x v="189"/>
    <x v="1042"/>
    <s v="Eau de Cologne"/>
    <n v="86.99"/>
    <s v="US $86.99"/>
    <n v="6"/>
    <s v="6 available / 4 sold"/>
    <n v="4"/>
    <s v="May 08, 2024 16:32:50 PDT"/>
    <s v="Las Vegas, Nevada, United States"/>
    <x v="0"/>
    <n v="347.96"/>
    <s v="Las Vegas"/>
    <s v=" Nevada"/>
    <s v=" United States"/>
    <m/>
    <n v="190"/>
    <n v="1798"/>
    <n v="1614"/>
  </r>
  <r>
    <x v="189"/>
    <x v="1043"/>
    <s v="Eau de Cologne"/>
    <n v="79.989999999999995"/>
    <s v="US $79.99"/>
    <n v="6"/>
    <s v="6 available / 4 sold"/>
    <n v="4"/>
    <s v="May 15, 2024 07:44:11 PDT"/>
    <s v="Las Vegas, Nevada, United States"/>
    <x v="0"/>
    <n v="319.95999999999998"/>
    <s v="Las Vegas"/>
    <s v=" Nevada"/>
    <s v=" United States"/>
    <m/>
    <n v="190"/>
    <n v="1798"/>
    <n v="1644"/>
  </r>
  <r>
    <x v="189"/>
    <x v="1044"/>
    <s v="Eau de Cologne"/>
    <n v="99"/>
    <s v="US $99.00"/>
    <n v="2"/>
    <s v="2 available / 2 sold"/>
    <n v="2"/>
    <s v="May 01, 2024 07:26:19 PDT"/>
    <s v="Novi, Michigan, United States"/>
    <x v="0"/>
    <n v="198"/>
    <s v="Novi"/>
    <s v=" Michigan"/>
    <s v=" United States"/>
    <m/>
    <n v="190"/>
    <n v="1891"/>
    <n v="1759"/>
  </r>
  <r>
    <x v="189"/>
    <x v="1045"/>
    <s v="Eau de Cologne"/>
    <n v="79.989999999999995"/>
    <s v="US $79.99"/>
    <n v="8"/>
    <s v="8 available / 2 sold"/>
    <n v="2"/>
    <s v="Apr 30, 2024 01:12:46 PDT"/>
    <s v="Las Vegas, Nevada, United States"/>
    <x v="0"/>
    <n v="159.97999999999999"/>
    <s v="Las Vegas"/>
    <s v=" Nevada"/>
    <s v=" United States"/>
    <m/>
    <n v="190"/>
    <n v="1891"/>
    <n v="1802"/>
  </r>
  <r>
    <x v="189"/>
    <x v="1046"/>
    <s v="Eau de Cologne"/>
    <n v="79.989999999999995"/>
    <s v="US $79.99"/>
    <n v="9"/>
    <s v="9 available / 1 sold"/>
    <n v="1"/>
    <s v="Apr 30, 2024 01:12:45 PDT"/>
    <s v="Las Vegas, Nevada, United States"/>
    <x v="0"/>
    <n v="79.989999999999995"/>
    <s v="Las Vegas"/>
    <s v=" Nevada"/>
    <s v=" United States"/>
    <m/>
    <n v="190"/>
    <n v="1926"/>
    <n v="1896"/>
  </r>
  <r>
    <x v="189"/>
    <x v="1047"/>
    <s v="Eau de Cologne"/>
    <n v="76.989999999999995"/>
    <s v="US $76.99"/>
    <n v="9"/>
    <s v="9 available / 1 sold"/>
    <n v="1"/>
    <s v="May 15, 2024 07:42:06 PDT"/>
    <s v="Las Vegas, Nevada, United States"/>
    <x v="0"/>
    <n v="76.989999999999995"/>
    <s v="Las Vegas"/>
    <s v=" Nevada"/>
    <s v=" United States"/>
    <m/>
    <n v="190"/>
    <n v="1926"/>
    <n v="1907"/>
  </r>
  <r>
    <x v="190"/>
    <x v="1048"/>
    <s v="Eau de Toilette"/>
    <n v="27.94"/>
    <s v="US $27.94/ea"/>
    <n v="161"/>
    <s v="161 available / 485 sold"/>
    <n v="485"/>
    <s v="May 23, 2024 12:42:34 PDT"/>
    <s v="Dallas, Texas, United States"/>
    <x v="1"/>
    <n v="13550.900000000001"/>
    <s v="Dallas"/>
    <s v=" Texas"/>
    <s v=" United States"/>
    <m/>
    <n v="191"/>
    <n v="366"/>
    <n v="406"/>
  </r>
  <r>
    <x v="190"/>
    <x v="1049"/>
    <s v="Eau de Toilette"/>
    <n v="33.36"/>
    <s v="US $33.36/ea"/>
    <n v="4"/>
    <s v="4 available / 453 sold"/>
    <n v="453"/>
    <s v="May 20, 2024 20:52:08 PDT"/>
    <s v="Dallas, Texas, United States"/>
    <x v="1"/>
    <n v="15112.08"/>
    <s v="Dallas"/>
    <s v=" Texas"/>
    <s v=" United States"/>
    <m/>
    <n v="191"/>
    <n v="381"/>
    <n v="383"/>
  </r>
  <r>
    <x v="190"/>
    <x v="1050"/>
    <s v="Eau de Toilette"/>
    <n v="29.2"/>
    <s v="US $29.20/ea"/>
    <n v="21"/>
    <s v="21 available / 121 sold"/>
    <n v="121"/>
    <s v="May 24, 2024 07:22:11 PDT"/>
    <s v="Dallas, Texas, United States"/>
    <x v="1"/>
    <n v="3533.2"/>
    <s v="Dallas"/>
    <s v=" Texas"/>
    <s v=" United States"/>
    <m/>
    <n v="191"/>
    <n v="732"/>
    <n v="779"/>
  </r>
  <r>
    <x v="190"/>
    <x v="1051"/>
    <s v="Eau de Parfum"/>
    <n v="79.989999999999995"/>
    <s v="US $79.99/ea"/>
    <n v="10"/>
    <s v="More than 10 available / 17 sold"/>
    <n v="17"/>
    <s v="May 10, 2024 17:42:19 PDT"/>
    <s v="El Cajon, California, United States"/>
    <x v="1"/>
    <n v="1359.83"/>
    <s v="El Cajon"/>
    <s v=" California"/>
    <s v=" United States"/>
    <m/>
    <n v="191"/>
    <n v="1408"/>
    <n v="1123"/>
  </r>
  <r>
    <x v="191"/>
    <x v="1052"/>
    <s v="Fragrances"/>
    <n v="38.53"/>
    <s v="US $38.53"/>
    <n v="3"/>
    <s v="3 available / 33 sold"/>
    <n v="33"/>
    <s v="May 23, 2024 09:32:48 PDT"/>
    <s v="Brooklyn, New York, United States"/>
    <x v="1"/>
    <n v="1271.49"/>
    <s v="Brooklyn"/>
    <s v=" New York"/>
    <s v=" United States"/>
    <m/>
    <n v="192"/>
    <n v="1156"/>
    <n v="1148"/>
  </r>
  <r>
    <x v="191"/>
    <x v="1053"/>
    <s v="Fragrances"/>
    <n v="23.49"/>
    <s v="US $23.49"/>
    <m/>
    <s v="Last One / 29 sold"/>
    <n v="29"/>
    <s v="May 22, 2024 13:27:09 PDT"/>
    <s v="Brooklyn, New York, United States"/>
    <x v="1"/>
    <n v="681.20999999999992"/>
    <s v="Brooklyn"/>
    <s v=" New York"/>
    <s v=" United States"/>
    <m/>
    <n v="192"/>
    <n v="1204"/>
    <n v="1379"/>
  </r>
  <r>
    <x v="192"/>
    <x v="1054"/>
    <s v="Eau de Cologne"/>
    <n v="11.94"/>
    <s v="US $11.94/ea"/>
    <n v="82"/>
    <s v="82 available / 1,286 sold"/>
    <n v="1286"/>
    <s v="May 24, 2024 01:00:38 PDT"/>
    <s v="Dallas, Texas, United States"/>
    <x v="0"/>
    <n v="15354.84"/>
    <s v="Dallas"/>
    <s v=" Texas"/>
    <s v=" United States"/>
    <m/>
    <n v="193"/>
    <n v="212"/>
    <n v="377"/>
  </r>
  <r>
    <x v="192"/>
    <x v="1055"/>
    <s v="Eau de Cologne"/>
    <n v="10.19"/>
    <s v="US $10.19/ea"/>
    <n v="44"/>
    <s v="44 available / 330 sold"/>
    <n v="330"/>
    <s v="May 13, 2024 09:31:59 PDT"/>
    <s v="Dallas, Texas, United States"/>
    <x v="1"/>
    <n v="3362.7"/>
    <s v="Dallas"/>
    <s v=" Texas"/>
    <s v=" United States"/>
    <m/>
    <n v="193"/>
    <n v="460"/>
    <n v="796"/>
  </r>
  <r>
    <x v="192"/>
    <x v="1056"/>
    <s v="Eau de Cologne"/>
    <n v="11.99"/>
    <s v="US $11.99"/>
    <m/>
    <s v="Last One / 58 sold"/>
    <n v="58"/>
    <s v="May 06, 2024 23:34:08 PDT"/>
    <s v="Detroit, Michigan, United States"/>
    <x v="0"/>
    <n v="695.42"/>
    <s v="Detroit"/>
    <s v=" Michigan"/>
    <s v=" United States"/>
    <m/>
    <n v="193"/>
    <n v="950"/>
    <n v="1373"/>
  </r>
  <r>
    <x v="193"/>
    <x v="1057"/>
    <s v="Eau de Parfum"/>
    <n v="24.24"/>
    <s v="US $24.24/ea"/>
    <n v="251"/>
    <s v="251 available / 3,152 sold"/>
    <n v="3152"/>
    <s v="May 23, 2024 09:26:07 PDT"/>
    <s v="Dallas, Texas, United States"/>
    <x v="0"/>
    <n v="76404.479999999996"/>
    <s v="Dallas"/>
    <s v=" Texas"/>
    <s v=" United States"/>
    <m/>
    <n v="194"/>
    <n v="94"/>
    <n v="125"/>
  </r>
  <r>
    <x v="193"/>
    <x v="1058"/>
    <s v="Eau de Parfum"/>
    <n v="34.380000000000003"/>
    <s v="US $34.38/ea"/>
    <n v="131"/>
    <s v="131 available / 2,361 sold"/>
    <n v="2361"/>
    <s v="May 24, 2024 07:38:07 PDT"/>
    <s v="Dallas, Texas, United States"/>
    <x v="0"/>
    <n v="81171.180000000008"/>
    <s v="Dallas"/>
    <s v=" Texas"/>
    <s v=" United States"/>
    <m/>
    <n v="194"/>
    <n v="126"/>
    <n v="120"/>
  </r>
  <r>
    <x v="193"/>
    <x v="1059"/>
    <s v="Eau de Parfum"/>
    <n v="28.68"/>
    <s v="US $28.68/ea"/>
    <n v="145"/>
    <s v="145 available / 2,188 sold"/>
    <n v="2188"/>
    <s v="May 18, 2024 21:20:10 PDT"/>
    <s v="Dallas, Texas, United States"/>
    <x v="0"/>
    <n v="62751.839999999997"/>
    <s v="Dallas"/>
    <s v=" Texas"/>
    <s v=" United States"/>
    <m/>
    <n v="194"/>
    <n v="135"/>
    <n v="145"/>
  </r>
  <r>
    <x v="193"/>
    <x v="1060"/>
    <s v="Eau de Parfum"/>
    <n v="34.6"/>
    <s v="US $34.60/ea"/>
    <n v="89"/>
    <s v="89 available / 1,833 sold"/>
    <n v="1833"/>
    <s v="May 24, 2024 10:13:07 PDT"/>
    <s v="Dallas, Texas, United States"/>
    <x v="0"/>
    <n v="63421.8"/>
    <s v="Dallas"/>
    <s v=" Texas"/>
    <s v=" United States"/>
    <m/>
    <n v="194"/>
    <n v="160"/>
    <n v="144"/>
  </r>
  <r>
    <x v="193"/>
    <x v="1061"/>
    <s v="Eau de Parfum"/>
    <n v="34.590000000000003"/>
    <s v="US $34.59"/>
    <m/>
    <s v="Limited quantity available / 1,790 sold"/>
    <n v="1790"/>
    <s v="May 24, 2024 11:16:29 PDT"/>
    <s v="Hackensack, New Jersey, United States"/>
    <x v="0"/>
    <n v="61916.100000000006"/>
    <s v="Hackensack"/>
    <s v=" New Jersey"/>
    <s v=" United States"/>
    <m/>
    <n v="194"/>
    <n v="165"/>
    <n v="148"/>
  </r>
  <r>
    <x v="193"/>
    <x v="1062"/>
    <s v="Eau de Perfume"/>
    <n v="36.79"/>
    <s v="US $36.79/ea"/>
    <n v="68"/>
    <s v="68 available / 1,498 sold"/>
    <n v="1498"/>
    <s v="May 24, 2024 09:05:08 PDT"/>
    <s v="Dallas, Texas, United States"/>
    <x v="0"/>
    <n v="55111.42"/>
    <s v="Dallas"/>
    <s v=" Texas"/>
    <s v=" United States"/>
    <m/>
    <n v="194"/>
    <n v="186"/>
    <n v="163"/>
  </r>
  <r>
    <x v="193"/>
    <x v="1063"/>
    <s v="Eau de Perfume"/>
    <n v="29.55"/>
    <s v="US $29.55/ea"/>
    <n v="408"/>
    <s v="408 available / 886 sold"/>
    <n v="886"/>
    <s v="May 24, 2024 07:22:10 PDT"/>
    <s v="Dallas, Texas, United States"/>
    <x v="0"/>
    <n v="26181.3"/>
    <s v="Dallas"/>
    <s v=" Texas"/>
    <s v=" United States"/>
    <m/>
    <n v="194"/>
    <n v="257"/>
    <n v="274"/>
  </r>
  <r>
    <x v="193"/>
    <x v="1064"/>
    <s v="Eau de Toilette"/>
    <n v="22.6"/>
    <s v="US $22.60/ea"/>
    <n v="9"/>
    <s v="9 available / 541 sold"/>
    <n v="541"/>
    <s v="May 24, 2024 07:10:03 PDT"/>
    <s v="Hackensack, New Jersey, United States"/>
    <x v="1"/>
    <n v="12226.6"/>
    <s v="Hackensack"/>
    <s v=" New Jersey"/>
    <s v=" United States"/>
    <m/>
    <n v="194"/>
    <n v="343"/>
    <n v="430"/>
  </r>
  <r>
    <x v="193"/>
    <x v="1065"/>
    <s v="Eau de Toilette"/>
    <n v="27.98"/>
    <s v="US $27.98"/>
    <n v="3"/>
    <s v="3 available / 204 sold"/>
    <n v="204"/>
    <s v="May 24, 2024 10:37:14 PDT"/>
    <s v="Hackensack, New Jersey, United States"/>
    <x v="0"/>
    <n v="5707.92"/>
    <s v="Hackensack"/>
    <s v=" New Jersey"/>
    <s v=" United States"/>
    <m/>
    <n v="194"/>
    <n v="585"/>
    <n v="649"/>
  </r>
  <r>
    <x v="193"/>
    <x v="1066"/>
    <s v="SOLID PERFUME STICK"/>
    <n v="5.65"/>
    <s v="US $5.65/ea"/>
    <n v="6"/>
    <s v="6 available / 178 sold"/>
    <n v="178"/>
    <s v="May 19, 2024 21:05:55 PDT"/>
    <s v="TX, United States"/>
    <x v="0"/>
    <n v="1005.7"/>
    <s v="TX"/>
    <s v=" United States"/>
    <m/>
    <m/>
    <n v="194"/>
    <n v="614"/>
    <n v="1255"/>
  </r>
  <r>
    <x v="193"/>
    <x v="1067"/>
    <s v="Eau de Parfum"/>
    <n v="59.32"/>
    <s v="US $59.32"/>
    <m/>
    <s v="Limited quantity available / 119 sold"/>
    <n v="119"/>
    <s v="May 23, 2024 20:23:26 PDT"/>
    <s v="Hackensack, New Jersey, United States"/>
    <x v="0"/>
    <n v="7059.08"/>
    <s v="Hackensack"/>
    <s v=" New Jersey"/>
    <s v=" United States"/>
    <m/>
    <n v="194"/>
    <n v="739"/>
    <n v="592"/>
  </r>
  <r>
    <x v="193"/>
    <x v="1068"/>
    <s v="Eau de Parfum"/>
    <n v="18.95"/>
    <s v="US $18.95"/>
    <n v="10"/>
    <s v="More than 10 available / 34 sold"/>
    <n v="34"/>
    <s v="May 18, 2024 05:47:20 PDT"/>
    <s v="Elizabeth, New Jersey, United States"/>
    <x v="0"/>
    <n v="644.29999999999995"/>
    <s v="Elizabeth"/>
    <s v=" New Jersey"/>
    <s v=" United States"/>
    <m/>
    <n v="194"/>
    <n v="1144"/>
    <n v="1408"/>
  </r>
  <r>
    <x v="193"/>
    <x v="1069"/>
    <s v="Eau de Parfum"/>
    <n v="12"/>
    <s v="US $12.00"/>
    <n v="8"/>
    <s v="8 available / 10 sold"/>
    <n v="10"/>
    <s v="May 20, 2024 09:31:24 PDT"/>
    <s v="Deer Park, New York, United States"/>
    <x v="0"/>
    <n v="120"/>
    <s v="Deer Park"/>
    <s v=" New York"/>
    <s v=" United States"/>
    <m/>
    <n v="194"/>
    <n v="1586"/>
    <n v="1851"/>
  </r>
  <r>
    <x v="193"/>
    <x v="1070"/>
    <s v="Eau de Parfum"/>
    <n v="14.99"/>
    <s v="US $14.99"/>
    <n v="10"/>
    <s v="More than 10 available / 5 sold"/>
    <n v="5"/>
    <s v="Apr 12, 2024 12:50:40 PDT"/>
    <s v="Pembroke, North Carolina, United States"/>
    <x v="0"/>
    <n v="74.95"/>
    <s v="Pembroke"/>
    <s v=" North Carolina"/>
    <s v=" United States"/>
    <m/>
    <n v="194"/>
    <n v="1754"/>
    <n v="1912"/>
  </r>
  <r>
    <x v="194"/>
    <x v="1071"/>
    <s v="Eau de Parfum"/>
    <n v="40.92"/>
    <s v="US $40.92/ea"/>
    <m/>
    <s v="Limited quantity available / 1,571 sold"/>
    <n v="1571"/>
    <s v="May 24, 2024 07:32:36 PDT"/>
    <s v="Hackensack, New Jersey, United States"/>
    <x v="0"/>
    <n v="64285.32"/>
    <s v="Hackensack"/>
    <s v=" New Jersey"/>
    <s v=" United States"/>
    <m/>
    <n v="195"/>
    <n v="180"/>
    <n v="143"/>
  </r>
  <r>
    <x v="194"/>
    <x v="1072"/>
    <s v="Perfume"/>
    <n v="43.15"/>
    <s v="US $43.15/ea"/>
    <n v="10"/>
    <s v="More than 10 available / 561 sold"/>
    <n v="561"/>
    <s v="May 23, 2024 21:14:48 PDT"/>
    <s v="Edison, New Jersey, United States"/>
    <x v="0"/>
    <n v="24207.149999999998"/>
    <s v="Edison"/>
    <s v=" New Jersey"/>
    <s v=" United States"/>
    <m/>
    <n v="195"/>
    <n v="334"/>
    <n v="288"/>
  </r>
  <r>
    <x v="194"/>
    <x v="1073"/>
    <s v="Eau de Parfum, Eau De Parfume"/>
    <n v="49.99"/>
    <s v="US $49.99/ea"/>
    <n v="2"/>
    <s v="2 available / 288 sold"/>
    <n v="288"/>
    <s v="May 23, 2024 01:42:58 PDT"/>
    <s v="Plano, United States"/>
    <x v="0"/>
    <n v="14397.12"/>
    <s v="Plano"/>
    <s v=" United States"/>
    <m/>
    <m/>
    <n v="195"/>
    <n v="488"/>
    <n v="390"/>
  </r>
  <r>
    <x v="194"/>
    <x v="1074"/>
    <s v="Eau de Parfum"/>
    <n v="26.05"/>
    <s v="US $26.05/ea"/>
    <n v="10"/>
    <s v="More than 10 available / 128 sold"/>
    <n v="128"/>
    <s v="May 19, 2024 15:38:07 PDT"/>
    <s v="Winter Garden, Florida, United States"/>
    <x v="0"/>
    <n v="3334.4"/>
    <s v="Winter Garden"/>
    <s v=" Florida"/>
    <s v=" United States"/>
    <m/>
    <n v="195"/>
    <n v="714"/>
    <n v="799"/>
  </r>
  <r>
    <x v="194"/>
    <x v="1075"/>
    <s v="Eau de Perfume"/>
    <n v="53.99"/>
    <s v="US $53.99/ea"/>
    <n v="3"/>
    <s v="3 available / 117 sold"/>
    <n v="117"/>
    <s v="May 13, 2024 22:19:34 PDT"/>
    <s v="Dallas, Texas, United States"/>
    <x v="0"/>
    <n v="6316.83"/>
    <s v="Dallas"/>
    <s v=" Texas"/>
    <s v=" United States"/>
    <m/>
    <n v="195"/>
    <n v="746"/>
    <n v="619"/>
  </r>
  <r>
    <x v="194"/>
    <x v="1076"/>
    <s v="Eau de Parfum"/>
    <n v="55.1"/>
    <s v="US $55.10"/>
    <m/>
    <s v="Last One / 39 sold"/>
    <n v="39"/>
    <s v="May 24, 2024 06:11:53 PDT"/>
    <s v="Brenham, Texas, United States"/>
    <x v="0"/>
    <n v="2148.9"/>
    <s v="Brenham"/>
    <s v=" Texas"/>
    <s v=" United States"/>
    <m/>
    <n v="195"/>
    <n v="1085"/>
    <n v="932"/>
  </r>
  <r>
    <x v="194"/>
    <x v="1077"/>
    <s v="Eau de Parfum"/>
    <n v="42.99"/>
    <s v="US $42.99"/>
    <n v="10"/>
    <s v="More than 10 available / 32 sold"/>
    <n v="32"/>
    <s v="May 01, 2024 13:23:39 PDT"/>
    <s v="Brooklyn, New York, United States"/>
    <x v="0"/>
    <n v="1375.68"/>
    <s v="Brooklyn"/>
    <s v=" New York"/>
    <s v=" United States"/>
    <m/>
    <n v="195"/>
    <n v="1163"/>
    <n v="1116"/>
  </r>
  <r>
    <x v="194"/>
    <x v="1078"/>
    <s v="Eau de Parfum"/>
    <n v="11.99"/>
    <s v="US $11.99/ea"/>
    <n v="10"/>
    <s v="More than 10 available / 19 sold"/>
    <n v="19"/>
    <s v="Apr 11, 2024 12:26:20 PDT"/>
    <s v="Potomac, Maryland, United States"/>
    <x v="0"/>
    <n v="227.81"/>
    <s v="Potomac"/>
    <s v=" Maryland"/>
    <s v=" United States"/>
    <m/>
    <n v="195"/>
    <n v="1368"/>
    <n v="1722"/>
  </r>
  <r>
    <x v="194"/>
    <x v="1079"/>
    <s v="Eau de Parfum"/>
    <n v="54.95"/>
    <s v="US $54.95/ea"/>
    <n v="10"/>
    <s v="10 available / 18 sold"/>
    <n v="18"/>
    <s v="May 23, 2024 13:41:41 PDT"/>
    <s v="Katy, Texas, United States"/>
    <x v="0"/>
    <n v="989.1"/>
    <s v="Katy"/>
    <s v=" Texas"/>
    <s v=" United States"/>
    <m/>
    <n v="195"/>
    <n v="1389"/>
    <n v="1261"/>
  </r>
  <r>
    <x v="194"/>
    <x v="1080"/>
    <s v="Eau de Parfum"/>
    <n v="11.66"/>
    <s v="US $11.66/ea"/>
    <n v="2"/>
    <s v="2 available / 12 sold"/>
    <n v="12"/>
    <s v="May 15, 2024 21:40:55 PDT"/>
    <s v="Matawan, New Jersey, United States"/>
    <x v="0"/>
    <n v="139.92000000000002"/>
    <s v="Matawan"/>
    <s v=" New Jersey"/>
    <s v=" United States"/>
    <m/>
    <n v="195"/>
    <n v="1531"/>
    <n v="1827"/>
  </r>
  <r>
    <x v="194"/>
    <x v="1081"/>
    <s v="Perfume"/>
    <n v="11.99"/>
    <s v="US $11.99/ea"/>
    <n v="2"/>
    <s v="2 available / 8 sold"/>
    <n v="8"/>
    <s v=""/>
    <s v="Frederick, Maryland, United States"/>
    <x v="0"/>
    <n v="95.92"/>
    <s v="Frederick"/>
    <s v=" Maryland"/>
    <s v=" United States"/>
    <m/>
    <n v="195"/>
    <n v="1644"/>
    <n v="1881"/>
  </r>
  <r>
    <x v="194"/>
    <x v="1082"/>
    <s v="Eau de Parfum"/>
    <n v="56.99"/>
    <s v="US $56.99/ea"/>
    <n v="2"/>
    <s v="2 available / 2 sold"/>
    <n v="2"/>
    <s v="May 24, 2024 09:07:35 PDT"/>
    <s v="Myrtle Beach, South Carolina, United States"/>
    <x v="0"/>
    <n v="113.98"/>
    <s v="Myrtle Beach"/>
    <s v=" South Carolina"/>
    <s v=" United States"/>
    <m/>
    <n v="195"/>
    <n v="1891"/>
    <n v="1859"/>
  </r>
  <r>
    <x v="195"/>
    <x v="1083"/>
    <s v="Eau de Parfum"/>
    <n v="76.5"/>
    <s v="US $76.50/ea"/>
    <n v="10"/>
    <s v="More than 10 available / 2 sold"/>
    <n v="2"/>
    <s v="May 23, 2024 13:01:38 PDT"/>
    <s v="Lynwood, California, United States"/>
    <x v="0"/>
    <n v="153"/>
    <s v="Lynwood"/>
    <s v=" California"/>
    <s v=" United States"/>
    <m/>
    <n v="196"/>
    <n v="1891"/>
    <n v="1808"/>
  </r>
  <r>
    <x v="196"/>
    <x v="1084"/>
    <s v="Eau de Toilette"/>
    <n v="25.1"/>
    <s v="US $25.10/ea"/>
    <m/>
    <s v="Limited quantity available / 5,076 sold"/>
    <n v="5076"/>
    <s v="May 22, 2024 18:19:59 PDT"/>
    <s v="Hackensack, New Jersey, United States"/>
    <x v="1"/>
    <n v="127407.6"/>
    <s v="Hackensack"/>
    <s v=" New Jersey"/>
    <s v=" United States"/>
    <m/>
    <n v="197"/>
    <n v="54"/>
    <n v="75"/>
  </r>
  <r>
    <x v="196"/>
    <x v="1085"/>
    <s v="Eau de Toilette"/>
    <n v="16.91"/>
    <s v="US $16.91/ea"/>
    <n v="6"/>
    <s v="6 available / 825 sold"/>
    <n v="825"/>
    <s v="Mar 04, 2024 18:12:48 PST"/>
    <s v="Edison, New Jersey, United States"/>
    <x v="1"/>
    <n v="13950.75"/>
    <s v="Edison"/>
    <s v=" New Jersey"/>
    <s v=" United States"/>
    <m/>
    <n v="197"/>
    <n v="266"/>
    <n v="398"/>
  </r>
  <r>
    <x v="197"/>
    <x v="1086"/>
    <s v="Eau de Perfume"/>
    <n v="20.93"/>
    <s v="US $20.93"/>
    <m/>
    <s v="Last One / 243 sold"/>
    <n v="243"/>
    <s v="May 14, 2024 10:16:11 PDT"/>
    <s v="Dallas, Texas, United States"/>
    <x v="0"/>
    <n v="5085.99"/>
    <s v="Dallas"/>
    <s v=" Texas"/>
    <s v=" United States"/>
    <m/>
    <n v="198"/>
    <n v="541"/>
    <n v="676"/>
  </r>
  <r>
    <x v="197"/>
    <x v="1087"/>
    <s v="Fragrance Mist"/>
    <n v="13.75"/>
    <s v="US $13.75/ea"/>
    <n v="5"/>
    <s v="5 available / 221 sold"/>
    <n v="221"/>
    <s v="May 20, 2024 12:38:17 PDT"/>
    <s v="TX, United States"/>
    <x v="0"/>
    <n v="3038.75"/>
    <s v="TX"/>
    <s v=" United States"/>
    <m/>
    <m/>
    <n v="198"/>
    <n v="568"/>
    <n v="826"/>
  </r>
  <r>
    <x v="197"/>
    <x v="1088"/>
    <s v="Eau De Toilette"/>
    <n v="34.36"/>
    <s v="US $34.36/ea"/>
    <n v="10"/>
    <s v="More than 10 available / 28 sold"/>
    <n v="28"/>
    <s v="May 23, 2024 18:06:09 PDT"/>
    <s v="Edison, New Jersey, United States"/>
    <x v="0"/>
    <n v="962.07999999999993"/>
    <s v="Edison"/>
    <s v=" New Jersey"/>
    <s v=" United States"/>
    <m/>
    <n v="198"/>
    <n v="1217"/>
    <n v="1269"/>
  </r>
  <r>
    <x v="198"/>
    <x v="1089"/>
    <s v="Does not apply"/>
    <n v="14.4"/>
    <s v="US $14.40"/>
    <n v="5"/>
    <s v="5 available / 73 sold"/>
    <n v="73"/>
    <s v="May 22, 2024 21:21:54 PDT"/>
    <s v="Old Bethpage, New York, United States"/>
    <x v="0"/>
    <n v="1051.2"/>
    <s v="Old Bethpage"/>
    <s v=" New York"/>
    <s v=" United States"/>
    <m/>
    <n v="199"/>
    <n v="880"/>
    <n v="1240"/>
  </r>
  <r>
    <x v="199"/>
    <x v="1090"/>
    <s v="Eau de Perfume"/>
    <n v="23.75"/>
    <s v="US $23.75/ea"/>
    <n v="132"/>
    <s v="132 available / 417 sold"/>
    <n v="417"/>
    <s v="May 23, 2024 01:01:37 PDT"/>
    <s v="Dallas, Texas, United States"/>
    <x v="0"/>
    <n v="9903.75"/>
    <s v="Dallas"/>
    <s v=" Texas"/>
    <s v=" United States"/>
    <m/>
    <n v="200"/>
    <n v="403"/>
    <n v="484"/>
  </r>
  <r>
    <x v="199"/>
    <x v="1091"/>
    <s v="Eau de Parfum"/>
    <n v="15.88"/>
    <s v="US $15.88"/>
    <m/>
    <s v="Last One / 103 sold"/>
    <n v="103"/>
    <s v="May 23, 2024 17:39:08 PDT"/>
    <s v="Dallas, Texas, United States"/>
    <x v="0"/>
    <n v="1635.64"/>
    <s v="Dallas"/>
    <s v=" Texas"/>
    <s v=" United States"/>
    <m/>
    <n v="200"/>
    <n v="784"/>
    <n v="1044"/>
  </r>
  <r>
    <x v="200"/>
    <x v="1092"/>
    <s v="Eau de Toilette"/>
    <n v="24.7"/>
    <s v="US $24.70/ea"/>
    <m/>
    <s v="Limited quantity available / 12,865 sold"/>
    <n v="12865"/>
    <s v="May 23, 2024 00:24:59 PDT"/>
    <s v="Dallas, Texas, United States"/>
    <x v="1"/>
    <n v="317765.5"/>
    <s v="Dallas"/>
    <s v=" Texas"/>
    <s v=" United States"/>
    <m/>
    <n v="201"/>
    <n v="12"/>
    <n v="17"/>
  </r>
  <r>
    <x v="200"/>
    <x v="1093"/>
    <s v="Eau de Toilette"/>
    <n v="24.14"/>
    <s v="US $24.14/ea"/>
    <n v="10"/>
    <s v="More than 10 available / 9,265 sold"/>
    <n v="9265"/>
    <s v="May 24, 2024 08:16:12 PDT"/>
    <s v="Hackensack, New Jersey, United States"/>
    <x v="1"/>
    <n v="223657.1"/>
    <s v="Hackensack"/>
    <s v=" New Jersey"/>
    <s v=" United States"/>
    <m/>
    <n v="201"/>
    <n v="19"/>
    <n v="31"/>
  </r>
  <r>
    <x v="200"/>
    <x v="1094"/>
    <s v="Eau de Parfum"/>
    <n v="23.97"/>
    <s v="US $23.97/ea"/>
    <n v="117"/>
    <s v="117 available / 920 sold"/>
    <n v="920"/>
    <s v="May 23, 2024 13:30:08 PDT"/>
    <s v="Dallas, Texas, United States"/>
    <x v="0"/>
    <n v="22052.399999999998"/>
    <s v="Dallas"/>
    <s v=" Texas"/>
    <s v=" United States"/>
    <m/>
    <n v="201"/>
    <n v="248"/>
    <n v="300"/>
  </r>
  <r>
    <x v="200"/>
    <x v="1095"/>
    <s v="Eau de Toilette"/>
    <n v="28.42"/>
    <s v="US $28.42/ea"/>
    <n v="60"/>
    <s v="60 available / 731 sold"/>
    <n v="731"/>
    <s v="May 19, 2024 19:06:00 PDT"/>
    <s v="Dallas, Texas, United States"/>
    <x v="1"/>
    <n v="20775.02"/>
    <s v="Dallas"/>
    <s v=" Texas"/>
    <s v=" United States"/>
    <m/>
    <n v="201"/>
    <n v="283"/>
    <n v="310"/>
  </r>
  <r>
    <x v="200"/>
    <x v="1096"/>
    <s v="edt"/>
    <n v="24.5"/>
    <s v="US $24.50/ea"/>
    <n v="10"/>
    <s v="More than 10 available / 415 sold"/>
    <n v="415"/>
    <s v="May 07, 2024 07:48:23 PDT"/>
    <s v="Orlando, Florida, United States"/>
    <x v="1"/>
    <n v="10167.5"/>
    <s v="Orlando"/>
    <s v=" Florida"/>
    <s v=" United States"/>
    <m/>
    <n v="201"/>
    <n v="407"/>
    <n v="481"/>
  </r>
  <r>
    <x v="200"/>
    <x v="1097"/>
    <s v="Body Spray"/>
    <n v="10.99"/>
    <s v="US $10.99"/>
    <n v="10"/>
    <s v="More than 10 available / 368 sold"/>
    <n v="368"/>
    <s v="May 24, 2024 05:30:37 PDT"/>
    <s v="Brooklyn, New York, United States"/>
    <x v="1"/>
    <n v="4044.32"/>
    <s v="Brooklyn"/>
    <s v=" New York"/>
    <s v=" United States"/>
    <m/>
    <n v="201"/>
    <n v="437"/>
    <n v="740"/>
  </r>
  <r>
    <x v="200"/>
    <x v="1098"/>
    <s v="Eau de Toilette"/>
    <n v="18.66"/>
    <s v="US $18.66/ea"/>
    <n v="26"/>
    <s v="26 available / 58 sold"/>
    <n v="58"/>
    <s v="May 06, 2024 23:28:14 PDT"/>
    <s v="Dallas, Texas, United States"/>
    <x v="1"/>
    <n v="1082.28"/>
    <s v="Dallas"/>
    <s v=" Texas"/>
    <s v=" United States"/>
    <m/>
    <n v="201"/>
    <n v="950"/>
    <n v="1231"/>
  </r>
  <r>
    <x v="200"/>
    <x v="1092"/>
    <s v="Eau de Toilette"/>
    <n v="24.15"/>
    <s v="US $24.15/ea"/>
    <n v="10"/>
    <s v="More than 10 available / 14 sold"/>
    <n v="14"/>
    <s v=""/>
    <s v="Miami, Florida, United States"/>
    <x v="1"/>
    <n v="338.09999999999997"/>
    <s v="Miami"/>
    <s v=" Florida"/>
    <s v=" United States"/>
    <m/>
    <n v="201"/>
    <n v="1480"/>
    <n v="1622"/>
  </r>
  <r>
    <x v="201"/>
    <x v="1099"/>
    <s v="Eau de Toilette"/>
    <n v="22.99"/>
    <s v="US $22.99"/>
    <n v="10"/>
    <s v="More than 10 available / 31 sold"/>
    <n v="31"/>
    <s v="May 17, 2024 11:38:55 PDT"/>
    <s v="Bogota, New Jersey, United States"/>
    <x v="1"/>
    <n v="712.68999999999994"/>
    <s v="Bogota"/>
    <s v=" New Jersey"/>
    <s v=" United States"/>
    <m/>
    <n v="202"/>
    <n v="1177"/>
    <n v="1361"/>
  </r>
  <r>
    <x v="202"/>
    <x v="1100"/>
    <s v="Eau de Toilette"/>
    <n v="47.99"/>
    <s v="US $47.99/ea"/>
    <n v="10"/>
    <s v="10 available / 165 sold"/>
    <n v="165"/>
    <s v="May 24, 2024 08:20:39 PDT"/>
    <s v="Katy, Texas, United States"/>
    <x v="1"/>
    <n v="7918.35"/>
    <s v="Katy"/>
    <s v=" Texas"/>
    <s v=" United States"/>
    <m/>
    <n v="203"/>
    <n v="637"/>
    <n v="546"/>
  </r>
  <r>
    <x v="202"/>
    <x v="1101"/>
    <s v="Eau de Parfum"/>
    <n v="39.99"/>
    <s v="US $39.99"/>
    <n v="10"/>
    <s v="More than 10 available / 102 sold"/>
    <n v="102"/>
    <s v="May 08, 2024 10:56:21 PDT"/>
    <s v="Miami, Florida, United States"/>
    <x v="0"/>
    <n v="4078.98"/>
    <s v="Miami"/>
    <s v=" Florida"/>
    <s v=" United States"/>
    <m/>
    <n v="203"/>
    <n v="791"/>
    <n v="735"/>
  </r>
  <r>
    <x v="202"/>
    <x v="1102"/>
    <s v="Eau de Parfum"/>
    <n v="38.99"/>
    <s v="US $38.99"/>
    <n v="10"/>
    <s v="More than 10 available / 57 sold"/>
    <n v="57"/>
    <s v="May 08, 2024 10:46:42 PDT"/>
    <s v="Miami, Florida, United States"/>
    <x v="0"/>
    <n v="2222.4300000000003"/>
    <s v="Miami"/>
    <s v=" Florida"/>
    <s v=" United States"/>
    <m/>
    <n v="203"/>
    <n v="955"/>
    <n v="922"/>
  </r>
  <r>
    <x v="202"/>
    <x v="1103"/>
    <s v="Eau de Toilette"/>
    <n v="76.989999999999995"/>
    <s v="US $76.99/ea"/>
    <n v="10"/>
    <s v="10 available / 33 sold"/>
    <n v="33"/>
    <s v="May 22, 2024 07:49:14 PDT"/>
    <s v="Katy, Texas, United States"/>
    <x v="1"/>
    <n v="2540.6699999999996"/>
    <s v="Katy"/>
    <s v=" Texas"/>
    <s v=" United States"/>
    <m/>
    <n v="203"/>
    <n v="1156"/>
    <n v="883"/>
  </r>
  <r>
    <x v="203"/>
    <x v="1104"/>
    <s v="Oil Perfume"/>
    <n v="25.99"/>
    <s v="US $25.99/ea"/>
    <n v="10"/>
    <s v="More than 10 available / 49 sold"/>
    <n v="49"/>
    <s v="May 22, 2024 20:08:27 PDT"/>
    <s v="New York, New York, United States"/>
    <x v="0"/>
    <n v="1273.51"/>
    <s v="New York"/>
    <s v=" New York"/>
    <s v=" United States"/>
    <m/>
    <n v="204"/>
    <n v="999"/>
    <n v="1147"/>
  </r>
  <r>
    <x v="203"/>
    <x v="1105"/>
    <s v="Eau de Parfum"/>
    <n v="38"/>
    <s v="US $38.00"/>
    <m/>
    <s v="Last One / 8 sold"/>
    <n v="8"/>
    <s v="Apr 27, 2024 08:14:50 PDT"/>
    <s v="Hicksville, New York, United States"/>
    <x v="0"/>
    <n v="304"/>
    <s v="Hicksville"/>
    <s v=" New York"/>
    <s v=" United States"/>
    <m/>
    <n v="204"/>
    <n v="1644"/>
    <n v="1658"/>
  </r>
  <r>
    <x v="203"/>
    <x v="1106"/>
    <s v="Eau de Parfum"/>
    <n v="54.86"/>
    <s v="US $54.86"/>
    <n v="3"/>
    <s v="3 available / 4 sold"/>
    <n v="4"/>
    <s v="May 23, 2024 22:14:29 PDT"/>
    <s v="Brooklyn, New York, United States"/>
    <x v="1"/>
    <n v="219.44"/>
    <s v="Brooklyn"/>
    <s v=" New York"/>
    <s v=" United States"/>
    <m/>
    <n v="204"/>
    <n v="1798"/>
    <n v="1733"/>
  </r>
  <r>
    <x v="203"/>
    <x v="1107"/>
    <s v="Eau de Parfum"/>
    <n v="29.99"/>
    <s v="US $29.99/ea"/>
    <n v="10"/>
    <s v="More than 10 available"/>
    <m/>
    <s v=""/>
    <s v="Little Ferry, New Jersey, United States"/>
    <x v="0"/>
    <n v="0"/>
    <s v="Little Ferry"/>
    <s v=" New Jersey"/>
    <s v=" United States"/>
    <m/>
    <n v="204"/>
    <e v="#N/A"/>
    <n v="1979"/>
  </r>
  <r>
    <x v="204"/>
    <x v="1108"/>
    <s v="Eau de Parfum"/>
    <n v="8.99"/>
    <s v="US $8.99"/>
    <n v="10"/>
    <s v="More than 10 available / 344 sold"/>
    <n v="344"/>
    <s v="May 07, 2024 20:15:06 PDT"/>
    <s v="Ashburnham, Massachusetts, United States"/>
    <x v="0"/>
    <n v="3092.56"/>
    <s v="Ashburnham"/>
    <s v=" Massachusetts"/>
    <s v=" United States"/>
    <m/>
    <n v="205"/>
    <n v="450"/>
    <n v="819"/>
  </r>
  <r>
    <x v="204"/>
    <x v="1109"/>
    <s v="Eau de Parfum"/>
    <n v="7.99"/>
    <s v="US $7.99/ea"/>
    <n v="10"/>
    <s v="More than 10 available / 333 sold"/>
    <n v="333"/>
    <s v="Apr 10, 2024 17:57:58 PDT"/>
    <s v="Flushing, New York, United States"/>
    <x v="0"/>
    <n v="2660.67"/>
    <s v="Flushing"/>
    <s v=" New York"/>
    <s v=" United States"/>
    <m/>
    <n v="205"/>
    <n v="457"/>
    <n v="868"/>
  </r>
  <r>
    <x v="204"/>
    <x v="1110"/>
    <s v="Eau de Parfum"/>
    <n v="29.75"/>
    <s v="US $29.75"/>
    <n v="9"/>
    <s v="9 available / 80 sold"/>
    <n v="80"/>
    <s v="May 24, 2024 09:49:39 PDT"/>
    <s v="Tulsa, Oklahoma, United States"/>
    <x v="0"/>
    <n v="2380"/>
    <s v="Tulsa"/>
    <s v=" Oklahoma"/>
    <s v=" United States"/>
    <m/>
    <n v="205"/>
    <n v="847"/>
    <n v="902"/>
  </r>
  <r>
    <x v="204"/>
    <x v="1111"/>
    <s v="Eau de Parfum"/>
    <n v="100.99"/>
    <s v="US $100.99"/>
    <m/>
    <s v="Last One / 48 sold"/>
    <n v="48"/>
    <s v="May 17, 2024 03:24:34 PDT"/>
    <s v="Buffalo Mills, Pennsylvania, United States"/>
    <x v="0"/>
    <n v="4847.5199999999995"/>
    <s v="Buffalo Mills"/>
    <s v=" Pennsylvania"/>
    <s v=" United States"/>
    <m/>
    <n v="205"/>
    <n v="1006"/>
    <n v="690"/>
  </r>
  <r>
    <x v="204"/>
    <x v="1112"/>
    <s v="Eau de Parfum"/>
    <n v="64.88"/>
    <s v="US $64.88/ea"/>
    <n v="5"/>
    <s v="5 available / 42 sold"/>
    <n v="42"/>
    <s v="May 24, 2024 02:15:36 PDT"/>
    <s v=" SAN FRANCISCO, CA, USA, Hong Kong"/>
    <x v="0"/>
    <n v="2724.96"/>
    <s v=" SAN FRANCISCO"/>
    <s v=" CA"/>
    <s v=" USA"/>
    <s v=" Hong Kong"/>
    <n v="205"/>
    <n v="1054"/>
    <n v="858"/>
  </r>
  <r>
    <x v="204"/>
    <x v="1113"/>
    <s v="Eau de Parfum"/>
    <n v="99.99"/>
    <s v="US $99.99"/>
    <m/>
    <s v="Last One / 20 sold"/>
    <n v="20"/>
    <s v="May 17, 2024 04:42:34 PDT"/>
    <s v="Amigo, West Virginia, United States"/>
    <x v="0"/>
    <n v="1999.8"/>
    <s v="Amigo"/>
    <s v=" West Virginia"/>
    <s v=" United States"/>
    <m/>
    <n v="205"/>
    <n v="1346"/>
    <n v="955"/>
  </r>
  <r>
    <x v="204"/>
    <x v="1114"/>
    <s v="Eau de Parfum"/>
    <n v="99.99"/>
    <s v="US $99.99"/>
    <m/>
    <s v="Last One / 20 sold"/>
    <n v="20"/>
    <s v="May 17, 2024 04:48:52 PDT"/>
    <s v="Amigo, West Virginia, United States"/>
    <x v="0"/>
    <n v="1999.8"/>
    <s v="Amigo"/>
    <s v=" West Virginia"/>
    <s v=" United States"/>
    <m/>
    <n v="205"/>
    <n v="1346"/>
    <n v="955"/>
  </r>
  <r>
    <x v="204"/>
    <x v="1115"/>
    <s v="Eau de Parfum"/>
    <n v="100.99"/>
    <s v="US $100.99"/>
    <m/>
    <s v="Last One / 15 sold"/>
    <n v="15"/>
    <s v="May 16, 2024 03:17:16 PDT"/>
    <s v="Jefferson, Texas, United States"/>
    <x v="0"/>
    <n v="1514.85"/>
    <s v="Jefferson"/>
    <s v=" Texas"/>
    <s v=" United States"/>
    <m/>
    <n v="205"/>
    <n v="1456"/>
    <n v="1072"/>
  </r>
  <r>
    <x v="204"/>
    <x v="1116"/>
    <s v="Eau de Parfum"/>
    <n v="100"/>
    <s v="US $100.00"/>
    <m/>
    <s v="Last One / 12 sold"/>
    <n v="12"/>
    <s v="May 20, 2024 18:17:12 PDT"/>
    <s v="Oxnard, California, United States"/>
    <x v="0"/>
    <n v="1200"/>
    <s v="Oxnard"/>
    <s v=" California"/>
    <s v=" United States"/>
    <m/>
    <n v="205"/>
    <n v="1531"/>
    <n v="1175"/>
  </r>
  <r>
    <x v="204"/>
    <x v="1117"/>
    <s v="Eau de Parfum"/>
    <n v="64.989999999999995"/>
    <s v="US $64.99/ea"/>
    <n v="5"/>
    <s v="5 available / 4 sold"/>
    <n v="4"/>
    <s v="May 19, 2024 18:49:34 PDT"/>
    <s v="New Jersey,United States, Hong Kong"/>
    <x v="0"/>
    <n v="259.95999999999998"/>
    <s v="New Jersey"/>
    <s v="United States"/>
    <s v=" Hong Kong"/>
    <m/>
    <n v="205"/>
    <n v="1798"/>
    <n v="1697"/>
  </r>
  <r>
    <x v="204"/>
    <x v="1118"/>
    <s v="Eau de Parfum"/>
    <n v="54.99"/>
    <s v="US $54.99/ea"/>
    <n v="4"/>
    <s v="4 available / 4 sold"/>
    <n v="4"/>
    <s v="May 08, 2024 18:29:03 PDT"/>
    <s v="Pomona,California USA, Hong Kong"/>
    <x v="0"/>
    <n v="219.96"/>
    <s v="Pomona"/>
    <s v="California USA"/>
    <s v=" Hong Kong"/>
    <m/>
    <n v="205"/>
    <n v="1798"/>
    <n v="1731"/>
  </r>
  <r>
    <x v="204"/>
    <x v="1119"/>
    <s v="Eau de Parfum"/>
    <n v="9.9"/>
    <s v="US $9.90"/>
    <n v="6"/>
    <s v="6 available / 2 sold"/>
    <n v="2"/>
    <s v=""/>
    <s v="Houston, Texas, United States"/>
    <x v="0"/>
    <n v="19.8"/>
    <s v="Houston"/>
    <s v=" Texas"/>
    <s v=" United States"/>
    <m/>
    <n v="205"/>
    <n v="1891"/>
    <n v="1970"/>
  </r>
  <r>
    <x v="205"/>
    <x v="1120"/>
    <s v="Eau de Parfum"/>
    <n v="19.53"/>
    <s v="US $19.53/ea"/>
    <n v="47"/>
    <s v="47 available / 537 sold"/>
    <n v="537"/>
    <s v="May 08, 2024 12:19:44 PDT"/>
    <s v="Dallas, Texas, United States"/>
    <x v="0"/>
    <n v="10487.61"/>
    <s v="Dallas"/>
    <s v=" Texas"/>
    <s v=" United States"/>
    <m/>
    <n v="206"/>
    <n v="348"/>
    <n v="469"/>
  </r>
  <r>
    <x v="205"/>
    <x v="1121"/>
    <s v="Eau de Perfume"/>
    <n v="16.63"/>
    <s v="US $16.63/ea"/>
    <n v="37"/>
    <s v="37 available / 528 sold"/>
    <n v="528"/>
    <s v="May 14, 2024 12:55:23 PDT"/>
    <s v="Dallas, Texas, United States"/>
    <x v="0"/>
    <n v="8780.64"/>
    <s v="Dallas"/>
    <s v=" Texas"/>
    <s v=" United States"/>
    <m/>
    <n v="206"/>
    <n v="351"/>
    <n v="525"/>
  </r>
  <r>
    <x v="205"/>
    <x v="1122"/>
    <s v="Eau de Parfum"/>
    <n v="9.49"/>
    <s v="US $9.49/ea"/>
    <n v="5"/>
    <s v="5 available / 491 sold"/>
    <n v="491"/>
    <s v="May 23, 2024 13:11:55 PDT"/>
    <s v="Miami, Florida, United States"/>
    <x v="0"/>
    <n v="4659.59"/>
    <s v="Miami"/>
    <s v=" Florida"/>
    <s v=" United States"/>
    <m/>
    <n v="206"/>
    <n v="363"/>
    <n v="700"/>
  </r>
  <r>
    <x v="206"/>
    <x v="1123"/>
    <s v="Fragrance &amp; Perfume"/>
    <n v="74.8"/>
    <s v="US $74.80"/>
    <m/>
    <s v="Last One / 430 sold"/>
    <n v="430"/>
    <s v="May 24, 2024 09:36:50 PDT"/>
    <s v="Dallas, Texas, United States"/>
    <x v="1"/>
    <n v="32164"/>
    <s v="Dallas"/>
    <s v=" Texas"/>
    <s v=" United States"/>
    <m/>
    <n v="207"/>
    <n v="394"/>
    <n v="242"/>
  </r>
  <r>
    <x v="207"/>
    <x v="1124"/>
    <s v="Perfume"/>
    <n v="79.989999999999995"/>
    <s v="US $79.99"/>
    <n v="7"/>
    <s v="7 available / 43 sold"/>
    <n v="43"/>
    <s v="May 21, 2024 12:02:21 PDT"/>
    <s v="North Brunswick, New Jersey, United States"/>
    <x v="1"/>
    <n v="3439.5699999999997"/>
    <s v="North Brunswick"/>
    <s v=" New Jersey"/>
    <s v=" United States"/>
    <m/>
    <n v="208"/>
    <n v="1044"/>
    <n v="788"/>
  </r>
  <r>
    <x v="207"/>
    <x v="1125"/>
    <s v="Perfume"/>
    <n v="79.989999999999995"/>
    <s v="US $79.99"/>
    <n v="9"/>
    <s v="9 available / 15 sold"/>
    <n v="15"/>
    <s v="May 15, 2024 12:51:02 PDT"/>
    <s v="North Brunswick, New Jersey, United States"/>
    <x v="1"/>
    <n v="1199.8499999999999"/>
    <s v="North Brunswick"/>
    <s v=" New Jersey"/>
    <s v=" United States"/>
    <m/>
    <n v="208"/>
    <n v="1456"/>
    <n v="1177"/>
  </r>
  <r>
    <x v="208"/>
    <x v="1126"/>
    <s v="Eau de Toilette"/>
    <n v="59"/>
    <s v="US $59.00"/>
    <n v="5"/>
    <s v="5 available / 4 sold"/>
    <n v="4"/>
    <s v="May 19, 2024 09:48:36 PDT"/>
    <s v="Winter Haven, Florida, United States"/>
    <x v="1"/>
    <n v="236"/>
    <s v="Winter Haven"/>
    <s v=" Florida"/>
    <s v=" United States"/>
    <m/>
    <n v="209"/>
    <n v="1798"/>
    <n v="1714"/>
  </r>
  <r>
    <x v="209"/>
    <x v="1127"/>
    <s v="Eau de Toilette"/>
    <n v="54.5"/>
    <s v="US $54.50"/>
    <n v="2"/>
    <s v="2 available / 1,995 sold"/>
    <n v="1995"/>
    <s v="May 21, 2024 17:08:14 PDT"/>
    <s v="Hackensack, New Jersey, United States"/>
    <x v="1"/>
    <n v="108727.5"/>
    <s v="Hackensack"/>
    <s v=" New Jersey"/>
    <s v=" United States"/>
    <m/>
    <n v="210"/>
    <n v="145"/>
    <n v="90"/>
  </r>
  <r>
    <x v="209"/>
    <x v="1128"/>
    <s v="Eau de Toilette"/>
    <n v="32.5"/>
    <s v="US $32.50/ea"/>
    <n v="40"/>
    <s v="40 available / 634 sold"/>
    <n v="634"/>
    <s v="May 10, 2024 10:21:09 PDT"/>
    <s v="Dallas, Texas, United States"/>
    <x v="1"/>
    <n v="20605"/>
    <s v="Dallas"/>
    <s v=" Texas"/>
    <s v=" United States"/>
    <m/>
    <n v="210"/>
    <n v="306"/>
    <n v="311"/>
  </r>
  <r>
    <x v="209"/>
    <x v="1129"/>
    <s v="Eau de Toilette"/>
    <n v="47.34"/>
    <s v="US $47.34/ea"/>
    <n v="4"/>
    <s v="4 available / 14 sold"/>
    <n v="14"/>
    <s v=""/>
    <s v="Westminster, California, United States"/>
    <x v="1"/>
    <n v="662.76"/>
    <s v="Westminster"/>
    <s v=" California"/>
    <s v=" United States"/>
    <m/>
    <n v="210"/>
    <n v="1480"/>
    <n v="1392"/>
  </r>
  <r>
    <x v="209"/>
    <x v="1130"/>
    <s v="Eau de Toilette"/>
    <n v="31.95"/>
    <s v="US $31.95"/>
    <n v="10"/>
    <s v="More than 10 available / 12 sold"/>
    <n v="12"/>
    <s v="May 15, 2024 07:37:26 PDT"/>
    <s v="Oneida, Tennessee, United States"/>
    <x v="1"/>
    <n v="383.4"/>
    <s v="Oneida"/>
    <s v=" Tennessee"/>
    <s v=" United States"/>
    <m/>
    <n v="210"/>
    <n v="1531"/>
    <n v="1594"/>
  </r>
  <r>
    <x v="209"/>
    <x v="1131"/>
    <s v="Eau De Toilette"/>
    <n v="36.68"/>
    <s v="US $36.68/ea"/>
    <n v="10"/>
    <s v="More than 10 available / 9 sold"/>
    <n v="9"/>
    <s v="May 22, 2024 18:48:58 PDT"/>
    <s v="Austin, Texas, United States"/>
    <x v="1"/>
    <n v="330.12"/>
    <s v="Austin"/>
    <s v=" Texas"/>
    <s v=" United States"/>
    <m/>
    <n v="210"/>
    <n v="1615"/>
    <n v="1629"/>
  </r>
  <r>
    <x v="210"/>
    <x v="1132"/>
    <s v="Eau de Parfum"/>
    <n v="99.99"/>
    <s v="US $99.99/ea"/>
    <n v="2"/>
    <s v="2 available / 3 sold"/>
    <n v="3"/>
    <s v="May 23, 2024 20:28:37 PDT"/>
    <s v="Elgin, Illinois, United States"/>
    <x v="0"/>
    <n v="299.96999999999997"/>
    <s v="Elgin"/>
    <s v=" Illinois"/>
    <s v=" United States"/>
    <m/>
    <n v="211"/>
    <n v="1848"/>
    <n v="1662"/>
  </r>
  <r>
    <x v="211"/>
    <x v="1133"/>
    <s v="Eau de Toilette"/>
    <n v="26.52"/>
    <s v="US $26.52/ea"/>
    <m/>
    <s v="Limited quantity available / 1,866 sold"/>
    <n v="1866"/>
    <s v="May 24, 2024 07:55:09 PDT"/>
    <s v="Dallas, Texas, United States"/>
    <x v="1"/>
    <n v="49486.32"/>
    <s v="Dallas"/>
    <s v=" Texas"/>
    <s v=" United States"/>
    <m/>
    <n v="212"/>
    <n v="159"/>
    <n v="173"/>
  </r>
  <r>
    <x v="211"/>
    <x v="1134"/>
    <s v="Eau de Parfum"/>
    <n v="31.47"/>
    <s v="US $31.47/ea"/>
    <n v="48"/>
    <s v="48 available / 397 sold"/>
    <n v="397"/>
    <s v="Apr 24, 2024 22:58:09 PDT"/>
    <s v="Dallas, Texas, United States"/>
    <x v="1"/>
    <n v="12493.59"/>
    <s v="Dallas"/>
    <s v=" Texas"/>
    <s v=" United States"/>
    <m/>
    <n v="212"/>
    <n v="419"/>
    <n v="425"/>
  </r>
  <r>
    <x v="211"/>
    <x v="1135"/>
    <s v="Eau De Parfum"/>
    <n v="57.46"/>
    <s v="US $57.46/ea"/>
    <n v="10"/>
    <s v="More than 10 available / 202 sold"/>
    <n v="202"/>
    <s v="May 24, 2024 08:50:39 PDT"/>
    <s v="Edison, New Jersey, United States"/>
    <x v="1"/>
    <n v="11606.92"/>
    <s v="Edison"/>
    <s v=" New Jersey"/>
    <s v=" United States"/>
    <m/>
    <n v="212"/>
    <n v="587"/>
    <n v="444"/>
  </r>
  <r>
    <x v="211"/>
    <x v="1136"/>
    <s v="Eau de Parfum"/>
    <n v="27.25"/>
    <s v="US $27.25"/>
    <n v="3"/>
    <s v="3 available / 24 sold"/>
    <n v="24"/>
    <s v="May 22, 2024 11:50:35 PDT"/>
    <s v="Brooklyn, New York, United States"/>
    <x v="1"/>
    <n v="654"/>
    <s v="Brooklyn"/>
    <s v=" New York"/>
    <s v=" United States"/>
    <m/>
    <n v="212"/>
    <n v="1275"/>
    <n v="1402"/>
  </r>
  <r>
    <x v="211"/>
    <x v="1137"/>
    <s v="Eau de Parfum"/>
    <n v="28.19"/>
    <s v="US $28.19"/>
    <n v="3"/>
    <s v="3 available / 10 sold"/>
    <n v="10"/>
    <s v="May 21, 2024 15:32:31 PDT"/>
    <s v="Brooklyn, New York, United States"/>
    <x v="1"/>
    <n v="281.90000000000003"/>
    <s v="Brooklyn"/>
    <s v=" New York"/>
    <s v=" United States"/>
    <m/>
    <n v="212"/>
    <n v="1586"/>
    <n v="1678"/>
  </r>
  <r>
    <x v="211"/>
    <x v="1138"/>
    <s v="Eau de Parfum"/>
    <n v="25.74"/>
    <s v="US $25.74/ea"/>
    <n v="5"/>
    <s v="5 available / 7 sold"/>
    <n v="7"/>
    <s v="May 14, 2024 11:28:23 PDT"/>
    <s v="Dallas, Texas, United States"/>
    <x v="1"/>
    <n v="180.17999999999998"/>
    <s v="Dallas"/>
    <s v=" Texas"/>
    <s v=" United States"/>
    <m/>
    <n v="212"/>
    <n v="1686"/>
    <n v="1773"/>
  </r>
  <r>
    <x v="212"/>
    <x v="1139"/>
    <s v="L'eau de Parfum"/>
    <n v="86.99"/>
    <s v="US $86.99/ea"/>
    <n v="10"/>
    <s v="10 available / 1,385 sold"/>
    <n v="1385"/>
    <s v="May 23, 2024 18:19:08 PDT"/>
    <s v="Katy, Texas, United States"/>
    <x v="0"/>
    <n v="120481.15"/>
    <s v="Katy"/>
    <s v=" Texas"/>
    <s v=" United States"/>
    <m/>
    <n v="213"/>
    <n v="197"/>
    <n v="79"/>
  </r>
  <r>
    <x v="212"/>
    <x v="1140"/>
    <s v="Eau de Parfum"/>
    <n v="37.99"/>
    <s v="US $37.99/ea"/>
    <n v="10"/>
    <s v="More than 10 available / 517 sold"/>
    <n v="517"/>
    <s v="May 23, 2024 08:08:10 PDT"/>
    <s v="Detroit, Michigan, United States"/>
    <x v="0"/>
    <n v="19640.830000000002"/>
    <s v="Detroit"/>
    <s v=" Michigan"/>
    <s v=" United States"/>
    <m/>
    <n v="213"/>
    <n v="353"/>
    <n v="318"/>
  </r>
  <r>
    <x v="212"/>
    <x v="1141"/>
    <s v="Eau de Parfum"/>
    <n v="35.99"/>
    <s v="US $35.99/ea"/>
    <n v="10"/>
    <s v="More than 10 available / 161 sold"/>
    <n v="161"/>
    <s v="May 19, 2024 08:02:19 PDT"/>
    <s v="Detroit, Michigan, United States"/>
    <x v="0"/>
    <n v="5794.39"/>
    <s v="Detroit"/>
    <s v=" Michigan"/>
    <s v=" United States"/>
    <m/>
    <n v="213"/>
    <n v="643"/>
    <n v="647"/>
  </r>
  <r>
    <x v="212"/>
    <x v="1142"/>
    <s v="Eau de Parfum"/>
    <n v="26.99"/>
    <s v="US $26.99"/>
    <n v="10"/>
    <s v="More than 10 available / 44 sold"/>
    <n v="44"/>
    <s v="May 17, 2024 19:59:50 PDT"/>
    <s v="Villa Rica, Georgia, United States"/>
    <x v="0"/>
    <n v="1187.56"/>
    <s v="Villa Rica"/>
    <s v=" Georgia"/>
    <s v=" United States"/>
    <m/>
    <n v="213"/>
    <n v="1038"/>
    <n v="1191"/>
  </r>
  <r>
    <x v="213"/>
    <x v="1143"/>
    <s v="Eau de Parfum"/>
    <n v="67.98"/>
    <s v="US $67.98/ea"/>
    <m/>
    <s v="Limited quantity available / 705 sold"/>
    <n v="705"/>
    <s v="May 22, 2024 11:42:02 PDT"/>
    <s v="Hackensack, New Jersey, United States"/>
    <x v="0"/>
    <n v="47925.9"/>
    <s v="Hackensack"/>
    <s v=" New Jersey"/>
    <s v=" United States"/>
    <m/>
    <n v="214"/>
    <n v="288"/>
    <n v="176"/>
  </r>
  <r>
    <x v="213"/>
    <x v="1144"/>
    <s v="Eau de Parfum"/>
    <n v="52.99"/>
    <s v="US $52.99"/>
    <n v="10"/>
    <s v="More than 10 available / 287 sold"/>
    <n v="287"/>
    <s v="May 08, 2024 11:20:46 PDT"/>
    <s v="Miami, Florida, United States"/>
    <x v="0"/>
    <n v="15208.130000000001"/>
    <s v="Miami"/>
    <s v=" Florida"/>
    <s v=" United States"/>
    <m/>
    <n v="214"/>
    <n v="490"/>
    <n v="380"/>
  </r>
  <r>
    <x v="213"/>
    <x v="1145"/>
    <s v="Eau de Parfum"/>
    <n v="14.99"/>
    <s v="US $14.99"/>
    <n v="10"/>
    <s v="More than 10 available / 256 sold"/>
    <n v="256"/>
    <s v="May 22, 2024 22:50:00 PDT"/>
    <s v="Newark, Delaware, United States"/>
    <x v="0"/>
    <n v="3837.44"/>
    <s v="Newark"/>
    <s v=" Delaware"/>
    <s v=" United States"/>
    <m/>
    <n v="214"/>
    <n v="528"/>
    <n v="757"/>
  </r>
  <r>
    <x v="213"/>
    <x v="1146"/>
    <s v="Eau de Parfum"/>
    <n v="32.99"/>
    <s v="US $32.99/ea"/>
    <n v="8"/>
    <s v="8 available / 238 sold"/>
    <n v="238"/>
    <s v="May 24, 2024 05:13:26 PDT"/>
    <s v="Hamtramck, Michigan, United States"/>
    <x v="0"/>
    <n v="7851.6200000000008"/>
    <s v="Hamtramck"/>
    <s v=" Michigan"/>
    <s v=" United States"/>
    <m/>
    <n v="214"/>
    <n v="547"/>
    <n v="550"/>
  </r>
  <r>
    <x v="213"/>
    <x v="1147"/>
    <s v="Eau de Parfum"/>
    <n v="41.99"/>
    <s v="US $41.99"/>
    <m/>
    <s v="Last One / 220 sold"/>
    <n v="220"/>
    <s v="May 22, 2024 06:19:27 PDT"/>
    <s v="Jamaica, New York, United States"/>
    <x v="0"/>
    <n v="9237.8000000000011"/>
    <s v="Jamaica"/>
    <s v=" New York"/>
    <s v=" United States"/>
    <m/>
    <n v="214"/>
    <n v="572"/>
    <n v="514"/>
  </r>
  <r>
    <x v="213"/>
    <x v="1148"/>
    <s v="Eau de Parfum"/>
    <n v="7.95"/>
    <s v="US $7.95/ea"/>
    <n v="10"/>
    <s v="More than 10 available / 162 sold"/>
    <n v="162"/>
    <s v="May 22, 2024 22:50:14 PDT"/>
    <s v="Newark, Delaware, United States"/>
    <x v="0"/>
    <n v="1287.9000000000001"/>
    <s v="Newark"/>
    <s v=" Delaware"/>
    <s v=" United States"/>
    <m/>
    <n v="214"/>
    <n v="642"/>
    <n v="1141"/>
  </r>
  <r>
    <x v="213"/>
    <x v="1149"/>
    <s v="Eau de Parfum"/>
    <n v="74.989999999999995"/>
    <s v="US $74.99"/>
    <n v="10"/>
    <s v="More than 10 available / 160 sold"/>
    <n v="160"/>
    <s v="Feb 14, 2024 12:25:07 PST"/>
    <s v="Miami, Florida, United States"/>
    <x v="0"/>
    <n v="11998.4"/>
    <s v="Miami"/>
    <s v=" Florida"/>
    <s v=" United States"/>
    <m/>
    <n v="214"/>
    <n v="644"/>
    <n v="437"/>
  </r>
  <r>
    <x v="213"/>
    <x v="1150"/>
    <s v="Eau de Parfum"/>
    <n v="42.99"/>
    <s v="US $42.99/ea"/>
    <n v="2"/>
    <s v="2 available / 146 sold"/>
    <n v="146"/>
    <s v="May 24, 2024 07:08:11 PDT"/>
    <s v="Reinholds, Pennsylvania, United States"/>
    <x v="0"/>
    <n v="6276.54"/>
    <s v="Reinholds"/>
    <s v=" Pennsylvania"/>
    <s v=" United States"/>
    <m/>
    <n v="214"/>
    <n v="672"/>
    <n v="621"/>
  </r>
  <r>
    <x v="213"/>
    <x v="1151"/>
    <s v="Eau de Parfum"/>
    <n v="49.99"/>
    <s v="US $49.99/ea"/>
    <n v="5"/>
    <s v="5 available / 127 sold"/>
    <n v="127"/>
    <s v="May 21, 2024 07:49:52 PDT"/>
    <s v="Dearborn, Michigan, United States"/>
    <x v="0"/>
    <n v="6348.7300000000005"/>
    <s v="Dearborn"/>
    <s v=" Michigan"/>
    <s v=" United States"/>
    <m/>
    <n v="214"/>
    <n v="716"/>
    <n v="618"/>
  </r>
  <r>
    <x v="213"/>
    <x v="1152"/>
    <s v="Eau de Parfum"/>
    <n v="37.99"/>
    <s v="US $37.99/ea"/>
    <n v="10"/>
    <s v="More than 10 available / 77 sold"/>
    <n v="77"/>
    <s v="May 08, 2024 14:25:33 PDT"/>
    <s v="Thomasville, Alabama, United States"/>
    <x v="0"/>
    <n v="2925.23"/>
    <s v="Thomasville"/>
    <s v=" Alabama"/>
    <s v=" United States"/>
    <m/>
    <n v="214"/>
    <n v="865"/>
    <n v="839"/>
  </r>
  <r>
    <x v="213"/>
    <x v="1153"/>
    <s v="Eau de Parfum"/>
    <n v="36.99"/>
    <s v="US $36.99"/>
    <n v="8"/>
    <s v="8 available / 66 sold"/>
    <n v="66"/>
    <s v="May 12, 2024 07:12:36 PDT"/>
    <s v="Villa Rica, Georgia, United States"/>
    <x v="0"/>
    <n v="2441.34"/>
    <s v="Villa Rica"/>
    <s v=" Georgia"/>
    <s v=" United States"/>
    <m/>
    <n v="214"/>
    <n v="908"/>
    <n v="894"/>
  </r>
  <r>
    <x v="213"/>
    <x v="1154"/>
    <s v="Eau de Parfum"/>
    <n v="32.99"/>
    <s v="US $32.99/ea"/>
    <n v="10"/>
    <s v="More than 10 available / 65 sold"/>
    <n v="65"/>
    <s v="May 24, 2024 10:31:44 PDT"/>
    <s v="Running Springs, California, United States"/>
    <x v="0"/>
    <n v="2144.35"/>
    <s v="Running Springs"/>
    <s v=" California"/>
    <s v=" United States"/>
    <m/>
    <n v="214"/>
    <n v="913"/>
    <n v="935"/>
  </r>
  <r>
    <x v="213"/>
    <x v="1155"/>
    <s v="Eau de Parfum"/>
    <n v="9.99"/>
    <s v="US $9.99"/>
    <n v="10"/>
    <s v="More than 10 available / 65 sold"/>
    <n v="65"/>
    <s v="May 22, 2024 22:50:24 PDT"/>
    <s v="Newark, Delaware, United States"/>
    <x v="0"/>
    <n v="649.35"/>
    <s v="Newark"/>
    <s v=" Delaware"/>
    <s v=" United States"/>
    <m/>
    <n v="214"/>
    <n v="913"/>
    <n v="1405"/>
  </r>
  <r>
    <x v="213"/>
    <x v="1156"/>
    <s v="Eau de Parfum"/>
    <n v="41.49"/>
    <s v="US $41.49"/>
    <m/>
    <s v="Last One / 61 sold"/>
    <n v="61"/>
    <s v="May 24, 2024 03:14:22 PDT"/>
    <s v="Ecorse, Michigan, United States"/>
    <x v="0"/>
    <n v="2530.8900000000003"/>
    <s v="Ecorse"/>
    <s v=" Michigan"/>
    <s v=" United States"/>
    <m/>
    <n v="214"/>
    <n v="934"/>
    <n v="884"/>
  </r>
  <r>
    <x v="213"/>
    <x v="1157"/>
    <s v="Eau de Parfum"/>
    <n v="39.950000000000003"/>
    <s v="US $39.95"/>
    <n v="10"/>
    <s v="More than 10 available / 60 sold"/>
    <n v="60"/>
    <s v="May 14, 2024 20:26:45 PDT"/>
    <s v="Houston, Texas, United States"/>
    <x v="0"/>
    <n v="2397"/>
    <s v="Houston"/>
    <s v=" Texas"/>
    <s v=" United States"/>
    <m/>
    <n v="214"/>
    <n v="940"/>
    <n v="900"/>
  </r>
  <r>
    <x v="213"/>
    <x v="1158"/>
    <s v="Eau de Parfum"/>
    <n v="49.99"/>
    <s v="US $49.99/ea"/>
    <n v="8"/>
    <s v="8 available / 53 sold"/>
    <n v="53"/>
    <s v="May 10, 2024 09:52:59 PDT"/>
    <s v="Southgate, Michigan, United States"/>
    <x v="0"/>
    <n v="2649.4700000000003"/>
    <s v="Southgate"/>
    <s v=" Michigan"/>
    <s v=" United States"/>
    <m/>
    <n v="214"/>
    <n v="974"/>
    <n v="869"/>
  </r>
  <r>
    <x v="213"/>
    <x v="1159"/>
    <s v="Eau de Parfum"/>
    <n v="43.99"/>
    <s v="US $43.99/ea"/>
    <n v="6"/>
    <s v="6 available / 52 sold"/>
    <n v="52"/>
    <s v="May 24, 2024 08:49:27 PDT"/>
    <s v="Detroit, Michigan, United States"/>
    <x v="0"/>
    <n v="2287.48"/>
    <s v="Detroit"/>
    <s v=" Michigan"/>
    <s v=" United States"/>
    <m/>
    <n v="214"/>
    <n v="977"/>
    <n v="914"/>
  </r>
  <r>
    <x v="213"/>
    <x v="1160"/>
    <s v="Eau de Parfum"/>
    <n v="61.99"/>
    <s v="US $61.99"/>
    <n v="4"/>
    <s v="4 available / 49 sold"/>
    <n v="49"/>
    <s v="May 19, 2024 01:35:33 PDT"/>
    <s v="New Jersey, Hong Kong"/>
    <x v="0"/>
    <n v="3037.51"/>
    <s v="New Jersey"/>
    <s v=" Hong Kong"/>
    <m/>
    <m/>
    <n v="214"/>
    <n v="999"/>
    <n v="827"/>
  </r>
  <r>
    <x v="213"/>
    <x v="1161"/>
    <s v="Eau de Parfum"/>
    <n v="43.99"/>
    <s v="US $43.99/ea"/>
    <n v="10"/>
    <s v="More than 10 available / 40 sold"/>
    <n v="40"/>
    <s v="May 17, 2024 10:16:14 PDT"/>
    <s v="Miles City, Montana, United States"/>
    <x v="0"/>
    <n v="1759.6000000000001"/>
    <s v="Miles City"/>
    <s v=" Montana"/>
    <s v=" United States"/>
    <m/>
    <n v="214"/>
    <n v="1072"/>
    <n v="1010"/>
  </r>
  <r>
    <x v="213"/>
    <x v="1162"/>
    <s v="Eau de Parfum"/>
    <n v="43.99"/>
    <s v="US $43.99/ea"/>
    <n v="10"/>
    <s v="More than 10 available / 29 sold"/>
    <n v="29"/>
    <s v="May 21, 2024 09:06:40 PDT"/>
    <s v="Detroit, Michigan, United States"/>
    <x v="0"/>
    <n v="1275.71"/>
    <s v="Detroit"/>
    <s v=" Michigan"/>
    <s v=" United States"/>
    <m/>
    <n v="214"/>
    <n v="1204"/>
    <n v="1146"/>
  </r>
  <r>
    <x v="213"/>
    <x v="1163"/>
    <s v="Eau de Parfum"/>
    <n v="69.989999999999995"/>
    <s v="US $69.99/ea"/>
    <n v="9"/>
    <s v="9 available / 25 sold"/>
    <n v="25"/>
    <s v="May 09, 2024 03:18:01 PDT"/>
    <s v="Houston, Texas, United States"/>
    <x v="0"/>
    <n v="1749.7499999999998"/>
    <s v="Houston"/>
    <s v=" Texas"/>
    <s v=" United States"/>
    <m/>
    <n v="214"/>
    <n v="1257"/>
    <n v="1013"/>
  </r>
  <r>
    <x v="213"/>
    <x v="1164"/>
    <s v="Eau de Parfum"/>
    <n v="69.989999999999995"/>
    <s v="US $69.99"/>
    <n v="4"/>
    <s v="4 available / 23 sold"/>
    <n v="23"/>
    <s v="May 09, 2024 00:05:00 PDT"/>
    <s v="California or Hong Kong, Hong Kong"/>
    <x v="0"/>
    <n v="1609.77"/>
    <s v="California or Hong Kong"/>
    <s v=" Hong Kong"/>
    <m/>
    <m/>
    <n v="214"/>
    <n v="1294"/>
    <n v="1050"/>
  </r>
  <r>
    <x v="213"/>
    <x v="1165"/>
    <s v="Eau de Parfum"/>
    <n v="44.98"/>
    <s v="US $44.98"/>
    <n v="10"/>
    <s v="More than 10 available / 23 sold"/>
    <n v="23"/>
    <s v="May 21, 2024 00:07:46 PDT"/>
    <s v="Houston, Texas, United States"/>
    <x v="0"/>
    <n v="1034.54"/>
    <s v="Houston"/>
    <s v=" Texas"/>
    <s v=" United States"/>
    <m/>
    <n v="214"/>
    <n v="1294"/>
    <n v="1248"/>
  </r>
  <r>
    <x v="213"/>
    <x v="1165"/>
    <s v="Eau de Parfum"/>
    <n v="49.99"/>
    <s v="US $49.99"/>
    <n v="10"/>
    <s v="More than 10 available / 22 sold"/>
    <n v="22"/>
    <s v="May 13, 2024 07:38:03 PDT"/>
    <s v="Houston, Texas, United States"/>
    <x v="0"/>
    <n v="1099.78"/>
    <s v="Houston"/>
    <s v=" Texas"/>
    <s v=" United States"/>
    <m/>
    <n v="214"/>
    <n v="1310"/>
    <n v="1221"/>
  </r>
  <r>
    <x v="213"/>
    <x v="1166"/>
    <s v="Eau de Parfum"/>
    <n v="42.99"/>
    <s v="US $42.99/ea"/>
    <n v="10"/>
    <s v="More than 10 available / 20 sold"/>
    <n v="20"/>
    <s v="May 21, 2024 10:57:12 PDT"/>
    <s v="Ecorse, Michigan, United States"/>
    <x v="0"/>
    <n v="859.80000000000007"/>
    <s v="Ecorse"/>
    <s v=" Michigan"/>
    <s v=" United States"/>
    <m/>
    <n v="214"/>
    <n v="1346"/>
    <n v="1305"/>
  </r>
  <r>
    <x v="213"/>
    <x v="1167"/>
    <s v="Eau de Parfum"/>
    <n v="42.99"/>
    <s v="US $42.99/ea"/>
    <n v="10"/>
    <s v="More than 10 available / 17 sold"/>
    <n v="17"/>
    <s v="May 17, 2024 10:07:21 PDT"/>
    <s v="Allen Park, Michigan, United States"/>
    <x v="0"/>
    <n v="730.83"/>
    <s v="Allen Park"/>
    <s v=" Michigan"/>
    <s v=" United States"/>
    <m/>
    <n v="214"/>
    <n v="1408"/>
    <n v="1350"/>
  </r>
  <r>
    <x v="213"/>
    <x v="1168"/>
    <s v="Eau de Parfum"/>
    <n v="43.99"/>
    <s v="US $43.99/ea"/>
    <n v="6"/>
    <s v="6 available / 15 sold"/>
    <n v="15"/>
    <s v="May 17, 2024 09:27:23 PDT"/>
    <s v="Dearborn Heights, Michigan, United States"/>
    <x v="0"/>
    <n v="659.85"/>
    <s v="Dearborn Heights"/>
    <s v=" Michigan"/>
    <s v=" United States"/>
    <m/>
    <n v="214"/>
    <n v="1456"/>
    <n v="1398"/>
  </r>
  <r>
    <x v="213"/>
    <x v="1169"/>
    <s v="Eau de Parfum"/>
    <n v="43.99"/>
    <s v="US $43.99/ea"/>
    <n v="6"/>
    <s v="6 available / 15 sold"/>
    <n v="15"/>
    <s v="May 18, 2024 10:27:17 PDT"/>
    <s v="Ecorse, Michigan, United States"/>
    <x v="0"/>
    <n v="659.85"/>
    <s v="Ecorse"/>
    <s v=" Michigan"/>
    <s v=" United States"/>
    <m/>
    <n v="214"/>
    <n v="1456"/>
    <n v="1398"/>
  </r>
  <r>
    <x v="213"/>
    <x v="1170"/>
    <s v="Eau de Parfum"/>
    <n v="44.99"/>
    <s v="US $44.99/ea"/>
    <n v="5"/>
    <s v="5 available / 14 sold"/>
    <n v="14"/>
    <s v="May 08, 2024 07:48:32 PDT"/>
    <s v="Macomb, Michigan, United States"/>
    <x v="0"/>
    <n v="629.86"/>
    <s v="Macomb"/>
    <s v=" Michigan"/>
    <s v=" United States"/>
    <m/>
    <n v="214"/>
    <n v="1480"/>
    <n v="1417"/>
  </r>
  <r>
    <x v="213"/>
    <x v="1165"/>
    <s v="Eau de Parfum"/>
    <n v="44.95"/>
    <s v="US $44.95"/>
    <m/>
    <s v="Last One / 14 sold"/>
    <n v="14"/>
    <s v="May 23, 2024 00:21:14 PDT"/>
    <s v="Troy, New York, United States"/>
    <x v="0"/>
    <n v="629.30000000000007"/>
    <s v="Troy"/>
    <s v=" New York"/>
    <s v=" United States"/>
    <m/>
    <n v="214"/>
    <n v="1480"/>
    <n v="1422"/>
  </r>
  <r>
    <x v="213"/>
    <x v="1171"/>
    <s v="L'Eau de Parfum"/>
    <n v="67.5"/>
    <s v="US $67.50"/>
    <n v="10"/>
    <s v="More than 10 available / 12 sold"/>
    <n v="12"/>
    <s v=""/>
    <s v="Mesa, Arizona, United States"/>
    <x v="0"/>
    <n v="810"/>
    <s v="Mesa"/>
    <s v=" Arizona"/>
    <s v=" United States"/>
    <m/>
    <n v="214"/>
    <n v="1531"/>
    <n v="1319"/>
  </r>
  <r>
    <x v="213"/>
    <x v="1172"/>
    <s v="Eau de Parfum"/>
    <n v="44.99"/>
    <s v="US $44.99"/>
    <n v="10"/>
    <s v="More than 10 available / 12 sold"/>
    <n v="12"/>
    <s v="May 15, 2024 19:11:57 PDT"/>
    <s v="College Point, New York, United States"/>
    <x v="0"/>
    <n v="539.88"/>
    <s v="College Point"/>
    <s v=" New York"/>
    <s v=" United States"/>
    <m/>
    <n v="214"/>
    <n v="1531"/>
    <n v="1483"/>
  </r>
  <r>
    <x v="213"/>
    <x v="1173"/>
    <s v="Eau de Parfum"/>
    <n v="49.99"/>
    <s v="US $49.99/ea"/>
    <n v="6"/>
    <s v="6 available / 10 sold"/>
    <n v="10"/>
    <s v="May 23, 2024 09:45:31 PDT"/>
    <s v="Hamtramck, Michigan, United States"/>
    <x v="0"/>
    <n v="499.90000000000003"/>
    <s v="Hamtramck"/>
    <s v=" Michigan"/>
    <s v=" United States"/>
    <m/>
    <n v="214"/>
    <n v="1586"/>
    <n v="1505"/>
  </r>
  <r>
    <x v="213"/>
    <x v="1174"/>
    <s v="Eau de Parfum"/>
    <n v="44.99"/>
    <s v="US $44.99/ea"/>
    <n v="10"/>
    <s v="More than 10 available / 9 sold"/>
    <n v="9"/>
    <s v="May 23, 2024 08:27:40 PDT"/>
    <s v="Southgate, Michigan, United States"/>
    <x v="0"/>
    <n v="404.91"/>
    <s v="Southgate"/>
    <s v=" Michigan"/>
    <s v=" United States"/>
    <m/>
    <n v="214"/>
    <n v="1615"/>
    <n v="1575"/>
  </r>
  <r>
    <x v="213"/>
    <x v="1175"/>
    <s v="Eau de Parfum"/>
    <n v="40.99"/>
    <s v="US $40.99"/>
    <m/>
    <s v="Last One / 7 sold"/>
    <n v="7"/>
    <s v="May 24, 2024 03:25:11 PDT"/>
    <s v="Dunedin, Florida, United States"/>
    <x v="0"/>
    <n v="286.93"/>
    <s v="Dunedin"/>
    <s v=" Florida"/>
    <s v=" United States"/>
    <m/>
    <n v="214"/>
    <n v="1686"/>
    <n v="1676"/>
  </r>
  <r>
    <x v="213"/>
    <x v="1176"/>
    <s v="Parfum, Lotion, Gloss and Blush"/>
    <n v="15"/>
    <s v="US $15.00/ea"/>
    <n v="10"/>
    <s v="More than 10 available / 7 sold"/>
    <n v="7"/>
    <s v=""/>
    <s v="McAdenville, North Carolina, United States"/>
    <x v="0"/>
    <n v="105"/>
    <s v="McAdenville"/>
    <s v=" North Carolina"/>
    <s v=" United States"/>
    <m/>
    <n v="214"/>
    <n v="1686"/>
    <n v="1867"/>
  </r>
  <r>
    <x v="213"/>
    <x v="1165"/>
    <s v="Eau de Parfum"/>
    <n v="42.99"/>
    <s v="US $42.99"/>
    <n v="2"/>
    <s v="2 available / 4 sold"/>
    <n v="4"/>
    <s v="May 24, 2024 02:59:43 PDT"/>
    <s v="Kew Gardens, New York, United States"/>
    <x v="0"/>
    <n v="171.96"/>
    <s v="Kew Gardens"/>
    <s v=" New York"/>
    <s v=" United States"/>
    <m/>
    <n v="214"/>
    <n v="1798"/>
    <n v="1786"/>
  </r>
  <r>
    <x v="214"/>
    <x v="1177"/>
    <s v="Eau de Parfum"/>
    <n v="31.41"/>
    <s v="US $31.41/ea"/>
    <m/>
    <s v="Limited quantity available / 5,107 sold"/>
    <n v="5107"/>
    <s v="May 24, 2024 09:31:02 PDT"/>
    <s v="Hackensack, New Jersey, United States"/>
    <x v="0"/>
    <n v="160410.87"/>
    <s v="Hackensack"/>
    <s v=" New Jersey"/>
    <s v=" United States"/>
    <m/>
    <n v="215"/>
    <n v="52"/>
    <n v="48"/>
  </r>
  <r>
    <x v="214"/>
    <x v="1178"/>
    <s v="Eau de Toilette"/>
    <n v="17.989999999999998"/>
    <s v="US $17.99/ea"/>
    <n v="138"/>
    <s v="138 available / 1,955 sold"/>
    <n v="1955"/>
    <s v="May 24, 2024 09:10:18 PDT"/>
    <s v="Dallas, Texas, United States"/>
    <x v="1"/>
    <n v="35170.449999999997"/>
    <s v="Dallas"/>
    <s v=" Texas"/>
    <s v=" United States"/>
    <m/>
    <n v="215"/>
    <n v="150"/>
    <n v="232"/>
  </r>
  <r>
    <x v="214"/>
    <x v="1179"/>
    <s v="Eau de Parfum"/>
    <n v="24.77"/>
    <s v="US $24.77/ea"/>
    <n v="200"/>
    <s v="200 available / 1,585 sold"/>
    <n v="1585"/>
    <s v="May 23, 2024 12:54:07 PDT"/>
    <s v="Dallas, Texas, United States"/>
    <x v="0"/>
    <n v="39260.449999999997"/>
    <s v="Dallas"/>
    <s v=" Texas"/>
    <s v=" United States"/>
    <m/>
    <n v="215"/>
    <n v="178"/>
    <n v="212"/>
  </r>
  <r>
    <x v="214"/>
    <x v="1180"/>
    <s v="Eau de Perfume"/>
    <n v="24.79"/>
    <s v="US $24.79/ea"/>
    <n v="70"/>
    <s v="70 available / 757 sold"/>
    <n v="757"/>
    <s v="May 24, 2024 07:54:09 PDT"/>
    <s v="Dallas, Texas, United States"/>
    <x v="0"/>
    <n v="18766.03"/>
    <s v="Dallas"/>
    <s v=" Texas"/>
    <s v=" United States"/>
    <m/>
    <n v="215"/>
    <n v="275"/>
    <n v="333"/>
  </r>
  <r>
    <x v="214"/>
    <x v="1181"/>
    <s v="Eau de Parfum"/>
    <n v="12.99"/>
    <s v="US $12.99"/>
    <n v="10"/>
    <s v="More than 10 available / 43 sold"/>
    <n v="43"/>
    <s v="Apr 29, 2024 08:20:31 PDT"/>
    <s v="Pembroke, North Carolina, United States"/>
    <x v="0"/>
    <n v="558.57000000000005"/>
    <s v="Pembroke"/>
    <s v=" North Carolina"/>
    <s v=" United States"/>
    <m/>
    <n v="215"/>
    <n v="1044"/>
    <n v="1463"/>
  </r>
  <r>
    <x v="214"/>
    <x v="1182"/>
    <s v="Eau de Parfum"/>
    <n v="19.989999999999998"/>
    <s v="US $19.99/ea"/>
    <n v="3"/>
    <s v="3 available / 3 sold"/>
    <n v="3"/>
    <s v="May 21, 2024 14:27:59 PDT"/>
    <s v="Miami, Florida, United States"/>
    <x v="0"/>
    <n v="59.97"/>
    <s v="Miami"/>
    <s v=" Florida"/>
    <s v=" United States"/>
    <m/>
    <n v="215"/>
    <n v="1848"/>
    <n v="1930"/>
  </r>
  <r>
    <x v="215"/>
    <x v="1183"/>
    <s v="Eau de Toilette"/>
    <n v="20.079999999999998"/>
    <s v="US $20.08/ea"/>
    <n v="29"/>
    <s v="29 available / 518 sold"/>
    <n v="518"/>
    <s v="Apr 23, 2024 03:57:22 PDT"/>
    <s v="Dallas, Texas, United States"/>
    <x v="1"/>
    <n v="10401.439999999999"/>
    <s v="Dallas"/>
    <s v=" Texas"/>
    <s v=" United States"/>
    <m/>
    <n v="216"/>
    <n v="352"/>
    <n v="478"/>
  </r>
  <r>
    <x v="215"/>
    <x v="1184"/>
    <s v="Eau de Toilette"/>
    <n v="20.25"/>
    <s v="US $20.25/ea"/>
    <n v="10"/>
    <s v="More than 10 available / 24 sold"/>
    <n v="24"/>
    <s v="May 22, 2024 05:18:16 PDT"/>
    <s v="New York, New York, United States"/>
    <x v="1"/>
    <n v="486"/>
    <s v="New York"/>
    <s v=" New York"/>
    <s v=" United States"/>
    <m/>
    <n v="216"/>
    <n v="1275"/>
    <n v="1512"/>
  </r>
  <r>
    <x v="216"/>
    <x v="1185"/>
    <s v="Eau De Parfum"/>
    <n v="48.93"/>
    <s v="US $48.93"/>
    <n v="10"/>
    <s v="More than 10 available / 37 sold"/>
    <n v="37"/>
    <s v="May 18, 2024 08:18:46 PDT"/>
    <s v="Long Island City, New York, United States"/>
    <x v="0"/>
    <n v="1810.41"/>
    <s v="Long Island City"/>
    <s v=" New York"/>
    <s v=" United States"/>
    <m/>
    <n v="217"/>
    <n v="1108"/>
    <n v="1000"/>
  </r>
  <r>
    <x v="217"/>
    <x v="1186"/>
    <s v="Eau de Parfum"/>
    <n v="21.54"/>
    <s v="US $21.54/ea"/>
    <n v="96"/>
    <s v="96 available / 989 sold"/>
    <n v="989"/>
    <s v="May 24, 2024 06:21:20 PDT"/>
    <s v="Dallas, Texas, United States"/>
    <x v="1"/>
    <n v="21303.059999999998"/>
    <s v="Dallas"/>
    <s v=" Texas"/>
    <s v=" United States"/>
    <m/>
    <n v="218"/>
    <n v="238"/>
    <n v="305"/>
  </r>
  <r>
    <x v="217"/>
    <x v="1187"/>
    <s v="Perfume"/>
    <n v="29.99"/>
    <s v="US $29.99/ea"/>
    <n v="10"/>
    <s v="More than 10 available / 432 sold"/>
    <n v="432"/>
    <s v="May 17, 2024 11:24:40 PDT"/>
    <s v="Bridgeview, Illinois, United States"/>
    <x v="0"/>
    <n v="12955.679999999998"/>
    <s v="Bridgeview"/>
    <s v=" Illinois"/>
    <s v=" United States"/>
    <m/>
    <n v="218"/>
    <n v="392"/>
    <n v="417"/>
  </r>
  <r>
    <x v="217"/>
    <x v="1188"/>
    <s v="Perfume Oil"/>
    <n v="11.99"/>
    <s v="US $11.99"/>
    <m/>
    <s v="Last One / 423 sold"/>
    <n v="423"/>
    <s v="May 01, 2024 22:06:13 PDT"/>
    <s v="San Diego, California, United States"/>
    <x v="0"/>
    <n v="5071.7700000000004"/>
    <s v="San Diego"/>
    <s v=" California"/>
    <s v=" United States"/>
    <m/>
    <n v="218"/>
    <n v="399"/>
    <n v="677"/>
  </r>
  <r>
    <x v="217"/>
    <x v="1189"/>
    <s v="Eau de Parfum"/>
    <n v="21.98"/>
    <s v="US $21.98"/>
    <n v="10"/>
    <s v="More than 10 available / 278 sold"/>
    <n v="278"/>
    <s v="May 24, 2024 05:18:15 PDT"/>
    <s v="Hackensack, New Jersey, United States"/>
    <x v="0"/>
    <n v="6110.4400000000005"/>
    <s v="Hackensack"/>
    <s v=" New Jersey"/>
    <s v=" United States"/>
    <m/>
    <n v="218"/>
    <n v="501"/>
    <n v="633"/>
  </r>
  <r>
    <x v="217"/>
    <x v="1190"/>
    <s v="Eau de Parfum"/>
    <n v="22.75"/>
    <s v="US $22.75/ea"/>
    <n v="10"/>
    <s v="More than 10 available / 174 sold"/>
    <n v="174"/>
    <s v="May 24, 2024 00:25:04 PDT"/>
    <s v="New York, New York, United States"/>
    <x v="0"/>
    <n v="3958.5"/>
    <s v="New York"/>
    <s v=" New York"/>
    <s v=" United States"/>
    <m/>
    <n v="218"/>
    <n v="622"/>
    <n v="746"/>
  </r>
  <r>
    <x v="217"/>
    <x v="1191"/>
    <s v="Fragrances"/>
    <n v="16.91"/>
    <s v="US $16.91"/>
    <m/>
    <s v="Limited quantity available / 156 sold"/>
    <n v="156"/>
    <s v="May 24, 2024 07:56:25 PDT"/>
    <s v="Brooklyn, New York, United States"/>
    <x v="1"/>
    <n v="2637.96"/>
    <s v="Brooklyn"/>
    <s v=" New York"/>
    <s v=" United States"/>
    <m/>
    <n v="218"/>
    <n v="651"/>
    <n v="875"/>
  </r>
  <r>
    <x v="217"/>
    <x v="1192"/>
    <s v="Eau de Perfume"/>
    <n v="29.06"/>
    <s v="US $29.06/ea"/>
    <n v="103"/>
    <s v="103 available / 152 sold"/>
    <n v="152"/>
    <s v="May 21, 2024 07:02:29 PDT"/>
    <s v="Dallas, Texas, United States"/>
    <x v="0"/>
    <n v="4417.12"/>
    <s v="Dallas"/>
    <s v=" Texas"/>
    <s v=" United States"/>
    <m/>
    <n v="218"/>
    <n v="656"/>
    <n v="710"/>
  </r>
  <r>
    <x v="217"/>
    <x v="1193"/>
    <s v="Eau de Parfum"/>
    <n v="18.989999999999998"/>
    <s v="US $18.99/ea"/>
    <n v="10"/>
    <s v="10 available / 139 sold"/>
    <n v="139"/>
    <s v="May 22, 2024 12:31:45 PDT"/>
    <s v="Falls Church, Virginia, United States"/>
    <x v="1"/>
    <n v="2639.6099999999997"/>
    <s v="Falls Church"/>
    <s v=" Virginia"/>
    <s v=" United States"/>
    <m/>
    <n v="218"/>
    <n v="687"/>
    <n v="872"/>
  </r>
  <r>
    <x v="217"/>
    <x v="1194"/>
    <s v="Perfume"/>
    <n v="7.2"/>
    <s v="US $7.20/ea"/>
    <n v="10"/>
    <s v="More than 10 available / 128 sold"/>
    <n v="128"/>
    <s v="May 22, 2024 19:26:12 PDT"/>
    <s v="Addison, Illinois, United States"/>
    <x v="0"/>
    <n v="921.6"/>
    <s v="Addison"/>
    <s v=" Illinois"/>
    <s v=" United States"/>
    <m/>
    <n v="218"/>
    <n v="714"/>
    <n v="1283"/>
  </r>
  <r>
    <x v="217"/>
    <x v="1195"/>
    <s v="Eau de Parfum"/>
    <n v="16.899999999999999"/>
    <s v="US $16.90"/>
    <n v="10"/>
    <s v="10 available / 127 sold"/>
    <n v="127"/>
    <s v="May 21, 2024 08:40:15 PDT"/>
    <s v="Hackensack, New Jersey, United States"/>
    <x v="1"/>
    <n v="2146.2999999999997"/>
    <s v="Hackensack"/>
    <s v=" New Jersey"/>
    <s v=" United States"/>
    <m/>
    <n v="218"/>
    <n v="716"/>
    <n v="933"/>
  </r>
  <r>
    <x v="217"/>
    <x v="1196"/>
    <s v="Eau de Parfum"/>
    <n v="26.99"/>
    <s v="US $26.99/ea"/>
    <n v="9"/>
    <s v="9 available / 75 sold"/>
    <n v="75"/>
    <s v="May 18, 2024 16:44:20 PDT"/>
    <s v="Bethpage, New York, United States"/>
    <x v="1"/>
    <n v="2024.2499999999998"/>
    <s v="Bethpage"/>
    <s v=" New York"/>
    <s v=" United States"/>
    <m/>
    <n v="218"/>
    <n v="871"/>
    <n v="951"/>
  </r>
  <r>
    <x v="217"/>
    <x v="1197"/>
    <s v="Eau de Parfum"/>
    <n v="25.99"/>
    <s v="US $25.99/ea"/>
    <n v="8"/>
    <s v="8 available / 71 sold"/>
    <n v="71"/>
    <s v="May 22, 2024 11:25:01 PDT"/>
    <s v="North Brunswick, New Jersey, United States"/>
    <x v="1"/>
    <n v="1845.29"/>
    <s v="North Brunswick"/>
    <s v=" New Jersey"/>
    <s v=" United States"/>
    <m/>
    <n v="218"/>
    <n v="891"/>
    <n v="993"/>
  </r>
  <r>
    <x v="217"/>
    <x v="1198"/>
    <s v="Eau de Parfum"/>
    <n v="17.18"/>
    <s v="US $17.18"/>
    <n v="10"/>
    <s v="More than 10 available / 65 sold"/>
    <n v="65"/>
    <s v="May 22, 2024 11:57:54 PDT"/>
    <s v="Hackensack, New Jersey, United States"/>
    <x v="1"/>
    <n v="1116.7"/>
    <s v="Hackensack"/>
    <s v=" New Jersey"/>
    <s v=" United States"/>
    <m/>
    <n v="218"/>
    <n v="913"/>
    <n v="1212"/>
  </r>
  <r>
    <x v="217"/>
    <x v="1199"/>
    <s v="Eau de Parfum"/>
    <n v="28.89"/>
    <s v="US $28.89/ea"/>
    <n v="10"/>
    <s v="More than 10 available / 45 sold"/>
    <n v="45"/>
    <s v="May 17, 2024 19:40:39 PDT"/>
    <s v="Dallas, Texas, United States"/>
    <x v="0"/>
    <n v="1300.05"/>
    <s v="Dallas"/>
    <s v=" Texas"/>
    <s v=" United States"/>
    <m/>
    <n v="218"/>
    <n v="1027"/>
    <n v="1135"/>
  </r>
  <r>
    <x v="217"/>
    <x v="1200"/>
    <s v="Fragrances"/>
    <n v="15.03"/>
    <s v="US $15.03"/>
    <n v="3"/>
    <s v="3 available / 44 sold"/>
    <n v="44"/>
    <s v="May 24, 2024 05:02:25 PDT"/>
    <s v="Brooklyn, New York, United States"/>
    <x v="1"/>
    <n v="661.31999999999994"/>
    <s v="Brooklyn"/>
    <s v=" New York"/>
    <s v=" United States"/>
    <m/>
    <n v="218"/>
    <n v="1038"/>
    <n v="1394"/>
  </r>
  <r>
    <x v="217"/>
    <x v="1201"/>
    <s v="Eau de Parfum"/>
    <n v="23.25"/>
    <s v="US $23.25/ea"/>
    <n v="10"/>
    <s v="More than 10 available / 19 sold"/>
    <n v="19"/>
    <s v="May 24, 2024 11:15:06 PDT"/>
    <s v="New York, New York, United States"/>
    <x v="0"/>
    <n v="441.75"/>
    <s v="New York"/>
    <s v=" New York"/>
    <s v=" United States"/>
    <m/>
    <n v="218"/>
    <n v="1368"/>
    <n v="1542"/>
  </r>
  <r>
    <x v="217"/>
    <x v="1202"/>
    <s v="Eau de Parfum"/>
    <n v="24.4"/>
    <s v="US $24.40"/>
    <n v="50"/>
    <s v="50 available / 14 sold"/>
    <n v="14"/>
    <s v="May 23, 2024 17:21:52 PDT"/>
    <s v="Ronkonkoma, New York, United States"/>
    <x v="1"/>
    <n v="341.59999999999997"/>
    <s v="Ronkonkoma"/>
    <s v=" New York"/>
    <s v=" United States"/>
    <m/>
    <n v="218"/>
    <n v="1480"/>
    <n v="1619"/>
  </r>
  <r>
    <x v="217"/>
    <x v="1203"/>
    <s v="Eau de Parfum"/>
    <n v="23.89"/>
    <s v="US $23.89/ea"/>
    <n v="9"/>
    <s v="9 available / 14 sold"/>
    <n v="14"/>
    <s v="May 16, 2024 14:46:48 PDT"/>
    <s v="Bethpage, New York, United States"/>
    <x v="1"/>
    <n v="334.46000000000004"/>
    <s v="Bethpage"/>
    <s v=" New York"/>
    <s v=" United States"/>
    <m/>
    <n v="218"/>
    <n v="1480"/>
    <n v="1627"/>
  </r>
  <r>
    <x v="217"/>
    <x v="1204"/>
    <s v="Perfume"/>
    <n v="9.99"/>
    <s v="US $9.99"/>
    <n v="7"/>
    <s v="7 available / 13 sold"/>
    <n v="13"/>
    <s v=""/>
    <s v="Sunnyside, New York, United States"/>
    <x v="0"/>
    <n v="129.87"/>
    <s v="Sunnyside"/>
    <s v=" New York"/>
    <s v=" United States"/>
    <m/>
    <n v="218"/>
    <n v="1509"/>
    <n v="1843"/>
  </r>
  <r>
    <x v="217"/>
    <x v="1205"/>
    <s v="Eau de Parfum"/>
    <n v="25.79"/>
    <s v="US $25.79"/>
    <n v="3"/>
    <s v="3 available / 11 sold"/>
    <n v="11"/>
    <s v="May 23, 2024 23:20:23 PDT"/>
    <s v="Brooklyn, New York, United States"/>
    <x v="1"/>
    <n v="283.69"/>
    <s v="Brooklyn"/>
    <s v=" New York"/>
    <s v=" United States"/>
    <m/>
    <n v="218"/>
    <n v="1561"/>
    <n v="1677"/>
  </r>
  <r>
    <x v="217"/>
    <x v="1206"/>
    <s v="Eau de Parfum"/>
    <n v="23.99"/>
    <s v="US $23.99/ea"/>
    <n v="10"/>
    <s v="More than 10 available / 10 sold"/>
    <n v="10"/>
    <s v="May 23, 2024 18:07:56 PDT"/>
    <s v="New York, New York, United States"/>
    <x v="1"/>
    <n v="239.89999999999998"/>
    <s v="New York"/>
    <s v=" New York"/>
    <s v=" United States"/>
    <m/>
    <n v="218"/>
    <n v="1586"/>
    <n v="1712"/>
  </r>
  <r>
    <x v="217"/>
    <x v="1207"/>
    <s v="Fragrances"/>
    <n v="34.770000000000003"/>
    <s v="US $34.77"/>
    <n v="3"/>
    <s v="3 available / 9 sold"/>
    <n v="9"/>
    <s v="May 23, 2024 08:44:45 PDT"/>
    <s v="Brooklyn, New York, United States"/>
    <x v="0"/>
    <n v="312.93"/>
    <s v="Brooklyn"/>
    <s v=" New York"/>
    <s v=" United States"/>
    <m/>
    <n v="218"/>
    <n v="1615"/>
    <n v="1652"/>
  </r>
  <r>
    <x v="217"/>
    <x v="1208"/>
    <s v="Eau de Parfum"/>
    <n v="30.89"/>
    <s v="US $30.89/ea"/>
    <n v="8"/>
    <s v="8 available / 8 sold"/>
    <n v="8"/>
    <s v="May 23, 2024 13:03:59 PDT"/>
    <s v="Dallas, Texas, United States"/>
    <x v="0"/>
    <n v="247.12"/>
    <s v="Dallas"/>
    <s v=" Texas"/>
    <s v=" United States"/>
    <m/>
    <n v="218"/>
    <n v="1644"/>
    <n v="1708"/>
  </r>
  <r>
    <x v="217"/>
    <x v="1209"/>
    <s v="Eau de Parfum"/>
    <n v="22.99"/>
    <s v="US $22.99/ea"/>
    <n v="10"/>
    <s v="More than 10 available / 8 sold"/>
    <n v="8"/>
    <s v="May 24, 2024 11:15:10 PDT"/>
    <s v="New York, New York, United States"/>
    <x v="0"/>
    <n v="183.92"/>
    <s v="New York"/>
    <s v=" New York"/>
    <s v=" United States"/>
    <m/>
    <n v="218"/>
    <n v="1644"/>
    <n v="1770"/>
  </r>
  <r>
    <x v="217"/>
    <x v="1210"/>
    <s v="Fragrances"/>
    <n v="33.49"/>
    <s v="US $33.49"/>
    <n v="3"/>
    <s v="3 available / 4 sold"/>
    <n v="4"/>
    <s v="May 20, 2024 10:40:38 PDT"/>
    <s v="Brooklyn, New York, United States"/>
    <x v="1"/>
    <n v="133.96"/>
    <s v="Brooklyn"/>
    <s v=" New York"/>
    <s v=" United States"/>
    <m/>
    <n v="218"/>
    <n v="1798"/>
    <n v="1836"/>
  </r>
  <r>
    <x v="218"/>
    <x v="1211"/>
    <s v="Eau de Parfum"/>
    <n v="26.99"/>
    <s v="US $26.99/ea"/>
    <n v="6"/>
    <s v="6 available / 155 sold"/>
    <n v="155"/>
    <s v="May 23, 2024 14:23:52 PDT"/>
    <s v="Melissa, Texas, United States"/>
    <x v="0"/>
    <n v="4183.45"/>
    <s v="Melissa"/>
    <s v=" Texas"/>
    <s v=" United States"/>
    <m/>
    <n v="219"/>
    <n v="652"/>
    <n v="728"/>
  </r>
  <r>
    <x v="219"/>
    <x v="1212"/>
    <s v="Eau de Parfum"/>
    <n v="45.7"/>
    <s v="US $45.70/ea"/>
    <n v="102"/>
    <s v="102 available / 420 sold"/>
    <n v="420"/>
    <s v="May 23, 2024 04:20:02 PDT"/>
    <s v="Dallas, Texas, United States"/>
    <x v="1"/>
    <n v="19194"/>
    <s v="Dallas"/>
    <s v=" Texas"/>
    <s v=" United States"/>
    <m/>
    <n v="220"/>
    <n v="400"/>
    <n v="324"/>
  </r>
  <r>
    <x v="220"/>
    <x v="1213"/>
    <s v="Eau de Parfum"/>
    <n v="14.75"/>
    <s v="US $14.75"/>
    <n v="10"/>
    <s v="More than 10 available / 119 sold"/>
    <n v="119"/>
    <s v="Apr 26, 2024 15:10:49 PDT"/>
    <s v="Los Angeles, California, United States"/>
    <x v="0"/>
    <n v="1755.25"/>
    <s v="Los Angeles"/>
    <s v=" California"/>
    <s v=" United States"/>
    <m/>
    <n v="221"/>
    <n v="739"/>
    <n v="1011"/>
  </r>
  <r>
    <x v="220"/>
    <x v="1214"/>
    <s v="Eau de Parfum"/>
    <n v="13.89"/>
    <s v="US $13.89"/>
    <n v="5"/>
    <s v="5 available / 52 sold"/>
    <n v="52"/>
    <s v="May 24, 2024 00:31:53 PDT"/>
    <s v="Phillipsburg, New Jersey, United States"/>
    <x v="0"/>
    <n v="722.28"/>
    <s v="Phillipsburg"/>
    <s v=" New Jersey"/>
    <s v=" United States"/>
    <m/>
    <n v="221"/>
    <n v="977"/>
    <n v="1352"/>
  </r>
  <r>
    <x v="220"/>
    <x v="1215"/>
    <s v="Eau De Parfum"/>
    <n v="60.37"/>
    <s v="US $60.37"/>
    <n v="10"/>
    <s v="10 available / 9 sold"/>
    <n v="9"/>
    <s v="May 11, 2024 01:35:56 PDT"/>
    <s v=" SAN FRANCISCO, CA, USA, Hong Kong"/>
    <x v="0"/>
    <n v="543.32999999999993"/>
    <s v=" SAN FRANCISCO"/>
    <s v=" CA"/>
    <s v=" USA"/>
    <s v=" Hong Kong"/>
    <n v="221"/>
    <n v="1615"/>
    <n v="1477"/>
  </r>
  <r>
    <x v="221"/>
    <x v="1216"/>
    <s v="Parfum"/>
    <n v="65.5"/>
    <s v="US $65.50"/>
    <n v="10"/>
    <s v="More than 10 available / 21 sold"/>
    <n v="21"/>
    <s v="May 15, 2024 15:52:46 PDT"/>
    <s v="Houston, Texas, United States"/>
    <x v="1"/>
    <n v="1375.5"/>
    <s v="Houston"/>
    <s v=" Texas"/>
    <s v=" United States"/>
    <m/>
    <n v="222"/>
    <n v="1329"/>
    <n v="1117"/>
  </r>
  <r>
    <x v="222"/>
    <x v="1217"/>
    <s v="Eau de Cologne"/>
    <n v="16.71"/>
    <s v="US $16.71/ea"/>
    <n v="83"/>
    <s v="83 available / 7,816 sold"/>
    <n v="7816"/>
    <s v="May 24, 2024 09:42:05 PDT"/>
    <s v="Dallas, Texas, United States"/>
    <x v="1"/>
    <n v="130605.36"/>
    <s v="Dallas"/>
    <s v=" Texas"/>
    <s v=" United States"/>
    <m/>
    <n v="223"/>
    <n v="24"/>
    <n v="72"/>
  </r>
  <r>
    <x v="222"/>
    <x v="1218"/>
    <s v="Eau de Cologne Spray, Cologne Spray"/>
    <n v="33.99"/>
    <s v="US $33.99/ea"/>
    <n v="155"/>
    <s v="155 available / 6,634 sold"/>
    <n v="6634"/>
    <s v="May 22, 2024 10:02:50 PDT"/>
    <s v="Dallas, Texas, United States"/>
    <x v="1"/>
    <n v="225489.66"/>
    <s v="Dallas"/>
    <s v=" Texas"/>
    <s v=" United States"/>
    <m/>
    <n v="223"/>
    <n v="32"/>
    <n v="29"/>
  </r>
  <r>
    <x v="222"/>
    <x v="1219"/>
    <s v="Eau de Toilette, Cologne Spray"/>
    <n v="17.02"/>
    <s v="US $17.02/ea"/>
    <n v="73"/>
    <s v="73 available / 3,823 sold"/>
    <n v="3823"/>
    <s v="May 09, 2024 16:02:55 PDT"/>
    <s v="Dallas, Texas, United States"/>
    <x v="1"/>
    <n v="65067.46"/>
    <s v="Dallas"/>
    <s v=" Texas"/>
    <s v=" United States"/>
    <m/>
    <n v="223"/>
    <n v="80"/>
    <n v="142"/>
  </r>
  <r>
    <x v="222"/>
    <x v="1220"/>
    <s v="Eau de Toilette"/>
    <n v="22.23"/>
    <s v="US $22.23/ea"/>
    <n v="10"/>
    <s v="More than 10 available / 3,584 sold"/>
    <n v="3584"/>
    <s v="May 23, 2024 17:00:31 PDT"/>
    <s v="Hackensack, New Jersey, United States"/>
    <x v="0"/>
    <n v="79672.320000000007"/>
    <s v="Hackensack"/>
    <s v=" New Jersey"/>
    <s v=" United States"/>
    <m/>
    <n v="223"/>
    <n v="84"/>
    <n v="122"/>
  </r>
  <r>
    <x v="222"/>
    <x v="1221"/>
    <s v="Eau de Parfum"/>
    <n v="17.25"/>
    <s v="US $17.25/ea"/>
    <n v="165"/>
    <s v="165 available / 2,156 sold"/>
    <n v="2156"/>
    <s v="May 24, 2024 10:44:07 PDT"/>
    <s v="Dallas, Texas, United States"/>
    <x v="0"/>
    <n v="37191"/>
    <s v="Dallas"/>
    <s v=" Texas"/>
    <s v=" United States"/>
    <m/>
    <n v="223"/>
    <n v="137"/>
    <n v="218"/>
  </r>
  <r>
    <x v="222"/>
    <x v="1222"/>
    <s v="Eau de Toilette"/>
    <n v="18.350000000000001"/>
    <s v="US $18.35/ea"/>
    <n v="67"/>
    <s v="67 available / 1,926 sold"/>
    <n v="1926"/>
    <s v="May 22, 2024 22:59:22 PDT"/>
    <s v="Dallas, Texas, United States"/>
    <x v="0"/>
    <n v="35342.100000000006"/>
    <s v="Dallas"/>
    <s v=" Texas"/>
    <s v=" United States"/>
    <m/>
    <n v="223"/>
    <n v="154"/>
    <n v="230"/>
  </r>
  <r>
    <x v="222"/>
    <x v="1223"/>
    <s v="Eau de Cologne"/>
    <n v="17.29"/>
    <s v="US $17.29/ea"/>
    <n v="226"/>
    <s v="226 available / 1,370 sold"/>
    <n v="1370"/>
    <s v="May 24, 2024 07:21:08 PDT"/>
    <s v="Dallas, Texas, United States"/>
    <x v="1"/>
    <n v="23687.3"/>
    <s v="Dallas"/>
    <s v=" Texas"/>
    <s v=" United States"/>
    <m/>
    <n v="223"/>
    <n v="199"/>
    <n v="290"/>
  </r>
  <r>
    <x v="222"/>
    <x v="1224"/>
    <s v="Eau de Toilette"/>
    <n v="27.03"/>
    <s v="US $27.03/ea"/>
    <n v="101"/>
    <s v="101 available / 1,337 sold"/>
    <n v="1337"/>
    <s v="May 21, 2024 11:23:08 PDT"/>
    <s v="Dallas, Texas, United States"/>
    <x v="1"/>
    <n v="36139.11"/>
    <s v="Dallas"/>
    <s v=" Texas"/>
    <s v=" United States"/>
    <m/>
    <n v="223"/>
    <n v="204"/>
    <n v="226"/>
  </r>
  <r>
    <x v="222"/>
    <x v="1225"/>
    <s v="Eau de Toilette"/>
    <n v="18.32"/>
    <s v="US $18.32/ea"/>
    <n v="10"/>
    <s v="More than 10 available / 211 sold"/>
    <n v="211"/>
    <s v="May 22, 2024 17:14:56 PDT"/>
    <s v="Hackensack, New Jersey, United States"/>
    <x v="1"/>
    <n v="3865.52"/>
    <s v="Hackensack"/>
    <s v=" New Jersey"/>
    <s v=" United States"/>
    <m/>
    <n v="223"/>
    <n v="578"/>
    <n v="753"/>
  </r>
  <r>
    <x v="222"/>
    <x v="1226"/>
    <s v="Eau de Parfum"/>
    <n v="54"/>
    <s v="US $54.00/ea"/>
    <n v="10"/>
    <s v="More than 10 available / 163 sold"/>
    <n v="163"/>
    <s v="May 18, 2024 04:53:14 PDT"/>
    <s v="Sunnyside, New York, United States"/>
    <x v="0"/>
    <n v="8802"/>
    <s v="Sunnyside"/>
    <s v=" New York"/>
    <s v=" United States"/>
    <m/>
    <n v="223"/>
    <n v="639"/>
    <n v="524"/>
  </r>
  <r>
    <x v="222"/>
    <x v="1227"/>
    <s v="Eau de Cologne"/>
    <n v="17.98"/>
    <s v="US $17.98"/>
    <m/>
    <s v="Last One / 150 sold"/>
    <n v="150"/>
    <s v="May 24, 2024 07:15:03 PDT"/>
    <s v="Edison, New Jersey, United States"/>
    <x v="1"/>
    <n v="2697"/>
    <s v="Edison"/>
    <s v=" New Jersey"/>
    <s v=" United States"/>
    <m/>
    <n v="223"/>
    <n v="660"/>
    <n v="863"/>
  </r>
  <r>
    <x v="223"/>
    <x v="1228"/>
    <s v="Cologne"/>
    <n v="38.950000000000003"/>
    <s v="US $38.95/ea"/>
    <n v="3"/>
    <s v="3 available / 114 sold"/>
    <n v="114"/>
    <s v="May 15, 2024 11:26:06 PDT"/>
    <s v="Long Beach, California, United States"/>
    <x v="1"/>
    <n v="4440.3"/>
    <s v="Long Beach"/>
    <s v=" California"/>
    <s v=" United States"/>
    <m/>
    <n v="224"/>
    <n v="756"/>
    <n v="707"/>
  </r>
  <r>
    <x v="224"/>
    <x v="1229"/>
    <s v="Eau de Parfum"/>
    <n v="39.82"/>
    <s v="US $39.82/ea"/>
    <n v="10"/>
    <s v="More than 10 available / 2,143 sold"/>
    <n v="2143"/>
    <s v="May 23, 2024 22:19:41 PDT"/>
    <s v="Hackensack, New Jersey, United States"/>
    <x v="0"/>
    <n v="85334.26"/>
    <s v="Hackensack"/>
    <s v=" New Jersey"/>
    <s v=" United States"/>
    <m/>
    <n v="225"/>
    <n v="139"/>
    <n v="114"/>
  </r>
  <r>
    <x v="225"/>
    <x v="1230"/>
    <s v="Eau de Toilette"/>
    <n v="16.39"/>
    <s v="US $16.39/ea"/>
    <n v="31"/>
    <s v="31 available / 1,630 sold"/>
    <n v="1630"/>
    <s v="May 24, 2024 10:18:08 PDT"/>
    <s v="Dallas, Texas, United States"/>
    <x v="1"/>
    <n v="26715.7"/>
    <s v="Dallas"/>
    <s v=" Texas"/>
    <s v=" United States"/>
    <m/>
    <n v="226"/>
    <n v="173"/>
    <n v="267"/>
  </r>
  <r>
    <x v="225"/>
    <x v="1231"/>
    <s v="Eau de Toilette"/>
    <n v="9.99"/>
    <s v="US $9.99/ea"/>
    <n v="2"/>
    <s v="2 available / 22 sold"/>
    <n v="22"/>
    <s v="May 20, 2024 13:20:54 PDT"/>
    <s v="Lincoln Park, Michigan, United States"/>
    <x v="1"/>
    <n v="219.78"/>
    <s v="Lincoln Park"/>
    <s v=" Michigan"/>
    <s v=" United States"/>
    <m/>
    <n v="226"/>
    <n v="1310"/>
    <n v="1732"/>
  </r>
  <r>
    <x v="225"/>
    <x v="1232"/>
    <s v="Eau de Parfum"/>
    <n v="84"/>
    <s v="US $84.00"/>
    <m/>
    <s v=""/>
    <m/>
    <s v=""/>
    <s v="Hialeah, Florida, United States"/>
    <x v="0"/>
    <n v="0"/>
    <s v="Hialeah"/>
    <s v=" Florida"/>
    <s v=" United States"/>
    <m/>
    <n v="226"/>
    <e v="#N/A"/>
    <n v="1979"/>
  </r>
  <r>
    <x v="226"/>
    <x v="1233"/>
    <s v="Eau de Parfum"/>
    <n v="22.95"/>
    <s v="US $22.95/ea"/>
    <n v="9"/>
    <s v="9 available / 647 sold"/>
    <n v="647"/>
    <s v="Apr 21, 2024 21:21:42 PDT"/>
    <s v="Pearland, Texas, United States"/>
    <x v="1"/>
    <n v="14848.65"/>
    <s v="Pearland"/>
    <s v=" Texas"/>
    <s v=" United States"/>
    <m/>
    <n v="227"/>
    <n v="301"/>
    <n v="385"/>
  </r>
  <r>
    <x v="226"/>
    <x v="1234"/>
    <s v="Eau de Parfum"/>
    <n v="18.95"/>
    <s v="US $18.95/ea"/>
    <n v="10"/>
    <s v="More than 10 available / 624 sold"/>
    <n v="624"/>
    <s v="May 15, 2024 17:19:08 PDT"/>
    <s v="Pearland, Texas, United States"/>
    <x v="1"/>
    <n v="11824.8"/>
    <s v="Pearland"/>
    <s v=" Texas"/>
    <s v=" United States"/>
    <m/>
    <n v="227"/>
    <n v="309"/>
    <n v="439"/>
  </r>
  <r>
    <x v="226"/>
    <x v="1235"/>
    <s v="Eau de Parfum"/>
    <n v="21.95"/>
    <s v="US $21.95/ea"/>
    <n v="10"/>
    <s v="More than 10 available / 448 sold"/>
    <n v="448"/>
    <s v="May 23, 2024 22:35:31 PDT"/>
    <s v="Pearland, Texas, United States"/>
    <x v="1"/>
    <n v="9833.6"/>
    <s v="Pearland"/>
    <s v=" Texas"/>
    <s v=" United States"/>
    <m/>
    <n v="227"/>
    <n v="382"/>
    <n v="489"/>
  </r>
  <r>
    <x v="227"/>
    <x v="1236"/>
    <s v="Perfume"/>
    <n v="15"/>
    <s v="US $15.00"/>
    <n v="4"/>
    <s v="4 available / 1 sold"/>
    <n v="1"/>
    <s v=""/>
    <s v="Anaheim, California, United States"/>
    <x v="0"/>
    <n v="15"/>
    <s v="Anaheim"/>
    <s v=" California"/>
    <s v=" United States"/>
    <m/>
    <n v="228"/>
    <n v="1926"/>
    <n v="1977"/>
  </r>
  <r>
    <x v="228"/>
    <x v="1237"/>
    <s v="Extrait De Parfum"/>
    <n v="66"/>
    <s v="C $66.00"/>
    <n v="10"/>
    <s v="More than 10 available / 21 sold"/>
    <n v="21"/>
    <s v="May 24, 2024 02:33:19 PDT"/>
    <s v="Scarborough, Ontario, Canada"/>
    <x v="1"/>
    <n v="1386"/>
    <s v="Scarborough"/>
    <s v=" Ontario"/>
    <s v=" Canada"/>
    <m/>
    <n v="229"/>
    <n v="1329"/>
    <n v="1110"/>
  </r>
  <r>
    <x v="229"/>
    <x v="1238"/>
    <s v="Eau de Toilette"/>
    <n v="14.74"/>
    <s v="US $14.74/ea"/>
    <n v="117"/>
    <s v="117 available / 889 sold"/>
    <n v="889"/>
    <s v="May 09, 2024 21:29:42 PDT"/>
    <s v="Dallas, Texas, United States"/>
    <x v="0"/>
    <n v="13103.86"/>
    <s v="Dallas"/>
    <s v=" Texas"/>
    <s v=" United States"/>
    <m/>
    <n v="230"/>
    <n v="254"/>
    <n v="415"/>
  </r>
  <r>
    <x v="230"/>
    <x v="1239"/>
    <s v="Eau de Toilette"/>
    <n v="10.67"/>
    <s v="US $10.67/ea"/>
    <n v="57"/>
    <s v="57 available / 272 sold"/>
    <n v="272"/>
    <s v="May 24, 2024 01:20:13 PDT"/>
    <s v="Dallas, Texas, United States"/>
    <x v="1"/>
    <n v="2902.24"/>
    <s v="Dallas"/>
    <s v=" Texas"/>
    <s v=" United States"/>
    <m/>
    <n v="231"/>
    <n v="506"/>
    <n v="841"/>
  </r>
  <r>
    <x v="231"/>
    <x v="1240"/>
    <s v="Perfume"/>
    <n v="29.99"/>
    <s v="US $29.99/ea"/>
    <n v="7"/>
    <s v="7 available / 45 sold"/>
    <n v="45"/>
    <s v="May 15, 2024 16:48:12 PDT"/>
    <s v="Farmington, Michigan, United States"/>
    <x v="0"/>
    <n v="1349.55"/>
    <s v="Farmington"/>
    <s v=" Michigan"/>
    <s v=" United States"/>
    <m/>
    <n v="232"/>
    <n v="1027"/>
    <n v="1127"/>
  </r>
  <r>
    <x v="231"/>
    <x v="1241"/>
    <s v="Perfume"/>
    <n v="29.5"/>
    <s v="US $29.50"/>
    <n v="5"/>
    <s v="5 available / 7 sold"/>
    <n v="7"/>
    <s v="May 15, 2024 11:05:36 PDT"/>
    <s v="Camarillo, California, United States"/>
    <x v="0"/>
    <n v="206.5"/>
    <s v="Camarillo"/>
    <s v=" California"/>
    <s v=" United States"/>
    <m/>
    <n v="232"/>
    <n v="1686"/>
    <n v="1747"/>
  </r>
  <r>
    <x v="232"/>
    <x v="1242"/>
    <s v="Eau de Parfum"/>
    <n v="19.989999999999998"/>
    <s v="US $19.99"/>
    <n v="10"/>
    <s v="More than 10 available / 122 sold"/>
    <n v="122"/>
    <s v="Apr 28, 2024 09:27:00 PDT"/>
    <s v="North Brunswick, New Jersey, United States"/>
    <x v="1"/>
    <n v="2438.7799999999997"/>
    <s v="North Brunswick"/>
    <s v=" New Jersey"/>
    <s v=" United States"/>
    <m/>
    <n v="233"/>
    <n v="729"/>
    <n v="897"/>
  </r>
  <r>
    <x v="233"/>
    <x v="1243"/>
    <s v="Perfume"/>
    <n v="22.09"/>
    <s v="US $22.09"/>
    <m/>
    <s v="Last One / 41 sold"/>
    <n v="41"/>
    <s v="May 22, 2024 12:50:46 PDT"/>
    <s v="Lodi, California, United States"/>
    <x v="0"/>
    <n v="905.68999999999994"/>
    <s v="Lodi"/>
    <s v=" California"/>
    <s v=" United States"/>
    <m/>
    <n v="234"/>
    <n v="1064"/>
    <n v="1290"/>
  </r>
  <r>
    <x v="234"/>
    <x v="1244"/>
    <s v="Fragrances"/>
    <n v="19.73"/>
    <s v="US $19.73"/>
    <m/>
    <s v="Limited quantity available / 55 sold"/>
    <n v="55"/>
    <s v="May 24, 2024 07:02:34 PDT"/>
    <s v="Brooklyn, New York, United States"/>
    <x v="1"/>
    <n v="1085.1500000000001"/>
    <s v="Brooklyn"/>
    <s v=" New York"/>
    <s v=" United States"/>
    <m/>
    <n v="235"/>
    <n v="965"/>
    <n v="1228"/>
  </r>
  <r>
    <x v="234"/>
    <x v="1245"/>
    <s v="Eau de Parfum"/>
    <n v="39.99"/>
    <s v="US $39.99/ea"/>
    <n v="23"/>
    <s v="23 available / 48 sold"/>
    <n v="48"/>
    <s v="May 23, 2024 04:40:34 PDT"/>
    <s v="North Brunswick, New Jersey, United States"/>
    <x v="0"/>
    <n v="1919.52"/>
    <s v="North Brunswick"/>
    <s v=" New Jersey"/>
    <s v=" United States"/>
    <m/>
    <n v="235"/>
    <n v="1006"/>
    <n v="969"/>
  </r>
  <r>
    <x v="234"/>
    <x v="1246"/>
    <s v="Eau de Parfum"/>
    <n v="34"/>
    <s v="US $34.00"/>
    <n v="10"/>
    <s v="10 available / 45 sold"/>
    <n v="45"/>
    <s v="May 18, 2024 19:20:33 PDT"/>
    <s v="Astoria, New York, United States"/>
    <x v="0"/>
    <n v="1530"/>
    <s v="Astoria"/>
    <s v=" New York"/>
    <s v=" United States"/>
    <m/>
    <n v="235"/>
    <n v="1027"/>
    <n v="1068"/>
  </r>
  <r>
    <x v="234"/>
    <x v="1247"/>
    <s v="Perfume"/>
    <n v="29.99"/>
    <s v="US $29.99"/>
    <n v="3"/>
    <s v="3 available / 42 sold"/>
    <n v="42"/>
    <s v="May 24, 2024 07:55:47 PDT"/>
    <s v="Miami, Florida, United States"/>
    <x v="1"/>
    <n v="1259.58"/>
    <s v="Miami"/>
    <s v=" Florida"/>
    <s v=" United States"/>
    <m/>
    <n v="235"/>
    <n v="1054"/>
    <n v="1154"/>
  </r>
  <r>
    <x v="234"/>
    <x v="1248"/>
    <s v="Eau de Parfum"/>
    <n v="30.99"/>
    <s v="US $30.99/ea"/>
    <n v="9"/>
    <s v="9 available / 39 sold"/>
    <n v="39"/>
    <s v="May 16, 2024 13:42:49 PDT"/>
    <s v="Englewood Cliffs, New Jersey, United States"/>
    <x v="1"/>
    <n v="1208.6099999999999"/>
    <s v="Englewood Cliffs"/>
    <s v=" New Jersey"/>
    <s v=" United States"/>
    <m/>
    <n v="235"/>
    <n v="1085"/>
    <n v="1173"/>
  </r>
  <r>
    <x v="234"/>
    <x v="1249"/>
    <s v="Fragrances"/>
    <n v="18.79"/>
    <s v="US $18.79"/>
    <n v="3"/>
    <s v="3 available / 22 sold"/>
    <n v="22"/>
    <s v="May 23, 2024 09:57:03 PDT"/>
    <s v="Brooklyn, New York, United States"/>
    <x v="0"/>
    <n v="413.38"/>
    <s v="Brooklyn"/>
    <s v=" New York"/>
    <s v=" United States"/>
    <m/>
    <n v="235"/>
    <n v="1310"/>
    <n v="1574"/>
  </r>
  <r>
    <x v="234"/>
    <x v="1250"/>
    <s v="Fragrances"/>
    <n v="19.73"/>
    <s v="US $19.73"/>
    <n v="3"/>
    <s v="3 available / 18 sold"/>
    <n v="18"/>
    <s v="May 24, 2024 05:44:31 PDT"/>
    <s v="Brooklyn, New York, United States"/>
    <x v="1"/>
    <n v="355.14"/>
    <s v="Brooklyn"/>
    <s v=" New York"/>
    <s v=" United States"/>
    <m/>
    <n v="235"/>
    <n v="1389"/>
    <n v="1609"/>
  </r>
  <r>
    <x v="234"/>
    <x v="1251"/>
    <s v="Eau de Parfum"/>
    <n v="37.99"/>
    <s v="US $37.99"/>
    <n v="10"/>
    <s v="More than 10 available / 16 sold"/>
    <n v="16"/>
    <s v="May 16, 2024 12:18:47 PDT"/>
    <s v="North Brunswick, New Jersey, United States"/>
    <x v="0"/>
    <n v="607.84"/>
    <s v="North Brunswick"/>
    <s v=" New Jersey"/>
    <s v=" United States"/>
    <m/>
    <n v="235"/>
    <n v="1433"/>
    <n v="1435"/>
  </r>
  <r>
    <x v="234"/>
    <x v="1252"/>
    <s v="Fragrances"/>
    <n v="15.97"/>
    <s v="US $15.97"/>
    <n v="3"/>
    <s v="3 available / 13 sold"/>
    <n v="13"/>
    <s v="May 23, 2024 20:14:32 PDT"/>
    <s v="Brooklyn, New York, United States"/>
    <x v="0"/>
    <n v="207.61"/>
    <s v="Brooklyn"/>
    <s v=" New York"/>
    <s v=" United States"/>
    <m/>
    <n v="235"/>
    <n v="1509"/>
    <n v="1745"/>
  </r>
  <r>
    <x v="234"/>
    <x v="1253"/>
    <s v="Fragrances"/>
    <n v="27.89"/>
    <s v="US $27.89"/>
    <n v="3"/>
    <s v="3 available / 8 sold"/>
    <n v="8"/>
    <s v="May 24, 2024 09:44:28 PDT"/>
    <s v="Brooklyn, New York, United States"/>
    <x v="0"/>
    <n v="223.12"/>
    <s v="Brooklyn"/>
    <s v=" New York"/>
    <s v=" United States"/>
    <m/>
    <n v="235"/>
    <n v="1644"/>
    <n v="1728"/>
  </r>
  <r>
    <x v="234"/>
    <x v="1254"/>
    <s v="Eau de Parfum"/>
    <n v="21.69"/>
    <s v="US $21.69"/>
    <n v="7"/>
    <s v="7 available / 3 sold"/>
    <n v="3"/>
    <s v=""/>
    <s v="Maryville, Tennessee, United States"/>
    <x v="0"/>
    <n v="65.070000000000007"/>
    <s v="Maryville"/>
    <s v=" Tennessee"/>
    <s v=" United States"/>
    <m/>
    <n v="235"/>
    <n v="1848"/>
    <n v="1926"/>
  </r>
  <r>
    <x v="234"/>
    <x v="1255"/>
    <s v="Eau de Parfum"/>
    <n v="26.5"/>
    <s v="US $26.50"/>
    <m/>
    <s v="Last One / 3 sold"/>
    <n v="3"/>
    <s v="May 18, 2024 08:01:01 PDT"/>
    <s v="New York, New York, United States"/>
    <x v="1"/>
    <n v="79.5"/>
    <s v="New York"/>
    <s v=" New York"/>
    <s v=" United States"/>
    <m/>
    <n v="235"/>
    <n v="1848"/>
    <n v="1901"/>
  </r>
  <r>
    <x v="234"/>
    <x v="1256"/>
    <s v="Eau de Parfum"/>
    <n v="23.9"/>
    <s v="US $23.90"/>
    <n v="10"/>
    <s v="More than 10 available / 2 sold"/>
    <n v="2"/>
    <s v="May 21, 2024 12:44:02 PDT"/>
    <s v="North Brunswick, New Jersey, United States"/>
    <x v="0"/>
    <n v="47.8"/>
    <s v="North Brunswick"/>
    <s v=" New Jersey"/>
    <s v=" United States"/>
    <m/>
    <n v="235"/>
    <n v="1891"/>
    <n v="1946"/>
  </r>
  <r>
    <x v="234"/>
    <x v="1257"/>
    <s v="Eau de Parfum"/>
    <n v="23.99"/>
    <s v="US $23.99"/>
    <n v="10"/>
    <s v="More than 10 available"/>
    <m/>
    <s v=""/>
    <s v="New York, New York, United States"/>
    <x v="0"/>
    <n v="0"/>
    <s v="New York"/>
    <s v=" New York"/>
    <s v=" United States"/>
    <m/>
    <n v="235"/>
    <e v="#N/A"/>
    <n v="1979"/>
  </r>
  <r>
    <x v="235"/>
    <x v="1258"/>
    <s v="Eau de Toilette"/>
    <n v="140"/>
    <s v="US $140.00"/>
    <n v="24"/>
    <s v="24 available / 6 sold"/>
    <n v="6"/>
    <s v="May 20, 2024 12:54:11 PDT"/>
    <s v="San Francisco, California, United States"/>
    <x v="1"/>
    <n v="840"/>
    <s v="San Francisco"/>
    <s v=" California"/>
    <s v=" United States"/>
    <m/>
    <n v="236"/>
    <n v="1721"/>
    <n v="1309"/>
  </r>
  <r>
    <x v="235"/>
    <x v="1259"/>
    <s v="Does not apply"/>
    <n v="159.99"/>
    <s v="US $159.99"/>
    <n v="4"/>
    <s v="4 available / 2 sold"/>
    <n v="2"/>
    <s v="May 17, 2024 11:43:56 PDT"/>
    <s v="Shepherdsville, Kentucky, United States"/>
    <x v="1"/>
    <n v="319.98"/>
    <s v="Shepherdsville"/>
    <s v=" Kentucky"/>
    <s v=" United States"/>
    <m/>
    <n v="236"/>
    <n v="1891"/>
    <n v="1643"/>
  </r>
  <r>
    <x v="236"/>
    <x v="1260"/>
    <s v="Eau de Toilette"/>
    <n v="48.88"/>
    <s v="US $48.88"/>
    <n v="9"/>
    <s v="9 available / 51 sold"/>
    <n v="51"/>
    <s v="May 09, 2024 00:45:39 PDT"/>
    <s v="College Point, New York, United States"/>
    <x v="0"/>
    <n v="2492.88"/>
    <s v="College Point"/>
    <s v=" New York"/>
    <s v=" United States"/>
    <m/>
    <n v="237"/>
    <n v="986"/>
    <n v="887"/>
  </r>
  <r>
    <x v="236"/>
    <x v="1261"/>
    <s v="Eau de Toilette"/>
    <n v="48.88"/>
    <s v="US $48.88"/>
    <n v="10"/>
    <s v="More than 10 available / 48 sold"/>
    <n v="48"/>
    <s v="May 13, 2024 18:29:35 PDT"/>
    <s v="College Point, New York, United States"/>
    <x v="0"/>
    <n v="2346.2400000000002"/>
    <s v="College Point"/>
    <s v=" New York"/>
    <s v=" United States"/>
    <m/>
    <n v="237"/>
    <n v="1006"/>
    <n v="907"/>
  </r>
  <r>
    <x v="236"/>
    <x v="1262"/>
    <s v="Eau de Toilette"/>
    <n v="84.98"/>
    <s v="US $84.98"/>
    <n v="8"/>
    <s v="8 available / 42 sold"/>
    <n v="42"/>
    <s v="May 21, 2024 07:56:03 PDT"/>
    <s v="Hackensack, New Jersey, United States"/>
    <x v="1"/>
    <n v="3569.1600000000003"/>
    <s v="Hackensack"/>
    <s v=" New Jersey"/>
    <s v=" United States"/>
    <m/>
    <n v="237"/>
    <n v="1054"/>
    <n v="776"/>
  </r>
  <r>
    <x v="236"/>
    <x v="1261"/>
    <s v="Eau de Toilette"/>
    <n v="48.88"/>
    <s v="US $48.88"/>
    <n v="10"/>
    <s v="More than 10 available / 14 sold"/>
    <n v="14"/>
    <s v=""/>
    <s v="College Point, New York, United States"/>
    <x v="0"/>
    <n v="684.32"/>
    <s v="College Point"/>
    <s v=" New York"/>
    <s v=" United States"/>
    <m/>
    <n v="237"/>
    <n v="1480"/>
    <n v="1377"/>
  </r>
  <r>
    <x v="236"/>
    <x v="1263"/>
    <s v="Eau de Toilette"/>
    <n v="48.88"/>
    <s v="US $48.88"/>
    <n v="10"/>
    <s v="More than 10 available / 4 sold"/>
    <n v="4"/>
    <s v=""/>
    <s v="College Point, New York, United States"/>
    <x v="0"/>
    <n v="195.52"/>
    <s v="College Point"/>
    <s v=" New York"/>
    <s v=" United States"/>
    <m/>
    <n v="237"/>
    <n v="1798"/>
    <n v="1761"/>
  </r>
  <r>
    <x v="237"/>
    <x v="1264"/>
    <s v="Eau de Toilette"/>
    <n v="39.99"/>
    <s v="US $39.99"/>
    <m/>
    <s v="Last One / 11 sold"/>
    <n v="11"/>
    <s v="Apr 30, 2024 20:11:27 PDT"/>
    <s v="Monroe Township, New Jersey, Hong Kong"/>
    <x v="1"/>
    <n v="439.89000000000004"/>
    <s v="Monroe Township"/>
    <s v=" New Jersey"/>
    <s v=" Hong Kong"/>
    <m/>
    <n v="238"/>
    <n v="1561"/>
    <n v="1549"/>
  </r>
  <r>
    <x v="237"/>
    <x v="1265"/>
    <s v="Eau de Toilette"/>
    <n v="21"/>
    <s v="US $21.00/ea"/>
    <n v="8"/>
    <s v="8 available / 4 sold"/>
    <n v="4"/>
    <s v=""/>
    <s v="Nine Mile Falls, Washington, United States"/>
    <x v="0"/>
    <n v="84"/>
    <s v="Nine Mile Falls"/>
    <s v=" Washington"/>
    <s v=" United States"/>
    <m/>
    <n v="238"/>
    <n v="1798"/>
    <n v="1894"/>
  </r>
  <r>
    <x v="238"/>
    <x v="1266"/>
    <s v="Eau de Parfum"/>
    <n v="69.58"/>
    <s v="US $69.58"/>
    <n v="10"/>
    <s v="More than 10 available / 104 sold"/>
    <n v="104"/>
    <s v="May 22, 2024 10:44:46 PDT"/>
    <s v="Hackensack, New Jersey, United States"/>
    <x v="0"/>
    <n v="7236.32"/>
    <s v="Hackensack"/>
    <s v=" New Jersey"/>
    <s v=" United States"/>
    <m/>
    <n v="239"/>
    <n v="781"/>
    <n v="579"/>
  </r>
  <r>
    <x v="238"/>
    <x v="1267"/>
    <s v="Eau de Parfum"/>
    <n v="57.85"/>
    <s v="US $57.85/ea"/>
    <n v="33"/>
    <s v="33 available / 58 sold"/>
    <n v="58"/>
    <s v="May 24, 2024 08:03:11 PDT"/>
    <s v="Dallas, Texas, United States"/>
    <x v="0"/>
    <n v="3355.3"/>
    <s v="Dallas"/>
    <s v=" Texas"/>
    <s v=" United States"/>
    <m/>
    <n v="239"/>
    <n v="950"/>
    <n v="798"/>
  </r>
  <r>
    <x v="238"/>
    <x v="1268"/>
    <s v="Eau de Parfum"/>
    <n v="69.97"/>
    <s v="US $69.97"/>
    <n v="8"/>
    <s v="8 available / 30 sold"/>
    <n v="30"/>
    <s v="May 22, 2024 09:17:29 PDT"/>
    <s v="Englewood, New Jersey, United States"/>
    <x v="1"/>
    <n v="2099.1"/>
    <s v="Englewood"/>
    <s v=" New Jersey"/>
    <s v=" United States"/>
    <m/>
    <n v="239"/>
    <n v="1184"/>
    <n v="945"/>
  </r>
  <r>
    <x v="238"/>
    <x v="1269"/>
    <s v="Eau de Parfum"/>
    <n v="55.99"/>
    <s v="US $55.99/ea"/>
    <n v="10"/>
    <s v="More than 10 available / 25 sold"/>
    <n v="25"/>
    <s v="May 20, 2024 03:00:46 PDT"/>
    <s v="New York, New York, Taiwan"/>
    <x v="0"/>
    <n v="1399.75"/>
    <s v="New York"/>
    <s v=" New York"/>
    <s v=" Taiwan"/>
    <m/>
    <n v="239"/>
    <n v="1257"/>
    <n v="1107"/>
  </r>
  <r>
    <x v="238"/>
    <x v="1270"/>
    <s v="Eau de Parfum"/>
    <n v="13.5"/>
    <s v="US $13.50"/>
    <n v="10"/>
    <s v="More than 10 available / 17 sold"/>
    <n v="17"/>
    <s v="Apr 01, 2024 21:47:48 PDT"/>
    <s v="Albany, New York, United States"/>
    <x v="1"/>
    <n v="229.5"/>
    <s v="Albany"/>
    <s v=" New York"/>
    <s v=" United States"/>
    <m/>
    <n v="239"/>
    <n v="1408"/>
    <n v="1717"/>
  </r>
  <r>
    <x v="239"/>
    <x v="1271"/>
    <s v="Eau de Toilette"/>
    <n v="27.99"/>
    <s v="US $27.99/ea"/>
    <n v="10"/>
    <s v="More than 10 available / 75 sold"/>
    <n v="75"/>
    <s v="Nov 02, 2022 03:03:01 PDT"/>
    <s v="Edison, New Jersey, United States"/>
    <x v="1"/>
    <n v="2099.25"/>
    <s v="Edison"/>
    <s v=" New Jersey"/>
    <s v=" United States"/>
    <m/>
    <n v="240"/>
    <n v="871"/>
    <n v="944"/>
  </r>
  <r>
    <x v="240"/>
    <x v="1272"/>
    <s v="Eau de Toilette"/>
    <n v="58.98"/>
    <s v="US $58.98/ea"/>
    <n v="10"/>
    <s v="More than 10 available / 3,088 sold"/>
    <n v="3088"/>
    <s v="May 23, 2024 09:27:27 PDT"/>
    <s v="Hackensack, New Jersey, United States"/>
    <x v="0"/>
    <n v="182130.24"/>
    <s v="Hackensack"/>
    <s v=" New Jersey"/>
    <s v=" United States"/>
    <m/>
    <n v="241"/>
    <n v="97"/>
    <n v="42"/>
  </r>
  <r>
    <x v="240"/>
    <x v="1273"/>
    <s v="Eau de Toilette"/>
    <n v="39.99"/>
    <s v="US $39.99/ea"/>
    <n v="10"/>
    <s v="More than 10 available / 1,129 sold"/>
    <n v="1129"/>
    <s v="May 24, 2024 06:47:19 PDT"/>
    <s v="Lincoln Park, Michigan, United States"/>
    <x v="0"/>
    <n v="45148.71"/>
    <s v="Lincoln Park"/>
    <s v=" Michigan"/>
    <s v=" United States"/>
    <m/>
    <n v="241"/>
    <n v="223"/>
    <n v="189"/>
  </r>
  <r>
    <x v="240"/>
    <x v="1274"/>
    <s v="Eau de Toilette"/>
    <n v="30.79"/>
    <s v="US $30.79"/>
    <n v="3"/>
    <s v="3 available / 493 sold"/>
    <n v="493"/>
    <s v="May 23, 2024 19:51:45 PDT"/>
    <s v="Jamaica, New York, United States"/>
    <x v="0"/>
    <n v="15179.47"/>
    <s v="Jamaica"/>
    <s v=" New York"/>
    <s v=" United States"/>
    <m/>
    <n v="241"/>
    <n v="362"/>
    <n v="381"/>
  </r>
  <r>
    <x v="240"/>
    <x v="1275"/>
    <s v="Eau de Toilette"/>
    <n v="57.63"/>
    <s v="US $57.63/ea"/>
    <m/>
    <s v="Limited quantity available / 430 sold"/>
    <n v="430"/>
    <s v="May 22, 2024 12:01:39 PDT"/>
    <s v="Dallas, Texas, United States"/>
    <x v="0"/>
    <n v="24780.9"/>
    <s v="Dallas"/>
    <s v=" Texas"/>
    <s v=" United States"/>
    <m/>
    <n v="241"/>
    <n v="394"/>
    <n v="284"/>
  </r>
  <r>
    <x v="240"/>
    <x v="1276"/>
    <s v="Eau de Parfum"/>
    <n v="65.95"/>
    <s v="US $65.95"/>
    <n v="10"/>
    <s v="More than 10 available / 150 sold"/>
    <n v="150"/>
    <s v="May 15, 2024 03:54:01 PDT"/>
    <s v="Stanley, Wisconsin, United States"/>
    <x v="0"/>
    <n v="9892.5"/>
    <s v="Stanley"/>
    <s v=" Wisconsin"/>
    <s v=" United States"/>
    <m/>
    <n v="241"/>
    <n v="660"/>
    <n v="485"/>
  </r>
  <r>
    <x v="240"/>
    <x v="1277"/>
    <s v="Eau de Toilette"/>
    <n v="18"/>
    <s v="US $18.00"/>
    <n v="5"/>
    <s v="5 available / 75 sold"/>
    <n v="75"/>
    <s v="May 06, 2024 10:28:44 PDT"/>
    <s v="Hicksville, New York, United States"/>
    <x v="0"/>
    <n v="1350"/>
    <s v="Hicksville"/>
    <s v=" New York"/>
    <s v=" United States"/>
    <m/>
    <n v="241"/>
    <n v="871"/>
    <n v="1125"/>
  </r>
  <r>
    <x v="240"/>
    <x v="1278"/>
    <s v="Eau de Toilette"/>
    <n v="42.88"/>
    <s v="US $42.88"/>
    <n v="10"/>
    <s v="More than 10 available / 71 sold"/>
    <n v="71"/>
    <s v="May 19, 2024 22:27:54 PDT"/>
    <s v="College Point, New York, United States"/>
    <x v="0"/>
    <n v="3044.48"/>
    <s v="College Point"/>
    <s v=" New York"/>
    <s v=" United States"/>
    <m/>
    <n v="241"/>
    <n v="891"/>
    <n v="824"/>
  </r>
  <r>
    <x v="240"/>
    <x v="1279"/>
    <s v="Eau de Toilette"/>
    <n v="32.950000000000003"/>
    <s v="US $32.95"/>
    <n v="10"/>
    <s v="More than 10 available / 68 sold"/>
    <n v="68"/>
    <s v="May 17, 2024 04:50:31 PDT"/>
    <s v="College Point, New York, United States"/>
    <x v="0"/>
    <n v="2240.6000000000004"/>
    <s v="College Point"/>
    <s v=" New York"/>
    <s v=" United States"/>
    <m/>
    <n v="241"/>
    <n v="899"/>
    <n v="921"/>
  </r>
  <r>
    <x v="240"/>
    <x v="1280"/>
    <s v="Eau de Toilette"/>
    <n v="33.99"/>
    <s v="US $33.99/ea"/>
    <n v="3"/>
    <s v="3 available / 43 sold"/>
    <n v="43"/>
    <s v="May 21, 2024 22:58:35 PDT"/>
    <s v="Brooklyn, New York, United States"/>
    <x v="0"/>
    <n v="1461.5700000000002"/>
    <s v="Brooklyn"/>
    <s v=" New York"/>
    <s v=" United States"/>
    <m/>
    <n v="241"/>
    <n v="1044"/>
    <n v="1083"/>
  </r>
  <r>
    <x v="240"/>
    <x v="1281"/>
    <s v="Eau de Parfum"/>
    <n v="59.99"/>
    <s v="US $59.99"/>
    <n v="6"/>
    <s v="6 available / 34 sold"/>
    <n v="34"/>
    <s v="May 22, 2024 18:32:01 PDT"/>
    <s v="New York,USA, Hong Kong"/>
    <x v="0"/>
    <n v="2039.66"/>
    <s v="New York"/>
    <s v="USA"/>
    <s v=" Hong Kong"/>
    <m/>
    <n v="241"/>
    <n v="1144"/>
    <n v="950"/>
  </r>
  <r>
    <x v="240"/>
    <x v="1282"/>
    <s v="Eau de Toilette"/>
    <n v="39.99"/>
    <s v="US $39.99/ea"/>
    <n v="5"/>
    <s v="5 available / 32 sold"/>
    <n v="32"/>
    <s v="May 09, 2024 05:43:46 PDT"/>
    <s v="Dearborn, Michigan, United States"/>
    <x v="0"/>
    <n v="1279.68"/>
    <s v="Dearborn"/>
    <s v=" Michigan"/>
    <s v=" United States"/>
    <m/>
    <n v="241"/>
    <n v="1163"/>
    <n v="1144"/>
  </r>
  <r>
    <x v="240"/>
    <x v="1283"/>
    <s v="Eau de Parfum"/>
    <n v="62.99"/>
    <s v="US $62.99/ea"/>
    <n v="2"/>
    <s v="2 available / 16 sold"/>
    <n v="16"/>
    <s v="May 22, 2024 08:41:57 PDT"/>
    <s v="New York, USA, Hong Kong"/>
    <x v="0"/>
    <n v="1007.84"/>
    <s v="New York"/>
    <s v=" USA"/>
    <s v=" Hong Kong"/>
    <m/>
    <n v="241"/>
    <n v="1433"/>
    <n v="1254"/>
  </r>
  <r>
    <x v="240"/>
    <x v="1284"/>
    <s v="Eau de Toilette"/>
    <n v="74.989999999999995"/>
    <s v="US $74.99/ea"/>
    <n v="10"/>
    <s v="10 available / 13 sold"/>
    <n v="13"/>
    <s v="May 20, 2024 15:45:05 PDT"/>
    <s v="Katy, Texas, United States"/>
    <x v="0"/>
    <n v="974.86999999999989"/>
    <s v="Katy"/>
    <s v=" Texas"/>
    <s v=" United States"/>
    <m/>
    <n v="241"/>
    <n v="1509"/>
    <n v="1266"/>
  </r>
  <r>
    <x v="240"/>
    <x v="1285"/>
    <s v="Eau de Parfum"/>
    <n v="28.99"/>
    <s v="US $28.99"/>
    <n v="7"/>
    <s v="7 available / 3 sold"/>
    <n v="3"/>
    <s v=""/>
    <s v="Miami, Florida, United States"/>
    <x v="0"/>
    <n v="86.97"/>
    <s v="Miami"/>
    <s v=" Florida"/>
    <s v=" United States"/>
    <m/>
    <n v="241"/>
    <n v="1848"/>
    <n v="1892"/>
  </r>
  <r>
    <x v="241"/>
    <x v="1286"/>
    <s v="Eau de Parfum"/>
    <n v="30"/>
    <s v="US $30.00"/>
    <n v="3"/>
    <s v="3 available / 4 sold"/>
    <n v="4"/>
    <s v="May 23, 2024 05:03:22 PDT"/>
    <s v="Bluff City, Tennessee, United States"/>
    <x v="0"/>
    <n v="120"/>
    <s v="Bluff City"/>
    <s v=" Tennessee"/>
    <s v=" United States"/>
    <m/>
    <n v="242"/>
    <n v="1798"/>
    <n v="1851"/>
  </r>
  <r>
    <x v="242"/>
    <x v="1287"/>
    <s v="Eau de Cologne"/>
    <n v="30"/>
    <s v="US $30.00"/>
    <n v="2"/>
    <s v="2 available / 24 sold"/>
    <n v="24"/>
    <s v="May 08, 2024 08:37:11 PDT"/>
    <s v="Douglasville, Georgia, United States"/>
    <x v="1"/>
    <n v="720"/>
    <s v="Douglasville"/>
    <s v=" Georgia"/>
    <s v=" United States"/>
    <m/>
    <n v="243"/>
    <n v="1275"/>
    <n v="1354"/>
  </r>
  <r>
    <x v="243"/>
    <x v="1288"/>
    <s v="Cologne"/>
    <n v="28"/>
    <s v="US $28.00/ea"/>
    <n v="10"/>
    <s v="More than 10 available / 6 sold"/>
    <n v="6"/>
    <s v="Apr 23, 2024 02:10:14 PDT"/>
    <s v="Hicksville, New York, United States"/>
    <x v="0"/>
    <n v="168"/>
    <s v="Hicksville"/>
    <s v=" New York"/>
    <s v=" United States"/>
    <m/>
    <n v="244"/>
    <n v="1721"/>
    <n v="1791"/>
  </r>
  <r>
    <x v="244"/>
    <x v="1289"/>
    <s v="Eau De Toilette"/>
    <n v="41.87"/>
    <s v="US $41.87/ea"/>
    <n v="8"/>
    <s v="8 available / 21 sold"/>
    <n v="21"/>
    <s v="May 23, 2024 08:57:02 PDT"/>
    <s v="Edison, New Jersey, United States"/>
    <x v="1"/>
    <n v="879.27"/>
    <s v="Edison"/>
    <s v=" New Jersey"/>
    <s v=" United States"/>
    <m/>
    <n v="245"/>
    <n v="1329"/>
    <n v="1298"/>
  </r>
  <r>
    <x v="245"/>
    <x v="1290"/>
    <s v="Eau de Toilette"/>
    <n v="47.99"/>
    <s v="US $47.99/ea"/>
    <n v="10"/>
    <s v="More than 10 available / 17 sold"/>
    <n v="17"/>
    <s v="May 16, 2024 21:53:55 PDT"/>
    <s v="Edison, New Jersey, United States"/>
    <x v="1"/>
    <n v="815.83"/>
    <s v="Edison"/>
    <s v=" New Jersey"/>
    <s v=" United States"/>
    <m/>
    <n v="246"/>
    <n v="1408"/>
    <n v="1318"/>
  </r>
  <r>
    <x v="245"/>
    <x v="1291"/>
    <s v="Eau de Toilette"/>
    <n v="49.81"/>
    <s v="US $49.81"/>
    <n v="3"/>
    <s v="3 available / 15 sold"/>
    <n v="15"/>
    <s v="May 22, 2024 20:56:36 PDT"/>
    <s v="Brooklyn, New York, United States"/>
    <x v="1"/>
    <n v="747.15000000000009"/>
    <s v="Brooklyn"/>
    <s v=" New York"/>
    <s v=" United States"/>
    <m/>
    <n v="246"/>
    <n v="1456"/>
    <n v="1346"/>
  </r>
  <r>
    <x v="245"/>
    <x v="1292"/>
    <s v="Eau de Toilette"/>
    <n v="38.99"/>
    <s v="US $38.99/ea"/>
    <n v="33"/>
    <s v="33 available / 7 sold"/>
    <n v="7"/>
    <s v="May 20, 2024 17:45:18 PDT"/>
    <s v="Miami, Florida, United States"/>
    <x v="1"/>
    <n v="272.93"/>
    <s v="Miami"/>
    <s v=" Florida"/>
    <s v=" United States"/>
    <m/>
    <n v="246"/>
    <n v="1686"/>
    <n v="1684"/>
  </r>
  <r>
    <x v="245"/>
    <x v="1293"/>
    <s v="Eau de Toilette"/>
    <n v="37.99"/>
    <s v="US $37.99"/>
    <n v="4"/>
    <s v="4 available / 2 sold"/>
    <n v="2"/>
    <s v="May 22, 2024 22:37:03 PDT"/>
    <s v="North Brunswick, New Jersey, United States"/>
    <x v="1"/>
    <n v="75.98"/>
    <s v="North Brunswick"/>
    <s v=" New Jersey"/>
    <s v=" United States"/>
    <m/>
    <n v="246"/>
    <n v="1891"/>
    <n v="1908"/>
  </r>
  <r>
    <x v="246"/>
    <x v="1294"/>
    <s v="Unscented"/>
    <n v="39.950000000000003"/>
    <s v="US $39.95"/>
    <n v="10"/>
    <s v="More than 10 available / 353 sold"/>
    <n v="353"/>
    <s v="May 06, 2024 19:01:20 PDT"/>
    <s v="Orange, Connecticut, United States"/>
    <x v="1"/>
    <n v="14102.35"/>
    <s v="Orange"/>
    <s v=" Connecticut"/>
    <s v=" United States"/>
    <m/>
    <n v="247"/>
    <n v="443"/>
    <n v="395"/>
  </r>
  <r>
    <x v="247"/>
    <x v="1295"/>
    <s v="Eau de Parfum"/>
    <n v="119.99"/>
    <s v="US $119.99"/>
    <n v="6"/>
    <s v="6 available / 13 sold"/>
    <n v="13"/>
    <s v="May 22, 2024 17:57:01 PDT"/>
    <s v="California USA Taiwan, Taiwan"/>
    <x v="1"/>
    <n v="1559.87"/>
    <s v="California USA Taiwan"/>
    <s v=" Taiwan"/>
    <m/>
    <m/>
    <n v="248"/>
    <n v="1509"/>
    <n v="1062"/>
  </r>
  <r>
    <x v="248"/>
    <x v="1296"/>
    <s v="Eau de Cologne"/>
    <n v="20.48"/>
    <s v="US $20.48/ea"/>
    <m/>
    <s v="Limited quantity available / 2,624 sold"/>
    <n v="2624"/>
    <s v="May 22, 2024 21:41:09 PDT"/>
    <s v="Hackensack, New Jersey, United States"/>
    <x v="1"/>
    <n v="53739.520000000004"/>
    <s v="Hackensack"/>
    <s v=" New Jersey"/>
    <s v=" United States"/>
    <m/>
    <n v="249"/>
    <n v="113"/>
    <n v="164"/>
  </r>
  <r>
    <x v="248"/>
    <x v="1297"/>
    <s v="Eau de Cologne"/>
    <n v="21.79"/>
    <s v="US $21.79"/>
    <n v="10"/>
    <s v="More than 10 available / 488 sold"/>
    <n v="488"/>
    <s v="May 24, 2024 10:03:02 PDT"/>
    <s v="Hackensack, New Jersey, United States"/>
    <x v="1"/>
    <n v="10633.52"/>
    <s v="Hackensack"/>
    <s v=" New Jersey"/>
    <s v=" United States"/>
    <m/>
    <n v="249"/>
    <n v="365"/>
    <n v="463"/>
  </r>
  <r>
    <x v="249"/>
    <x v="1298"/>
    <s v="Eau de Parfum"/>
    <n v="44.99"/>
    <s v="US $44.99/ea"/>
    <n v="10"/>
    <s v="10 available / 1,647 sold"/>
    <n v="1647"/>
    <s v="May 21, 2024 07:09:03 PDT"/>
    <s v="Hackensack, New Jersey, United States"/>
    <x v="0"/>
    <n v="74098.53"/>
    <s v="Hackensack"/>
    <s v=" New Jersey"/>
    <s v=" United States"/>
    <m/>
    <n v="250"/>
    <n v="172"/>
    <n v="129"/>
  </r>
  <r>
    <x v="249"/>
    <x v="1299"/>
    <s v="Lotion"/>
    <n v="29.99"/>
    <s v="US $29.99/ea"/>
    <n v="10"/>
    <s v="More than 10 available / 283 sold"/>
    <n v="283"/>
    <s v="Mar 28, 2024 08:46:41 PDT"/>
    <s v="Lake Hiawatha, New Jersey, United States"/>
    <x v="0"/>
    <n v="8487.17"/>
    <s v="Lake Hiawatha"/>
    <s v=" New Jersey"/>
    <s v=" United States"/>
    <m/>
    <n v="250"/>
    <n v="497"/>
    <n v="532"/>
  </r>
  <r>
    <x v="249"/>
    <x v="1300"/>
    <s v="Eau de Parfum"/>
    <n v="35.79"/>
    <s v="US $35.79/ea"/>
    <n v="3"/>
    <s v="3 available / 110 sold"/>
    <n v="110"/>
    <s v="May 22, 2024 21:48:36 PDT"/>
    <s v="Jamaica, New York, United States"/>
    <x v="0"/>
    <n v="3936.9"/>
    <s v="Jamaica"/>
    <s v=" New York"/>
    <s v=" United States"/>
    <m/>
    <n v="250"/>
    <n v="767"/>
    <n v="749"/>
  </r>
  <r>
    <x v="249"/>
    <x v="1301"/>
    <s v="Gift Sets"/>
    <n v="299.99"/>
    <s v="US $299.99"/>
    <n v="10"/>
    <s v="More than 10 available / 92 sold"/>
    <n v="92"/>
    <s v="May 21, 2024 11:08:38 PDT"/>
    <s v="Long Island City, New York, United States"/>
    <x v="0"/>
    <n v="27599.08"/>
    <s v="Long Island City"/>
    <s v=" New York"/>
    <s v=" United States"/>
    <m/>
    <n v="250"/>
    <n v="811"/>
    <n v="265"/>
  </r>
  <r>
    <x v="249"/>
    <x v="1302"/>
    <s v="Eau de Parfum"/>
    <n v="269"/>
    <s v="US $269.00"/>
    <m/>
    <s v="Last One / 59 sold"/>
    <n v="59"/>
    <s v="May 22, 2024 06:19:03 PDT"/>
    <s v="Niagara Falls, New York, United States"/>
    <x v="0"/>
    <n v="15871"/>
    <s v="Niagara Falls"/>
    <s v=" New York"/>
    <s v=" United States"/>
    <m/>
    <n v="250"/>
    <n v="946"/>
    <n v="367"/>
  </r>
  <r>
    <x v="249"/>
    <x v="1303"/>
    <s v="Eau de Parfum"/>
    <n v="19.88"/>
    <s v="US $19.88/ea"/>
    <n v="10"/>
    <s v="More than 10 available / 11 sold"/>
    <n v="11"/>
    <s v="May 21, 2024 11:58:50 PDT"/>
    <s v="Long Island City, New York, United States"/>
    <x v="0"/>
    <n v="218.67999999999998"/>
    <s v="Long Island City"/>
    <s v=" New York"/>
    <s v=" United States"/>
    <m/>
    <n v="250"/>
    <n v="1561"/>
    <n v="1734"/>
  </r>
  <r>
    <x v="250"/>
    <x v="1304"/>
    <s v="Eau de Parfum"/>
    <n v="79.989999999999995"/>
    <s v="US $79.99"/>
    <n v="6"/>
    <s v="6 available / 18 sold"/>
    <n v="18"/>
    <s v="May 15, 2024 13:47:53 PDT"/>
    <s v="Jonesboro, Georgia, United States"/>
    <x v="1"/>
    <n v="1439.82"/>
    <s v="Jonesboro"/>
    <s v=" Georgia"/>
    <s v=" United States"/>
    <m/>
    <n v="251"/>
    <n v="1389"/>
    <n v="1091"/>
  </r>
  <r>
    <x v="251"/>
    <x v="1305"/>
    <s v="Eau de Parfum"/>
    <n v="99.86"/>
    <s v="US $99.86"/>
    <n v="3"/>
    <s v="3 available / 4 sold"/>
    <n v="4"/>
    <s v="May 22, 2024 19:01:37 PDT"/>
    <s v="Brooklyn, New York, United States"/>
    <x v="1"/>
    <n v="399.44"/>
    <s v="Brooklyn"/>
    <s v=" New York"/>
    <s v=" United States"/>
    <m/>
    <n v="252"/>
    <n v="1798"/>
    <n v="1583"/>
  </r>
  <r>
    <x v="252"/>
    <x v="1306"/>
    <s v="Eau de Parfum"/>
    <n v="90.11"/>
    <s v="US $90.11"/>
    <n v="10"/>
    <s v="More than 10 available / 51 sold"/>
    <n v="51"/>
    <s v="May 11, 2024 09:30:33 PDT"/>
    <s v="Columbia, South Carolina, United States"/>
    <x v="1"/>
    <n v="4595.6099999999997"/>
    <s v="Columbia"/>
    <s v=" South Carolina"/>
    <s v=" United States"/>
    <m/>
    <n v="253"/>
    <n v="986"/>
    <n v="702"/>
  </r>
  <r>
    <x v="252"/>
    <x v="1307"/>
    <s v="Eau de Parfum"/>
    <n v="89.99"/>
    <s v="US $89.99/ea"/>
    <n v="4"/>
    <s v="4 available / 8 sold"/>
    <n v="8"/>
    <s v="May 12, 2024 20:22:40 PDT"/>
    <s v="Towson, Maryland, United States"/>
    <x v="1"/>
    <n v="719.92"/>
    <s v="Towson"/>
    <s v=" Maryland"/>
    <s v=" United States"/>
    <m/>
    <n v="253"/>
    <n v="1644"/>
    <n v="1355"/>
  </r>
  <r>
    <x v="253"/>
    <x v="1308"/>
    <s v="Eau de Toilette"/>
    <n v="41.19"/>
    <s v="US $41.19/ea"/>
    <n v="21"/>
    <s v="21 available / 258 sold"/>
    <n v="258"/>
    <s v="May 24, 2024 09:22:09 PDT"/>
    <s v="Dallas, Texas, United States"/>
    <x v="1"/>
    <n v="10627.019999999999"/>
    <s v="Dallas"/>
    <s v=" Texas"/>
    <s v=" United States"/>
    <m/>
    <n v="254"/>
    <n v="521"/>
    <n v="465"/>
  </r>
  <r>
    <x v="254"/>
    <x v="1309"/>
    <s v="Fragrance Mist"/>
    <n v="26.95"/>
    <s v="US $26.95"/>
    <n v="3"/>
    <s v="3 available / 4 sold"/>
    <n v="4"/>
    <s v=""/>
    <s v="Pawtucket, Rhode Island, United States"/>
    <x v="0"/>
    <n v="107.8"/>
    <s v="Pawtucket"/>
    <s v=" Rhode Island"/>
    <s v=" United States"/>
    <m/>
    <n v="255"/>
    <n v="1798"/>
    <n v="1864"/>
  </r>
  <r>
    <x v="255"/>
    <x v="1310"/>
    <s v="N/A"/>
    <n v="19.89"/>
    <s v="US $19.89"/>
    <n v="10"/>
    <s v="More than 10 available / 21 sold"/>
    <n v="21"/>
    <s v="May 24, 2024 10:13:17 PDT"/>
    <s v="Miami, Florida, United States"/>
    <x v="1"/>
    <n v="417.69"/>
    <s v="Miami"/>
    <s v=" Florida"/>
    <s v=" United States"/>
    <m/>
    <n v="256"/>
    <n v="1329"/>
    <n v="1569"/>
  </r>
  <r>
    <x v="255"/>
    <x v="1310"/>
    <s v="Eau de Parfum"/>
    <n v="34.99"/>
    <s v="US $34.99"/>
    <n v="8"/>
    <s v="8 available / 4 sold"/>
    <n v="4"/>
    <s v=""/>
    <s v="Virginia Beach, Virginia, United States"/>
    <x v="1"/>
    <n v="139.96"/>
    <s v="Virginia Beach"/>
    <s v=" Virginia"/>
    <s v=" United States"/>
    <m/>
    <n v="256"/>
    <n v="1798"/>
    <n v="1826"/>
  </r>
  <r>
    <x v="256"/>
    <x v="1311"/>
    <s v="Eau de Parfum"/>
    <n v="27"/>
    <s v="US $27.00/ea"/>
    <n v="10"/>
    <s v="More than 10 available / 61 sold"/>
    <n v="61"/>
    <s v="Jan 24, 2024 07:11:16 PST"/>
    <s v="Hicksville, New York, United States"/>
    <x v="0"/>
    <n v="1647"/>
    <s v="Hicksville"/>
    <s v=" New York"/>
    <s v=" United States"/>
    <m/>
    <n v="257"/>
    <n v="934"/>
    <n v="1041"/>
  </r>
  <r>
    <x v="257"/>
    <x v="1312"/>
    <s v="Eau de Toilette"/>
    <n v="13.66"/>
    <s v="US $13.66"/>
    <n v="10"/>
    <s v="More than 10 available / 552 sold"/>
    <n v="552"/>
    <s v="May 24, 2024 00:14:35 PDT"/>
    <s v="Hephzibah, Georgia, United States"/>
    <x v="1"/>
    <n v="7540.32"/>
    <s v="Hephzibah"/>
    <s v=" Georgia"/>
    <s v=" United States"/>
    <m/>
    <n v="258"/>
    <n v="336"/>
    <n v="561"/>
  </r>
  <r>
    <x v="257"/>
    <x v="1313"/>
    <s v="Eau de Toilette"/>
    <n v="13.68"/>
    <s v="US $13.68"/>
    <n v="10"/>
    <s v="More than 10 available / 105 sold"/>
    <n v="105"/>
    <s v="May 06, 2024 16:50:06 PDT"/>
    <s v="Cumming, Georgia, United States"/>
    <x v="1"/>
    <n v="1436.3999999999999"/>
    <s v="Cumming"/>
    <s v=" Georgia"/>
    <s v=" United States"/>
    <m/>
    <n v="258"/>
    <n v="780"/>
    <n v="1094"/>
  </r>
  <r>
    <x v="258"/>
    <x v="1314"/>
    <s v="Fragrances"/>
    <n v="30.07"/>
    <s v="US $30.07"/>
    <n v="3"/>
    <s v="3 available / 12 sold"/>
    <n v="12"/>
    <s v="May 23, 2024 20:20:19 PDT"/>
    <s v="Brooklyn, New York, United States"/>
    <x v="1"/>
    <n v="360.84000000000003"/>
    <s v="Brooklyn"/>
    <s v=" New York"/>
    <s v=" United States"/>
    <m/>
    <n v="259"/>
    <n v="1531"/>
    <n v="1604"/>
  </r>
  <r>
    <x v="259"/>
    <x v="1315"/>
    <s v="Eau de Toilette"/>
    <n v="22.24"/>
    <s v="US $22.24/ea"/>
    <n v="10"/>
    <s v="More than 10 available / 1,424 sold"/>
    <n v="1424"/>
    <s v="May 24, 2024 07:07:02 PDT"/>
    <s v="Hackensack, New Jersey, United States"/>
    <x v="1"/>
    <n v="31669.759999999998"/>
    <s v="Hackensack"/>
    <s v=" New Jersey"/>
    <s v=" United States"/>
    <m/>
    <n v="260"/>
    <n v="192"/>
    <n v="247"/>
  </r>
  <r>
    <x v="259"/>
    <x v="1316"/>
    <s v="Eau de Perfume"/>
    <n v="36.81"/>
    <s v="US $36.81/ea"/>
    <n v="207"/>
    <s v="207 available / 1,234 sold"/>
    <n v="1234"/>
    <s v="May 24, 2024 09:22:44 PDT"/>
    <s v="Dallas, Texas, United States"/>
    <x v="1"/>
    <n v="45423.54"/>
    <s v="Dallas"/>
    <s v=" Texas"/>
    <s v=" United States"/>
    <m/>
    <n v="260"/>
    <n v="216"/>
    <n v="187"/>
  </r>
  <r>
    <x v="259"/>
    <x v="1317"/>
    <s v="Eau de Perfume"/>
    <n v="35.619999999999997"/>
    <s v="US $35.62/ea"/>
    <n v="47"/>
    <s v="47 available / 454 sold"/>
    <n v="454"/>
    <s v="May 22, 2024 13:15:02 PDT"/>
    <s v="Dallas, Texas, United States"/>
    <x v="1"/>
    <n v="16171.48"/>
    <s v="Dallas"/>
    <s v=" Texas"/>
    <s v=" United States"/>
    <m/>
    <n v="260"/>
    <n v="380"/>
    <n v="361"/>
  </r>
  <r>
    <x v="259"/>
    <x v="1318"/>
    <s v="Eau De Parfum"/>
    <n v="62.09"/>
    <s v="US $62.09/ea"/>
    <n v="10"/>
    <s v="More than 10 available / 125 sold"/>
    <n v="125"/>
    <s v="May 22, 2024 12:02:22 PDT"/>
    <s v="Edison, New Jersey, United States"/>
    <x v="1"/>
    <n v="7761.25"/>
    <s v="Edison"/>
    <s v=" New Jersey"/>
    <s v=" United States"/>
    <m/>
    <n v="260"/>
    <n v="722"/>
    <n v="552"/>
  </r>
  <r>
    <x v="260"/>
    <x v="1319"/>
    <s v="Eau de Toilette"/>
    <n v="33.5"/>
    <s v="US $33.50"/>
    <m/>
    <s v="Limited quantity available / 1,511 sold"/>
    <n v="1511"/>
    <s v="May 22, 2024 16:32:56 PDT"/>
    <s v="Brooklyn, New York, United States"/>
    <x v="1"/>
    <n v="50618.5"/>
    <s v="Brooklyn"/>
    <s v=" New York"/>
    <s v=" United States"/>
    <m/>
    <n v="261"/>
    <n v="184"/>
    <n v="171"/>
  </r>
  <r>
    <x v="261"/>
    <x v="1320"/>
    <s v="Eau de Parfum"/>
    <n v="55.66"/>
    <s v="US $55.66/ea"/>
    <n v="23"/>
    <s v="23 available / 268 sold"/>
    <n v="268"/>
    <s v="May 24, 2024 09:42:09 PDT"/>
    <s v="Dallas, Texas, United States"/>
    <x v="0"/>
    <n v="14916.88"/>
    <s v="Dallas"/>
    <s v=" Texas"/>
    <s v=" United States"/>
    <m/>
    <n v="262"/>
    <n v="513"/>
    <n v="384"/>
  </r>
  <r>
    <x v="261"/>
    <x v="1321"/>
    <s v="Eau De Parfum"/>
    <n v="59.23"/>
    <s v="US $59.23/ea"/>
    <n v="10"/>
    <s v="More than 10 available / 51 sold"/>
    <n v="51"/>
    <s v="May 22, 2024 20:27:57 PDT"/>
    <s v="Edison, New Jersey, United States"/>
    <x v="0"/>
    <n v="3020.73"/>
    <s v="Edison"/>
    <s v=" New Jersey"/>
    <s v=" United States"/>
    <m/>
    <n v="262"/>
    <n v="986"/>
    <n v="831"/>
  </r>
  <r>
    <x v="261"/>
    <x v="1322"/>
    <s v="Eau de Parfum"/>
    <n v="65.5"/>
    <s v="US $65.50"/>
    <m/>
    <s v="Last One / 46 sold"/>
    <n v="46"/>
    <s v="May 24, 2024 04:59:52 PDT"/>
    <s v="Edison, New Jersey, United States"/>
    <x v="0"/>
    <n v="3013"/>
    <s v="Edison"/>
    <s v=" New Jersey"/>
    <s v=" United States"/>
    <m/>
    <n v="262"/>
    <n v="1022"/>
    <n v="832"/>
  </r>
  <r>
    <x v="261"/>
    <x v="1323"/>
    <s v="Eau de Parfum"/>
    <n v="59"/>
    <s v="US $59.00/ea"/>
    <n v="6"/>
    <s v="6 available / 4 sold"/>
    <n v="4"/>
    <s v="May 23, 2024 17:42:12 PDT"/>
    <s v="Irving, Texas, United States"/>
    <x v="1"/>
    <n v="236"/>
    <s v="Irving"/>
    <s v=" Texas"/>
    <s v=" United States"/>
    <m/>
    <n v="262"/>
    <n v="1798"/>
    <n v="1714"/>
  </r>
  <r>
    <x v="262"/>
    <x v="1324"/>
    <s v="Eau de Toilette"/>
    <n v="52.62"/>
    <s v="US $52.62/ea"/>
    <m/>
    <s v="Limited quantity available / 5,098 sold"/>
    <n v="5098"/>
    <s v="May 24, 2024 10:18:05 PDT"/>
    <s v="Hackensack, New Jersey, United States"/>
    <x v="1"/>
    <n v="268256.76"/>
    <s v="Hackensack"/>
    <s v=" New Jersey"/>
    <s v=" United States"/>
    <m/>
    <n v="263"/>
    <n v="53"/>
    <n v="23"/>
  </r>
  <r>
    <x v="262"/>
    <x v="1325"/>
    <s v="Eau de Toilette"/>
    <n v="32.89"/>
    <s v="US $32.89/ea"/>
    <n v="383"/>
    <s v="383 available / 5,032 sold"/>
    <n v="5032"/>
    <s v="May 21, 2024 07:59:07 PDT"/>
    <s v="Dallas, Texas, United States"/>
    <x v="1"/>
    <n v="165502.48000000001"/>
    <s v="Dallas"/>
    <s v=" Texas"/>
    <s v=" United States"/>
    <m/>
    <n v="263"/>
    <n v="55"/>
    <n v="46"/>
  </r>
  <r>
    <x v="262"/>
    <x v="1326"/>
    <s v="Eau de Toilette"/>
    <n v="25.81"/>
    <s v="US $25.81/ea"/>
    <n v="95"/>
    <s v="95 available / 1,424 sold"/>
    <n v="1424"/>
    <s v="May 24, 2024 09:58:09 PDT"/>
    <s v="Dallas, Texas, United States"/>
    <x v="1"/>
    <n v="36753.439999999995"/>
    <s v="Dallas"/>
    <s v=" Texas"/>
    <s v=" United States"/>
    <m/>
    <n v="263"/>
    <n v="192"/>
    <n v="222"/>
  </r>
  <r>
    <x v="262"/>
    <x v="1327"/>
    <s v="Eau de Parfum"/>
    <n v="62.08"/>
    <s v="US $62.08/ea"/>
    <m/>
    <s v="Limited quantity available / 950 sold"/>
    <n v="950"/>
    <s v="May 22, 2024 06:00:02 PDT"/>
    <s v="Hackensack, New Jersey, United States"/>
    <x v="1"/>
    <n v="58976"/>
    <s v="Hackensack"/>
    <s v=" New Jersey"/>
    <s v=" United States"/>
    <m/>
    <n v="263"/>
    <n v="246"/>
    <n v="156"/>
  </r>
  <r>
    <x v="262"/>
    <x v="1328"/>
    <s v="Eau de Parfum"/>
    <n v="31.29"/>
    <s v="US $31.29/ea"/>
    <n v="40"/>
    <s v="40 available / 349 sold"/>
    <n v="349"/>
    <s v="May 24, 2024 07:16:10 PDT"/>
    <s v="Dallas, Texas, United States"/>
    <x v="1"/>
    <n v="10920.21"/>
    <s v="Dallas"/>
    <s v=" Texas"/>
    <s v=" United States"/>
    <m/>
    <n v="263"/>
    <n v="445"/>
    <n v="458"/>
  </r>
  <r>
    <x v="262"/>
    <x v="1329"/>
    <s v="Eau de Parfum"/>
    <n v="52.94"/>
    <s v="US $52.94"/>
    <m/>
    <s v="Limited quantity available / 100 sold"/>
    <n v="100"/>
    <s v="May 22, 2024 08:40:06 PDT"/>
    <s v="Hackensack, New Jersey, United States"/>
    <x v="1"/>
    <n v="5294"/>
    <s v="Hackensack"/>
    <s v=" New Jersey"/>
    <s v=" United States"/>
    <m/>
    <n v="263"/>
    <n v="797"/>
    <n v="669"/>
  </r>
  <r>
    <x v="262"/>
    <x v="1330"/>
    <s v="Eau de Parfum"/>
    <n v="39.47"/>
    <s v="US $39.47"/>
    <m/>
    <s v="Limited quantity available / 99 sold"/>
    <n v="99"/>
    <s v="May 23, 2024 23:20:20 PDT"/>
    <s v="Brooklyn, New York, United States"/>
    <x v="0"/>
    <n v="3907.5299999999997"/>
    <s v="Brooklyn"/>
    <s v=" New York"/>
    <s v=" United States"/>
    <m/>
    <n v="263"/>
    <n v="799"/>
    <n v="750"/>
  </r>
  <r>
    <x v="262"/>
    <x v="1331"/>
    <s v="Fragrances"/>
    <n v="35.71"/>
    <s v="US $35.71"/>
    <n v="3"/>
    <s v="3 available / 30 sold"/>
    <n v="30"/>
    <s v="May 24, 2024 06:08:29 PDT"/>
    <s v="Brooklyn, New York, United States"/>
    <x v="1"/>
    <n v="1071.3"/>
    <s v="Brooklyn"/>
    <s v=" New York"/>
    <s v=" United States"/>
    <m/>
    <n v="263"/>
    <n v="1184"/>
    <n v="1235"/>
  </r>
  <r>
    <x v="262"/>
    <x v="1332"/>
    <s v="Fragrances"/>
    <n v="31.01"/>
    <s v="US $31.01"/>
    <n v="3"/>
    <s v="3 available / 6 sold"/>
    <n v="6"/>
    <s v="May 18, 2024 08:38:26 PDT"/>
    <s v="Brooklyn, New York, United States"/>
    <x v="0"/>
    <n v="186.06"/>
    <s v="Brooklyn"/>
    <s v=" New York"/>
    <s v=" United States"/>
    <m/>
    <n v="263"/>
    <n v="1721"/>
    <n v="1769"/>
  </r>
  <r>
    <x v="262"/>
    <x v="1333"/>
    <s v="Fragrances"/>
    <n v="31.29"/>
    <s v="US $31.29"/>
    <n v="3"/>
    <s v="3 available / 1 sold"/>
    <n v="1"/>
    <s v="May 20, 2024 16:10:31 PDT"/>
    <s v="Brooklyn, New York, United States"/>
    <x v="1"/>
    <n v="31.29"/>
    <s v="Brooklyn"/>
    <s v=" New York"/>
    <s v=" United States"/>
    <m/>
    <n v="263"/>
    <n v="1926"/>
    <n v="1962"/>
  </r>
  <r>
    <x v="263"/>
    <x v="1334"/>
    <s v="Eau de Toilette"/>
    <n v="22.87"/>
    <s v="US $22.87/ea"/>
    <n v="74"/>
    <s v="74 available / 440 sold"/>
    <n v="440"/>
    <s v="May 22, 2024 09:09:10 PDT"/>
    <s v="Dallas, Texas, United States"/>
    <x v="1"/>
    <n v="10062.800000000001"/>
    <s v="Dallas"/>
    <s v=" Texas"/>
    <s v=" United States"/>
    <m/>
    <n v="264"/>
    <n v="388"/>
    <n v="483"/>
  </r>
  <r>
    <x v="263"/>
    <x v="1335"/>
    <s v="Eau de Toilette"/>
    <n v="27.54"/>
    <s v="US $27.54/ea"/>
    <n v="6"/>
    <s v="6 available / 272 sold"/>
    <n v="272"/>
    <s v="May 24, 2024 08:32:03 PDT"/>
    <s v="Hackensack, New Jersey, United States"/>
    <x v="0"/>
    <n v="7490.88"/>
    <s v="Hackensack"/>
    <s v=" New Jersey"/>
    <s v=" United States"/>
    <m/>
    <n v="264"/>
    <n v="506"/>
    <n v="564"/>
  </r>
  <r>
    <x v="263"/>
    <x v="1336"/>
    <s v="Eau de Parfum"/>
    <n v="9.9499999999999993"/>
    <s v="US $9.95/ea"/>
    <n v="4"/>
    <s v="4 available / 135 sold"/>
    <n v="135"/>
    <s v="May 18, 2024 14:13:41 PDT"/>
    <s v="TX, United States"/>
    <x v="0"/>
    <n v="1343.25"/>
    <s v="TX"/>
    <s v=" United States"/>
    <m/>
    <m/>
    <n v="264"/>
    <n v="694"/>
    <n v="1130"/>
  </r>
  <r>
    <x v="263"/>
    <x v="1337"/>
    <s v="Eau de Toilette"/>
    <n v="24.99"/>
    <s v="US $24.99"/>
    <n v="3"/>
    <s v="3 available / 25 sold"/>
    <n v="25"/>
    <s v="May 08, 2024 09:28:03 PDT"/>
    <s v="Miami, Florida, United States"/>
    <x v="0"/>
    <n v="624.75"/>
    <s v="Miami"/>
    <s v=" Florida"/>
    <s v=" United States"/>
    <m/>
    <n v="264"/>
    <n v="1257"/>
    <n v="1423"/>
  </r>
  <r>
    <x v="263"/>
    <x v="1338"/>
    <s v="Eau de Parfum"/>
    <n v="29.99"/>
    <s v="US $29.99"/>
    <n v="5"/>
    <s v="5 available / 17 sold"/>
    <n v="17"/>
    <s v="May 24, 2024 00:58:38 PDT"/>
    <s v="Hamtramck, Michigan, United States"/>
    <x v="1"/>
    <n v="509.83"/>
    <s v="Hamtramck"/>
    <s v=" Michigan"/>
    <s v=" United States"/>
    <m/>
    <n v="264"/>
    <n v="1408"/>
    <n v="1500"/>
  </r>
  <r>
    <x v="263"/>
    <x v="1339"/>
    <s v="Eau de Parfum"/>
    <n v="37.880000000000003"/>
    <s v="US $37.88/ea"/>
    <n v="8"/>
    <s v="8 available / 8 sold"/>
    <n v="8"/>
    <s v="May 22, 2024 21:36:03 PDT"/>
    <s v="Houston, Texas, United States"/>
    <x v="0"/>
    <n v="303.04000000000002"/>
    <s v="Houston"/>
    <s v=" Texas"/>
    <s v=" United States"/>
    <m/>
    <n v="264"/>
    <n v="1644"/>
    <n v="1660"/>
  </r>
  <r>
    <x v="263"/>
    <x v="1340"/>
    <s v="Eau de Parfum"/>
    <n v="39.950000000000003"/>
    <s v="US $39.95/ea"/>
    <n v="10"/>
    <s v="More than 10 available / 5 sold"/>
    <n v="5"/>
    <s v="May 01, 2024 09:56:57 PDT"/>
    <s v="Huntington Station, New York, United States"/>
    <x v="1"/>
    <n v="199.75"/>
    <s v="Huntington Station"/>
    <s v=" New York"/>
    <s v=" United States"/>
    <m/>
    <n v="264"/>
    <n v="1754"/>
    <n v="1757"/>
  </r>
  <r>
    <x v="263"/>
    <x v="1341"/>
    <s v="Eau de Parfum"/>
    <n v="35.99"/>
    <s v="US $35.99/ea"/>
    <n v="4"/>
    <s v="4 available / 3 sold"/>
    <n v="3"/>
    <s v="May 11, 2024 03:51:13 PDT"/>
    <s v="36784, United States"/>
    <x v="1"/>
    <n v="107.97"/>
    <n v="36784"/>
    <s v=" United States"/>
    <m/>
    <m/>
    <n v="264"/>
    <n v="1848"/>
    <n v="1863"/>
  </r>
  <r>
    <x v="263"/>
    <x v="1342"/>
    <s v="Eau de Parfum"/>
    <n v="34.99"/>
    <s v="US $34.99/ea"/>
    <n v="9"/>
    <s v="9 available / 3 sold"/>
    <n v="3"/>
    <s v="May 21, 2024 19:21:40 PDT"/>
    <s v="Houston, Texas, United States"/>
    <x v="1"/>
    <n v="104.97"/>
    <s v="Houston"/>
    <s v=" Texas"/>
    <s v=" United States"/>
    <m/>
    <n v="264"/>
    <n v="1848"/>
    <n v="1868"/>
  </r>
  <r>
    <x v="264"/>
    <x v="1343"/>
    <s v="Perfume"/>
    <n v="14.99"/>
    <s v="US $14.99"/>
    <n v="10"/>
    <s v="More than 10 available / 79 sold"/>
    <n v="79"/>
    <s v="May 23, 2024 06:57:41 PDT"/>
    <s v="Houston, Texas, United States"/>
    <x v="1"/>
    <n v="1184.21"/>
    <s v="Houston"/>
    <s v=" Texas"/>
    <s v=" United States"/>
    <m/>
    <n v="265"/>
    <n v="851"/>
    <n v="1193"/>
  </r>
  <r>
    <x v="264"/>
    <x v="1344"/>
    <s v="Perfume"/>
    <n v="9.99"/>
    <s v="US $9.99"/>
    <n v="6"/>
    <s v="6 available / 4 sold"/>
    <n v="4"/>
    <s v="May 22, 2024 22:30:16 PDT"/>
    <s v="El Monte, California, United States"/>
    <x v="0"/>
    <n v="39.96"/>
    <s v="El Monte"/>
    <s v=" California"/>
    <s v=" United States"/>
    <m/>
    <n v="265"/>
    <n v="1798"/>
    <n v="1956"/>
  </r>
  <r>
    <x v="265"/>
    <x v="1345"/>
    <s v="Eau de Toilette"/>
    <n v="9.98"/>
    <s v="US $9.98/ea"/>
    <n v="36"/>
    <s v="36 available / 8,453 sold"/>
    <n v="8453"/>
    <s v="May 21, 2024 13:43:42 PDT"/>
    <s v="Dallas, Texas, United States"/>
    <x v="1"/>
    <n v="84360.94"/>
    <s v="Dallas"/>
    <s v=" Texas"/>
    <s v=" United States"/>
    <m/>
    <n v="266"/>
    <n v="22"/>
    <n v="115"/>
  </r>
  <r>
    <x v="265"/>
    <x v="1346"/>
    <s v="Eau de Toilette"/>
    <n v="9.2100000000000009"/>
    <s v="US $9.21/ea"/>
    <n v="202"/>
    <s v="202 available / 3,093 sold"/>
    <n v="3093"/>
    <s v="May 02, 2024 01:30:50 PDT"/>
    <s v="Dallas, Texas, United States"/>
    <x v="1"/>
    <n v="28486.530000000002"/>
    <s v="Dallas"/>
    <s v=" Texas"/>
    <s v=" United States"/>
    <m/>
    <n v="266"/>
    <n v="96"/>
    <n v="259"/>
  </r>
  <r>
    <x v="266"/>
    <x v="1347"/>
    <s v="Eau de Parfum"/>
    <n v="59.09"/>
    <s v="US $59.09/ea"/>
    <n v="10"/>
    <s v="More than 10 available / 432 sold"/>
    <n v="432"/>
    <s v="May 21, 2024 20:17:38 PDT"/>
    <s v="Hackensack, New Jersey, United States"/>
    <x v="1"/>
    <n v="25526.880000000001"/>
    <s v="Hackensack"/>
    <s v=" New Jersey"/>
    <s v=" United States"/>
    <m/>
    <n v="267"/>
    <n v="392"/>
    <n v="281"/>
  </r>
  <r>
    <x v="266"/>
    <x v="1348"/>
    <s v="Eau de Parfum"/>
    <n v="31"/>
    <s v="US $31.00/ea"/>
    <n v="4"/>
    <s v="4 available / 266 sold"/>
    <n v="266"/>
    <s v="May 23, 2024 23:12:08 PDT"/>
    <s v="Bethpage, New York, United States"/>
    <x v="0"/>
    <n v="8246"/>
    <s v="Bethpage"/>
    <s v=" New York"/>
    <s v=" United States"/>
    <m/>
    <n v="267"/>
    <n v="514"/>
    <n v="538"/>
  </r>
  <r>
    <x v="266"/>
    <x v="1349"/>
    <s v="Eau de Parfum"/>
    <n v="32"/>
    <s v="US $32.00"/>
    <n v="10"/>
    <s v="More than 10 available / 87 sold"/>
    <n v="87"/>
    <s v="May 07, 2024 20:40:26 PDT"/>
    <s v="College Point, New York, United States"/>
    <x v="0"/>
    <n v="2784"/>
    <s v="College Point"/>
    <s v=" New York"/>
    <s v=" United States"/>
    <m/>
    <n v="267"/>
    <n v="823"/>
    <n v="853"/>
  </r>
  <r>
    <x v="266"/>
    <x v="1350"/>
    <s v="Eau de Parfum"/>
    <n v="34.99"/>
    <s v="US $34.99/ea"/>
    <n v="10"/>
    <s v="More than 10 available / 36 sold"/>
    <n v="36"/>
    <s v="May 23, 2024 07:54:33 PDT"/>
    <s v="Saint Clair Shores, Michigan, United States"/>
    <x v="0"/>
    <n v="1259.6400000000001"/>
    <s v="Saint Clair Shores"/>
    <s v=" Michigan"/>
    <s v=" United States"/>
    <m/>
    <n v="267"/>
    <n v="1122"/>
    <n v="1153"/>
  </r>
  <r>
    <x v="266"/>
    <x v="1351"/>
    <s v="Eau de Parfum"/>
    <n v="34.99"/>
    <s v="US $34.99/ea"/>
    <n v="10"/>
    <s v="More than 10 available / 26 sold"/>
    <n v="26"/>
    <s v="May 20, 2024 10:38:43 PDT"/>
    <s v="Detroit, Michigan, United States"/>
    <x v="0"/>
    <n v="909.74"/>
    <s v="Detroit"/>
    <s v=" Michigan"/>
    <s v=" United States"/>
    <m/>
    <n v="267"/>
    <n v="1245"/>
    <n v="1288"/>
  </r>
  <r>
    <x v="266"/>
    <x v="1352"/>
    <s v="Eau de Parfum"/>
    <n v="44.99"/>
    <s v="US $44.99/ea"/>
    <n v="8"/>
    <s v="8 available / 21 sold"/>
    <n v="21"/>
    <s v="May 23, 2024 10:43:58 PDT"/>
    <s v="Warren, Michigan, United States"/>
    <x v="0"/>
    <n v="944.79000000000008"/>
    <s v="Warren"/>
    <s v=" Michigan"/>
    <s v=" United States"/>
    <m/>
    <n v="267"/>
    <n v="1329"/>
    <n v="1275"/>
  </r>
  <r>
    <x v="266"/>
    <x v="1353"/>
    <s v="Eau de Parfum"/>
    <n v="125"/>
    <s v="US $125.00"/>
    <n v="6"/>
    <s v="6 available / 6 sold"/>
    <n v="6"/>
    <s v="May 16, 2024 11:52:34 PDT"/>
    <s v="New York, New York, United States"/>
    <x v="0"/>
    <n v="750"/>
    <s v="New York"/>
    <s v=" New York"/>
    <s v=" United States"/>
    <m/>
    <n v="267"/>
    <n v="1721"/>
    <n v="1341"/>
  </r>
  <r>
    <x v="266"/>
    <x v="1354"/>
    <s v="Eau de Toilette"/>
    <n v="34.99"/>
    <s v="US $34.99/ea"/>
    <n v="6"/>
    <s v="6 available / 5 sold"/>
    <n v="5"/>
    <s v="May 23, 2024 10:31:01 PDT"/>
    <s v="Flat Lick, Kentucky, United States"/>
    <x v="0"/>
    <n v="174.95000000000002"/>
    <s v="Flat Lick"/>
    <s v=" Kentucky"/>
    <s v=" United States"/>
    <m/>
    <n v="267"/>
    <n v="1754"/>
    <n v="1785"/>
  </r>
  <r>
    <x v="266"/>
    <x v="1355"/>
    <s v="Eau de Parfum"/>
    <n v="63"/>
    <s v="US $63.00"/>
    <m/>
    <s v="Last One / 4 sold"/>
    <n v="4"/>
    <s v="May 22, 2024 03:16:30 PDT"/>
    <s v="Liberty, Texas, United States"/>
    <x v="0"/>
    <n v="252"/>
    <s v="Liberty"/>
    <s v=" Texas"/>
    <s v=" United States"/>
    <m/>
    <n v="267"/>
    <n v="1798"/>
    <n v="1704"/>
  </r>
  <r>
    <x v="266"/>
    <x v="1356"/>
    <s v="Eau de Parfum"/>
    <n v="50"/>
    <s v="US $50.00"/>
    <n v="2"/>
    <s v="2 available / 4 sold"/>
    <n v="4"/>
    <s v="May 23, 2024 07:21:14 PDT"/>
    <s v="Huntsville, Texas, United States"/>
    <x v="0"/>
    <n v="200"/>
    <s v="Huntsville"/>
    <s v=" Texas"/>
    <s v=" United States"/>
    <m/>
    <n v="267"/>
    <n v="1798"/>
    <n v="1751"/>
  </r>
  <r>
    <x v="267"/>
    <x v="1357"/>
    <s v="Eau de Parfum"/>
    <n v="5.99"/>
    <s v="US $5.99/ea"/>
    <n v="196"/>
    <s v="196 available / 32 sold"/>
    <n v="32"/>
    <s v="May 21, 2024 06:32:29 PDT"/>
    <s v="Florence, South Carolina, United States"/>
    <x v="0"/>
    <n v="191.68"/>
    <s v="Florence"/>
    <s v=" South Carolina"/>
    <s v=" United States"/>
    <m/>
    <n v="268"/>
    <n v="1163"/>
    <n v="1763"/>
  </r>
  <r>
    <x v="268"/>
    <x v="1358"/>
    <s v="Eau de Toilette"/>
    <n v="33.450000000000003"/>
    <s v="US $33.45/ea"/>
    <n v="127"/>
    <s v="127 available / 1,391 sold"/>
    <n v="1391"/>
    <s v="May 23, 2024 03:25:35 PDT"/>
    <s v="Dallas, Texas, United States"/>
    <x v="1"/>
    <n v="46528.950000000004"/>
    <s v="Dallas"/>
    <s v=" Texas"/>
    <s v=" United States"/>
    <m/>
    <n v="269"/>
    <n v="195"/>
    <n v="182"/>
  </r>
  <r>
    <x v="268"/>
    <x v="1359"/>
    <s v="Eau de Toilette"/>
    <n v="18.329999999999998"/>
    <s v="US $18.33/ea"/>
    <n v="10"/>
    <s v="More than 10 available / 1,332 sold"/>
    <n v="1332"/>
    <s v="May 22, 2024 09:47:13 PDT"/>
    <s v="Hackensack, New Jersey, United States"/>
    <x v="1"/>
    <n v="24415.559999999998"/>
    <s v="Hackensack"/>
    <s v=" New Jersey"/>
    <s v=" United States"/>
    <m/>
    <n v="269"/>
    <n v="208"/>
    <n v="286"/>
  </r>
  <r>
    <x v="268"/>
    <x v="1360"/>
    <s v="Eau de Toilette"/>
    <n v="17.989999999999998"/>
    <s v="US $17.99"/>
    <n v="3"/>
    <s v="3 available / 324 sold"/>
    <n v="324"/>
    <s v="May 20, 2024 10:32:37 PDT"/>
    <s v="Detroit, Michigan, United States"/>
    <x v="1"/>
    <n v="5828.7599999999993"/>
    <s v="Detroit"/>
    <s v=" Michigan"/>
    <s v=" United States"/>
    <m/>
    <n v="269"/>
    <n v="463"/>
    <n v="645"/>
  </r>
  <r>
    <x v="268"/>
    <x v="1361"/>
    <s v="Eau de Toilette"/>
    <n v="14.99"/>
    <s v="US $14.99"/>
    <n v="3"/>
    <s v="3 available / 291 sold"/>
    <n v="291"/>
    <s v="May 23, 2024 10:21:16 PDT"/>
    <s v="Armada, Michigan, United States"/>
    <x v="1"/>
    <n v="4362.09"/>
    <s v="Armada"/>
    <s v=" Michigan"/>
    <s v=" United States"/>
    <m/>
    <n v="269"/>
    <n v="483"/>
    <n v="716"/>
  </r>
  <r>
    <x v="269"/>
    <x v="1362"/>
    <s v="Perfume"/>
    <n v="9.99"/>
    <s v="US $9.99"/>
    <n v="8"/>
    <s v="8 available / 139 sold"/>
    <n v="139"/>
    <s v="Mar 11, 2024 15:26:21 PDT"/>
    <s v="Giddings, Texas, United States"/>
    <x v="0"/>
    <n v="1388.6100000000001"/>
    <s v="Giddings"/>
    <s v=" Texas"/>
    <s v=" United States"/>
    <m/>
    <n v="270"/>
    <n v="687"/>
    <n v="1109"/>
  </r>
  <r>
    <x v="270"/>
    <x v="1363"/>
    <s v="Eau de Toilette"/>
    <n v="12.23"/>
    <s v="US $12.23/ea"/>
    <n v="10"/>
    <s v="More than 10 available / 1,128 sold"/>
    <n v="1128"/>
    <s v="May 22, 2024 09:28:38 PDT"/>
    <s v="Hackensack, New Jersey, United States"/>
    <x v="1"/>
    <n v="13795.44"/>
    <s v="Hackensack"/>
    <s v=" New Jersey"/>
    <s v=" United States"/>
    <m/>
    <n v="271"/>
    <n v="224"/>
    <n v="400"/>
  </r>
  <r>
    <x v="271"/>
    <x v="1364"/>
    <s v="Eau de Toilette"/>
    <n v="120"/>
    <s v="US $120.00/ea"/>
    <n v="3"/>
    <s v="3 available / 7 sold"/>
    <n v="7"/>
    <s v="May 14, 2024 13:13:29 PDT"/>
    <s v="Argyle, Texas, United States"/>
    <x v="1"/>
    <n v="840"/>
    <s v="Argyle"/>
    <s v=" Texas"/>
    <s v=" United States"/>
    <m/>
    <n v="272"/>
    <n v="1686"/>
    <n v="1309"/>
  </r>
  <r>
    <x v="272"/>
    <x v="1365"/>
    <s v="Eau de Cologne"/>
    <n v="19.989999999999998"/>
    <s v="US $19.99"/>
    <n v="2"/>
    <s v="2 available / 132 sold"/>
    <n v="132"/>
    <s v="May 23, 2024 17:38:31 PDT"/>
    <s v="Stafford, Texas, United States"/>
    <x v="1"/>
    <n v="2638.68"/>
    <s v="Stafford"/>
    <s v=" Texas"/>
    <s v=" United States"/>
    <m/>
    <n v="273"/>
    <n v="696"/>
    <n v="874"/>
  </r>
  <r>
    <x v="273"/>
    <x v="1366"/>
    <s v="Eau de Parfum"/>
    <n v="34.85"/>
    <s v="US $34.85"/>
    <n v="10"/>
    <s v="More than 10 available / 545 sold"/>
    <n v="545"/>
    <s v="May 17, 2024 09:27:23 PDT"/>
    <s v="Lynwood, California, United States"/>
    <x v="0"/>
    <n v="18993.25"/>
    <s v="Lynwood"/>
    <s v=" California"/>
    <s v=" United States"/>
    <m/>
    <n v="274"/>
    <n v="340"/>
    <n v="328"/>
  </r>
  <r>
    <x v="273"/>
    <x v="1367"/>
    <s v="Eau de Parfum"/>
    <n v="59.5"/>
    <s v="US $59.50/ea"/>
    <n v="10"/>
    <s v="More than 10 available / 3 sold"/>
    <n v="3"/>
    <s v="May 23, 2024 10:17:11 PDT"/>
    <s v="Lynwood, California, United States"/>
    <x v="0"/>
    <n v="178.5"/>
    <s v="Lynwood"/>
    <s v=" California"/>
    <s v=" United States"/>
    <m/>
    <n v="274"/>
    <n v="1848"/>
    <n v="1780"/>
  </r>
  <r>
    <x v="274"/>
    <x v="1368"/>
    <s v="Eau de Toilette"/>
    <n v="33.340000000000003"/>
    <s v="US $33.34/ea"/>
    <n v="8"/>
    <s v="8 available / 3,466 sold"/>
    <n v="3466"/>
    <s v="May 23, 2024 10:04:49 PDT"/>
    <s v="Hackensack, New Jersey, United States"/>
    <x v="0"/>
    <n v="115556.44000000002"/>
    <s v="Hackensack"/>
    <s v=" New Jersey"/>
    <s v=" United States"/>
    <m/>
    <n v="275"/>
    <n v="88"/>
    <n v="84"/>
  </r>
  <r>
    <x v="274"/>
    <x v="1369"/>
    <s v="Eau de Toilette"/>
    <n v="19.41"/>
    <s v="US $19.41/ea"/>
    <n v="15"/>
    <s v="15 available / 2,436 sold"/>
    <n v="2436"/>
    <s v="May 20, 2024 08:35:53 PDT"/>
    <s v="Dallas, Texas, United States"/>
    <x v="0"/>
    <n v="47282.76"/>
    <s v="Dallas"/>
    <s v=" Texas"/>
    <s v=" United States"/>
    <m/>
    <n v="275"/>
    <n v="125"/>
    <n v="179"/>
  </r>
  <r>
    <x v="274"/>
    <x v="1370"/>
    <s v="Eau de Toilette"/>
    <n v="19.829999999999998"/>
    <s v="US $19.83/ea"/>
    <n v="22"/>
    <s v="22 available / 1,652 sold"/>
    <n v="1652"/>
    <s v="May 24, 2024 10:55:07 PDT"/>
    <s v="Dallas, Texas, United States"/>
    <x v="0"/>
    <n v="32759.159999999996"/>
    <s v="Dallas"/>
    <s v=" Texas"/>
    <s v=" United States"/>
    <m/>
    <n v="275"/>
    <n v="171"/>
    <n v="240"/>
  </r>
  <r>
    <x v="274"/>
    <x v="1371"/>
    <s v="Eau de Toilette"/>
    <n v="43.39"/>
    <s v="US $43.39"/>
    <m/>
    <s v="Last One / 678 sold"/>
    <n v="678"/>
    <s v="May 22, 2024 05:09:56 PDT"/>
    <s v="Dallas, Texas, United States"/>
    <x v="0"/>
    <n v="29418.420000000002"/>
    <s v="Dallas"/>
    <s v=" Texas"/>
    <s v=" United States"/>
    <m/>
    <n v="275"/>
    <n v="293"/>
    <n v="258"/>
  </r>
  <r>
    <x v="275"/>
    <x v="1372"/>
    <s v="Perfume"/>
    <n v="7.99"/>
    <s v="US $7.99"/>
    <n v="10"/>
    <s v="More than 10 available / 73 sold"/>
    <n v="73"/>
    <s v=""/>
    <s v="Hicksville, New York, United States"/>
    <x v="0"/>
    <n v="583.27"/>
    <s v="Hicksville"/>
    <s v=" New York"/>
    <s v=" United States"/>
    <m/>
    <n v="276"/>
    <n v="880"/>
    <n v="1447"/>
  </r>
  <r>
    <x v="275"/>
    <x v="1373"/>
    <s v="Eau de Parfum"/>
    <n v="22.99"/>
    <s v="US $22.99/ea"/>
    <n v="7"/>
    <s v="7 available / 39 sold"/>
    <n v="39"/>
    <s v="Mar 02, 2024 18:50:58 PST"/>
    <s v="Beverly Hills, California, United States"/>
    <x v="0"/>
    <n v="896.6099999999999"/>
    <s v="Beverly Hills"/>
    <s v=" California"/>
    <s v=" United States"/>
    <m/>
    <n v="276"/>
    <n v="1085"/>
    <n v="1294"/>
  </r>
  <r>
    <x v="275"/>
    <x v="1374"/>
    <s v="Fragrance Mist"/>
    <n v="44.95"/>
    <s v="US $44.95/ea"/>
    <n v="2"/>
    <s v="2 available / 4 sold"/>
    <n v="4"/>
    <s v="May 23, 2024 19:16:52 PDT"/>
    <s v="Atlantic Beach, Florida, United States"/>
    <x v="0"/>
    <n v="179.8"/>
    <s v="Atlantic Beach"/>
    <s v=" Florida"/>
    <s v=" United States"/>
    <m/>
    <n v="276"/>
    <n v="1798"/>
    <n v="1778"/>
  </r>
  <r>
    <x v="275"/>
    <x v="1374"/>
    <s v="Fragrance Mist"/>
    <n v="28"/>
    <s v="US $28.00/ea"/>
    <n v="2"/>
    <s v="2 available"/>
    <m/>
    <s v=""/>
    <s v="Beverly Hills, California, United States"/>
    <x v="0"/>
    <n v="0"/>
    <s v="Beverly Hills"/>
    <s v=" California"/>
    <s v=" United States"/>
    <m/>
    <n v="276"/>
    <e v="#N/A"/>
    <n v="1979"/>
  </r>
  <r>
    <x v="276"/>
    <x v="1375"/>
    <s v="Perfume"/>
    <n v="14.9"/>
    <s v="US $14.90/ea"/>
    <n v="10"/>
    <s v="More than 10 available / 56 sold"/>
    <n v="56"/>
    <s v="May 20, 2024 04:04:15 PDT"/>
    <s v="Citrus Heights, California, United States"/>
    <x v="0"/>
    <n v="834.4"/>
    <s v="Citrus Heights"/>
    <s v=" California"/>
    <s v=" United States"/>
    <m/>
    <n v="277"/>
    <n v="961"/>
    <n v="1312"/>
  </r>
  <r>
    <x v="277"/>
    <x v="1376"/>
    <s v="Eau de Toilette"/>
    <n v="47.99"/>
    <s v="US $47.99/ea"/>
    <m/>
    <s v="Limited quantity available / 8,877 sold"/>
    <n v="8877"/>
    <s v="May 23, 2024 20:23:14 PDT"/>
    <s v="Hackensack, New Jersey, United States"/>
    <x v="1"/>
    <n v="426007.23000000004"/>
    <s v="Hackensack"/>
    <s v=" New Jersey"/>
    <s v=" United States"/>
    <m/>
    <n v="278"/>
    <n v="21"/>
    <n v="10"/>
  </r>
  <r>
    <x v="277"/>
    <x v="1377"/>
    <s v="Eau de Toilette"/>
    <n v="28.93"/>
    <s v="US $28.93/ea"/>
    <n v="44"/>
    <s v="44 available / 4,764 sold"/>
    <n v="4764"/>
    <s v="May 22, 2024 11:37:19 PDT"/>
    <s v="Dallas, Texas, United States"/>
    <x v="1"/>
    <n v="137822.51999999999"/>
    <s v="Dallas"/>
    <s v=" Texas"/>
    <s v=" United States"/>
    <m/>
    <n v="278"/>
    <n v="65"/>
    <n v="61"/>
  </r>
  <r>
    <x v="277"/>
    <x v="1378"/>
    <s v="Eau de Toilette"/>
    <n v="45.99"/>
    <s v="US $45.99/ea"/>
    <n v="10"/>
    <s v="More than 10 available / 2,452 sold"/>
    <n v="2452"/>
    <s v="May 24, 2024 09:17:35 PDT"/>
    <s v="Hackensack, New Jersey, United States"/>
    <x v="1"/>
    <n v="112767.48000000001"/>
    <s v="Hackensack"/>
    <s v=" New Jersey"/>
    <s v=" United States"/>
    <m/>
    <n v="278"/>
    <n v="124"/>
    <n v="86"/>
  </r>
  <r>
    <x v="277"/>
    <x v="1379"/>
    <s v="Eau de Parfum"/>
    <n v="50.73"/>
    <s v="US $50.73/ea"/>
    <n v="105"/>
    <s v="105 available / 1,905 sold"/>
    <n v="1905"/>
    <s v="May 15, 2024 16:35:07 PDT"/>
    <s v="Dallas, Texas, United States"/>
    <x v="0"/>
    <n v="96640.65"/>
    <s v="Dallas"/>
    <s v=" Texas"/>
    <s v=" United States"/>
    <m/>
    <n v="278"/>
    <n v="158"/>
    <n v="100"/>
  </r>
  <r>
    <x v="277"/>
    <x v="1380"/>
    <s v="Eau de Toilette"/>
    <n v="46"/>
    <s v="US $46.00/ea"/>
    <n v="59"/>
    <s v="59 available / 1,207 sold"/>
    <n v="1207"/>
    <s v="May 22, 2024 11:37:30 PDT"/>
    <s v="Dallas, Texas, United States"/>
    <x v="1"/>
    <n v="55522"/>
    <s v="Dallas"/>
    <s v=" Texas"/>
    <s v=" United States"/>
    <m/>
    <n v="278"/>
    <n v="218"/>
    <n v="161"/>
  </r>
  <r>
    <x v="277"/>
    <x v="1381"/>
    <s v="Eau de Toilette"/>
    <n v="70.08"/>
    <s v="US $70.08/ea"/>
    <m/>
    <s v="Limited quantity available / 1,165 sold"/>
    <n v="1165"/>
    <s v="May 23, 2024 16:28:06 PDT"/>
    <s v="Hackensack, New Jersey, United States"/>
    <x v="1"/>
    <n v="81643.199999999997"/>
    <s v="Hackensack"/>
    <s v=" New Jersey"/>
    <s v=" United States"/>
    <m/>
    <n v="278"/>
    <n v="219"/>
    <n v="118"/>
  </r>
  <r>
    <x v="277"/>
    <x v="1382"/>
    <s v="Eau de Toilette"/>
    <n v="28.91"/>
    <s v="US $28.91/ea"/>
    <n v="48"/>
    <s v="48 available / 849 sold"/>
    <n v="849"/>
    <s v="May 24, 2024 07:33:32 PDT"/>
    <s v="Dallas, Texas, United States"/>
    <x v="1"/>
    <n v="24544.59"/>
    <s v="Dallas"/>
    <s v=" Texas"/>
    <s v=" United States"/>
    <m/>
    <n v="278"/>
    <n v="263"/>
    <n v="285"/>
  </r>
  <r>
    <x v="277"/>
    <x v="1383"/>
    <s v="Eau de Toilette"/>
    <n v="64.989999999999995"/>
    <s v="US $64.99/ea"/>
    <n v="10"/>
    <s v="10 available / 313 sold"/>
    <n v="313"/>
    <s v="May 24, 2024 01:41:58 PDT"/>
    <s v="Katy, Texas, United States"/>
    <x v="1"/>
    <n v="20341.87"/>
    <s v="Katy"/>
    <s v=" Texas"/>
    <s v=" United States"/>
    <m/>
    <n v="278"/>
    <n v="468"/>
    <n v="314"/>
  </r>
  <r>
    <x v="277"/>
    <x v="1384"/>
    <s v="Eau de Toilette"/>
    <n v="39.99"/>
    <s v="US $39.99/ea"/>
    <n v="2"/>
    <s v="2 available / 305 sold"/>
    <n v="305"/>
    <s v="May 23, 2024 15:27:18 PDT"/>
    <s v="Jamaica, New York, United States"/>
    <x v="1"/>
    <n v="12196.95"/>
    <s v="Jamaica"/>
    <s v=" New York"/>
    <s v=" United States"/>
    <m/>
    <n v="278"/>
    <n v="469"/>
    <n v="431"/>
  </r>
  <r>
    <x v="277"/>
    <x v="1385"/>
    <s v="Eau de Toilette"/>
    <n v="77.150000000000006"/>
    <s v="US $77.15/ea"/>
    <n v="8"/>
    <s v="8 available / 293 sold"/>
    <n v="293"/>
    <s v="May 18, 2024 21:20:11 PDT"/>
    <s v="Dallas, Texas, United States"/>
    <x v="1"/>
    <n v="22604.95"/>
    <s v="Dallas"/>
    <s v=" Texas"/>
    <s v=" United States"/>
    <m/>
    <n v="278"/>
    <n v="480"/>
    <n v="297"/>
  </r>
  <r>
    <x v="277"/>
    <x v="1386"/>
    <s v="Eau de Toilette"/>
    <n v="49.99"/>
    <s v="US $49.99/ea"/>
    <n v="8"/>
    <s v="8 available / 170 sold"/>
    <n v="170"/>
    <s v="May 23, 2024 07:03:35 PDT"/>
    <s v="Dexter, Michigan, United States"/>
    <x v="1"/>
    <n v="8498.3000000000011"/>
    <s v="Dexter"/>
    <s v=" Michigan"/>
    <s v=" United States"/>
    <m/>
    <n v="278"/>
    <n v="629"/>
    <n v="531"/>
  </r>
  <r>
    <x v="277"/>
    <x v="1387"/>
    <s v="Eau de Toilette"/>
    <n v="49.99"/>
    <s v="US $49.99/ea"/>
    <n v="10"/>
    <s v="More than 10 available / 165 sold"/>
    <n v="165"/>
    <s v="May 24, 2024 09:52:03 PDT"/>
    <s v="Flat Lick, Kentucky, United States"/>
    <x v="1"/>
    <n v="8248.35"/>
    <s v="Flat Lick"/>
    <s v=" Kentucky"/>
    <s v=" United States"/>
    <m/>
    <n v="278"/>
    <n v="637"/>
    <n v="537"/>
  </r>
  <r>
    <x v="277"/>
    <x v="1388"/>
    <s v="Eau de Parfum"/>
    <n v="64.989999999999995"/>
    <s v="US $64.99/ea"/>
    <n v="10"/>
    <s v="10 available / 118 sold"/>
    <n v="118"/>
    <s v="May 19, 2024 22:33:32 PDT"/>
    <s v="Katy, Texas, United States"/>
    <x v="1"/>
    <n v="7668.82"/>
    <s v="Katy"/>
    <s v=" Texas"/>
    <s v=" United States"/>
    <m/>
    <n v="278"/>
    <n v="743"/>
    <n v="555"/>
  </r>
  <r>
    <x v="277"/>
    <x v="1389"/>
    <s v="Eau de Toilette"/>
    <n v="39.99"/>
    <s v="US $39.99/ea"/>
    <n v="10"/>
    <s v="More than 10 available / 118 sold"/>
    <n v="118"/>
    <s v="May 17, 2024 10:37:39 PDT"/>
    <s v="Southgate, Michigan, United States"/>
    <x v="1"/>
    <n v="4718.8200000000006"/>
    <s v="Southgate"/>
    <s v=" Michigan"/>
    <s v=" United States"/>
    <m/>
    <n v="278"/>
    <n v="743"/>
    <n v="698"/>
  </r>
  <r>
    <x v="277"/>
    <x v="1390"/>
    <s v="Eau de Toilette"/>
    <n v="84.6"/>
    <s v="US $84.60/ea"/>
    <m/>
    <s v="Limited quantity available / 111 sold"/>
    <n v="111"/>
    <s v="May 22, 2024 11:53:06 PDT"/>
    <s v="Hackensack, New Jersey, United States"/>
    <x v="1"/>
    <n v="9390.5999999999985"/>
    <s v="Hackensack"/>
    <s v=" New Jersey"/>
    <s v=" United States"/>
    <m/>
    <n v="278"/>
    <n v="761"/>
    <n v="503"/>
  </r>
  <r>
    <x v="277"/>
    <x v="1391"/>
    <s v="Eau de Parfum"/>
    <n v="74.989999999999995"/>
    <s v="US $74.99"/>
    <n v="2"/>
    <s v="2 available / 60 sold"/>
    <n v="60"/>
    <s v="May 23, 2024 02:25:57 PDT"/>
    <s v="California or Hong Kong, Hong Kong"/>
    <x v="1"/>
    <n v="4499.3999999999996"/>
    <s v="California or Hong Kong"/>
    <s v=" Hong Kong"/>
    <m/>
    <m/>
    <n v="278"/>
    <n v="940"/>
    <n v="704"/>
  </r>
  <r>
    <x v="277"/>
    <x v="1392"/>
    <s v="Eau de Parfum"/>
    <n v="68.989999999999995"/>
    <s v="US $68.99/ea"/>
    <n v="6"/>
    <s v="6 available / 59 sold"/>
    <n v="59"/>
    <s v="May 23, 2024 23:00:53 PDT"/>
    <s v="Melissa, Texas, United States"/>
    <x v="1"/>
    <n v="4070.41"/>
    <s v="Melissa"/>
    <s v=" Texas"/>
    <s v=" United States"/>
    <m/>
    <n v="278"/>
    <n v="946"/>
    <n v="736"/>
  </r>
  <r>
    <x v="277"/>
    <x v="1393"/>
    <s v="Parfum Intense"/>
    <n v="99.99"/>
    <s v="US $99.99/ea"/>
    <n v="6"/>
    <s v="6 available / 50 sold"/>
    <n v="50"/>
    <s v="May 21, 2024 23:36:30 PDT"/>
    <s v="North Brunswick, New Jersey, United States"/>
    <x v="1"/>
    <n v="4999.5"/>
    <s v="North Brunswick"/>
    <s v=" New Jersey"/>
    <s v=" United States"/>
    <m/>
    <n v="278"/>
    <n v="996"/>
    <n v="685"/>
  </r>
  <r>
    <x v="277"/>
    <x v="1394"/>
    <s v="Eau de Parfum"/>
    <n v="17.98"/>
    <s v="US $17.98"/>
    <n v="10"/>
    <s v="More than 10 available / 50 sold"/>
    <n v="50"/>
    <s v="May 22, 2024 13:09:58 PDT"/>
    <s v="Austell, Georgia, United States"/>
    <x v="1"/>
    <n v="899"/>
    <s v="Austell"/>
    <s v=" Georgia"/>
    <s v=" United States"/>
    <m/>
    <n v="278"/>
    <n v="996"/>
    <n v="1292"/>
  </r>
  <r>
    <x v="277"/>
    <x v="1395"/>
    <s v="Eau de Toilette"/>
    <n v="39.99"/>
    <s v="US $39.99/ea"/>
    <n v="7"/>
    <s v="7 available / 40 sold"/>
    <n v="40"/>
    <s v="May 19, 2024 10:33:07 PDT"/>
    <s v="Flat Lick, Kentucky, United States"/>
    <x v="1"/>
    <n v="1599.6000000000001"/>
    <s v="Flat Lick"/>
    <s v=" Kentucky"/>
    <s v=" United States"/>
    <m/>
    <n v="278"/>
    <n v="1072"/>
    <n v="1052"/>
  </r>
  <r>
    <x v="277"/>
    <x v="1396"/>
    <s v="Eau de Parfum"/>
    <n v="104.99"/>
    <s v="US $104.99/ea"/>
    <n v="5"/>
    <s v="5 available / 38 sold"/>
    <n v="38"/>
    <s v="May 22, 2024 16:48:50 PDT"/>
    <s v="Sanborn, New York, United States"/>
    <x v="1"/>
    <n v="3989.62"/>
    <s v="Sanborn"/>
    <s v=" New York"/>
    <s v=" United States"/>
    <m/>
    <n v="278"/>
    <n v="1097"/>
    <n v="745"/>
  </r>
  <r>
    <x v="277"/>
    <x v="1397"/>
    <s v="Eau de Toilette"/>
    <n v="18.989999999999998"/>
    <s v="US $18.99/ea"/>
    <n v="10"/>
    <s v="More than 10 available / 38 sold"/>
    <n v="38"/>
    <s v="May 01, 2024 11:40:14 PDT"/>
    <s v="Brooklyn, New York, United States"/>
    <x v="1"/>
    <n v="721.61999999999989"/>
    <s v="Brooklyn"/>
    <s v=" New York"/>
    <s v=" United States"/>
    <m/>
    <n v="278"/>
    <n v="1097"/>
    <n v="1353"/>
  </r>
  <r>
    <x v="277"/>
    <x v="1381"/>
    <s v="Eau de Toilette"/>
    <n v="40.99"/>
    <s v="US $40.99"/>
    <n v="10"/>
    <s v="More than 10 available / 37 sold"/>
    <n v="37"/>
    <s v="May 22, 2024 00:25:54 PDT"/>
    <s v="College Point, New York, United States"/>
    <x v="1"/>
    <n v="1516.63"/>
    <s v="College Point"/>
    <s v=" New York"/>
    <s v=" United States"/>
    <m/>
    <n v="278"/>
    <n v="1108"/>
    <n v="1071"/>
  </r>
  <r>
    <x v="277"/>
    <x v="1398"/>
    <s v="Eau de Toilette"/>
    <n v="108.98"/>
    <s v="US $108.98"/>
    <n v="3"/>
    <s v="3 available / 33 sold"/>
    <n v="33"/>
    <s v="May 24, 2024 07:43:03 PDT"/>
    <s v="Hackensack, New Jersey, United States"/>
    <x v="1"/>
    <n v="3596.34"/>
    <s v="Hackensack"/>
    <s v=" New Jersey"/>
    <s v=" United States"/>
    <m/>
    <n v="278"/>
    <n v="1156"/>
    <n v="773"/>
  </r>
  <r>
    <x v="277"/>
    <x v="1399"/>
    <s v="Parfum Intense"/>
    <n v="86.99"/>
    <s v="US $86.99"/>
    <n v="12"/>
    <s v="12 available / 28 sold"/>
    <n v="28"/>
    <s v="May 22, 2024 20:18:57 PDT"/>
    <s v="Melissa, Texas, United States"/>
    <x v="1"/>
    <n v="2435.7199999999998"/>
    <s v="Melissa"/>
    <s v=" Texas"/>
    <s v=" United States"/>
    <m/>
    <n v="278"/>
    <n v="1217"/>
    <n v="898"/>
  </r>
  <r>
    <x v="277"/>
    <x v="1400"/>
    <s v="Eau de Parfum"/>
    <n v="74.989999999999995"/>
    <s v="US $74.99/ea"/>
    <n v="10"/>
    <s v="10 available / 23 sold"/>
    <n v="23"/>
    <s v="May 23, 2024 17:37:22 PDT"/>
    <s v="New York,United States, Hong Kong"/>
    <x v="1"/>
    <n v="1724.77"/>
    <s v="New York"/>
    <s v="United States"/>
    <s v=" Hong Kong"/>
    <m/>
    <n v="278"/>
    <n v="1294"/>
    <n v="1021"/>
  </r>
  <r>
    <x v="277"/>
    <x v="1401"/>
    <s v="Eau de Toilette"/>
    <n v="39.99"/>
    <s v="US $39.99/ea"/>
    <n v="5"/>
    <s v="5 available / 23 sold"/>
    <n v="23"/>
    <s v="May 13, 2024 11:37:20 PDT"/>
    <s v="Detroit, Michigan, United States"/>
    <x v="1"/>
    <n v="919.7700000000001"/>
    <s v="Detroit"/>
    <s v=" Michigan"/>
    <s v=" United States"/>
    <m/>
    <n v="278"/>
    <n v="1294"/>
    <n v="1285"/>
  </r>
  <r>
    <x v="277"/>
    <x v="1402"/>
    <s v="Eau de Parfum"/>
    <n v="105.95"/>
    <s v="US $105.95"/>
    <n v="2"/>
    <s v="2 available / 22 sold"/>
    <n v="22"/>
    <s v="Apr 30, 2024 19:57:31 PDT"/>
    <s v="Brooklyn, New York, United States"/>
    <x v="0"/>
    <n v="2330.9"/>
    <s v="Brooklyn"/>
    <s v=" New York"/>
    <s v=" United States"/>
    <m/>
    <n v="278"/>
    <n v="1310"/>
    <n v="911"/>
  </r>
  <r>
    <x v="277"/>
    <x v="1403"/>
    <s v="Eau de Toilette"/>
    <n v="49.99"/>
    <s v="US $49.99/ea"/>
    <n v="5"/>
    <s v="5 available / 21 sold"/>
    <n v="21"/>
    <s v="May 18, 2024 08:34:44 PDT"/>
    <s v="Macomb, Michigan, United States"/>
    <x v="1"/>
    <n v="1049.79"/>
    <s v="Macomb"/>
    <s v=" Michigan"/>
    <s v=" United States"/>
    <m/>
    <n v="278"/>
    <n v="1329"/>
    <n v="1241"/>
  </r>
  <r>
    <x v="277"/>
    <x v="1404"/>
    <s v="PARFUM"/>
    <n v="68.989999999999995"/>
    <s v="US $68.99/ea"/>
    <n v="2"/>
    <s v="2 available / 20 sold"/>
    <n v="20"/>
    <s v="May 24, 2024 02:41:49 PDT"/>
    <s v="San Jose, California, United States"/>
    <x v="1"/>
    <n v="1379.8"/>
    <s v="San Jose"/>
    <s v=" California"/>
    <s v=" United States"/>
    <m/>
    <n v="278"/>
    <n v="1346"/>
    <n v="1111"/>
  </r>
  <r>
    <x v="277"/>
    <x v="1405"/>
    <s v="Eau de Toilette"/>
    <n v="49.96"/>
    <s v="US $49.96/ea"/>
    <n v="6"/>
    <s v="6 available / 19 sold"/>
    <n v="19"/>
    <s v="May 23, 2024 05:43:30 PDT"/>
    <s v="Warren, Michigan, United States"/>
    <x v="1"/>
    <n v="949.24"/>
    <s v="Warren"/>
    <s v=" Michigan"/>
    <s v=" United States"/>
    <m/>
    <n v="278"/>
    <n v="1368"/>
    <n v="1272"/>
  </r>
  <r>
    <x v="277"/>
    <x v="1406"/>
    <s v="Parfum Intense"/>
    <n v="11.95"/>
    <s v="US $11.95/ea"/>
    <n v="10"/>
    <s v="More than 10 available / 18 sold"/>
    <n v="18"/>
    <s v="May 08, 2024 03:13:17 PDT"/>
    <s v="Pearland, Texas, United States"/>
    <x v="1"/>
    <n v="215.1"/>
    <s v="Pearland"/>
    <s v=" Texas"/>
    <s v=" United States"/>
    <m/>
    <n v="278"/>
    <n v="1389"/>
    <n v="1740"/>
  </r>
  <r>
    <x v="277"/>
    <x v="1407"/>
    <s v="Eau de Toilette"/>
    <n v="39.99"/>
    <s v="US $39.99/ea"/>
    <n v="10"/>
    <s v="More than 10 available / 16 sold"/>
    <n v="16"/>
    <s v="May 23, 2024 08:37:31 PDT"/>
    <s v="Ecorse, Michigan, United States"/>
    <x v="1"/>
    <n v="639.84"/>
    <s v="Ecorse"/>
    <s v=" Michigan"/>
    <s v=" United States"/>
    <m/>
    <n v="278"/>
    <n v="1433"/>
    <n v="1411"/>
  </r>
  <r>
    <x v="277"/>
    <x v="1408"/>
    <s v="Eau de Toilette"/>
    <n v="16.48"/>
    <s v="US $16.48"/>
    <n v="10"/>
    <s v="More than 10 available / 16 sold"/>
    <n v="16"/>
    <s v="May 16, 2024 16:30:41 PDT"/>
    <s v="Austell, Georgia, United States"/>
    <x v="1"/>
    <n v="263.68"/>
    <s v="Austell"/>
    <s v=" Georgia"/>
    <s v=" United States"/>
    <m/>
    <n v="278"/>
    <n v="1433"/>
    <n v="1695"/>
  </r>
  <r>
    <x v="277"/>
    <x v="1409"/>
    <s v="Eau de Toilette"/>
    <n v="50.99"/>
    <s v="US $50.99/ea"/>
    <n v="6"/>
    <s v="6 available / 15 sold"/>
    <n v="15"/>
    <s v="May 23, 2024 11:00:52 PDT"/>
    <s v="Dearborn Heights, Michigan, United States"/>
    <x v="1"/>
    <n v="764.85"/>
    <s v="Dearborn Heights"/>
    <s v=" Michigan"/>
    <s v=" United States"/>
    <m/>
    <n v="278"/>
    <n v="1456"/>
    <n v="1335"/>
  </r>
  <r>
    <x v="277"/>
    <x v="1410"/>
    <s v="Eau de Parfum"/>
    <n v="69.989999999999995"/>
    <s v="US $69.99/ea"/>
    <n v="10"/>
    <s v="More than 10 available / 13 sold"/>
    <n v="13"/>
    <s v="Feb 28, 2024 07:26:54 PST"/>
    <s v="Keyport, New Jersey, United States"/>
    <x v="1"/>
    <n v="909.86999999999989"/>
    <s v="Keyport"/>
    <s v=" New Jersey"/>
    <s v=" United States"/>
    <m/>
    <n v="278"/>
    <n v="1509"/>
    <n v="1287"/>
  </r>
  <r>
    <x v="277"/>
    <x v="1411"/>
    <s v="Eau de Toilette"/>
    <n v="36.65"/>
    <s v="US $36.65"/>
    <n v="3"/>
    <s v="3 available / 11 sold"/>
    <n v="11"/>
    <s v="May 23, 2024 10:20:53 PDT"/>
    <s v="Brooklyn, New York, United States"/>
    <x v="1"/>
    <n v="403.15"/>
    <s v="Brooklyn"/>
    <s v=" New York"/>
    <s v=" United States"/>
    <m/>
    <n v="278"/>
    <n v="1561"/>
    <n v="1577"/>
  </r>
  <r>
    <x v="277"/>
    <x v="1412"/>
    <s v="Eau de Parfum"/>
    <n v="108"/>
    <s v="US $108.00"/>
    <m/>
    <s v="Last One / 10 sold"/>
    <n v="10"/>
    <s v="May 23, 2024 10:26:22 PDT"/>
    <s v="Appleton, Wisconsin, United States"/>
    <x v="1"/>
    <n v="1080"/>
    <s v="Appleton"/>
    <s v=" Wisconsin"/>
    <s v=" United States"/>
    <m/>
    <n v="278"/>
    <n v="1586"/>
    <n v="1232"/>
  </r>
  <r>
    <x v="277"/>
    <x v="1413"/>
    <s v="Fragrances"/>
    <n v="68.61"/>
    <s v="US $68.61"/>
    <n v="3"/>
    <s v="3 available / 10 sold"/>
    <n v="10"/>
    <s v="May 23, 2024 13:26:47 PDT"/>
    <s v="Brooklyn, New York, United States"/>
    <x v="1"/>
    <n v="686.1"/>
    <s v="Brooklyn"/>
    <s v=" New York"/>
    <s v=" United States"/>
    <m/>
    <n v="278"/>
    <n v="1586"/>
    <n v="1375"/>
  </r>
  <r>
    <x v="277"/>
    <x v="1414"/>
    <s v="Eau de Toilette"/>
    <n v="39.99"/>
    <s v="US $39.99/ea"/>
    <n v="10"/>
    <s v="More than 10 available / 5 sold"/>
    <n v="5"/>
    <s v="May 24, 2024 07:13:32 PDT"/>
    <s v="Detroit, Michigan, United States"/>
    <x v="1"/>
    <n v="199.95000000000002"/>
    <s v="Detroit"/>
    <s v=" Michigan"/>
    <s v=" United States"/>
    <m/>
    <n v="278"/>
    <n v="1754"/>
    <n v="1754"/>
  </r>
  <r>
    <x v="277"/>
    <x v="1415"/>
    <s v="Eau de Toilette"/>
    <n v="135"/>
    <s v="US $135.00"/>
    <n v="8"/>
    <s v="8 available / 4 sold"/>
    <n v="4"/>
    <s v=""/>
    <s v="Franklin Square, New York, United States"/>
    <x v="1"/>
    <n v="540"/>
    <s v="Franklin Square"/>
    <s v=" New York"/>
    <s v=" United States"/>
    <m/>
    <n v="278"/>
    <n v="1798"/>
    <n v="1479"/>
  </r>
  <r>
    <x v="277"/>
    <x v="1416"/>
    <s v="Eau de Toilette"/>
    <n v="17.98"/>
    <s v="US $17.98"/>
    <n v="10"/>
    <s v="More than 10 available / 4 sold"/>
    <n v="4"/>
    <s v="May 15, 2024 17:31:27 PDT"/>
    <s v="Austell, Georgia, United States"/>
    <x v="1"/>
    <n v="71.92"/>
    <s v="Austell"/>
    <s v=" Georgia"/>
    <s v=" United States"/>
    <m/>
    <n v="278"/>
    <n v="1798"/>
    <n v="1917"/>
  </r>
  <r>
    <x v="277"/>
    <x v="1417"/>
    <s v="Eau de toilette"/>
    <n v="39.99"/>
    <s v="US $39.99/ea"/>
    <n v="3"/>
    <s v="3 available / 3 sold"/>
    <n v="3"/>
    <s v="May 08, 2024 14:29:55 PDT"/>
    <s v="27704, United States"/>
    <x v="1"/>
    <n v="119.97"/>
    <n v="27704"/>
    <s v=" United States"/>
    <m/>
    <m/>
    <n v="278"/>
    <n v="1848"/>
    <n v="1853"/>
  </r>
  <r>
    <x v="277"/>
    <x v="1418"/>
    <s v="Eau de Parfum"/>
    <n v="140"/>
    <s v="US $140.00"/>
    <m/>
    <s v="Last One / 2 sold"/>
    <n v="2"/>
    <s v=""/>
    <s v="Franklin Square, New York, United States"/>
    <x v="1"/>
    <n v="280"/>
    <s v="Franklin Square"/>
    <s v=" New York"/>
    <s v=" United States"/>
    <m/>
    <n v="278"/>
    <n v="1891"/>
    <n v="1679"/>
  </r>
  <r>
    <x v="277"/>
    <x v="1419"/>
    <s v="Parfum"/>
    <n v="82.99"/>
    <s v="US $82.99/ea"/>
    <n v="10"/>
    <s v="More than 10 available / 2 sold"/>
    <n v="2"/>
    <s v="May 22, 2024 01:08:01 PDT"/>
    <s v="New York, New York, United States"/>
    <x v="1"/>
    <n v="165.98"/>
    <s v="New York"/>
    <s v=" New York"/>
    <s v=" United States"/>
    <m/>
    <n v="278"/>
    <n v="1891"/>
    <n v="1793"/>
  </r>
  <r>
    <x v="277"/>
    <x v="1404"/>
    <s v="PARFUM"/>
    <n v="69.989999999999995"/>
    <s v="US $69.99/ea"/>
    <n v="9"/>
    <s v="9 available / 2 sold"/>
    <n v="2"/>
    <s v="May 24, 2024 05:54:34 PDT"/>
    <s v="Warren, Michigan, United States"/>
    <x v="1"/>
    <n v="139.97999999999999"/>
    <s v="Warren"/>
    <s v=" Michigan"/>
    <s v=" United States"/>
    <m/>
    <n v="278"/>
    <n v="1891"/>
    <n v="1825"/>
  </r>
  <r>
    <x v="277"/>
    <x v="1420"/>
    <s v="Various"/>
    <n v="20"/>
    <s v="US $20.00"/>
    <n v="7"/>
    <s v="7 available / 2 sold"/>
    <n v="2"/>
    <s v="May 22, 2024 10:00:19 PDT"/>
    <s v="Flemington, New Jersey, United States"/>
    <x v="1"/>
    <n v="40"/>
    <s v="Flemington"/>
    <s v=" New Jersey"/>
    <s v=" United States"/>
    <m/>
    <n v="278"/>
    <n v="1891"/>
    <n v="1954"/>
  </r>
  <r>
    <x v="278"/>
    <x v="1421"/>
    <s v="Eau de Toilette"/>
    <n v="32.909999999999997"/>
    <s v="US $32.91/ea"/>
    <m/>
    <s v="Limited quantity available / 435 sold"/>
    <n v="435"/>
    <s v="May 21, 2024 19:50:08 PDT"/>
    <s v="Dallas, Texas, United States"/>
    <x v="0"/>
    <n v="14315.849999999999"/>
    <s v="Dallas"/>
    <s v=" Texas"/>
    <s v=" United States"/>
    <m/>
    <n v="279"/>
    <n v="389"/>
    <n v="391"/>
  </r>
  <r>
    <x v="279"/>
    <x v="1422"/>
    <s v="Eau de Parfum"/>
    <n v="80.989999999999995"/>
    <s v="US $80.99"/>
    <n v="10"/>
    <s v="10 available / 4 sold"/>
    <n v="4"/>
    <s v="May 21, 2024 18:00:06 PDT"/>
    <s v="New York,United States, Hong Kong"/>
    <x v="0"/>
    <n v="323.95999999999998"/>
    <s v="New York"/>
    <s v="United States"/>
    <s v=" Hong Kong"/>
    <m/>
    <n v="280"/>
    <n v="1798"/>
    <n v="1638"/>
  </r>
  <r>
    <x v="280"/>
    <x v="1423"/>
    <s v="Eau de Toilette"/>
    <n v="14.75"/>
    <s v="US $14.75/ea"/>
    <n v="183"/>
    <s v="183 available / 1,999 sold"/>
    <n v="1999"/>
    <s v="May 23, 2024 22:09:08 PDT"/>
    <s v="Dallas, Texas, United States"/>
    <x v="0"/>
    <n v="29485.25"/>
    <s v="Dallas"/>
    <s v=" Texas"/>
    <s v=" United States"/>
    <m/>
    <n v="281"/>
    <n v="144"/>
    <n v="257"/>
  </r>
  <r>
    <x v="281"/>
    <x v="1424"/>
    <s v="Eau De Parfum"/>
    <n v="155.65"/>
    <s v="US $155.65/ea"/>
    <n v="10"/>
    <s v="More than 10 available / 593 sold"/>
    <n v="593"/>
    <s v="May 24, 2024 07:56:19 PDT"/>
    <s v="Edison, New Jersey, United States"/>
    <x v="1"/>
    <n v="92300.45"/>
    <s v="Edison"/>
    <s v=" New Jersey"/>
    <s v=" United States"/>
    <m/>
    <n v="282"/>
    <n v="323"/>
    <n v="107"/>
  </r>
  <r>
    <x v="281"/>
    <x v="1425"/>
    <s v="Eau de Parfum"/>
    <n v="12.49"/>
    <s v="US $12.49/ea"/>
    <n v="8"/>
    <s v="8 available / 490 sold"/>
    <n v="490"/>
    <s v="May 16, 2024 07:04:37 PDT"/>
    <s v="Rocklin, California, United States"/>
    <x v="0"/>
    <n v="6120.1"/>
    <s v="Rocklin"/>
    <s v=" California"/>
    <s v=" United States"/>
    <m/>
    <n v="282"/>
    <n v="364"/>
    <n v="630"/>
  </r>
  <r>
    <x v="281"/>
    <x v="1426"/>
    <s v="Eau de Parfum"/>
    <n v="124.96"/>
    <s v="US $124.96"/>
    <n v="10"/>
    <s v="More than 10 available / 151 sold"/>
    <n v="151"/>
    <s v="May 19, 2024 15:44:30 PDT"/>
    <s v="Hackensack, New Jersey, United States"/>
    <x v="1"/>
    <n v="18868.96"/>
    <s v="Hackensack"/>
    <s v=" New Jersey"/>
    <s v=" United States"/>
    <m/>
    <n v="282"/>
    <n v="659"/>
    <n v="330"/>
  </r>
  <r>
    <x v="281"/>
    <x v="1427"/>
    <s v="Eau de Parfum"/>
    <n v="8.99"/>
    <s v="US $8.99/ea"/>
    <n v="5"/>
    <s v="5 available / 126 sold"/>
    <n v="126"/>
    <s v="May 21, 2024 05:43:36 PDT"/>
    <s v="TX, United States"/>
    <x v="0"/>
    <n v="1132.74"/>
    <s v="TX"/>
    <s v=" United States"/>
    <m/>
    <m/>
    <n v="282"/>
    <n v="718"/>
    <n v="1207"/>
  </r>
  <r>
    <x v="281"/>
    <x v="1428"/>
    <s v="Eau de Parfum"/>
    <n v="84.99"/>
    <s v="US $84.99"/>
    <n v="4"/>
    <s v="4 available / 71 sold"/>
    <n v="71"/>
    <s v="May 22, 2024 01:30:45 PDT"/>
    <s v="California or Hong Kong, Hong Kong"/>
    <x v="0"/>
    <n v="6034.29"/>
    <s v="California or Hong Kong"/>
    <s v=" Hong Kong"/>
    <m/>
    <m/>
    <n v="282"/>
    <n v="891"/>
    <n v="636"/>
  </r>
  <r>
    <x v="281"/>
    <x v="1429"/>
    <s v="Parfum"/>
    <n v="12"/>
    <s v="US $12.00"/>
    <n v="10"/>
    <s v="More than 10 available / 59 sold"/>
    <n v="59"/>
    <s v=""/>
    <s v="Albany, New York, United States"/>
    <x v="0"/>
    <n v="708"/>
    <s v="Albany"/>
    <s v=" New York"/>
    <s v=" United States"/>
    <m/>
    <n v="282"/>
    <n v="946"/>
    <n v="1363"/>
  </r>
  <r>
    <x v="281"/>
    <x v="1430"/>
    <s v="Eau de Parfum"/>
    <n v="100.99"/>
    <s v="US $100.99"/>
    <m/>
    <s v="Last One / 49 sold"/>
    <n v="49"/>
    <s v="May 17, 2024 03:05:11 PDT"/>
    <s v="Buffalo Mills, Pennsylvania, United States"/>
    <x v="0"/>
    <n v="4948.5099999999993"/>
    <s v="Buffalo Mills"/>
    <s v=" Pennsylvania"/>
    <s v=" United States"/>
    <m/>
    <n v="282"/>
    <n v="999"/>
    <n v="687"/>
  </r>
  <r>
    <x v="281"/>
    <x v="1431"/>
    <s v="Eau de Parfum"/>
    <n v="13.95"/>
    <s v="US $13.95/ea"/>
    <n v="7"/>
    <s v="7 available / 41 sold"/>
    <n v="41"/>
    <s v="May 16, 2024 02:46:25 PDT"/>
    <s v="Pearland, Texas, United States"/>
    <x v="1"/>
    <n v="571.94999999999993"/>
    <s v="Pearland"/>
    <s v=" Texas"/>
    <s v=" United States"/>
    <m/>
    <n v="282"/>
    <n v="1064"/>
    <n v="1454"/>
  </r>
  <r>
    <x v="281"/>
    <x v="1432"/>
    <s v="Eau de Parfum"/>
    <n v="100.99"/>
    <s v="US $100.99"/>
    <m/>
    <s v="Last One / 39 sold"/>
    <n v="39"/>
    <s v="May 17, 2024 03:48:01 PDT"/>
    <s v="Buffalo Mills, Pennsylvania, United States"/>
    <x v="0"/>
    <n v="3938.6099999999997"/>
    <s v="Buffalo Mills"/>
    <s v=" Pennsylvania"/>
    <s v=" United States"/>
    <m/>
    <n v="282"/>
    <n v="1085"/>
    <n v="748"/>
  </r>
  <r>
    <x v="281"/>
    <x v="1433"/>
    <s v="Eau de Parfum"/>
    <n v="12"/>
    <s v="US $12.00"/>
    <n v="9"/>
    <s v="9 available / 29 sold"/>
    <n v="29"/>
    <s v="May 16, 2024 10:36:11 PDT"/>
    <s v="Albany, New York, United States"/>
    <x v="0"/>
    <n v="348"/>
    <s v="Albany"/>
    <s v=" New York"/>
    <s v=" United States"/>
    <m/>
    <n v="282"/>
    <n v="1204"/>
    <n v="1613"/>
  </r>
  <r>
    <x v="281"/>
    <x v="1434"/>
    <s v="Eau de Parfum"/>
    <n v="99.99"/>
    <s v="US $99.99"/>
    <n v="2"/>
    <s v="2 available / 19 sold"/>
    <n v="19"/>
    <s v="May 20, 2024 20:01:31 PDT"/>
    <s v="Jefferson, Texas, United States"/>
    <x v="0"/>
    <n v="1899.81"/>
    <s v="Jefferson"/>
    <s v=" Texas"/>
    <s v=" United States"/>
    <m/>
    <n v="282"/>
    <n v="1368"/>
    <n v="972"/>
  </r>
  <r>
    <x v="281"/>
    <x v="1435"/>
    <s v="Eau de Parfum"/>
    <n v="34.99"/>
    <s v="US $34.99/ea"/>
    <n v="8"/>
    <s v="8 available / 19 sold"/>
    <n v="19"/>
    <s v="May 24, 2024 07:43:15 PDT"/>
    <s v="Brooklyn, New York, United States"/>
    <x v="1"/>
    <n v="664.81000000000006"/>
    <s v="Brooklyn"/>
    <s v=" New York"/>
    <s v=" United States"/>
    <m/>
    <n v="282"/>
    <n v="1368"/>
    <n v="1390"/>
  </r>
  <r>
    <x v="281"/>
    <x v="1436"/>
    <s v="Parfum"/>
    <n v="12"/>
    <s v="US $12.00"/>
    <n v="10"/>
    <s v="More than 10 available / 19 sold"/>
    <n v="19"/>
    <s v=""/>
    <s v="Albany, New York, United States"/>
    <x v="1"/>
    <n v="228"/>
    <s v="Albany"/>
    <s v=" New York"/>
    <s v=" United States"/>
    <m/>
    <n v="282"/>
    <n v="1368"/>
    <n v="1720"/>
  </r>
  <r>
    <x v="281"/>
    <x v="1437"/>
    <s v="Eau de Parfum"/>
    <n v="100.99"/>
    <s v="US $100.99"/>
    <m/>
    <s v="Last One / 17 sold"/>
    <n v="17"/>
    <s v="May 16, 2024 19:38:01 PDT"/>
    <s v="Jefferson, Texas, United States"/>
    <x v="0"/>
    <n v="1716.83"/>
    <s v="Jefferson"/>
    <s v=" Texas"/>
    <s v=" United States"/>
    <m/>
    <n v="282"/>
    <n v="1408"/>
    <n v="1024"/>
  </r>
  <r>
    <x v="281"/>
    <x v="1438"/>
    <s v="Lotion"/>
    <n v="100.99"/>
    <s v="US $100.99"/>
    <m/>
    <s v="Last One / 15 sold"/>
    <n v="15"/>
    <s v="May 22, 2024 19:00:39 PDT"/>
    <s v="Jefferson, Texas, United States"/>
    <x v="0"/>
    <n v="1514.85"/>
    <s v="Jefferson"/>
    <s v=" Texas"/>
    <s v=" United States"/>
    <m/>
    <n v="282"/>
    <n v="1456"/>
    <n v="1072"/>
  </r>
  <r>
    <x v="281"/>
    <x v="1439"/>
    <s v="Eau de Parfum"/>
    <n v="76.989999999999995"/>
    <s v="US $76.99/ea"/>
    <n v="2"/>
    <s v="2 available / 13 sold"/>
    <n v="13"/>
    <s v="May 23, 2024 23:59:28 PDT"/>
    <s v="HK, Hong Kong"/>
    <x v="0"/>
    <n v="1000.8699999999999"/>
    <s v="HK"/>
    <s v=" Hong Kong"/>
    <m/>
    <m/>
    <n v="282"/>
    <n v="1509"/>
    <n v="1256"/>
  </r>
  <r>
    <x v="281"/>
    <x v="1440"/>
    <s v="Eau de Parfum"/>
    <n v="99.99"/>
    <s v="US $99.99"/>
    <n v="2"/>
    <s v="2 available / 12 sold"/>
    <n v="12"/>
    <s v="May 23, 2024 18:32:40 PDT"/>
    <s v="Jefferson, Texas, United States"/>
    <x v="0"/>
    <n v="1199.8799999999999"/>
    <s v="Jefferson"/>
    <s v=" Texas"/>
    <s v=" United States"/>
    <m/>
    <n v="282"/>
    <n v="1531"/>
    <n v="1176"/>
  </r>
  <r>
    <x v="281"/>
    <x v="1441"/>
    <s v="Eau de Parfum"/>
    <n v="99.99"/>
    <s v="US $99.99"/>
    <m/>
    <s v="Last One / 10 sold"/>
    <n v="10"/>
    <s v="May 11, 2024 01:34:17 PDT"/>
    <s v="Jefferson, Texas, United States"/>
    <x v="0"/>
    <n v="999.9"/>
    <s v="Jefferson"/>
    <s v=" Texas"/>
    <s v=" United States"/>
    <m/>
    <n v="282"/>
    <n v="1586"/>
    <n v="1257"/>
  </r>
  <r>
    <x v="281"/>
    <x v="1442"/>
    <s v="Parfum"/>
    <n v="24"/>
    <s v="US $24.00"/>
    <n v="10"/>
    <s v="More than 10 available / 9 sold"/>
    <n v="9"/>
    <s v=""/>
    <s v="Albany, New York, United States"/>
    <x v="0"/>
    <n v="216"/>
    <s v="Albany"/>
    <s v=" New York"/>
    <s v=" United States"/>
    <m/>
    <n v="282"/>
    <n v="1615"/>
    <n v="1736"/>
  </r>
  <r>
    <x v="281"/>
    <x v="1443"/>
    <s v="Eau de Parfum"/>
    <n v="99.99"/>
    <s v="US $99.99"/>
    <m/>
    <s v="Last One / 7 sold"/>
    <n v="7"/>
    <s v="May 20, 2024 19:06:19 PDT"/>
    <s v="Jefferson, Texas, United States"/>
    <x v="0"/>
    <n v="699.93"/>
    <s v="Jefferson"/>
    <s v=" Texas"/>
    <s v=" United States"/>
    <m/>
    <n v="282"/>
    <n v="1686"/>
    <n v="1371"/>
  </r>
  <r>
    <x v="281"/>
    <x v="1444"/>
    <s v="Perfume"/>
    <n v="89.99"/>
    <s v="US $89.99/ea"/>
    <n v="6"/>
    <s v="6 available / 7 sold"/>
    <n v="7"/>
    <s v="May 20, 2024 23:52:18 PDT"/>
    <s v="San Diego, California, United States"/>
    <x v="0"/>
    <n v="629.92999999999995"/>
    <s v="San Diego"/>
    <s v=" California"/>
    <s v=" United States"/>
    <m/>
    <n v="282"/>
    <n v="1686"/>
    <n v="1416"/>
  </r>
  <r>
    <x v="281"/>
    <x v="1445"/>
    <s v="Eau de Parfum"/>
    <n v="91.98"/>
    <s v="US $91.98"/>
    <m/>
    <s v="Last One / 7 sold"/>
    <n v="7"/>
    <s v="May 23, 2024 14:18:39 PDT"/>
    <s v="Madera, California, United States"/>
    <x v="1"/>
    <n v="643.86"/>
    <s v="Madera"/>
    <s v=" California"/>
    <s v=" United States"/>
    <m/>
    <n v="282"/>
    <n v="1686"/>
    <n v="1409"/>
  </r>
  <r>
    <x v="281"/>
    <x v="1446"/>
    <s v="Eau de Parfum"/>
    <n v="89.99"/>
    <s v="US $89.99"/>
    <n v="5"/>
    <s v="5 available / 6 sold"/>
    <n v="6"/>
    <s v="May 19, 2024 05:30:55 PDT"/>
    <s v="Lubbock, Texas, United States"/>
    <x v="0"/>
    <n v="539.93999999999994"/>
    <s v="Lubbock"/>
    <s v=" Texas"/>
    <s v=" United States"/>
    <m/>
    <n v="282"/>
    <n v="1721"/>
    <n v="1480"/>
  </r>
  <r>
    <x v="281"/>
    <x v="1447"/>
    <s v="Eau de Parfum"/>
    <n v="110"/>
    <s v="US $110.00"/>
    <m/>
    <s v="Last One / 6 sold"/>
    <n v="6"/>
    <s v="May 21, 2024 06:39:59 PDT"/>
    <s v="Brownsboro, Texas, United States"/>
    <x v="1"/>
    <n v="660"/>
    <s v="Brownsboro"/>
    <s v=" Texas"/>
    <s v=" United States"/>
    <m/>
    <n v="282"/>
    <n v="1721"/>
    <n v="1395"/>
  </r>
  <r>
    <x v="281"/>
    <x v="1448"/>
    <s v="Eau de Parfum"/>
    <n v="19.989999999999998"/>
    <s v="US $19.99/ea"/>
    <n v="4"/>
    <s v="4 available / 6 sold"/>
    <n v="6"/>
    <s v=""/>
    <s v="Brooklyn, New York, United States"/>
    <x v="1"/>
    <n v="119.94"/>
    <s v="Brooklyn"/>
    <s v=" New York"/>
    <s v=" United States"/>
    <m/>
    <n v="282"/>
    <n v="1721"/>
    <n v="1854"/>
  </r>
  <r>
    <x v="281"/>
    <x v="1449"/>
    <s v="Eau de Parfum"/>
    <n v="82.99"/>
    <s v="US $82.99"/>
    <n v="3"/>
    <s v="3 available / 5 sold"/>
    <n v="5"/>
    <s v="May 22, 2024 19:16:28 PDT"/>
    <s v="College Point, New York, United States"/>
    <x v="1"/>
    <n v="414.95"/>
    <s v="College Point"/>
    <s v=" New York"/>
    <s v=" United States"/>
    <m/>
    <n v="282"/>
    <n v="1754"/>
    <n v="1572"/>
  </r>
  <r>
    <x v="281"/>
    <x v="1450"/>
    <s v="Eau de Parfum"/>
    <n v="80"/>
    <s v="US $80.00"/>
    <n v="10"/>
    <s v="More than 10 available / 2 sold"/>
    <n v="2"/>
    <s v=""/>
    <s v="Pittsburgh, Pennsylvania, United States"/>
    <x v="0"/>
    <n v="160"/>
    <s v="Pittsburgh"/>
    <s v=" Pennsylvania"/>
    <s v=" United States"/>
    <m/>
    <n v="282"/>
    <n v="1891"/>
    <n v="1801"/>
  </r>
  <r>
    <x v="281"/>
    <x v="1451"/>
    <s v="Eau de Parfum"/>
    <n v="150"/>
    <s v="US $150.00"/>
    <n v="3"/>
    <s v="3 available / 1 sold"/>
    <n v="1"/>
    <s v=""/>
    <s v="Rock Rapids, Iowa, United States"/>
    <x v="0"/>
    <n v="150"/>
    <s v="Rock Rapids"/>
    <s v=" Iowa"/>
    <s v=" United States"/>
    <m/>
    <n v="282"/>
    <n v="1926"/>
    <n v="1811"/>
  </r>
  <r>
    <x v="282"/>
    <x v="1452"/>
    <s v="Eau de Toilette"/>
    <n v="14.45"/>
    <s v="US $14.45/ea"/>
    <n v="9"/>
    <s v="9 available / 349 sold"/>
    <n v="349"/>
    <s v="May 24, 2024 07:57:09 PDT"/>
    <s v="Dallas, Texas, United States"/>
    <x v="0"/>
    <n v="5043.05"/>
    <s v="Dallas"/>
    <s v=" Texas"/>
    <s v=" United States"/>
    <m/>
    <n v="283"/>
    <n v="445"/>
    <n v="681"/>
  </r>
  <r>
    <x v="283"/>
    <x v="1453"/>
    <s v="Eau de Toilette"/>
    <n v="14.49"/>
    <s v="US $14.49/ea"/>
    <n v="45"/>
    <s v="45 available / 506 sold"/>
    <n v="506"/>
    <s v="May 24, 2024 09:46:09 PDT"/>
    <s v="Dallas, Texas, United States"/>
    <x v="0"/>
    <n v="7331.9400000000005"/>
    <s v="Dallas"/>
    <s v=" Texas"/>
    <s v=" United States"/>
    <m/>
    <n v="284"/>
    <n v="356"/>
    <n v="572"/>
  </r>
  <r>
    <x v="284"/>
    <x v="1454"/>
    <s v="Eau de Parfum"/>
    <n v="24.39"/>
    <s v="US $24.39/ea"/>
    <n v="123"/>
    <s v="123 available / 5,558 sold"/>
    <n v="5558"/>
    <s v="May 22, 2024 10:12:18 PDT"/>
    <s v="Dallas, Texas, United States"/>
    <x v="0"/>
    <n v="135559.62"/>
    <s v="Dallas"/>
    <s v=" Texas"/>
    <s v=" United States"/>
    <m/>
    <n v="285"/>
    <n v="42"/>
    <n v="65"/>
  </r>
  <r>
    <x v="284"/>
    <x v="1455"/>
    <s v="Eau de Toilette"/>
    <n v="25.49"/>
    <s v="US $25.49/ea"/>
    <n v="16"/>
    <s v="16 available / 2,093 sold"/>
    <n v="2093"/>
    <s v="May 13, 2024 19:01:09 PDT"/>
    <s v="Dallas, Texas, United States"/>
    <x v="1"/>
    <n v="53350.57"/>
    <s v="Dallas"/>
    <s v=" Texas"/>
    <s v=" United States"/>
    <m/>
    <n v="285"/>
    <n v="141"/>
    <n v="165"/>
  </r>
  <r>
    <x v="284"/>
    <x v="1456"/>
    <s v="Eau de Parfum"/>
    <n v="28"/>
    <s v="US $28.00"/>
    <n v="10"/>
    <s v="More than 10 available / 78 sold"/>
    <n v="78"/>
    <s v="May 13, 2024 21:05:36 PDT"/>
    <s v="Brooklyn, New York, United States"/>
    <x v="0"/>
    <n v="2184"/>
    <s v="Brooklyn"/>
    <s v=" New York"/>
    <s v=" United States"/>
    <m/>
    <n v="285"/>
    <n v="859"/>
    <n v="926"/>
  </r>
  <r>
    <x v="284"/>
    <x v="1457"/>
    <s v="Eau de Parfum"/>
    <n v="14.99"/>
    <s v="US $14.99/ea"/>
    <n v="4"/>
    <s v="4 available / 51 sold"/>
    <n v="51"/>
    <s v="May 22, 2024 05:44:45 PDT"/>
    <s v="TX, United States"/>
    <x v="0"/>
    <n v="764.49"/>
    <s v="TX"/>
    <s v=" United States"/>
    <m/>
    <m/>
    <n v="285"/>
    <n v="986"/>
    <n v="1336"/>
  </r>
  <r>
    <x v="284"/>
    <x v="1458"/>
    <s v="Eau de Parfum"/>
    <n v="24.5"/>
    <s v="US $24.50"/>
    <n v="10"/>
    <s v="More than 10 available / 20 sold"/>
    <n v="20"/>
    <s v="May 21, 2024 07:48:29 PDT"/>
    <s v="Centralia, Washington, United States"/>
    <x v="0"/>
    <n v="490"/>
    <s v="Centralia"/>
    <s v=" Washington"/>
    <s v=" United States"/>
    <m/>
    <n v="285"/>
    <n v="1346"/>
    <n v="1510"/>
  </r>
  <r>
    <x v="285"/>
    <x v="1459"/>
    <s v="Fine Cologne"/>
    <n v="26.1"/>
    <s v="US $26.10"/>
    <n v="4"/>
    <s v="4 available / 4,934 sold"/>
    <n v="4934"/>
    <s v="May 24, 2024 07:07:02 PDT"/>
    <s v="Hackensack, New Jersey, United States"/>
    <x v="1"/>
    <n v="128777.40000000001"/>
    <s v="Hackensack"/>
    <s v=" New Jersey"/>
    <s v=" United States"/>
    <m/>
    <n v="286"/>
    <n v="60"/>
    <n v="74"/>
  </r>
  <r>
    <x v="285"/>
    <x v="1460"/>
    <s v="Eau de Cologne"/>
    <n v="17.12"/>
    <s v="US $17.12/ea"/>
    <n v="310"/>
    <s v="310 available / 597 sold"/>
    <n v="597"/>
    <s v="May 24, 2024 09:32:11 PDT"/>
    <s v="Dallas, Texas, United States"/>
    <x v="1"/>
    <n v="10220.640000000001"/>
    <s v="Dallas"/>
    <s v=" Texas"/>
    <s v=" United States"/>
    <m/>
    <n v="286"/>
    <n v="320"/>
    <n v="480"/>
  </r>
  <r>
    <x v="286"/>
    <x v="1461"/>
    <s v="Eau de Parfum"/>
    <n v="99.99"/>
    <s v="US $99.99"/>
    <m/>
    <s v="Last One / 30 sold"/>
    <n v="30"/>
    <s v="May 20, 2024 04:16:27 PDT"/>
    <s v="Brenham, Texas, United States"/>
    <x v="1"/>
    <n v="2999.7"/>
    <s v="Brenham"/>
    <s v=" Texas"/>
    <s v=" United States"/>
    <m/>
    <n v="287"/>
    <n v="1184"/>
    <n v="833"/>
  </r>
  <r>
    <x v="286"/>
    <x v="1462"/>
    <s v="Eau de Parfum"/>
    <n v="71.989999999999995"/>
    <s v="US $71.99"/>
    <n v="5"/>
    <s v="5 available / 3 sold"/>
    <n v="3"/>
    <s v="May 21, 2024 00:10:23 PDT"/>
    <s v="NewYork, Hong Kong"/>
    <x v="1"/>
    <n v="215.96999999999997"/>
    <s v="NewYork"/>
    <s v=" Hong Kong"/>
    <m/>
    <m/>
    <n v="287"/>
    <n v="1848"/>
    <n v="1738"/>
  </r>
  <r>
    <x v="286"/>
    <x v="1463"/>
    <s v="Eau de Parfum"/>
    <n v="188.99"/>
    <s v="US $188.99"/>
    <n v="4"/>
    <s v="4 available / 1 sold"/>
    <n v="1"/>
    <s v="May 05, 2024 19:10:00 PDT"/>
    <s v="Ottawa, Canada"/>
    <x v="1"/>
    <n v="188.99"/>
    <s v="Ottawa"/>
    <s v=" Canada"/>
    <m/>
    <m/>
    <n v="287"/>
    <n v="1926"/>
    <n v="1767"/>
  </r>
  <r>
    <x v="286"/>
    <x v="1464"/>
    <s v="Eau de Toilette"/>
    <n v="55"/>
    <s v="US $55.00"/>
    <n v="4"/>
    <s v="4 available / 1 sold"/>
    <n v="1"/>
    <s v="May 20, 2024 15:45:43 PDT"/>
    <s v="Melbourne, Florida, United States"/>
    <x v="1"/>
    <n v="55"/>
    <s v="Melbourne"/>
    <s v=" Florida"/>
    <s v=" United States"/>
    <m/>
    <n v="287"/>
    <n v="1926"/>
    <n v="1933"/>
  </r>
  <r>
    <x v="287"/>
    <x v="1465"/>
    <s v="Perfume"/>
    <n v="25.46"/>
    <s v="US $25.46"/>
    <n v="10"/>
    <s v="More than 10 available / 58 sold"/>
    <n v="58"/>
    <s v="May 23, 2024 18:50:00 PDT"/>
    <s v="New York, United States"/>
    <x v="0"/>
    <n v="1476.68"/>
    <s v="New York"/>
    <s v=" United States"/>
    <m/>
    <m/>
    <n v="288"/>
    <n v="950"/>
    <n v="1079"/>
  </r>
  <r>
    <x v="288"/>
    <x v="1466"/>
    <s v="Eau de Toilette"/>
    <n v="13.76"/>
    <s v="US $13.76/ea"/>
    <n v="86"/>
    <s v="86 available / 4,492 sold"/>
    <n v="4492"/>
    <s v="May 23, 2024 08:44:07 PDT"/>
    <s v="Dallas, Texas, United States"/>
    <x v="0"/>
    <n v="61809.919999999998"/>
    <s v="Dallas"/>
    <s v=" Texas"/>
    <s v=" United States"/>
    <m/>
    <n v="289"/>
    <n v="69"/>
    <n v="149"/>
  </r>
  <r>
    <x v="289"/>
    <x v="1467"/>
    <s v="Eau de Toilette"/>
    <n v="25.66"/>
    <s v="US $25.66/ea"/>
    <n v="33"/>
    <s v="33 available / 6,077 sold"/>
    <n v="6077"/>
    <s v="May 24, 2024 09:20:07 PDT"/>
    <s v="Dallas, Texas, United States"/>
    <x v="0"/>
    <n v="155935.82"/>
    <s v="Dallas"/>
    <s v=" Texas"/>
    <s v=" United States"/>
    <m/>
    <n v="290"/>
    <n v="36"/>
    <n v="49"/>
  </r>
  <r>
    <x v="289"/>
    <x v="1468"/>
    <s v="Eau de Toilette"/>
    <n v="40.130000000000003"/>
    <s v="US $40.13"/>
    <n v="9"/>
    <s v="9 available / 2,703 sold"/>
    <n v="2703"/>
    <s v="May 22, 2024 15:05:34 PDT"/>
    <s v="Hackensack, New Jersey, United States"/>
    <x v="1"/>
    <n v="108471.39000000001"/>
    <s v="Hackensack"/>
    <s v=" New Jersey"/>
    <s v=" United States"/>
    <m/>
    <n v="290"/>
    <n v="111"/>
    <n v="91"/>
  </r>
  <r>
    <x v="289"/>
    <x v="1469"/>
    <s v="Eau de Toilette"/>
    <n v="23.01"/>
    <s v="US $23.01"/>
    <n v="5"/>
    <s v="5 available / 2,611 sold"/>
    <n v="2611"/>
    <s v="May 24, 2024 09:56:02 PDT"/>
    <s v="Hackensack, New Jersey, United States"/>
    <x v="1"/>
    <n v="60079.11"/>
    <s v="Hackensack"/>
    <s v=" New Jersey"/>
    <s v=" United States"/>
    <m/>
    <n v="290"/>
    <n v="114"/>
    <n v="152"/>
  </r>
  <r>
    <x v="289"/>
    <x v="1470"/>
    <s v="Eau de Toilette"/>
    <n v="35.39"/>
    <s v="US $35.39/ea"/>
    <n v="31"/>
    <s v="31 available / 2,209 sold"/>
    <n v="2209"/>
    <s v="May 24, 2024 08:11:07 PDT"/>
    <s v="Dallas, Texas, United States"/>
    <x v="0"/>
    <n v="78176.509999999995"/>
    <s v="Dallas"/>
    <s v=" Texas"/>
    <s v=" United States"/>
    <m/>
    <n v="290"/>
    <n v="133"/>
    <n v="123"/>
  </r>
  <r>
    <x v="289"/>
    <x v="1471"/>
    <s v="Eau de Toilette"/>
    <n v="21.91"/>
    <s v="US $21.91/ea"/>
    <n v="96"/>
    <s v="96 available / 1,831 sold"/>
    <n v="1831"/>
    <s v="May 24, 2024 09:06:07 PDT"/>
    <s v="Dallas, Texas, United States"/>
    <x v="1"/>
    <n v="40117.21"/>
    <s v="Dallas"/>
    <s v=" Texas"/>
    <s v=" United States"/>
    <m/>
    <n v="290"/>
    <n v="162"/>
    <n v="204"/>
  </r>
  <r>
    <x v="289"/>
    <x v="1472"/>
    <s v="Eau de Parfum"/>
    <n v="25.47"/>
    <s v="US $25.47/ea"/>
    <n v="96"/>
    <s v="96 available / 1,616 sold"/>
    <n v="1616"/>
    <s v="May 18, 2024 17:18:46 PDT"/>
    <s v="Dallas, Texas, United States"/>
    <x v="0"/>
    <n v="41159.519999999997"/>
    <s v="Dallas"/>
    <s v=" Texas"/>
    <s v=" United States"/>
    <m/>
    <n v="290"/>
    <n v="174"/>
    <n v="199"/>
  </r>
  <r>
    <x v="289"/>
    <x v="1473"/>
    <s v="Eau De Toilette"/>
    <n v="40.72"/>
    <s v="US $40.72/ea"/>
    <n v="10"/>
    <s v="More than 10 available / 232 sold"/>
    <n v="232"/>
    <s v="May 24, 2024 07:58:54 PDT"/>
    <s v="Edison, New Jersey, United States"/>
    <x v="1"/>
    <n v="9447.0399999999991"/>
    <s v="Edison"/>
    <s v=" New Jersey"/>
    <s v=" United States"/>
    <m/>
    <n v="290"/>
    <n v="556"/>
    <n v="500"/>
  </r>
  <r>
    <x v="290"/>
    <x v="1474"/>
    <s v="Eau de Toilette"/>
    <n v="32.950000000000003"/>
    <s v="US $32.95"/>
    <n v="10"/>
    <s v="More than 10 available / 217 sold"/>
    <n v="217"/>
    <s v="May 22, 2024 09:46:38 PDT"/>
    <s v="Rockledge, Florida, United States"/>
    <x v="1"/>
    <n v="7150.1500000000005"/>
    <s v="Rockledge"/>
    <s v=" Florida"/>
    <s v=" United States"/>
    <m/>
    <n v="291"/>
    <n v="574"/>
    <n v="584"/>
  </r>
  <r>
    <x v="291"/>
    <x v="1475"/>
    <s v="Eau de Toilette"/>
    <n v="21.25"/>
    <s v="US $21.25"/>
    <n v="10"/>
    <s v="More than 10 available / 504 sold"/>
    <n v="504"/>
    <s v="May 17, 2024 09:32:46 PDT"/>
    <s v="Lynwood, California, United States"/>
    <x v="1"/>
    <n v="10710"/>
    <s v="Lynwood"/>
    <s v=" California"/>
    <s v=" United States"/>
    <m/>
    <n v="292"/>
    <n v="358"/>
    <n v="462"/>
  </r>
  <r>
    <x v="292"/>
    <x v="1476"/>
    <s v="Perfume"/>
    <n v="30.17"/>
    <s v="US $30.17"/>
    <n v="10"/>
    <s v="More than 10 available / 441 sold"/>
    <n v="441"/>
    <s v="May 21, 2024 18:30:00 PDT"/>
    <s v="Alexandria, Minnesota, United States"/>
    <x v="0"/>
    <n v="13304.970000000001"/>
    <s v="Alexandria"/>
    <s v=" Minnesota"/>
    <s v=" United States"/>
    <m/>
    <n v="293"/>
    <n v="386"/>
    <n v="411"/>
  </r>
  <r>
    <x v="292"/>
    <x v="1477"/>
    <s v="Eau De Parfum"/>
    <n v="39.69"/>
    <s v="US $39.69/ea"/>
    <n v="10"/>
    <s v="More than 10 available / 234 sold"/>
    <n v="234"/>
    <s v="May 24, 2024 10:21:14 PDT"/>
    <s v="Edison, New Jersey, United States"/>
    <x v="0"/>
    <n v="9287.4599999999991"/>
    <s v="Edison"/>
    <s v=" New Jersey"/>
    <s v=" United States"/>
    <m/>
    <n v="293"/>
    <n v="553"/>
    <n v="510"/>
  </r>
  <r>
    <x v="292"/>
    <x v="1478"/>
    <s v="Eau de Parfum"/>
    <n v="38.99"/>
    <s v="US $38.99/ea"/>
    <n v="10"/>
    <s v="More than 10 available / 103 sold"/>
    <n v="103"/>
    <s v="Feb 21, 2024 14:24:27 PST"/>
    <s v="Brooklyn, New York, United States"/>
    <x v="0"/>
    <n v="4015.9700000000003"/>
    <s v="Brooklyn"/>
    <s v=" New York"/>
    <s v=" United States"/>
    <m/>
    <n v="293"/>
    <n v="784"/>
    <n v="744"/>
  </r>
  <r>
    <x v="292"/>
    <x v="1479"/>
    <s v="Eau de Toilette"/>
    <n v="19.05"/>
    <s v="US $19.05"/>
    <n v="8"/>
    <s v="8 available / 42 sold"/>
    <n v="42"/>
    <s v=""/>
    <s v="Joppa, Maryland, United States"/>
    <x v="0"/>
    <n v="800.1"/>
    <s v="Joppa"/>
    <s v=" Maryland"/>
    <s v=" United States"/>
    <m/>
    <n v="293"/>
    <n v="1054"/>
    <n v="1323"/>
  </r>
  <r>
    <x v="292"/>
    <x v="1480"/>
    <s v="Eau de Toilette"/>
    <n v="32.99"/>
    <s v="US $32.99"/>
    <n v="4"/>
    <s v="4 available / 9 sold"/>
    <n v="9"/>
    <s v="May 12, 2024 09:18:39 PDT"/>
    <s v="Melrose Park, Illinois, United States"/>
    <x v="0"/>
    <n v="296.91000000000003"/>
    <s v="Melrose Park"/>
    <s v=" Illinois"/>
    <s v=" United States"/>
    <m/>
    <n v="293"/>
    <n v="1615"/>
    <n v="1671"/>
  </r>
  <r>
    <x v="292"/>
    <x v="1481"/>
    <s v="Eau de Toilette"/>
    <n v="15"/>
    <s v="US $15.00"/>
    <n v="5"/>
    <s v="5 available / 5 sold"/>
    <n v="5"/>
    <s v="May 23, 2024 07:09:50 PDT"/>
    <s v="Warminster, Pennsylvania, United States"/>
    <x v="0"/>
    <n v="75"/>
    <s v="Warminster"/>
    <s v=" Pennsylvania"/>
    <s v=" United States"/>
    <m/>
    <n v="293"/>
    <n v="1754"/>
    <n v="1909"/>
  </r>
  <r>
    <x v="293"/>
    <x v="1482"/>
    <s v="Eau de Parfum"/>
    <n v="15.49"/>
    <s v="US $15.49/ea"/>
    <n v="10"/>
    <s v="More than 10 available / 22 sold"/>
    <n v="22"/>
    <s v="Apr 22, 2024 09:40:17 PDT"/>
    <s v="Potomac, Maryland, United States"/>
    <x v="0"/>
    <n v="340.78000000000003"/>
    <s v="Potomac"/>
    <s v=" Maryland"/>
    <s v=" United States"/>
    <m/>
    <n v="294"/>
    <n v="1310"/>
    <n v="1620"/>
  </r>
  <r>
    <x v="294"/>
    <x v="1483"/>
    <s v="Eau de Toilette"/>
    <n v="7.28"/>
    <s v="US $7.28/ea"/>
    <n v="10"/>
    <s v="More than 10 available / 149 sold"/>
    <n v="149"/>
    <s v="May 21, 2024 19:51:46 PDT"/>
    <s v="Miami, Florida, United States"/>
    <x v="1"/>
    <n v="1084.72"/>
    <s v="Miami"/>
    <s v=" Florida"/>
    <s v=" United States"/>
    <m/>
    <n v="295"/>
    <n v="666"/>
    <n v="1229"/>
  </r>
  <r>
    <x v="294"/>
    <x v="1484"/>
    <s v="Eau De Cologne"/>
    <n v="9.4499999999999993"/>
    <s v="US $9.45"/>
    <n v="10"/>
    <s v="More than 10 available / 56 sold"/>
    <n v="56"/>
    <s v="May 23, 2024 16:11:19 PDT"/>
    <s v="Boynton Beach, Florida, United States"/>
    <x v="1"/>
    <n v="529.19999999999993"/>
    <s v="Boynton Beach"/>
    <s v=" Florida"/>
    <s v=" United States"/>
    <m/>
    <n v="295"/>
    <n v="961"/>
    <n v="1486"/>
  </r>
  <r>
    <x v="295"/>
    <x v="1485"/>
    <s v="Perfume"/>
    <n v="22.45"/>
    <s v="US $22.45"/>
    <n v="5"/>
    <s v="5 available / 2 sold"/>
    <n v="2"/>
    <s v="May 19, 2024 05:59:04 PDT"/>
    <s v="Brooklyn, New York, United States"/>
    <x v="0"/>
    <n v="44.9"/>
    <s v="Brooklyn"/>
    <s v=" New York"/>
    <s v=" United States"/>
    <m/>
    <n v="296"/>
    <n v="1891"/>
    <n v="1950"/>
  </r>
  <r>
    <x v="296"/>
    <x v="1486"/>
    <s v="Pink Sugar"/>
    <n v="33.5"/>
    <s v="US $33.50"/>
    <n v="10"/>
    <s v="More than 10 available / 11 sold"/>
    <n v="11"/>
    <s v="Mar 19, 2024 15:56:37 PDT"/>
    <s v="New York, New York, United States"/>
    <x v="0"/>
    <n v="368.5"/>
    <s v="New York"/>
    <s v=" New York"/>
    <s v=" United States"/>
    <m/>
    <n v="297"/>
    <n v="1561"/>
    <n v="1603"/>
  </r>
  <r>
    <x v="297"/>
    <x v="1487"/>
    <s v="Perfume"/>
    <n v="49.99"/>
    <s v="US $49.99"/>
    <m/>
    <s v="Last One / 35 sold"/>
    <n v="35"/>
    <s v="May 22, 2024 12:37:49 PDT"/>
    <s v="Elgin, Illinois, United States"/>
    <x v="0"/>
    <n v="1749.65"/>
    <s v="Elgin"/>
    <s v=" Illinois"/>
    <s v=" United States"/>
    <m/>
    <n v="298"/>
    <n v="1131"/>
    <n v="1014"/>
  </r>
  <r>
    <x v="298"/>
    <x v="1488"/>
    <s v="Eau de Toilette"/>
    <n v="41.79"/>
    <s v="US $41.79/ea"/>
    <n v="2"/>
    <s v="2 available / 174 sold"/>
    <n v="174"/>
    <s v="May 19, 2024 12:04:26 PDT"/>
    <s v="Jamaica, New York, United States"/>
    <x v="1"/>
    <n v="7271.46"/>
    <s v="Jamaica"/>
    <s v=" New York"/>
    <s v=" United States"/>
    <m/>
    <n v="299"/>
    <n v="622"/>
    <n v="577"/>
  </r>
  <r>
    <x v="299"/>
    <x v="1489"/>
    <s v="Eau de Toilette"/>
    <n v="32.97"/>
    <s v="US $32.97/ea"/>
    <n v="756"/>
    <s v="1,756 available / 5,023 sold"/>
    <n v="5023"/>
    <s v="May 24, 2024 07:57:49 PDT"/>
    <s v="Dallas, Texas, United States"/>
    <x v="1"/>
    <n v="165608.31"/>
    <s v="Dallas"/>
    <s v=" Texas"/>
    <s v=" United States"/>
    <m/>
    <n v="300"/>
    <n v="56"/>
    <n v="45"/>
  </r>
  <r>
    <x v="299"/>
    <x v="1490"/>
    <s v="Eau de Toilette"/>
    <n v="32"/>
    <s v="US $32.00/ea"/>
    <n v="4"/>
    <s v="4 available / 445 sold"/>
    <n v="445"/>
    <s v="May 23, 2024 23:12:15 PDT"/>
    <s v="Bethpage, New York, United States"/>
    <x v="1"/>
    <n v="14240"/>
    <s v="Bethpage"/>
    <s v=" New York"/>
    <s v=" United States"/>
    <m/>
    <n v="300"/>
    <n v="383"/>
    <n v="392"/>
  </r>
  <r>
    <x v="299"/>
    <x v="1491"/>
    <s v="Eau de Toilette"/>
    <n v="33"/>
    <s v="US $33.00/ea"/>
    <n v="4"/>
    <s v="4 available / 401 sold"/>
    <n v="401"/>
    <s v="May 23, 2024 05:29:20 PDT"/>
    <s v="Chico, California, United States"/>
    <x v="1"/>
    <n v="13233"/>
    <s v="Chico"/>
    <s v=" California"/>
    <s v=" United States"/>
    <m/>
    <n v="300"/>
    <n v="416"/>
    <n v="413"/>
  </r>
  <r>
    <x v="299"/>
    <x v="1492"/>
    <s v="Eau de Toilette"/>
    <n v="36.99"/>
    <s v="US $36.99/ea"/>
    <n v="9"/>
    <s v="9 available / 257 sold"/>
    <n v="257"/>
    <s v="May 24, 2024 06:07:15 PDT"/>
    <s v="Laughlin, Nevada, United States"/>
    <x v="1"/>
    <n v="9506.43"/>
    <s v="Laughlin"/>
    <s v=" Nevada"/>
    <s v=" United States"/>
    <m/>
    <n v="300"/>
    <n v="526"/>
    <n v="498"/>
  </r>
  <r>
    <x v="299"/>
    <x v="1493"/>
    <s v="Eau de Toilette"/>
    <n v="33.99"/>
    <s v="US $33.99/ea"/>
    <n v="8"/>
    <s v="8 available / 89 sold"/>
    <n v="89"/>
    <s v="May 24, 2024 05:53:37 PDT"/>
    <s v="Fenton, Michigan, United States"/>
    <x v="1"/>
    <n v="3025.11"/>
    <s v="Fenton"/>
    <s v=" Michigan"/>
    <s v=" United States"/>
    <m/>
    <n v="300"/>
    <n v="817"/>
    <n v="828"/>
  </r>
  <r>
    <x v="299"/>
    <x v="1494"/>
    <s v="Eau de Parfum"/>
    <n v="37.590000000000003"/>
    <s v="US $37.59/ea"/>
    <n v="10"/>
    <s v="More than 10 available / 78 sold"/>
    <n v="78"/>
    <s v="Apr 12, 2024 09:33:58 PDT"/>
    <s v="Edison, New Jersey, United States"/>
    <x v="1"/>
    <n v="2932.0200000000004"/>
    <s v="Edison"/>
    <s v=" New Jersey"/>
    <s v=" United States"/>
    <m/>
    <n v="300"/>
    <n v="859"/>
    <n v="838"/>
  </r>
  <r>
    <x v="299"/>
    <x v="1495"/>
    <s v="Eau de Toilette"/>
    <n v="38.99"/>
    <s v="US $38.99/ea"/>
    <n v="2"/>
    <s v="2 available / 41 sold"/>
    <n v="41"/>
    <s v="May 23, 2024 04:45:58 PDT"/>
    <s v="Huntsville, Alabama, United States"/>
    <x v="1"/>
    <n v="1598.5900000000001"/>
    <s v="Huntsville"/>
    <s v=" Alabama"/>
    <s v=" United States"/>
    <m/>
    <n v="300"/>
    <n v="1064"/>
    <n v="1054"/>
  </r>
  <r>
    <x v="299"/>
    <x v="1496"/>
    <s v="Eau de Toilette"/>
    <n v="41.99"/>
    <s v="US $41.99/ea"/>
    <n v="2"/>
    <s v="2 available / 38 sold"/>
    <n v="38"/>
    <s v="May 19, 2024 15:04:04 PDT"/>
    <s v="Reinholds, Pennsylvania, United States"/>
    <x v="1"/>
    <n v="1595.6200000000001"/>
    <s v="Reinholds"/>
    <s v=" Pennsylvania"/>
    <s v=" United States"/>
    <m/>
    <n v="300"/>
    <n v="1097"/>
    <n v="1056"/>
  </r>
  <r>
    <x v="299"/>
    <x v="1497"/>
    <s v="Eau de Toilette"/>
    <n v="34.99"/>
    <s v="US $34.99/ea"/>
    <n v="7"/>
    <s v="7 available / 17 sold"/>
    <n v="17"/>
    <s v="May 23, 2024 10:28:54 PDT"/>
    <s v="Highland Park, Michigan, United States"/>
    <x v="1"/>
    <n v="594.83000000000004"/>
    <s v="Highland Park"/>
    <s v=" Michigan"/>
    <s v=" United States"/>
    <m/>
    <n v="300"/>
    <n v="1408"/>
    <n v="1438"/>
  </r>
  <r>
    <x v="299"/>
    <x v="1498"/>
    <s v="Eau de Toilette"/>
    <n v="26.55"/>
    <s v="US $26.55"/>
    <n v="7"/>
    <s v="7 available / 15 sold"/>
    <n v="15"/>
    <s v="May 21, 2024 08:45:23 PDT"/>
    <s v="Hamlet, North Carolina, United States"/>
    <x v="1"/>
    <n v="398.25"/>
    <s v="Hamlet"/>
    <s v=" North Carolina"/>
    <s v=" United States"/>
    <m/>
    <n v="300"/>
    <n v="1456"/>
    <n v="1584"/>
  </r>
  <r>
    <x v="299"/>
    <x v="1499"/>
    <s v="Eau de Parfum"/>
    <n v="8.99"/>
    <s v="US $8.99"/>
    <n v="4"/>
    <s v="4 available / 8 sold"/>
    <n v="8"/>
    <s v="Apr 22, 2024 05:34:36 PDT"/>
    <s v="Saint Petersburg, Florida, United States"/>
    <x v="1"/>
    <n v="71.92"/>
    <s v="Saint Petersburg"/>
    <s v=" Florida"/>
    <s v=" United States"/>
    <m/>
    <n v="300"/>
    <n v="1644"/>
    <n v="1917"/>
  </r>
  <r>
    <x v="299"/>
    <x v="1500"/>
    <s v="Parfum"/>
    <n v="103.2"/>
    <s v="US $103.20/ea"/>
    <n v="9"/>
    <s v="9 available / 5 sold"/>
    <n v="5"/>
    <s v="May 01, 2024 15:10:55 PDT"/>
    <s v="Seattle, Washington, United States"/>
    <x v="1"/>
    <n v="516"/>
    <s v="Seattle"/>
    <s v=" Washington"/>
    <s v=" United States"/>
    <m/>
    <n v="300"/>
    <n v="1754"/>
    <n v="1497"/>
  </r>
  <r>
    <x v="299"/>
    <x v="1501"/>
    <s v="Eau de Toilette"/>
    <n v="24.5"/>
    <s v="US $24.50"/>
    <n v="2"/>
    <s v="2 available / 4 sold"/>
    <n v="4"/>
    <s v="May 22, 2024 18:17:42 PDT"/>
    <s v="Henrico, Virginia, United States"/>
    <x v="1"/>
    <n v="98"/>
    <s v="Henrico"/>
    <s v=" Virginia"/>
    <s v=" United States"/>
    <m/>
    <n v="300"/>
    <n v="1798"/>
    <n v="1877"/>
  </r>
  <r>
    <x v="300"/>
    <x v="1502"/>
    <s v="Eau de Toilette"/>
    <n v="84.73"/>
    <s v="US $84.73/ea"/>
    <m/>
    <s v="Limited quantity available / 2,774 sold"/>
    <n v="2774"/>
    <s v="May 21, 2024 06:58:02 PDT"/>
    <s v="Hackensack, New Jersey, United States"/>
    <x v="1"/>
    <n v="235041.02000000002"/>
    <s v="Hackensack"/>
    <s v=" New Jersey"/>
    <s v=" United States"/>
    <m/>
    <n v="301"/>
    <n v="107"/>
    <n v="26"/>
  </r>
  <r>
    <x v="300"/>
    <x v="1503"/>
    <s v="Eau de Parfum"/>
    <n v="113.98"/>
    <s v="US $113.98/ea"/>
    <n v="10"/>
    <s v="10 available / 755 sold"/>
    <n v="755"/>
    <s v="May 22, 2024 04:59:36 PDT"/>
    <s v="Katy, Texas, United States"/>
    <x v="1"/>
    <n v="86054.900000000009"/>
    <s v="Katy"/>
    <s v=" Texas"/>
    <s v=" United States"/>
    <m/>
    <n v="301"/>
    <n v="276"/>
    <n v="113"/>
  </r>
  <r>
    <x v="300"/>
    <x v="1504"/>
    <s v="Eau de Parfum"/>
    <n v="90.44"/>
    <s v="US $90.44/ea"/>
    <m/>
    <s v="Limited quantity available / 587 sold"/>
    <n v="587"/>
    <s v="May 24, 2024 08:49:02 PDT"/>
    <s v="Hackensack, New Jersey, United States"/>
    <x v="1"/>
    <n v="53088.28"/>
    <s v="Hackensack"/>
    <s v=" New Jersey"/>
    <s v=" United States"/>
    <m/>
    <n v="301"/>
    <n v="326"/>
    <n v="166"/>
  </r>
  <r>
    <x v="300"/>
    <x v="1505"/>
    <s v="Eau de Toilette"/>
    <n v="86.87"/>
    <s v="US $86.87/ea"/>
    <m/>
    <s v="Limited quantity available / 322 sold"/>
    <n v="322"/>
    <s v="May 23, 2024 20:20:11 PDT"/>
    <s v="Hackensack, New Jersey, United States"/>
    <x v="1"/>
    <n v="27972.140000000003"/>
    <s v="Hackensack"/>
    <s v=" New Jersey"/>
    <s v=" United States"/>
    <m/>
    <n v="301"/>
    <n v="464"/>
    <n v="262"/>
  </r>
  <r>
    <x v="300"/>
    <x v="189"/>
    <s v="Eau de Parfum"/>
    <n v="64.989999999999995"/>
    <s v="US $64.99/ea"/>
    <n v="10"/>
    <s v="More than 10 available / 123 sold"/>
    <n v="123"/>
    <s v="May 10, 2024 19:37:38 PDT"/>
    <s v="New Jersey, United States"/>
    <x v="0"/>
    <n v="7993.7699999999995"/>
    <s v="New Jersey"/>
    <s v=" United States"/>
    <m/>
    <m/>
    <n v="301"/>
    <n v="726"/>
    <n v="541"/>
  </r>
  <r>
    <x v="300"/>
    <x v="1506"/>
    <s v="Eau de Parfum"/>
    <n v="43.99"/>
    <s v="US $43.99/ea"/>
    <n v="2"/>
    <s v="2 available / 121 sold"/>
    <n v="121"/>
    <s v="May 24, 2024 02:09:13 PDT"/>
    <s v="Houston, Texas, United States"/>
    <x v="0"/>
    <n v="5322.79"/>
    <s v="Houston"/>
    <s v=" Texas"/>
    <s v=" United States"/>
    <m/>
    <n v="301"/>
    <n v="732"/>
    <n v="666"/>
  </r>
  <r>
    <x v="300"/>
    <x v="1507"/>
    <s v="Eau de Parfum"/>
    <n v="44.99"/>
    <s v="US $44.99/ea"/>
    <n v="2"/>
    <s v="2 available / 114 sold"/>
    <n v="114"/>
    <s v="May 14, 2024 05:39:26 PDT"/>
    <s v="Reinholds, Pennsylvania, United States"/>
    <x v="0"/>
    <n v="5128.8600000000006"/>
    <s v="Reinholds"/>
    <s v=" Pennsylvania"/>
    <s v=" United States"/>
    <m/>
    <n v="301"/>
    <n v="756"/>
    <n v="674"/>
  </r>
  <r>
    <x v="300"/>
    <x v="1508"/>
    <s v="Eau de Toilette"/>
    <n v="68.55"/>
    <s v="US $68.55/ea"/>
    <n v="10"/>
    <s v="10 available / 65 sold"/>
    <n v="65"/>
    <s v="May 08, 2024 08:02:39 PDT"/>
    <s v="Middle Grove, New York, United States"/>
    <x v="1"/>
    <n v="4455.75"/>
    <s v="Middle Grove"/>
    <s v=" New York"/>
    <s v=" United States"/>
    <m/>
    <n v="301"/>
    <n v="913"/>
    <n v="706"/>
  </r>
  <r>
    <x v="300"/>
    <x v="1509"/>
    <s v="Eau de Parfum"/>
    <n v="44.99"/>
    <s v="US $44.99/ea"/>
    <n v="7"/>
    <s v="7 available / 42 sold"/>
    <n v="42"/>
    <s v="May 22, 2024 23:14:22 PDT"/>
    <s v="Warren, Michigan, United States"/>
    <x v="0"/>
    <n v="1889.5800000000002"/>
    <s v="Warren"/>
    <s v=" Michigan"/>
    <s v=" United States"/>
    <m/>
    <n v="301"/>
    <n v="1054"/>
    <n v="978"/>
  </r>
  <r>
    <x v="300"/>
    <x v="1510"/>
    <s v="Eau de Parfum"/>
    <n v="48.99"/>
    <s v="US $48.99/ea"/>
    <n v="8"/>
    <s v="8 available / 37 sold"/>
    <n v="37"/>
    <s v="May 22, 2024 03:44:34 PDT"/>
    <s v="Warren, Michigan, United States"/>
    <x v="0"/>
    <n v="1812.63"/>
    <s v="Warren"/>
    <s v=" Michigan"/>
    <s v=" United States"/>
    <m/>
    <n v="301"/>
    <n v="1108"/>
    <n v="999"/>
  </r>
  <r>
    <x v="300"/>
    <x v="172"/>
    <s v="Eau de Parfum"/>
    <n v="59.99"/>
    <s v="US $59.99"/>
    <n v="10"/>
    <s v="More than 10 available / 35 sold"/>
    <n v="35"/>
    <s v="May 14, 2024 20:54:25 PDT"/>
    <s v="Orange, New Jersey, United States"/>
    <x v="0"/>
    <n v="2099.65"/>
    <s v="Orange"/>
    <s v=" New Jersey"/>
    <s v=" United States"/>
    <m/>
    <n v="301"/>
    <n v="1131"/>
    <n v="943"/>
  </r>
  <r>
    <x v="300"/>
    <x v="189"/>
    <s v="Eau de Parfum"/>
    <n v="54.42"/>
    <s v="US $54.42"/>
    <m/>
    <s v="Last One / 34 sold"/>
    <n v="34"/>
    <s v="May 10, 2024 02:57:19 PDT"/>
    <s v="California, Hong Kong"/>
    <x v="0"/>
    <n v="1850.28"/>
    <s v="California"/>
    <s v=" Hong Kong"/>
    <m/>
    <m/>
    <n v="301"/>
    <n v="1144"/>
    <n v="989"/>
  </r>
  <r>
    <x v="300"/>
    <x v="1511"/>
    <s v="Eau de Parfum"/>
    <n v="181.04"/>
    <s v="US $181.04"/>
    <n v="5"/>
    <s v="5 available / 30 sold"/>
    <n v="30"/>
    <s v="May 20, 2024 13:09:12 PDT"/>
    <s v="United states, United States"/>
    <x v="1"/>
    <n v="5431.2"/>
    <s v="United states"/>
    <s v=" United States"/>
    <m/>
    <m/>
    <n v="301"/>
    <n v="1184"/>
    <n v="663"/>
  </r>
  <r>
    <x v="300"/>
    <x v="1512"/>
    <s v="Eau De Toilette"/>
    <n v="76.650000000000006"/>
    <s v="US $76.65/ea"/>
    <n v="10"/>
    <s v="More than 10 available / 30 sold"/>
    <n v="30"/>
    <s v="May 23, 2024 08:58:49 PDT"/>
    <s v="Edison, New Jersey, United States"/>
    <x v="1"/>
    <n v="2299.5"/>
    <s v="Edison"/>
    <s v=" New Jersey"/>
    <s v=" United States"/>
    <m/>
    <n v="301"/>
    <n v="1184"/>
    <n v="913"/>
  </r>
  <r>
    <x v="300"/>
    <x v="1513"/>
    <s v="Eau de Toilette"/>
    <n v="8.8800000000000008"/>
    <s v="US $8.88"/>
    <n v="10"/>
    <s v="More than 10 available / 21 sold"/>
    <n v="21"/>
    <s v="Apr 12, 2024 08:49:37 PDT"/>
    <s v="Debary, Florida, United States"/>
    <x v="1"/>
    <n v="186.48000000000002"/>
    <s v="Debary"/>
    <s v=" Florida"/>
    <s v=" United States"/>
    <m/>
    <n v="301"/>
    <n v="1329"/>
    <n v="1768"/>
  </r>
  <r>
    <x v="300"/>
    <x v="1514"/>
    <s v="Eau de Parfum"/>
    <n v="90.45"/>
    <s v="US $90.45"/>
    <n v="3"/>
    <s v="3 available / 19 sold"/>
    <n v="19"/>
    <s v="May 24, 2024 08:32:51 PDT"/>
    <s v="Brooklyn, New York, United States"/>
    <x v="1"/>
    <n v="1718.55"/>
    <s v="Brooklyn"/>
    <s v=" New York"/>
    <s v=" United States"/>
    <m/>
    <n v="301"/>
    <n v="1368"/>
    <n v="1023"/>
  </r>
  <r>
    <x v="300"/>
    <x v="1515"/>
    <s v="Eau de Parfum"/>
    <n v="88"/>
    <s v="US $88.00/ea"/>
    <n v="2"/>
    <s v="2 available / 13 sold"/>
    <n v="13"/>
    <s v="May 21, 2024 17:06:49 PDT"/>
    <s v="Redmond, Washington, United States"/>
    <x v="0"/>
    <n v="1144"/>
    <s v="Redmond"/>
    <s v=" Washington"/>
    <s v=" United States"/>
    <m/>
    <n v="301"/>
    <n v="1509"/>
    <n v="1204"/>
  </r>
  <r>
    <x v="300"/>
    <x v="1516"/>
    <s v="Eau de Parfum"/>
    <n v="35.99"/>
    <s v="US $35.99/ea"/>
    <n v="6"/>
    <s v="6 available / 13 sold"/>
    <n v="13"/>
    <s v="May 22, 2024 07:44:52 PDT"/>
    <s v="Detroit, Michigan, United States"/>
    <x v="0"/>
    <n v="467.87"/>
    <s v="Detroit"/>
    <s v=" Michigan"/>
    <s v=" United States"/>
    <m/>
    <n v="301"/>
    <n v="1509"/>
    <n v="1524"/>
  </r>
  <r>
    <x v="300"/>
    <x v="1517"/>
    <s v="Eau de Toilette"/>
    <n v="76.5"/>
    <s v="US $76.50/ea"/>
    <n v="2"/>
    <s v="2 available / 8 sold"/>
    <n v="8"/>
    <s v="Apr 26, 2024 10:06:31 PDT"/>
    <s v="Rochester, New York, United States"/>
    <x v="1"/>
    <n v="612"/>
    <s v="Rochester"/>
    <s v=" New York"/>
    <s v=" United States"/>
    <m/>
    <n v="301"/>
    <n v="1644"/>
    <n v="1429"/>
  </r>
  <r>
    <x v="300"/>
    <x v="1518"/>
    <s v="Eau de Toilette"/>
    <n v="66.55"/>
    <s v="US $66.55"/>
    <n v="3"/>
    <s v="3 available / 7 sold"/>
    <n v="7"/>
    <s v="May 24, 2024 08:44:38 PDT"/>
    <s v="Brooklyn, New York, United States"/>
    <x v="1"/>
    <n v="465.84999999999997"/>
    <s v="Brooklyn"/>
    <s v=" New York"/>
    <s v=" United States"/>
    <m/>
    <n v="301"/>
    <n v="1686"/>
    <n v="1527"/>
  </r>
  <r>
    <x v="300"/>
    <x v="1519"/>
    <s v="Eau de Parfum"/>
    <n v="66.989999999999995"/>
    <s v="US $66.99"/>
    <n v="10"/>
    <s v="More than 10 available / 3 sold"/>
    <n v="3"/>
    <s v="May 23, 2024 18:00:47 PDT"/>
    <s v="Perth Amboy, New Jersey, United States"/>
    <x v="0"/>
    <n v="200.96999999999997"/>
    <s v="Perth Amboy"/>
    <s v=" New Jersey"/>
    <s v=" United States"/>
    <m/>
    <n v="301"/>
    <n v="1848"/>
    <n v="1750"/>
  </r>
  <r>
    <x v="300"/>
    <x v="1520"/>
    <s v="Eau de Toilette"/>
    <n v="79.989999999999995"/>
    <s v="US $79.99"/>
    <n v="5"/>
    <s v="5 available / 1 sold"/>
    <n v="1"/>
    <s v=""/>
    <s v="Memphis, Tennessee, United States"/>
    <x v="1"/>
    <n v="79.989999999999995"/>
    <s v="Memphis"/>
    <s v=" Tennessee"/>
    <s v=" United States"/>
    <m/>
    <n v="301"/>
    <n v="1926"/>
    <n v="1896"/>
  </r>
  <r>
    <x v="300"/>
    <x v="1521"/>
    <s v="Eau de Parfum"/>
    <n v="22.99"/>
    <s v="US $22.99"/>
    <n v="9"/>
    <s v="9 available / 1 sold"/>
    <n v="1"/>
    <s v=""/>
    <s v="Cincinnati, Ohio, United States"/>
    <x v="1"/>
    <n v="22.99"/>
    <s v="Cincinnati"/>
    <s v=" Ohio"/>
    <s v=" United States"/>
    <m/>
    <n v="301"/>
    <n v="1926"/>
    <n v="1968"/>
  </r>
  <r>
    <x v="300"/>
    <x v="1522"/>
    <s v="Eau de Parfum"/>
    <n v="19"/>
    <s v="US $19.00"/>
    <n v="10"/>
    <s v="More than 10 available"/>
    <m/>
    <s v="May 23, 2024 06:27:16 PDT"/>
    <s v="Bowling Green, Kentucky, United States"/>
    <x v="0"/>
    <n v="0"/>
    <s v="Bowling Green"/>
    <s v=" Kentucky"/>
    <s v=" United States"/>
    <m/>
    <n v="301"/>
    <e v="#N/A"/>
    <n v="1979"/>
  </r>
  <r>
    <x v="301"/>
    <x v="1523"/>
    <s v="Eau de Toilette"/>
    <n v="48.9"/>
    <s v="US $48.90/ea"/>
    <n v="10"/>
    <s v="More than 10 available / 33 sold"/>
    <n v="33"/>
    <s v="May 21, 2024 09:21:47 PDT"/>
    <s v="Running Springs, California, United States"/>
    <x v="0"/>
    <n v="1613.7"/>
    <s v="Running Springs"/>
    <s v=" California"/>
    <s v=" United States"/>
    <m/>
    <n v="302"/>
    <n v="1156"/>
    <n v="1049"/>
  </r>
  <r>
    <x v="302"/>
    <x v="1524"/>
    <s v="Body Powder"/>
    <n v="14.94"/>
    <s v="US $14.94/ea"/>
    <n v="3"/>
    <s v="3 available / 1,454 sold"/>
    <n v="1454"/>
    <s v="May 08, 2024 12:00:09 PDT"/>
    <s v="Hackensack, New Jersey, United States"/>
    <x v="0"/>
    <n v="21722.76"/>
    <s v="Hackensack"/>
    <s v=" New Jersey"/>
    <s v=" United States"/>
    <m/>
    <n v="303"/>
    <n v="189"/>
    <n v="302"/>
  </r>
  <r>
    <x v="303"/>
    <x v="1525"/>
    <s v="Perfume"/>
    <n v="50"/>
    <s v="US $50.00"/>
    <n v="8"/>
    <s v="8 available / 271 sold"/>
    <n v="271"/>
    <s v="Apr 08, 2024 18:05:53 PDT"/>
    <s v="Elberton, Georgia, United States"/>
    <x v="0"/>
    <n v="13550"/>
    <s v="Elberton"/>
    <s v=" Georgia"/>
    <s v=" United States"/>
    <m/>
    <n v="304"/>
    <n v="509"/>
    <n v="407"/>
  </r>
  <r>
    <x v="304"/>
    <x v="1526"/>
    <s v="Spray"/>
    <n v="27"/>
    <s v="US $27.00/ea"/>
    <n v="10"/>
    <s v="More than 10 available / 218 sold"/>
    <n v="218"/>
    <s v="Mar 20, 2024 12:14:58 PDT"/>
    <s v="Oklahoma City, Oklahoma, United States"/>
    <x v="0"/>
    <n v="5886"/>
    <s v="Oklahoma City"/>
    <s v=" Oklahoma"/>
    <s v=" United States"/>
    <m/>
    <n v="305"/>
    <n v="573"/>
    <n v="642"/>
  </r>
  <r>
    <x v="305"/>
    <x v="1527"/>
    <s v="Eau de Toilette"/>
    <n v="35.99"/>
    <s v="US $35.99/ea"/>
    <n v="10"/>
    <s v="More than 10 available / 4,520 sold"/>
    <n v="4520"/>
    <s v="May 24, 2024 08:57:22 PDT"/>
    <s v="Hackensack, New Jersey, United States"/>
    <x v="1"/>
    <n v="162674.80000000002"/>
    <s v="Hackensack"/>
    <s v=" New Jersey"/>
    <s v=" United States"/>
    <m/>
    <n v="306"/>
    <n v="68"/>
    <n v="47"/>
  </r>
  <r>
    <x v="305"/>
    <x v="1528"/>
    <s v="Eau de Toilette"/>
    <n v="72.56"/>
    <s v="US $72.56"/>
    <n v="10"/>
    <s v="More than 10 available / 3,171 sold"/>
    <n v="3171"/>
    <s v="May 23, 2024 04:38:13 PDT"/>
    <s v="Hackensack, New Jersey, United States"/>
    <x v="1"/>
    <n v="230087.76"/>
    <s v="Hackensack"/>
    <s v=" New Jersey"/>
    <s v=" United States"/>
    <m/>
    <n v="306"/>
    <n v="93"/>
    <n v="27"/>
  </r>
  <r>
    <x v="305"/>
    <x v="1529"/>
    <s v="Eau de Parfum"/>
    <n v="45.92"/>
    <s v="US $45.92/ea"/>
    <m/>
    <s v="Limited quantity available / 3,009 sold"/>
    <n v="3009"/>
    <s v="May 24, 2024 11:02:02 PDT"/>
    <s v="Hackensack, New Jersey, United States"/>
    <x v="0"/>
    <n v="138173.28"/>
    <s v="Hackensack"/>
    <s v=" New Jersey"/>
    <s v=" United States"/>
    <m/>
    <n v="306"/>
    <n v="99"/>
    <n v="60"/>
  </r>
  <r>
    <x v="305"/>
    <x v="1530"/>
    <s v="Eau de Parfum"/>
    <n v="52.97"/>
    <s v="US $52.97/ea"/>
    <m/>
    <s v="Limited quantity available / 1,683 sold"/>
    <n v="1683"/>
    <s v="May 24, 2024 08:14:55 PDT"/>
    <s v="Hackensack, New Jersey, United States"/>
    <x v="1"/>
    <n v="89148.51"/>
    <s v="Hackensack"/>
    <s v=" New Jersey"/>
    <s v=" United States"/>
    <m/>
    <n v="306"/>
    <n v="169"/>
    <n v="109"/>
  </r>
  <r>
    <x v="305"/>
    <x v="1531"/>
    <s v="Eau de Toilette"/>
    <n v="38.57"/>
    <s v="US $38.57/ea"/>
    <n v="484"/>
    <s v="484 available / 1,503 sold"/>
    <n v="1503"/>
    <s v="May 22, 2024 17:31:34 PDT"/>
    <s v="Dallas, Texas, United States"/>
    <x v="1"/>
    <n v="57970.71"/>
    <s v="Dallas"/>
    <s v=" Texas"/>
    <s v=" United States"/>
    <m/>
    <n v="306"/>
    <n v="185"/>
    <n v="159"/>
  </r>
  <r>
    <x v="305"/>
    <x v="1532"/>
    <s v="Eau de Toilette"/>
    <n v="23.34"/>
    <s v="US $23.34/ea"/>
    <n v="452"/>
    <s v="452 available / 972 sold"/>
    <n v="972"/>
    <s v="May 24, 2024 08:09:10 PDT"/>
    <s v="Dallas, Texas, United States"/>
    <x v="1"/>
    <n v="22686.48"/>
    <s v="Dallas"/>
    <s v=" Texas"/>
    <s v=" United States"/>
    <m/>
    <n v="306"/>
    <n v="240"/>
    <n v="296"/>
  </r>
  <r>
    <x v="305"/>
    <x v="1533"/>
    <s v="Eau de Parfum"/>
    <n v="53.98"/>
    <s v="US $53.98/ea"/>
    <m/>
    <s v="Limited quantity available / 869 sold"/>
    <n v="869"/>
    <s v="May 24, 2024 03:56:56 PDT"/>
    <s v="Hackensack, New Jersey, United States"/>
    <x v="1"/>
    <n v="46908.619999999995"/>
    <s v="Hackensack"/>
    <s v=" New Jersey"/>
    <s v=" United States"/>
    <m/>
    <n v="306"/>
    <n v="259"/>
    <n v="181"/>
  </r>
  <r>
    <x v="305"/>
    <x v="1534"/>
    <s v="Eau de Toilette"/>
    <n v="34.99"/>
    <s v="US $34.99/ea"/>
    <n v="10"/>
    <s v="More than 10 available / 615 sold"/>
    <n v="615"/>
    <s v="May 24, 2024 07:53:23 PDT"/>
    <s v="Ecorse, Michigan, United States"/>
    <x v="1"/>
    <n v="21518.850000000002"/>
    <s v="Ecorse"/>
    <s v=" Michigan"/>
    <s v=" United States"/>
    <m/>
    <n v="306"/>
    <n v="312"/>
    <n v="304"/>
  </r>
  <r>
    <x v="305"/>
    <x v="1535"/>
    <s v="Eau de Toilette"/>
    <n v="32.979999999999997"/>
    <s v="US $32.98/ea"/>
    <n v="10"/>
    <s v="More than 10 available / 507 sold"/>
    <n v="507"/>
    <s v="May 22, 2024 19:48:31 PDT"/>
    <s v="Hackensack, New Jersey, United States"/>
    <x v="1"/>
    <n v="16720.859999999997"/>
    <s v="Hackensack"/>
    <s v=" New Jersey"/>
    <s v=" United States"/>
    <m/>
    <n v="306"/>
    <n v="355"/>
    <n v="356"/>
  </r>
  <r>
    <x v="305"/>
    <x v="1536"/>
    <s v="Eau de Toilette"/>
    <n v="17.34"/>
    <s v="US $17.34"/>
    <n v="10"/>
    <s v="More than 10 available / 460 sold"/>
    <n v="460"/>
    <s v="May 19, 2024 09:13:03 PDT"/>
    <s v="Hackensack, New Jersey, United States"/>
    <x v="1"/>
    <n v="7976.4"/>
    <s v="Hackensack"/>
    <s v=" New Jersey"/>
    <s v=" United States"/>
    <m/>
    <n v="306"/>
    <n v="374"/>
    <n v="544"/>
  </r>
  <r>
    <x v="305"/>
    <x v="1537"/>
    <s v="Eau de Toilette"/>
    <n v="34.99"/>
    <s v="US $34.99/ea"/>
    <n v="10"/>
    <s v="More than 10 available / 457 sold"/>
    <n v="457"/>
    <s v="May 21, 2024 09:49:10 PDT"/>
    <s v="Detroit, Michigan, United States"/>
    <x v="1"/>
    <n v="15990.43"/>
    <s v="Detroit"/>
    <s v=" Michigan"/>
    <s v=" United States"/>
    <m/>
    <n v="306"/>
    <n v="378"/>
    <n v="365"/>
  </r>
  <r>
    <x v="305"/>
    <x v="1538"/>
    <s v="Eau de Parfum"/>
    <n v="45.93"/>
    <s v="US $45.93/ea"/>
    <n v="153"/>
    <s v="153 available / 417 sold"/>
    <n v="417"/>
    <s v="May 24, 2024 10:48:09 PDT"/>
    <s v="Dallas, Texas, United States"/>
    <x v="0"/>
    <n v="19152.810000000001"/>
    <s v="Dallas"/>
    <s v=" Texas"/>
    <s v=" United States"/>
    <m/>
    <n v="306"/>
    <n v="403"/>
    <n v="325"/>
  </r>
  <r>
    <x v="305"/>
    <x v="1539"/>
    <s v="Eau de Toilette"/>
    <n v="47.69"/>
    <s v="US $47.69/ea"/>
    <n v="41"/>
    <s v="41 available / 269 sold"/>
    <n v="269"/>
    <s v="May 22, 2024 23:11:31 PDT"/>
    <s v="Dallas, Texas, United States"/>
    <x v="0"/>
    <n v="12828.609999999999"/>
    <s v="Dallas"/>
    <s v=" Texas"/>
    <s v=" United States"/>
    <m/>
    <n v="306"/>
    <n v="511"/>
    <n v="419"/>
  </r>
  <r>
    <x v="305"/>
    <x v="1540"/>
    <s v="Eau de Toilette"/>
    <n v="49.99"/>
    <s v="US $49.99"/>
    <n v="10"/>
    <s v="More than 10 available / 243 sold"/>
    <n v="243"/>
    <s v="Mar 12, 2024 08:24:51 PDT"/>
    <s v="Miami, Florida, United States"/>
    <x v="1"/>
    <n v="12147.57"/>
    <s v="Miami"/>
    <s v=" Florida"/>
    <s v=" United States"/>
    <m/>
    <n v="306"/>
    <n v="541"/>
    <n v="432"/>
  </r>
  <r>
    <x v="305"/>
    <x v="1541"/>
    <s v="Eau de Cologne"/>
    <n v="53.99"/>
    <s v="US $53.99/ea"/>
    <n v="129"/>
    <s v="129 available / 229 sold"/>
    <n v="229"/>
    <s v="May 24, 2024 06:09:16 PDT"/>
    <s v="Dallas, Texas, United States"/>
    <x v="1"/>
    <n v="12363.710000000001"/>
    <s v="Dallas"/>
    <s v=" Texas"/>
    <s v=" United States"/>
    <m/>
    <n v="306"/>
    <n v="560"/>
    <n v="428"/>
  </r>
  <r>
    <x v="305"/>
    <x v="1542"/>
    <s v="Eau de Toilette"/>
    <n v="34.99"/>
    <s v="US $34.99/ea"/>
    <n v="7"/>
    <s v="7 available / 225 sold"/>
    <n v="225"/>
    <s v="May 24, 2024 05:43:51 PDT"/>
    <s v="Highland Park, Michigan, United States"/>
    <x v="1"/>
    <n v="7872.75"/>
    <s v="Highland Park"/>
    <s v=" Michigan"/>
    <s v=" United States"/>
    <m/>
    <n v="306"/>
    <n v="566"/>
    <n v="549"/>
  </r>
  <r>
    <x v="305"/>
    <x v="1543"/>
    <s v="Eau de Toilette"/>
    <n v="45.99"/>
    <s v="US $45.99"/>
    <n v="10"/>
    <s v="More than 10 available / 201 sold"/>
    <n v="201"/>
    <s v="May 08, 2024 11:22:02 PDT"/>
    <s v="Miami, Florida, United States"/>
    <x v="0"/>
    <n v="9243.99"/>
    <s v="Miami"/>
    <s v=" Florida"/>
    <s v=" United States"/>
    <m/>
    <n v="306"/>
    <n v="588"/>
    <n v="513"/>
  </r>
  <r>
    <x v="305"/>
    <x v="1544"/>
    <s v="Eau de Toilette"/>
    <n v="28.99"/>
    <s v="US $28.99"/>
    <n v="10"/>
    <s v="More than 10 available / 180 sold"/>
    <n v="180"/>
    <s v="Mar 18, 2024 09:08:20 PDT"/>
    <s v="Miami, Florida, United States"/>
    <x v="1"/>
    <n v="5218.2"/>
    <s v="Miami"/>
    <s v=" Florida"/>
    <s v=" United States"/>
    <m/>
    <n v="306"/>
    <n v="606"/>
    <n v="672"/>
  </r>
  <r>
    <x v="305"/>
    <x v="1545"/>
    <s v="Eau de Toilette"/>
    <n v="29.99"/>
    <s v="US $29.99/ea"/>
    <n v="8"/>
    <s v="8 available / 169 sold"/>
    <n v="169"/>
    <s v="May 24, 2024 06:07:43 PDT"/>
    <s v="Laughlin, Nevada, United States"/>
    <x v="1"/>
    <n v="5068.3099999999995"/>
    <s v="Laughlin"/>
    <s v=" Nevada"/>
    <s v=" United States"/>
    <m/>
    <n v="306"/>
    <n v="631"/>
    <n v="678"/>
  </r>
  <r>
    <x v="305"/>
    <x v="1546"/>
    <s v="Eau de Cologne"/>
    <n v="41.44"/>
    <s v="US $41.44/ea"/>
    <n v="84"/>
    <s v="84 available / 145 sold"/>
    <n v="145"/>
    <s v="May 20, 2024 23:05:25 PDT"/>
    <s v="Dallas, Texas, United States"/>
    <x v="1"/>
    <n v="6008.7999999999993"/>
    <s v="Dallas"/>
    <s v=" Texas"/>
    <s v=" United States"/>
    <m/>
    <n v="306"/>
    <n v="674"/>
    <n v="638"/>
  </r>
  <r>
    <x v="305"/>
    <x v="1547"/>
    <s v="Eau de Toilette"/>
    <n v="54.52"/>
    <s v="US $54.52/ea"/>
    <n v="51"/>
    <s v="51 available / 143 sold"/>
    <n v="143"/>
    <s v="May 23, 2024 08:22:12 PDT"/>
    <s v="Dallas, Texas, United States"/>
    <x v="1"/>
    <n v="7796.3600000000006"/>
    <s v="Dallas"/>
    <s v=" Texas"/>
    <s v=" United States"/>
    <m/>
    <n v="306"/>
    <n v="681"/>
    <n v="551"/>
  </r>
  <r>
    <x v="305"/>
    <x v="1548"/>
    <s v="Eau de Toilette"/>
    <n v="31.99"/>
    <s v="US $31.99/ea"/>
    <n v="10"/>
    <s v="More than 10 available / 103 sold"/>
    <n v="103"/>
    <s v="May 19, 2024 07:45:31 PDT"/>
    <s v="Southgate, Michigan, United States"/>
    <x v="1"/>
    <n v="3294.97"/>
    <s v="Southgate"/>
    <s v=" Michigan"/>
    <s v=" United States"/>
    <m/>
    <n v="306"/>
    <n v="784"/>
    <n v="802"/>
  </r>
  <r>
    <x v="305"/>
    <x v="1549"/>
    <s v="Eau de Toilette"/>
    <n v="20.309999999999999"/>
    <s v="US $20.31/ea"/>
    <n v="8"/>
    <s v="8 available / 84 sold"/>
    <n v="84"/>
    <s v="May 15, 2024 09:11:16 PDT"/>
    <s v="Dallas, Texas, United States"/>
    <x v="0"/>
    <n v="1706.04"/>
    <s v="Dallas"/>
    <s v=" Texas"/>
    <s v=" United States"/>
    <m/>
    <n v="306"/>
    <n v="832"/>
    <n v="1027"/>
  </r>
  <r>
    <x v="305"/>
    <x v="1550"/>
    <s v="Sensuous Body Moisturizer"/>
    <n v="28.4"/>
    <s v="US $28.40/ea"/>
    <n v="10"/>
    <s v="More than 10 available / 65 sold"/>
    <n v="65"/>
    <s v="Feb 22, 2024 16:27:17 PST"/>
    <s v="Midway City, California, United States"/>
    <x v="0"/>
    <n v="1846"/>
    <s v="Midway City"/>
    <s v=" California"/>
    <s v=" United States"/>
    <m/>
    <n v="306"/>
    <n v="913"/>
    <n v="992"/>
  </r>
  <r>
    <x v="305"/>
    <x v="1551"/>
    <s v="Eau de Cologne"/>
    <n v="29.99"/>
    <s v="US $29.99"/>
    <n v="10"/>
    <s v="More than 10 available / 60 sold"/>
    <n v="60"/>
    <s v="May 10, 2024 07:19:49 PDT"/>
    <s v="Miami, Florida, United States"/>
    <x v="1"/>
    <n v="1799.3999999999999"/>
    <s v="Miami"/>
    <s v=" Florida"/>
    <s v=" United States"/>
    <m/>
    <n v="306"/>
    <n v="940"/>
    <n v="1004"/>
  </r>
  <r>
    <x v="305"/>
    <x v="1552"/>
    <s v="Eau de Toilette"/>
    <n v="31.99"/>
    <s v="US $31.99/ea"/>
    <n v="5"/>
    <s v="5 available / 56 sold"/>
    <n v="56"/>
    <s v="May 23, 2024 07:16:20 PDT"/>
    <s v="Ecorse, Michigan, United States"/>
    <x v="1"/>
    <n v="1791.4399999999998"/>
    <s v="Ecorse"/>
    <s v=" Michigan"/>
    <s v=" United States"/>
    <m/>
    <n v="306"/>
    <n v="961"/>
    <n v="1005"/>
  </r>
  <r>
    <x v="305"/>
    <x v="1553"/>
    <s v="Eau de Toilette"/>
    <n v="31.99"/>
    <s v="US $31.99/ea"/>
    <n v="6"/>
    <s v="6 available / 44 sold"/>
    <n v="44"/>
    <s v="May 24, 2024 08:35:47 PDT"/>
    <s v="Dearborn, Michigan, United States"/>
    <x v="1"/>
    <n v="1407.56"/>
    <s v="Dearborn"/>
    <s v=" Michigan"/>
    <s v=" United States"/>
    <m/>
    <n v="306"/>
    <n v="1038"/>
    <n v="1105"/>
  </r>
  <r>
    <x v="305"/>
    <x v="1554"/>
    <s v="Eau de Toilette"/>
    <n v="29.46"/>
    <s v="US $29.46"/>
    <n v="10"/>
    <s v="More than 10 available / 43 sold"/>
    <n v="43"/>
    <s v="May 22, 2024 10:10:03 PDT"/>
    <s v="Hackensack, New Jersey, United States"/>
    <x v="1"/>
    <n v="1266.78"/>
    <s v="Hackensack"/>
    <s v=" New Jersey"/>
    <s v=" United States"/>
    <m/>
    <n v="306"/>
    <n v="1044"/>
    <n v="1150"/>
  </r>
  <r>
    <x v="305"/>
    <x v="1555"/>
    <s v="Eau de Parfum"/>
    <n v="89.25"/>
    <s v="US $89.25/ea"/>
    <n v="10"/>
    <s v="More than 10 available / 39 sold"/>
    <n v="39"/>
    <s v="May 17, 2024 09:28:09 PDT"/>
    <s v="Lynwood, California, United States"/>
    <x v="1"/>
    <n v="3480.75"/>
    <s v="Lynwood"/>
    <s v=" California"/>
    <s v=" United States"/>
    <m/>
    <n v="306"/>
    <n v="1085"/>
    <n v="783"/>
  </r>
  <r>
    <x v="305"/>
    <x v="1556"/>
    <s v="Eau de Toilette"/>
    <n v="36.99"/>
    <s v="US $36.99/ea"/>
    <n v="6"/>
    <s v="6 available / 39 sold"/>
    <n v="39"/>
    <s v="May 24, 2024 09:46:54 PDT"/>
    <s v="Dearborn Heights, Michigan, United States"/>
    <x v="1"/>
    <n v="1442.6100000000001"/>
    <s v="Dearborn Heights"/>
    <s v=" Michigan"/>
    <s v=" United States"/>
    <m/>
    <n v="306"/>
    <n v="1085"/>
    <n v="1090"/>
  </r>
  <r>
    <x v="305"/>
    <x v="1557"/>
    <s v="Eau de Toilette"/>
    <n v="41.95"/>
    <s v="US $41.95/ea"/>
    <n v="7"/>
    <s v="7 available / 37 sold"/>
    <n v="37"/>
    <s v="May 19, 2024 19:20:33 PDT"/>
    <s v="San Jose, California, United States"/>
    <x v="1"/>
    <n v="1552.15"/>
    <s v="San Jose"/>
    <s v=" California"/>
    <s v=" United States"/>
    <m/>
    <n v="306"/>
    <n v="1108"/>
    <n v="1065"/>
  </r>
  <r>
    <x v="305"/>
    <x v="1558"/>
    <s v="Eau de Toilette"/>
    <n v="31.99"/>
    <s v="US $31.99"/>
    <n v="9"/>
    <s v="9 available / 35 sold"/>
    <n v="35"/>
    <s v="May 24, 2024 02:00:07 PDT"/>
    <s v="Hackensack, New Jersey, United States"/>
    <x v="1"/>
    <n v="1119.6499999999999"/>
    <s v="Hackensack"/>
    <s v=" New Jersey"/>
    <s v=" United States"/>
    <m/>
    <n v="306"/>
    <n v="1131"/>
    <n v="1210"/>
  </r>
  <r>
    <x v="305"/>
    <x v="1529"/>
    <s v="Eau de Parfum"/>
    <n v="46.94"/>
    <s v="US $46.94"/>
    <n v="10"/>
    <s v="More than 10 available / 32 sold"/>
    <n v="32"/>
    <s v="May 21, 2024 07:49:00 PDT"/>
    <s v="Centralia, Washington, United States"/>
    <x v="0"/>
    <n v="1502.08"/>
    <s v="Centralia"/>
    <s v=" Washington"/>
    <s v=" United States"/>
    <m/>
    <n v="306"/>
    <n v="1163"/>
    <n v="1074"/>
  </r>
  <r>
    <x v="305"/>
    <x v="1559"/>
    <s v="Eau de Parfum"/>
    <n v="43"/>
    <s v="US $43.00"/>
    <n v="5"/>
    <s v="5 available / 32 sold"/>
    <n v="32"/>
    <s v="May 20, 2024 10:33:43 PDT"/>
    <s v="Hamtramck, Michigan, United States"/>
    <x v="1"/>
    <n v="1376"/>
    <s v="Hamtramck"/>
    <s v=" Michigan"/>
    <s v=" United States"/>
    <m/>
    <n v="306"/>
    <n v="1163"/>
    <n v="1115"/>
  </r>
  <r>
    <x v="305"/>
    <x v="1560"/>
    <s v="Eau de Toilette"/>
    <n v="34.99"/>
    <s v="US $34.99/ea"/>
    <n v="5"/>
    <s v="5 available / 31 sold"/>
    <n v="31"/>
    <s v="May 18, 2024 08:45:33 PDT"/>
    <s v="Dearborn, Michigan, United States"/>
    <x v="1"/>
    <n v="1084.69"/>
    <s v="Dearborn"/>
    <s v=" Michigan"/>
    <s v=" United States"/>
    <m/>
    <n v="306"/>
    <n v="1177"/>
    <n v="1230"/>
  </r>
  <r>
    <x v="305"/>
    <x v="1561"/>
    <s v="Eau de Toilette"/>
    <n v="44.99"/>
    <s v="US $44.99"/>
    <n v="10"/>
    <s v="More than 10 available / 27 sold"/>
    <n v="27"/>
    <s v="May 08, 2024 10:18:58 PDT"/>
    <s v="Miami, Florida, United States"/>
    <x v="1"/>
    <n v="1214.73"/>
    <s v="Miami"/>
    <s v=" Florida"/>
    <s v=" United States"/>
    <m/>
    <n v="306"/>
    <n v="1226"/>
    <n v="1168"/>
  </r>
  <r>
    <x v="305"/>
    <x v="1562"/>
    <s v="Eau de Toilette"/>
    <n v="28.2"/>
    <s v="US $28.20/ea"/>
    <n v="8"/>
    <s v="8 available / 24 sold"/>
    <n v="24"/>
    <s v="May 21, 2024 10:01:54 PDT"/>
    <s v="Hamtramck, Michigan, United States"/>
    <x v="1"/>
    <n v="676.8"/>
    <s v="Hamtramck"/>
    <s v=" Michigan"/>
    <s v=" United States"/>
    <m/>
    <n v="306"/>
    <n v="1275"/>
    <n v="1382"/>
  </r>
  <r>
    <x v="305"/>
    <x v="1563"/>
    <s v="Eau de Parfum"/>
    <n v="53.99"/>
    <s v="US $53.99"/>
    <n v="2"/>
    <s v="2 available / 16 sold"/>
    <n v="16"/>
    <s v="May 20, 2024 01:23:56 PDT"/>
    <s v="Orlando, Florida, United States"/>
    <x v="1"/>
    <n v="863.84"/>
    <s v="Orlando"/>
    <s v=" Florida"/>
    <s v=" United States"/>
    <m/>
    <n v="306"/>
    <n v="1433"/>
    <n v="1303"/>
  </r>
  <r>
    <x v="305"/>
    <x v="1564"/>
    <s v="Eau de Toilette"/>
    <n v="31.99"/>
    <s v="US $31.99/ea"/>
    <n v="6"/>
    <s v="6 available / 15 sold"/>
    <n v="15"/>
    <s v="May 13, 2024 09:33:41 PDT"/>
    <s v="Dearborn Heights, Michigan, United States"/>
    <x v="1"/>
    <n v="479.84999999999997"/>
    <s v="Dearborn Heights"/>
    <s v=" Michigan"/>
    <s v=" United States"/>
    <m/>
    <n v="306"/>
    <n v="1456"/>
    <n v="1519"/>
  </r>
  <r>
    <x v="305"/>
    <x v="1542"/>
    <s v="Eau de Toilette"/>
    <n v="44.99"/>
    <s v="US $44.99/ea"/>
    <n v="6"/>
    <s v="6 available / 14 sold"/>
    <n v="14"/>
    <s v="May 21, 2024 23:16:01 PDT"/>
    <s v="Warren, Michigan, United States"/>
    <x v="1"/>
    <n v="629.86"/>
    <s v="Warren"/>
    <s v=" Michigan"/>
    <s v=" United States"/>
    <m/>
    <n v="306"/>
    <n v="1480"/>
    <n v="1417"/>
  </r>
  <r>
    <x v="305"/>
    <x v="1565"/>
    <s v="Eau de Toilette"/>
    <n v="22.99"/>
    <s v="US $22.99/ea"/>
    <n v="6"/>
    <s v="6 available / 14 sold"/>
    <n v="14"/>
    <s v="May 12, 2024 17:06:25 PDT"/>
    <s v="Brooklyn, New York, United States"/>
    <x v="1"/>
    <n v="321.85999999999996"/>
    <s v="Brooklyn"/>
    <s v=" New York"/>
    <s v=" United States"/>
    <m/>
    <n v="306"/>
    <n v="1480"/>
    <n v="1639"/>
  </r>
  <r>
    <x v="305"/>
    <x v="1566"/>
    <s v="Eau de Toilette"/>
    <n v="43.98"/>
    <s v="US $43.98"/>
    <n v="7"/>
    <s v="7 available / 12 sold"/>
    <n v="12"/>
    <s v=""/>
    <s v="Bellaire, Texas, United States"/>
    <x v="0"/>
    <n v="527.76"/>
    <s v="Bellaire"/>
    <s v=" Texas"/>
    <s v=" United States"/>
    <m/>
    <n v="306"/>
    <n v="1531"/>
    <n v="1488"/>
  </r>
  <r>
    <x v="305"/>
    <x v="1567"/>
    <s v="Eau de Toilette"/>
    <n v="29.99"/>
    <s v="US $29.99/ea"/>
    <n v="10"/>
    <s v="More than 10 available / 8 sold"/>
    <n v="8"/>
    <s v="Apr 26, 2024 20:26:52 PDT"/>
    <s v="Middletown, Delaware, United States"/>
    <x v="1"/>
    <n v="239.92"/>
    <s v="Middletown"/>
    <s v=" Delaware"/>
    <s v=" United States"/>
    <m/>
    <n v="306"/>
    <n v="1644"/>
    <n v="1711"/>
  </r>
  <r>
    <x v="305"/>
    <x v="1568"/>
    <s v="Eau de Toilette"/>
    <n v="25"/>
    <s v="US $25.00/ea"/>
    <n v="5"/>
    <s v="5 available / 8 sold"/>
    <n v="8"/>
    <s v="Apr 11, 2024 04:33:41 PDT"/>
    <s v="Nine Mile Falls, Washington, United States"/>
    <x v="1"/>
    <n v="200"/>
    <s v="Nine Mile Falls"/>
    <s v=" Washington"/>
    <s v=" United States"/>
    <m/>
    <n v="306"/>
    <n v="1644"/>
    <n v="1751"/>
  </r>
  <r>
    <x v="305"/>
    <x v="1569"/>
    <s v="Eau de Toilette"/>
    <n v="36.99"/>
    <s v="US $36.99/ea"/>
    <n v="5"/>
    <s v="5 available / 7 sold"/>
    <n v="7"/>
    <s v="May 23, 2024 09:45:25 PDT"/>
    <s v="Hamtramck, Michigan, United States"/>
    <x v="1"/>
    <n v="258.93"/>
    <s v="Hamtramck"/>
    <s v=" Michigan"/>
    <s v=" United States"/>
    <m/>
    <n v="306"/>
    <n v="1686"/>
    <n v="1698"/>
  </r>
  <r>
    <x v="305"/>
    <x v="1570"/>
    <s v="Eau de Parfum"/>
    <n v="12.99"/>
    <s v="US $12.99/ea"/>
    <n v="5"/>
    <s v="5 available / 5 sold"/>
    <n v="5"/>
    <s v="May 09, 2024 04:53:41 PDT"/>
    <s v="Brooklyn, New York, United States"/>
    <x v="1"/>
    <n v="64.95"/>
    <s v="Brooklyn"/>
    <s v=" New York"/>
    <s v=" United States"/>
    <m/>
    <n v="306"/>
    <n v="1754"/>
    <n v="1928"/>
  </r>
  <r>
    <x v="305"/>
    <x v="1571"/>
    <s v="Eau de Toilette"/>
    <n v="44.49"/>
    <s v="US $44.49/ea"/>
    <n v="5"/>
    <s v="5 available / 4 sold"/>
    <n v="4"/>
    <s v="May 18, 2024 08:26:37 PDT"/>
    <s v="Flat Lick, Kentucky, United States"/>
    <x v="1"/>
    <n v="177.96"/>
    <s v="Flat Lick"/>
    <s v=" Kentucky"/>
    <s v=" United States"/>
    <m/>
    <n v="306"/>
    <n v="1798"/>
    <n v="1781"/>
  </r>
  <r>
    <x v="305"/>
    <x v="1572"/>
    <s v="Eau de Parfum"/>
    <n v="44.99"/>
    <s v="US $44.99/ea"/>
    <n v="7"/>
    <s v="7 available / 3 sold"/>
    <n v="3"/>
    <s v="May 20, 2024 00:26:46 PDT"/>
    <s v="Warren, Michigan, United States"/>
    <x v="0"/>
    <n v="134.97"/>
    <s v="Warren"/>
    <s v=" Michigan"/>
    <s v=" United States"/>
    <m/>
    <n v="306"/>
    <n v="1848"/>
    <n v="1834"/>
  </r>
  <r>
    <x v="305"/>
    <x v="1573"/>
    <s v="Eau de Toilette"/>
    <n v="26.5"/>
    <s v="US $26.50"/>
    <n v="3"/>
    <s v="3 available / 3 sold"/>
    <n v="3"/>
    <s v="May 22, 2024 18:18:03 PDT"/>
    <s v="Henrico, Virginia, United States"/>
    <x v="1"/>
    <n v="79.5"/>
    <s v="Henrico"/>
    <s v=" Virginia"/>
    <s v=" United States"/>
    <m/>
    <n v="306"/>
    <n v="1848"/>
    <n v="1901"/>
  </r>
  <r>
    <x v="305"/>
    <x v="1574"/>
    <s v="Eau de Toilette"/>
    <n v="22.5"/>
    <s v="US $22.50"/>
    <n v="10"/>
    <s v="More than 10 available / 2 sold"/>
    <n v="2"/>
    <s v=""/>
    <s v="Mesa, Arizona, United States"/>
    <x v="1"/>
    <n v="45"/>
    <s v="Mesa"/>
    <s v=" Arizona"/>
    <s v=" United States"/>
    <m/>
    <n v="306"/>
    <n v="1891"/>
    <n v="1948"/>
  </r>
  <r>
    <x v="306"/>
    <x v="1575"/>
    <s v="Eau de Parfum"/>
    <n v="45.11"/>
    <s v="US $45.11"/>
    <m/>
    <s v="Limited quantity available / 258 sold"/>
    <n v="258"/>
    <s v="May 24, 2024 09:50:28 PDT"/>
    <s v="Brooklyn, New York, United States"/>
    <x v="1"/>
    <n v="11638.38"/>
    <s v="Brooklyn"/>
    <s v=" New York"/>
    <s v=" United States"/>
    <m/>
    <n v="307"/>
    <n v="521"/>
    <n v="442"/>
  </r>
  <r>
    <x v="306"/>
    <x v="1576"/>
    <s v="Eau de Parfum"/>
    <n v="53.99"/>
    <s v="US $53.99/ea"/>
    <n v="12"/>
    <s v="12 available / 140 sold"/>
    <n v="140"/>
    <s v="May 24, 2024 09:23:11 PDT"/>
    <s v="Melissa, Texas, United States"/>
    <x v="1"/>
    <n v="7558.6"/>
    <s v="Melissa"/>
    <s v=" Texas"/>
    <s v=" United States"/>
    <m/>
    <n v="307"/>
    <n v="686"/>
    <n v="560"/>
  </r>
  <r>
    <x v="306"/>
    <x v="1577"/>
    <s v="Eau de Parfum"/>
    <n v="45"/>
    <s v="US $45.00/ea"/>
    <n v="8"/>
    <s v="8 available / 37 sold"/>
    <n v="37"/>
    <s v="May 17, 2024 09:22:33 PDT"/>
    <s v="San Diego, California, United States"/>
    <x v="1"/>
    <n v="1665"/>
    <s v="San Diego"/>
    <s v=" California"/>
    <s v=" United States"/>
    <m/>
    <n v="307"/>
    <n v="1108"/>
    <n v="1038"/>
  </r>
  <r>
    <x v="306"/>
    <x v="1578"/>
    <s v="Eau de Parfum"/>
    <n v="78"/>
    <s v="US $78.00"/>
    <n v="6"/>
    <s v="6 available / 27 sold"/>
    <n v="27"/>
    <s v="May 20, 2024 13:03:25 PDT"/>
    <s v="Astoria, New York, United States"/>
    <x v="1"/>
    <n v="2106"/>
    <s v="Astoria"/>
    <s v=" New York"/>
    <s v=" United States"/>
    <m/>
    <n v="307"/>
    <n v="1226"/>
    <n v="941"/>
  </r>
  <r>
    <x v="306"/>
    <x v="1579"/>
    <s v="Eau de Parfum"/>
    <n v="16.97"/>
    <s v="US $16.97"/>
    <n v="10"/>
    <s v="More than 10 available / 16 sold"/>
    <n v="16"/>
    <s v="May 15, 2024 18:42:00 PDT"/>
    <s v="Buhl, Idaho, United States"/>
    <x v="1"/>
    <n v="271.52"/>
    <s v="Buhl"/>
    <s v=" Idaho"/>
    <s v=" United States"/>
    <m/>
    <n v="307"/>
    <n v="1433"/>
    <n v="1686"/>
  </r>
  <r>
    <x v="306"/>
    <x v="1580"/>
    <s v="Eau de Parfum"/>
    <n v="38"/>
    <s v="US $38.00"/>
    <n v="8"/>
    <s v="8 available / 12 sold"/>
    <n v="12"/>
    <s v="May 17, 2024 18:15:39 PDT"/>
    <s v="DELHI, DELHI, India"/>
    <x v="1"/>
    <n v="456"/>
    <s v="DELHI"/>
    <s v=" DELHI"/>
    <s v=" India"/>
    <m/>
    <n v="307"/>
    <n v="1531"/>
    <n v="1534"/>
  </r>
  <r>
    <x v="306"/>
    <x v="1581"/>
    <s v="Eau de Parfum"/>
    <n v="41.95"/>
    <s v="US $41.95"/>
    <m/>
    <s v="Last One / 7 sold"/>
    <n v="7"/>
    <s v="May 20, 2024 09:41:59 PDT"/>
    <s v="Bridgeview, Illinois, United States"/>
    <x v="1"/>
    <n v="293.65000000000003"/>
    <s v="Bridgeview"/>
    <s v=" Illinois"/>
    <s v=" United States"/>
    <m/>
    <n v="307"/>
    <n v="1686"/>
    <n v="1673"/>
  </r>
  <r>
    <x v="306"/>
    <x v="1582"/>
    <s v="Fragrances"/>
    <n v="18.79"/>
    <s v="US $18.79"/>
    <n v="3"/>
    <s v="3 available / 5 sold"/>
    <n v="5"/>
    <s v="May 22, 2024 14:38:40 PDT"/>
    <s v="Brooklyn, New York, United States"/>
    <x v="0"/>
    <n v="93.949999999999989"/>
    <s v="Brooklyn"/>
    <s v=" New York"/>
    <s v=" United States"/>
    <m/>
    <n v="307"/>
    <n v="1754"/>
    <n v="1882"/>
  </r>
  <r>
    <x v="306"/>
    <x v="1583"/>
    <s v="Eau de Parfum"/>
    <n v="25.99"/>
    <s v="US $25.99"/>
    <n v="10"/>
    <s v="More than 10 available / 3 sold"/>
    <n v="3"/>
    <s v="May 19, 2024 15:48:43 PDT"/>
    <s v="Windsor Mill, Maryland, United States"/>
    <x v="1"/>
    <n v="77.97"/>
    <s v="Windsor Mill"/>
    <s v=" Maryland"/>
    <s v=" United States"/>
    <m/>
    <n v="307"/>
    <n v="1848"/>
    <n v="1904"/>
  </r>
  <r>
    <x v="306"/>
    <x v="1584"/>
    <s v="Eau de Parfum"/>
    <n v="49.5"/>
    <s v="US $49.50/ea"/>
    <n v="10"/>
    <s v="More than 10 available / 2 sold"/>
    <n v="2"/>
    <s v=""/>
    <s v="Miami, Florida, United States"/>
    <x v="1"/>
    <n v="99"/>
    <s v="Miami"/>
    <s v=" Florida"/>
    <s v=" United States"/>
    <m/>
    <n v="307"/>
    <n v="1891"/>
    <n v="1874"/>
  </r>
  <r>
    <x v="307"/>
    <x v="1585"/>
    <s v="cologne"/>
    <n v="30.95"/>
    <s v="US $30.95"/>
    <n v="13"/>
    <s v="13 available / 4 sold"/>
    <n v="4"/>
    <s v="May 19, 2024 06:43:30 PDT"/>
    <s v="Maiden, North Carolina, United States"/>
    <x v="1"/>
    <n v="123.8"/>
    <s v="Maiden"/>
    <s v=" North Carolina"/>
    <s v=" United States"/>
    <m/>
    <n v="308"/>
    <n v="1798"/>
    <n v="1850"/>
  </r>
  <r>
    <x v="308"/>
    <x v="1586"/>
    <s v="Eau de Toilette"/>
    <n v="7.99"/>
    <s v="US $7.99"/>
    <n v="8"/>
    <s v="8 available / 131 sold"/>
    <n v="131"/>
    <s v="May 21, 2024 10:24:12 PDT"/>
    <s v="Highland Park, Michigan, United States"/>
    <x v="0"/>
    <n v="1046.69"/>
    <s v="Highland Park"/>
    <s v=" Michigan"/>
    <s v=" United States"/>
    <m/>
    <n v="309"/>
    <n v="698"/>
    <n v="1243"/>
  </r>
  <r>
    <x v="309"/>
    <x v="1587"/>
    <s v="Eau de Toilette"/>
    <n v="25.96"/>
    <s v="US $25.96/ea"/>
    <m/>
    <s v="Limited quantity available / 214 sold"/>
    <n v="214"/>
    <s v="May 06, 2024 21:18:47 PDT"/>
    <s v="Dallas, Texas, United States"/>
    <x v="1"/>
    <n v="5555.4400000000005"/>
    <s v="Dallas"/>
    <s v=" Texas"/>
    <s v=" United States"/>
    <m/>
    <n v="310"/>
    <n v="576"/>
    <n v="659"/>
  </r>
  <r>
    <x v="309"/>
    <x v="1588"/>
    <s v="Perfume"/>
    <n v="85.2"/>
    <s v="US $85.20"/>
    <n v="4"/>
    <s v="4 available / 73 sold"/>
    <n v="73"/>
    <s v="May 22, 2024 16:53:06 PDT"/>
    <s v="Miami, Florida, United States"/>
    <x v="1"/>
    <n v="6219.6"/>
    <s v="Miami"/>
    <s v=" Florida"/>
    <s v=" United States"/>
    <m/>
    <n v="310"/>
    <n v="880"/>
    <n v="624"/>
  </r>
  <r>
    <x v="309"/>
    <x v="1589"/>
    <s v="Eau de Toilette"/>
    <n v="22.99"/>
    <s v="US $22.99"/>
    <m/>
    <s v="Last One / 12 sold"/>
    <n v="12"/>
    <s v="May 21, 2024 16:52:49 PDT"/>
    <s v="New York, New York, United States"/>
    <x v="1"/>
    <n v="275.88"/>
    <s v="New York"/>
    <s v=" New York"/>
    <s v=" United States"/>
    <m/>
    <n v="310"/>
    <n v="1531"/>
    <n v="1683"/>
  </r>
  <r>
    <x v="310"/>
    <x v="1590"/>
    <s v="Eau de Parfum"/>
    <n v="12.49"/>
    <s v="US $12.49/ea"/>
    <n v="5"/>
    <s v="5 available / 10 sold"/>
    <n v="10"/>
    <s v="May 04, 2024 19:06:40 PDT"/>
    <s v="Portland, Oregon, United States"/>
    <x v="0"/>
    <n v="124.9"/>
    <s v="Portland"/>
    <s v=" Oregon"/>
    <s v=" United States"/>
    <m/>
    <n v="311"/>
    <n v="1586"/>
    <n v="1849"/>
  </r>
  <r>
    <x v="311"/>
    <x v="1591"/>
    <s v="Parfum"/>
    <n v="23.99"/>
    <s v="US $23.99/ea"/>
    <n v="10"/>
    <s v="More than 10 available / 95 sold"/>
    <n v="95"/>
    <s v="Apr 20, 2024 08:52:02 PDT"/>
    <s v="Edison, New Jersey, United States"/>
    <x v="0"/>
    <n v="2279.0499999999997"/>
    <s v="Edison"/>
    <s v=" New Jersey"/>
    <s v=" United States"/>
    <m/>
    <n v="312"/>
    <n v="806"/>
    <n v="916"/>
  </r>
  <r>
    <x v="311"/>
    <x v="1592"/>
    <s v="Perfume"/>
    <n v="72"/>
    <s v="US $72.00/ea"/>
    <n v="8"/>
    <s v="8 available / 41 sold"/>
    <n v="41"/>
    <s v="Apr 06, 2024 09:39:08 PDT"/>
    <s v="Congers, New York, United States"/>
    <x v="0"/>
    <n v="2952"/>
    <s v="Congers"/>
    <s v=" New York"/>
    <s v=" United States"/>
    <m/>
    <n v="312"/>
    <n v="1064"/>
    <n v="836"/>
  </r>
  <r>
    <x v="311"/>
    <x v="1593"/>
    <s v="Eau de Parfum"/>
    <n v="29.95"/>
    <s v="US $29.95/ea"/>
    <n v="10"/>
    <s v="More than 10 available / 14 sold"/>
    <n v="14"/>
    <s v=""/>
    <s v="Keyport, New Jersey, United States"/>
    <x v="0"/>
    <n v="419.3"/>
    <s v="Keyport"/>
    <s v=" New Jersey"/>
    <s v=" United States"/>
    <m/>
    <n v="312"/>
    <n v="1480"/>
    <n v="1567"/>
  </r>
  <r>
    <x v="311"/>
    <x v="1594"/>
    <s v="Eau de Parfum"/>
    <n v="99"/>
    <s v="US $99.00"/>
    <n v="5"/>
    <s v="5 available / 7 sold"/>
    <n v="7"/>
    <s v="May 20, 2024 03:26:06 PDT"/>
    <s v="Congers, New York, United States"/>
    <x v="0"/>
    <n v="693"/>
    <s v="Congers"/>
    <s v=" New York"/>
    <s v=" United States"/>
    <m/>
    <n v="312"/>
    <n v="1686"/>
    <n v="1374"/>
  </r>
  <r>
    <x v="312"/>
    <x v="1595"/>
    <s v="Eau de Toilette"/>
    <n v="42.95"/>
    <s v="US $42.95/ea"/>
    <n v="10"/>
    <s v="More than 10 available / 8 sold"/>
    <n v="8"/>
    <s v="May 04, 2024 05:03:56 PDT"/>
    <s v="Keyport, New Jersey, United States"/>
    <x v="1"/>
    <n v="343.6"/>
    <s v="Keyport"/>
    <s v=" New Jersey"/>
    <s v=" United States"/>
    <m/>
    <n v="313"/>
    <n v="1644"/>
    <n v="1616"/>
  </r>
  <r>
    <x v="313"/>
    <x v="1596"/>
    <s v="Eau de Toilette"/>
    <n v="24.55"/>
    <s v="US $24.55/ea"/>
    <n v="23"/>
    <s v="23 available / 433 sold"/>
    <n v="433"/>
    <s v="May 02, 2024 01:30:34 PDT"/>
    <s v="Dallas, Texas, United States"/>
    <x v="1"/>
    <n v="10630.15"/>
    <s v="Dallas"/>
    <s v=" Texas"/>
    <s v=" United States"/>
    <m/>
    <n v="314"/>
    <n v="391"/>
    <n v="464"/>
  </r>
  <r>
    <x v="314"/>
    <x v="1597"/>
    <s v="Eau de Cologne"/>
    <n v="17.89"/>
    <s v="US $17.89"/>
    <n v="5"/>
    <s v="5 available / 68 sold"/>
    <n v="68"/>
    <s v="May 22, 2024 02:15:28 PDT"/>
    <s v="Phillipsburg, New Jersey, United States"/>
    <x v="1"/>
    <n v="1216.52"/>
    <s v="Phillipsburg"/>
    <s v=" New Jersey"/>
    <s v=" United States"/>
    <m/>
    <n v="315"/>
    <n v="899"/>
    <n v="1166"/>
  </r>
  <r>
    <x v="314"/>
    <x v="1598"/>
    <s v="Eau de Parfum"/>
    <n v="129.99"/>
    <s v="US $129.99"/>
    <n v="5"/>
    <s v="5 available / 37 sold"/>
    <n v="37"/>
    <s v="May 24, 2024 09:25:04 PDT"/>
    <s v="United States, Canada"/>
    <x v="0"/>
    <n v="4809.63"/>
    <s v="United States"/>
    <s v=" Canada"/>
    <m/>
    <m/>
    <n v="315"/>
    <n v="1108"/>
    <n v="692"/>
  </r>
  <r>
    <x v="314"/>
    <x v="1599"/>
    <s v="Fragrances"/>
    <n v="159.99"/>
    <s v="US $159.99/ea"/>
    <n v="10"/>
    <s v="More than 10 available / 30 sold"/>
    <n v="30"/>
    <s v="May 21, 2024 18:00:42 PDT"/>
    <s v="New York, New York, Taiwan"/>
    <x v="1"/>
    <n v="4799.7000000000007"/>
    <s v="New York"/>
    <s v=" New York"/>
    <s v=" Taiwan"/>
    <m/>
    <n v="315"/>
    <n v="1184"/>
    <n v="693"/>
  </r>
  <r>
    <x v="314"/>
    <x v="1600"/>
    <s v="Eau de Parfum"/>
    <n v="109.99"/>
    <s v="US $109.99/ea"/>
    <n v="8"/>
    <s v="8 available / 26 sold"/>
    <n v="26"/>
    <s v="May 04, 2024 05:57:21 PDT"/>
    <s v="Rowland Heights, California, United States"/>
    <x v="1"/>
    <n v="2859.74"/>
    <s v="Rowland Heights"/>
    <s v=" California"/>
    <s v=" United States"/>
    <m/>
    <n v="315"/>
    <n v="1245"/>
    <n v="848"/>
  </r>
  <r>
    <x v="314"/>
    <x v="1601"/>
    <s v="Gift Sets"/>
    <n v="202.95"/>
    <s v="US $202.95/ea"/>
    <n v="2"/>
    <s v="2 available / 18 sold"/>
    <n v="18"/>
    <s v="May 24, 2024 07:55:27 PDT"/>
    <s v="Edison, New Jersey, United States"/>
    <x v="1"/>
    <n v="3653.1"/>
    <s v="Edison"/>
    <s v=" New Jersey"/>
    <s v=" United States"/>
    <m/>
    <n v="315"/>
    <n v="1389"/>
    <n v="770"/>
  </r>
  <r>
    <x v="315"/>
    <x v="1602"/>
    <s v="Eau de Parfum"/>
    <n v="129.99"/>
    <s v="US $129.99/ea"/>
    <n v="6"/>
    <s v="6 available / 25 sold"/>
    <n v="25"/>
    <s v="May 05, 2024 18:27:16 PDT"/>
    <s v="Pomona, California, United States"/>
    <x v="1"/>
    <n v="3249.75"/>
    <s v="Pomona"/>
    <s v=" California"/>
    <s v=" United States"/>
    <m/>
    <n v="316"/>
    <n v="1257"/>
    <n v="804"/>
  </r>
  <r>
    <x v="316"/>
    <x v="1603"/>
    <s v="Eau de Parfum"/>
    <n v="79.989999999999995"/>
    <s v="US $79.99/ea"/>
    <n v="7"/>
    <s v="7 available / 13 sold"/>
    <n v="13"/>
    <s v="May 21, 2024 07:11:45 PDT"/>
    <s v="HongKong, Hong Kong"/>
    <x v="1"/>
    <n v="1039.8699999999999"/>
    <s v="HongKong"/>
    <s v=" Hong Kong"/>
    <m/>
    <m/>
    <n v="317"/>
    <n v="1509"/>
    <n v="1245"/>
  </r>
  <r>
    <x v="317"/>
    <x v="1604"/>
    <s v="Cologne"/>
    <n v="25"/>
    <s v="US $25.00/ea"/>
    <n v="4"/>
    <s v="4 available / 22 sold"/>
    <n v="22"/>
    <s v="May 24, 2024 02:35:10 PDT"/>
    <s v="Chesapeake, Virginia, United States"/>
    <x v="1"/>
    <n v="550"/>
    <s v="Chesapeake"/>
    <s v=" Virginia"/>
    <s v=" United States"/>
    <m/>
    <n v="318"/>
    <n v="1310"/>
    <n v="1469"/>
  </r>
  <r>
    <x v="318"/>
    <x v="1605"/>
    <s v="Eau de Parfum"/>
    <n v="29.99"/>
    <s v="US $29.99"/>
    <n v="10"/>
    <s v="More than 10 available / 17 sold"/>
    <n v="17"/>
    <s v="May 17, 2024 11:38:31 PDT"/>
    <s v="Bogota, New Jersey, United States"/>
    <x v="0"/>
    <n v="509.83"/>
    <s v="Bogota"/>
    <s v=" New Jersey"/>
    <s v=" United States"/>
    <m/>
    <n v="319"/>
    <n v="1408"/>
    <n v="1500"/>
  </r>
  <r>
    <x v="319"/>
    <x v="1606"/>
    <s v="Eau de Toilette"/>
    <n v="17.79"/>
    <s v="US $17.79/ea"/>
    <n v="15"/>
    <s v="15 available / 2,177 sold"/>
    <n v="2177"/>
    <s v="Feb 20, 2024 08:37:01 PST"/>
    <s v="Dallas, Texas, United States"/>
    <x v="0"/>
    <n v="38728.83"/>
    <s v="Dallas"/>
    <s v=" Texas"/>
    <s v=" United States"/>
    <m/>
    <n v="320"/>
    <n v="136"/>
    <n v="213"/>
  </r>
  <r>
    <x v="319"/>
    <x v="1607"/>
    <s v="Eau de Toilette"/>
    <n v="23.98"/>
    <s v="US $23.98/ea"/>
    <n v="15"/>
    <s v="15 available / 1,678 sold"/>
    <n v="1678"/>
    <s v="May 24, 2024 09:32:06 PDT"/>
    <s v="Dallas, Texas, United States"/>
    <x v="0"/>
    <n v="40238.44"/>
    <s v="Dallas"/>
    <s v=" Texas"/>
    <s v=" United States"/>
    <m/>
    <n v="320"/>
    <n v="170"/>
    <n v="203"/>
  </r>
  <r>
    <x v="319"/>
    <x v="1608"/>
    <s v="Eau de Parfum"/>
    <n v="29.25"/>
    <s v="US $29.25/ea"/>
    <n v="56"/>
    <s v="56 available / 1,347 sold"/>
    <n v="1347"/>
    <s v="May 22, 2024 15:36:00 PDT"/>
    <s v="Dallas, Texas, United States"/>
    <x v="0"/>
    <n v="39399.75"/>
    <s v="Dallas"/>
    <s v=" Texas"/>
    <s v=" United States"/>
    <m/>
    <n v="320"/>
    <n v="202"/>
    <n v="211"/>
  </r>
  <r>
    <x v="319"/>
    <x v="1609"/>
    <s v="Eau de Toilette"/>
    <n v="26.86"/>
    <s v="US $26.86/ea"/>
    <n v="37"/>
    <s v="37 available / 1,047 sold"/>
    <n v="1047"/>
    <s v="May 21, 2024 09:56:08 PDT"/>
    <s v="Dallas, Texas, United States"/>
    <x v="1"/>
    <n v="28122.42"/>
    <s v="Dallas"/>
    <s v=" Texas"/>
    <s v=" United States"/>
    <m/>
    <n v="320"/>
    <n v="230"/>
    <n v="260"/>
  </r>
  <r>
    <x v="319"/>
    <x v="1610"/>
    <s v="Eau de Toilette"/>
    <n v="21"/>
    <s v="US $21.00/ea"/>
    <n v="4"/>
    <s v="4 available / 785 sold"/>
    <n v="785"/>
    <s v="May 24, 2024 07:21:08 PDT"/>
    <s v="Dallas, Texas, United States"/>
    <x v="1"/>
    <n v="16485"/>
    <s v="Dallas"/>
    <s v=" Texas"/>
    <s v=" United States"/>
    <m/>
    <n v="320"/>
    <n v="270"/>
    <n v="357"/>
  </r>
  <r>
    <x v="319"/>
    <x v="1611"/>
    <s v="Eau de Parfum"/>
    <n v="69.95"/>
    <s v="US $69.95"/>
    <n v="5"/>
    <s v="5 available / 120 sold"/>
    <n v="120"/>
    <s v="May 13, 2024 17:50:50 PDT"/>
    <s v="Brooklyn, New York, United States"/>
    <x v="1"/>
    <n v="8394"/>
    <s v="Brooklyn"/>
    <s v=" New York"/>
    <s v=" United States"/>
    <m/>
    <n v="320"/>
    <n v="735"/>
    <n v="533"/>
  </r>
  <r>
    <x v="319"/>
    <x v="1612"/>
    <s v="Eau de Toilette"/>
    <n v="28.19"/>
    <s v="US $28.19"/>
    <n v="3"/>
    <s v="3 available / 23 sold"/>
    <n v="23"/>
    <s v="May 23, 2024 21:08:23 PDT"/>
    <s v="Brooklyn, New York, United States"/>
    <x v="1"/>
    <n v="648.37"/>
    <s v="Brooklyn"/>
    <s v=" New York"/>
    <s v=" United States"/>
    <m/>
    <n v="320"/>
    <n v="1294"/>
    <n v="1406"/>
  </r>
  <r>
    <x v="319"/>
    <x v="1613"/>
    <s v="Eau de Parfum"/>
    <n v="26.99"/>
    <s v="US $26.99/ea"/>
    <n v="3"/>
    <s v="3 available / 14 sold"/>
    <n v="14"/>
    <s v="May 19, 2024 17:29:51 PDT"/>
    <s v="Miami, Florida, United States"/>
    <x v="1"/>
    <n v="377.85999999999996"/>
    <s v="Miami"/>
    <s v=" Florida"/>
    <s v=" United States"/>
    <m/>
    <n v="320"/>
    <n v="1480"/>
    <n v="1597"/>
  </r>
  <r>
    <x v="319"/>
    <x v="1614"/>
    <s v="Eau de Toilette"/>
    <n v="32.99"/>
    <s v="US $32.99"/>
    <m/>
    <s v="Last One / 10 sold"/>
    <n v="10"/>
    <s v="May 23, 2024 11:29:21 PDT"/>
    <s v="Edison, New Jersey, United States"/>
    <x v="1"/>
    <n v="329.90000000000003"/>
    <s v="Edison"/>
    <s v=" New Jersey"/>
    <s v=" United States"/>
    <m/>
    <n v="320"/>
    <n v="1586"/>
    <n v="1632"/>
  </r>
  <r>
    <x v="319"/>
    <x v="1615"/>
    <s v="Eau de Toilette"/>
    <n v="23"/>
    <s v="US $23.00/ea"/>
    <n v="6"/>
    <s v="6 available / 9 sold"/>
    <n v="9"/>
    <s v="May 13, 2024 09:37:01 PDT"/>
    <s v="Glendora, California, United States"/>
    <x v="1"/>
    <n v="207"/>
    <s v="Glendora"/>
    <s v=" California"/>
    <s v=" United States"/>
    <m/>
    <n v="320"/>
    <n v="1615"/>
    <n v="1746"/>
  </r>
  <r>
    <x v="319"/>
    <x v="1616"/>
    <s v="Eau de Toilette"/>
    <n v="32.89"/>
    <s v="US $32.89"/>
    <n v="3"/>
    <s v="3 available / 5 sold"/>
    <n v="5"/>
    <s v="May 19, 2024 09:08:53 PDT"/>
    <s v="Brooklyn, New York, United States"/>
    <x v="1"/>
    <n v="164.45"/>
    <s v="Brooklyn"/>
    <s v=" New York"/>
    <s v=" United States"/>
    <m/>
    <n v="320"/>
    <n v="1754"/>
    <n v="1795"/>
  </r>
  <r>
    <x v="320"/>
    <x v="1617"/>
    <s v="Eau de Parfum"/>
    <n v="19.95"/>
    <s v="US $19.95"/>
    <m/>
    <s v="Last One / 915 sold"/>
    <n v="915"/>
    <s v="Apr 24, 2024 05:24:27 PDT"/>
    <s v="TX, United States"/>
    <x v="0"/>
    <n v="18254.25"/>
    <s v="TX"/>
    <s v=" United States"/>
    <m/>
    <m/>
    <n v="321"/>
    <n v="252"/>
    <n v="335"/>
  </r>
  <r>
    <x v="320"/>
    <x v="1618"/>
    <s v="Perfume"/>
    <n v="25.99"/>
    <s v="US $25.99/ea"/>
    <n v="13"/>
    <s v="13 available / 39 sold"/>
    <n v="39"/>
    <s v="May 22, 2024 13:54:03 PDT"/>
    <s v="Staten Island, New York, United States"/>
    <x v="0"/>
    <n v="1013.6099999999999"/>
    <s v="Staten Island"/>
    <s v=" New York"/>
    <s v=" United States"/>
    <m/>
    <n v="321"/>
    <n v="1085"/>
    <n v="1252"/>
  </r>
  <r>
    <x v="320"/>
    <x v="1619"/>
    <s v="Fragrances"/>
    <n v="27.25"/>
    <s v="US $27.25"/>
    <n v="3"/>
    <s v="3 available / 9 sold"/>
    <n v="9"/>
    <s v="May 23, 2024 17:56:48 PDT"/>
    <s v="Brooklyn, New York, United States"/>
    <x v="0"/>
    <n v="245.25"/>
    <s v="Brooklyn"/>
    <s v=" New York"/>
    <s v=" United States"/>
    <m/>
    <n v="321"/>
    <n v="1615"/>
    <n v="1710"/>
  </r>
  <r>
    <x v="321"/>
    <x v="1620"/>
    <s v="Eau de Toilette"/>
    <n v="29.99"/>
    <s v="US $29.99/ea"/>
    <n v="10"/>
    <s v="More than 10 available / 471 sold"/>
    <n v="471"/>
    <s v="May 23, 2024 16:29:12 PDT"/>
    <s v="Miami, Florida, United States"/>
    <x v="1"/>
    <n v="14125.289999999999"/>
    <s v="Miami"/>
    <s v=" Florida"/>
    <s v=" United States"/>
    <m/>
    <n v="322"/>
    <n v="371"/>
    <n v="394"/>
  </r>
  <r>
    <x v="321"/>
    <x v="1621"/>
    <s v="Eau de Toilette"/>
    <n v="24.99"/>
    <s v="US $24.99/ea"/>
    <n v="10"/>
    <s v="More than 10 available / 116 sold"/>
    <n v="116"/>
    <s v="May 24, 2024 04:29:16 PDT"/>
    <s v="Miami, Florida, United States"/>
    <x v="1"/>
    <n v="2898.8399999999997"/>
    <s v="Miami"/>
    <s v=" Florida"/>
    <s v=" United States"/>
    <m/>
    <n v="322"/>
    <n v="749"/>
    <n v="843"/>
  </r>
  <r>
    <x v="321"/>
    <x v="1622"/>
    <s v="Body Mist"/>
    <n v="6.99"/>
    <s v="US $6.99"/>
    <m/>
    <s v="Last One / 6 sold"/>
    <n v="6"/>
    <s v="May 14, 2024 10:01:30 PDT"/>
    <s v="Lincoln Park, Michigan, United States"/>
    <x v="0"/>
    <n v="41.94"/>
    <s v="Lincoln Park"/>
    <s v=" Michigan"/>
    <s v=" United States"/>
    <m/>
    <n v="322"/>
    <n v="1721"/>
    <n v="1953"/>
  </r>
  <r>
    <x v="322"/>
    <x v="1623"/>
    <s v="Perfume"/>
    <n v="15.99"/>
    <s v="US $15.99"/>
    <n v="10"/>
    <s v="More than 10 available / 889 sold"/>
    <n v="889"/>
    <s v="May 21, 2024 19:20:12 PDT"/>
    <s v="San Francisco, California, United States"/>
    <x v="1"/>
    <n v="14215.11"/>
    <s v="San Francisco"/>
    <s v=" California"/>
    <s v=" United States"/>
    <m/>
    <n v="323"/>
    <n v="254"/>
    <n v="393"/>
  </r>
  <r>
    <x v="322"/>
    <x v="1623"/>
    <s v="Perfume"/>
    <n v="6.97"/>
    <s v="US $6.97"/>
    <n v="10"/>
    <s v="More than 10 available / 803 sold"/>
    <n v="803"/>
    <s v="May 21, 2024 19:20:13 PDT"/>
    <s v="San Francisco, California, United States"/>
    <x v="1"/>
    <n v="5596.91"/>
    <s v="San Francisco"/>
    <s v=" California"/>
    <s v=" United States"/>
    <m/>
    <n v="323"/>
    <n v="268"/>
    <n v="656"/>
  </r>
  <r>
    <x v="322"/>
    <x v="1624"/>
    <s v="Perfume"/>
    <n v="13.99"/>
    <s v="US $13.99"/>
    <n v="10"/>
    <s v="More than 10 available / 290 sold"/>
    <n v="290"/>
    <s v="May 21, 2024 19:21:49 PDT"/>
    <s v="San Francisco, California, United States"/>
    <x v="1"/>
    <n v="4057.1"/>
    <s v="San Francisco"/>
    <s v=" California"/>
    <s v=" United States"/>
    <m/>
    <n v="323"/>
    <n v="485"/>
    <n v="739"/>
  </r>
  <r>
    <x v="322"/>
    <x v="1623"/>
    <s v="Perfume"/>
    <n v="6.96"/>
    <s v="US $6.96"/>
    <n v="10"/>
    <s v="More than 10 available / 102 sold"/>
    <n v="102"/>
    <s v="May 18, 2024 16:15:46 PDT"/>
    <s v="San Francisco, California, United States"/>
    <x v="1"/>
    <n v="709.92"/>
    <s v="San Francisco"/>
    <s v=" California"/>
    <s v=" United States"/>
    <m/>
    <n v="323"/>
    <n v="791"/>
    <n v="1362"/>
  </r>
  <r>
    <x v="322"/>
    <x v="1625"/>
    <s v="Perfume"/>
    <n v="11.99"/>
    <s v="US $11.99/ea"/>
    <n v="10"/>
    <s v="More than 10 available / 51 sold"/>
    <n v="51"/>
    <s v="May 18, 2024 15:24:03 PDT"/>
    <s v="Los Angeles, California, United States"/>
    <x v="1"/>
    <n v="611.49"/>
    <s v="Los Angeles"/>
    <s v=" California"/>
    <s v=" United States"/>
    <m/>
    <n v="323"/>
    <n v="986"/>
    <n v="1430"/>
  </r>
  <r>
    <x v="322"/>
    <x v="1626"/>
    <s v="Perfume"/>
    <n v="7.96"/>
    <s v="US $7.96"/>
    <n v="10"/>
    <s v="More than 10 available / 38 sold"/>
    <n v="38"/>
    <s v="Feb 22, 2024 02:08:53 PST"/>
    <s v="San Francisco, California, United States"/>
    <x v="1"/>
    <n v="302.48"/>
    <s v="San Francisco"/>
    <s v=" California"/>
    <s v=" United States"/>
    <m/>
    <n v="323"/>
    <n v="1097"/>
    <n v="1661"/>
  </r>
  <r>
    <x v="322"/>
    <x v="1627"/>
    <s v="Perfume"/>
    <n v="10.99"/>
    <s v="US $10.99"/>
    <n v="10"/>
    <s v="More than 10 available / 35 sold"/>
    <n v="35"/>
    <s v="May 18, 2024 14:48:44 PDT"/>
    <s v="San Francisco, California, United States"/>
    <x v="1"/>
    <n v="384.65000000000003"/>
    <s v="San Francisco"/>
    <s v=" California"/>
    <s v=" United States"/>
    <m/>
    <n v="323"/>
    <n v="1131"/>
    <n v="1591"/>
  </r>
  <r>
    <x v="322"/>
    <x v="1628"/>
    <s v="Pheromone"/>
    <n v="11.99"/>
    <s v="US $11.99"/>
    <n v="10"/>
    <s v="More than 10 available / 11 sold"/>
    <n v="11"/>
    <s v="May 21, 2024 19:31:59 PDT"/>
    <s v="San Francisco, California, United States"/>
    <x v="1"/>
    <n v="131.89000000000001"/>
    <s v="San Francisco"/>
    <s v=" California"/>
    <s v=" United States"/>
    <m/>
    <n v="323"/>
    <n v="1561"/>
    <n v="1839"/>
  </r>
  <r>
    <x v="322"/>
    <x v="1629"/>
    <s v="Pheromone"/>
    <n v="12.99"/>
    <s v="US $12.99"/>
    <n v="10"/>
    <s v="More than 10 available / 10 sold"/>
    <n v="10"/>
    <s v="May 21, 2024 19:32:52 PDT"/>
    <s v="San Francisco, California, United States"/>
    <x v="1"/>
    <n v="129.9"/>
    <s v="San Francisco"/>
    <s v=" California"/>
    <s v=" United States"/>
    <m/>
    <n v="323"/>
    <n v="1586"/>
    <n v="1842"/>
  </r>
  <r>
    <x v="323"/>
    <x v="1630"/>
    <s v="Perfume"/>
    <n v="23.99"/>
    <s v="US $23.99"/>
    <n v="10"/>
    <s v="10 available / 4 sold"/>
    <n v="4"/>
    <s v="May 24, 2024 00:58:31 PDT"/>
    <s v="CA, China"/>
    <x v="0"/>
    <n v="95.96"/>
    <s v="CA"/>
    <s v=" China"/>
    <m/>
    <m/>
    <n v="324"/>
    <n v="1798"/>
    <n v="1879"/>
  </r>
  <r>
    <x v="324"/>
    <x v="1631"/>
    <s v="deodorant"/>
    <n v="49.99"/>
    <s v="US $49.99"/>
    <m/>
    <s v="Last One / 11 sold"/>
    <n v="11"/>
    <s v="May 02, 2024 10:15:16 PDT"/>
    <s v="Miami, Florida, United States"/>
    <x v="0"/>
    <n v="549.89"/>
    <s v="Miami"/>
    <s v=" Florida"/>
    <s v=" United States"/>
    <m/>
    <n v="325"/>
    <n v="1561"/>
    <n v="1471"/>
  </r>
  <r>
    <x v="325"/>
    <x v="1632"/>
    <s v="Perfume"/>
    <n v="14.95"/>
    <s v="US $14.95"/>
    <m/>
    <s v=""/>
    <m/>
    <s v=""/>
    <s v="Philadelphia, Pennsylvania, United States"/>
    <x v="0"/>
    <n v="0"/>
    <s v="Philadelphia"/>
    <s v=" Pennsylvania"/>
    <s v=" United States"/>
    <m/>
    <n v="326"/>
    <e v="#N/A"/>
    <n v="1979"/>
  </r>
  <r>
    <x v="326"/>
    <x v="1633"/>
    <s v="Body Spray"/>
    <n v="20.49"/>
    <s v="US $20.49/ea"/>
    <n v="8"/>
    <s v="8 available / 190 sold"/>
    <n v="190"/>
    <s v="May 23, 2024 18:04:39 PDT"/>
    <s v="Dayton,New Jersey, Hong Kong"/>
    <x v="0"/>
    <n v="3893.1"/>
    <s v="Dayton"/>
    <s v="New Jersey"/>
    <s v=" Hong Kong"/>
    <m/>
    <n v="327"/>
    <n v="595"/>
    <n v="752"/>
  </r>
  <r>
    <x v="326"/>
    <x v="1634"/>
    <s v="Perfume Fragrance Mist"/>
    <n v="21.95"/>
    <s v="US $21.95/ea"/>
    <n v="9"/>
    <s v="9 available / 85 sold"/>
    <n v="85"/>
    <s v="May 05, 2024 20:53:05 PDT"/>
    <s v="New York, New York, United States"/>
    <x v="0"/>
    <n v="1865.75"/>
    <s v="New York"/>
    <s v=" New York"/>
    <s v=" United States"/>
    <m/>
    <n v="327"/>
    <n v="828"/>
    <n v="984"/>
  </r>
  <r>
    <x v="326"/>
    <x v="1635"/>
    <s v="Perfume"/>
    <n v="16.989999999999998"/>
    <s v="US $16.99/ea"/>
    <n v="10"/>
    <s v="More than 10 available / 14 sold"/>
    <n v="14"/>
    <s v="May 13, 2024 13:23:03 PDT"/>
    <s v="Katy, Texas, United States"/>
    <x v="0"/>
    <n v="237.85999999999999"/>
    <s v="Katy"/>
    <s v=" Texas"/>
    <s v=" United States"/>
    <m/>
    <n v="327"/>
    <n v="1480"/>
    <n v="1713"/>
  </r>
  <r>
    <x v="326"/>
    <x v="1636"/>
    <s v="Eau de Parfum"/>
    <n v="59.98"/>
    <s v="US $59.98/ea"/>
    <n v="10"/>
    <s v="More than 10 available / 5 sold"/>
    <n v="5"/>
    <s v=""/>
    <s v="Keyport, New Jersey, United States"/>
    <x v="0"/>
    <n v="299.89999999999998"/>
    <s v="Keyport"/>
    <s v=" New Jersey"/>
    <s v=" United States"/>
    <m/>
    <n v="327"/>
    <n v="1754"/>
    <n v="1666"/>
  </r>
  <r>
    <x v="326"/>
    <x v="1637"/>
    <s v="Fragrance Mist"/>
    <n v="17.899999999999999"/>
    <s v="US $17.90/ea"/>
    <n v="10"/>
    <s v="More than 10 available / 4 sold"/>
    <n v="4"/>
    <s v="May 21, 2024 19:47:36 PDT"/>
    <s v="Round Rock, Texas, United States"/>
    <x v="0"/>
    <n v="71.599999999999994"/>
    <s v="Round Rock"/>
    <s v=" Texas"/>
    <s v=" United States"/>
    <m/>
    <n v="327"/>
    <n v="1798"/>
    <n v="1920"/>
  </r>
  <r>
    <x v="327"/>
    <x v="1638"/>
    <s v="Scented Oils"/>
    <n v="12.99"/>
    <s v="US $12.99/ea"/>
    <n v="10"/>
    <s v="More than 10 available / 49 sold"/>
    <n v="49"/>
    <s v="May 24, 2024 04:28:37 PDT"/>
    <s v="Miami, Florida, United States"/>
    <x v="0"/>
    <n v="636.51"/>
    <s v="Miami"/>
    <s v=" Florida"/>
    <s v=" United States"/>
    <m/>
    <n v="328"/>
    <n v="999"/>
    <n v="1415"/>
  </r>
  <r>
    <x v="328"/>
    <x v="1639"/>
    <s v="Eau De Parfum"/>
    <n v="38.979999999999997"/>
    <s v="US $38.98/ea"/>
    <n v="10"/>
    <s v="More than 10 available / 129 sold"/>
    <n v="129"/>
    <s v="May 24, 2024 10:21:12 PDT"/>
    <s v="Edison, New Jersey, United States"/>
    <x v="1"/>
    <n v="5028.4199999999992"/>
    <s v="Edison"/>
    <s v=" New Jersey"/>
    <s v=" United States"/>
    <m/>
    <n v="329"/>
    <n v="708"/>
    <n v="683"/>
  </r>
  <r>
    <x v="328"/>
    <x v="1640"/>
    <s v="Eau De Parfum"/>
    <n v="53.42"/>
    <s v="US $53.42/ea"/>
    <n v="10"/>
    <s v="More than 10 available / 4 sold"/>
    <n v="4"/>
    <s v="May 24, 2024 08:49:52 PDT"/>
    <s v="Edison, New Jersey, United States"/>
    <x v="1"/>
    <n v="213.68"/>
    <s v="Edison"/>
    <s v=" New Jersey"/>
    <s v=" United States"/>
    <m/>
    <n v="329"/>
    <n v="1798"/>
    <n v="1741"/>
  </r>
  <r>
    <x v="329"/>
    <x v="1641"/>
    <s v="EXTRAIT DE PARFUM"/>
    <n v="125"/>
    <s v="US $125.00/ea"/>
    <n v="10"/>
    <s v="More than 10 available / 28 sold"/>
    <n v="28"/>
    <s v="May 23, 2024 19:49:00 PDT"/>
    <s v="Hollywood, Florida, United States"/>
    <x v="1"/>
    <n v="3500"/>
    <s v="Hollywood"/>
    <s v=" Florida"/>
    <s v=" United States"/>
    <m/>
    <n v="330"/>
    <n v="1217"/>
    <n v="782"/>
  </r>
  <r>
    <x v="330"/>
    <x v="1642"/>
    <s v="Eau de Parfum"/>
    <n v="13.95"/>
    <s v="US $13.95/ea"/>
    <n v="7"/>
    <s v="7 available / 22 sold"/>
    <n v="22"/>
    <s v="May 23, 2024 15:49:12 PDT"/>
    <s v=" Beauty Maxima, United States, United States"/>
    <x v="0"/>
    <n v="306.89999999999998"/>
    <s v=" Beauty Maxima"/>
    <s v=" United States"/>
    <s v=" United States"/>
    <m/>
    <n v="331"/>
    <n v="1310"/>
    <n v="1655"/>
  </r>
  <r>
    <x v="330"/>
    <x v="1643"/>
    <s v="Perfume"/>
    <n v="37"/>
    <s v="US $37.00"/>
    <n v="10"/>
    <s v="More than 10 available / 12 sold"/>
    <n v="12"/>
    <s v="May 16, 2024 09:48:55 PDT"/>
    <s v="Hicksville, New York, United States"/>
    <x v="0"/>
    <n v="444"/>
    <s v="Hicksville"/>
    <s v=" New York"/>
    <s v=" United States"/>
    <m/>
    <n v="331"/>
    <n v="1531"/>
    <n v="1539"/>
  </r>
  <r>
    <x v="331"/>
    <x v="1644"/>
    <s v="Eau de Parfum"/>
    <n v="5.5"/>
    <s v="US $5.50/ea"/>
    <n v="10"/>
    <s v="More than 10 available / 540 sold"/>
    <n v="540"/>
    <s v="May 17, 2024 06:52:53 PDT"/>
    <s v="Hamptonville, North Carolina, United States"/>
    <x v="0"/>
    <n v="2970"/>
    <s v="Hamptonville"/>
    <s v=" North Carolina"/>
    <s v=" United States"/>
    <m/>
    <n v="332"/>
    <n v="345"/>
    <n v="835"/>
  </r>
  <r>
    <x v="331"/>
    <x v="1645"/>
    <s v="Eau de Parfum"/>
    <n v="19.899999999999999"/>
    <s v="US $19.90"/>
    <m/>
    <s v="Last One / 41 sold"/>
    <n v="41"/>
    <s v="Apr 23, 2024 19:45:31 PDT"/>
    <s v="New York, New York, United States"/>
    <x v="0"/>
    <n v="815.9"/>
    <s v="New York"/>
    <s v=" New York"/>
    <s v=" United States"/>
    <m/>
    <n v="332"/>
    <n v="1064"/>
    <n v="1317"/>
  </r>
  <r>
    <x v="332"/>
    <x v="1646"/>
    <s v="Fragrances"/>
    <n v="28.65"/>
    <s v="US $28.65"/>
    <n v="3"/>
    <s v="3 available / 9 sold"/>
    <n v="9"/>
    <s v="May 22, 2024 21:26:49 PDT"/>
    <s v="Brooklyn, New York, United States"/>
    <x v="1"/>
    <n v="257.84999999999997"/>
    <s v="Brooklyn"/>
    <s v=" New York"/>
    <s v=" United States"/>
    <m/>
    <n v="333"/>
    <n v="1615"/>
    <n v="1699"/>
  </r>
  <r>
    <x v="333"/>
    <x v="1647"/>
    <s v="Eau de Parfum"/>
    <n v="16.489999999999998"/>
    <s v="US $16.49/ea"/>
    <n v="10"/>
    <s v="More than 10 available / 77 sold"/>
    <n v="77"/>
    <s v="May 23, 2024 11:24:47 PDT"/>
    <s v="Miami, Florida, United States"/>
    <x v="1"/>
    <n v="1269.7299999999998"/>
    <s v="Miami"/>
    <s v=" Florida"/>
    <s v=" United States"/>
    <m/>
    <n v="334"/>
    <n v="865"/>
    <n v="1149"/>
  </r>
  <r>
    <x v="334"/>
    <x v="1648"/>
    <s v="Eau de Parfum"/>
    <n v="69.989999999999995"/>
    <s v="US $69.99/ea"/>
    <n v="4"/>
    <s v="4 available / 7 sold"/>
    <n v="7"/>
    <s v="May 23, 2024 18:24:39 PDT"/>
    <s v="California,United States, Hong Kong"/>
    <x v="0"/>
    <n v="489.92999999999995"/>
    <s v="California"/>
    <s v="United States"/>
    <s v=" Hong Kong"/>
    <m/>
    <n v="335"/>
    <n v="1686"/>
    <n v="1511"/>
  </r>
  <r>
    <x v="335"/>
    <x v="1649"/>
    <s v="Eau de Cologne"/>
    <n v="34.99"/>
    <s v="US $34.99"/>
    <n v="3"/>
    <s v="3 available / 1 sold"/>
    <n v="1"/>
    <s v="Nov 12, 2023 12:18:20 PST"/>
    <s v="Canton, Michigan, United States"/>
    <x v="1"/>
    <n v="34.99"/>
    <s v="Canton"/>
    <s v=" Michigan"/>
    <s v=" United States"/>
    <m/>
    <n v="336"/>
    <n v="1926"/>
    <n v="1961"/>
  </r>
  <r>
    <x v="336"/>
    <x v="1650"/>
    <s v="Eau De Toilette"/>
    <n v="19.3"/>
    <s v="US $19.30"/>
    <n v="10"/>
    <s v="More than 10 available / 10 sold"/>
    <n v="10"/>
    <s v="May 23, 2024 02:12:12 PDT"/>
    <s v="Long Island City, New York, United States"/>
    <x v="0"/>
    <n v="193"/>
    <s v="Long Island City"/>
    <s v=" New York"/>
    <s v=" United States"/>
    <m/>
    <n v="337"/>
    <n v="1586"/>
    <n v="1762"/>
  </r>
  <r>
    <x v="337"/>
    <x v="1651"/>
    <s v="Perfume, Eau de Parfum"/>
    <n v="85.56"/>
    <s v="US $85.56/ea"/>
    <m/>
    <s v="Limited quantity available / 953 sold"/>
    <n v="953"/>
    <s v="May 23, 2024 06:32:37 PDT"/>
    <s v="Hackensack, New Jersey, United States"/>
    <x v="0"/>
    <n v="81538.680000000008"/>
    <s v="Hackensack"/>
    <s v=" New Jersey"/>
    <s v=" United States"/>
    <m/>
    <n v="338"/>
    <n v="245"/>
    <n v="119"/>
  </r>
  <r>
    <x v="337"/>
    <x v="1652"/>
    <s v="Eau de Parfum"/>
    <n v="60"/>
    <s v="US $60.00"/>
    <n v="10"/>
    <s v="More than 10 available / 256 sold"/>
    <n v="256"/>
    <s v="May 22, 2024 07:47:08 PDT"/>
    <s v="Hamtramck, Michigan, United States"/>
    <x v="0"/>
    <n v="15360"/>
    <s v="Hamtramck"/>
    <s v=" Michigan"/>
    <s v=" United States"/>
    <m/>
    <n v="338"/>
    <n v="528"/>
    <n v="376"/>
  </r>
  <r>
    <x v="337"/>
    <x v="1653"/>
    <s v="Eau de Parfum"/>
    <n v="44.99"/>
    <s v="US $44.99"/>
    <n v="8"/>
    <s v="8 available / 232 sold"/>
    <n v="232"/>
    <s v="May 24, 2024 06:26:59 PDT"/>
    <s v="Las Vegas, Nevada, United States"/>
    <x v="0"/>
    <n v="10437.68"/>
    <s v="Las Vegas"/>
    <s v=" Nevada"/>
    <s v=" United States"/>
    <m/>
    <n v="338"/>
    <n v="556"/>
    <n v="475"/>
  </r>
  <r>
    <x v="337"/>
    <x v="1654"/>
    <s v="Eau de Toilette"/>
    <n v="59.99"/>
    <s v="US $59.99/ea"/>
    <n v="10"/>
    <s v="10 available / 221 sold"/>
    <n v="221"/>
    <s v="May 23, 2024 21:56:49 PDT"/>
    <s v="Katy, Texas, United States"/>
    <x v="1"/>
    <n v="13257.79"/>
    <s v="Katy"/>
    <s v=" Texas"/>
    <s v=" United States"/>
    <m/>
    <n v="338"/>
    <n v="568"/>
    <n v="412"/>
  </r>
  <r>
    <x v="337"/>
    <x v="1655"/>
    <s v="Eau de Parfum"/>
    <n v="51.99"/>
    <s v="US $51.99/ea"/>
    <n v="3"/>
    <s v="3 available / 179 sold"/>
    <n v="179"/>
    <s v="May 23, 2024 10:44:48 PDT"/>
    <s v="Warren, Michigan, United States"/>
    <x v="0"/>
    <n v="9306.2100000000009"/>
    <s v="Warren"/>
    <s v=" Michigan"/>
    <s v=" United States"/>
    <m/>
    <n v="338"/>
    <n v="608"/>
    <n v="508"/>
  </r>
  <r>
    <x v="337"/>
    <x v="1656"/>
    <s v="Eau de Parfum"/>
    <n v="39"/>
    <s v="US $39.00/ea"/>
    <n v="4"/>
    <s v="4 available / 175 sold"/>
    <n v="175"/>
    <s v="May 22, 2024 01:01:32 PDT"/>
    <s v="Battle Creek, Michigan, United States"/>
    <x v="0"/>
    <n v="6825"/>
    <s v="Battle Creek"/>
    <s v=" Michigan"/>
    <s v=" United States"/>
    <m/>
    <n v="338"/>
    <n v="621"/>
    <n v="601"/>
  </r>
  <r>
    <x v="337"/>
    <x v="1657"/>
    <s v="Eau De Parfum"/>
    <n v="6.99"/>
    <s v="US $6.99"/>
    <n v="500"/>
    <s v="500 available / 170 sold"/>
    <n v="170"/>
    <s v="May 24, 2024 11:05:12 PDT"/>
    <s v="Fountain Valley, California, United States"/>
    <x v="0"/>
    <n v="1188.3"/>
    <s v="Fountain Valley"/>
    <s v=" California"/>
    <s v=" United States"/>
    <m/>
    <n v="338"/>
    <n v="629"/>
    <n v="1188"/>
  </r>
  <r>
    <x v="337"/>
    <x v="1658"/>
    <s v="Eau de Parfum"/>
    <n v="43.99"/>
    <s v="US $43.99"/>
    <n v="10"/>
    <s v="More than 10 available / 109 sold"/>
    <n v="109"/>
    <s v="May 08, 2024 10:59:57 PDT"/>
    <s v="Miami, Florida, United States"/>
    <x v="0"/>
    <n v="4794.91"/>
    <s v="Miami"/>
    <s v=" Florida"/>
    <s v=" United States"/>
    <m/>
    <n v="338"/>
    <n v="773"/>
    <n v="694"/>
  </r>
  <r>
    <x v="337"/>
    <x v="1659"/>
    <s v="Eau de Parfum"/>
    <n v="76.34"/>
    <s v="US $76.34/ea"/>
    <n v="3"/>
    <s v="3 available / 92 sold"/>
    <n v="92"/>
    <s v="May 22, 2024 23:22:46 PDT"/>
    <s v="Hackensack, New Jersey, United States"/>
    <x v="0"/>
    <n v="7023.2800000000007"/>
    <s v="Hackensack"/>
    <s v=" New Jersey"/>
    <s v=" United States"/>
    <m/>
    <n v="338"/>
    <n v="811"/>
    <n v="593"/>
  </r>
  <r>
    <x v="337"/>
    <x v="1660"/>
    <s v="Eau de Parfum"/>
    <n v="12.99"/>
    <s v="US $12.99"/>
    <n v="10"/>
    <s v="More than 10 available / 89 sold"/>
    <n v="89"/>
    <s v="May 22, 2024 11:13:32 PDT"/>
    <s v="Tallman, New York, United States"/>
    <x v="0"/>
    <n v="1156.1100000000001"/>
    <s v="Tallman"/>
    <s v=" New York"/>
    <s v=" United States"/>
    <m/>
    <n v="338"/>
    <n v="817"/>
    <n v="1202"/>
  </r>
  <r>
    <x v="337"/>
    <x v="1661"/>
    <s v="Eau de Parfum"/>
    <n v="49.99"/>
    <s v="US $49.99/ea"/>
    <n v="6"/>
    <s v="6 available / 75 sold"/>
    <n v="75"/>
    <s v="May 19, 2024 10:18:05 PDT"/>
    <s v="Detroit, Michigan, United States"/>
    <x v="0"/>
    <n v="3749.25"/>
    <s v="Detroit"/>
    <s v=" Michigan"/>
    <s v=" United States"/>
    <m/>
    <n v="338"/>
    <n v="871"/>
    <n v="764"/>
  </r>
  <r>
    <x v="337"/>
    <x v="1662"/>
    <s v="Perfume"/>
    <n v="36.99"/>
    <s v="US $36.99"/>
    <n v="10"/>
    <s v="More than 10 available / 70 sold"/>
    <n v="70"/>
    <s v="May 20, 2024 05:20:33 PDT"/>
    <s v="Miami, Florida, United States"/>
    <x v="0"/>
    <n v="2589.3000000000002"/>
    <s v="Miami"/>
    <s v=" Florida"/>
    <s v=" United States"/>
    <m/>
    <n v="338"/>
    <n v="895"/>
    <n v="878"/>
  </r>
  <r>
    <x v="337"/>
    <x v="1663"/>
    <s v="Eau de Perfume"/>
    <n v="64.540000000000006"/>
    <s v="US $64.54/ea"/>
    <n v="29"/>
    <s v="29 available / 68 sold"/>
    <n v="68"/>
    <s v="May 22, 2024 10:12:21 PDT"/>
    <s v="Dallas, Texas, United States"/>
    <x v="0"/>
    <n v="4388.72"/>
    <s v="Dallas"/>
    <s v=" Texas"/>
    <s v=" United States"/>
    <m/>
    <n v="338"/>
    <n v="899"/>
    <n v="714"/>
  </r>
  <r>
    <x v="337"/>
    <x v="1664"/>
    <s v="Eau de Parfum"/>
    <n v="69.989999999999995"/>
    <s v="US $69.99/ea"/>
    <n v="2"/>
    <s v="2 available / 27 sold"/>
    <n v="27"/>
    <s v="May 20, 2024 08:22:23 PDT"/>
    <s v="Reinholds, Pennsylvania, United States"/>
    <x v="0"/>
    <n v="1889.7299999999998"/>
    <s v="Reinholds"/>
    <s v=" Pennsylvania"/>
    <s v=" United States"/>
    <m/>
    <n v="338"/>
    <n v="1226"/>
    <n v="977"/>
  </r>
  <r>
    <x v="337"/>
    <x v="1665"/>
    <s v="Eau de Parfum"/>
    <n v="43.99"/>
    <s v="US $43.99/ea"/>
    <n v="6"/>
    <s v="6 available / 25 sold"/>
    <n v="25"/>
    <s v="May 23, 2024 09:03:13 PDT"/>
    <s v="Detroit, Michigan, United States"/>
    <x v="0"/>
    <n v="1099.75"/>
    <s v="Detroit"/>
    <s v=" Michigan"/>
    <s v=" United States"/>
    <m/>
    <n v="338"/>
    <n v="1257"/>
    <n v="1225"/>
  </r>
  <r>
    <x v="337"/>
    <x v="1666"/>
    <s v="Eau de Parfum"/>
    <n v="18"/>
    <s v="US $18.00"/>
    <n v="10"/>
    <s v="More than 10 available / 24 sold"/>
    <n v="24"/>
    <s v=""/>
    <s v="Franklin Square, New York, United States"/>
    <x v="0"/>
    <n v="432"/>
    <s v="Franklin Square"/>
    <s v=" New York"/>
    <s v=" United States"/>
    <m/>
    <n v="338"/>
    <n v="1275"/>
    <n v="1553"/>
  </r>
  <r>
    <x v="337"/>
    <x v="1667"/>
    <s v="Eau de Parfum"/>
    <n v="43.99"/>
    <s v="US $43.99/ea"/>
    <n v="10"/>
    <s v="More than 10 available / 20 sold"/>
    <n v="20"/>
    <s v="May 20, 2024 08:36:14 PDT"/>
    <s v="Ecorse, Michigan, United States"/>
    <x v="0"/>
    <n v="879.80000000000007"/>
    <s v="Ecorse"/>
    <s v=" Michigan"/>
    <s v=" United States"/>
    <m/>
    <n v="338"/>
    <n v="1346"/>
    <n v="1297"/>
  </r>
  <r>
    <x v="337"/>
    <x v="1668"/>
    <s v="Eau de Parfum"/>
    <n v="49.99"/>
    <s v="US $49.99/ea"/>
    <n v="5"/>
    <s v="5 available / 17 sold"/>
    <n v="17"/>
    <s v="May 22, 2024 08:56:37 PDT"/>
    <s v="Detroit, Michigan, United States"/>
    <x v="0"/>
    <n v="849.83"/>
    <s v="Detroit"/>
    <s v=" Michigan"/>
    <s v=" United States"/>
    <m/>
    <n v="338"/>
    <n v="1408"/>
    <n v="1308"/>
  </r>
  <r>
    <x v="337"/>
    <x v="1669"/>
    <s v="Eau de Toilette"/>
    <n v="40"/>
    <s v="US $40.00"/>
    <n v="5"/>
    <s v="5 available / 1 sold"/>
    <n v="1"/>
    <s v=""/>
    <s v="Franklin Square, New York, United States"/>
    <x v="0"/>
    <n v="40"/>
    <s v="Franklin Square"/>
    <s v=" New York"/>
    <s v=" United States"/>
    <m/>
    <n v="338"/>
    <n v="1926"/>
    <n v="1954"/>
  </r>
  <r>
    <x v="338"/>
    <x v="1670"/>
    <s v="Eau de Toilette"/>
    <n v="49.99"/>
    <s v="US $49.99"/>
    <n v="3"/>
    <s v="3 available / 19 sold"/>
    <n v="19"/>
    <s v="May 01, 2024 23:21:12 PDT"/>
    <s v="California or Hong Kong, Hong Kong"/>
    <x v="1"/>
    <n v="949.81000000000006"/>
    <s v="California or Hong Kong"/>
    <s v=" Hong Kong"/>
    <m/>
    <m/>
    <n v="339"/>
    <n v="1368"/>
    <n v="1271"/>
  </r>
  <r>
    <x v="339"/>
    <x v="1671"/>
    <s v="Eau de Toilette"/>
    <n v="15.89"/>
    <s v="US $15.89/ea"/>
    <n v="6"/>
    <s v="6 available / 135 sold"/>
    <n v="135"/>
    <s v="May 16, 2024 22:37:11 PDT"/>
    <s v="West Palm Beach, Florida, United States"/>
    <x v="0"/>
    <n v="2145.15"/>
    <s v="West Palm Beach"/>
    <s v=" Florida"/>
    <s v=" United States"/>
    <m/>
    <n v="340"/>
    <n v="694"/>
    <n v="934"/>
  </r>
  <r>
    <x v="340"/>
    <x v="1672"/>
    <s v="Extract Parfum"/>
    <n v="13"/>
    <s v="US $13.00"/>
    <m/>
    <s v="Last One / 5 sold"/>
    <n v="5"/>
    <s v="May 16, 2024 18:26:10 PDT"/>
    <s v="Fort Walton Beach, Florida, United States"/>
    <x v="0"/>
    <n v="65"/>
    <s v="Fort Walton Beach"/>
    <s v=" Florida"/>
    <s v=" United States"/>
    <m/>
    <n v="341"/>
    <n v="1754"/>
    <n v="1927"/>
  </r>
  <r>
    <x v="341"/>
    <x v="1673"/>
    <s v="Eau de Parfum"/>
    <n v="116.54"/>
    <s v="US $116.54/ea"/>
    <m/>
    <s v="Limited quantity available / 262 sold"/>
    <n v="262"/>
    <s v="May 23, 2024 21:59:23 PDT"/>
    <s v="Hackensack, New Jersey, United States"/>
    <x v="1"/>
    <n v="30533.480000000003"/>
    <s v="Hackensack"/>
    <s v=" New Jersey"/>
    <s v=" United States"/>
    <m/>
    <n v="342"/>
    <n v="520"/>
    <n v="252"/>
  </r>
  <r>
    <x v="341"/>
    <x v="1674"/>
    <s v="Shimmer"/>
    <n v="25"/>
    <s v="US $25.00"/>
    <n v="5"/>
    <s v="5 available / 79 sold"/>
    <n v="79"/>
    <s v="May 21, 2024 09:19:12 PDT"/>
    <s v="Camarillo, California, United States"/>
    <x v="0"/>
    <n v="1975"/>
    <s v="Camarillo"/>
    <s v=" California"/>
    <s v=" United States"/>
    <m/>
    <n v="342"/>
    <n v="851"/>
    <n v="957"/>
  </r>
  <r>
    <x v="341"/>
    <x v="1675"/>
    <s v="Eau de Parfum"/>
    <n v="11.49"/>
    <s v="US $11.49"/>
    <n v="10"/>
    <s v="More than 10 available / 64 sold"/>
    <n v="64"/>
    <s v=""/>
    <s v="Burlington, Iowa, United States"/>
    <x v="0"/>
    <n v="735.36"/>
    <s v="Burlington"/>
    <s v=" Iowa"/>
    <s v=" United States"/>
    <m/>
    <n v="342"/>
    <n v="923"/>
    <n v="1349"/>
  </r>
  <r>
    <x v="341"/>
    <x v="1676"/>
    <s v="Eau de Parfum"/>
    <n v="135.49"/>
    <s v="US $135.49/ea"/>
    <n v="10"/>
    <s v="More than 10 available / 64 sold"/>
    <n v="64"/>
    <s v="May 24, 2024 09:20:14 PDT"/>
    <s v="Hackensack, New Jersey, United States"/>
    <x v="1"/>
    <n v="8671.36"/>
    <s v="Hackensack"/>
    <s v=" New Jersey"/>
    <s v=" United States"/>
    <m/>
    <n v="342"/>
    <n v="923"/>
    <n v="528"/>
  </r>
  <r>
    <x v="341"/>
    <x v="1677"/>
    <s v="Shimmering Body Oil"/>
    <n v="34.99"/>
    <s v="US $34.99/ea"/>
    <n v="9"/>
    <s v="9 available / 30 sold"/>
    <n v="30"/>
    <s v="Apr 01, 2024 16:48:27 PDT"/>
    <s v="East Brunswick, New Jersey, United States"/>
    <x v="0"/>
    <n v="1049.7"/>
    <s v="East Brunswick"/>
    <s v=" New Jersey"/>
    <s v=" United States"/>
    <m/>
    <n v="342"/>
    <n v="1184"/>
    <n v="1242"/>
  </r>
  <r>
    <x v="341"/>
    <x v="1678"/>
    <s v="Parfum"/>
    <n v="13.05"/>
    <s v="US $13.05"/>
    <n v="3"/>
    <s v="3 available / 9 sold"/>
    <n v="9"/>
    <s v="May 15, 2024 19:24:33 PDT"/>
    <s v="Jacksonville, Florida, United States"/>
    <x v="1"/>
    <n v="117.45"/>
    <s v="Jacksonville"/>
    <s v=" Florida"/>
    <s v=" United States"/>
    <m/>
    <n v="342"/>
    <n v="1615"/>
    <n v="1857"/>
  </r>
  <r>
    <x v="341"/>
    <x v="1679"/>
    <s v="Eau de Parfum"/>
    <n v="12"/>
    <s v="US $12.00/ea"/>
    <n v="4"/>
    <s v="4 available / 6 sold"/>
    <n v="6"/>
    <s v=""/>
    <s v="Phoenix, Arizona, United States"/>
    <x v="0"/>
    <n v="72"/>
    <s v="Phoenix"/>
    <s v=" Arizona"/>
    <s v=" United States"/>
    <m/>
    <n v="342"/>
    <n v="1721"/>
    <n v="1916"/>
  </r>
  <r>
    <x v="341"/>
    <x v="1680"/>
    <s v="Fragrance Oil"/>
    <n v="29.99"/>
    <s v="US $29.99/ea"/>
    <n v="10"/>
    <s v="10 available"/>
    <m/>
    <s v=""/>
    <s v="St. George, Utah, United States"/>
    <x v="1"/>
    <n v="0"/>
    <s v="St. George"/>
    <s v=" Utah"/>
    <s v=" United States"/>
    <m/>
    <n v="342"/>
    <e v="#N/A"/>
    <n v="1979"/>
  </r>
  <r>
    <x v="342"/>
    <x v="1681"/>
    <s v="Eau de Cologne"/>
    <n v="32.619999999999997"/>
    <s v="US $32.62/ea"/>
    <n v="10"/>
    <s v="More than 10 available / 242 sold"/>
    <n v="242"/>
    <s v="May 23, 2024 09:27:28 PDT"/>
    <s v="Hackensack, New Jersey, United States"/>
    <x v="1"/>
    <n v="7894.0399999999991"/>
    <s v="Hackensack"/>
    <s v=" New Jersey"/>
    <s v=" United States"/>
    <m/>
    <n v="343"/>
    <n v="545"/>
    <n v="548"/>
  </r>
  <r>
    <x v="342"/>
    <x v="1682"/>
    <s v="Eau de Cologne"/>
    <n v="25.99"/>
    <s v="US $25.99/ea"/>
    <n v="6"/>
    <s v="6 available / 209 sold"/>
    <n v="209"/>
    <s v="May 20, 2024 06:16:20 PDT"/>
    <s v="TX, United States"/>
    <x v="1"/>
    <n v="5431.91"/>
    <s v="TX"/>
    <s v=" United States"/>
    <m/>
    <m/>
    <n v="343"/>
    <n v="581"/>
    <n v="662"/>
  </r>
  <r>
    <x v="342"/>
    <x v="1683"/>
    <s v="Eau de Cologne"/>
    <n v="22.98"/>
    <s v="US $22.98"/>
    <n v="3"/>
    <s v="3 available / 18 sold"/>
    <n v="18"/>
    <s v="May 23, 2024 22:10:24 PDT"/>
    <s v="Brooklyn, New York, United States"/>
    <x v="1"/>
    <n v="413.64"/>
    <s v="Brooklyn"/>
    <s v=" New York"/>
    <s v=" United States"/>
    <m/>
    <n v="343"/>
    <n v="1389"/>
    <n v="1573"/>
  </r>
  <r>
    <x v="342"/>
    <x v="1684"/>
    <s v="Eau de Cologne"/>
    <n v="31.95"/>
    <s v="US $31.95/ea"/>
    <n v="2"/>
    <s v="2 available / 10 sold"/>
    <n v="10"/>
    <s v="May 18, 2024 19:41:43 PDT"/>
    <s v="TX, United States"/>
    <x v="1"/>
    <n v="319.5"/>
    <s v="TX"/>
    <s v=" United States"/>
    <m/>
    <m/>
    <n v="343"/>
    <n v="1586"/>
    <n v="1647"/>
  </r>
  <r>
    <x v="343"/>
    <x v="1685"/>
    <s v="Eau de Toilette"/>
    <n v="26.11"/>
    <s v="US $26.11/ea"/>
    <n v="4"/>
    <s v="4 available / 12,184 sold"/>
    <n v="12184"/>
    <s v="May 23, 2024 13:00:07 PDT"/>
    <s v="Dallas, Texas, United States"/>
    <x v="1"/>
    <n v="318124.24"/>
    <s v="Dallas"/>
    <s v=" Texas"/>
    <s v=" United States"/>
    <m/>
    <n v="344"/>
    <n v="15"/>
    <n v="16"/>
  </r>
  <r>
    <x v="343"/>
    <x v="1686"/>
    <s v="Eau de Toilette"/>
    <n v="9.9499999999999993"/>
    <s v="US $9.95/ea"/>
    <n v="5"/>
    <s v="5 available / 269 sold"/>
    <n v="269"/>
    <s v="May 21, 2024 05:43:41 PDT"/>
    <s v=" Beauty Maxima, United States, United States"/>
    <x v="1"/>
    <n v="2676.5499999999997"/>
    <s v=" Beauty Maxima"/>
    <s v=" United States"/>
    <s v=" United States"/>
    <m/>
    <n v="344"/>
    <n v="511"/>
    <n v="866"/>
  </r>
  <r>
    <x v="343"/>
    <x v="1687"/>
    <s v="Eau de Parfum"/>
    <n v="44.95"/>
    <s v="US $44.95/ea"/>
    <n v="6"/>
    <s v="6 available / 75 sold"/>
    <n v="75"/>
    <s v="May 23, 2024 15:48:20 PDT"/>
    <s v="TX, United States"/>
    <x v="1"/>
    <n v="3371.25"/>
    <s v="TX"/>
    <s v=" United States"/>
    <m/>
    <m/>
    <n v="344"/>
    <n v="871"/>
    <n v="795"/>
  </r>
  <r>
    <x v="343"/>
    <x v="1688"/>
    <s v="Eau de Toilette"/>
    <n v="31.99"/>
    <s v="US $31.99"/>
    <m/>
    <s v="Last One / 40 sold"/>
    <n v="40"/>
    <s v="May 23, 2024 17:25:38 PDT"/>
    <s v="Hackensack, New Jersey, United States"/>
    <x v="1"/>
    <n v="1279.5999999999999"/>
    <s v="Hackensack"/>
    <s v=" New Jersey"/>
    <s v=" United States"/>
    <m/>
    <n v="344"/>
    <n v="1072"/>
    <n v="1145"/>
  </r>
  <r>
    <x v="343"/>
    <x v="1689"/>
    <s v="Eau de Toilette"/>
    <n v="11.95"/>
    <s v="US $11.95/ea"/>
    <n v="8"/>
    <s v="8 available / 14 sold"/>
    <n v="14"/>
    <s v="May 24, 2024 05:45:44 PDT"/>
    <s v=" Beauty Maxima, United States, United States"/>
    <x v="0"/>
    <n v="167.29999999999998"/>
    <s v=" Beauty Maxima"/>
    <s v=" United States"/>
    <s v=" United States"/>
    <m/>
    <n v="344"/>
    <n v="1480"/>
    <n v="1792"/>
  </r>
  <r>
    <x v="344"/>
    <x v="1690"/>
    <s v="Perfume"/>
    <n v="139.99"/>
    <s v="US $139.99/ea"/>
    <n v="10"/>
    <s v="More than 10 available / 4 sold"/>
    <n v="4"/>
    <s v="May 10, 2024 21:53:08 PDT"/>
    <s v="Houston, Texas, United States"/>
    <x v="1"/>
    <n v="559.96"/>
    <s v="Houston"/>
    <s v=" Texas"/>
    <s v=" United States"/>
    <m/>
    <n v="345"/>
    <n v="1798"/>
    <n v="1458"/>
  </r>
  <r>
    <x v="345"/>
    <x v="1691"/>
    <s v="Eau de Parfum"/>
    <n v="19.95"/>
    <s v="US $19.95"/>
    <n v="4"/>
    <s v="4 available / 27 sold"/>
    <n v="27"/>
    <s v="May 13, 2024 09:07:13 PDT"/>
    <s v="Fort Lauderdale, Florida, United States"/>
    <x v="0"/>
    <n v="538.65"/>
    <s v="Fort Lauderdale"/>
    <s v=" Florida"/>
    <s v=" United States"/>
    <m/>
    <n v="346"/>
    <n v="1226"/>
    <n v="1484"/>
  </r>
  <r>
    <x v="346"/>
    <x v="1692"/>
    <s v="Eau de Toilette"/>
    <n v="21.64"/>
    <s v="US $21.64/ea"/>
    <n v="31"/>
    <s v="31 available / 337 sold"/>
    <n v="337"/>
    <s v="May 24, 2024 08:39:07 PDT"/>
    <s v="Dallas, Texas, United States"/>
    <x v="0"/>
    <n v="7292.68"/>
    <s v="Dallas"/>
    <s v=" Texas"/>
    <s v=" United States"/>
    <m/>
    <n v="347"/>
    <n v="453"/>
    <n v="575"/>
  </r>
  <r>
    <x v="347"/>
    <x v="1693"/>
    <s v="Eau de Parfum"/>
    <n v="29.95"/>
    <s v="US $29.95"/>
    <m/>
    <s v="Last One / 1 sold"/>
    <n v="1"/>
    <s v=""/>
    <s v="Forest Hills, New York, United States"/>
    <x v="0"/>
    <n v="29.95"/>
    <s v="Forest Hills"/>
    <s v=" New York"/>
    <s v=" United States"/>
    <m/>
    <n v="348"/>
    <n v="1926"/>
    <n v="1964"/>
  </r>
  <r>
    <x v="348"/>
    <x v="1694"/>
    <s v="Eau de Parfum"/>
    <n v="24.98"/>
    <s v="US $24.98/ea"/>
    <n v="234"/>
    <s v="234 available / 888 sold"/>
    <n v="888"/>
    <s v="May 24, 2024 08:18:09 PDT"/>
    <s v="Dallas, Texas, United States"/>
    <x v="0"/>
    <n v="22182.240000000002"/>
    <s v="Dallas"/>
    <s v=" Texas"/>
    <s v=" United States"/>
    <m/>
    <n v="349"/>
    <n v="256"/>
    <n v="299"/>
  </r>
  <r>
    <x v="349"/>
    <x v="1695"/>
    <s v="Eau de Toilette"/>
    <n v="22"/>
    <s v="US $22.00"/>
    <n v="49"/>
    <s v="49 available / 1 sold"/>
    <n v="1"/>
    <s v=""/>
    <s v="Miami, Florida, United States"/>
    <x v="1"/>
    <n v="22"/>
    <s v="Miami"/>
    <s v=" Florida"/>
    <s v=" United States"/>
    <m/>
    <n v="350"/>
    <n v="1926"/>
    <n v="1969"/>
  </r>
  <r>
    <x v="350"/>
    <x v="1696"/>
    <s v="Perfume"/>
    <n v="55.88"/>
    <s v="US $55.88"/>
    <m/>
    <s v="Last One / 2 sold"/>
    <n v="2"/>
    <s v=""/>
    <s v="Santa Ana, California, United States"/>
    <x v="0"/>
    <n v="111.76"/>
    <s v="Santa Ana"/>
    <s v=" California"/>
    <s v=" United States"/>
    <m/>
    <n v="351"/>
    <n v="1891"/>
    <n v="1862"/>
  </r>
  <r>
    <x v="351"/>
    <x v="1697"/>
    <s v="Eau de Toilette"/>
    <n v="13.86"/>
    <s v="US $13.86/ea"/>
    <n v="10"/>
    <s v="More than 10 available / 1,146 sold"/>
    <n v="1146"/>
    <s v="May 24, 2024 08:52:14 PDT"/>
    <s v="Cumming, Georgia, United States"/>
    <x v="1"/>
    <n v="15883.56"/>
    <s v="Cumming"/>
    <s v=" Georgia"/>
    <s v=" United States"/>
    <m/>
    <n v="352"/>
    <n v="220"/>
    <n v="366"/>
  </r>
  <r>
    <x v="351"/>
    <x v="1698"/>
    <s v="Perfume"/>
    <n v="15.99"/>
    <s v="US $15.99"/>
    <n v="10"/>
    <s v="More than 10 available / 594 sold"/>
    <n v="594"/>
    <s v="May 24, 2024 09:12:14 PDT"/>
    <s v="Houston, Texas, United States"/>
    <x v="1"/>
    <n v="9498.06"/>
    <s v="Houston"/>
    <s v=" Texas"/>
    <s v=" United States"/>
    <m/>
    <n v="352"/>
    <n v="321"/>
    <n v="499"/>
  </r>
  <r>
    <x v="351"/>
    <x v="1699"/>
    <s v="/"/>
    <n v="15.89"/>
    <s v="US $15.89"/>
    <n v="10"/>
    <s v="More than 10 available / 434 sold"/>
    <n v="434"/>
    <s v="May 24, 2024 06:56:49 PDT"/>
    <s v="shanghai, China"/>
    <x v="0"/>
    <n v="6896.26"/>
    <s v="shanghai"/>
    <s v=" China"/>
    <m/>
    <m/>
    <n v="352"/>
    <n v="390"/>
    <n v="597"/>
  </r>
  <r>
    <x v="351"/>
    <x v="1700"/>
    <s v="Perfume"/>
    <n v="16.989999999999998"/>
    <s v="US $16.99"/>
    <n v="10"/>
    <s v="More than 10 available / 404 sold"/>
    <n v="404"/>
    <s v="Apr 29, 2024 18:02:01 PDT"/>
    <s v="CA, United States"/>
    <x v="1"/>
    <n v="6863.9599999999991"/>
    <s v="CA"/>
    <s v=" United States"/>
    <m/>
    <m/>
    <n v="352"/>
    <n v="414"/>
    <n v="598"/>
  </r>
  <r>
    <x v="351"/>
    <x v="1701"/>
    <s v="Perfume"/>
    <n v="14.99"/>
    <s v="US $14.99"/>
    <n v="10"/>
    <s v="More than 10 available / 358 sold"/>
    <n v="358"/>
    <s v="May 24, 2024 09:56:14 PDT"/>
    <s v="Houston, Texas, United States"/>
    <x v="1"/>
    <n v="5366.42"/>
    <s v="Houston"/>
    <s v=" Texas"/>
    <s v=" United States"/>
    <m/>
    <n v="352"/>
    <n v="441"/>
    <n v="665"/>
  </r>
  <r>
    <x v="351"/>
    <x v="1701"/>
    <s v="Perfume"/>
    <n v="14.99"/>
    <s v="US $14.99"/>
    <n v="10"/>
    <s v="More than 10 available / 172 sold"/>
    <n v="172"/>
    <s v="May 24, 2024 10:16:08 PDT"/>
    <s v="Perth Amboy, New Jersey, United States"/>
    <x v="1"/>
    <n v="2578.2800000000002"/>
    <s v="Perth Amboy"/>
    <s v=" New Jersey"/>
    <s v=" United States"/>
    <m/>
    <n v="352"/>
    <n v="625"/>
    <n v="880"/>
  </r>
  <r>
    <x v="351"/>
    <x v="1702"/>
    <s v="Perfume"/>
    <n v="13.5"/>
    <s v="US $13.50/ea"/>
    <n v="4"/>
    <s v="4 available / 145 sold"/>
    <n v="145"/>
    <s v="May 16, 2024 14:38:14 PDT"/>
    <s v="Weatherford, Texas, United States"/>
    <x v="0"/>
    <n v="1957.5"/>
    <s v="Weatherford"/>
    <s v=" Texas"/>
    <s v=" United States"/>
    <m/>
    <n v="352"/>
    <n v="674"/>
    <n v="964"/>
  </r>
  <r>
    <x v="351"/>
    <x v="1703"/>
    <s v="Perfume"/>
    <n v="15.99"/>
    <s v="US $15.99"/>
    <n v="10"/>
    <s v="More than 10 available / 136 sold"/>
    <n v="136"/>
    <s v="May 23, 2024 14:39:34 PDT"/>
    <s v="Houston, Texas, United States"/>
    <x v="1"/>
    <n v="2174.64"/>
    <s v="Houston"/>
    <s v=" Texas"/>
    <s v=" United States"/>
    <m/>
    <n v="352"/>
    <n v="691"/>
    <n v="928"/>
  </r>
  <r>
    <x v="351"/>
    <x v="1704"/>
    <s v="Car Air Freshener"/>
    <n v="7.19"/>
    <s v="US $7.19"/>
    <n v="10"/>
    <s v="More than 10 available / 131 sold"/>
    <n v="131"/>
    <s v="Apr 17, 2024 23:41:54 PDT"/>
    <s v="Houston, Texas, United States"/>
    <x v="1"/>
    <n v="941.8900000000001"/>
    <s v="Houston"/>
    <s v=" Texas"/>
    <s v=" United States"/>
    <m/>
    <n v="352"/>
    <n v="698"/>
    <n v="1277"/>
  </r>
  <r>
    <x v="351"/>
    <x v="1705"/>
    <s v="Perfume"/>
    <n v="8.99"/>
    <s v="US $8.99"/>
    <n v="10"/>
    <s v="More than 10 available / 120 sold"/>
    <n v="120"/>
    <s v="Apr 21, 2024 19:06:57 PDT"/>
    <s v="Temecula, California, United States"/>
    <x v="0"/>
    <n v="1078.8"/>
    <s v="Temecula"/>
    <s v=" California"/>
    <s v=" United States"/>
    <m/>
    <n v="352"/>
    <n v="735"/>
    <n v="1234"/>
  </r>
  <r>
    <x v="351"/>
    <x v="1700"/>
    <s v="Perfume"/>
    <n v="12.98"/>
    <s v="US $12.98"/>
    <n v="10"/>
    <s v="10 available / 103 sold"/>
    <n v="103"/>
    <s v="May 24, 2024 10:10:30 PDT"/>
    <s v="Perth Amboy, New Jersey, United States"/>
    <x v="1"/>
    <n v="1336.94"/>
    <s v="Perth Amboy"/>
    <s v=" New Jersey"/>
    <s v=" United States"/>
    <m/>
    <n v="352"/>
    <n v="784"/>
    <n v="1131"/>
  </r>
  <r>
    <x v="351"/>
    <x v="1700"/>
    <s v="Perfume"/>
    <n v="14.6"/>
    <s v="US $14.60"/>
    <n v="5"/>
    <s v="5 available / 94 sold"/>
    <n v="94"/>
    <s v="May 22, 2024 23:30:09 PDT"/>
    <s v="Toronto, Ontario, Canada"/>
    <x v="1"/>
    <n v="1372.3999999999999"/>
    <s v="Toronto"/>
    <s v=" Ontario"/>
    <s v=" Canada"/>
    <m/>
    <n v="352"/>
    <n v="807"/>
    <n v="1120"/>
  </r>
  <r>
    <x v="351"/>
    <x v="1706"/>
    <s v="Perfume"/>
    <n v="16.989999999999998"/>
    <s v="US $16.99/ea"/>
    <n v="10"/>
    <s v="More than 10 available / 84 sold"/>
    <n v="84"/>
    <s v="May 24, 2024 00:13:42 PDT"/>
    <s v="Hong Kong, China"/>
    <x v="1"/>
    <n v="1427.1599999999999"/>
    <s v="Hong Kong"/>
    <s v=" China"/>
    <m/>
    <m/>
    <n v="352"/>
    <n v="832"/>
    <n v="1096"/>
  </r>
  <r>
    <x v="351"/>
    <x v="1707"/>
    <s v="Perfume"/>
    <n v="15.99"/>
    <s v="US $15.99"/>
    <n v="10"/>
    <s v="More than 10 available / 81 sold"/>
    <n v="81"/>
    <s v="May 24, 2024 08:53:14 PDT"/>
    <s v="Houston, Texas, United States"/>
    <x v="1"/>
    <n v="1295.19"/>
    <s v="Houston"/>
    <s v=" Texas"/>
    <s v=" United States"/>
    <m/>
    <n v="352"/>
    <n v="843"/>
    <n v="1139"/>
  </r>
  <r>
    <x v="351"/>
    <x v="169"/>
    <s v="Y"/>
    <n v="49.99"/>
    <s v="US $49.99/ea"/>
    <n v="8"/>
    <s v="8 available / 68 sold"/>
    <n v="68"/>
    <s v="May 19, 2024 18:38:36 PDT"/>
    <s v="New Jersey, United States"/>
    <x v="1"/>
    <n v="3399.32"/>
    <s v="New Jersey"/>
    <s v=" United States"/>
    <m/>
    <m/>
    <n v="352"/>
    <n v="899"/>
    <n v="792"/>
  </r>
  <r>
    <x v="351"/>
    <x v="1708"/>
    <s v="Eau de Parfum"/>
    <n v="15.77"/>
    <s v="US $15.77/ea"/>
    <n v="300"/>
    <s v="300 available / 67 sold"/>
    <n v="67"/>
    <s v="May 24, 2024 09:28:26 PDT"/>
    <s v="shanghai, China"/>
    <x v="0"/>
    <n v="1056.5899999999999"/>
    <s v="shanghai"/>
    <s v=" China"/>
    <m/>
    <m/>
    <n v="352"/>
    <n v="906"/>
    <n v="1237"/>
  </r>
  <r>
    <x v="351"/>
    <x v="1709"/>
    <s v="Perfume"/>
    <n v="15.99"/>
    <s v="US $15.99"/>
    <n v="10"/>
    <s v="More than 10 available / 65 sold"/>
    <n v="65"/>
    <s v="May 22, 2024 14:08:35 PDT"/>
    <s v="Houston, Texas, United States"/>
    <x v="1"/>
    <n v="1039.3499999999999"/>
    <s v="Houston"/>
    <s v=" Texas"/>
    <s v=" United States"/>
    <m/>
    <n v="352"/>
    <n v="913"/>
    <n v="1247"/>
  </r>
  <r>
    <x v="351"/>
    <x v="1710"/>
    <s v="Fragrance Rolling Ball"/>
    <n v="15.99"/>
    <s v="US $15.99"/>
    <n v="10"/>
    <s v="More than 10 available / 62 sold"/>
    <n v="62"/>
    <s v="May 21, 2024 19:32:25 PDT"/>
    <s v="Los Angeles, California, United States"/>
    <x v="1"/>
    <n v="991.38"/>
    <s v="Los Angeles"/>
    <s v=" California"/>
    <s v=" United States"/>
    <m/>
    <n v="352"/>
    <n v="930"/>
    <n v="1259"/>
  </r>
  <r>
    <x v="351"/>
    <x v="1709"/>
    <s v="Perfume"/>
    <n v="49.99"/>
    <s v="US $49.99"/>
    <n v="10"/>
    <s v="More than 10 available / 45 sold"/>
    <n v="45"/>
    <s v="May 21, 2024 16:11:07 PDT"/>
    <s v="Houston, Texas, United States"/>
    <x v="1"/>
    <n v="2249.5500000000002"/>
    <s v="Houston"/>
    <s v=" Texas"/>
    <s v=" United States"/>
    <m/>
    <n v="352"/>
    <n v="1027"/>
    <n v="918"/>
  </r>
  <r>
    <x v="351"/>
    <x v="1711"/>
    <s v="Perfume"/>
    <n v="15.99"/>
    <s v="US $15.99"/>
    <n v="10"/>
    <s v="More than 10 available / 45 sold"/>
    <n v="45"/>
    <s v="May 23, 2024 19:54:34 PDT"/>
    <s v="Houston, Texas, United States"/>
    <x v="1"/>
    <n v="719.55"/>
    <s v="Houston"/>
    <s v=" Texas"/>
    <s v=" United States"/>
    <m/>
    <n v="352"/>
    <n v="1027"/>
    <n v="1358"/>
  </r>
  <r>
    <x v="351"/>
    <x v="1712"/>
    <s v="Esprit de Parfum"/>
    <n v="12.95"/>
    <s v="US $12.95"/>
    <n v="10"/>
    <s v="More than 10 available / 42 sold"/>
    <n v="42"/>
    <s v="Apr 27, 2024 19:05:16 PDT"/>
    <s v="CA, United States"/>
    <x v="0"/>
    <n v="543.9"/>
    <s v="CA"/>
    <s v=" United States"/>
    <m/>
    <m/>
    <n v="352"/>
    <n v="1054"/>
    <n v="1475"/>
  </r>
  <r>
    <x v="351"/>
    <x v="1713"/>
    <s v="Eau de Parfum"/>
    <n v="16.27"/>
    <s v="US $16.27/ea"/>
    <n v="300"/>
    <s v="300 available / 38 sold"/>
    <n v="38"/>
    <s v="May 24, 2024 08:20:15 PDT"/>
    <s v="shanghai, China"/>
    <x v="0"/>
    <n v="618.26"/>
    <s v="shanghai"/>
    <s v=" China"/>
    <m/>
    <m/>
    <n v="352"/>
    <n v="1097"/>
    <n v="1428"/>
  </r>
  <r>
    <x v="351"/>
    <x v="1714"/>
    <s v="Eau de Parfum"/>
    <n v="25.99"/>
    <s v="US $25.99/ea"/>
    <n v="10"/>
    <s v="More than 10 available / 38 sold"/>
    <n v="38"/>
    <s v="Mar 09, 2024 18:25:15 PST"/>
    <s v="Spring Hill, Florida, United States"/>
    <x v="1"/>
    <n v="987.61999999999989"/>
    <s v="Spring Hill"/>
    <s v=" Florida"/>
    <s v=" United States"/>
    <m/>
    <n v="352"/>
    <n v="1097"/>
    <n v="1263"/>
  </r>
  <r>
    <x v="351"/>
    <x v="1624"/>
    <s v="Fragrance Rolling Ball"/>
    <n v="10.99"/>
    <s v="US $10.99"/>
    <n v="10"/>
    <s v="More than 10 available / 38 sold"/>
    <n v="38"/>
    <s v="May 20, 2024 23:42:53 PDT"/>
    <s v="Los Angeles, California, United States"/>
    <x v="1"/>
    <n v="417.62"/>
    <s v="Los Angeles"/>
    <s v=" California"/>
    <s v=" United States"/>
    <m/>
    <n v="352"/>
    <n v="1097"/>
    <n v="1570"/>
  </r>
  <r>
    <x v="351"/>
    <x v="1715"/>
    <s v="Eau de Toilette"/>
    <n v="42.88"/>
    <s v="US $42.88"/>
    <n v="10"/>
    <s v="More than 10 available / 34 sold"/>
    <n v="34"/>
    <s v="May 23, 2024 09:11:02 PDT"/>
    <s v="College Point, New York, United States"/>
    <x v="0"/>
    <n v="1457.92"/>
    <s v="College Point"/>
    <s v=" New York"/>
    <s v=" United States"/>
    <m/>
    <n v="352"/>
    <n v="1144"/>
    <n v="1085"/>
  </r>
  <r>
    <x v="351"/>
    <x v="1716"/>
    <s v="Perfume"/>
    <n v="19.75"/>
    <s v="US $19.75"/>
    <n v="10"/>
    <s v="More than 10 available / 33 sold"/>
    <n v="33"/>
    <s v="May 19, 2024 17:30:18 PDT"/>
    <s v="California,United States,HK, Hong Kong"/>
    <x v="0"/>
    <n v="651.75"/>
    <s v="California"/>
    <s v="United States"/>
    <s v="HK"/>
    <s v=" Hong Kong"/>
    <n v="352"/>
    <n v="1156"/>
    <n v="1403"/>
  </r>
  <r>
    <x v="351"/>
    <x v="1717"/>
    <s v="Eau de Toilette"/>
    <n v="100"/>
    <s v="US $100.00"/>
    <n v="10"/>
    <s v="More than 10 available / 27 sold"/>
    <n v="27"/>
    <s v="May 22, 2024 21:55:43 PDT"/>
    <s v="Dearborn, Michigan, United States"/>
    <x v="1"/>
    <n v="2700"/>
    <s v="Dearborn"/>
    <s v=" Michigan"/>
    <s v=" United States"/>
    <m/>
    <n v="352"/>
    <n v="1226"/>
    <n v="861"/>
  </r>
  <r>
    <x v="351"/>
    <x v="1718"/>
    <s v="Perfume"/>
    <n v="35.99"/>
    <s v="US $35.99"/>
    <n v="5"/>
    <s v="5 available / 27 sold"/>
    <n v="27"/>
    <s v="May 23, 2024 20:05:31 PDT"/>
    <s v="Shenzhen, China"/>
    <x v="1"/>
    <n v="971.73"/>
    <s v="Shenzhen"/>
    <s v=" China"/>
    <m/>
    <m/>
    <n v="352"/>
    <n v="1226"/>
    <n v="1268"/>
  </r>
  <r>
    <x v="351"/>
    <x v="1719"/>
    <s v="Eau de Parfum"/>
    <n v="16.989999999999998"/>
    <s v="US $16.99"/>
    <n v="10"/>
    <s v="More than 10 available / 22 sold"/>
    <n v="22"/>
    <s v="May 22, 2024 18:38:27 PDT"/>
    <s v="ShenZhen, China"/>
    <x v="1"/>
    <n v="373.78"/>
    <s v="ShenZhen"/>
    <s v=" China"/>
    <m/>
    <m/>
    <n v="352"/>
    <n v="1310"/>
    <n v="1599"/>
  </r>
  <r>
    <x v="351"/>
    <x v="1720"/>
    <s v="Eau de Parfum"/>
    <n v="92.99"/>
    <s v="US $92.99"/>
    <n v="5"/>
    <s v="5 available / 19 sold"/>
    <n v="19"/>
    <s v="May 24, 2024 00:01:17 PDT"/>
    <s v="College Point, New York, United States"/>
    <x v="1"/>
    <n v="1766.81"/>
    <s v="College Point"/>
    <s v=" New York"/>
    <s v=" United States"/>
    <m/>
    <n v="352"/>
    <n v="1368"/>
    <n v="1007"/>
  </r>
  <r>
    <x v="351"/>
    <x v="845"/>
    <s v="Eau de Toilette"/>
    <n v="39.99"/>
    <s v="US $39.99/ea"/>
    <n v="5"/>
    <s v="5 available / 18 sold"/>
    <n v="18"/>
    <s v="May 05, 2024 23:09:40 PDT"/>
    <s v="California, United States, Hong Kong"/>
    <x v="1"/>
    <n v="719.82"/>
    <s v="California"/>
    <s v=" United States"/>
    <s v=" Hong Kong"/>
    <m/>
    <n v="352"/>
    <n v="1389"/>
    <n v="1357"/>
  </r>
  <r>
    <x v="351"/>
    <x v="1721"/>
    <s v="/"/>
    <n v="15.89"/>
    <s v="US $15.89"/>
    <n v="10"/>
    <s v="10 available / 17 sold"/>
    <n v="17"/>
    <s v="May 24, 2024 09:08:14 PDT"/>
    <s v="shanghai, China"/>
    <x v="1"/>
    <n v="270.13"/>
    <s v="shanghai"/>
    <s v=" China"/>
    <m/>
    <m/>
    <n v="352"/>
    <n v="1408"/>
    <n v="1687"/>
  </r>
  <r>
    <x v="351"/>
    <x v="1701"/>
    <s v="Perfume"/>
    <n v="15.99"/>
    <s v="US $15.99"/>
    <n v="10"/>
    <s v="More than 10 available / 14 sold"/>
    <n v="14"/>
    <s v="May 24, 2024 01:46:35 PDT"/>
    <s v="Houston, Texas, United States"/>
    <x v="1"/>
    <n v="223.86"/>
    <s v="Houston"/>
    <s v=" Texas"/>
    <s v=" United States"/>
    <m/>
    <n v="352"/>
    <n v="1480"/>
    <n v="1727"/>
  </r>
  <r>
    <x v="351"/>
    <x v="1722"/>
    <s v="Eau de Parfum"/>
    <n v="58.99"/>
    <s v="US $58.99"/>
    <n v="10"/>
    <s v="More than 10 available / 12 sold"/>
    <n v="12"/>
    <s v="May 22, 2024 23:55:54 PDT"/>
    <s v="College Point, New York, United States"/>
    <x v="0"/>
    <n v="707.88"/>
    <s v="College Point"/>
    <s v=" New York"/>
    <s v=" United States"/>
    <m/>
    <n v="352"/>
    <n v="1531"/>
    <n v="1364"/>
  </r>
  <r>
    <x v="351"/>
    <x v="1723"/>
    <s v="Perfume"/>
    <n v="13"/>
    <s v="US $13.00/ea"/>
    <n v="7"/>
    <s v="7 available / 11 sold"/>
    <n v="11"/>
    <s v="May 24, 2024 07:51:28 PDT"/>
    <s v="New York, New York, United States"/>
    <x v="1"/>
    <n v="143"/>
    <s v="New York"/>
    <s v=" New York"/>
    <s v=" United States"/>
    <m/>
    <n v="352"/>
    <n v="1561"/>
    <n v="1819"/>
  </r>
  <r>
    <x v="351"/>
    <x v="1724"/>
    <s v="Eau de Parfum"/>
    <n v="13.99"/>
    <s v="US $13.99"/>
    <n v="10"/>
    <s v="More than 10 available / 9 sold"/>
    <n v="9"/>
    <s v="Apr 28, 2024 20:19:23 PDT"/>
    <s v="Dearborn, Michigan, United States"/>
    <x v="1"/>
    <n v="125.91"/>
    <s v="Dearborn"/>
    <s v=" Michigan"/>
    <s v=" United States"/>
    <m/>
    <n v="352"/>
    <n v="1615"/>
    <n v="1848"/>
  </r>
  <r>
    <x v="351"/>
    <x v="1721"/>
    <s v="/"/>
    <n v="15.89"/>
    <s v="US $15.89"/>
    <n v="6"/>
    <s v="6 available / 8 sold"/>
    <n v="8"/>
    <s v="May 22, 2024 22:34:16 PDT"/>
    <s v="shanghai, China"/>
    <x v="1"/>
    <n v="127.12"/>
    <s v="shanghai"/>
    <s v=" China"/>
    <m/>
    <m/>
    <n v="352"/>
    <n v="1644"/>
    <n v="1845"/>
  </r>
  <r>
    <x v="351"/>
    <x v="1725"/>
    <s v="/"/>
    <n v="15.89"/>
    <s v="US $15.89"/>
    <n v="3"/>
    <s v="3 available / 8 sold"/>
    <n v="8"/>
    <s v="May 24, 2024 09:08:17 PDT"/>
    <s v="shanghai, China"/>
    <x v="1"/>
    <n v="127.12"/>
    <s v="shanghai"/>
    <s v=" China"/>
    <m/>
    <m/>
    <n v="352"/>
    <n v="1644"/>
    <n v="1845"/>
  </r>
  <r>
    <x v="351"/>
    <x v="1726"/>
    <s v="Eau de Parfum"/>
    <n v="13.99"/>
    <s v="US $13.99"/>
    <n v="10"/>
    <s v="More than 10 available / 8 sold"/>
    <n v="8"/>
    <s v="Apr 28, 2024 20:19:23 PDT"/>
    <s v="Dearborn, Michigan, United States"/>
    <x v="1"/>
    <n v="111.92"/>
    <s v="Dearborn"/>
    <s v=" Michigan"/>
    <s v=" United States"/>
    <m/>
    <n v="352"/>
    <n v="1644"/>
    <n v="1861"/>
  </r>
  <r>
    <x v="351"/>
    <x v="1727"/>
    <s v="Perfume"/>
    <n v="48"/>
    <s v="US $48.00"/>
    <n v="10"/>
    <s v="More than 10 available / 7 sold"/>
    <n v="7"/>
    <s v=""/>
    <s v="Webster, Florida, United States"/>
    <x v="1"/>
    <n v="336"/>
    <s v="Webster"/>
    <s v=" Florida"/>
    <s v=" United States"/>
    <m/>
    <n v="352"/>
    <n v="1686"/>
    <n v="1624"/>
  </r>
  <r>
    <x v="351"/>
    <x v="1698"/>
    <s v="Perfume"/>
    <n v="15.99"/>
    <s v="US $15.99"/>
    <n v="10"/>
    <s v="More than 10 available / 7 sold"/>
    <n v="7"/>
    <s v="May 22, 2024 19:01:20 PDT"/>
    <s v="Houston, Texas, United States"/>
    <x v="1"/>
    <n v="111.93"/>
    <s v="Houston"/>
    <s v=" Texas"/>
    <s v=" United States"/>
    <m/>
    <n v="352"/>
    <n v="1686"/>
    <n v="1860"/>
  </r>
  <r>
    <x v="351"/>
    <x v="1728"/>
    <s v="Eau de Parfum"/>
    <n v="85"/>
    <s v="US $85.00"/>
    <m/>
    <s v="Last One / 6 sold"/>
    <n v="6"/>
    <s v="May 24, 2024 00:10:39 PDT"/>
    <s v="Ithaca, New York, United States"/>
    <x v="1"/>
    <n v="510"/>
    <s v="Ithaca"/>
    <s v=" New York"/>
    <s v=" United States"/>
    <m/>
    <n v="352"/>
    <n v="1721"/>
    <n v="1499"/>
  </r>
  <r>
    <x v="351"/>
    <x v="1729"/>
    <s v="Eau de Parfum"/>
    <n v="54.99"/>
    <s v="US $54.99"/>
    <n v="2"/>
    <s v="2 available / 6 sold"/>
    <n v="6"/>
    <s v="May 24, 2024 00:56:01 PDT"/>
    <s v="Los Angeles, California, United States"/>
    <x v="1"/>
    <n v="329.94"/>
    <s v="Los Angeles"/>
    <s v=" California"/>
    <s v=" United States"/>
    <m/>
    <n v="352"/>
    <n v="1721"/>
    <n v="1631"/>
  </r>
  <r>
    <x v="351"/>
    <x v="1730"/>
    <s v="Perfume"/>
    <n v="13.28"/>
    <s v="US $13.28/ea"/>
    <n v="9"/>
    <s v="9 available / 6 sold"/>
    <n v="6"/>
    <s v=""/>
    <s v="WA, United States"/>
    <x v="1"/>
    <n v="79.679999999999993"/>
    <s v="WA"/>
    <s v=" United States"/>
    <m/>
    <m/>
    <n v="352"/>
    <n v="1721"/>
    <n v="1900"/>
  </r>
  <r>
    <x v="351"/>
    <x v="1731"/>
    <s v="Eau de Parfum"/>
    <n v="13.99"/>
    <s v="US $13.99"/>
    <n v="10"/>
    <s v="More than 10 available / 5 sold"/>
    <n v="5"/>
    <s v="Apr 28, 2024 20:19:23 PDT"/>
    <s v="Dearborn, Michigan, United States"/>
    <x v="0"/>
    <n v="69.95"/>
    <s v="Dearborn"/>
    <s v=" Michigan"/>
    <s v=" United States"/>
    <m/>
    <n v="352"/>
    <n v="1754"/>
    <n v="1921"/>
  </r>
  <r>
    <x v="351"/>
    <x v="1732"/>
    <s v="Eau de Toilette"/>
    <n v="25.89"/>
    <s v="US $25.89"/>
    <n v="10"/>
    <s v="More than 10 available / 4 sold"/>
    <n v="4"/>
    <s v="May 09, 2024 22:38:22 PDT"/>
    <s v="Brooklyn, New York, United States"/>
    <x v="1"/>
    <n v="103.56"/>
    <s v="Brooklyn"/>
    <s v=" New York"/>
    <s v=" United States"/>
    <m/>
    <n v="352"/>
    <n v="1798"/>
    <n v="1869"/>
  </r>
  <r>
    <x v="351"/>
    <x v="1733"/>
    <s v="1"/>
    <n v="30.96"/>
    <s v="US $30.96"/>
    <n v="2"/>
    <s v="2 available / 3 sold"/>
    <n v="3"/>
    <s v="May 17, 2024 23:16:41 PDT"/>
    <s v="New York, New York, United States"/>
    <x v="0"/>
    <n v="92.88"/>
    <s v="New York"/>
    <s v=" New York"/>
    <s v=" United States"/>
    <m/>
    <n v="352"/>
    <n v="1848"/>
    <n v="1884"/>
  </r>
  <r>
    <x v="351"/>
    <x v="1734"/>
    <s v="Eau de Cologne"/>
    <n v="18"/>
    <s v="US $18.00/ea"/>
    <n v="5"/>
    <s v="5 available / 3 sold"/>
    <n v="3"/>
    <s v=""/>
    <s v="Phenix City, Alabama, United States"/>
    <x v="1"/>
    <n v="54"/>
    <s v="Phenix City"/>
    <s v=" Alabama"/>
    <s v=" United States"/>
    <m/>
    <n v="352"/>
    <n v="1848"/>
    <n v="1935"/>
  </r>
  <r>
    <x v="351"/>
    <x v="1721"/>
    <s v="Perfume"/>
    <n v="17.989999999999998"/>
    <s v="US $17.99"/>
    <n v="10"/>
    <s v="More than 10 available / 3 sold"/>
    <n v="3"/>
    <s v="May 23, 2024 17:06:03 PDT"/>
    <s v="Shenzhen, China"/>
    <x v="1"/>
    <n v="53.97"/>
    <s v="Shenzhen"/>
    <s v=" China"/>
    <m/>
    <m/>
    <n v="352"/>
    <n v="1848"/>
    <n v="1936"/>
  </r>
  <r>
    <x v="351"/>
    <x v="1721"/>
    <s v="Perfume"/>
    <n v="21.99"/>
    <s v="US $21.99/ea"/>
    <n v="10"/>
    <s v="More than 10 available / 2 sold"/>
    <n v="2"/>
    <s v="May 23, 2024 20:05:17 PDT"/>
    <s v="Shenzhen, China"/>
    <x v="1"/>
    <n v="43.98"/>
    <s v="Shenzhen"/>
    <s v=" China"/>
    <m/>
    <m/>
    <n v="352"/>
    <n v="1891"/>
    <n v="1951"/>
  </r>
  <r>
    <x v="352"/>
    <x v="1735"/>
    <s v="Eau de Toilette"/>
    <n v="24.99"/>
    <s v="US $24.99"/>
    <m/>
    <s v="4 lots available (8 items per lot) / 79 sold"/>
    <n v="79"/>
    <s v="Mar 26, 2024 11:45:52 PDT"/>
    <s v="Brooklyn, New York, United States"/>
    <x v="0"/>
    <n v="1974.2099999999998"/>
    <s v="Brooklyn"/>
    <s v=" New York"/>
    <s v=" United States"/>
    <m/>
    <n v="353"/>
    <n v="851"/>
    <n v="959"/>
  </r>
  <r>
    <x v="353"/>
    <x v="1736"/>
    <s v="Eau de Parfum"/>
    <n v="14.99"/>
    <s v="US $14.99"/>
    <n v="10"/>
    <s v="More than 10 available / 20 sold"/>
    <n v="20"/>
    <s v="May 18, 2024 15:52:35 PDT"/>
    <s v="Arcadia, California, United States"/>
    <x v="1"/>
    <n v="299.8"/>
    <s v="Arcadia"/>
    <s v=" California"/>
    <s v=" United States"/>
    <m/>
    <n v="354"/>
    <n v="1346"/>
    <n v="1668"/>
  </r>
  <r>
    <x v="354"/>
    <x v="1737"/>
    <s v="Eau de Toilette"/>
    <n v="54.99"/>
    <s v="US $54.99"/>
    <m/>
    <s v="Last One / 8 sold"/>
    <n v="8"/>
    <s v="May 22, 2024 19:02:53 PDT"/>
    <s v="Peekskill, New York, United States"/>
    <x v="1"/>
    <n v="439.92"/>
    <s v="Peekskill"/>
    <s v=" New York"/>
    <s v=" United States"/>
    <m/>
    <n v="355"/>
    <n v="1644"/>
    <n v="1548"/>
  </r>
  <r>
    <x v="355"/>
    <x v="1738"/>
    <s v="Eau de Parfum"/>
    <n v="24.99"/>
    <s v="US $24.99/ea"/>
    <n v="9"/>
    <s v="9 available / 9 sold"/>
    <n v="9"/>
    <s v="May 20, 2024 04:20:56 PDT"/>
    <s v="Kennesaw, Georgia, United States"/>
    <x v="0"/>
    <n v="224.91"/>
    <s v="Kennesaw"/>
    <s v=" Georgia"/>
    <s v=" United States"/>
    <m/>
    <n v="356"/>
    <n v="1615"/>
    <n v="1725"/>
  </r>
  <r>
    <x v="356"/>
    <x v="1739"/>
    <s v="Eau de Parfum"/>
    <n v="109.95"/>
    <s v="US $109.95/ea"/>
    <n v="10"/>
    <s v="10 available / 416 sold"/>
    <n v="416"/>
    <s v="May 24, 2024 08:56:33 PDT"/>
    <s v="Katy, Texas, United States"/>
    <x v="0"/>
    <n v="45739.200000000004"/>
    <s v="Katy"/>
    <s v=" Texas"/>
    <s v=" United States"/>
    <m/>
    <n v="357"/>
    <n v="406"/>
    <n v="185"/>
  </r>
  <r>
    <x v="356"/>
    <x v="1740"/>
    <s v="Eau de Toilette"/>
    <n v="103.98"/>
    <s v="US $103.98"/>
    <m/>
    <s v="Limited quantity available / 350 sold"/>
    <n v="350"/>
    <s v="May 22, 2024 16:56:40 PDT"/>
    <s v="Hackensack, New Jersey, United States"/>
    <x v="1"/>
    <n v="36393"/>
    <s v="Hackensack"/>
    <s v=" New Jersey"/>
    <s v=" United States"/>
    <m/>
    <n v="357"/>
    <n v="444"/>
    <n v="224"/>
  </r>
  <r>
    <x v="356"/>
    <x v="1740"/>
    <s v="Eau de Toilette"/>
    <n v="79.989999999999995"/>
    <s v="US $79.99/ea"/>
    <n v="10"/>
    <s v="More than 10 available / 316 sold"/>
    <n v="316"/>
    <s v="May 16, 2024 17:01:39 PDT"/>
    <s v="Walnut, California, Hong Kong"/>
    <x v="1"/>
    <n v="25276.84"/>
    <s v="Walnut"/>
    <s v=" California"/>
    <s v=" Hong Kong"/>
    <m/>
    <n v="357"/>
    <n v="465"/>
    <n v="283"/>
  </r>
  <r>
    <x v="356"/>
    <x v="1741"/>
    <s v="Eau de Toilette"/>
    <n v="89.97"/>
    <s v="US $89.97/ea"/>
    <n v="10"/>
    <s v="10 available / 295 sold"/>
    <n v="295"/>
    <s v="May 24, 2024 08:44:55 PDT"/>
    <s v="Katy, Texas, United States"/>
    <x v="1"/>
    <n v="26541.15"/>
    <s v="Katy"/>
    <s v=" Texas"/>
    <s v=" United States"/>
    <m/>
    <n v="357"/>
    <n v="477"/>
    <n v="270"/>
  </r>
  <r>
    <x v="356"/>
    <x v="1742"/>
    <s v="Perfume"/>
    <n v="20.95"/>
    <s v="US $20.95"/>
    <n v="7"/>
    <s v="7 available / 238 sold"/>
    <n v="238"/>
    <s v="May 17, 2024 14:03:09 PDT"/>
    <s v="Roseville, California, United States"/>
    <x v="0"/>
    <n v="4986.0999999999995"/>
    <s v="Roseville"/>
    <s v=" California"/>
    <s v=" United States"/>
    <m/>
    <n v="357"/>
    <n v="547"/>
    <n v="686"/>
  </r>
  <r>
    <x v="356"/>
    <x v="1743"/>
    <s v="Eau de Parfum"/>
    <n v="84.97"/>
    <s v="US $84.97"/>
    <m/>
    <s v="Limited quantity available / 146 sold"/>
    <n v="146"/>
    <s v="May 22, 2024 08:12:04 PDT"/>
    <s v="Hackensack, New Jersey, United States"/>
    <x v="0"/>
    <n v="12405.619999999999"/>
    <s v="Hackensack"/>
    <s v=" New Jersey"/>
    <s v=" United States"/>
    <m/>
    <n v="357"/>
    <n v="672"/>
    <n v="426"/>
  </r>
  <r>
    <x v="356"/>
    <x v="1744"/>
    <s v="Eau de Parfum"/>
    <n v="55.99"/>
    <s v="US $55.99/ea"/>
    <n v="10"/>
    <s v="More than 10 available / 131 sold"/>
    <n v="131"/>
    <s v="May 02, 2024 17:32:51 PDT"/>
    <s v="New York,USA, Taiwan"/>
    <x v="0"/>
    <n v="7334.6900000000005"/>
    <s v="New York"/>
    <s v="USA"/>
    <s v=" Taiwan"/>
    <m/>
    <n v="357"/>
    <n v="698"/>
    <n v="570"/>
  </r>
  <r>
    <x v="356"/>
    <x v="1745"/>
    <s v="Perfume"/>
    <n v="10.99"/>
    <s v="US $10.99/ea"/>
    <n v="10"/>
    <s v="More than 10 available / 94 sold"/>
    <n v="94"/>
    <s v="May 08, 2024 15:45:55 PDT"/>
    <s v="Katy, Texas, United States"/>
    <x v="0"/>
    <n v="1033.06"/>
    <s v="Katy"/>
    <s v=" Texas"/>
    <s v=" United States"/>
    <m/>
    <n v="357"/>
    <n v="807"/>
    <n v="1249"/>
  </r>
  <r>
    <x v="356"/>
    <x v="1746"/>
    <s v="Eau de Parfum"/>
    <n v="100.99"/>
    <s v="US $100.99"/>
    <m/>
    <s v="Last One / 47 sold"/>
    <n v="47"/>
    <s v="May 17, 2024 03:30:44 PDT"/>
    <s v="Buffalo Mills, Pennsylvania, United States"/>
    <x v="0"/>
    <n v="4746.53"/>
    <s v="Buffalo Mills"/>
    <s v=" Pennsylvania"/>
    <s v=" United States"/>
    <m/>
    <n v="357"/>
    <n v="1014"/>
    <n v="697"/>
  </r>
  <r>
    <x v="356"/>
    <x v="1747"/>
    <s v="Eau de Parfum"/>
    <n v="103.99"/>
    <s v="US $103.99"/>
    <n v="2"/>
    <s v="2 available / 45 sold"/>
    <n v="45"/>
    <s v="May 14, 2024 06:28:50 PDT"/>
    <s v="Buffalo Mills, Pennsylvania, United States"/>
    <x v="0"/>
    <n v="4679.55"/>
    <s v="Buffalo Mills"/>
    <s v=" Pennsylvania"/>
    <s v=" United States"/>
    <m/>
    <n v="357"/>
    <n v="1027"/>
    <n v="699"/>
  </r>
  <r>
    <x v="356"/>
    <x v="1748"/>
    <s v="Eau de Toilette"/>
    <n v="36.99"/>
    <s v="US $36.99"/>
    <m/>
    <s v="Last One / 32 sold"/>
    <n v="32"/>
    <s v="May 22, 2024 20:37:35 PDT"/>
    <s v="Los Angeles, California, United States"/>
    <x v="1"/>
    <n v="1183.68"/>
    <s v="Los Angeles"/>
    <s v=" California"/>
    <s v=" United States"/>
    <m/>
    <n v="357"/>
    <n v="1163"/>
    <n v="1194"/>
  </r>
  <r>
    <x v="356"/>
    <x v="1749"/>
    <s v="Eau de Toilette"/>
    <n v="78.989999999999995"/>
    <s v="US $78.99/ea"/>
    <n v="10"/>
    <s v="More than 10 available / 27 sold"/>
    <n v="27"/>
    <s v="May 16, 2024 02:06:00 PDT"/>
    <s v="United States,California, Taiwan"/>
    <x v="1"/>
    <n v="2132.73"/>
    <s v="United States"/>
    <s v="California"/>
    <s v=" Taiwan"/>
    <m/>
    <n v="357"/>
    <n v="1226"/>
    <n v="938"/>
  </r>
  <r>
    <x v="356"/>
    <x v="1750"/>
    <s v="Eau de Toilette"/>
    <n v="89.99"/>
    <s v="US $89.99"/>
    <n v="6"/>
    <s v="6 available / 23 sold"/>
    <n v="23"/>
    <s v="May 16, 2024 19:15:06 PDT"/>
    <s v="El Cajon, California, Hong Kong"/>
    <x v="1"/>
    <n v="2069.77"/>
    <s v="El Cajon"/>
    <s v=" California"/>
    <s v=" Hong Kong"/>
    <m/>
    <n v="357"/>
    <n v="1294"/>
    <n v="948"/>
  </r>
  <r>
    <x v="356"/>
    <x v="1751"/>
    <s v="Eau de Parfum"/>
    <n v="99.99"/>
    <s v="US $99.99"/>
    <m/>
    <s v="Last One / 19 sold"/>
    <n v="19"/>
    <s v="May 16, 2024 04:11:25 PDT"/>
    <s v="Amigo, West Virginia, United States"/>
    <x v="0"/>
    <n v="1899.81"/>
    <s v="Amigo"/>
    <s v=" West Virginia"/>
    <s v=" United States"/>
    <m/>
    <n v="357"/>
    <n v="1368"/>
    <n v="972"/>
  </r>
  <r>
    <x v="356"/>
    <x v="1752"/>
    <s v="Eau de Toilette"/>
    <n v="79.989999999999995"/>
    <s v="US $79.99/ea"/>
    <n v="2"/>
    <s v="2 available / 11 sold"/>
    <n v="11"/>
    <s v="May 23, 2024 23:59:20 PDT"/>
    <s v="HK, Hong Kong"/>
    <x v="1"/>
    <n v="879.89"/>
    <s v="HK"/>
    <s v=" Hong Kong"/>
    <m/>
    <m/>
    <n v="357"/>
    <n v="1561"/>
    <n v="1296"/>
  </r>
  <r>
    <x v="356"/>
    <x v="1753"/>
    <s v="Eau de Parfum"/>
    <n v="100.99"/>
    <s v="US $100.99"/>
    <m/>
    <s v="Last One / 10 sold"/>
    <n v="10"/>
    <s v="May 16, 2024 03:54:55 PDT"/>
    <s v="Oxnard, California, United States"/>
    <x v="0"/>
    <n v="1009.9"/>
    <s v="Oxnard"/>
    <s v=" California"/>
    <s v=" United States"/>
    <m/>
    <n v="357"/>
    <n v="1586"/>
    <n v="1253"/>
  </r>
  <r>
    <x v="356"/>
    <x v="1754"/>
    <s v="Eau de Toilette"/>
    <n v="75.989999999999995"/>
    <s v="US $75.99/ea"/>
    <n v="2"/>
    <s v="2 available / 8 sold"/>
    <n v="8"/>
    <s v="May 24, 2024 00:48:30 PDT"/>
    <s v="Walnut, California, Hong Kong"/>
    <x v="1"/>
    <n v="607.91999999999996"/>
    <s v="Walnut"/>
    <s v=" California"/>
    <s v=" Hong Kong"/>
    <m/>
    <n v="357"/>
    <n v="1644"/>
    <n v="1434"/>
  </r>
  <r>
    <x v="356"/>
    <x v="1755"/>
    <s v="Eau de Parfum"/>
    <n v="18.989999999999998"/>
    <s v="US $18.99"/>
    <n v="10"/>
    <s v="More than 10 available / 8 sold"/>
    <n v="8"/>
    <s v="May 20, 2024 14:29:09 PDT"/>
    <s v="Miami, Florida, United States"/>
    <x v="1"/>
    <n v="151.91999999999999"/>
    <s v="Miami"/>
    <s v=" Florida"/>
    <s v=" United States"/>
    <m/>
    <n v="357"/>
    <n v="1644"/>
    <n v="1810"/>
  </r>
  <r>
    <x v="356"/>
    <x v="1756"/>
    <s v="Eau de Parfum"/>
    <n v="99.99"/>
    <s v="US $99.99"/>
    <n v="10"/>
    <s v="More than 10 available / 5 sold"/>
    <n v="5"/>
    <s v="Apr 23, 2024 19:32:59 PDT"/>
    <s v="Katy, Texas, Hong Kong"/>
    <x v="0"/>
    <n v="499.95"/>
    <s v="Katy"/>
    <s v=" Texas"/>
    <s v=" Hong Kong"/>
    <m/>
    <n v="357"/>
    <n v="1754"/>
    <n v="1504"/>
  </r>
  <r>
    <x v="356"/>
    <x v="1757"/>
    <s v="Eau de Toilette"/>
    <n v="59.99"/>
    <s v="US $59.99/ea"/>
    <n v="2"/>
    <s v="2 available / 3 sold"/>
    <n v="3"/>
    <s v="May 22, 2024 17:57:33 PDT"/>
    <s v="New York, New York, Taiwan"/>
    <x v="1"/>
    <n v="179.97"/>
    <s v="New York"/>
    <s v=" New York"/>
    <s v=" Taiwan"/>
    <m/>
    <n v="357"/>
    <n v="1848"/>
    <n v="1775"/>
  </r>
  <r>
    <x v="356"/>
    <x v="1758"/>
    <s v="Eau de Parfum"/>
    <n v="9.6999999999999993"/>
    <s v="US $9.70"/>
    <n v="10"/>
    <s v="More than 10 available / 2 sold"/>
    <n v="2"/>
    <s v=""/>
    <s v="Miami, Florida, United States"/>
    <x v="0"/>
    <n v="19.399999999999999"/>
    <s v="Miami"/>
    <s v=" Florida"/>
    <s v=" United States"/>
    <m/>
    <n v="357"/>
    <n v="1891"/>
    <n v="1971"/>
  </r>
  <r>
    <x v="357"/>
    <x v="1759"/>
    <s v="Eau de Parfume"/>
    <n v="25.25"/>
    <s v="US $25.25/ea"/>
    <n v="71"/>
    <s v="71 available / 15,897 sold"/>
    <n v="15897"/>
    <s v="May 17, 2024 07:46:20 PDT"/>
    <s v="Dallas, Texas, United States"/>
    <x v="0"/>
    <n v="401399.25"/>
    <s v="Dallas"/>
    <s v=" Texas"/>
    <s v=" United States"/>
    <m/>
    <n v="358"/>
    <n v="10"/>
    <n v="11"/>
  </r>
  <r>
    <x v="357"/>
    <x v="1760"/>
    <s v="Eau de Toilette"/>
    <n v="25.42"/>
    <s v="US $25.42/ea"/>
    <n v="107"/>
    <s v="107 available / 4,123 sold"/>
    <n v="4123"/>
    <s v="May 20, 2024 22:28:54 PDT"/>
    <s v="Dallas, Texas, United States"/>
    <x v="0"/>
    <n v="104806.66"/>
    <s v="Dallas"/>
    <s v=" Texas"/>
    <s v=" United States"/>
    <m/>
    <n v="358"/>
    <n v="76"/>
    <n v="92"/>
  </r>
  <r>
    <x v="357"/>
    <x v="1761"/>
    <s v="Eau de Toilette"/>
    <n v="19.54"/>
    <s v="US $19.54/ea"/>
    <n v="19"/>
    <s v="19 available / 288 sold"/>
    <n v="288"/>
    <s v="May 11, 2024 09:46:06 PDT"/>
    <s v="Dallas, Texas, United States"/>
    <x v="0"/>
    <n v="5627.5199999999995"/>
    <s v="Dallas"/>
    <s v=" Texas"/>
    <s v=" United States"/>
    <m/>
    <n v="358"/>
    <n v="488"/>
    <n v="654"/>
  </r>
  <r>
    <x v="358"/>
    <x v="1762"/>
    <s v="Eau de Toilette"/>
    <n v="39.770000000000003"/>
    <s v="US $39.77/ea"/>
    <m/>
    <s v="Limited quantity available / 31,718 sold"/>
    <n v="31718"/>
    <s v="May 24, 2024 10:26:59 PDT"/>
    <s v="Hackensack, New Jersey, United States"/>
    <x v="1"/>
    <n v="1261424.8600000001"/>
    <s v="Hackensack"/>
    <s v=" New Jersey"/>
    <s v=" United States"/>
    <m/>
    <n v="359"/>
    <n v="3"/>
    <n v="3"/>
  </r>
  <r>
    <x v="358"/>
    <x v="1763"/>
    <s v="Eau de Toilette"/>
    <n v="44.94"/>
    <s v="US $44.94/ea"/>
    <n v="10"/>
    <s v="More than 10 available / 21,310 sold"/>
    <n v="21310"/>
    <s v="May 23, 2024 19:44:36 PDT"/>
    <s v="Hackensack, New Jersey, United States"/>
    <x v="1"/>
    <n v="957671.39999999991"/>
    <s v="Hackensack"/>
    <s v=" New Jersey"/>
    <s v=" United States"/>
    <m/>
    <n v="359"/>
    <n v="6"/>
    <n v="5"/>
  </r>
  <r>
    <x v="358"/>
    <x v="1764"/>
    <s v="Eau de Toilette"/>
    <n v="36.880000000000003"/>
    <s v="US $36.88/ea"/>
    <m/>
    <s v="Limited quantity available / 19,899 sold"/>
    <n v="19899"/>
    <s v="May 24, 2024 09:36:54 PDT"/>
    <s v="Hackensack, New Jersey, United States"/>
    <x v="1"/>
    <n v="733875.12"/>
    <s v="Hackensack"/>
    <s v=" New Jersey"/>
    <s v=" United States"/>
    <m/>
    <n v="359"/>
    <n v="7"/>
    <n v="6"/>
  </r>
  <r>
    <x v="358"/>
    <x v="1765"/>
    <s v="Eau de Toilette"/>
    <n v="8.84"/>
    <s v="US $8.84/ea"/>
    <n v="10"/>
    <s v="More than 10 available / 9,410 sold"/>
    <n v="9410"/>
    <s v="May 23, 2024 09:06:49 PDT"/>
    <s v="Hackensack, New Jersey, United States"/>
    <x v="1"/>
    <n v="83184.399999999994"/>
    <s v="Hackensack"/>
    <s v=" New Jersey"/>
    <s v=" United States"/>
    <m/>
    <n v="359"/>
    <n v="18"/>
    <n v="116"/>
  </r>
  <r>
    <x v="358"/>
    <x v="1766"/>
    <s v="Eau de Toilette"/>
    <n v="9.92"/>
    <s v="US $9.92"/>
    <n v="10"/>
    <s v="More than 10 available / 5,971 sold"/>
    <n v="5971"/>
    <s v="May 20, 2024 23:10:53 PDT"/>
    <s v="Hackensack, New Jersey, United States"/>
    <x v="0"/>
    <n v="59232.32"/>
    <s v="Hackensack"/>
    <s v=" New Jersey"/>
    <s v=" United States"/>
    <m/>
    <n v="359"/>
    <n v="37"/>
    <n v="155"/>
  </r>
  <r>
    <x v="358"/>
    <x v="1767"/>
    <s v="Eau de Parfum"/>
    <n v="45.98"/>
    <s v="US $45.98/ea"/>
    <m/>
    <s v="Limited quantity available / 5,166 sold"/>
    <n v="5166"/>
    <s v="May 24, 2024 08:57:27 PDT"/>
    <s v="Hackensack, New Jersey, United States"/>
    <x v="0"/>
    <n v="237532.68"/>
    <s v="Hackensack"/>
    <s v=" New Jersey"/>
    <s v=" United States"/>
    <m/>
    <n v="359"/>
    <n v="50"/>
    <n v="25"/>
  </r>
  <r>
    <x v="358"/>
    <x v="1768"/>
    <s v="Eau de Toilette"/>
    <n v="9.94"/>
    <s v="US $9.94/ea"/>
    <n v="10"/>
    <s v="More than 10 available / 4,775 sold"/>
    <n v="4775"/>
    <s v="May 18, 2024 11:04:01 PDT"/>
    <s v="Hackensack, New Jersey, United States"/>
    <x v="0"/>
    <n v="47463.5"/>
    <s v="Hackensack"/>
    <s v=" New Jersey"/>
    <s v=" United States"/>
    <m/>
    <n v="359"/>
    <n v="64"/>
    <n v="177"/>
  </r>
  <r>
    <x v="358"/>
    <x v="1769"/>
    <s v="Eau de Toilette"/>
    <n v="20.37"/>
    <s v="US $20.37/ea"/>
    <n v="10"/>
    <s v="More than 10 available / 4,569 sold"/>
    <n v="4569"/>
    <s v="May 24, 2024 10:26:59 PDT"/>
    <s v="Hackensack, New Jersey, United States"/>
    <x v="1"/>
    <n v="93070.53"/>
    <s v="Hackensack"/>
    <s v=" New Jersey"/>
    <s v=" United States"/>
    <m/>
    <n v="359"/>
    <n v="67"/>
    <n v="105"/>
  </r>
  <r>
    <x v="358"/>
    <x v="1770"/>
    <s v="Eau de Toilette"/>
    <n v="41.98"/>
    <s v="US $41.98/ea"/>
    <n v="66"/>
    <s v="66 available / 4,234 sold"/>
    <n v="4234"/>
    <s v="May 23, 2024 15:18:17 PDT"/>
    <s v="Dallas, Texas, United States"/>
    <x v="1"/>
    <n v="177743.31999999998"/>
    <s v="Dallas"/>
    <s v=" Texas"/>
    <s v=" United States"/>
    <m/>
    <n v="359"/>
    <n v="75"/>
    <n v="43"/>
  </r>
  <r>
    <x v="358"/>
    <x v="1771"/>
    <s v="Eau de Parfum"/>
    <n v="55.16"/>
    <s v="US $55.16/ea"/>
    <m/>
    <s v="Limited quantity available / 3,110 sold"/>
    <n v="3110"/>
    <s v="May 24, 2024 07:53:50 PDT"/>
    <s v="Hackensack, New Jersey, United States"/>
    <x v="1"/>
    <n v="171547.59999999998"/>
    <s v="Hackensack"/>
    <s v=" New Jersey"/>
    <s v=" United States"/>
    <m/>
    <n v="359"/>
    <n v="95"/>
    <n v="44"/>
  </r>
  <r>
    <x v="358"/>
    <x v="1772"/>
    <s v="Eau de Toilette"/>
    <n v="46.44"/>
    <s v="US $46.44/ea"/>
    <m/>
    <s v="Limited quantity available / 2,838 sold"/>
    <n v="2838"/>
    <s v="May 23, 2024 10:43:42 PDT"/>
    <s v="Dallas, Texas, United States"/>
    <x v="0"/>
    <n v="131796.72"/>
    <s v="Dallas"/>
    <s v=" Texas"/>
    <s v=" United States"/>
    <m/>
    <n v="359"/>
    <n v="104"/>
    <n v="70"/>
  </r>
  <r>
    <x v="358"/>
    <x v="1773"/>
    <s v="Eau de Parfum"/>
    <n v="33.380000000000003"/>
    <s v="US $33.38/ea"/>
    <n v="76"/>
    <s v="76 available / 2,715 sold"/>
    <n v="2715"/>
    <s v="May 23, 2024 08:22:23 PDT"/>
    <s v="Dallas, Texas, United States"/>
    <x v="0"/>
    <n v="90626.700000000012"/>
    <s v="Dallas"/>
    <s v=" Texas"/>
    <s v=" United States"/>
    <m/>
    <n v="359"/>
    <n v="110"/>
    <n v="108"/>
  </r>
  <r>
    <x v="358"/>
    <x v="1774"/>
    <s v="Eau de Toilette"/>
    <n v="18.809999999999999"/>
    <s v="US $18.81/ea"/>
    <n v="4"/>
    <s v="4 available / 1,960 sold"/>
    <n v="1960"/>
    <s v="May 22, 2024 18:50:37 PDT"/>
    <s v="Hackensack, New Jersey, United States"/>
    <x v="0"/>
    <n v="36867.599999999999"/>
    <s v="Hackensack"/>
    <s v=" New Jersey"/>
    <s v=" United States"/>
    <m/>
    <n v="359"/>
    <n v="149"/>
    <n v="221"/>
  </r>
  <r>
    <x v="358"/>
    <x v="1775"/>
    <s v="Eau de Toilette"/>
    <n v="37.630000000000003"/>
    <s v="US $37.63/ea"/>
    <n v="12"/>
    <s v="12 available / 1,909 sold"/>
    <n v="1909"/>
    <s v="May 24, 2024 08:46:09 PDT"/>
    <s v="Dallas, Texas, United States"/>
    <x v="0"/>
    <n v="71835.67"/>
    <s v="Dallas"/>
    <s v=" Texas"/>
    <s v=" United States"/>
    <m/>
    <n v="359"/>
    <n v="157"/>
    <n v="133"/>
  </r>
  <r>
    <x v="358"/>
    <x v="1776"/>
    <s v="Eau de Toilette"/>
    <n v="66.39"/>
    <s v="US $66.39/ea"/>
    <n v="62"/>
    <s v="62 available / 1,819 sold"/>
    <n v="1819"/>
    <s v="May 24, 2024 10:12:08 PDT"/>
    <s v="Dallas, Texas, United States"/>
    <x v="1"/>
    <n v="120763.41"/>
    <s v="Dallas"/>
    <s v=" Texas"/>
    <s v=" United States"/>
    <m/>
    <n v="359"/>
    <n v="163"/>
    <n v="78"/>
  </r>
  <r>
    <x v="358"/>
    <x v="1777"/>
    <s v="Gift Sets"/>
    <n v="29.19"/>
    <s v="US $29.19"/>
    <n v="10"/>
    <s v="More than 10 available / 1,787 sold"/>
    <n v="1787"/>
    <s v="May 24, 2024 06:34:25 PDT"/>
    <s v="Miami, Florida, United States"/>
    <x v="1"/>
    <n v="52162.53"/>
    <s v="Miami"/>
    <s v=" Florida"/>
    <s v=" United States"/>
    <m/>
    <n v="359"/>
    <n v="166"/>
    <n v="168"/>
  </r>
  <r>
    <x v="358"/>
    <x v="1778"/>
    <s v="Eau de Parfum"/>
    <n v="54.9"/>
    <s v="US $54.90/ea"/>
    <n v="72"/>
    <s v="72 available / 1,224 sold"/>
    <n v="1224"/>
    <s v="May 22, 2024 20:46:19 PDT"/>
    <s v="Dallas, Texas, United States"/>
    <x v="0"/>
    <n v="67197.599999999991"/>
    <s v="Dallas"/>
    <s v=" Texas"/>
    <s v=" United States"/>
    <m/>
    <n v="359"/>
    <n v="217"/>
    <n v="141"/>
  </r>
  <r>
    <x v="358"/>
    <x v="1779"/>
    <s v="Eau de Toilette"/>
    <n v="15.49"/>
    <s v="US $15.49/ea"/>
    <n v="10"/>
    <s v="More than 10 available / 1,089 sold"/>
    <n v="1089"/>
    <s v="Apr 30, 2024 06:41:19 PDT"/>
    <s v="Keyport, New Jersey, United States"/>
    <x v="0"/>
    <n v="16868.61"/>
    <s v="Keyport"/>
    <s v=" New Jersey"/>
    <s v=" United States"/>
    <m/>
    <n v="359"/>
    <n v="227"/>
    <n v="353"/>
  </r>
  <r>
    <x v="358"/>
    <x v="1780"/>
    <s v="Eau de Toilette"/>
    <n v="39.549999999999997"/>
    <s v="US $39.55/ea"/>
    <m/>
    <s v="Limited quantity available / 1,059 sold"/>
    <n v="1059"/>
    <s v="May 23, 2024 15:49:26 PDT"/>
    <s v="Hackensack, New Jersey, United States"/>
    <x v="0"/>
    <n v="41883.449999999997"/>
    <s v="Hackensack"/>
    <s v=" New Jersey"/>
    <s v=" United States"/>
    <m/>
    <n v="359"/>
    <n v="228"/>
    <n v="195"/>
  </r>
  <r>
    <x v="358"/>
    <x v="1781"/>
    <s v="Eau de Parfum"/>
    <n v="55.73"/>
    <s v="US $55.73/ea"/>
    <n v="10"/>
    <s v="10 available / 742 sold"/>
    <n v="742"/>
    <s v="May 22, 2024 18:12:32 PDT"/>
    <s v="Hackensack, New Jersey, United States"/>
    <x v="0"/>
    <n v="41351.659999999996"/>
    <s v="Hackensack"/>
    <s v=" New Jersey"/>
    <s v=" United States"/>
    <m/>
    <n v="359"/>
    <n v="279"/>
    <n v="197"/>
  </r>
  <r>
    <x v="358"/>
    <x v="1782"/>
    <s v="Eau de Parfum"/>
    <n v="58.09"/>
    <s v="US $58.09/ea"/>
    <m/>
    <s v="Limited quantity available / 550 sold"/>
    <n v="550"/>
    <s v="May 21, 2024 14:43:09 PDT"/>
    <s v="Dallas, Texas, United States"/>
    <x v="1"/>
    <n v="31949.500000000004"/>
    <s v="Dallas"/>
    <s v=" Texas"/>
    <s v=" United States"/>
    <m/>
    <n v="359"/>
    <n v="338"/>
    <n v="245"/>
  </r>
  <r>
    <x v="358"/>
    <x v="1783"/>
    <s v="Eau de Toilette"/>
    <n v="8.32"/>
    <s v="US $8.32/ea"/>
    <n v="322"/>
    <s v="1,322 available / 417 sold"/>
    <n v="417"/>
    <s v="May 23, 2024 08:22:19 PDT"/>
    <s v="Dallas, Texas, United States"/>
    <x v="1"/>
    <n v="3469.44"/>
    <s v="Dallas"/>
    <s v=" Texas"/>
    <s v=" United States"/>
    <m/>
    <n v="359"/>
    <n v="403"/>
    <n v="785"/>
  </r>
  <r>
    <x v="358"/>
    <x v="1784"/>
    <s v="Esprit de Parfum"/>
    <n v="9.39"/>
    <s v="US $9.39"/>
    <n v="10"/>
    <s v="More than 10 available / 336 sold"/>
    <n v="336"/>
    <s v="May 23, 2024 08:10:13 PDT"/>
    <s v="Hackensack, New Jersey, United States"/>
    <x v="0"/>
    <n v="3155.04"/>
    <s v="Hackensack"/>
    <s v=" New Jersey"/>
    <s v=" United States"/>
    <m/>
    <n v="359"/>
    <n v="454"/>
    <n v="813"/>
  </r>
  <r>
    <x v="358"/>
    <x v="1785"/>
    <s v="Eau de Toilette"/>
    <n v="30"/>
    <s v="US $30.00/ea"/>
    <n v="2"/>
    <s v="2 available / 270 sold"/>
    <n v="270"/>
    <s v="May 24, 2024 01:40:45 PDT"/>
    <s v="Carlsbad, California, United States"/>
    <x v="1"/>
    <n v="8100"/>
    <s v="Carlsbad"/>
    <s v=" California"/>
    <s v=" United States"/>
    <m/>
    <n v="359"/>
    <n v="510"/>
    <n v="540"/>
  </r>
  <r>
    <x v="358"/>
    <x v="1786"/>
    <s v="Eau de Toilette"/>
    <n v="52.79"/>
    <s v="US $52.79/ea"/>
    <n v="6"/>
    <s v="6 available / 258 sold"/>
    <n v="258"/>
    <s v="May 21, 2024 06:41:13 PDT"/>
    <s v="Dexter, Michigan, United States"/>
    <x v="0"/>
    <n v="13619.82"/>
    <s v="Dexter"/>
    <s v=" Michigan"/>
    <s v=" United States"/>
    <m/>
    <n v="359"/>
    <n v="521"/>
    <n v="404"/>
  </r>
  <r>
    <x v="358"/>
    <x v="1787"/>
    <s v="Eau de Toilette"/>
    <n v="41.5"/>
    <s v="US $41.50/ea"/>
    <n v="3"/>
    <s v="3 available / 255 sold"/>
    <n v="255"/>
    <s v="May 24, 2024 01:02:37 PDT"/>
    <s v="San Jose, California, United States"/>
    <x v="0"/>
    <n v="10582.5"/>
    <s v="San Jose"/>
    <s v=" California"/>
    <s v=" United States"/>
    <m/>
    <n v="359"/>
    <n v="530"/>
    <n v="466"/>
  </r>
  <r>
    <x v="358"/>
    <x v="1788"/>
    <s v="Eau de Toilette"/>
    <n v="29.99"/>
    <s v="US $29.99"/>
    <m/>
    <s v="Last One / 251 sold"/>
    <n v="251"/>
    <s v="May 23, 2024 22:39:02 PDT"/>
    <s v="Jamaica, New York, United States"/>
    <x v="0"/>
    <n v="7527.49"/>
    <s v="Jamaica"/>
    <s v=" New York"/>
    <s v=" United States"/>
    <m/>
    <n v="359"/>
    <n v="534"/>
    <n v="563"/>
  </r>
  <r>
    <x v="358"/>
    <x v="1789"/>
    <s v="Eau de Toilette"/>
    <n v="35.99"/>
    <s v="US $35.99/ea"/>
    <n v="5"/>
    <s v="5 available / 221 sold"/>
    <n v="221"/>
    <s v="May 24, 2024 00:47:14 PDT"/>
    <s v="Dayton, New Jersey, Canada"/>
    <x v="1"/>
    <n v="7953.7900000000009"/>
    <s v="Dayton"/>
    <s v=" New Jersey"/>
    <s v=" Canada"/>
    <m/>
    <n v="359"/>
    <n v="568"/>
    <n v="545"/>
  </r>
  <r>
    <x v="358"/>
    <x v="1790"/>
    <s v="Eau de Toilette"/>
    <n v="32.200000000000003"/>
    <s v="US $32.20/ea"/>
    <n v="60"/>
    <s v="60 available / 157 sold"/>
    <n v="157"/>
    <s v="May 17, 2024 06:09:15 PDT"/>
    <s v="Dallas, Texas, United States"/>
    <x v="0"/>
    <n v="5055.4000000000005"/>
    <s v="Dallas"/>
    <s v=" Texas"/>
    <s v=" United States"/>
    <m/>
    <n v="359"/>
    <n v="647"/>
    <n v="680"/>
  </r>
  <r>
    <x v="358"/>
    <x v="1791"/>
    <s v="Eau de Parfum"/>
    <n v="63.99"/>
    <s v="US $63.99"/>
    <m/>
    <s v="Limited quantity available / 152 sold"/>
    <n v="152"/>
    <s v="May 24, 2024 09:36:56 PDT"/>
    <s v="Hackensack, New Jersey, United States"/>
    <x v="0"/>
    <n v="9726.48"/>
    <s v="Hackensack"/>
    <s v=" New Jersey"/>
    <s v=" United States"/>
    <m/>
    <n v="359"/>
    <n v="656"/>
    <n v="493"/>
  </r>
  <r>
    <x v="358"/>
    <x v="1792"/>
    <s v="Eau de Toilette"/>
    <n v="37.99"/>
    <s v="US $37.99/ea"/>
    <n v="10"/>
    <s v="More than 10 available / 147 sold"/>
    <n v="147"/>
    <s v="May 20, 2024 11:17:49 PDT"/>
    <s v="Flat Lick, Kentucky, United States"/>
    <x v="0"/>
    <n v="5584.5300000000007"/>
    <s v="Flat Lick"/>
    <s v=" Kentucky"/>
    <s v=" United States"/>
    <m/>
    <n v="359"/>
    <n v="668"/>
    <n v="658"/>
  </r>
  <r>
    <x v="358"/>
    <x v="1793"/>
    <s v="Eau de Toilette"/>
    <n v="34.99"/>
    <s v="US $34.99/ea"/>
    <n v="7"/>
    <s v="7 available / 136 sold"/>
    <n v="136"/>
    <s v="May 24, 2024 00:02:27 PDT"/>
    <s v="Warren, Michigan, United States"/>
    <x v="1"/>
    <n v="4758.6400000000003"/>
    <s v="Warren"/>
    <s v=" Michigan"/>
    <s v=" United States"/>
    <m/>
    <n v="359"/>
    <n v="691"/>
    <n v="695"/>
  </r>
  <r>
    <x v="358"/>
    <x v="1794"/>
    <s v="Eau de Toilette"/>
    <n v="38.49"/>
    <s v="US $38.49/ea"/>
    <n v="10"/>
    <s v="More than 10 available / 81 sold"/>
    <n v="81"/>
    <s v="May 11, 2024 10:02:14 PDT"/>
    <s v="Detroit, Michigan, United States"/>
    <x v="0"/>
    <n v="3117.69"/>
    <s v="Detroit"/>
    <s v=" Michigan"/>
    <s v=" United States"/>
    <m/>
    <n v="359"/>
    <n v="843"/>
    <n v="816"/>
  </r>
  <r>
    <x v="358"/>
    <x v="1795"/>
    <s v="Eau de Toilette"/>
    <n v="32.99"/>
    <s v="US $32.99/ea"/>
    <n v="6"/>
    <s v="6 available / 79 sold"/>
    <n v="79"/>
    <s v="May 23, 2024 10:31:19 PDT"/>
    <s v="Flat Lick, Kentucky, United States"/>
    <x v="0"/>
    <n v="2606.21"/>
    <s v="Flat Lick"/>
    <s v=" Kentucky"/>
    <s v=" United States"/>
    <m/>
    <n v="359"/>
    <n v="851"/>
    <n v="877"/>
  </r>
  <r>
    <x v="358"/>
    <x v="1796"/>
    <s v="Gift Sets"/>
    <n v="43.15"/>
    <s v="US $43.15/ea"/>
    <n v="10"/>
    <s v="More than 10 available / 66 sold"/>
    <n v="66"/>
    <s v="May 23, 2024 12:37:45 PDT"/>
    <s v="Edison, New Jersey, United States"/>
    <x v="0"/>
    <n v="2847.9"/>
    <s v="Edison"/>
    <s v=" New Jersey"/>
    <s v=" United States"/>
    <m/>
    <n v="359"/>
    <n v="908"/>
    <n v="850"/>
  </r>
  <r>
    <x v="358"/>
    <x v="1797"/>
    <s v="Eau de Toilette"/>
    <n v="8.98"/>
    <s v="US $8.98"/>
    <n v="6"/>
    <s v="6 available / 64 sold"/>
    <n v="64"/>
    <s v="May 15, 2024 23:04:21 PDT"/>
    <s v="Hackensack, New Jersey, United States"/>
    <x v="0"/>
    <n v="574.72"/>
    <s v="Hackensack"/>
    <s v=" New Jersey"/>
    <s v=" United States"/>
    <m/>
    <n v="359"/>
    <n v="923"/>
    <n v="1450"/>
  </r>
  <r>
    <x v="358"/>
    <x v="1798"/>
    <s v="Eau de Toilette"/>
    <n v="35.99"/>
    <s v="US $35.99"/>
    <n v="2"/>
    <s v="2 available / 43 sold"/>
    <n v="43"/>
    <s v="May 24, 2024 00:13:55 PDT"/>
    <s v="Pomona, California, United States"/>
    <x v="1"/>
    <n v="1547.5700000000002"/>
    <s v="Pomona"/>
    <s v=" California"/>
    <s v=" United States"/>
    <m/>
    <n v="359"/>
    <n v="1044"/>
    <n v="1067"/>
  </r>
  <r>
    <x v="358"/>
    <x v="1799"/>
    <s v="Eau de Toilette"/>
    <n v="19.989999999999998"/>
    <s v="US $19.99/ea"/>
    <n v="10"/>
    <s v="More than 10 available / 37 sold"/>
    <n v="37"/>
    <s v="May 24, 2024 05:14:27 PDT"/>
    <s v="Chantilly, Virginia, United States"/>
    <x v="0"/>
    <n v="739.63"/>
    <s v="Chantilly"/>
    <s v=" Virginia"/>
    <s v=" United States"/>
    <m/>
    <n v="359"/>
    <n v="1108"/>
    <n v="1348"/>
  </r>
  <r>
    <x v="358"/>
    <x v="1800"/>
    <s v="Eau de Toilette"/>
    <n v="45.99"/>
    <s v="US $45.99"/>
    <n v="3"/>
    <s v="3 available / 37 sold"/>
    <n v="37"/>
    <s v="May 21, 2024 07:36:26 PDT"/>
    <s v="Miami, Florida, United States"/>
    <x v="1"/>
    <n v="1701.63"/>
    <s v="Miami"/>
    <s v=" Florida"/>
    <s v=" United States"/>
    <m/>
    <n v="359"/>
    <n v="1108"/>
    <n v="1029"/>
  </r>
  <r>
    <x v="358"/>
    <x v="1801"/>
    <s v="Eau de Parfum"/>
    <n v="36.99"/>
    <s v="US $36.99"/>
    <n v="9"/>
    <s v="9 available / 37 sold"/>
    <n v="37"/>
    <s v="May 24, 2024 00:16:00 PDT"/>
    <s v="Toronto,Ontario, Canada"/>
    <x v="1"/>
    <n v="1368.63"/>
    <s v="Toronto"/>
    <s v="Ontario"/>
    <s v=" Canada"/>
    <m/>
    <n v="359"/>
    <n v="1108"/>
    <n v="1121"/>
  </r>
  <r>
    <x v="358"/>
    <x v="1802"/>
    <s v="Eau de Toilette"/>
    <n v="33"/>
    <s v="US $33.00/ea"/>
    <n v="6"/>
    <s v="6 available / 36 sold"/>
    <n v="36"/>
    <s v="May 20, 2024 10:42:03 PDT"/>
    <s v="Dearborn Heights, Michigan, United States"/>
    <x v="0"/>
    <n v="1188"/>
    <s v="Dearborn Heights"/>
    <s v=" Michigan"/>
    <s v=" United States"/>
    <m/>
    <n v="359"/>
    <n v="1122"/>
    <n v="1189"/>
  </r>
  <r>
    <x v="358"/>
    <x v="1803"/>
    <s v="Eau De Parfum"/>
    <n v="92.95"/>
    <s v="US $92.95/ea"/>
    <n v="5"/>
    <s v="5 available / 34 sold"/>
    <n v="34"/>
    <s v="May 23, 2024 11:45:53 PDT"/>
    <s v="Dallas, Texas, United States"/>
    <x v="0"/>
    <n v="3160.3"/>
    <s v="Dallas"/>
    <s v=" Texas"/>
    <s v=" United States"/>
    <m/>
    <n v="359"/>
    <n v="1144"/>
    <n v="811"/>
  </r>
  <r>
    <x v="358"/>
    <x v="1804"/>
    <s v="Eau de Parfum"/>
    <n v="58.99"/>
    <s v="US $58.99"/>
    <n v="10"/>
    <s v="More than 10 available / 32 sold"/>
    <n v="32"/>
    <s v="May 24, 2024 11:02:52 PDT"/>
    <s v="North Brunswick, New Jersey, United States"/>
    <x v="0"/>
    <n v="1887.68"/>
    <s v="North Brunswick"/>
    <s v=" New Jersey"/>
    <s v=" United States"/>
    <m/>
    <n v="359"/>
    <n v="1163"/>
    <n v="979"/>
  </r>
  <r>
    <x v="358"/>
    <x v="1805"/>
    <s v="Eau de Toilette"/>
    <n v="44.95"/>
    <s v="US $44.95/ea"/>
    <n v="107"/>
    <s v="107 available / 32 sold"/>
    <n v="32"/>
    <s v="May 23, 2024 08:46:36 PDT"/>
    <s v="Dallas, Texas, United States"/>
    <x v="0"/>
    <n v="1438.4"/>
    <s v="Dallas"/>
    <s v=" Texas"/>
    <s v=" United States"/>
    <m/>
    <n v="359"/>
    <n v="1163"/>
    <n v="1093"/>
  </r>
  <r>
    <x v="358"/>
    <x v="1806"/>
    <s v="Eau de Toilette"/>
    <n v="37.99"/>
    <s v="US $37.99"/>
    <n v="10"/>
    <s v="More than 10 available / 26 sold"/>
    <n v="26"/>
    <s v="Mar 01, 2024 11:28:05 PST"/>
    <s v="Miami, Florida, United States"/>
    <x v="1"/>
    <n v="987.74"/>
    <s v="Miami"/>
    <s v=" Florida"/>
    <s v=" United States"/>
    <m/>
    <n v="359"/>
    <n v="1245"/>
    <n v="1262"/>
  </r>
  <r>
    <x v="358"/>
    <x v="1807"/>
    <s v="Eau de Toilette"/>
    <n v="23.49"/>
    <s v="US $23.49"/>
    <n v="3"/>
    <s v="3 available / 25 sold"/>
    <n v="25"/>
    <s v="May 23, 2024 12:08:57 PDT"/>
    <s v="Brooklyn, New York, United States"/>
    <x v="1"/>
    <n v="587.25"/>
    <s v="Brooklyn"/>
    <s v=" New York"/>
    <s v=" United States"/>
    <m/>
    <n v="359"/>
    <n v="1257"/>
    <n v="1444"/>
  </r>
  <r>
    <x v="358"/>
    <x v="1808"/>
    <s v="Eau de Toilette"/>
    <n v="52.79"/>
    <s v="US $52.79/ea"/>
    <n v="10"/>
    <s v="More than 10 available / 23 sold"/>
    <n v="23"/>
    <s v="May 21, 2024 09:29:37 PDT"/>
    <s v="Allen Park, Michigan, United States"/>
    <x v="0"/>
    <n v="1214.17"/>
    <s v="Allen Park"/>
    <s v=" Michigan"/>
    <s v=" United States"/>
    <m/>
    <n v="359"/>
    <n v="1294"/>
    <n v="1169"/>
  </r>
  <r>
    <x v="358"/>
    <x v="1809"/>
    <s v="Fragrances"/>
    <n v="54.51"/>
    <s v="US $54.51"/>
    <n v="3"/>
    <s v="3 available / 20 sold"/>
    <n v="20"/>
    <s v="May 23, 2024 21:26:31 PDT"/>
    <s v="Brooklyn, New York, United States"/>
    <x v="0"/>
    <n v="1090.2"/>
    <s v="Brooklyn"/>
    <s v=" New York"/>
    <s v=" United States"/>
    <m/>
    <n v="359"/>
    <n v="1346"/>
    <n v="1226"/>
  </r>
  <r>
    <x v="358"/>
    <x v="1810"/>
    <s v="Eau de Toilette"/>
    <n v="38.99"/>
    <s v="US $38.99"/>
    <n v="10"/>
    <s v="More than 10 available / 19 sold"/>
    <n v="19"/>
    <s v="May 08, 2024 09:28:53 PDT"/>
    <s v="Miami, Florida, United States"/>
    <x v="0"/>
    <n v="740.81000000000006"/>
    <s v="Miami"/>
    <s v=" Florida"/>
    <s v=" United States"/>
    <m/>
    <n v="359"/>
    <n v="1368"/>
    <n v="1347"/>
  </r>
  <r>
    <x v="358"/>
    <x v="1811"/>
    <s v="Eau de Toilette"/>
    <n v="33"/>
    <s v="US $33.00/ea"/>
    <n v="5"/>
    <s v="5 available / 18 sold"/>
    <n v="18"/>
    <s v="May 23, 2024 09:07:56 PDT"/>
    <s v="Detroit, Michigan, United States"/>
    <x v="0"/>
    <n v="594"/>
    <s v="Detroit"/>
    <s v=" Michigan"/>
    <s v=" United States"/>
    <m/>
    <n v="359"/>
    <n v="1389"/>
    <n v="1439"/>
  </r>
  <r>
    <x v="358"/>
    <x v="1812"/>
    <s v="Eau de Parfum"/>
    <n v="54.9"/>
    <s v="US $54.90"/>
    <n v="10"/>
    <s v="10 available / 10 sold"/>
    <n v="10"/>
    <s v="May 19, 2024 13:46:37 PDT"/>
    <s v="Brooklyn, New York, United States"/>
    <x v="0"/>
    <n v="549"/>
    <s v="Brooklyn"/>
    <s v=" New York"/>
    <s v=" United States"/>
    <m/>
    <n v="359"/>
    <n v="1586"/>
    <n v="1472"/>
  </r>
  <r>
    <x v="358"/>
    <x v="1813"/>
    <s v="Eau de Toilette"/>
    <n v="19.73"/>
    <s v="US $19.73"/>
    <n v="3"/>
    <s v="3 available / 7 sold"/>
    <n v="7"/>
    <s v="May 23, 2024 20:44:22 PDT"/>
    <s v="Brooklyn, New York, United States"/>
    <x v="1"/>
    <n v="138.11000000000001"/>
    <s v="Brooklyn"/>
    <s v=" New York"/>
    <s v=" United States"/>
    <m/>
    <n v="359"/>
    <n v="1686"/>
    <n v="1830"/>
  </r>
  <r>
    <x v="358"/>
    <x v="1814"/>
    <s v="Eau de Toilette"/>
    <n v="39.99"/>
    <s v="US $39.99"/>
    <n v="3"/>
    <s v="3 available / 4 sold"/>
    <n v="4"/>
    <s v="May 24, 2024 08:24:47 PDT"/>
    <s v="Egg Harbor Township, New Jersey, United States"/>
    <x v="1"/>
    <n v="159.96"/>
    <s v="Egg Harbor Township"/>
    <s v=" New Jersey"/>
    <s v=" United States"/>
    <m/>
    <n v="359"/>
    <n v="1798"/>
    <n v="1803"/>
  </r>
  <r>
    <x v="358"/>
    <x v="1815"/>
    <s v="Eau de Parfum"/>
    <n v="15.99"/>
    <s v="US $15.99"/>
    <n v="3"/>
    <s v="3 available / 3 sold"/>
    <n v="3"/>
    <s v="May 23, 2024 17:56:35 PDT"/>
    <s v="Brooklyn, New York, United States"/>
    <x v="0"/>
    <n v="47.97"/>
    <s v="Brooklyn"/>
    <s v=" New York"/>
    <s v=" United States"/>
    <m/>
    <n v="359"/>
    <n v="1848"/>
    <n v="1945"/>
  </r>
  <r>
    <x v="358"/>
    <x v="1816"/>
    <s v=""/>
    <n v="29.99"/>
    <s v="US $29.99"/>
    <m/>
    <s v="2 disponibles / 3 vendidos"/>
    <m/>
    <s v="23 may 2024 02:42:14 EST"/>
    <s v="Hamtramck, Michigan, Estados Unidos"/>
    <x v="0"/>
    <n v="0"/>
    <s v="Hamtramck"/>
    <s v=" Michigan"/>
    <s v=" Estados Unidos"/>
    <m/>
    <n v="359"/>
    <e v="#N/A"/>
    <n v="1979"/>
  </r>
  <r>
    <x v="359"/>
    <x v="1817"/>
    <s v="Eau de Parfum"/>
    <n v="18.989999999999998"/>
    <s v="US $18.99/ea"/>
    <n v="21"/>
    <s v="21 available / 1,396 sold"/>
    <n v="1396"/>
    <s v="May 24, 2024 07:57:06 PDT"/>
    <s v="Dallas, Texas, United States"/>
    <x v="0"/>
    <n v="26510.039999999997"/>
    <s v="Dallas"/>
    <s v=" Texas"/>
    <s v=" United States"/>
    <m/>
    <n v="360"/>
    <n v="194"/>
    <n v="271"/>
  </r>
  <r>
    <x v="360"/>
    <x v="1818"/>
    <s v="Eau de Parfum"/>
    <n v="74.59"/>
    <s v="US $74.59/ea"/>
    <n v="10"/>
    <s v="More than 10 available / 1 sold"/>
    <n v="1"/>
    <s v="May 24, 2024 10:22:34 PDT"/>
    <s v="New York, New York, United States"/>
    <x v="1"/>
    <n v="74.59"/>
    <s v="New York"/>
    <s v=" New York"/>
    <s v=" United States"/>
    <m/>
    <n v="361"/>
    <n v="1926"/>
    <n v="1914"/>
  </r>
  <r>
    <x v="361"/>
    <x v="1819"/>
    <s v="Eau de Parfum"/>
    <n v="39.99"/>
    <s v="US $39.99/ea"/>
    <n v="3"/>
    <s v="3 available / 153 sold"/>
    <n v="153"/>
    <s v="May 13, 2024 19:05:56 PDT"/>
    <s v="Philadelphia, Pennsylvania, United States"/>
    <x v="1"/>
    <n v="6118.47"/>
    <s v="Philadelphia"/>
    <s v=" Pennsylvania"/>
    <s v=" United States"/>
    <m/>
    <n v="362"/>
    <n v="655"/>
    <n v="631"/>
  </r>
  <r>
    <x v="362"/>
    <x v="1820"/>
    <s v="Eau de Parfum"/>
    <n v="30.99"/>
    <s v="US $30.99/ea"/>
    <n v="10"/>
    <s v="More than 10 available / 302 sold"/>
    <n v="302"/>
    <s v="May 24, 2024 09:52:30 PDT"/>
    <s v="Flat Lick, Kentucky, United States"/>
    <x v="0"/>
    <n v="9358.98"/>
    <s v="Flat Lick"/>
    <s v=" Kentucky"/>
    <s v=" United States"/>
    <m/>
    <n v="363"/>
    <n v="471"/>
    <n v="504"/>
  </r>
  <r>
    <x v="362"/>
    <x v="1821"/>
    <s v="Eau de Parfum"/>
    <n v="17.489999999999998"/>
    <s v="US $17.49/ea"/>
    <n v="17"/>
    <s v="17 available / 292 sold"/>
    <n v="292"/>
    <s v="May 06, 2024 06:19:46 PDT"/>
    <s v="Bethpage, New York, United States"/>
    <x v="0"/>
    <n v="5107.08"/>
    <s v="Bethpage"/>
    <s v=" New York"/>
    <s v=" United States"/>
    <m/>
    <n v="363"/>
    <n v="481"/>
    <n v="675"/>
  </r>
  <r>
    <x v="362"/>
    <x v="1822"/>
    <s v="Eau de Parfum"/>
    <n v="33.89"/>
    <s v="US $33.89/ea"/>
    <n v="9"/>
    <s v="9 available / 216 sold"/>
    <n v="216"/>
    <s v="May 24, 2024 06:12:22 PDT"/>
    <s v="Las Vegas, Nevada, United States"/>
    <x v="0"/>
    <n v="7320.24"/>
    <s v="Las Vegas"/>
    <s v=" Nevada"/>
    <s v=" United States"/>
    <m/>
    <n v="363"/>
    <n v="575"/>
    <n v="573"/>
  </r>
  <r>
    <x v="362"/>
    <x v="1823"/>
    <s v="Eau de Parfum"/>
    <n v="33.99"/>
    <s v="US $33.99/ea"/>
    <n v="7"/>
    <s v="7 available / 149 sold"/>
    <n v="149"/>
    <s v="May 22, 2024 08:28:50 PDT"/>
    <s v="Dearborn Heights, Michigan, United States"/>
    <x v="0"/>
    <n v="5064.51"/>
    <s v="Dearborn Heights"/>
    <s v=" Michigan"/>
    <s v=" United States"/>
    <m/>
    <n v="363"/>
    <n v="666"/>
    <n v="679"/>
  </r>
  <r>
    <x v="362"/>
    <x v="1824"/>
    <s v="Eau de Parfum"/>
    <n v="30.99"/>
    <s v="US $30.99/ea"/>
    <n v="6"/>
    <s v="6 available / 130 sold"/>
    <n v="130"/>
    <s v="May 14, 2024 10:12:33 PDT"/>
    <s v="Detroit, Michigan, United States"/>
    <x v="0"/>
    <n v="4028.7"/>
    <s v="Detroit"/>
    <s v=" Michigan"/>
    <s v=" United States"/>
    <m/>
    <n v="363"/>
    <n v="706"/>
    <n v="742"/>
  </r>
  <r>
    <x v="362"/>
    <x v="1825"/>
    <s v="Eau de Parfum"/>
    <n v="34.99"/>
    <s v="US $34.99/ea"/>
    <n v="9"/>
    <s v="9 available / 110 sold"/>
    <n v="110"/>
    <s v="May 23, 2024 09:39:14 PDT"/>
    <s v="Laughlin, Nevada, United States"/>
    <x v="0"/>
    <n v="3848.9"/>
    <s v="Laughlin"/>
    <s v=" Nevada"/>
    <s v=" United States"/>
    <m/>
    <n v="363"/>
    <n v="767"/>
    <n v="754"/>
  </r>
  <r>
    <x v="362"/>
    <x v="1826"/>
    <s v="Eau de Parfum"/>
    <n v="29.99"/>
    <s v="US $29.99/ea"/>
    <n v="7"/>
    <s v="7 available / 98 sold"/>
    <n v="98"/>
    <s v="May 24, 2024 00:01:44 PDT"/>
    <s v="Warren, Michigan, United States"/>
    <x v="0"/>
    <n v="2939.02"/>
    <s v="Warren"/>
    <s v=" Michigan"/>
    <s v=" United States"/>
    <m/>
    <n v="363"/>
    <n v="801"/>
    <n v="837"/>
  </r>
  <r>
    <x v="362"/>
    <x v="1827"/>
    <s v="Eau de Parfum"/>
    <n v="30.99"/>
    <s v="US $30.99/ea"/>
    <n v="10"/>
    <s v="More than 10 available / 91 sold"/>
    <n v="91"/>
    <s v="May 24, 2024 09:52:50 PDT"/>
    <s v="Flat Lick, Kentucky, United States"/>
    <x v="0"/>
    <n v="2820.0899999999997"/>
    <s v="Flat Lick"/>
    <s v=" Kentucky"/>
    <s v=" United States"/>
    <m/>
    <n v="363"/>
    <n v="814"/>
    <n v="851"/>
  </r>
  <r>
    <x v="362"/>
    <x v="1828"/>
    <s v="Eau de Parfum"/>
    <n v="30.99"/>
    <s v="US $30.99/ea"/>
    <n v="4"/>
    <s v="4 available / 89 sold"/>
    <n v="89"/>
    <s v="May 18, 2024 09:56:53 PDT"/>
    <s v="Detroit, Michigan, United States"/>
    <x v="0"/>
    <n v="2758.1099999999997"/>
    <s v="Detroit"/>
    <s v=" Michigan"/>
    <s v=" United States"/>
    <m/>
    <n v="363"/>
    <n v="817"/>
    <n v="855"/>
  </r>
  <r>
    <x v="362"/>
    <x v="1829"/>
    <s v="Eau de Parfum"/>
    <n v="33.99"/>
    <s v="US $33.99/ea"/>
    <n v="10"/>
    <s v="More than 10 available / 80 sold"/>
    <n v="80"/>
    <s v="May 24, 2024 08:35:35 PDT"/>
    <s v="Dearborn, Michigan, United States"/>
    <x v="0"/>
    <n v="2719.2000000000003"/>
    <s v="Dearborn"/>
    <s v=" Michigan"/>
    <s v=" United States"/>
    <m/>
    <n v="363"/>
    <n v="847"/>
    <n v="859"/>
  </r>
  <r>
    <x v="362"/>
    <x v="1830"/>
    <s v="Fragrance Mist"/>
    <n v="24.95"/>
    <s v="US $24.95"/>
    <n v="10"/>
    <s v="More than 10 available / 54 sold"/>
    <n v="54"/>
    <s v="May 10, 2024 16:16:26 PDT"/>
    <s v="Jamaica, New York, United States"/>
    <x v="0"/>
    <n v="1347.3"/>
    <s v="Jamaica"/>
    <s v=" New York"/>
    <s v=" United States"/>
    <m/>
    <n v="363"/>
    <n v="970"/>
    <n v="1128"/>
  </r>
  <r>
    <x v="362"/>
    <x v="1831"/>
    <s v="Fragrance Mist"/>
    <n v="11.88"/>
    <s v="US $11.88"/>
    <n v="10"/>
    <s v="More than 10 available / 47 sold"/>
    <n v="47"/>
    <s v="May 17, 2024 19:14:38 PDT"/>
    <s v="Columbus, Georgia, United States"/>
    <x v="0"/>
    <n v="558.36"/>
    <s v="Columbus"/>
    <s v=" Georgia"/>
    <s v=" United States"/>
    <m/>
    <n v="363"/>
    <n v="1014"/>
    <n v="1464"/>
  </r>
  <r>
    <x v="362"/>
    <x v="1832"/>
    <s v="Eau de Parfum"/>
    <n v="29.95"/>
    <s v="US $29.95"/>
    <n v="10"/>
    <s v="More than 10 available / 46 sold"/>
    <n v="46"/>
    <s v="Mar 25, 2024 05:46:37 PDT"/>
    <s v="Jamaica, New York, United States"/>
    <x v="0"/>
    <n v="1377.7"/>
    <s v="Jamaica"/>
    <s v=" New York"/>
    <s v=" United States"/>
    <m/>
    <n v="363"/>
    <n v="1022"/>
    <n v="1113"/>
  </r>
  <r>
    <x v="362"/>
    <x v="1833"/>
    <s v="Eau de Parfum"/>
    <n v="28.99"/>
    <s v="US $28.99/ea"/>
    <n v="3"/>
    <s v="3 available / 43 sold"/>
    <n v="43"/>
    <s v="May 23, 2024 06:21:24 PDT"/>
    <s v="Las Vegas, Nevada, United States"/>
    <x v="0"/>
    <n v="1246.57"/>
    <s v="Las Vegas"/>
    <s v=" Nevada"/>
    <s v=" United States"/>
    <m/>
    <n v="363"/>
    <n v="1044"/>
    <n v="1160"/>
  </r>
  <r>
    <x v="362"/>
    <x v="1834"/>
    <s v="Eau de Parfum"/>
    <n v="43"/>
    <s v="US $43.00"/>
    <n v="3"/>
    <s v="3 available / 27 sold"/>
    <n v="27"/>
    <s v="May 20, 2024 21:24:45 PDT"/>
    <s v="Houston, Texas, United States"/>
    <x v="0"/>
    <n v="1161"/>
    <s v="Houston"/>
    <s v=" Texas"/>
    <s v=" United States"/>
    <m/>
    <n v="363"/>
    <n v="1226"/>
    <n v="1199"/>
  </r>
  <r>
    <x v="362"/>
    <x v="1835"/>
    <s v="Eau de Parfum"/>
    <n v="54"/>
    <s v="US $54.00"/>
    <n v="4"/>
    <s v="4 available / 26 sold"/>
    <n v="26"/>
    <s v="May 20, 2024 21:25:03 PDT"/>
    <s v="Houston, Texas, United States"/>
    <x v="0"/>
    <n v="1404"/>
    <s v="Houston"/>
    <s v=" Texas"/>
    <s v=" United States"/>
    <m/>
    <n v="363"/>
    <n v="1245"/>
    <n v="1106"/>
  </r>
  <r>
    <x v="362"/>
    <x v="1836"/>
    <s v="Eau de Parfum"/>
    <n v="30.99"/>
    <s v="US $30.99/ea"/>
    <n v="10"/>
    <s v="More than 10 available / 26 sold"/>
    <n v="26"/>
    <s v="May 20, 2024 08:45:27 PDT"/>
    <s v="Saint Clair Shores, Michigan, United States"/>
    <x v="0"/>
    <n v="805.74"/>
    <s v="Saint Clair Shores"/>
    <s v=" Michigan"/>
    <s v=" United States"/>
    <m/>
    <n v="363"/>
    <n v="1245"/>
    <n v="1321"/>
  </r>
  <r>
    <x v="362"/>
    <x v="1837"/>
    <s v="Fragrance Mist"/>
    <n v="18.5"/>
    <s v="US $18.50"/>
    <n v="6"/>
    <s v="6 available / 23 sold"/>
    <n v="23"/>
    <s v="May 21, 2024 05:35:10 PDT"/>
    <s v="Lisle, Illinois, United States"/>
    <x v="0"/>
    <n v="425.5"/>
    <s v="Lisle"/>
    <s v=" Illinois"/>
    <s v=" United States"/>
    <m/>
    <n v="363"/>
    <n v="1294"/>
    <n v="1556"/>
  </r>
  <r>
    <x v="362"/>
    <x v="1838"/>
    <s v="Fine Fragrance Mist"/>
    <n v="14.5"/>
    <s v="US $14.50"/>
    <n v="5"/>
    <s v="5 available / 17 sold"/>
    <n v="17"/>
    <s v="May 22, 2024 14:54:49 PDT"/>
    <s v="Lisle, Illinois, United States"/>
    <x v="0"/>
    <n v="246.5"/>
    <s v="Lisle"/>
    <s v=" Illinois"/>
    <s v=" United States"/>
    <m/>
    <n v="363"/>
    <n v="1408"/>
    <n v="1709"/>
  </r>
  <r>
    <x v="362"/>
    <x v="1839"/>
    <s v="Eau de Parfum"/>
    <n v="29.9"/>
    <s v="US $29.90/ea"/>
    <n v="6"/>
    <s v="6 available / 9 sold"/>
    <n v="9"/>
    <s v="May 22, 2024 23:41:42 PDT"/>
    <s v="Warren, Michigan, United States"/>
    <x v="0"/>
    <n v="269.09999999999997"/>
    <s v="Warren"/>
    <s v=" Michigan"/>
    <s v=" United States"/>
    <m/>
    <n v="363"/>
    <n v="1615"/>
    <n v="1692"/>
  </r>
  <r>
    <x v="362"/>
    <x v="1840"/>
    <s v="Eau de Parfum"/>
    <n v="55"/>
    <s v="US $55.00"/>
    <n v="2"/>
    <s v="2 available / 8 sold"/>
    <n v="8"/>
    <s v="May 24, 2024 03:02:22 PDT"/>
    <s v="Lincoln, Nebraska, United States"/>
    <x v="0"/>
    <n v="440"/>
    <s v="Lincoln"/>
    <s v=" Nebraska"/>
    <s v=" United States"/>
    <m/>
    <n v="363"/>
    <n v="1644"/>
    <n v="1544"/>
  </r>
  <r>
    <x v="362"/>
    <x v="1841"/>
    <s v="Eau de Parfum"/>
    <n v="28"/>
    <s v="US $28.00"/>
    <n v="4"/>
    <s v="4 available / 5 sold"/>
    <n v="5"/>
    <s v="May 22, 2024 10:05:51 PDT"/>
    <s v="Hamtramck, Michigan, United States"/>
    <x v="0"/>
    <n v="140"/>
    <s v="Hamtramck"/>
    <s v=" Michigan"/>
    <s v=" United States"/>
    <m/>
    <n v="363"/>
    <n v="1754"/>
    <n v="1823"/>
  </r>
  <r>
    <x v="362"/>
    <x v="1842"/>
    <s v="Eau de Parfum"/>
    <n v="99.99"/>
    <s v="US $99.99/ea"/>
    <n v="6"/>
    <s v="6 available / 3 sold"/>
    <n v="3"/>
    <s v="May 18, 2024 22:33:17 PDT"/>
    <s v="La Porte, Indiana, United States"/>
    <x v="0"/>
    <n v="299.96999999999997"/>
    <s v="La Porte"/>
    <s v=" Indiana"/>
    <s v=" United States"/>
    <m/>
    <n v="363"/>
    <n v="1848"/>
    <n v="1662"/>
  </r>
  <r>
    <x v="362"/>
    <x v="1843"/>
    <s v="Fragrance Mist"/>
    <n v="18.04"/>
    <s v="US $18.04"/>
    <n v="10"/>
    <s v="More than 10 available / 3 sold"/>
    <n v="3"/>
    <s v="May 20, 2024 17:52:50 PDT"/>
    <s v="Columbus, Georgia, United States"/>
    <x v="0"/>
    <n v="54.12"/>
    <s v="Columbus"/>
    <s v=" Georgia"/>
    <s v=" United States"/>
    <m/>
    <n v="363"/>
    <n v="1848"/>
    <n v="1934"/>
  </r>
  <r>
    <x v="362"/>
    <x v="1844"/>
    <s v="Lotion"/>
    <n v="18.5"/>
    <s v="US $18.50"/>
    <n v="5"/>
    <s v="5 available / 2 sold"/>
    <n v="2"/>
    <s v="May 22, 2024 06:01:13 PDT"/>
    <s v="Lisle, Illinois, United States"/>
    <x v="0"/>
    <n v="37"/>
    <s v="Lisle"/>
    <s v=" Illinois"/>
    <s v=" United States"/>
    <m/>
    <n v="363"/>
    <n v="1891"/>
    <n v="1959"/>
  </r>
  <r>
    <x v="362"/>
    <x v="1845"/>
    <s v="Eau de Parfum"/>
    <n v="59.99"/>
    <s v="US $59.99/ea"/>
    <n v="4"/>
    <s v="4 available"/>
    <m/>
    <s v=""/>
    <s v="Colorado Springs, Colorado, United States"/>
    <x v="0"/>
    <n v="0"/>
    <s v="Colorado Springs"/>
    <s v=" Colorado"/>
    <s v=" United States"/>
    <m/>
    <n v="363"/>
    <e v="#N/A"/>
    <n v="1979"/>
  </r>
  <r>
    <x v="363"/>
    <x v="1846"/>
    <s v="Eau de Parfum"/>
    <n v="86.72"/>
    <s v="US $86.72/ea"/>
    <n v="10"/>
    <s v="More than 10 available / 1,296 sold"/>
    <n v="1296"/>
    <s v="May 23, 2024 19:12:32 PDT"/>
    <s v="Hackensack, New Jersey, United States"/>
    <x v="1"/>
    <n v="112389.12"/>
    <s v="Hackensack"/>
    <s v=" New Jersey"/>
    <s v=" United States"/>
    <m/>
    <n v="364"/>
    <n v="211"/>
    <n v="87"/>
  </r>
  <r>
    <x v="363"/>
    <x v="1847"/>
    <s v="Eau de Parfum"/>
    <n v="42"/>
    <s v="US $42.00/ea"/>
    <n v="4"/>
    <s v="4 available / 406 sold"/>
    <n v="406"/>
    <s v="May 23, 2024 22:57:33 PDT"/>
    <s v="Portland, Oregon, United States"/>
    <x v="0"/>
    <n v="17052"/>
    <s v="Portland"/>
    <s v=" Oregon"/>
    <s v=" United States"/>
    <m/>
    <n v="364"/>
    <n v="413"/>
    <n v="350"/>
  </r>
  <r>
    <x v="363"/>
    <x v="1848"/>
    <s v="Eau de Parfum"/>
    <n v="42"/>
    <s v="US $42.00/ea"/>
    <n v="4"/>
    <s v="4 available / 404 sold"/>
    <n v="404"/>
    <s v="May 23, 2024 22:47:11 PDT"/>
    <s v="Chico, California, United States"/>
    <x v="0"/>
    <n v="16968"/>
    <s v="Chico"/>
    <s v=" California"/>
    <s v=" United States"/>
    <m/>
    <n v="364"/>
    <n v="414"/>
    <n v="351"/>
  </r>
  <r>
    <x v="363"/>
    <x v="1849"/>
    <s v="Eau de Parfum"/>
    <n v="79.72"/>
    <s v="US $79.72/ea"/>
    <n v="10"/>
    <s v="10 available / 334 sold"/>
    <n v="334"/>
    <s v="May 24, 2024 05:44:34 PDT"/>
    <s v="Katy, Texas, United States"/>
    <x v="0"/>
    <n v="26626.48"/>
    <s v="Katy"/>
    <s v=" Texas"/>
    <s v=" United States"/>
    <m/>
    <n v="364"/>
    <n v="456"/>
    <n v="268"/>
  </r>
  <r>
    <x v="363"/>
    <x v="1850"/>
    <s v="Eau de Parfum"/>
    <n v="47.49"/>
    <s v="US $47.49/ea"/>
    <n v="2"/>
    <s v="2 available / 208 sold"/>
    <n v="208"/>
    <s v="May 24, 2024 02:09:07 PDT"/>
    <s v="Houston, Texas, United States"/>
    <x v="0"/>
    <n v="9877.92"/>
    <s v="Houston"/>
    <s v=" Texas"/>
    <s v=" United States"/>
    <m/>
    <n v="364"/>
    <n v="582"/>
    <n v="486"/>
  </r>
  <r>
    <x v="363"/>
    <x v="1851"/>
    <s v="Eau de Parfum"/>
    <n v="51.99"/>
    <s v="US $51.99/ea"/>
    <n v="8"/>
    <s v="8 available / 184 sold"/>
    <n v="184"/>
    <s v="May 23, 2024 10:44:09 PDT"/>
    <s v="Warren, Michigan, United States"/>
    <x v="0"/>
    <n v="9566.16"/>
    <s v="Warren"/>
    <s v=" Michigan"/>
    <s v=" United States"/>
    <m/>
    <n v="364"/>
    <n v="601"/>
    <n v="497"/>
  </r>
  <r>
    <x v="363"/>
    <x v="1852"/>
    <s v="Eau de Parfum"/>
    <n v="42.99"/>
    <s v="US $42.99"/>
    <n v="10"/>
    <s v="More than 10 available / 155 sold"/>
    <n v="155"/>
    <s v="Mar 25, 2024 07:47:16 PDT"/>
    <s v="Miami, Florida, United States"/>
    <x v="0"/>
    <n v="6663.4500000000007"/>
    <s v="Miami"/>
    <s v=" Florida"/>
    <s v=" United States"/>
    <m/>
    <n v="364"/>
    <n v="652"/>
    <n v="609"/>
  </r>
  <r>
    <x v="363"/>
    <x v="1853"/>
    <s v="Eau de Parfum"/>
    <n v="59.99"/>
    <s v="US $59.99/ea"/>
    <n v="10"/>
    <s v="More than 10 available / 150 sold"/>
    <n v="150"/>
    <s v="May 20, 2024 08:35:38 PDT"/>
    <s v="Ecorse, Michigan, United States"/>
    <x v="0"/>
    <n v="8998.5"/>
    <s v="Ecorse"/>
    <s v=" Michigan"/>
    <s v=" United States"/>
    <m/>
    <n v="364"/>
    <n v="660"/>
    <n v="519"/>
  </r>
  <r>
    <x v="363"/>
    <x v="1854"/>
    <s v="Eau De Parfum"/>
    <n v="74.92"/>
    <s v="US $74.92/ea"/>
    <n v="6"/>
    <s v="6 available / 116 sold"/>
    <n v="116"/>
    <s v="May 24, 2024 08:50:35 PDT"/>
    <s v="Edison, New Jersey, United States"/>
    <x v="1"/>
    <n v="8690.7199999999993"/>
    <s v="Edison"/>
    <s v=" New Jersey"/>
    <s v=" United States"/>
    <m/>
    <n v="364"/>
    <n v="749"/>
    <n v="527"/>
  </r>
  <r>
    <x v="363"/>
    <x v="1855"/>
    <s v="Eau de Toilette"/>
    <n v="17.98"/>
    <s v="US $17.98"/>
    <n v="10"/>
    <s v="More than 10 available / 66 sold"/>
    <n v="66"/>
    <s v="May 20, 2024 20:09:23 PDT"/>
    <s v="Austell, Georgia, United States"/>
    <x v="1"/>
    <n v="1186.68"/>
    <s v="Austell"/>
    <s v=" Georgia"/>
    <s v=" United States"/>
    <m/>
    <n v="364"/>
    <n v="908"/>
    <n v="1192"/>
  </r>
  <r>
    <x v="363"/>
    <x v="1856"/>
    <s v="Eau de Parfum"/>
    <n v="26.99"/>
    <s v="US $26.99/ea"/>
    <n v="10"/>
    <s v="More than 10 available / 65 sold"/>
    <n v="65"/>
    <s v="May 19, 2024 20:14:26 PDT"/>
    <s v="Princeton, New Jersey, United States"/>
    <x v="0"/>
    <n v="1754.35"/>
    <s v="Princeton"/>
    <s v=" New Jersey"/>
    <s v=" United States"/>
    <m/>
    <n v="364"/>
    <n v="913"/>
    <n v="1012"/>
  </r>
  <r>
    <x v="363"/>
    <x v="1857"/>
    <s v="Perfume"/>
    <n v="52.99"/>
    <s v="US $52.99/ea"/>
    <n v="6"/>
    <s v="6 available / 30 sold"/>
    <n v="30"/>
    <s v="May 24, 2024 08:50:56 PDT"/>
    <s v="Dearborn Heights, Michigan, United States"/>
    <x v="0"/>
    <n v="1589.7"/>
    <s v="Dearborn Heights"/>
    <s v=" Michigan"/>
    <s v=" United States"/>
    <m/>
    <n v="364"/>
    <n v="1184"/>
    <n v="1058"/>
  </r>
  <r>
    <x v="363"/>
    <x v="1858"/>
    <s v="Eau de Toilette"/>
    <n v="68.989999999999995"/>
    <s v="US $68.99/ea"/>
    <n v="7"/>
    <s v="7 available / 27 sold"/>
    <n v="27"/>
    <s v="May 22, 2024 10:04:40 PDT"/>
    <s v="Melissa, Texas, United States"/>
    <x v="1"/>
    <n v="1862.7299999999998"/>
    <s v="Melissa"/>
    <s v=" Texas"/>
    <s v=" United States"/>
    <m/>
    <n v="364"/>
    <n v="1226"/>
    <n v="985"/>
  </r>
  <r>
    <x v="363"/>
    <x v="1859"/>
    <s v="Eau de Parfum"/>
    <n v="9.99"/>
    <s v="US $9.99"/>
    <n v="10"/>
    <s v="More than 10 available / 10 sold"/>
    <n v="10"/>
    <s v=""/>
    <s v="Hicksville, New York, United States"/>
    <x v="0"/>
    <n v="99.9"/>
    <s v="Hicksville"/>
    <s v=" New York"/>
    <s v=" United States"/>
    <m/>
    <n v="364"/>
    <n v="1586"/>
    <n v="1872"/>
  </r>
  <r>
    <x v="363"/>
    <x v="1860"/>
    <s v="Eau de Toilette"/>
    <n v="24.98"/>
    <s v="US $24.98"/>
    <n v="7"/>
    <s v="7 available / 8 sold"/>
    <n v="8"/>
    <s v="May 24, 2024 08:54:56 PDT"/>
    <s v="New York, New York, United States"/>
    <x v="1"/>
    <n v="199.84"/>
    <s v="New York"/>
    <s v=" New York"/>
    <s v=" United States"/>
    <m/>
    <n v="364"/>
    <n v="1644"/>
    <n v="1756"/>
  </r>
  <r>
    <x v="363"/>
    <x v="1861"/>
    <s v="Eau de Parfum"/>
    <n v="74.849999999999994"/>
    <s v="US $74.85"/>
    <m/>
    <s v="Last One / 2 sold"/>
    <n v="2"/>
    <s v=""/>
    <s v="Monterey Park, California, United States"/>
    <x v="1"/>
    <n v="149.69999999999999"/>
    <s v="Monterey Park"/>
    <s v=" California"/>
    <s v=" United States"/>
    <m/>
    <n v="364"/>
    <n v="1891"/>
    <n v="1817"/>
  </r>
  <r>
    <x v="364"/>
    <x v="1862"/>
    <s v="Eau de Parfum"/>
    <n v="108.99"/>
    <s v="US $108.99/ea"/>
    <n v="9"/>
    <s v="9 available / 11 sold"/>
    <n v="11"/>
    <s v="May 14, 2024 09:04:49 PDT"/>
    <s v="Feasterville-Trevose, Pennsylvania, United States"/>
    <x v="0"/>
    <n v="1198.8899999999999"/>
    <s v="Feasterville-Trevose"/>
    <s v=" Pennsylvania"/>
    <s v=" United States"/>
    <m/>
    <n v="365"/>
    <n v="1561"/>
    <n v="1183"/>
  </r>
  <r>
    <x v="365"/>
    <x v="1863"/>
    <s v="Eau de Toilette"/>
    <n v="21.21"/>
    <s v="US $21.21/ea"/>
    <n v="8"/>
    <s v="8 available / 300 sold"/>
    <n v="300"/>
    <s v="May 14, 2024 16:12:02 PDT"/>
    <s v="Hackensack, New Jersey, United States"/>
    <x v="1"/>
    <n v="6363"/>
    <s v="Hackensack"/>
    <s v=" New Jersey"/>
    <s v=" United States"/>
    <m/>
    <n v="366"/>
    <n v="472"/>
    <n v="617"/>
  </r>
  <r>
    <x v="365"/>
    <x v="1864"/>
    <s v="Eau de Parfum"/>
    <n v="19.989999999999998"/>
    <s v="US $19.99"/>
    <n v="10"/>
    <s v="10 available / 177 sold"/>
    <n v="177"/>
    <s v="May 23, 2024 13:35:24 PDT"/>
    <s v="Brooklyn, New York, United States"/>
    <x v="0"/>
    <n v="3538.2299999999996"/>
    <s v="Brooklyn"/>
    <s v=" New York"/>
    <s v=" United States"/>
    <m/>
    <n v="366"/>
    <n v="616"/>
    <n v="778"/>
  </r>
  <r>
    <x v="366"/>
    <x v="1865"/>
    <s v="Eau de Parfum"/>
    <n v="11.99"/>
    <s v="US $11.99"/>
    <n v="4"/>
    <s v="4 available / 442 sold"/>
    <n v="442"/>
    <s v="May 22, 2024 00:57:56 PDT"/>
    <s v="Fort Walton Beach, Florida, United States"/>
    <x v="1"/>
    <n v="5299.58"/>
    <s v="Fort Walton Beach"/>
    <s v=" Florida"/>
    <s v=" United States"/>
    <m/>
    <n v="367"/>
    <n v="385"/>
    <n v="668"/>
  </r>
  <r>
    <x v="366"/>
    <x v="1866"/>
    <s v="Eau de Parfum"/>
    <n v="11"/>
    <s v="US $11.00"/>
    <n v="3"/>
    <s v="3 available / 47 sold"/>
    <n v="47"/>
    <s v="May 16, 2024 15:22:05 PDT"/>
    <s v="Fort Walton Beach, Florida, United States"/>
    <x v="1"/>
    <n v="517"/>
    <s v="Fort Walton Beach"/>
    <s v=" Florida"/>
    <s v=" United States"/>
    <m/>
    <n v="367"/>
    <n v="1014"/>
    <n v="1496"/>
  </r>
  <r>
    <x v="366"/>
    <x v="1867"/>
    <s v="Eau de Parfum"/>
    <n v="99"/>
    <s v="US $99.00"/>
    <m/>
    <s v="Last One / 11 sold"/>
    <n v="11"/>
    <s v="May 17, 2024 08:03:39 PDT"/>
    <s v="Gobles, Michigan, United States"/>
    <x v="0"/>
    <n v="1089"/>
    <s v="Gobles"/>
    <s v=" Michigan"/>
    <s v=" United States"/>
    <m/>
    <n v="367"/>
    <n v="1561"/>
    <n v="1227"/>
  </r>
  <r>
    <x v="367"/>
    <x v="1868"/>
    <s v="Eau de Toilette"/>
    <n v="14.45"/>
    <s v="US $14.45/ea"/>
    <n v="22"/>
    <s v="22 available / 47 sold"/>
    <n v="47"/>
    <s v="May 17, 2024 17:51:46 PDT"/>
    <s v="Branford, Connecticut, United States"/>
    <x v="0"/>
    <n v="679.15"/>
    <s v="Branford"/>
    <s v=" Connecticut"/>
    <s v=" United States"/>
    <m/>
    <n v="368"/>
    <n v="1014"/>
    <n v="1381"/>
  </r>
  <r>
    <x v="367"/>
    <x v="1869"/>
    <s v="Toilette Spray"/>
    <n v="22.48"/>
    <s v="US $22.48/ea"/>
    <n v="10"/>
    <s v="More than 10 available / 30 sold"/>
    <n v="30"/>
    <s v="May 24, 2024 09:10:56 PDT"/>
    <s v="Hauppauge, New York, United States"/>
    <x v="0"/>
    <n v="674.4"/>
    <s v="Hauppauge"/>
    <s v=" New York"/>
    <s v=" United States"/>
    <m/>
    <n v="368"/>
    <n v="1184"/>
    <n v="1385"/>
  </r>
  <r>
    <x v="368"/>
    <x v="1870"/>
    <s v="Eau de Toilette"/>
    <n v="52.99"/>
    <s v="US $52.99"/>
    <n v="8"/>
    <s v="8 available / 60 sold"/>
    <n v="60"/>
    <s v="May 23, 2024 02:38:43 PDT"/>
    <s v="New Jersey, Hong Kong"/>
    <x v="1"/>
    <n v="3179.4"/>
    <s v="New Jersey"/>
    <s v=" Hong Kong"/>
    <m/>
    <m/>
    <n v="369"/>
    <n v="940"/>
    <n v="809"/>
  </r>
  <r>
    <x v="368"/>
    <x v="1871"/>
    <s v="Eau de Toilette"/>
    <n v="38"/>
    <s v="US $38.00"/>
    <n v="10"/>
    <s v="More than 10 available / 42 sold"/>
    <n v="42"/>
    <s v="May 08, 2024 03:42:07 PDT"/>
    <s v="Wakefield, Massachusetts, Hong Kong"/>
    <x v="1"/>
    <n v="1596"/>
    <s v="Wakefield"/>
    <s v=" Massachusetts"/>
    <s v=" Hong Kong"/>
    <m/>
    <n v="369"/>
    <n v="1054"/>
    <n v="1055"/>
  </r>
  <r>
    <x v="368"/>
    <x v="1872"/>
    <s v="Eau de Parfum"/>
    <n v="45.99"/>
    <s v="US $45.99"/>
    <m/>
    <s v="Last One / 27 sold"/>
    <n v="27"/>
    <s v="May 24, 2024 00:07:54 PDT"/>
    <s v="Stuyvesant Falls, New York, United States"/>
    <x v="0"/>
    <n v="1241.73"/>
    <s v="Stuyvesant Falls"/>
    <s v=" New York"/>
    <s v=" United States"/>
    <m/>
    <n v="369"/>
    <n v="1226"/>
    <n v="1163"/>
  </r>
  <r>
    <x v="368"/>
    <x v="1873"/>
    <s v="Eau de Parfum"/>
    <n v="54.95"/>
    <s v="US $54.95"/>
    <m/>
    <s v="Last One / 25 sold"/>
    <n v="25"/>
    <s v="May 24, 2024 00:08:02 PDT"/>
    <s v="Stuyvesant Falls, New York, United States"/>
    <x v="0"/>
    <n v="1373.75"/>
    <s v="Stuyvesant Falls"/>
    <s v=" New York"/>
    <s v=" United States"/>
    <m/>
    <n v="369"/>
    <n v="1257"/>
    <n v="1119"/>
  </r>
  <r>
    <x v="368"/>
    <x v="1874"/>
    <s v="Eau de Parfum"/>
    <n v="44.99"/>
    <s v="US $44.99"/>
    <n v="10"/>
    <s v="10 available / 13 sold"/>
    <n v="13"/>
    <s v="May 15, 2024 17:42:12 PDT"/>
    <s v="Edison, New Jersey, Hong Kong"/>
    <x v="1"/>
    <n v="584.87"/>
    <s v="Edison"/>
    <s v=" New Jersey"/>
    <s v=" Hong Kong"/>
    <m/>
    <n v="369"/>
    <n v="1509"/>
    <n v="1445"/>
  </r>
  <r>
    <x v="368"/>
    <x v="1875"/>
    <s v="Eau de Parfum"/>
    <n v="49.99"/>
    <s v="US $49.99"/>
    <n v="10"/>
    <s v="More than 10 available / 12 sold"/>
    <n v="12"/>
    <s v="Apr 29, 2024 17:51:10 PDT"/>
    <s v="Dayton,New Jersey,USA, Hong Kong"/>
    <x v="1"/>
    <n v="599.88"/>
    <s v="Dayton"/>
    <s v="New Jersey"/>
    <s v="USA"/>
    <s v=" Hong Kong"/>
    <n v="369"/>
    <n v="1531"/>
    <n v="1436"/>
  </r>
  <r>
    <x v="368"/>
    <x v="1876"/>
    <s v="Eau de Parfum"/>
    <n v="39.99"/>
    <s v="US $39.99/ea"/>
    <n v="3"/>
    <s v="3 available / 9 sold"/>
    <n v="9"/>
    <s v="May 21, 2024 09:33:44 PDT"/>
    <s v="Ontario, California, United States, Hong Kong"/>
    <x v="1"/>
    <n v="359.91"/>
    <s v="Ontario"/>
    <s v=" California"/>
    <s v=" United States"/>
    <s v=" Hong Kong"/>
    <n v="369"/>
    <n v="1615"/>
    <n v="1606"/>
  </r>
  <r>
    <x v="369"/>
    <x v="1877"/>
    <s v="Eau de Toilette"/>
    <n v="19.75"/>
    <s v="US $19.75/ea"/>
    <n v="82"/>
    <s v="82 available / 7,253 sold"/>
    <n v="7253"/>
    <s v="May 21, 2024 10:02:07 PDT"/>
    <s v="Dallas, Texas, United States"/>
    <x v="1"/>
    <n v="143246.75"/>
    <s v="Dallas"/>
    <s v=" Texas"/>
    <s v=" United States"/>
    <m/>
    <n v="370"/>
    <n v="30"/>
    <n v="57"/>
  </r>
  <r>
    <x v="369"/>
    <x v="1878"/>
    <s v="Eau de Toilette"/>
    <n v="18.84"/>
    <s v="US $18.84/ea"/>
    <n v="47"/>
    <s v="47 available / 674 sold"/>
    <n v="674"/>
    <s v="May 21, 2024 07:27:08 PDT"/>
    <s v="Dallas, Texas, United States"/>
    <x v="1"/>
    <n v="12698.16"/>
    <s v="Dallas"/>
    <s v=" Texas"/>
    <s v=" United States"/>
    <m/>
    <n v="370"/>
    <n v="295"/>
    <n v="421"/>
  </r>
  <r>
    <x v="370"/>
    <x v="1879"/>
    <s v="Eau de Toilette"/>
    <n v="70.650000000000006"/>
    <s v="US $70.65/ea"/>
    <m/>
    <s v="Limited quantity available / 4,802 sold"/>
    <n v="4802"/>
    <s v="May 24, 2024 07:41:02 PDT"/>
    <s v="Hackensack, New Jersey, United States"/>
    <x v="1"/>
    <n v="339261.30000000005"/>
    <s v="Hackensack"/>
    <s v=" New Jersey"/>
    <s v=" United States"/>
    <m/>
    <n v="371"/>
    <n v="63"/>
    <n v="15"/>
  </r>
  <r>
    <x v="370"/>
    <x v="1880"/>
    <s v="Eau de Parfum"/>
    <n v="92.56"/>
    <s v="US $92.56/ea"/>
    <m/>
    <s v="Limited quantity available / 2,293 sold"/>
    <n v="2293"/>
    <s v="May 24, 2024 06:15:40 PDT"/>
    <s v="Hackensack, New Jersey, United States"/>
    <x v="1"/>
    <n v="212240.08000000002"/>
    <s v="Hackensack"/>
    <s v=" New Jersey"/>
    <s v=" United States"/>
    <m/>
    <n v="371"/>
    <n v="129"/>
    <n v="34"/>
  </r>
  <r>
    <x v="370"/>
    <x v="1881"/>
    <s v="Eau de Toilette"/>
    <n v="71.98"/>
    <s v="US $71.98/ea"/>
    <m/>
    <s v="Limited quantity available / 2,153 sold"/>
    <n v="2153"/>
    <s v="May 22, 2024 08:31:19 PDT"/>
    <s v="Hackensack, New Jersey, United States"/>
    <x v="1"/>
    <n v="154972.94"/>
    <s v="Hackensack"/>
    <s v=" New Jersey"/>
    <s v=" United States"/>
    <m/>
    <n v="371"/>
    <n v="138"/>
    <n v="51"/>
  </r>
  <r>
    <x v="370"/>
    <x v="1882"/>
    <s v="Eau de Toilette"/>
    <n v="70.66"/>
    <s v="US $70.66/ea"/>
    <n v="199"/>
    <s v="199 available / 720 sold"/>
    <n v="720"/>
    <s v="May 24, 2024 07:28:09 PDT"/>
    <s v="Dallas, Texas, United States"/>
    <x v="1"/>
    <n v="50875.199999999997"/>
    <s v="Dallas"/>
    <s v=" Texas"/>
    <s v=" United States"/>
    <m/>
    <n v="371"/>
    <n v="285"/>
    <n v="170"/>
  </r>
  <r>
    <x v="370"/>
    <x v="1883"/>
    <s v="Eau de Parfum"/>
    <n v="40"/>
    <s v="US $40.00/ea"/>
    <n v="4"/>
    <s v="4 available / 602 sold"/>
    <n v="602"/>
    <s v="May 23, 2024 22:57:25 PDT"/>
    <s v="Portland, Oregon, United States"/>
    <x v="0"/>
    <n v="24080"/>
    <s v="Portland"/>
    <s v=" Oregon"/>
    <s v=" United States"/>
    <m/>
    <n v="371"/>
    <n v="317"/>
    <n v="289"/>
  </r>
  <r>
    <x v="370"/>
    <x v="1884"/>
    <s v="Perfume"/>
    <n v="94.99"/>
    <s v="US $94.99"/>
    <n v="10"/>
    <s v="More than 10 available / 581 sold"/>
    <n v="581"/>
    <s v="May 14, 2024 07:23:28 PDT"/>
    <s v="Miami, Florida, United States"/>
    <x v="1"/>
    <n v="55189.189999999995"/>
    <s v="Miami"/>
    <s v=" Florida"/>
    <s v=" United States"/>
    <m/>
    <n v="371"/>
    <n v="327"/>
    <n v="162"/>
  </r>
  <r>
    <x v="370"/>
    <x v="1885"/>
    <s v="Eau de Toilette"/>
    <n v="58.95"/>
    <s v="US $58.95/ea"/>
    <n v="150"/>
    <s v="150 available / 545 sold"/>
    <n v="545"/>
    <s v="May 24, 2024 10:27:08 PDT"/>
    <s v="Dallas, Texas, United States"/>
    <x v="1"/>
    <n v="32127.75"/>
    <s v="Dallas"/>
    <s v=" Texas"/>
    <s v=" United States"/>
    <m/>
    <n v="371"/>
    <n v="340"/>
    <n v="243"/>
  </r>
  <r>
    <x v="370"/>
    <x v="1886"/>
    <s v="Eau de Toilette"/>
    <n v="45.98"/>
    <s v="US $45.98/ea"/>
    <n v="7"/>
    <s v="7 available / 343 sold"/>
    <n v="343"/>
    <s v="May 20, 2024 12:28:06 PDT"/>
    <s v="Brooklyn, New York, United States"/>
    <x v="1"/>
    <n v="15771.14"/>
    <s v="Brooklyn"/>
    <s v=" New York"/>
    <s v=" United States"/>
    <m/>
    <n v="371"/>
    <n v="451"/>
    <n v="368"/>
  </r>
  <r>
    <x v="370"/>
    <x v="1887"/>
    <s v="Eau de Toilette"/>
    <n v="57.17"/>
    <s v="US $57.17/ea"/>
    <n v="7"/>
    <s v="7 available / 210 sold"/>
    <n v="210"/>
    <s v="May 24, 2024 01:43:21 PDT"/>
    <s v="Dallas, Texas, United States"/>
    <x v="1"/>
    <n v="12005.7"/>
    <s v="Dallas"/>
    <s v=" Texas"/>
    <s v=" United States"/>
    <m/>
    <n v="371"/>
    <n v="579"/>
    <n v="436"/>
  </r>
  <r>
    <x v="370"/>
    <x v="1888"/>
    <s v="Eau de Parfum"/>
    <n v="7.5"/>
    <s v="US $7.50"/>
    <n v="10"/>
    <s v="More than 10 available / 171 sold"/>
    <n v="171"/>
    <s v="Feb 21, 2024 18:27:42 PST"/>
    <s v="Albany, New York, United States"/>
    <x v="0"/>
    <n v="1282.5"/>
    <s v="Albany"/>
    <s v=" New York"/>
    <s v=" United States"/>
    <m/>
    <n v="371"/>
    <n v="626"/>
    <n v="1143"/>
  </r>
  <r>
    <x v="370"/>
    <x v="1889"/>
    <s v="Eau de Toilette"/>
    <n v="144.99"/>
    <s v="US $144.99"/>
    <n v="10"/>
    <s v="More than 10 available / 145 sold"/>
    <n v="145"/>
    <s v="May 24, 2024 10:07:16 PDT"/>
    <s v="Katy, Texas, United States"/>
    <x v="1"/>
    <n v="21023.550000000003"/>
    <s v="Katy"/>
    <s v=" Texas"/>
    <s v=" United States"/>
    <m/>
    <n v="371"/>
    <n v="674"/>
    <n v="307"/>
  </r>
  <r>
    <x v="370"/>
    <x v="1890"/>
    <s v="Eau de Toilette"/>
    <n v="53.99"/>
    <s v="US $53.99"/>
    <n v="10"/>
    <s v="More than 10 available / 137 sold"/>
    <n v="137"/>
    <s v="May 08, 2024 11:04:40 PDT"/>
    <s v="Miami, Florida, United States"/>
    <x v="0"/>
    <n v="7396.63"/>
    <s v="Miami"/>
    <s v=" Florida"/>
    <s v=" United States"/>
    <m/>
    <n v="371"/>
    <n v="689"/>
    <n v="567"/>
  </r>
  <r>
    <x v="370"/>
    <x v="1891"/>
    <s v="Eau de Parfum"/>
    <n v="39.99"/>
    <s v="US $39.99/ea"/>
    <n v="8"/>
    <s v="8 available / 126 sold"/>
    <n v="126"/>
    <s v="May 24, 2024 05:51:11 PDT"/>
    <s v="Farmington, Michigan, United States"/>
    <x v="0"/>
    <n v="5038.7400000000007"/>
    <s v="Farmington"/>
    <s v=" Michigan"/>
    <s v=" United States"/>
    <m/>
    <n v="371"/>
    <n v="718"/>
    <n v="682"/>
  </r>
  <r>
    <x v="370"/>
    <x v="1892"/>
    <s v="Eau de Parfum"/>
    <n v="15.99"/>
    <s v="US $15.99/ea"/>
    <n v="6"/>
    <s v="6 available / 91 sold"/>
    <n v="91"/>
    <s v="May 11, 2024 09:37:04 PDT"/>
    <s v="New York, New York, United States"/>
    <x v="1"/>
    <n v="1455.09"/>
    <s v="New York"/>
    <s v=" New York"/>
    <s v=" United States"/>
    <m/>
    <n v="371"/>
    <n v="814"/>
    <n v="1087"/>
  </r>
  <r>
    <x v="370"/>
    <x v="1893"/>
    <s v="Eau de Parfum"/>
    <n v="39.99"/>
    <s v="US $39.99/ea"/>
    <n v="10"/>
    <s v="More than 10 available / 77 sold"/>
    <n v="77"/>
    <s v="May 24, 2024 11:01:13 PDT"/>
    <s v="Ecorse, Michigan, United States"/>
    <x v="0"/>
    <n v="3079.23"/>
    <s v="Ecorse"/>
    <s v=" Michigan"/>
    <s v=" United States"/>
    <m/>
    <n v="371"/>
    <n v="865"/>
    <n v="822"/>
  </r>
  <r>
    <x v="370"/>
    <x v="1894"/>
    <s v="Eau de Toilette"/>
    <n v="178.99"/>
    <s v="US $178.99"/>
    <m/>
    <s v="Last One / 77 sold"/>
    <n v="77"/>
    <s v="May 22, 2024 16:37:14 PDT"/>
    <s v="Austin, Texas, United States"/>
    <x v="1"/>
    <n v="13782.230000000001"/>
    <s v="Austin"/>
    <s v=" Texas"/>
    <s v=" United States"/>
    <m/>
    <n v="371"/>
    <n v="865"/>
    <n v="401"/>
  </r>
  <r>
    <x v="370"/>
    <x v="1872"/>
    <s v="Eau de Parfum"/>
    <n v="54.99"/>
    <s v="US $54.99/ea"/>
    <n v="10"/>
    <s v="More than 10 available / 74 sold"/>
    <n v="74"/>
    <s v="May 20, 2024 06:42:57 PDT"/>
    <s v="Okemos, Michigan, United States"/>
    <x v="0"/>
    <n v="4069.26"/>
    <s v="Okemos"/>
    <s v=" Michigan"/>
    <s v=" United States"/>
    <m/>
    <n v="371"/>
    <n v="878"/>
    <n v="737"/>
  </r>
  <r>
    <x v="370"/>
    <x v="1895"/>
    <s v="Eau de Toilette"/>
    <n v="16.95"/>
    <s v="US $16.95"/>
    <n v="10"/>
    <s v="More than 10 available / 69 sold"/>
    <n v="69"/>
    <s v="Sep 15, 2023 06:32:59 PDT"/>
    <s v="Stafford, Texas, United States"/>
    <x v="1"/>
    <n v="1169.55"/>
    <s v="Stafford"/>
    <s v=" Texas"/>
    <s v=" United States"/>
    <m/>
    <n v="371"/>
    <n v="896"/>
    <n v="1198"/>
  </r>
  <r>
    <x v="370"/>
    <x v="1896"/>
    <s v="Eau de Parfum"/>
    <n v="39.99"/>
    <s v="US $39.99/ea"/>
    <n v="10"/>
    <s v="10 available / 66 sold"/>
    <n v="66"/>
    <s v="May 21, 2024 10:04:56 PDT"/>
    <s v="Saint Clair Shores, Michigan, United States"/>
    <x v="0"/>
    <n v="2639.34"/>
    <s v="Saint Clair Shores"/>
    <s v=" Michigan"/>
    <s v=" United States"/>
    <m/>
    <n v="371"/>
    <n v="908"/>
    <n v="873"/>
  </r>
  <r>
    <x v="370"/>
    <x v="1897"/>
    <s v="Eau de Parfum"/>
    <n v="98.99"/>
    <s v="US $98.99"/>
    <n v="3"/>
    <s v="3 available / 56 sold"/>
    <n v="56"/>
    <s v="Apr 24, 2024 01:25:42 PDT"/>
    <s v="Houston, Texas, United States"/>
    <x v="0"/>
    <n v="5543.44"/>
    <s v="Houston"/>
    <s v=" Texas"/>
    <s v=" United States"/>
    <m/>
    <n v="371"/>
    <n v="961"/>
    <n v="660"/>
  </r>
  <r>
    <x v="370"/>
    <x v="1898"/>
    <s v="Eau de Parfum"/>
    <n v="67.489999999999995"/>
    <s v="US $67.49"/>
    <n v="10"/>
    <s v="More than 10 available / 38 sold"/>
    <n v="38"/>
    <s v="Feb 29, 2024 08:41:56 PST"/>
    <s v="Miami, Florida, United States"/>
    <x v="0"/>
    <n v="2564.62"/>
    <s v="Miami"/>
    <s v=" Florida"/>
    <s v=" United States"/>
    <m/>
    <n v="371"/>
    <n v="1097"/>
    <n v="881"/>
  </r>
  <r>
    <x v="370"/>
    <x v="1899"/>
    <s v="LE PARFUM"/>
    <n v="60.99"/>
    <s v="US $60.99/ea"/>
    <n v="2"/>
    <s v="2 available / 35 sold"/>
    <n v="35"/>
    <s v="May 24, 2024 07:11:06 PDT"/>
    <s v="Las Vegas, Nevada, United States"/>
    <x v="1"/>
    <n v="2134.65"/>
    <s v="Las Vegas"/>
    <s v=" Nevada"/>
    <s v=" United States"/>
    <m/>
    <n v="371"/>
    <n v="1131"/>
    <n v="937"/>
  </r>
  <r>
    <x v="370"/>
    <x v="1900"/>
    <s v="Eau de Parfum"/>
    <n v="59.99"/>
    <s v="US $59.99/ea"/>
    <n v="6"/>
    <s v="6 available / 29 sold"/>
    <n v="29"/>
    <s v="May 24, 2024 11:04:44 PDT"/>
    <s v="Detroit, Michigan, United States"/>
    <x v="0"/>
    <n v="1739.71"/>
    <s v="Detroit"/>
    <s v=" Michigan"/>
    <s v=" United States"/>
    <m/>
    <n v="371"/>
    <n v="1204"/>
    <n v="1019"/>
  </r>
  <r>
    <x v="370"/>
    <x v="1901"/>
    <s v="LE PARFUM"/>
    <n v="60.99"/>
    <s v="US $60.99/ea"/>
    <n v="2"/>
    <s v="2 available / 27 sold"/>
    <n v="27"/>
    <s v="May 24, 2024 02:57:18 PDT"/>
    <s v="Santa Cruz, California, United States"/>
    <x v="1"/>
    <n v="1646.73"/>
    <s v="Santa Cruz"/>
    <s v=" California"/>
    <s v=" United States"/>
    <m/>
    <n v="371"/>
    <n v="1226"/>
    <n v="1042"/>
  </r>
  <r>
    <x v="370"/>
    <x v="1902"/>
    <s v="Eau de Parfum"/>
    <n v="59.99"/>
    <s v="US $59.99"/>
    <n v="4"/>
    <s v="4 available / 26 sold"/>
    <n v="26"/>
    <s v="May 15, 2024 01:45:08 PDT"/>
    <s v="California or Hong Kong, Hong Kong"/>
    <x v="0"/>
    <n v="1559.74"/>
    <s v="California or Hong Kong"/>
    <s v=" Hong Kong"/>
    <m/>
    <m/>
    <n v="371"/>
    <n v="1245"/>
    <n v="1063"/>
  </r>
  <r>
    <x v="370"/>
    <x v="1903"/>
    <s v="Eau de Parfum"/>
    <n v="49.99"/>
    <s v="US $49.99/ea"/>
    <n v="5"/>
    <s v="5 available / 25 sold"/>
    <n v="25"/>
    <s v="May 17, 2024 10:03:27 PDT"/>
    <s v="Pomona,California, Hong Kong"/>
    <x v="0"/>
    <n v="1249.75"/>
    <s v="Pomona"/>
    <s v="California"/>
    <s v=" Hong Kong"/>
    <m/>
    <n v="371"/>
    <n v="1257"/>
    <n v="1156"/>
  </r>
  <r>
    <x v="370"/>
    <x v="1904"/>
    <s v="Eau De Parfum"/>
    <n v="49.68"/>
    <s v="US $49.68/ea"/>
    <n v="10"/>
    <s v="More than 10 available / 25 sold"/>
    <n v="25"/>
    <s v="May 22, 2024 18:49:21 PDT"/>
    <s v="Sacramento, California, United States"/>
    <x v="0"/>
    <n v="1242"/>
    <s v="Sacramento"/>
    <s v=" California"/>
    <s v=" United States"/>
    <m/>
    <n v="371"/>
    <n v="1257"/>
    <n v="1162"/>
  </r>
  <r>
    <x v="370"/>
    <x v="1905"/>
    <s v="Eau De Parfum"/>
    <n v="47.88"/>
    <s v="US $47.88/ea"/>
    <n v="10"/>
    <s v="More than 10 available / 25 sold"/>
    <n v="25"/>
    <s v="May 23, 2024 20:46:56 PDT"/>
    <s v="Sacramento, California, United States"/>
    <x v="1"/>
    <n v="1197"/>
    <s v="Sacramento"/>
    <s v=" California"/>
    <s v=" United States"/>
    <m/>
    <n v="371"/>
    <n v="1257"/>
    <n v="1186"/>
  </r>
  <r>
    <x v="370"/>
    <x v="1906"/>
    <s v="Eau de Parfum"/>
    <n v="58.99"/>
    <s v="US $58.99/ea"/>
    <n v="8"/>
    <s v="8 available / 22 sold"/>
    <n v="22"/>
    <s v="May 21, 2024 00:24:47 PDT"/>
    <s v="Grand Rapids, Michigan, United States"/>
    <x v="1"/>
    <n v="1297.78"/>
    <s v="Grand Rapids"/>
    <s v=" Michigan"/>
    <s v=" United States"/>
    <m/>
    <n v="371"/>
    <n v="1310"/>
    <n v="1136"/>
  </r>
  <r>
    <x v="370"/>
    <x v="1907"/>
    <s v="Eau de Parfum"/>
    <n v="49.68"/>
    <s v="US $49.68"/>
    <n v="10"/>
    <s v="More than 10 available / 21 sold"/>
    <n v="21"/>
    <s v="May 22, 2024 06:46:03 PDT"/>
    <s v="Houston, Texas, United States"/>
    <x v="0"/>
    <n v="1043.28"/>
    <s v="Houston"/>
    <s v=" Texas"/>
    <s v=" United States"/>
    <m/>
    <n v="371"/>
    <n v="1329"/>
    <n v="1244"/>
  </r>
  <r>
    <x v="370"/>
    <x v="1908"/>
    <s v="Eau de Toilette"/>
    <n v="29.99"/>
    <s v="US $29.99/ea"/>
    <n v="10"/>
    <s v="More than 10 available / 21 sold"/>
    <n v="21"/>
    <s v="May 23, 2024 11:26:56 PDT"/>
    <s v="Fort Wayne, Indiana, United States"/>
    <x v="0"/>
    <n v="629.79"/>
    <s v="Fort Wayne"/>
    <s v=" Indiana"/>
    <s v=" United States"/>
    <m/>
    <n v="371"/>
    <n v="1329"/>
    <n v="1421"/>
  </r>
  <r>
    <x v="370"/>
    <x v="1909"/>
    <s v="PARFUM"/>
    <n v="59.99"/>
    <s v="US $59.99"/>
    <n v="3"/>
    <s v="3 available / 20 sold"/>
    <n v="20"/>
    <s v="May 23, 2024 05:48:20 PDT"/>
    <s v="Lubbock, Texas, United States"/>
    <x v="1"/>
    <n v="1199.8"/>
    <s v="Lubbock"/>
    <s v=" Texas"/>
    <s v=" United States"/>
    <m/>
    <n v="371"/>
    <n v="1346"/>
    <n v="1179"/>
  </r>
  <r>
    <x v="370"/>
    <x v="1910"/>
    <s v="Eau de Parfum"/>
    <n v="59.96"/>
    <s v="US $59.96"/>
    <n v="4"/>
    <s v="4 available / 19 sold"/>
    <n v="19"/>
    <s v="May 19, 2024 00:50:26 PDT"/>
    <s v="CA.San Francisco, Hong Kong"/>
    <x v="0"/>
    <n v="1139.24"/>
    <s v="CA.San Francisco"/>
    <s v=" Hong Kong"/>
    <m/>
    <m/>
    <n v="371"/>
    <n v="1368"/>
    <n v="1206"/>
  </r>
  <r>
    <x v="370"/>
    <x v="1911"/>
    <s v="Eau de Parfum"/>
    <n v="84.59"/>
    <s v="US $84.59"/>
    <n v="3"/>
    <s v="3 available / 19 sold"/>
    <n v="19"/>
    <s v="May 23, 2024 22:26:34 PDT"/>
    <s v="Brooklyn, New York, United States"/>
    <x v="1"/>
    <n v="1607.21"/>
    <s v="Brooklyn"/>
    <s v=" New York"/>
    <s v=" United States"/>
    <m/>
    <n v="371"/>
    <n v="1368"/>
    <n v="1051"/>
  </r>
  <r>
    <x v="370"/>
    <x v="1912"/>
    <s v="Eau de Toilette"/>
    <n v="75.989999999999995"/>
    <s v="US $75.99"/>
    <n v="10"/>
    <s v="More than 10 available / 19 sold"/>
    <n v="19"/>
    <s v="Apr 29, 2024 19:07:25 PDT"/>
    <s v="El Cajon, California, United States"/>
    <x v="1"/>
    <n v="1443.81"/>
    <s v="El Cajon"/>
    <s v=" California"/>
    <s v=" United States"/>
    <m/>
    <n v="371"/>
    <n v="1368"/>
    <n v="1088"/>
  </r>
  <r>
    <x v="370"/>
    <x v="1913"/>
    <s v="Eau de Parfum"/>
    <n v="34.99"/>
    <s v="US $34.99/ea"/>
    <n v="6"/>
    <s v="6 available / 18 sold"/>
    <n v="18"/>
    <s v="May 20, 2024 23:31:20 PDT"/>
    <s v="California USA Taiwan, Taiwan"/>
    <x v="0"/>
    <n v="629.82000000000005"/>
    <s v="California USA Taiwan"/>
    <s v=" Taiwan"/>
    <m/>
    <m/>
    <n v="371"/>
    <n v="1389"/>
    <n v="1420"/>
  </r>
  <r>
    <x v="370"/>
    <x v="1914"/>
    <s v="Eau de Toilette"/>
    <n v="69.55"/>
    <s v="US $69.55"/>
    <n v="3"/>
    <s v="3 available / 16 sold"/>
    <n v="16"/>
    <s v="May 23, 2024 17:44:35 PDT"/>
    <s v="Brooklyn, New York, United States"/>
    <x v="1"/>
    <n v="1112.8"/>
    <s v="Brooklyn"/>
    <s v=" New York"/>
    <s v=" United States"/>
    <m/>
    <n v="371"/>
    <n v="1433"/>
    <n v="1214"/>
  </r>
  <r>
    <x v="370"/>
    <x v="1915"/>
    <s v="le parfum"/>
    <n v="60.99"/>
    <s v="US $60.99/ea"/>
    <n v="2"/>
    <s v="2 available / 16 sold"/>
    <n v="16"/>
    <s v="May 24, 2024 02:09:23 PDT"/>
    <s v="Houston, Texas, United States"/>
    <x v="1"/>
    <n v="975.84"/>
    <s v="Houston"/>
    <s v=" Texas"/>
    <s v=" United States"/>
    <m/>
    <n v="371"/>
    <n v="1433"/>
    <n v="1264"/>
  </r>
  <r>
    <x v="370"/>
    <x v="1916"/>
    <s v="Eau de Parfum"/>
    <n v="49.99"/>
    <s v="US $49.99/ea"/>
    <n v="5"/>
    <s v="5 available / 15 sold"/>
    <n v="15"/>
    <s v="May 23, 2024 20:42:19 PDT"/>
    <s v="Houston, Texas, United States"/>
    <x v="0"/>
    <n v="749.85"/>
    <s v="Houston"/>
    <s v=" Texas"/>
    <s v=" United States"/>
    <m/>
    <n v="371"/>
    <n v="1456"/>
    <n v="1342"/>
  </r>
  <r>
    <x v="370"/>
    <x v="1917"/>
    <s v="Eau de Parfum"/>
    <n v="94.93"/>
    <s v="US $94.93"/>
    <n v="3"/>
    <s v="3 available / 15 sold"/>
    <n v="15"/>
    <s v="May 23, 2024 09:20:53 PDT"/>
    <s v="Brooklyn, New York, United States"/>
    <x v="1"/>
    <n v="1423.95"/>
    <s v="Brooklyn"/>
    <s v=" New York"/>
    <s v=" United States"/>
    <m/>
    <n v="371"/>
    <n v="1456"/>
    <n v="1098"/>
  </r>
  <r>
    <x v="370"/>
    <x v="1918"/>
    <s v="Eau De Parfum"/>
    <n v="38.68"/>
    <s v="US $38.68/ea"/>
    <n v="10"/>
    <s v="More than 10 available / 14 sold"/>
    <n v="14"/>
    <s v="May 22, 2024 18:49:31 PDT"/>
    <s v="Sacramento, California, United States"/>
    <x v="0"/>
    <n v="541.52"/>
    <s v="Sacramento"/>
    <s v=" California"/>
    <s v=" United States"/>
    <m/>
    <n v="371"/>
    <n v="1480"/>
    <n v="1478"/>
  </r>
  <r>
    <x v="370"/>
    <x v="1919"/>
    <s v="Eau de Parfum"/>
    <n v="129"/>
    <s v="US $129.00"/>
    <n v="7"/>
    <s v="7 available / 13 sold"/>
    <n v="13"/>
    <s v="May 06, 2024 12:23:40 PDT"/>
    <s v="McLean, Virginia, United States"/>
    <x v="1"/>
    <n v="1677"/>
    <s v="McLean"/>
    <s v=" Virginia"/>
    <s v=" United States"/>
    <m/>
    <n v="371"/>
    <n v="1509"/>
    <n v="1035"/>
  </r>
  <r>
    <x v="370"/>
    <x v="1920"/>
    <s v="Eau de Parfum"/>
    <n v="38.69"/>
    <s v="US $38.69/ea"/>
    <n v="10"/>
    <s v="More than 10 available / 11 sold"/>
    <n v="11"/>
    <s v="May 22, 2024 05:44:01 PDT"/>
    <s v="Mount Holly, New Jersey, United States"/>
    <x v="0"/>
    <n v="425.59"/>
    <s v="Mount Holly"/>
    <s v=" New Jersey"/>
    <s v=" United States"/>
    <m/>
    <n v="371"/>
    <n v="1561"/>
    <n v="1555"/>
  </r>
  <r>
    <x v="370"/>
    <x v="1921"/>
    <s v="Eau De Parfum Intense"/>
    <n v="65.680000000000007"/>
    <s v="US $65.68/ea"/>
    <n v="10"/>
    <s v="More than 10 available / 11 sold"/>
    <n v="11"/>
    <s v="May 22, 2024 18:49:43 PDT"/>
    <s v="Sacramento, California, United States"/>
    <x v="1"/>
    <n v="722.48"/>
    <s v="Sacramento"/>
    <s v=" California"/>
    <s v=" United States"/>
    <m/>
    <n v="371"/>
    <n v="1561"/>
    <n v="1351"/>
  </r>
  <r>
    <x v="370"/>
    <x v="1922"/>
    <s v="Eau de Toilette"/>
    <n v="92"/>
    <s v="US $92.00"/>
    <m/>
    <s v="Last One / 9 sold"/>
    <n v="9"/>
    <s v="May 23, 2024 13:17:51 PDT"/>
    <s v="Montclair, California, United States"/>
    <x v="1"/>
    <n v="828"/>
    <s v="Montclair"/>
    <s v=" California"/>
    <s v=" United States"/>
    <m/>
    <n v="371"/>
    <n v="1615"/>
    <n v="1315"/>
  </r>
  <r>
    <x v="370"/>
    <x v="1923"/>
    <s v="Eau de Parfum"/>
    <n v="46.48"/>
    <s v="US $46.48/ea"/>
    <n v="8"/>
    <s v="8 available / 7 sold"/>
    <n v="7"/>
    <s v="May 24, 2024 01:20:40 PDT"/>
    <s v="Houston, Texas,HongKong, China"/>
    <x v="1"/>
    <n v="325.35999999999996"/>
    <s v="Houston"/>
    <s v=" Texas"/>
    <s v="HongKong"/>
    <s v=" China"/>
    <n v="371"/>
    <n v="1686"/>
    <n v="1635"/>
  </r>
  <r>
    <x v="370"/>
    <x v="185"/>
    <s v="Eau de Parfum"/>
    <n v="49.99"/>
    <s v="US $49.99"/>
    <n v="5"/>
    <s v="5 available / 6 sold"/>
    <n v="6"/>
    <s v=""/>
    <s v="College Point, New York, United States"/>
    <x v="0"/>
    <n v="299.94"/>
    <s v="College Point"/>
    <s v=" New York"/>
    <s v=" United States"/>
    <m/>
    <n v="371"/>
    <n v="1721"/>
    <n v="1665"/>
  </r>
  <r>
    <x v="370"/>
    <x v="1924"/>
    <s v="Eau de Parfum"/>
    <n v="24.99"/>
    <s v="US $24.99"/>
    <n v="12"/>
    <s v="12 available / 6 sold"/>
    <n v="6"/>
    <s v="May 23, 2024 15:09:18 PDT"/>
    <s v="Seattle, Washington, United States"/>
    <x v="1"/>
    <n v="149.94"/>
    <s v="Seattle"/>
    <s v=" Washington"/>
    <s v=" United States"/>
    <m/>
    <n v="371"/>
    <n v="1721"/>
    <n v="1816"/>
  </r>
  <r>
    <x v="370"/>
    <x v="1925"/>
    <s v="Eau de Parfum"/>
    <n v="9.89"/>
    <s v="US $9.89/ea"/>
    <n v="10"/>
    <s v="More than 10 available / 6 sold"/>
    <n v="6"/>
    <s v=""/>
    <s v="Woodbridge, Virginia, United States"/>
    <x v="1"/>
    <n v="59.34"/>
    <s v="Woodbridge"/>
    <s v=" Virginia"/>
    <s v=" United States"/>
    <m/>
    <n v="371"/>
    <n v="1721"/>
    <n v="1932"/>
  </r>
  <r>
    <x v="370"/>
    <x v="1926"/>
    <s v="Eau de Parfum"/>
    <n v="44.99"/>
    <s v="US $44.99/ea"/>
    <n v="6"/>
    <s v="6 available / 5 sold"/>
    <n v="5"/>
    <s v="May 17, 2024 10:44:02 PDT"/>
    <s v="Hamtramck, Michigan, United States"/>
    <x v="0"/>
    <n v="224.95000000000002"/>
    <s v="Hamtramck"/>
    <s v=" Michigan"/>
    <s v=" United States"/>
    <m/>
    <n v="371"/>
    <n v="1754"/>
    <n v="1724"/>
  </r>
  <r>
    <x v="370"/>
    <x v="1927"/>
    <s v="Eau De Parfum"/>
    <n v="36.68"/>
    <s v="US $36.68/ea"/>
    <n v="10"/>
    <s v="More than 10 available / 5 sold"/>
    <n v="5"/>
    <s v="May 22, 2024 18:49:50 PDT"/>
    <s v="Sacramento, California, United States"/>
    <x v="0"/>
    <n v="183.4"/>
    <s v="Sacramento"/>
    <s v=" California"/>
    <s v=" United States"/>
    <m/>
    <n v="371"/>
    <n v="1754"/>
    <n v="1771"/>
  </r>
  <r>
    <x v="370"/>
    <x v="1928"/>
    <s v="Eau de Parfum"/>
    <n v="83.99"/>
    <s v="US $83.99"/>
    <n v="5"/>
    <s v="5 available / 5 sold"/>
    <n v="5"/>
    <s v="May 23, 2024 23:59:45 PDT"/>
    <s v="United States, Hong Kong"/>
    <x v="1"/>
    <n v="419.95"/>
    <s v="United States"/>
    <s v=" Hong Kong"/>
    <m/>
    <m/>
    <n v="371"/>
    <n v="1754"/>
    <n v="1559"/>
  </r>
  <r>
    <x v="370"/>
    <x v="1929"/>
    <s v="Eau de Parfum"/>
    <n v="39.950000000000003"/>
    <s v="US $39.95/ea"/>
    <n v="10"/>
    <s v="More than 10 available / 3 sold"/>
    <n v="3"/>
    <s v="May 16, 2024 20:06:04 PDT"/>
    <s v="Piscataway, New Jersey, United States"/>
    <x v="0"/>
    <n v="119.85000000000001"/>
    <s v="Piscataway"/>
    <s v=" New Jersey"/>
    <s v=" United States"/>
    <m/>
    <n v="371"/>
    <n v="1848"/>
    <n v="1855"/>
  </r>
  <r>
    <x v="370"/>
    <x v="1930"/>
    <s v="Eau de Parfum"/>
    <n v="35.880000000000003"/>
    <s v="US $35.88/ea"/>
    <n v="8"/>
    <s v="8 available / 3 sold"/>
    <n v="3"/>
    <s v="May 24, 2024 01:21:39 PDT"/>
    <s v="Houston,Texas,HongKong, China"/>
    <x v="0"/>
    <n v="107.64000000000001"/>
    <s v="Houston"/>
    <s v="Texas"/>
    <s v="HongKong"/>
    <s v=" China"/>
    <n v="371"/>
    <n v="1848"/>
    <n v="1865"/>
  </r>
  <r>
    <x v="370"/>
    <x v="1931"/>
    <s v="Perfume"/>
    <n v="25.95"/>
    <s v="US $25.95"/>
    <n v="10"/>
    <s v="More than 10 available / 2 sold"/>
    <n v="2"/>
    <s v="May 22, 2024 18:23:16 PDT"/>
    <s v="Sammamish, Washington, United States"/>
    <x v="1"/>
    <n v="51.9"/>
    <s v="Sammamish"/>
    <s v=" Washington"/>
    <s v=" United States"/>
    <m/>
    <n v="371"/>
    <n v="1891"/>
    <n v="1939"/>
  </r>
  <r>
    <x v="371"/>
    <x v="1932"/>
    <s v="Eau de Parfum"/>
    <n v="48.97"/>
    <s v="US $48.97"/>
    <n v="4"/>
    <s v="4 available / 30 sold"/>
    <n v="30"/>
    <s v="May 13, 2024 02:58:59 PDT"/>
    <s v="Matosinhos, Portugal"/>
    <x v="1"/>
    <n v="1469.1"/>
    <s v="Matosinhos"/>
    <s v=" Portugal"/>
    <m/>
    <m/>
    <n v="372"/>
    <n v="1184"/>
    <n v="1082"/>
  </r>
  <r>
    <x v="371"/>
    <x v="1933"/>
    <s v="Eau de Parfum"/>
    <n v="37.5"/>
    <s v="US $37.50"/>
    <m/>
    <s v="Last One / 30 sold"/>
    <n v="30"/>
    <s v="May 22, 2024 04:50:50 PDT"/>
    <s v="Englewood, New Jersey, United States"/>
    <x v="1"/>
    <n v="1125"/>
    <s v="Englewood"/>
    <s v=" New Jersey"/>
    <s v=" United States"/>
    <m/>
    <n v="372"/>
    <n v="1184"/>
    <n v="1208"/>
  </r>
  <r>
    <x v="371"/>
    <x v="1932"/>
    <s v="Eau de Parfum"/>
    <n v="58.95"/>
    <s v="US $58.95"/>
    <n v="5"/>
    <s v="5 available / 12 sold"/>
    <n v="12"/>
    <s v="May 23, 2024 21:06:08 PDT"/>
    <s v="Englewood, New Jersey, United States"/>
    <x v="1"/>
    <n v="707.40000000000009"/>
    <s v="Englewood"/>
    <s v=" New Jersey"/>
    <s v=" United States"/>
    <m/>
    <n v="372"/>
    <n v="1531"/>
    <n v="1365"/>
  </r>
  <r>
    <x v="371"/>
    <x v="1934"/>
    <s v="Eau de Parfum"/>
    <n v="15"/>
    <s v="US $15.00"/>
    <n v="5"/>
    <s v="5 available / 10 sold"/>
    <n v="10"/>
    <s v="May 16, 2024 04:41:02 PDT"/>
    <s v="Somerset, Pennsylvania, United States"/>
    <x v="0"/>
    <n v="150"/>
    <s v="Somerset"/>
    <s v=" Pennsylvania"/>
    <s v=" United States"/>
    <m/>
    <n v="372"/>
    <n v="1586"/>
    <n v="1811"/>
  </r>
  <r>
    <x v="371"/>
    <x v="1935"/>
    <s v="Eau de Toilette"/>
    <n v="24.99"/>
    <s v="US $24.99/ea"/>
    <n v="7"/>
    <s v="7 available / 3 sold"/>
    <n v="3"/>
    <s v="May 21, 2024 05:41:29 PDT"/>
    <s v="Nashua, New Hampshire, United States"/>
    <x v="0"/>
    <n v="74.97"/>
    <s v="Nashua"/>
    <s v=" New Hampshire"/>
    <s v=" United States"/>
    <m/>
    <n v="372"/>
    <n v="1848"/>
    <n v="1911"/>
  </r>
  <r>
    <x v="371"/>
    <x v="1936"/>
    <s v="Eau de Toilette"/>
    <n v="15"/>
    <s v="US $15.00"/>
    <n v="2"/>
    <s v="2 available / 3 sold"/>
    <n v="3"/>
    <s v="May 09, 2024 21:13:54 PDT"/>
    <s v="Houston, Texas, United States"/>
    <x v="1"/>
    <n v="45"/>
    <s v="Houston"/>
    <s v=" Texas"/>
    <s v=" United States"/>
    <m/>
    <n v="372"/>
    <n v="1848"/>
    <n v="194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n v="3"/>
  </r>
  <r>
    <x v="1"/>
    <n v="110"/>
  </r>
  <r>
    <x v="2"/>
    <n v="73"/>
  </r>
  <r>
    <x v="3"/>
    <n v="125"/>
  </r>
  <r>
    <x v="4"/>
    <n v="9"/>
  </r>
  <r>
    <x v="5"/>
    <n v="5"/>
  </r>
  <r>
    <x v="6"/>
    <n v="118"/>
  </r>
  <r>
    <x v="7"/>
    <n v="8"/>
  </r>
  <r>
    <x v="8"/>
    <n v="9"/>
  </r>
  <r>
    <x v="9"/>
    <n v="24"/>
  </r>
  <r>
    <x v="10"/>
    <n v="566"/>
  </r>
  <r>
    <x v="11"/>
    <n v="145"/>
  </r>
  <r>
    <x v="12"/>
    <n v="45"/>
  </r>
  <r>
    <x v="13"/>
    <n v="82"/>
  </r>
  <r>
    <x v="14"/>
    <n v="81"/>
  </r>
  <r>
    <x v="15"/>
    <n v="821"/>
  </r>
  <r>
    <x v="16"/>
    <n v="108"/>
  </r>
  <r>
    <x v="17"/>
    <n v="327"/>
  </r>
  <r>
    <x v="17"/>
    <n v="9"/>
  </r>
  <r>
    <x v="18"/>
    <n v="296"/>
  </r>
  <r>
    <x v="19"/>
    <n v="458"/>
  </r>
  <r>
    <x v="20"/>
    <n v="13"/>
  </r>
  <r>
    <x v="17"/>
    <n v="315"/>
  </r>
  <r>
    <x v="21"/>
    <n v="10"/>
  </r>
  <r>
    <x v="22"/>
    <n v="51"/>
  </r>
  <r>
    <x v="23"/>
    <n v="187"/>
  </r>
  <r>
    <x v="24"/>
    <n v="245"/>
  </r>
  <r>
    <x v="25"/>
    <n v="18"/>
  </r>
  <r>
    <x v="26"/>
    <n v="88"/>
  </r>
  <r>
    <x v="27"/>
    <n v="226"/>
  </r>
  <r>
    <x v="28"/>
    <n v="400"/>
  </r>
  <r>
    <x v="29"/>
    <n v="573"/>
  </r>
  <r>
    <x v="30"/>
    <n v="144"/>
  </r>
  <r>
    <x v="31"/>
    <n v="48"/>
  </r>
  <r>
    <x v="32"/>
    <n v="36"/>
  </r>
  <r>
    <x v="33"/>
    <n v="98"/>
  </r>
  <r>
    <x v="34"/>
    <n v="11"/>
  </r>
  <r>
    <x v="35"/>
    <n v="40"/>
  </r>
  <r>
    <x v="36"/>
    <n v="16"/>
  </r>
  <r>
    <x v="37"/>
    <n v="171"/>
  </r>
  <r>
    <x v="38"/>
    <n v="5"/>
  </r>
  <r>
    <x v="39"/>
    <n v="15"/>
  </r>
  <r>
    <x v="40"/>
    <n v="380"/>
  </r>
  <r>
    <x v="41"/>
    <n v="29"/>
  </r>
  <r>
    <x v="42"/>
    <n v="3787"/>
  </r>
  <r>
    <x v="43"/>
    <n v="3"/>
  </r>
  <r>
    <x v="44"/>
    <n v="54"/>
  </r>
  <r>
    <x v="45"/>
    <n v="45"/>
  </r>
  <r>
    <x v="46"/>
    <n v="64"/>
  </r>
  <r>
    <x v="47"/>
    <n v="11"/>
  </r>
  <r>
    <x v="48"/>
    <n v="993"/>
  </r>
  <r>
    <x v="49"/>
    <n v="4733"/>
  </r>
  <r>
    <x v="50"/>
    <n v="37"/>
  </r>
  <r>
    <x v="51"/>
    <n v="5"/>
  </r>
  <r>
    <x v="52"/>
    <n v="1"/>
  </r>
  <r>
    <x v="53"/>
    <n v="9"/>
  </r>
  <r>
    <x v="54"/>
    <n v="1"/>
  </r>
  <r>
    <x v="55"/>
    <n v="17"/>
  </r>
  <r>
    <x v="56"/>
    <n v="13"/>
  </r>
  <r>
    <x v="57"/>
    <n v="21"/>
  </r>
  <r>
    <x v="58"/>
    <n v="13"/>
  </r>
  <r>
    <x v="59"/>
    <n v="14"/>
  </r>
  <r>
    <x v="6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s v="D&amp;G DOLCE GABBANA 3 L'IMPERATRICE EDT 1.5ml Tester"/>
    <n v="3"/>
    <n v="17.97"/>
    <x v="0"/>
  </r>
  <r>
    <s v="Dolce and Gabbana Womens Light Blue Fragrance Carded Sample 1.5ml Lot Of 5"/>
    <n v="110"/>
    <n v="1100"/>
    <x v="0"/>
  </r>
  <r>
    <s v="Dolce &amp; Gabbana Light Blue Summer Vibes Eau de Toilette Sample Spray 1.5ml New"/>
    <n v="73"/>
    <n v="872.34999999999991"/>
    <x v="0"/>
  </r>
  <r>
    <s v="LIGHT BLUE FOREVER Cologne for men Dolce &amp; Gabbana 0.33 oz/10 ml EDP Spray unbox"/>
    <n v="125"/>
    <n v="2361.25"/>
    <x v="1"/>
  </r>
  <r>
    <s v="Dolce &amp; Gabbana DOLCE VIOLET Women Perfume 5ml EDT Splash MINI Travel Size (C61"/>
    <n v="9"/>
    <n v="170.54999999999998"/>
    <x v="1"/>
  </r>
  <r>
    <s v="DOLCE &amp; GABBANA Devotion Eau de Parfum Miniature Perfume in Box  .17 oz MINI"/>
    <n v="5"/>
    <n v="99.75"/>
    <x v="1"/>
  </r>
  <r>
    <s v="Dolce &amp; Gabbana Light Blue 3.3 /3.4 oz Women’s Eau de Toilette Spray NEW"/>
    <n v="118"/>
    <n v="3292.2"/>
    <x v="0"/>
  </r>
  <r>
    <s v="Light Blue by Dolce &amp; Gabbana for Women EDT 3.3 FL OZ/ 100ML New Sealed Packed"/>
    <n v="8"/>
    <n v="223.92"/>
    <x v="0"/>
  </r>
  <r>
    <s v="Dolce &amp; Gabbana Cologne For Men Eau De Toilette Spray 2.5oz./75ml NEW (E2E-1351)"/>
    <n v="9"/>
    <n v="251.91"/>
    <x v="0"/>
  </r>
  <r>
    <s v="Dolce &amp; Gabbana Cologne For Men Eau De Toilette Spray 2.5oz./75ml **NIB**"/>
    <n v="24"/>
    <n v="671.76"/>
    <x v="0"/>
  </r>
  <r>
    <s v="Dolce &amp; Gabbana Light Blue Men 4.2 oz Eau De Toilette Spray Brand New Sealed!!"/>
    <n v="566"/>
    <n v="16131"/>
    <x v="0"/>
  </r>
  <r>
    <s v="Dolce &amp; Gabbana Light Blue 3.3 /3.4 oz Women’s Eau de Toilette EDT Spray NEW!!"/>
    <n v="145"/>
    <n v="4147"/>
    <x v="0"/>
  </r>
  <r>
    <s v="Dolce &amp; Gabbana Light Blue Men 4.2 oz Eau De Toilette Spray Brand New Sealed"/>
    <n v="45"/>
    <n v="1295.55"/>
    <x v="0"/>
  </r>
  <r>
    <s v="Light Blue by Dolce &amp; Gabbana for women EDT 3.3 / 3.4 oz SEALED NEW"/>
    <n v="82"/>
    <n v="2365.7000000000003"/>
    <x v="0"/>
  </r>
  <r>
    <s v="12 Dolce &amp; Gabbana The One Luminous Night Exclusive Edition Sample Spray 0.8ml"/>
    <n v="81"/>
    <n v="2344.9499999999998"/>
    <x v="1"/>
  </r>
  <r>
    <s v="Light Blue by Dolce &amp; Gabbana 3.3 / 3.4 oz EDT Perfume for Women New In Box"/>
    <n v="821"/>
    <n v="24342.649999999998"/>
    <x v="2"/>
  </r>
  <r>
    <s v="Dolce &amp; Gabbana Light Blue 3.3 /3.4 oz Women’s Eau de Toilette Spray New Sealed"/>
    <n v="108"/>
    <n v="3213"/>
    <x v="0"/>
  </r>
  <r>
    <s v="Dolce &amp; Gabbana Light Blue  3.3 oz / 3.4 oz EDT Spray for Women Brand New Sealed"/>
    <n v="327"/>
    <n v="9777.2999999999993"/>
    <x v="2"/>
  </r>
  <r>
    <s v="Dolce &amp; Gabbana Light Blue  3.3 oz / 3.4 oz EDT Spray for Women Brand New Sealed"/>
    <n v="9"/>
    <n v="269.55"/>
    <x v="2"/>
  </r>
  <r>
    <s v="Light Blue by Dolce &amp; Gabbana 3.3 oz / 3.4 oz 100mL EDT Spray Brand New Sealed"/>
    <n v="296"/>
    <n v="8865.1999999999989"/>
    <x v="2"/>
  </r>
  <r>
    <s v="Dolce &amp; Gabbana Light Blue Men 4.2 oz / 125 mL EDT Spray Brand New &amp; Sealed"/>
    <n v="458"/>
    <n v="13717.1"/>
    <x v="0"/>
  </r>
  <r>
    <s v="Garden by Dolce &amp; Gabbana for Women 1.6oz Eau De Parfum Spray New In Box"/>
    <n v="13"/>
    <n v="389.34999999999997"/>
    <x v="1"/>
  </r>
  <r>
    <s v="Dolce &amp; Gabbana Light Blue  3.3 oz / 3.4 oz EDT Spray for Women Brand New Sealed"/>
    <n v="315"/>
    <n v="9446.85"/>
    <x v="2"/>
  </r>
  <r>
    <s v="Dolce &amp; Gabbana Light Blue Men Cologne EDT 4.2oz Crisp Oceanic Scent Breeze"/>
    <n v="10"/>
    <n v="299.89999999999998"/>
    <x v="0"/>
  </r>
  <r>
    <s v="Dolce &amp; Gabbana Light Blue for Men - Invigorating 4.2oz EDT Spray, New"/>
    <n v="51"/>
    <n v="1529.49"/>
    <x v="0"/>
  </r>
  <r>
    <s v="Dolce &amp; Gabbana Light Blue Women 3.4 fl oz 100 ML Eau de Toilette NEW SEALED BOX"/>
    <n v="187"/>
    <n v="5608.13"/>
    <x v="0"/>
  </r>
  <r>
    <s v="Light Blue 3.3 oz by Dolce &amp; Gabbana EDT Perfume for Women New In Box &amp; SEALED"/>
    <n v="245"/>
    <n v="7582.75"/>
    <x v="0"/>
  </r>
  <r>
    <s v="Dolce &amp; Gabbana Light Blue EDT 3.3 oz 3.4 oz Crisp Refreshing Women's Scent"/>
    <n v="18"/>
    <n v="584.82000000000005"/>
    <x v="2"/>
  </r>
  <r>
    <s v="Dolce &amp; Gabbana Light Blue for Women 3.3 oz / 3.4 oz Refreshing EDT New"/>
    <n v="88"/>
    <n v="2859.1200000000003"/>
    <x v="0"/>
  </r>
  <r>
    <s v="Light Blue by Dolce &amp; Gabbana 3.3 oz Women's Eau de Toilette Spray New &amp; Sealed"/>
    <n v="226"/>
    <n v="7342.7400000000007"/>
    <x v="0"/>
  </r>
  <r>
    <s v="Dolce &amp; Gabbana Pour Homme 4.2 oz D&amp;G Cologne for Men Tester with Cap"/>
    <n v="400"/>
    <n v="13347.999999999998"/>
    <x v="0"/>
  </r>
  <r>
    <s v="Dolce Gabbana Light Blue Men 4.2 oz / 125 mL EDT Spray New &amp; Sealed"/>
    <n v="573"/>
    <n v="19476.27"/>
    <x v="0"/>
  </r>
  <r>
    <s v="Dolce Shine by Dolce &amp; Gabbana 2.5 oz EDP Perfume for Women Brand New Tester"/>
    <n v="144"/>
    <n v="5005.4399999999996"/>
    <x v="1"/>
  </r>
  <r>
    <s v="K by Dolce &amp; Gabbana 3.4 oz Eau De Toilette King Cologne Spray for Men New"/>
    <n v="48"/>
    <n v="1679.52"/>
    <x v="0"/>
  </r>
  <r>
    <s v="Light Blue Eau Intense / Dolce &amp; Gabbana EDP Spray 1.6 oz (50 ml) (m)"/>
    <n v="36"/>
    <n v="1285.56"/>
    <x v="1"/>
  </r>
  <r>
    <s v="USA K by Dolce &amp; Gabbana cologne for men EDT 3.3 / 3.4 oz in Box New"/>
    <n v="98"/>
    <n v="3625.02"/>
    <x v="0"/>
  </r>
  <r>
    <s v="Dolce &amp; Gabbana Light Blue 1.7 oz./ 50 ml. Eau de Toilette Spray for Women New"/>
    <n v="11"/>
    <n v="418"/>
    <x v="0"/>
  </r>
  <r>
    <s v="Dolce &amp; Gabbana Pour Homme Men's EDT Cologne 4.2 Oz New in Box"/>
    <n v="40"/>
    <n v="1559.6000000000001"/>
    <x v="0"/>
  </r>
  <r>
    <s v="Dolce &amp; Gabbana 4.2oz Intenso EDP Sealed Men's Cologne"/>
    <n v="16"/>
    <n v="655.84"/>
    <x v="1"/>
  </r>
  <r>
    <s v="Dolce &amp; Gabbana Pour Femme 3.3 / 3.4 oz EDP Perfume for Women Brand New Tester"/>
    <n v="171"/>
    <n v="7069.14"/>
    <x v="1"/>
  </r>
  <r>
    <s v="Dolce&amp;Gabbana Light Blue Forever for Women 3.38 fl oz Eau de Parfum Spray"/>
    <n v="5"/>
    <n v="225.55"/>
    <x v="1"/>
  </r>
  <r>
    <s v="Dolce &amp; Gabbana The One 2.5 oz / 75 ml Eau De Parfum Spray Women's New &amp; Sealed"/>
    <n v="15"/>
    <n v="749.85"/>
    <x v="1"/>
  </r>
  <r>
    <s v="The Only One by Dolce &amp; Gabbana perfume for women EDP 3.3 / 3.4 oz New Tester"/>
    <n v="380"/>
    <n v="19083.599999999999"/>
    <x v="1"/>
  </r>
  <r>
    <s v="Dolce &amp; Gabbana Ladies The Only One EDP Spray 3.4 oz (Tester) Fragrances"/>
    <n v="29"/>
    <n v="1471.75"/>
    <x v="1"/>
  </r>
  <r>
    <s v="The One by Dolce &amp; Gabbana D&amp;G Cologne for Men 3.3 / 3.4 oz Brand New In Box"/>
    <n v="3787"/>
    <n v="202415.15000000002"/>
    <x v="0"/>
  </r>
  <r>
    <s v="Dolce &amp; Gabbana Light Blue 6.7 fl oz Eau De Toilette Spray Women's New &amp; Sealed"/>
    <n v="3"/>
    <n v="161.97"/>
    <x v="0"/>
  </r>
  <r>
    <s v="Dolce &amp; Gabbana Light Blue 6.7 oz Spray Eau De Toilette Women's New &amp; Sealed"/>
    <n v="54"/>
    <n v="2915.46"/>
    <x v="0"/>
  </r>
  <r>
    <s v="Light Blue by Dolce &amp; Gabbana D&amp;G 6.7 oz EDT Cologne for Men New In Box"/>
    <n v="45"/>
    <n v="2474.5500000000002"/>
    <x v="0"/>
  </r>
  <r>
    <s v="K by Dolce &amp; Gabbana 3.3 oz EDP Cologne for Men New In Box"/>
    <n v="64"/>
    <n v="3529.6"/>
    <x v="1"/>
  </r>
  <r>
    <s v="K by Dolce and Gabbana for Men - 3.3 oz EDP Spray"/>
    <n v="11"/>
    <n v="609.95000000000005"/>
    <x v="1"/>
  </r>
  <r>
    <s v="K by Dolce &amp; Gabbana KING cologne for men EDT 5 oz New in Box"/>
    <n v="993"/>
    <n v="56591.07"/>
    <x v="0"/>
  </r>
  <r>
    <s v="The One by Dolce &amp; Gabbana 5 / 5.0 oz EDT Cologne for Men New In Box"/>
    <n v="4733"/>
    <n v="301444.76999999996"/>
    <x v="0"/>
  </r>
  <r>
    <s v="Dolce &amp; Gabbana Light Blue Eau Intense 6.7 oz. EDP Spray for Men. New in Box"/>
    <n v="37"/>
    <n v="2440.89"/>
    <x v="1"/>
  </r>
  <r>
    <s v="Dolce &amp; Gabbana The One for Men 3.3 oz./ 100 ml. Eau de Parfum Spray For Men New"/>
    <n v="5"/>
    <n v="372.40000000000003"/>
    <x v="1"/>
  </r>
  <r>
    <s v="DOLCE &amp; GABBANA LIGHT BLUE FOREVER POUR HOMME EAU DE PARFUM SPRAY 50 ML/1.6 OZ."/>
    <n v="1"/>
    <n v="75"/>
    <x v="1"/>
  </r>
  <r>
    <s v="Dolce &amp; Gabbana K (King) Eau de Parfum Intense for Men 3.3 Oz / 100ml"/>
    <n v="9"/>
    <n v="701.91"/>
    <x v="3"/>
  </r>
  <r>
    <s v="Dolce &amp; Gabbana &quot;K (KING) INTENSE&quot;,3.3oz, Men, EDP, Spray,2024, Sealed"/>
    <n v="1"/>
    <n v="91"/>
    <x v="1"/>
  </r>
  <r>
    <s v="Dolce &amp; Gabbana Light Blue Italian Love Pour Homme 100ml / 3.3 oz EDT Spray Rare"/>
    <n v="17"/>
    <n v="1699.83"/>
    <x v="0"/>
  </r>
  <r>
    <s v="Dolce &amp; Gabbana The One Royal Night Exclusive Edition 100ml/3.3 oz EDP Spray Men"/>
    <n v="13"/>
    <n v="1494.87"/>
    <x v="1"/>
  </r>
  <r>
    <s v="Dolce &amp; Gabbana Light Blue Forever Pour Homme 100ml / 3.3 oz EDP Spray Rare"/>
    <n v="21"/>
    <n v="2519.79"/>
    <x v="1"/>
  </r>
  <r>
    <s v="Dolce &amp; Gabbana The One Mysterious Night Exclusive 100ml / 3.3 oz EDP Spray Men"/>
    <n v="13"/>
    <n v="1624.87"/>
    <x v="1"/>
  </r>
  <r>
    <s v="Dolce &amp; Gabbana The One Luminous Night 3.3/3.4 oz Eau De Parfum 100 ml Spray Men"/>
    <n v="14"/>
    <n v="3359.86"/>
    <x v="1"/>
  </r>
  <r>
    <m/>
    <m/>
    <m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n v="3"/>
    <n v="17.97"/>
  </r>
  <r>
    <x v="1"/>
    <n v="110"/>
    <n v="1100"/>
  </r>
  <r>
    <x v="2"/>
    <n v="73"/>
    <n v="872.34999999999991"/>
  </r>
  <r>
    <x v="3"/>
    <n v="125"/>
    <n v="2361.25"/>
  </r>
  <r>
    <x v="4"/>
    <n v="9"/>
    <n v="170.54999999999998"/>
  </r>
  <r>
    <x v="5"/>
    <n v="5"/>
    <n v="99.75"/>
  </r>
  <r>
    <x v="6"/>
    <n v="118"/>
    <n v="3292.2"/>
  </r>
  <r>
    <x v="7"/>
    <n v="8"/>
    <n v="223.92"/>
  </r>
  <r>
    <x v="8"/>
    <n v="9"/>
    <n v="251.91"/>
  </r>
  <r>
    <x v="9"/>
    <n v="24"/>
    <n v="671.76"/>
  </r>
  <r>
    <x v="10"/>
    <n v="566"/>
    <n v="16131"/>
  </r>
  <r>
    <x v="11"/>
    <n v="145"/>
    <n v="4147"/>
  </r>
  <r>
    <x v="12"/>
    <n v="45"/>
    <n v="1295.55"/>
  </r>
  <r>
    <x v="13"/>
    <n v="82"/>
    <n v="2365.7000000000003"/>
  </r>
  <r>
    <x v="14"/>
    <n v="81"/>
    <n v="2344.9499999999998"/>
  </r>
  <r>
    <x v="15"/>
    <n v="821"/>
    <n v="24342.649999999998"/>
  </r>
  <r>
    <x v="16"/>
    <n v="108"/>
    <n v="3213"/>
  </r>
  <r>
    <x v="17"/>
    <n v="327"/>
    <n v="9777.2999999999993"/>
  </r>
  <r>
    <x v="17"/>
    <n v="9"/>
    <n v="269.55"/>
  </r>
  <r>
    <x v="18"/>
    <n v="296"/>
    <n v="8865.1999999999989"/>
  </r>
  <r>
    <x v="19"/>
    <n v="458"/>
    <n v="13717.1"/>
  </r>
  <r>
    <x v="20"/>
    <n v="13"/>
    <n v="389.34999999999997"/>
  </r>
  <r>
    <x v="17"/>
    <n v="315"/>
    <n v="9446.85"/>
  </r>
  <r>
    <x v="21"/>
    <n v="10"/>
    <n v="299.89999999999998"/>
  </r>
  <r>
    <x v="22"/>
    <n v="51"/>
    <n v="1529.49"/>
  </r>
  <r>
    <x v="23"/>
    <n v="187"/>
    <n v="5608.13"/>
  </r>
  <r>
    <x v="24"/>
    <n v="245"/>
    <n v="7582.75"/>
  </r>
  <r>
    <x v="25"/>
    <n v="18"/>
    <n v="584.82000000000005"/>
  </r>
  <r>
    <x v="26"/>
    <n v="88"/>
    <n v="2859.1200000000003"/>
  </r>
  <r>
    <x v="27"/>
    <n v="226"/>
    <n v="7342.7400000000007"/>
  </r>
  <r>
    <x v="28"/>
    <n v="400"/>
    <n v="13347.999999999998"/>
  </r>
  <r>
    <x v="29"/>
    <n v="573"/>
    <n v="19476.27"/>
  </r>
  <r>
    <x v="30"/>
    <n v="144"/>
    <n v="5005.4399999999996"/>
  </r>
  <r>
    <x v="31"/>
    <n v="48"/>
    <n v="1679.52"/>
  </r>
  <r>
    <x v="32"/>
    <n v="36"/>
    <n v="1285.56"/>
  </r>
  <r>
    <x v="33"/>
    <n v="98"/>
    <n v="3625.02"/>
  </r>
  <r>
    <x v="34"/>
    <n v="11"/>
    <n v="418"/>
  </r>
  <r>
    <x v="35"/>
    <n v="40"/>
    <n v="1559.6000000000001"/>
  </r>
  <r>
    <x v="36"/>
    <n v="16"/>
    <n v="655.84"/>
  </r>
  <r>
    <x v="37"/>
    <n v="171"/>
    <n v="7069.14"/>
  </r>
  <r>
    <x v="38"/>
    <n v="5"/>
    <n v="225.55"/>
  </r>
  <r>
    <x v="39"/>
    <n v="15"/>
    <n v="749.85"/>
  </r>
  <r>
    <x v="40"/>
    <n v="380"/>
    <n v="19083.599999999999"/>
  </r>
  <r>
    <x v="41"/>
    <n v="29"/>
    <n v="1471.75"/>
  </r>
  <r>
    <x v="42"/>
    <n v="3787"/>
    <n v="202415.15000000002"/>
  </r>
  <r>
    <x v="43"/>
    <n v="3"/>
    <n v="161.97"/>
  </r>
  <r>
    <x v="44"/>
    <n v="54"/>
    <n v="2915.46"/>
  </r>
  <r>
    <x v="45"/>
    <n v="45"/>
    <n v="2474.5500000000002"/>
  </r>
  <r>
    <x v="46"/>
    <n v="64"/>
    <n v="3529.6"/>
  </r>
  <r>
    <x v="47"/>
    <n v="11"/>
    <n v="609.95000000000005"/>
  </r>
  <r>
    <x v="48"/>
    <n v="993"/>
    <n v="56591.07"/>
  </r>
  <r>
    <x v="49"/>
    <n v="4733"/>
    <n v="301444.76999999996"/>
  </r>
  <r>
    <x v="50"/>
    <n v="37"/>
    <n v="2440.89"/>
  </r>
  <r>
    <x v="51"/>
    <n v="5"/>
    <n v="372.40000000000003"/>
  </r>
  <r>
    <x v="52"/>
    <n v="1"/>
    <n v="75"/>
  </r>
  <r>
    <x v="53"/>
    <n v="9"/>
    <n v="701.91"/>
  </r>
  <r>
    <x v="54"/>
    <n v="1"/>
    <n v="91"/>
  </r>
  <r>
    <x v="55"/>
    <n v="17"/>
    <n v="1699.83"/>
  </r>
  <r>
    <x v="56"/>
    <n v="13"/>
    <n v="1494.87"/>
  </r>
  <r>
    <x v="57"/>
    <n v="21"/>
    <n v="2519.79"/>
  </r>
  <r>
    <x v="58"/>
    <n v="13"/>
    <n v="1624.87"/>
  </r>
  <r>
    <x v="59"/>
    <n v="14"/>
    <n v="3359.86"/>
  </r>
  <r>
    <x v="6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74AE3-AF21-481E-A85A-0C40162A2CCB}" name="Tabela przestawna5" cacheId="0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chartFormat="7">
  <location ref="BB5:BC7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2">
    <i>
      <x/>
    </i>
    <i>
      <x v="1"/>
    </i>
  </rowItems>
  <colItems count="1">
    <i/>
  </colItems>
  <dataFields count="1">
    <dataField name="Suma z income" fld="11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aptionNotEqual" evalOrder="-1" id="1" stringValue1="(puste)">
      <autoFilter ref="A1">
        <filterColumn colId="0">
          <customFilters>
            <customFilter operator="notEqual" val="(puste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445C3-51AE-45BE-998A-4A582B97393C}" name="Tabela przestawna3" cacheId="1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chartFormat="16">
  <location ref="AT5:AU7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/>
    </i>
    <i>
      <x v="1"/>
    </i>
  </rowItems>
  <colItems count="1">
    <i/>
  </colItems>
  <dataFields count="1">
    <dataField name="Suma z sold" fld="7" baseField="0" baseItem="0"/>
  </dataField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2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CA28-6D2C-4E72-8523-73ABF609C87E}" name="Tabela przestawna74" cacheId="1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>
  <location ref="AL2:AN1939" firstHeaderRow="0" firstDataRow="1" firstDataCol="1"/>
  <pivotFields count="21">
    <pivotField showAll="0"/>
    <pivotField axis="axisRow" showAll="0" sortType="ascending">
      <items count="1939">
        <item x="750"/>
        <item x="1638"/>
        <item x="1565"/>
        <item x="1570"/>
        <item x="274"/>
        <item x="1108"/>
        <item x="1404"/>
        <item x="1376"/>
        <item x="1420"/>
        <item x="1398"/>
        <item x="1416"/>
        <item x="1386"/>
        <item x="1405"/>
        <item x="1392"/>
        <item x="1427"/>
        <item x="1700"/>
        <item x="581"/>
        <item x="485"/>
        <item x="1715"/>
        <item x="609"/>
        <item x="1727"/>
        <item x="743"/>
        <item x="1465"/>
        <item x="1119"/>
        <item x="224"/>
        <item x="1934"/>
        <item x="525"/>
        <item x="396"/>
        <item x="383"/>
        <item x="374"/>
        <item x="756"/>
        <item x="558"/>
        <item x="294"/>
        <item x="513"/>
        <item x="1081"/>
        <item x="1714"/>
        <item x="155"/>
        <item x="1875"/>
        <item x="1732"/>
        <item x="1712"/>
        <item x="1469"/>
        <item x="1467"/>
        <item x="1470"/>
        <item x="1472"/>
        <item x="1468"/>
        <item x="1471"/>
        <item x="578"/>
        <item x="1680"/>
        <item x="1705"/>
        <item x="1625"/>
        <item x="690"/>
        <item x="691"/>
        <item x="228"/>
        <item x="2"/>
        <item x="211"/>
        <item x="1719"/>
        <item x="33"/>
        <item x="176"/>
        <item x="1230"/>
        <item x="11"/>
        <item x="13"/>
        <item x="10"/>
        <item x="3"/>
        <item x="14"/>
        <item x="9"/>
        <item x="7"/>
        <item x="4"/>
        <item x="8"/>
        <item x="6"/>
        <item x="809"/>
        <item x="822"/>
        <item x="796"/>
        <item x="790"/>
        <item x="799"/>
        <item x="15"/>
        <item x="785"/>
        <item x="812"/>
        <item x="770"/>
        <item x="829"/>
        <item x="783"/>
        <item x="774"/>
        <item x="831"/>
        <item x="811"/>
        <item x="771"/>
        <item x="813"/>
        <item x="18"/>
        <item x="19"/>
        <item x="16"/>
        <item x="17"/>
        <item x="20"/>
        <item x="164"/>
        <item x="21"/>
        <item x="502"/>
        <item x="22"/>
        <item x="23"/>
        <item x="31"/>
        <item x="27"/>
        <item x="36"/>
        <item x="40"/>
        <item x="37"/>
        <item x="39"/>
        <item x="1633"/>
        <item x="1202"/>
        <item x="44"/>
        <item x="45"/>
        <item x="52"/>
        <item x="53"/>
        <item x="56"/>
        <item x="1651"/>
        <item x="1659"/>
        <item x="1658"/>
        <item x="1663"/>
        <item x="1657"/>
        <item x="62"/>
        <item x="1196"/>
        <item x="64"/>
        <item x="65"/>
        <item x="842"/>
        <item x="851"/>
        <item x="846"/>
        <item x="1477"/>
        <item x="335"/>
        <item x="66"/>
        <item x="336"/>
        <item x="334"/>
        <item x="337"/>
        <item x="852"/>
        <item x="1664"/>
        <item x="1662"/>
        <item x="1666"/>
        <item x="1655"/>
        <item x="1652"/>
        <item x="1653"/>
        <item x="1112"/>
        <item x="68"/>
        <item x="67"/>
        <item x="1295"/>
        <item x="670"/>
        <item x="71"/>
        <item x="72"/>
        <item x="73"/>
        <item x="74"/>
        <item x="689"/>
        <item x="85"/>
        <item x="80"/>
        <item x="82"/>
        <item x="87"/>
        <item x="94"/>
        <item x="81"/>
        <item x="79"/>
        <item x="97"/>
        <item x="90"/>
        <item x="93"/>
        <item x="86"/>
        <item x="95"/>
        <item x="116"/>
        <item x="108"/>
        <item x="1718"/>
        <item x="119"/>
        <item x="110"/>
        <item x="98"/>
        <item x="106"/>
        <item x="1216"/>
        <item x="137"/>
        <item x="135"/>
        <item x="102"/>
        <item x="134"/>
        <item x="131"/>
        <item x="126"/>
        <item x="123"/>
        <item x="111"/>
        <item x="113"/>
        <item x="138"/>
        <item x="125"/>
        <item x="139"/>
        <item x="101"/>
        <item x="128"/>
        <item x="808"/>
        <item x="780"/>
        <item x="830"/>
        <item x="792"/>
        <item x="781"/>
        <item x="788"/>
        <item x="815"/>
        <item x="782"/>
        <item x="793"/>
        <item x="801"/>
        <item x="816"/>
        <item x="806"/>
        <item x="810"/>
        <item x="805"/>
        <item x="800"/>
        <item x="802"/>
        <item x="832"/>
        <item x="715"/>
        <item x="450"/>
        <item x="453"/>
        <item x="454"/>
        <item x="451"/>
        <item x="1294"/>
        <item x="1179"/>
        <item x="1182"/>
        <item x="1048"/>
        <item x="677"/>
        <item x="1362"/>
        <item x="213"/>
        <item x="1672"/>
        <item x="51"/>
        <item x="1660"/>
        <item x="504"/>
        <item x="510"/>
        <item x="512"/>
        <item x="154"/>
        <item x="160"/>
        <item x="511"/>
        <item x="180"/>
        <item x="222"/>
        <item x="216"/>
        <item x="219"/>
        <item x="225"/>
        <item x="221"/>
        <item x="226"/>
        <item x="223"/>
        <item x="218"/>
        <item x="227"/>
        <item x="1312"/>
        <item x="239"/>
        <item x="231"/>
        <item x="237"/>
        <item x="233"/>
        <item x="238"/>
        <item x="234"/>
        <item x="243"/>
        <item x="240"/>
        <item x="241"/>
        <item x="232"/>
        <item x="244"/>
        <item x="377"/>
        <item x="413"/>
        <item x="399"/>
        <item x="378"/>
        <item x="245"/>
        <item x="331"/>
        <item x="248"/>
        <item x="254"/>
        <item x="249"/>
        <item x="250"/>
        <item x="253"/>
        <item x="651"/>
        <item x="648"/>
        <item x="559"/>
        <item x="729"/>
        <item x="727"/>
        <item x="280"/>
        <item x="259"/>
        <item x="257"/>
        <item x="258"/>
        <item x="260"/>
        <item x="724"/>
        <item x="263"/>
        <item x="262"/>
        <item x="1123"/>
        <item x="261"/>
        <item x="264"/>
        <item x="767"/>
        <item x="710"/>
        <item x="1549"/>
        <item x="1093"/>
        <item x="1157"/>
        <item x="1929"/>
        <item x="1883"/>
        <item x="175"/>
        <item x="424"/>
        <item x="177"/>
        <item x="178"/>
        <item x="1347"/>
        <item x="492"/>
        <item x="195"/>
        <item x="1088"/>
        <item x="174"/>
        <item x="688"/>
        <item x="1769"/>
        <item x="1095"/>
        <item x="739"/>
        <item x="753"/>
        <item x="464"/>
        <item x="267"/>
        <item x="1829"/>
        <item x="1838"/>
        <item x="268"/>
        <item x="1223"/>
        <item x="1221"/>
        <item x="949"/>
        <item x="955"/>
        <item x="952"/>
        <item x="951"/>
        <item x="954"/>
        <item x="271"/>
        <item x="936"/>
        <item x="1523"/>
        <item x="1816"/>
        <item x="1581"/>
        <item x="703"/>
        <item x="1135"/>
        <item x="287"/>
        <item x="284"/>
        <item x="283"/>
        <item x="296"/>
        <item x="290"/>
        <item x="312"/>
        <item x="292"/>
        <item x="297"/>
        <item x="316"/>
        <item x="305"/>
        <item x="311"/>
        <item x="310"/>
        <item x="301"/>
        <item x="293"/>
        <item x="199"/>
        <item x="317"/>
        <item x="302"/>
        <item x="308"/>
        <item x="295"/>
        <item x="304"/>
        <item x="288"/>
        <item x="307"/>
        <item x="315"/>
        <item x="300"/>
        <item x="298"/>
        <item x="286"/>
        <item x="314"/>
        <item x="291"/>
        <item x="309"/>
        <item x="303"/>
        <item x="299"/>
        <item x="313"/>
        <item x="289"/>
        <item x="328"/>
        <item x="326"/>
        <item x="329"/>
        <item x="321"/>
        <item x="322"/>
        <item x="325"/>
        <item x="324"/>
        <item x="332"/>
        <item x="1423"/>
        <item x="1452"/>
        <item x="1453"/>
        <item x="365"/>
        <item x="359"/>
        <item x="368"/>
        <item x="1225"/>
        <item x="1448"/>
        <item x="163"/>
        <item x="179"/>
        <item x="145"/>
        <item x="403"/>
        <item x="382"/>
        <item x="408"/>
        <item x="409"/>
        <item x="410"/>
        <item x="401"/>
        <item x="385"/>
        <item x="402"/>
        <item x="394"/>
        <item x="395"/>
        <item x="405"/>
        <item x="384"/>
        <item x="392"/>
        <item x="411"/>
        <item x="400"/>
        <item x="386"/>
        <item x="650"/>
        <item x="649"/>
        <item x="437"/>
        <item x="404"/>
        <item x="391"/>
        <item x="416"/>
        <item x="434"/>
        <item x="433"/>
        <item x="421"/>
        <item x="426"/>
        <item x="417"/>
        <item x="425"/>
        <item x="418"/>
        <item x="429"/>
        <item x="430"/>
        <item x="422"/>
        <item x="431"/>
        <item x="423"/>
        <item x="420"/>
        <item x="432"/>
        <item x="427"/>
        <item x="523"/>
        <item x="1586"/>
        <item x="435"/>
        <item x="50"/>
        <item x="48"/>
        <item x="552"/>
        <item x="683"/>
        <item x="547"/>
        <item x="229"/>
        <item x="236"/>
        <item x="235"/>
        <item x="230"/>
        <item x="279"/>
        <item x="1304"/>
        <item x="348"/>
        <item x="358"/>
        <item x="367"/>
        <item x="361"/>
        <item x="340"/>
        <item x="366"/>
        <item x="369"/>
        <item x="372"/>
        <item x="351"/>
        <item x="363"/>
        <item x="692"/>
        <item x="448"/>
        <item x="449"/>
        <item x="447"/>
        <item x="460"/>
        <item x="461"/>
        <item x="456"/>
        <item x="458"/>
        <item x="455"/>
        <item x="84"/>
        <item x="88"/>
        <item x="78"/>
        <item x="77"/>
        <item x="89"/>
        <item x="92"/>
        <item x="83"/>
        <item x="96"/>
        <item x="105"/>
        <item x="103"/>
        <item x="127"/>
        <item x="114"/>
        <item x="100"/>
        <item x="129"/>
        <item x="132"/>
        <item x="1640"/>
        <item x="99"/>
        <item x="118"/>
        <item x="1639"/>
        <item x="136"/>
        <item x="481"/>
        <item x="473"/>
        <item x="466"/>
        <item x="471"/>
        <item x="480"/>
        <item x="470"/>
        <item x="467"/>
        <item x="469"/>
        <item x="475"/>
        <item x="482"/>
        <item x="474"/>
        <item x="465"/>
        <item x="479"/>
        <item x="476"/>
        <item x="478"/>
        <item x="477"/>
        <item x="468"/>
        <item x="472"/>
        <item x="419"/>
        <item x="1734"/>
        <item x="1704"/>
        <item x="256"/>
        <item x="1288"/>
        <item x="347"/>
        <item x="529"/>
        <item x="534"/>
        <item x="533"/>
        <item x="527"/>
        <item x="528"/>
        <item x="535"/>
        <item x="487"/>
        <item x="530"/>
        <item x="532"/>
        <item x="976"/>
        <item x="1059"/>
        <item x="1057"/>
        <item x="507"/>
        <item x="514"/>
        <item x="508"/>
        <item x="503"/>
        <item x="509"/>
        <item x="518"/>
        <item x="517"/>
        <item x="505"/>
        <item x="506"/>
        <item x="516"/>
        <item x="0"/>
        <item x="214"/>
        <item x="519"/>
        <item x="1723"/>
        <item x="1710"/>
        <item x="1707"/>
        <item x="275"/>
        <item x="282"/>
        <item x="1222"/>
        <item x="520"/>
        <item x="1218"/>
        <item x="1217"/>
        <item x="1220"/>
        <item x="1224"/>
        <item x="1219"/>
        <item x="572"/>
        <item x="543"/>
        <item x="573"/>
        <item x="568"/>
        <item x="565"/>
        <item x="577"/>
        <item x="579"/>
        <item x="642"/>
        <item x="1275"/>
        <item x="1282"/>
        <item x="1274"/>
        <item x="1273"/>
        <item x="1277"/>
        <item x="1284"/>
        <item x="526"/>
        <item x="536"/>
        <item x="531"/>
        <item x="414"/>
        <item x="415"/>
        <item x="948"/>
        <item x="947"/>
        <item x="1257"/>
        <item x="1256"/>
        <item x="1444"/>
        <item x="700"/>
        <item x="540"/>
        <item x="539"/>
        <item x="541"/>
        <item x="546"/>
        <item x="549"/>
        <item x="551"/>
        <item x="554"/>
        <item x="555"/>
        <item x="550"/>
        <item x="443"/>
        <item x="1064"/>
        <item x="1226"/>
        <item x="709"/>
        <item x="643"/>
        <item x="1"/>
        <item x="625"/>
        <item x="621"/>
        <item x="636"/>
        <item x="582"/>
        <item x="639"/>
        <item x="634"/>
        <item x="635"/>
        <item x="620"/>
        <item x="594"/>
        <item x="631"/>
        <item x="600"/>
        <item x="603"/>
        <item x="605"/>
        <item x="641"/>
        <item x="612"/>
        <item x="618"/>
        <item x="623"/>
        <item x="613"/>
        <item x="607"/>
        <item x="622"/>
        <item x="644"/>
        <item x="624"/>
        <item x="591"/>
        <item x="616"/>
        <item x="590"/>
        <item x="633"/>
        <item x="610"/>
        <item x="598"/>
        <item x="599"/>
        <item x="592"/>
        <item x="617"/>
        <item x="626"/>
        <item x="640"/>
        <item x="627"/>
        <item x="629"/>
        <item x="630"/>
        <item x="604"/>
        <item x="589"/>
        <item x="584"/>
        <item x="601"/>
        <item x="638"/>
        <item x="1744"/>
        <item x="645"/>
        <item x="647"/>
        <item x="646"/>
        <item x="653"/>
        <item x="652"/>
        <item x="672"/>
        <item x="675"/>
        <item x="671"/>
        <item x="663"/>
        <item x="667"/>
        <item x="659"/>
        <item x="654"/>
        <item x="669"/>
        <item x="664"/>
        <item x="660"/>
        <item x="657"/>
        <item x="655"/>
        <item x="662"/>
        <item x="674"/>
        <item x="656"/>
        <item x="666"/>
        <item x="665"/>
        <item x="668"/>
        <item x="661"/>
        <item x="658"/>
        <item x="265"/>
        <item x="494"/>
        <item x="907"/>
        <item x="905"/>
        <item x="906"/>
        <item x="908"/>
        <item x="943"/>
        <item x="676"/>
        <item x="521"/>
        <item x="1631"/>
        <item x="900"/>
        <item x="922"/>
        <item x="1793"/>
        <item x="553"/>
        <item x="1177"/>
        <item x="1180"/>
        <item x="680"/>
        <item x="439"/>
        <item x="438"/>
        <item x="679"/>
        <item x="440"/>
        <item x="1305"/>
        <item x="255"/>
        <item x="681"/>
        <item x="682"/>
        <item x="684"/>
        <item x="685"/>
        <item x="697"/>
        <item x="704"/>
        <item x="705"/>
        <item x="706"/>
        <item x="1601"/>
        <item x="1599"/>
        <item x="713"/>
        <item x="711"/>
        <item x="778"/>
        <item x="775"/>
        <item x="714"/>
        <item x="1137"/>
        <item x="1138"/>
        <item x="1133"/>
        <item x="152"/>
        <item x="156"/>
        <item x="198"/>
        <item x="721"/>
        <item x="722"/>
        <item x="720"/>
        <item x="719"/>
        <item x="342"/>
        <item x="370"/>
        <item x="730"/>
        <item x="731"/>
        <item x="732"/>
        <item x="737"/>
        <item x="733"/>
        <item x="333"/>
        <item x="343"/>
        <item x="352"/>
        <item x="353"/>
        <item x="345"/>
        <item x="371"/>
        <item x="364"/>
        <item x="349"/>
        <item x="350"/>
        <item x="499"/>
        <item x="1318"/>
        <item x="1329"/>
        <item x="1609"/>
        <item x="1610"/>
        <item x="545"/>
        <item x="167"/>
        <item x="206"/>
        <item x="1209"/>
        <item x="1190"/>
        <item x="1189"/>
        <item x="997"/>
        <item x="996"/>
        <item x="998"/>
        <item x="276"/>
        <item x="281"/>
        <item x="1590"/>
        <item x="491"/>
        <item x="12"/>
        <item x="5"/>
        <item x="203"/>
        <item x="188"/>
        <item x="171"/>
        <item x="187"/>
        <item x="1761"/>
        <item x="1851"/>
        <item x="1853"/>
        <item x="1848"/>
        <item x="1850"/>
        <item x="1852"/>
        <item x="148"/>
        <item x="1585"/>
        <item x="1422"/>
        <item x="146"/>
        <item x="60"/>
        <item x="699"/>
        <item x="1592"/>
        <item x="1591"/>
        <item x="1594"/>
        <item x="751"/>
        <item x="752"/>
        <item x="755"/>
        <item x="754"/>
        <item x="537"/>
        <item x="542"/>
        <item x="961"/>
        <item x="760"/>
        <item x="759"/>
        <item x="628"/>
        <item x="701"/>
        <item x="860"/>
        <item x="850"/>
        <item x="843"/>
        <item x="772"/>
        <item x="823"/>
        <item x="817"/>
        <item x="776"/>
        <item x="789"/>
        <item x="791"/>
        <item x="825"/>
        <item x="773"/>
        <item x="794"/>
        <item x="819"/>
        <item x="777"/>
        <item x="787"/>
        <item x="824"/>
        <item x="820"/>
        <item x="803"/>
        <item x="779"/>
        <item x="786"/>
        <item x="784"/>
        <item x="828"/>
        <item x="827"/>
        <item x="818"/>
        <item x="821"/>
        <item x="826"/>
        <item x="795"/>
        <item x="837"/>
        <item x="862"/>
        <item x="855"/>
        <item x="845"/>
        <item x="848"/>
        <item x="184"/>
        <item x="849"/>
        <item x="865"/>
        <item x="864"/>
        <item x="854"/>
        <item x="859"/>
        <item x="863"/>
        <item x="861"/>
        <item x="858"/>
        <item x="483"/>
        <item x="1248"/>
        <item x="1246"/>
        <item x="1251"/>
        <item x="1245"/>
        <item x="1255"/>
        <item x="867"/>
        <item x="868"/>
        <item x="993"/>
        <item x="1018"/>
        <item x="390"/>
        <item x="388"/>
        <item x="389"/>
        <item x="407"/>
        <item x="748"/>
        <item x="387"/>
        <item x="747"/>
        <item x="412"/>
        <item x="379"/>
        <item x="380"/>
        <item x="393"/>
        <item x="1111"/>
        <item x="1113"/>
        <item x="1114"/>
        <item x="1118"/>
        <item x="398"/>
        <item x="381"/>
        <item x="696"/>
        <item x="1435"/>
        <item x="269"/>
        <item x="888"/>
        <item x="890"/>
        <item x="879"/>
        <item x="881"/>
        <item x="887"/>
        <item x="885"/>
        <item x="746"/>
        <item x="889"/>
        <item x="892"/>
        <item x="893"/>
        <item x="873"/>
        <item x="886"/>
        <item x="876"/>
        <item x="877"/>
        <item x="872"/>
        <item x="878"/>
        <item x="882"/>
        <item x="883"/>
        <item x="875"/>
        <item x="884"/>
        <item x="880"/>
        <item x="870"/>
        <item x="874"/>
        <item x="894"/>
        <item x="871"/>
        <item x="899"/>
        <item x="896"/>
        <item x="895"/>
        <item x="903"/>
        <item x="902"/>
        <item x="901"/>
        <item x="904"/>
        <item x="891"/>
        <item x="932"/>
        <item x="967"/>
        <item x="969"/>
        <item x="970"/>
        <item x="968"/>
        <item x="966"/>
        <item x="912"/>
        <item x="914"/>
        <item x="913"/>
        <item x="915"/>
        <item x="462"/>
        <item x="452"/>
        <item x="1584"/>
        <item x="1725"/>
        <item x="1721"/>
        <item x="1729"/>
        <item x="1203"/>
        <item x="306"/>
        <item x="897"/>
        <item x="919"/>
        <item x="920"/>
        <item x="935"/>
        <item x="925"/>
        <item x="1426"/>
        <item x="376"/>
        <item x="375"/>
        <item x="277"/>
        <item x="1717"/>
        <item x="938"/>
        <item x="940"/>
        <item x="937"/>
        <item x="192"/>
        <item x="847"/>
        <item x="953"/>
        <item x="946"/>
        <item x="112"/>
        <item x="1143"/>
        <item x="1337"/>
        <item x="1005"/>
        <item x="1011"/>
        <item x="1165"/>
        <item x="1153"/>
        <item x="1004"/>
        <item x="1688"/>
        <item x="1089"/>
        <item x="1607"/>
        <item x="1606"/>
        <item x="1326"/>
        <item x="1091"/>
        <item x="1588"/>
        <item x="1587"/>
        <item x="1589"/>
        <item x="1611"/>
        <item x="1310"/>
        <item x="1378"/>
        <item x="1383"/>
        <item x="1385"/>
        <item x="1384"/>
        <item x="1408"/>
        <item x="1380"/>
        <item x="1388"/>
        <item x="1393"/>
        <item x="1399"/>
        <item x="1394"/>
        <item x="1577"/>
        <item x="1475"/>
        <item x="173"/>
        <item x="162"/>
        <item x="158"/>
        <item x="202"/>
        <item x="207"/>
        <item x="170"/>
        <item x="973"/>
        <item x="972"/>
        <item x="974"/>
        <item x="975"/>
        <item x="273"/>
        <item x="272"/>
        <item x="982"/>
        <item x="985"/>
        <item x="979"/>
        <item x="989"/>
        <item x="990"/>
        <item x="978"/>
        <item x="984"/>
        <item x="987"/>
        <item x="977"/>
        <item x="988"/>
        <item x="986"/>
        <item x="991"/>
        <item x="1181"/>
        <item x="994"/>
        <item x="995"/>
        <item x="965"/>
        <item x="1001"/>
        <item x="1003"/>
        <item x="1000"/>
        <item x="1006"/>
        <item x="1002"/>
        <item x="1008"/>
        <item x="1007"/>
        <item x="1012"/>
        <item x="1017"/>
        <item x="1016"/>
        <item x="1014"/>
        <item x="1010"/>
        <item x="1009"/>
        <item x="1015"/>
        <item x="1013"/>
        <item x="1042"/>
        <item x="1032"/>
        <item x="1034"/>
        <item x="1039"/>
        <item x="1043"/>
        <item x="1022"/>
        <item x="1038"/>
        <item x="1021"/>
        <item x="1047"/>
        <item x="1045"/>
        <item x="1020"/>
        <item x="1024"/>
        <item x="497"/>
        <item x="1025"/>
        <item x="1044"/>
        <item x="1023"/>
        <item x="1027"/>
        <item x="1041"/>
        <item x="1028"/>
        <item x="1036"/>
        <item x="1031"/>
        <item x="1046"/>
        <item x="1029"/>
        <item x="1019"/>
        <item x="1037"/>
        <item x="1040"/>
        <item x="1033"/>
        <item x="1035"/>
        <item x="1030"/>
        <item x="1049"/>
        <item x="1051"/>
        <item x="1053"/>
        <item x="1052"/>
        <item x="926"/>
        <item x="1054"/>
        <item x="1056"/>
        <item x="1055"/>
        <item x="501"/>
        <item x="266"/>
        <item x="1070"/>
        <item x="1066"/>
        <item x="1069"/>
        <item x="1074"/>
        <item x="1076"/>
        <item x="1080"/>
        <item x="1078"/>
        <item x="1079"/>
        <item x="463"/>
        <item x="611"/>
        <item x="614"/>
        <item x="570"/>
        <item x="567"/>
        <item x="587"/>
        <item x="632"/>
        <item x="945"/>
        <item x="944"/>
        <item x="1097"/>
        <item x="1092"/>
        <item x="1098"/>
        <item x="1099"/>
        <item x="1101"/>
        <item x="1100"/>
        <item x="1103"/>
        <item x="1102"/>
        <item x="1104"/>
        <item x="1106"/>
        <item x="1109"/>
        <item x="1116"/>
        <item x="1115"/>
        <item x="1121"/>
        <item x="1122"/>
        <item x="1124"/>
        <item x="726"/>
        <item x="1885"/>
        <item x="1236"/>
        <item x="910"/>
        <item x="911"/>
        <item x="446"/>
        <item x="1882"/>
        <item x="1879"/>
        <item x="761"/>
        <item x="1152"/>
        <item x="1156"/>
        <item x="1151"/>
        <item x="1150"/>
        <item x="1163"/>
        <item x="1140"/>
        <item x="1149"/>
        <item x="1160"/>
        <item x="1127"/>
        <item x="1131"/>
        <item x="1130"/>
        <item x="1129"/>
        <item x="1379"/>
        <item x="1085"/>
        <item x="1084"/>
        <item x="1132"/>
        <item x="1134"/>
        <item x="1136"/>
        <item x="1142"/>
        <item x="1164"/>
        <item x="1158"/>
        <item x="1148"/>
        <item x="1173"/>
        <item x="1176"/>
        <item x="1168"/>
        <item x="1166"/>
        <item x="1170"/>
        <item x="1174"/>
        <item x="1162"/>
        <item x="1169"/>
        <item x="1159"/>
        <item x="1161"/>
        <item x="1167"/>
        <item x="495"/>
        <item x="1914"/>
        <item x="1178"/>
        <item x="1183"/>
        <item x="1184"/>
        <item x="1185"/>
        <item x="1201"/>
        <item x="1207"/>
        <item x="1191"/>
        <item x="1210"/>
        <item x="1200"/>
        <item x="1205"/>
        <item x="1197"/>
        <item x="1206"/>
        <item x="1211"/>
        <item x="1713"/>
        <item x="1204"/>
        <item x="47"/>
        <item x="46"/>
        <item x="43"/>
        <item x="117"/>
        <item x="1214"/>
        <item x="1213"/>
        <item x="983"/>
        <item x="981"/>
        <item x="109"/>
        <item x="958"/>
        <item x="957"/>
        <item x="959"/>
        <item x="962"/>
        <item x="960"/>
        <item x="1317"/>
        <item x="1328"/>
        <item x="1518"/>
        <item x="1881"/>
        <item x="1128"/>
        <item x="1596"/>
        <item x="1903"/>
        <item x="1890"/>
        <item x="1910"/>
        <item x="1873"/>
        <item x="185"/>
        <item x="1897"/>
        <item x="596"/>
        <item x="742"/>
        <item x="588"/>
        <item x="595"/>
        <item x="597"/>
        <item x="561"/>
        <item x="562"/>
        <item x="615"/>
        <item x="608"/>
        <item x="637"/>
        <item x="569"/>
        <item x="490"/>
        <item x="566"/>
        <item x="619"/>
        <item x="563"/>
        <item x="571"/>
        <item x="602"/>
        <item x="580"/>
        <item x="576"/>
        <item x="575"/>
        <item x="1868"/>
        <item x="168"/>
        <item x="564"/>
        <item x="857"/>
        <item x="853"/>
        <item x="1086"/>
        <item x="964"/>
        <item x="1227"/>
        <item x="1228"/>
        <item x="1126"/>
        <item x="1229"/>
        <item x="1231"/>
        <item x="678"/>
        <item x="1648"/>
        <item x="1145"/>
        <item x="835"/>
        <item x="1235"/>
        <item x="1234"/>
        <item x="1233"/>
        <item x="1730"/>
        <item x="1110"/>
        <item x="1617"/>
        <item x="1618"/>
        <item x="140"/>
        <item x="1237"/>
        <item x="1238"/>
        <item x="1239"/>
        <item x="1241"/>
        <item x="1240"/>
        <item x="717"/>
        <item x="251"/>
        <item x="1249"/>
        <item x="1252"/>
        <item x="1253"/>
        <item x="1250"/>
        <item x="1244"/>
        <item x="1258"/>
        <item x="1259"/>
        <item x="1243"/>
        <item x="1263"/>
        <item x="1260"/>
        <item x="1261"/>
        <item x="194"/>
        <item x="1270"/>
        <item x="1271"/>
        <item x="186"/>
        <item x="1272"/>
        <item x="1279"/>
        <item x="1280"/>
        <item x="1285"/>
        <item x="1278"/>
        <item x="1283"/>
        <item x="1281"/>
        <item x="1276"/>
        <item x="1681"/>
        <item x="1287"/>
        <item x="1866"/>
        <item x="1563"/>
        <item x="1736"/>
        <item x="159"/>
        <item x="1344"/>
        <item x="210"/>
        <item x="182"/>
        <item x="183"/>
        <item x="1629"/>
        <item x="1343"/>
        <item x="1703"/>
        <item x="1709"/>
        <item x="1711"/>
        <item x="1090"/>
        <item x="1292"/>
        <item x="1293"/>
        <item x="1289"/>
        <item x="1291"/>
        <item x="1290"/>
        <item x="992"/>
        <item x="1296"/>
        <item x="1297"/>
        <item x="1301"/>
        <item x="1302"/>
        <item x="1298"/>
        <item x="1300"/>
        <item x="1299"/>
        <item x="1303"/>
        <item x="1306"/>
        <item x="278"/>
        <item x="1309"/>
        <item x="1765"/>
        <item x="918"/>
        <item x="1768"/>
        <item x="1784"/>
        <item x="1797"/>
        <item x="1766"/>
        <item x="1144"/>
        <item x="1154"/>
        <item x="1141"/>
        <item x="1146"/>
        <item x="1311"/>
        <item x="548"/>
        <item x="1314"/>
        <item x="1075"/>
        <item x="1891"/>
        <item x="1896"/>
        <item x="1913"/>
        <item x="1327"/>
        <item x="1325"/>
        <item x="1316"/>
        <item x="1324"/>
        <item x="1319"/>
        <item x="1321"/>
        <item x="1322"/>
        <item x="1332"/>
        <item x="1330"/>
        <item x="1331"/>
        <item x="1333"/>
        <item x="1641"/>
        <item x="1335"/>
        <item x="1336"/>
        <item x="1338"/>
        <item x="212"/>
        <item x="1654"/>
        <item x="814"/>
        <item x="840"/>
        <item x="833"/>
        <item x="839"/>
        <item x="804"/>
        <item x="841"/>
        <item x="807"/>
        <item x="834"/>
        <item x="34"/>
        <item x="38"/>
        <item x="54"/>
        <item x="1349"/>
        <item x="1348"/>
        <item x="1350"/>
        <item x="1356"/>
        <item x="1352"/>
        <item x="1351"/>
        <item x="1354"/>
        <item x="161"/>
        <item x="1353"/>
        <item x="1355"/>
        <item x="1357"/>
        <item x="1361"/>
        <item x="1358"/>
        <item x="1359"/>
        <item x="1360"/>
        <item x="1865"/>
        <item x="1171"/>
        <item x="1574"/>
        <item x="486"/>
        <item x="1623"/>
        <item x="1624"/>
        <item x="1626"/>
        <item x="1627"/>
        <item x="91"/>
        <item x="459"/>
        <item x="496"/>
        <item x="327"/>
        <item x="142"/>
        <item x="428"/>
        <item x="744"/>
        <item x="797"/>
        <item x="144"/>
        <item x="1342"/>
        <item x="1339"/>
        <item x="204"/>
        <item x="319"/>
        <item x="1449"/>
        <item x="320"/>
        <item x="798"/>
        <item x="1678"/>
        <item x="1751"/>
        <item x="766"/>
        <item x="196"/>
        <item x="323"/>
        <item x="769"/>
        <item x="270"/>
        <item x="1930"/>
        <item x="1916"/>
        <item x="1923"/>
        <item x="963"/>
        <item x="556"/>
        <item x="1476"/>
        <item x="1892"/>
        <item x="338"/>
        <item x="339"/>
        <item x="124"/>
        <item x="436"/>
        <item x="1071"/>
        <item x="1077"/>
        <item x="1073"/>
        <item x="1072"/>
        <item x="708"/>
        <item x="707"/>
        <item x="341"/>
        <item x="344"/>
        <item x="373"/>
        <item x="354"/>
        <item x="362"/>
        <item x="357"/>
        <item x="356"/>
        <item x="346"/>
        <item x="355"/>
        <item x="252"/>
        <item x="1513"/>
        <item x="1307"/>
        <item x="133"/>
        <item x="122"/>
        <item x="121"/>
        <item x="745"/>
        <item x="1365"/>
        <item x="318"/>
        <item x="971"/>
        <item x="1406"/>
        <item x="1391"/>
        <item x="1195"/>
        <item x="285"/>
        <item x="1268"/>
        <item x="28"/>
        <item x="1368"/>
        <item x="1371"/>
        <item x="1374"/>
        <item x="1372"/>
        <item x="1373"/>
        <item x="1367"/>
        <item x="716"/>
        <item x="1526"/>
        <item x="1375"/>
        <item x="1403"/>
        <item x="1387"/>
        <item x="1400"/>
        <item x="1415"/>
        <item x="1389"/>
        <item x="1401"/>
        <item x="1407"/>
        <item x="1414"/>
        <item x="1417"/>
        <item x="1395"/>
        <item x="1396"/>
        <item x="1418"/>
        <item x="1413"/>
        <item x="1411"/>
        <item x="1402"/>
        <item x="1409"/>
        <item x="1412"/>
        <item x="498"/>
        <item x="1419"/>
        <item x="1397"/>
        <item x="1377"/>
        <item x="1410"/>
        <item x="1421"/>
        <item x="1313"/>
        <item x="493"/>
        <item x="1446"/>
        <item x="1450"/>
        <item x="1428"/>
        <item x="1425"/>
        <item x="1434"/>
        <item x="1451"/>
        <item x="1430"/>
        <item x="1437"/>
        <item x="1432"/>
        <item x="1439"/>
        <item x="191"/>
        <item x="1447"/>
        <item x="1424"/>
        <item x="1431"/>
        <item x="1445"/>
        <item x="1443"/>
        <item x="1438"/>
        <item x="1728"/>
        <item x="1454"/>
        <item x="1455"/>
        <item x="1457"/>
        <item x="1456"/>
        <item x="1458"/>
        <item x="1898"/>
        <item x="702"/>
        <item x="1460"/>
        <item x="1429"/>
        <item x="1442"/>
        <item x="1436"/>
        <item x="1433"/>
        <item x="1463"/>
        <item x="1461"/>
        <item x="1697"/>
        <item x="741"/>
        <item x="1630"/>
        <item x="200"/>
        <item x="560"/>
        <item x="749"/>
        <item x="956"/>
        <item x="538"/>
        <item x="1473"/>
        <item x="740"/>
        <item x="1381"/>
        <item x="1390"/>
        <item x="1474"/>
        <item x="1480"/>
        <item x="1478"/>
        <item x="1481"/>
        <item x="1482"/>
        <item x="844"/>
        <item x="1484"/>
        <item x="1483"/>
        <item x="70"/>
        <item x="69"/>
        <item x="500"/>
        <item x="1487"/>
        <item x="736"/>
        <item x="725"/>
        <item x="728"/>
        <item x="1139"/>
        <item x="1501"/>
        <item x="1553"/>
        <item x="1544"/>
        <item x="1498"/>
        <item x="1560"/>
        <item x="1537"/>
        <item x="1530"/>
        <item x="1534"/>
        <item x="1493"/>
        <item x="1558"/>
        <item x="1559"/>
        <item x="1551"/>
        <item x="1540"/>
        <item x="1491"/>
        <item x="1531"/>
        <item x="1546"/>
        <item x="1541"/>
        <item x="1533"/>
        <item x="1542"/>
        <item x="1488"/>
        <item x="1536"/>
        <item x="1495"/>
        <item x="1497"/>
        <item x="1528"/>
        <item x="1527"/>
        <item x="1492"/>
        <item x="1561"/>
        <item x="1494"/>
        <item x="1568"/>
        <item x="1499"/>
        <item x="1554"/>
        <item x="1496"/>
        <item x="1545"/>
        <item x="1571"/>
        <item x="1555"/>
        <item x="1535"/>
        <item x="1532"/>
        <item x="1489"/>
        <item x="757"/>
        <item x="1462"/>
        <item x="1506"/>
        <item x="1507"/>
        <item x="1509"/>
        <item x="1510"/>
        <item x="1516"/>
        <item x="1519"/>
        <item x="1505"/>
        <item x="1503"/>
        <item x="1508"/>
        <item x="1514"/>
        <item x="1504"/>
        <item x="1521"/>
        <item x="1502"/>
        <item x="1512"/>
        <item x="1511"/>
        <item x="1517"/>
        <item x="1520"/>
        <item x="205"/>
        <item x="172"/>
        <item x="165"/>
        <item x="189"/>
        <item x="1522"/>
        <item x="1515"/>
        <item x="1486"/>
        <item x="693"/>
        <item x="1760"/>
        <item x="24"/>
        <item x="1459"/>
        <item x="1479"/>
        <item x="1120"/>
        <item x="444"/>
        <item x="445"/>
        <item x="1525"/>
        <item x="1186"/>
        <item x="1193"/>
        <item x="1539"/>
        <item x="1566"/>
        <item x="1543"/>
        <item x="1564"/>
        <item x="1562"/>
        <item x="1548"/>
        <item x="1552"/>
        <item x="1490"/>
        <item x="1567"/>
        <item x="1573"/>
        <item x="488"/>
        <item x="1556"/>
        <item x="1569"/>
        <item x="1557"/>
        <item x="1500"/>
        <item x="1572"/>
        <item x="1550"/>
        <item x="1212"/>
        <item x="1583"/>
        <item x="1576"/>
        <item x="1579"/>
        <item x="1578"/>
        <item x="1580"/>
        <item x="1582"/>
        <item x="1575"/>
        <item x="1208"/>
        <item x="1094"/>
        <item x="838"/>
        <item x="836"/>
        <item x="694"/>
        <item x="1774"/>
        <item x="1269"/>
        <item x="1265"/>
        <item x="1264"/>
        <item x="197"/>
        <item x="1262"/>
        <item x="950"/>
        <item x="42"/>
        <item x="1595"/>
        <item x="1603"/>
        <item x="1602"/>
        <item x="1597"/>
        <item x="1598"/>
        <item x="457"/>
        <item x="1593"/>
        <item x="1529"/>
        <item x="1538"/>
        <item x="1267"/>
        <item x="1320"/>
        <item x="1117"/>
        <item x="1125"/>
        <item x="41"/>
        <item x="1604"/>
        <item x="1485"/>
        <item x="1547"/>
        <item x="1615"/>
        <item x="1613"/>
        <item x="1612"/>
        <item x="1616"/>
        <item x="1608"/>
        <item x="1614"/>
        <item x="55"/>
        <item x="1215"/>
        <item x="1619"/>
        <item x="441"/>
        <item x="442"/>
        <item x="544"/>
        <item x="149"/>
        <item x="143"/>
        <item x="201"/>
        <item x="151"/>
        <item x="153"/>
        <item x="557"/>
        <item x="916"/>
        <item x="489"/>
        <item x="484"/>
        <item x="1600"/>
        <item x="980"/>
        <item x="1363"/>
        <item x="1286"/>
        <item x="1701"/>
        <item x="1706"/>
        <item x="1698"/>
        <item x="1621"/>
        <item x="1620"/>
        <item x="1622"/>
        <item x="723"/>
        <item x="215"/>
        <item x="1155"/>
        <item x="909"/>
        <item x="1308"/>
        <item x="1198"/>
        <item x="57"/>
        <item x="1107"/>
        <item x="1105"/>
        <item x="768"/>
        <item x="1266"/>
        <item x="1364"/>
        <item x="147"/>
        <item x="1817"/>
        <item x="1632"/>
        <item x="942"/>
        <item x="1370"/>
        <item x="941"/>
        <item x="63"/>
        <item x="1716"/>
        <item x="1634"/>
        <item x="1637"/>
        <item x="1635"/>
        <item x="1636"/>
        <item x="718"/>
        <item x="1232"/>
        <item x="1846"/>
        <item x="1855"/>
        <item x="1861"/>
        <item x="1858"/>
        <item x="1854"/>
        <item x="1315"/>
        <item x="712"/>
        <item x="999"/>
        <item x="687"/>
        <item x="61"/>
        <item x="59"/>
        <item x="32"/>
        <item x="26"/>
        <item x="25"/>
        <item x="29"/>
        <item x="220"/>
        <item x="75"/>
        <item x="76"/>
        <item x="1605"/>
        <item x="1733"/>
        <item x="524"/>
        <item x="115"/>
        <item x="104"/>
        <item x="130"/>
        <item x="917"/>
        <item x="1254"/>
        <item x="1644"/>
        <item x="1466"/>
        <item x="1646"/>
        <item x="921"/>
        <item x="923"/>
        <item x="928"/>
        <item x="931"/>
        <item x="1647"/>
        <item x="242"/>
        <item x="1096"/>
        <item x="58"/>
        <item x="1878"/>
        <item x="1877"/>
        <item x="1366"/>
        <item x="246"/>
        <item x="1649"/>
        <item x="1650"/>
        <item x="1083"/>
        <item x="574"/>
        <item x="585"/>
        <item x="586"/>
        <item x="583"/>
        <item x="593"/>
        <item x="1667"/>
        <item x="1665"/>
        <item x="1656"/>
        <item x="1661"/>
        <item x="1668"/>
        <item x="1669"/>
        <item x="1670"/>
        <item x="1671"/>
        <item x="1679"/>
        <item x="1676"/>
        <item x="1675"/>
        <item x="1673"/>
        <item x="1677"/>
        <item x="1674"/>
        <item x="1682"/>
        <item x="1684"/>
        <item x="1683"/>
        <item x="1685"/>
        <item x="1686"/>
        <item x="1689"/>
        <item x="1687"/>
        <item x="1690"/>
        <item x="1691"/>
        <item x="1692"/>
        <item x="1643"/>
        <item x="1642"/>
        <item x="1340"/>
        <item x="120"/>
        <item x="107"/>
        <item x="1175"/>
        <item x="1147"/>
        <item x="1172"/>
        <item x="869"/>
        <item x="1693"/>
        <item x="1694"/>
        <item x="360"/>
        <item x="35"/>
        <item x="30"/>
        <item x="930"/>
        <item x="927"/>
        <item x="217"/>
        <item x="1696"/>
        <item x="929"/>
        <item x="924"/>
        <item x="933"/>
        <item x="934"/>
        <item x="1735"/>
        <item x="1749"/>
        <item x="1334"/>
        <item x="1738"/>
        <item x="606"/>
        <item x="1341"/>
        <item x="1720"/>
        <item x="1702"/>
        <item x="1440"/>
        <item x="1441"/>
        <item x="1745"/>
        <item x="1731"/>
        <item x="1758"/>
        <item x="1746"/>
        <item x="1747"/>
        <item x="1753"/>
        <item x="1739"/>
        <item x="1756"/>
        <item x="1742"/>
        <item x="1741"/>
        <item x="1754"/>
        <item x="1740"/>
        <item x="1752"/>
        <item x="1750"/>
        <item x="1748"/>
        <item x="1755"/>
        <item x="1757"/>
        <item x="1737"/>
        <item x="866"/>
        <item x="1082"/>
        <item x="1695"/>
        <item x="1759"/>
        <item x="1777"/>
        <item x="1794"/>
        <item x="1802"/>
        <item x="1767"/>
        <item x="1778"/>
        <item x="1788"/>
        <item x="1779"/>
        <item x="1787"/>
        <item x="1811"/>
        <item x="1786"/>
        <item x="1808"/>
        <item x="1796"/>
        <item x="1772"/>
        <item x="764"/>
        <item x="1722"/>
        <item x="1770"/>
        <item x="1776"/>
        <item x="1800"/>
        <item x="1812"/>
        <item x="1804"/>
        <item x="1803"/>
        <item x="1780"/>
        <item x="1790"/>
        <item x="1799"/>
        <item x="1789"/>
        <item x="1762"/>
        <item x="1798"/>
        <item x="1801"/>
        <item x="1782"/>
        <item x="1814"/>
        <item x="763"/>
        <item x="1805"/>
        <item x="762"/>
        <item x="1809"/>
        <item x="1815"/>
        <item x="1783"/>
        <item x="1785"/>
        <item x="1813"/>
        <item x="1807"/>
        <item x="1781"/>
        <item x="1791"/>
        <item x="1806"/>
        <item x="157"/>
        <item x="1771"/>
        <item x="150"/>
        <item x="1763"/>
        <item x="1764"/>
        <item x="765"/>
        <item x="1773"/>
        <item x="1795"/>
        <item x="1792"/>
        <item x="1724"/>
        <item x="1726"/>
        <item x="1810"/>
        <item x="1242"/>
        <item x="397"/>
        <item x="406"/>
        <item x="1826"/>
        <item x="898"/>
        <item x="1818"/>
        <item x="1819"/>
        <item x="1843"/>
        <item x="1835"/>
        <item x="1823"/>
        <item x="1840"/>
        <item x="1844"/>
        <item x="1837"/>
        <item x="1845"/>
        <item x="1822"/>
        <item x="1830"/>
        <item x="1842"/>
        <item x="1833"/>
        <item x="1841"/>
        <item x="1825"/>
        <item x="1832"/>
        <item x="1831"/>
        <item x="1839"/>
        <item x="1834"/>
        <item x="1827"/>
        <item x="1821"/>
        <item x="1828"/>
        <item x="1836"/>
        <item x="1824"/>
        <item x="1820"/>
        <item x="1859"/>
        <item x="1857"/>
        <item x="1849"/>
        <item x="1856"/>
        <item x="1860"/>
        <item x="1847"/>
        <item x="1862"/>
        <item x="1864"/>
        <item x="1863"/>
        <item x="1464"/>
        <item x="515"/>
        <item x="1068"/>
        <item x="1063"/>
        <item x="1062"/>
        <item x="1065"/>
        <item x="1058"/>
        <item x="1061"/>
        <item x="1060"/>
        <item x="1067"/>
        <item x="758"/>
        <item x="1743"/>
        <item x="1369"/>
        <item x="1628"/>
        <item x="1087"/>
        <item x="939"/>
        <item x="698"/>
        <item x="738"/>
        <item x="686"/>
        <item x="695"/>
        <item x="1524"/>
        <item x="49"/>
        <item x="181"/>
        <item x="208"/>
        <item x="209"/>
        <item x="141"/>
        <item x="522"/>
        <item x="1645"/>
        <item x="1323"/>
        <item x="1026"/>
        <item x="1247"/>
        <item x="673"/>
        <item x="247"/>
        <item x="1867"/>
        <item x="1382"/>
        <item x="1050"/>
        <item x="1887"/>
        <item x="1906"/>
        <item x="1901"/>
        <item x="1899"/>
        <item x="1915"/>
        <item x="1884"/>
        <item x="1909"/>
        <item x="1880"/>
        <item x="1895"/>
        <item x="193"/>
        <item x="190"/>
        <item x="1346"/>
        <item x="1345"/>
        <item x="1708"/>
        <item x="1699"/>
        <item x="1194"/>
        <item x="1187"/>
        <item x="1188"/>
        <item x="1199"/>
        <item x="1192"/>
        <item x="1869"/>
        <item x="330"/>
        <item x="1775"/>
        <item x="734"/>
        <item x="735"/>
        <item x="856"/>
        <item x="1926"/>
        <item x="1889"/>
        <item x="1894"/>
        <item x="1922"/>
        <item x="1870"/>
        <item x="1931"/>
        <item x="1888"/>
        <item x="1924"/>
        <item x="1874"/>
        <item x="1876"/>
        <item x="169"/>
        <item x="166"/>
        <item x="1871"/>
        <item x="1925"/>
        <item x="1893"/>
        <item x="1918"/>
        <item x="1920"/>
        <item x="1872"/>
        <item x="1900"/>
        <item x="1911"/>
        <item x="1904"/>
        <item x="1907"/>
        <item x="1902"/>
        <item x="1917"/>
        <item x="1927"/>
        <item x="1928"/>
        <item x="1908"/>
        <item x="1886"/>
        <item x="1905"/>
        <item x="1921"/>
        <item x="1912"/>
        <item x="1919"/>
        <item x="1936"/>
        <item x="1935"/>
        <item x="1933"/>
        <item x="1932"/>
        <item m="1" x="19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937">
    <i>
      <x v="492"/>
    </i>
    <i>
      <x v="546"/>
    </i>
    <i>
      <x v="53"/>
    </i>
    <i>
      <x v="65"/>
    </i>
    <i>
      <x v="66"/>
    </i>
    <i>
      <x v="59"/>
    </i>
    <i>
      <x v="67"/>
    </i>
    <i>
      <x v="61"/>
    </i>
    <i>
      <x v="68"/>
    </i>
    <i>
      <x v="63"/>
    </i>
    <i>
      <x v="60"/>
    </i>
    <i>
      <x v="64"/>
    </i>
    <i>
      <x v="62"/>
    </i>
    <i>
      <x v="696"/>
    </i>
    <i>
      <x v="697"/>
    </i>
    <i>
      <x v="74"/>
    </i>
    <i>
      <x v="86"/>
    </i>
    <i>
      <x v="85"/>
    </i>
    <i>
      <x v="88"/>
    </i>
    <i>
      <x v="87"/>
    </i>
    <i>
      <x v="89"/>
    </i>
    <i>
      <x v="91"/>
    </i>
    <i>
      <x v="94"/>
    </i>
    <i>
      <x v="93"/>
    </i>
    <i>
      <x v="1498"/>
    </i>
    <i>
      <x v="96"/>
    </i>
    <i>
      <x v="97"/>
    </i>
    <i>
      <x v="98"/>
    </i>
    <i>
      <x v="56"/>
    </i>
    <i>
      <x v="99"/>
    </i>
    <i>
      <x v="95"/>
    </i>
    <i>
      <x v="100"/>
    </i>
    <i>
      <x v="1247"/>
    </i>
    <i>
      <x v="1337"/>
    </i>
    <i>
      <x v="1248"/>
    </i>
    <i>
      <x v="1632"/>
    </i>
    <i>
      <x v="1633"/>
    </i>
    <i>
      <x v="1631"/>
    </i>
    <i>
      <x v="1630"/>
    </i>
    <i>
      <x v="1704"/>
    </i>
    <i>
      <x v="1705"/>
    </i>
    <i>
      <x v="1558"/>
    </i>
    <i>
      <x v="1544"/>
    </i>
    <i>
      <x v="103"/>
    </i>
    <i>
      <x v="104"/>
    </i>
    <i>
      <x v="1074"/>
    </i>
    <i>
      <x v="1073"/>
    </i>
    <i>
      <x v="1072"/>
    </i>
    <i>
      <x v="396"/>
    </i>
    <i>
      <x v="397"/>
    </i>
    <i>
      <x v="1860"/>
    </i>
    <i>
      <x v="105"/>
    </i>
    <i>
      <x v="106"/>
    </i>
    <i>
      <x v="207"/>
    </i>
    <i>
      <x v="1249"/>
    </i>
    <i>
      <x v="1568"/>
    </i>
    <i>
      <x v="107"/>
    </i>
    <i>
      <x v="712"/>
    </i>
    <i>
      <x v="1655"/>
    </i>
    <i>
      <x v="1628"/>
    </i>
    <i>
      <x v="1599"/>
    </i>
    <i>
      <x v="1629"/>
    </i>
    <i>
      <x v="113"/>
    </i>
    <i>
      <x v="1611"/>
    </i>
    <i>
      <x v="115"/>
    </i>
    <i>
      <x v="116"/>
    </i>
    <i>
      <x v="122"/>
    </i>
    <i>
      <x v="134"/>
    </i>
    <i>
      <x v="135"/>
    </i>
    <i>
      <x v="1424"/>
    </i>
    <i>
      <x v="1425"/>
    </i>
    <i>
      <x v="138"/>
    </i>
    <i>
      <x v="139"/>
    </i>
    <i>
      <x v="140"/>
    </i>
    <i>
      <x v="141"/>
    </i>
    <i>
      <x v="146"/>
    </i>
    <i>
      <x v="148"/>
    </i>
    <i>
      <x v="143"/>
    </i>
    <i>
      <x v="149"/>
    </i>
    <i>
      <x v="145"/>
    </i>
    <i>
      <x v="150"/>
    </i>
    <i>
      <x v="147"/>
    </i>
    <i>
      <x v="151"/>
    </i>
    <i>
      <x v="154"/>
    </i>
    <i>
      <x v="152"/>
    </i>
    <i>
      <x v="144"/>
    </i>
    <i>
      <x v="153"/>
    </i>
    <i>
      <x v="430"/>
    </i>
    <i>
      <x v="433"/>
    </i>
    <i>
      <x v="427"/>
    </i>
    <i>
      <x v="428"/>
    </i>
    <i>
      <x v="426"/>
    </i>
    <i>
      <x v="429"/>
    </i>
    <i>
      <x v="432"/>
    </i>
    <i>
      <x v="431"/>
    </i>
    <i>
      <x v="1273"/>
    </i>
    <i>
      <x v="1635"/>
    </i>
    <i>
      <x v="1636"/>
    </i>
    <i>
      <x v="158"/>
    </i>
    <i>
      <x v="166"/>
    </i>
    <i>
      <x v="176"/>
    </i>
    <i>
      <x v="167"/>
    </i>
    <i>
      <x v="168"/>
    </i>
    <i>
      <x v="164"/>
    </i>
    <i>
      <x v="175"/>
    </i>
    <i>
      <x v="165"/>
    </i>
    <i>
      <x v="156"/>
    </i>
    <i>
      <x v="169"/>
    </i>
    <i>
      <x v="160"/>
    </i>
    <i>
      <x v="170"/>
    </i>
    <i>
      <x v="163"/>
    </i>
    <i>
      <x v="171"/>
    </i>
    <i>
      <x v="159"/>
    </i>
    <i>
      <x v="172"/>
    </i>
    <i>
      <x v="155"/>
    </i>
    <i>
      <x v="173"/>
    </i>
    <i>
      <x v="161"/>
    </i>
    <i>
      <x v="174"/>
    </i>
    <i>
      <x v="434"/>
    </i>
    <i>
      <x v="438"/>
    </i>
    <i>
      <x v="445"/>
    </i>
    <i>
      <x v="439"/>
    </i>
    <i>
      <x v="436"/>
    </i>
    <i>
      <x v="440"/>
    </i>
    <i>
      <x v="435"/>
    </i>
    <i>
      <x v="442"/>
    </i>
    <i>
      <x v="437"/>
    </i>
    <i>
      <x v="443"/>
    </i>
    <i>
      <x v="1075"/>
    </i>
    <i>
      <x v="867"/>
    </i>
    <i>
      <x v="1080"/>
    </i>
    <i>
      <x v="1327"/>
    </i>
    <i>
      <x v="1305"/>
    </i>
    <i>
      <x v="1326"/>
    </i>
    <i>
      <x v="1325"/>
    </i>
    <i>
      <x v="1640"/>
    </i>
    <i>
      <x v="1642"/>
    </i>
    <i>
      <x v="1641"/>
    </i>
    <i>
      <x v="1696"/>
    </i>
    <i>
      <x v="1695"/>
    </i>
    <i>
      <x v="1141"/>
    </i>
    <i>
      <x v="1864"/>
    </i>
    <i>
      <x v="1277"/>
    </i>
    <i>
      <x v="355"/>
    </i>
    <i>
      <x v="711"/>
    </i>
    <i>
      <x v="1281"/>
    </i>
    <i>
      <x v="1575"/>
    </i>
    <i>
      <x v="708"/>
    </i>
    <i>
      <x v="90"/>
    </i>
    <i>
      <x v="36"/>
    </i>
    <i>
      <x v="271"/>
    </i>
    <i>
      <x v="212"/>
    </i>
    <i>
      <x v="57"/>
    </i>
    <i>
      <x v="213"/>
    </i>
    <i>
      <x v="273"/>
    </i>
    <i>
      <x v="274"/>
    </i>
    <i>
      <x v="215"/>
    </i>
    <i>
      <x v="279"/>
    </i>
    <i>
      <x v="354"/>
    </i>
    <i>
      <x v="353"/>
    </i>
    <i>
      <x v="656"/>
    </i>
    <i>
      <x v="655"/>
    </i>
    <i>
      <x v="684"/>
    </i>
    <i>
      <x v="900"/>
    </i>
    <i>
      <x v="899"/>
    </i>
    <i>
      <x v="898"/>
    </i>
    <i>
      <x v="903"/>
    </i>
    <i>
      <x v="1177"/>
    </i>
    <i>
      <x v="1119"/>
    </i>
    <i>
      <x v="1257"/>
    </i>
    <i>
      <x v="1577"/>
    </i>
    <i>
      <x v="1491"/>
    </i>
    <i>
      <x v="1578"/>
    </i>
    <i>
      <x v="1574"/>
    </i>
    <i>
      <x v="1788"/>
    </i>
    <i>
      <x v="1790"/>
    </i>
    <i>
      <x v="1912"/>
    </i>
    <i>
      <x v="760"/>
    </i>
    <i>
      <x v="1180"/>
    </i>
    <i>
      <x v="1181"/>
    </i>
    <i>
      <x v="1861"/>
    </i>
    <i>
      <x v="277"/>
    </i>
    <i>
      <x v="318"/>
    </i>
    <i>
      <x v="700"/>
    </i>
    <i>
      <x v="701"/>
    </i>
    <i>
      <x v="699"/>
    </i>
    <i>
      <x v="685"/>
    </i>
    <i>
      <x v="698"/>
    </i>
    <i>
      <x v="657"/>
    </i>
    <i>
      <x v="901"/>
    </i>
    <i>
      <x v="902"/>
    </i>
    <i>
      <x v="863"/>
    </i>
    <i>
      <x v="1160"/>
    </i>
    <i>
      <x v="1292"/>
    </i>
    <i>
      <x v="1382"/>
    </i>
    <i>
      <x v="1284"/>
    </i>
    <i>
      <x v="1163"/>
    </i>
    <i>
      <x v="1407"/>
    </i>
    <i>
      <x v="1541"/>
    </i>
    <i>
      <x v="1605"/>
    </i>
    <i>
      <x v="1576"/>
    </i>
    <i>
      <x v="1489"/>
    </i>
    <i>
      <x v="1862"/>
    </i>
    <i>
      <x v="1884"/>
    </i>
    <i>
      <x v="1885"/>
    </i>
    <i>
      <x v="54"/>
    </i>
    <i>
      <x v="1179"/>
    </i>
    <i>
      <x v="1863"/>
    </i>
    <i>
      <x v="1237"/>
    </i>
    <i>
      <x v="205"/>
    </i>
    <i>
      <x v="493"/>
    </i>
    <i>
      <x v="216"/>
    </i>
    <i>
      <x v="218"/>
    </i>
    <i>
      <x v="219"/>
    </i>
    <i>
      <x v="24"/>
    </i>
    <i>
      <x v="220"/>
    </i>
    <i>
      <x v="217"/>
    </i>
    <i>
      <x v="221"/>
    </i>
    <i>
      <x v="223"/>
    </i>
    <i>
      <x v="222"/>
    </i>
    <i>
      <x v="1594"/>
    </i>
    <i>
      <x v="1634"/>
    </i>
    <i>
      <x v="1708"/>
    </i>
    <i>
      <x v="52"/>
    </i>
    <i>
      <x v="224"/>
    </i>
    <i>
      <x v="232"/>
    </i>
    <i>
      <x v="229"/>
    </i>
    <i>
      <x v="235"/>
    </i>
    <i>
      <x v="230"/>
    </i>
    <i>
      <x v="227"/>
    </i>
    <i>
      <x v="231"/>
    </i>
    <i>
      <x v="226"/>
    </i>
    <i>
      <x v="233"/>
    </i>
    <i>
      <x v="228"/>
    </i>
    <i>
      <x v="234"/>
    </i>
    <i>
      <x v="404"/>
    </i>
    <i>
      <x v="401"/>
    </i>
    <i>
      <x v="402"/>
    </i>
    <i>
      <x v="403"/>
    </i>
    <i>
      <x v="1653"/>
    </i>
    <i>
      <x v="236"/>
    </i>
    <i>
      <x v="241"/>
    </i>
    <i>
      <x v="1659"/>
    </i>
    <i>
      <x v="244"/>
    </i>
    <i>
      <x v="245"/>
    </i>
    <i>
      <x v="246"/>
    </i>
    <i>
      <x v="247"/>
    </i>
    <i>
      <x v="243"/>
    </i>
    <i>
      <x v="1322"/>
    </i>
    <i>
      <x v="1148"/>
    </i>
    <i>
      <x v="1871"/>
    </i>
    <i>
      <x v="636"/>
    </i>
    <i>
      <x v="467"/>
    </i>
    <i>
      <x v="254"/>
    </i>
    <i>
      <x v="255"/>
    </i>
    <i>
      <x v="257"/>
    </i>
    <i>
      <x v="256"/>
    </i>
    <i>
      <x v="263"/>
    </i>
    <i>
      <x v="260"/>
    </i>
    <i>
      <x v="259"/>
    </i>
    <i>
      <x v="262"/>
    </i>
    <i>
      <x v="614"/>
    </i>
    <i>
      <x v="979"/>
    </i>
    <i>
      <x v="286"/>
    </i>
    <i>
      <x v="289"/>
    </i>
    <i>
      <x v="798"/>
    </i>
    <i>
      <x v="1295"/>
    </i>
    <i>
      <x v="297"/>
    </i>
    <i>
      <x v="908"/>
    </i>
    <i>
      <x v="909"/>
    </i>
    <i>
      <x v="4"/>
    </i>
    <i>
      <x v="253"/>
    </i>
    <i>
      <x v="499"/>
    </i>
    <i>
      <x v="405"/>
    </i>
    <i>
      <x v="498"/>
    </i>
    <i>
      <x v="692"/>
    </i>
    <i>
      <x v="693"/>
    </i>
    <i>
      <x v="858"/>
    </i>
    <i>
      <x v="1203"/>
    </i>
    <i>
      <x v="306"/>
    </i>
    <i>
      <x v="305"/>
    </i>
    <i>
      <x v="1335"/>
    </i>
    <i>
      <x v="32"/>
    </i>
    <i>
      <x v="334"/>
    </i>
    <i>
      <x v="327"/>
    </i>
    <i>
      <x v="313"/>
    </i>
    <i>
      <x v="328"/>
    </i>
    <i>
      <x v="315"/>
    </i>
    <i>
      <x v="329"/>
    </i>
    <i>
      <x v="317"/>
    </i>
    <i>
      <x v="330"/>
    </i>
    <i>
      <x v="319"/>
    </i>
    <i>
      <x v="331"/>
    </i>
    <i>
      <x v="321"/>
    </i>
    <i>
      <x v="332"/>
    </i>
    <i>
      <x v="323"/>
    </i>
    <i>
      <x v="333"/>
    </i>
    <i>
      <x v="325"/>
    </i>
    <i>
      <x v="307"/>
    </i>
    <i>
      <x v="314"/>
    </i>
    <i>
      <x v="335"/>
    </i>
    <i>
      <x v="304"/>
    </i>
    <i>
      <x v="336"/>
    </i>
    <i>
      <x v="322"/>
    </i>
    <i>
      <x v="308"/>
    </i>
    <i>
      <x v="326"/>
    </i>
    <i>
      <x v="309"/>
    </i>
    <i>
      <x v="320"/>
    </i>
    <i>
      <x v="310"/>
    </i>
    <i>
      <x v="316"/>
    </i>
    <i>
      <x v="311"/>
    </i>
    <i>
      <x v="324"/>
    </i>
    <i>
      <x v="312"/>
    </i>
    <i>
      <x v="849"/>
    </i>
    <i>
      <x v="338"/>
    </i>
    <i>
      <x v="340"/>
    </i>
    <i>
      <x v="337"/>
    </i>
    <i>
      <x v="343"/>
    </i>
    <i>
      <x v="341"/>
    </i>
    <i>
      <x v="339"/>
    </i>
    <i>
      <x v="342"/>
    </i>
    <i>
      <x v="1285"/>
    </i>
    <i>
      <x v="1287"/>
    </i>
    <i>
      <x v="1276"/>
    </i>
    <i>
      <x v="1330"/>
    </i>
    <i>
      <x v="1293"/>
    </i>
    <i>
      <x v="242"/>
    </i>
    <i>
      <x v="1896"/>
    </i>
    <i>
      <x v="344"/>
    </i>
    <i>
      <x v="669"/>
    </i>
    <i>
      <x v="121"/>
    </i>
    <i>
      <x v="125"/>
    </i>
    <i>
      <x v="124"/>
    </i>
    <i>
      <x v="123"/>
    </i>
    <i>
      <x v="1303"/>
    </i>
    <i>
      <x v="1304"/>
    </i>
    <i>
      <x v="415"/>
    </i>
    <i>
      <x v="412"/>
    </i>
    <i>
      <x v="469"/>
    </i>
    <i>
      <x v="413"/>
    </i>
    <i>
      <x v="408"/>
    </i>
    <i>
      <x v="414"/>
    </i>
    <i>
      <x v="410"/>
    </i>
    <i>
      <x v="416"/>
    </i>
    <i>
      <x v="407"/>
    </i>
    <i>
      <x v="348"/>
    </i>
    <i>
      <x v="411"/>
    </i>
    <i>
      <x v="349"/>
    </i>
    <i>
      <x v="409"/>
    </i>
    <i>
      <x v="350"/>
    </i>
    <i>
      <x v="676"/>
    </i>
    <i>
      <x v="671"/>
    </i>
    <i>
      <x v="677"/>
    </i>
    <i>
      <x v="672"/>
    </i>
    <i>
      <x v="663"/>
    </i>
    <i>
      <x v="673"/>
    </i>
    <i>
      <x v="662"/>
    </i>
    <i>
      <x v="674"/>
    </i>
    <i>
      <x v="670"/>
    </i>
    <i>
      <x v="675"/>
    </i>
    <i>
      <x v="1320"/>
    </i>
    <i>
      <x v="1315"/>
    </i>
    <i>
      <x v="1316"/>
    </i>
    <i>
      <x v="1321"/>
    </i>
    <i>
      <x v="1317"/>
    </i>
    <i>
      <x v="1313"/>
    </i>
    <i>
      <x v="1318"/>
    </i>
    <i>
      <x v="1314"/>
    </i>
    <i>
      <x v="1319"/>
    </i>
    <i>
      <x v="1703"/>
    </i>
    <i>
      <x v="237"/>
    </i>
    <i>
      <x v="238"/>
    </i>
    <i>
      <x v="27"/>
    </i>
    <i>
      <x v="239"/>
    </i>
    <i>
      <x v="240"/>
    </i>
    <i>
      <x v="28"/>
    </i>
    <i>
      <x v="29"/>
    </i>
    <i>
      <x v="376"/>
    </i>
    <i>
      <x v="364"/>
    </i>
    <i>
      <x v="375"/>
    </i>
    <i>
      <x v="365"/>
    </i>
    <i>
      <x v="357"/>
    </i>
    <i>
      <x v="366"/>
    </i>
    <i>
      <x v="360"/>
    </i>
    <i>
      <x v="367"/>
    </i>
    <i>
      <x v="362"/>
    </i>
    <i>
      <x v="368"/>
    </i>
    <i>
      <x v="356"/>
    </i>
    <i>
      <x v="369"/>
    </i>
    <i>
      <x v="361"/>
    </i>
    <i>
      <x v="370"/>
    </i>
    <i>
      <x v="359"/>
    </i>
    <i>
      <x v="358"/>
    </i>
    <i>
      <x v="363"/>
    </i>
    <i>
      <x v="371"/>
    </i>
    <i>
      <x v="795"/>
    </i>
    <i>
      <x v="779"/>
    </i>
    <i>
      <x v="780"/>
    </i>
    <i>
      <x v="782"/>
    </i>
    <i>
      <x v="784"/>
    </i>
    <i>
      <x v="794"/>
    </i>
    <i>
      <x v="786"/>
    </i>
    <i>
      <x v="789"/>
    </i>
    <i>
      <x v="787"/>
    </i>
    <i>
      <x v="781"/>
    </i>
    <i>
      <x v="788"/>
    </i>
    <i>
      <x v="857"/>
    </i>
    <i>
      <x v="856"/>
    </i>
    <i>
      <x v="1801"/>
    </i>
    <i>
      <x v="1802"/>
    </i>
    <i>
      <x v="525"/>
    </i>
    <i>
      <x v="524"/>
    </i>
    <i>
      <x v="377"/>
    </i>
    <i>
      <x v="272"/>
    </i>
    <i>
      <x v="390"/>
    </i>
    <i>
      <x v="386"/>
    </i>
    <i>
      <x v="385"/>
    </i>
    <i>
      <x v="392"/>
    </i>
    <i>
      <x v="380"/>
    </i>
    <i>
      <x v="379"/>
    </i>
    <i>
      <x v="382"/>
    </i>
    <i>
      <x v="383"/>
    </i>
    <i>
      <x v="384"/>
    </i>
    <i>
      <x v="391"/>
    </i>
    <i>
      <x v="387"/>
    </i>
    <i>
      <x v="464"/>
    </i>
    <i>
      <x v="388"/>
    </i>
    <i>
      <x v="381"/>
    </i>
    <i>
      <x v="389"/>
    </i>
    <i>
      <x v="1278"/>
    </i>
    <i>
      <x v="378"/>
    </i>
    <i>
      <x v="395"/>
    </i>
    <i>
      <x v="1306"/>
    </i>
    <i>
      <x v="374"/>
    </i>
    <i>
      <x v="632"/>
    </i>
    <i>
      <x v="634"/>
    </i>
    <i>
      <x v="631"/>
    </i>
    <i>
      <x v="541"/>
    </i>
    <i>
      <x v="1572"/>
    </i>
    <i>
      <x v="1571"/>
    </i>
    <i>
      <x v="1502"/>
    </i>
    <i>
      <x v="1503"/>
    </i>
    <i>
      <x v="1018"/>
    </i>
    <i>
      <x v="419"/>
    </i>
    <i>
      <x v="420"/>
    </i>
    <i>
      <x v="418"/>
    </i>
    <i>
      <x v="196"/>
    </i>
    <i>
      <x v="197"/>
    </i>
    <i>
      <x v="195"/>
    </i>
    <i>
      <x v="198"/>
    </i>
    <i>
      <x v="422"/>
    </i>
    <i>
      <x v="425"/>
    </i>
    <i>
      <x v="423"/>
    </i>
    <i>
      <x v="421"/>
    </i>
    <i>
      <x v="424"/>
    </i>
    <i>
      <x v="843"/>
    </i>
    <i>
      <x v="842"/>
    </i>
    <i>
      <x v="1274"/>
    </i>
    <i>
      <x v="1550"/>
    </i>
    <i>
      <x v="988"/>
    </i>
    <i>
      <x v="285"/>
    </i>
    <i>
      <x v="455"/>
    </i>
    <i>
      <x v="453"/>
    </i>
    <i>
      <x v="454"/>
    </i>
    <i>
      <x v="446"/>
    </i>
    <i>
      <x v="456"/>
    </i>
    <i>
      <x v="448"/>
    </i>
    <i>
      <x v="457"/>
    </i>
    <i>
      <x v="450"/>
    </i>
    <i>
      <x v="458"/>
    </i>
    <i>
      <x v="452"/>
    </i>
    <i>
      <x v="459"/>
    </i>
    <i>
      <x v="447"/>
    </i>
    <i>
      <x v="460"/>
    </i>
    <i>
      <x v="451"/>
    </i>
    <i>
      <x v="461"/>
    </i>
    <i>
      <x v="449"/>
    </i>
    <i>
      <x v="462"/>
    </i>
    <i>
      <x v="463"/>
    </i>
    <i>
      <x v="276"/>
    </i>
    <i>
      <x v="17"/>
    </i>
    <i>
      <x v="476"/>
    </i>
    <i>
      <x v="769"/>
    </i>
    <i>
      <x v="615"/>
    </i>
    <i>
      <x v="695"/>
    </i>
    <i>
      <x v="953"/>
    </i>
    <i>
      <x v="1055"/>
    </i>
    <i>
      <x v="1275"/>
    </i>
    <i>
      <x v="1364"/>
    </i>
    <i>
      <x v="1268"/>
    </i>
    <i>
      <x v="1109"/>
    </i>
    <i>
      <x v="1371"/>
    </i>
    <i>
      <x v="1582"/>
    </i>
    <i>
      <x v="1517"/>
    </i>
    <i>
      <x v="1581"/>
    </i>
    <i>
      <x v="678"/>
    </i>
    <i>
      <x v="978"/>
    </i>
    <i>
      <x v="1426"/>
    </i>
    <i>
      <x v="92"/>
    </i>
    <i>
      <x v="33"/>
    </i>
    <i>
      <x v="209"/>
    </i>
    <i>
      <x v="210"/>
    </i>
    <i>
      <x v="214"/>
    </i>
    <i>
      <x v="211"/>
    </i>
    <i>
      <x v="487"/>
    </i>
    <i>
      <x v="488"/>
    </i>
    <i>
      <x v="484"/>
    </i>
    <i>
      <x v="485"/>
    </i>
    <i>
      <x v="486"/>
    </i>
    <i>
      <x v="489"/>
    </i>
    <i>
      <x v="482"/>
    </i>
    <i>
      <x v="490"/>
    </i>
    <i>
      <x v="483"/>
    </i>
    <i>
      <x v="491"/>
    </i>
    <i>
      <x v="1840"/>
    </i>
    <i>
      <x v="494"/>
    </i>
    <i>
      <x v="501"/>
    </i>
    <i>
      <x v="622"/>
    </i>
    <i>
      <x v="26"/>
    </i>
    <i>
      <x v="393"/>
    </i>
    <i>
      <x v="1639"/>
    </i>
    <i>
      <x v="1865"/>
    </i>
    <i>
      <x v="521"/>
    </i>
    <i>
      <x v="478"/>
    </i>
    <i>
      <x v="471"/>
    </i>
    <i>
      <x v="470"/>
    </i>
    <i>
      <x v="472"/>
    </i>
    <i>
      <x v="523"/>
    </i>
    <i>
      <x v="473"/>
    </i>
    <i>
      <x v="477"/>
    </i>
    <i>
      <x v="474"/>
    </i>
    <i>
      <x v="475"/>
    </i>
    <i>
      <x v="522"/>
    </i>
    <i>
      <x v="721"/>
    </i>
    <i>
      <x v="1411"/>
    </i>
    <i>
      <x v="508"/>
    </i>
    <i>
      <x v="532"/>
    </i>
    <i>
      <x v="534"/>
    </i>
    <i>
      <x v="533"/>
    </i>
    <i>
      <x v="722"/>
    </i>
    <i>
      <x v="540"/>
    </i>
    <i>
      <x v="536"/>
    </i>
    <i>
      <x v="400"/>
    </i>
    <i>
      <x v="537"/>
    </i>
    <i>
      <x v="535"/>
    </i>
    <i>
      <x v="538"/>
    </i>
    <i>
      <x v="398"/>
    </i>
    <i>
      <x v="539"/>
    </i>
    <i>
      <x v="683"/>
    </i>
    <i>
      <x v="627"/>
    </i>
    <i>
      <x v="1300"/>
    </i>
    <i>
      <x v="1216"/>
    </i>
    <i>
      <x v="1579"/>
    </i>
    <i>
      <x v="1573"/>
    </i>
    <i>
      <x v="31"/>
    </i>
    <i>
      <x v="250"/>
    </i>
    <i>
      <x v="1408"/>
    </i>
    <i>
      <x v="16"/>
    </i>
    <i>
      <x v="46"/>
    </i>
    <i>
      <x v="507"/>
    </i>
    <i>
      <x v="509"/>
    </i>
    <i>
      <x v="511"/>
    </i>
    <i>
      <x v="550"/>
    </i>
    <i>
      <x v="512"/>
    </i>
    <i>
      <x v="510"/>
    </i>
    <i>
      <x v="513"/>
    </i>
    <i>
      <x v="992"/>
    </i>
    <i>
      <x v="991"/>
    </i>
    <i>
      <x v="1104"/>
    </i>
    <i>
      <x v="1103"/>
    </i>
    <i>
      <x v="1113"/>
    </i>
    <i>
      <x v="1110"/>
    </i>
    <i>
      <x v="1116"/>
    </i>
    <i>
      <x v="1120"/>
    </i>
    <i>
      <x v="1112"/>
    </i>
    <i>
      <x v="1108"/>
    </i>
    <i>
      <x v="1117"/>
    </i>
    <i>
      <x v="1115"/>
    </i>
    <i>
      <x v="1663"/>
    </i>
    <i>
      <x v="1666"/>
    </i>
    <i>
      <x v="585"/>
    </i>
    <i>
      <x v="19"/>
    </i>
    <i>
      <x v="514"/>
    </i>
    <i>
      <x v="553"/>
    </i>
    <i>
      <x v="552"/>
    </i>
    <i>
      <x v="545"/>
    </i>
    <i>
      <x v="551"/>
    </i>
    <i>
      <x v="547"/>
    </i>
    <i>
      <x v="549"/>
    </i>
    <i>
      <x v="548"/>
    </i>
    <i>
      <x v="567"/>
    </i>
    <i>
      <x v="587"/>
    </i>
    <i>
      <x v="574"/>
    </i>
    <i>
      <x v="572"/>
    </i>
    <i>
      <x v="586"/>
    </i>
    <i>
      <x v="584"/>
    </i>
    <i>
      <x v="726"/>
    </i>
    <i>
      <x v="555"/>
    </i>
    <i>
      <x v="576"/>
    </i>
    <i>
      <x v="571"/>
    </i>
    <i>
      <x v="578"/>
    </i>
    <i>
      <x v="560"/>
    </i>
    <i>
      <x v="580"/>
    </i>
    <i>
      <x v="561"/>
    </i>
    <i>
      <x v="557"/>
    </i>
    <i>
      <x v="554"/>
    </i>
    <i>
      <x v="559"/>
    </i>
    <i>
      <x v="562"/>
    </i>
    <i>
      <x v="582"/>
    </i>
    <i>
      <x v="563"/>
    </i>
    <i>
      <x v="575"/>
    </i>
    <i>
      <x v="564"/>
    </i>
    <i>
      <x v="579"/>
    </i>
    <i>
      <x v="565"/>
    </i>
    <i>
      <x v="558"/>
    </i>
    <i>
      <x v="566"/>
    </i>
    <i>
      <x v="583"/>
    </i>
    <i>
      <x v="573"/>
    </i>
    <i>
      <x v="556"/>
    </i>
    <i>
      <x v="568"/>
    </i>
    <i>
      <x v="577"/>
    </i>
    <i>
      <x v="569"/>
    </i>
    <i>
      <x v="581"/>
    </i>
    <i>
      <x v="570"/>
    </i>
    <i>
      <x v="994"/>
    </i>
    <i>
      <x v="1105"/>
    </i>
    <i>
      <x v="1102"/>
    </i>
    <i>
      <x v="1106"/>
    </i>
    <i>
      <x v="993"/>
    </i>
    <i>
      <x v="1100"/>
    </i>
    <i>
      <x v="1101"/>
    </i>
    <i>
      <x v="990"/>
    </i>
    <i>
      <x v="1107"/>
    </i>
    <i>
      <x v="989"/>
    </i>
    <i>
      <x v="1098"/>
    </i>
    <i>
      <x v="1114"/>
    </i>
    <i>
      <x v="1111"/>
    </i>
    <i>
      <x v="1664"/>
    </i>
    <i>
      <x v="1718"/>
    </i>
    <i>
      <x v="1667"/>
    </i>
    <i>
      <x v="1665"/>
    </i>
    <i>
      <x v="249"/>
    </i>
    <i>
      <x v="248"/>
    </i>
    <i>
      <x v="372"/>
    </i>
    <i>
      <x v="373"/>
    </i>
    <i>
      <x v="589"/>
    </i>
    <i>
      <x v="592"/>
    </i>
    <i>
      <x v="593"/>
    </i>
    <i>
      <x v="591"/>
    </i>
    <i>
      <x v="590"/>
    </i>
    <i>
      <x v="137"/>
    </i>
    <i>
      <x v="613"/>
    </i>
    <i>
      <x v="597"/>
    </i>
    <i>
      <x v="609"/>
    </i>
    <i>
      <x v="598"/>
    </i>
    <i>
      <x v="611"/>
    </i>
    <i>
      <x v="599"/>
    </i>
    <i>
      <x v="600"/>
    </i>
    <i>
      <x v="601"/>
    </i>
    <i>
      <x v="595"/>
    </i>
    <i>
      <x v="602"/>
    </i>
    <i>
      <x v="596"/>
    </i>
    <i>
      <x v="603"/>
    </i>
    <i>
      <x v="594"/>
    </i>
    <i>
      <x v="604"/>
    </i>
    <i>
      <x v="610"/>
    </i>
    <i>
      <x v="605"/>
    </i>
    <i>
      <x v="608"/>
    </i>
    <i>
      <x v="606"/>
    </i>
    <i>
      <x v="612"/>
    </i>
    <i>
      <x v="607"/>
    </i>
    <i>
      <x v="1870"/>
    </i>
    <i>
      <x v="621"/>
    </i>
    <i>
      <x v="203"/>
    </i>
    <i>
      <x v="1130"/>
    </i>
    <i>
      <x v="633"/>
    </i>
    <i>
      <x v="630"/>
    </i>
    <i>
      <x v="637"/>
    </i>
    <i>
      <x v="638"/>
    </i>
    <i>
      <x v="399"/>
    </i>
    <i>
      <x v="639"/>
    </i>
    <i>
      <x v="640"/>
    </i>
    <i>
      <x v="142"/>
    </i>
    <i>
      <x v="50"/>
    </i>
    <i>
      <x v="51"/>
    </i>
    <i>
      <x v="417"/>
    </i>
    <i>
      <x v="280"/>
    </i>
    <i>
      <x v="796"/>
    </i>
    <i>
      <x v="641"/>
    </i>
    <i>
      <x v="1627"/>
    </i>
    <i>
      <x v="1536"/>
    </i>
    <i>
      <x v="1496"/>
    </i>
    <i>
      <x v="1857"/>
    </i>
    <i>
      <x v="1858"/>
    </i>
    <i>
      <x v="302"/>
    </i>
    <i>
      <x v="531"/>
    </i>
    <i>
      <x v="642"/>
    </i>
    <i>
      <x v="643"/>
    </i>
    <i>
      <x v="713"/>
    </i>
    <i>
      <x v="727"/>
    </i>
    <i>
      <x v="1396"/>
    </i>
    <i>
      <x v="1855"/>
    </i>
    <i>
      <x v="644"/>
    </i>
    <i>
      <x v="1312"/>
    </i>
    <i>
      <x v="1311"/>
    </i>
    <i>
      <x v="544"/>
    </i>
    <i>
      <x v="265"/>
    </i>
    <i>
      <x v="194"/>
    </i>
    <i>
      <x v="648"/>
    </i>
    <i>
      <x v="651"/>
    </i>
    <i>
      <x v="647"/>
    </i>
    <i>
      <x v="1625"/>
    </i>
    <i>
      <x v="1344"/>
    </i>
    <i>
      <x v="658"/>
    </i>
    <i>
      <x v="661"/>
    </i>
    <i>
      <x v="659"/>
    </i>
    <i>
      <x v="660"/>
    </i>
    <i>
      <x v="1147"/>
    </i>
    <i>
      <x v="1617"/>
    </i>
    <i>
      <x v="258"/>
    </i>
    <i>
      <x v="1593"/>
    </i>
    <i>
      <x v="252"/>
    </i>
    <i>
      <x v="251"/>
    </i>
    <i>
      <x v="667"/>
    </i>
    <i>
      <x v="668"/>
    </i>
    <i>
      <x v="664"/>
    </i>
    <i>
      <x v="665"/>
    </i>
    <i>
      <x v="666"/>
    </i>
    <i>
      <x v="1013"/>
    </i>
    <i>
      <x v="1430"/>
    </i>
    <i>
      <x v="1428"/>
    </i>
    <i>
      <x v="1429"/>
    </i>
    <i>
      <x v="1899"/>
    </i>
    <i>
      <x v="1898"/>
    </i>
    <i>
      <x v="1856"/>
    </i>
    <i>
      <x v="283"/>
    </i>
    <i>
      <x v="1413"/>
    </i>
    <i>
      <x v="1405"/>
    </i>
    <i>
      <x v="1099"/>
    </i>
    <i>
      <x v="21"/>
    </i>
    <i>
      <x v="1279"/>
    </i>
    <i>
      <x v="1328"/>
    </i>
    <i>
      <x v="805"/>
    </i>
    <i>
      <x v="783"/>
    </i>
    <i>
      <x v="785"/>
    </i>
    <i>
      <x/>
    </i>
    <i>
      <x v="1409"/>
    </i>
    <i>
      <x v="718"/>
    </i>
    <i>
      <x v="717"/>
    </i>
    <i>
      <x v="284"/>
    </i>
    <i>
      <x v="720"/>
    </i>
    <i>
      <x v="719"/>
    </i>
    <i>
      <x v="30"/>
    </i>
    <i>
      <x v="1470"/>
    </i>
    <i>
      <x v="1849"/>
    </i>
    <i>
      <x v="725"/>
    </i>
    <i>
      <x v="724"/>
    </i>
    <i>
      <x v="1021"/>
    </i>
    <i>
      <x v="1291"/>
    </i>
    <i>
      <x v="1759"/>
    </i>
    <i>
      <x v="1793"/>
    </i>
    <i>
      <x v="1776"/>
    </i>
    <i>
      <x v="1778"/>
    </i>
    <i>
      <x v="264"/>
    </i>
    <i>
      <x v="1602"/>
    </i>
    <i>
      <x v="77"/>
    </i>
    <i>
      <x v="1294"/>
    </i>
    <i>
      <x v="192"/>
    </i>
    <i>
      <x v="193"/>
    </i>
    <i>
      <x v="177"/>
    </i>
    <i>
      <x v="185"/>
    </i>
    <i>
      <x v="178"/>
    </i>
    <i>
      <x v="70"/>
    </i>
    <i>
      <x v="179"/>
    </i>
    <i>
      <x v="186"/>
    </i>
    <i>
      <x v="75"/>
    </i>
    <i>
      <x v="188"/>
    </i>
    <i>
      <x v="76"/>
    </i>
    <i>
      <x v="190"/>
    </i>
    <i>
      <x v="183"/>
    </i>
    <i>
      <x v="72"/>
    </i>
    <i>
      <x v="180"/>
    </i>
    <i>
      <x v="182"/>
    </i>
    <i>
      <x v="78"/>
    </i>
    <i>
      <x v="69"/>
    </i>
    <i>
      <x v="79"/>
    </i>
    <i>
      <x v="187"/>
    </i>
    <i>
      <x v="80"/>
    </i>
    <i>
      <x v="191"/>
    </i>
    <i>
      <x v="84"/>
    </i>
    <i>
      <x v="184"/>
    </i>
    <i>
      <x v="181"/>
    </i>
    <i>
      <x v="189"/>
    </i>
    <i>
      <x v="81"/>
    </i>
    <i>
      <x v="71"/>
    </i>
    <i>
      <x v="82"/>
    </i>
    <i>
      <x v="73"/>
    </i>
    <i>
      <x v="83"/>
    </i>
    <i>
      <x v="741"/>
    </i>
    <i>
      <x v="743"/>
    </i>
    <i>
      <x v="744"/>
    </i>
    <i>
      <x v="732"/>
    </i>
    <i>
      <x v="745"/>
    </i>
    <i>
      <x v="734"/>
    </i>
    <i>
      <x v="746"/>
    </i>
    <i>
      <x v="736"/>
    </i>
    <i>
      <x v="747"/>
    </i>
    <i>
      <x v="738"/>
    </i>
    <i>
      <x v="748"/>
    </i>
    <i>
      <x v="740"/>
    </i>
    <i>
      <x v="749"/>
    </i>
    <i>
      <x v="742"/>
    </i>
    <i>
      <x v="750"/>
    </i>
    <i>
      <x v="733"/>
    </i>
    <i>
      <x v="751"/>
    </i>
    <i>
      <x v="737"/>
    </i>
    <i>
      <x v="752"/>
    </i>
    <i>
      <x v="649"/>
    </i>
    <i>
      <x v="753"/>
    </i>
    <i>
      <x v="735"/>
    </i>
    <i>
      <x v="754"/>
    </i>
    <i>
      <x v="731"/>
    </i>
    <i>
      <x v="650"/>
    </i>
    <i>
      <x v="739"/>
    </i>
    <i>
      <x v="1246"/>
    </i>
    <i>
      <x v="1133"/>
    </i>
    <i>
      <x v="1245"/>
    </i>
    <i>
      <x v="1243"/>
    </i>
    <i>
      <x v="1239"/>
    </i>
    <i>
      <x v="1241"/>
    </i>
    <i>
      <x v="1280"/>
    </i>
    <i>
      <x v="1288"/>
    </i>
    <i>
      <x v="755"/>
    </i>
    <i>
      <x v="1535"/>
    </i>
    <i>
      <x v="1534"/>
    </i>
    <i>
      <x v="1242"/>
    </i>
    <i>
      <x v="1240"/>
    </i>
    <i>
      <x v="1244"/>
    </i>
    <i>
      <x v="117"/>
    </i>
    <i>
      <x v="118"/>
    </i>
    <i>
      <x v="119"/>
    </i>
    <i>
      <x v="126"/>
    </i>
    <i>
      <x v="765"/>
    </i>
    <i>
      <x v="763"/>
    </i>
    <i>
      <x v="730"/>
    </i>
    <i>
      <x v="764"/>
    </i>
    <i>
      <x v="756"/>
    </i>
    <i>
      <x v="729"/>
    </i>
    <i>
      <x v="759"/>
    </i>
    <i>
      <x v="766"/>
    </i>
    <i>
      <x v="762"/>
    </i>
    <i>
      <x v="767"/>
    </i>
    <i>
      <x v="757"/>
    </i>
    <i>
      <x v="768"/>
    </i>
    <i>
      <x v="728"/>
    </i>
    <i>
      <x v="761"/>
    </i>
    <i>
      <x v="864"/>
    </i>
    <i>
      <x v="1121"/>
    </i>
    <i>
      <x v="1122"/>
    </i>
    <i>
      <x v="1421"/>
    </i>
    <i>
      <x v="1900"/>
    </i>
    <i>
      <x v="1742"/>
    </i>
    <i>
      <x v="775"/>
    </i>
    <i>
      <x v="776"/>
    </i>
    <i>
      <x v="1700"/>
    </i>
    <i>
      <x v="806"/>
    </i>
    <i>
      <x v="814"/>
    </i>
    <i>
      <x v="799"/>
    </i>
    <i>
      <x v="815"/>
    </i>
    <i>
      <x v="801"/>
    </i>
    <i>
      <x v="816"/>
    </i>
    <i>
      <x v="803"/>
    </i>
    <i>
      <x v="817"/>
    </i>
    <i>
      <x v="802"/>
    </i>
    <i>
      <x v="800"/>
    </i>
    <i>
      <x v="823"/>
    </i>
    <i>
      <x v="807"/>
    </i>
    <i>
      <x v="809"/>
    </i>
    <i>
      <x v="804"/>
    </i>
    <i>
      <x v="811"/>
    </i>
    <i>
      <x v="818"/>
    </i>
    <i>
      <x v="813"/>
    </i>
    <i>
      <x v="819"/>
    </i>
    <i>
      <x v="810"/>
    </i>
    <i>
      <x v="820"/>
    </i>
    <i>
      <x v="808"/>
    </i>
    <i>
      <x v="821"/>
    </i>
    <i>
      <x v="812"/>
    </i>
    <i>
      <x v="822"/>
    </i>
    <i>
      <x v="831"/>
    </i>
    <i>
      <x v="826"/>
    </i>
    <i>
      <x v="824"/>
    </i>
    <i>
      <x v="825"/>
    </i>
    <i>
      <x v="850"/>
    </i>
    <i>
      <x v="1804"/>
    </i>
    <i>
      <x v="624"/>
    </i>
    <i>
      <x v="827"/>
    </i>
    <i>
      <x v="828"/>
    </i>
    <i>
      <x v="830"/>
    </i>
    <i>
      <x v="829"/>
    </i>
    <i>
      <x v="619"/>
    </i>
    <i>
      <x v="618"/>
    </i>
    <i>
      <x v="617"/>
    </i>
    <i>
      <x v="616"/>
    </i>
    <i>
      <x v="1596"/>
    </i>
    <i>
      <x v="1016"/>
    </i>
    <i>
      <x v="1017"/>
    </i>
    <i>
      <x v="838"/>
    </i>
    <i>
      <x v="840"/>
    </i>
    <i>
      <x v="839"/>
    </i>
    <i>
      <x v="841"/>
    </i>
    <i>
      <x v="1580"/>
    </i>
    <i>
      <x v="1643"/>
    </i>
    <i>
      <x v="852"/>
    </i>
    <i>
      <x v="851"/>
    </i>
    <i>
      <x v="1206"/>
    </i>
    <i>
      <x v="625"/>
    </i>
    <i>
      <x v="974"/>
    </i>
    <i>
      <x v="832"/>
    </i>
    <i>
      <x v="854"/>
    </i>
    <i>
      <x v="853"/>
    </i>
    <i>
      <x v="1651"/>
    </i>
    <i>
      <x v="1648"/>
    </i>
    <i>
      <x v="1650"/>
    </i>
    <i>
      <x v="1649"/>
    </i>
    <i>
      <x v="1712"/>
    </i>
    <i>
      <x v="1713"/>
    </i>
    <i>
      <x v="1707"/>
    </i>
    <i>
      <x v="1711"/>
    </i>
    <i>
      <x v="1710"/>
    </i>
    <i>
      <x v="1706"/>
    </i>
    <i>
      <x v="298"/>
    </i>
    <i>
      <x v="860"/>
    </i>
    <i>
      <x v="861"/>
    </i>
    <i>
      <x v="862"/>
    </i>
    <i>
      <x v="1610"/>
    </i>
    <i>
      <x v="1608"/>
    </i>
    <i>
      <x v="1854"/>
    </i>
    <i>
      <x v="620"/>
    </i>
    <i>
      <x v="996"/>
    </i>
    <i>
      <x v="995"/>
    </i>
    <i>
      <x v="527"/>
    </i>
    <i>
      <x v="296"/>
    </i>
    <i>
      <x v="295"/>
    </i>
    <i>
      <x v="294"/>
    </i>
    <i>
      <x v="293"/>
    </i>
    <i>
      <x v="526"/>
    </i>
    <i>
      <x v="292"/>
    </i>
    <i>
      <x v="865"/>
    </i>
    <i>
      <x v="866"/>
    </i>
    <i>
      <x v="1543"/>
    </i>
    <i>
      <x v="1410"/>
    </i>
    <i>
      <x v="723"/>
    </i>
    <i>
      <x v="1084"/>
    </i>
    <i>
      <x v="1085"/>
    </i>
    <i>
      <x v="1081"/>
    </i>
    <i>
      <x v="1083"/>
    </i>
    <i>
      <x v="1082"/>
    </i>
    <i>
      <x v="1299"/>
    </i>
    <i>
      <x v="1124"/>
    </i>
    <i>
      <x v="925"/>
    </i>
    <i>
      <x v="836"/>
    </i>
    <i>
      <x v="834"/>
    </i>
    <i>
      <x v="837"/>
    </i>
    <i>
      <x v="835"/>
    </i>
    <i>
      <x v="833"/>
    </i>
    <i>
      <x v="1331"/>
    </i>
    <i>
      <x v="906"/>
    </i>
    <i>
      <x v="904"/>
    </i>
    <i>
      <x v="907"/>
    </i>
    <i>
      <x v="905"/>
    </i>
    <i>
      <x v="479"/>
    </i>
    <i>
      <x v="915"/>
    </i>
    <i>
      <x v="911"/>
    </i>
    <i>
      <x v="916"/>
    </i>
    <i>
      <x v="912"/>
    </i>
    <i>
      <x v="918"/>
    </i>
    <i>
      <x v="913"/>
    </i>
    <i>
      <x v="920"/>
    </i>
    <i>
      <x v="914"/>
    </i>
    <i>
      <x v="917"/>
    </i>
    <i>
      <x v="1078"/>
    </i>
    <i>
      <x v="919"/>
    </i>
    <i>
      <x v="910"/>
    </i>
    <i>
      <x v="1079"/>
    </i>
    <i>
      <x v="1584"/>
    </i>
    <i>
      <x v="921"/>
    </i>
    <i>
      <x v="777"/>
    </i>
    <i>
      <x v="1193"/>
    </i>
    <i>
      <x v="923"/>
    </i>
    <i>
      <x v="924"/>
    </i>
    <i>
      <x v="689"/>
    </i>
    <i>
      <x v="691"/>
    </i>
    <i>
      <x v="690"/>
    </i>
    <i>
      <x v="1626"/>
    </i>
    <i>
      <x v="934"/>
    </i>
    <i>
      <x v="935"/>
    </i>
    <i>
      <x v="927"/>
    </i>
    <i>
      <x v="936"/>
    </i>
    <i>
      <x v="929"/>
    </i>
    <i>
      <x v="937"/>
    </i>
    <i>
      <x v="931"/>
    </i>
    <i>
      <x v="938"/>
    </i>
    <i>
      <x v="933"/>
    </i>
    <i>
      <x v="939"/>
    </i>
    <i>
      <x v="928"/>
    </i>
    <i>
      <x v="940"/>
    </i>
    <i>
      <x v="932"/>
    </i>
    <i>
      <x v="874"/>
    </i>
    <i>
      <x v="930"/>
    </i>
    <i>
      <x v="870"/>
    </i>
    <i>
      <x v="871"/>
    </i>
    <i>
      <x v="926"/>
    </i>
    <i>
      <x v="778"/>
    </i>
    <i>
      <x v="969"/>
    </i>
    <i>
      <x v="967"/>
    </i>
    <i>
      <x v="946"/>
    </i>
    <i>
      <x v="968"/>
    </i>
    <i>
      <x v="950"/>
    </i>
    <i>
      <x v="964"/>
    </i>
    <i>
      <x v="945"/>
    </i>
    <i>
      <x v="965"/>
    </i>
    <i>
      <x v="955"/>
    </i>
    <i>
      <x v="966"/>
    </i>
    <i>
      <x v="957"/>
    </i>
    <i>
      <x v="949"/>
    </i>
    <i>
      <x v="959"/>
    </i>
    <i>
      <x v="951"/>
    </i>
    <i>
      <x v="961"/>
    </i>
    <i>
      <x v="952"/>
    </i>
    <i>
      <x v="963"/>
    </i>
    <i>
      <x v="947"/>
    </i>
    <i>
      <x v="956"/>
    </i>
    <i>
      <x v="948"/>
    </i>
    <i>
      <x v="960"/>
    </i>
    <i>
      <x v="941"/>
    </i>
    <i>
      <x v="954"/>
    </i>
    <i>
      <x v="942"/>
    </i>
    <i>
      <x v="962"/>
    </i>
    <i>
      <x v="943"/>
    </i>
    <i>
      <x v="958"/>
    </i>
    <i>
      <x v="944"/>
    </i>
    <i>
      <x v="1868"/>
    </i>
    <i>
      <x v="202"/>
    </i>
    <i>
      <x v="970"/>
    </i>
    <i>
      <x v="971"/>
    </i>
    <i>
      <x v="1874"/>
    </i>
    <i>
      <x v="973"/>
    </i>
    <i>
      <x v="972"/>
    </i>
    <i>
      <x v="975"/>
    </i>
    <i>
      <x v="976"/>
    </i>
    <i>
      <x v="977"/>
    </i>
    <i>
      <x v="542"/>
    </i>
    <i>
      <x v="480"/>
    </i>
    <i>
      <x v="481"/>
    </i>
    <i>
      <x v="981"/>
    </i>
    <i>
      <x v="982"/>
    </i>
    <i>
      <x v="980"/>
    </i>
    <i>
      <x v="1843"/>
    </i>
    <i>
      <x v="1847"/>
    </i>
    <i>
      <x v="1841"/>
    </i>
    <i>
      <x v="1842"/>
    </i>
    <i>
      <x v="1848"/>
    </i>
    <i>
      <x v="1844"/>
    </i>
    <i>
      <x v="1846"/>
    </i>
    <i>
      <x v="1845"/>
    </i>
    <i>
      <x v="34"/>
    </i>
    <i>
      <x v="986"/>
    </i>
    <i>
      <x v="983"/>
    </i>
    <i>
      <x v="987"/>
    </i>
    <i>
      <x v="985"/>
    </i>
    <i>
      <x v="984"/>
    </i>
    <i>
      <x v="1307"/>
    </i>
    <i>
      <x v="1308"/>
    </i>
    <i>
      <x v="1218"/>
    </i>
    <i>
      <x v="1309"/>
    </i>
    <i>
      <x v="1310"/>
    </i>
    <i>
      <x v="1743"/>
    </i>
    <i>
      <x v="1662"/>
    </i>
    <i>
      <x v="1035"/>
    </i>
    <i>
      <x v="1036"/>
    </i>
    <i>
      <x v="278"/>
    </i>
    <i>
      <x v="1123"/>
    </i>
    <i>
      <x v="1853"/>
    </i>
    <i>
      <x v="876"/>
    </i>
    <i>
      <x v="880"/>
    </i>
    <i>
      <x v="1187"/>
    </i>
    <i>
      <x v="267"/>
    </i>
    <i>
      <x v="282"/>
    </i>
    <i>
      <x v="999"/>
    </i>
    <i>
      <x v="997"/>
    </i>
    <i>
      <x v="998"/>
    </i>
    <i>
      <x v="1654"/>
    </i>
    <i>
      <x v="1533"/>
    </i>
    <i>
      <x v="1000"/>
    </i>
    <i>
      <x v="1001"/>
    </i>
    <i>
      <x v="1003"/>
    </i>
    <i>
      <x v="1004"/>
    </i>
    <i>
      <x v="1002"/>
    </i>
    <i>
      <x v="1006"/>
    </i>
    <i>
      <x v="1005"/>
    </i>
    <i>
      <x v="1601"/>
    </i>
    <i>
      <x v="1600"/>
    </i>
    <i>
      <x v="23"/>
    </i>
    <i>
      <x v="133"/>
    </i>
    <i>
      <x v="5"/>
    </i>
    <i>
      <x v="792"/>
    </i>
    <i>
      <x v="793"/>
    </i>
    <i>
      <x v="790"/>
    </i>
    <i>
      <x v="791"/>
    </i>
    <i>
      <x v="1008"/>
    </i>
    <i>
      <x v="1009"/>
    </i>
    <i>
      <x v="1007"/>
    </i>
    <i>
      <x v="1138"/>
    </i>
    <i>
      <x v="1556"/>
    </i>
    <i>
      <x v="1010"/>
    </i>
    <i>
      <x v="1011"/>
    </i>
    <i>
      <x v="1501"/>
    </i>
    <i>
      <x v="261"/>
    </i>
    <i>
      <x v="1012"/>
    </i>
    <i>
      <x v="1557"/>
    </i>
    <i>
      <x v="1127"/>
    </i>
    <i>
      <x v="1030"/>
    </i>
    <i>
      <x v="1032"/>
    </i>
    <i>
      <x v="1090"/>
    </i>
    <i>
      <x v="1031"/>
    </i>
    <i>
      <x v="1033"/>
    </i>
    <i>
      <x v="1037"/>
    </i>
    <i>
      <x v="303"/>
    </i>
    <i>
      <x v="652"/>
    </i>
    <i>
      <x v="654"/>
    </i>
    <i>
      <x v="653"/>
    </i>
    <i>
      <x v="1038"/>
    </i>
    <i>
      <x v="1039"/>
    </i>
    <i>
      <x v="1027"/>
    </i>
    <i>
      <x v="1040"/>
    </i>
    <i>
      <x v="1213"/>
    </i>
    <i>
      <x v="1431"/>
    </i>
    <i>
      <x v="268"/>
    </i>
    <i>
      <x v="1045"/>
    </i>
    <i>
      <x v="1046"/>
    </i>
    <i>
      <x v="1047"/>
    </i>
    <i>
      <x v="1024"/>
    </i>
    <i>
      <x v="1048"/>
    </i>
    <i>
      <x v="1026"/>
    </i>
    <i>
      <x v="1049"/>
    </i>
    <i>
      <x v="1029"/>
    </i>
    <i>
      <x v="1050"/>
    </i>
    <i>
      <x v="1022"/>
    </i>
    <i>
      <x v="1051"/>
    </i>
    <i>
      <x v="1042"/>
    </i>
    <i>
      <x v="1052"/>
    </i>
    <i>
      <x v="1044"/>
    </i>
    <i>
      <x v="1053"/>
    </i>
    <i>
      <x v="1023"/>
    </i>
    <i>
      <x v="1054"/>
    </i>
    <i>
      <x v="1028"/>
    </i>
    <i>
      <x v="1025"/>
    </i>
    <i>
      <x v="873"/>
    </i>
    <i>
      <x v="1043"/>
    </i>
    <i>
      <x v="1041"/>
    </i>
    <i>
      <x v="872"/>
    </i>
    <i>
      <x v="868"/>
    </i>
    <i>
      <x v="1266"/>
    </i>
    <i>
      <x v="1211"/>
    </i>
    <i>
      <x v="1132"/>
    </i>
    <i>
      <x v="1212"/>
    </i>
    <i>
      <x v="1214"/>
    </i>
    <i>
      <x v="1595"/>
    </i>
    <i>
      <x v="1697"/>
    </i>
    <i>
      <x v="1699"/>
    </i>
    <i>
      <x v="1698"/>
    </i>
    <i>
      <x v="201"/>
    </i>
    <i>
      <x v="200"/>
    </i>
    <i>
      <x v="629"/>
    </i>
    <i>
      <x v="628"/>
    </i>
    <i>
      <x v="1057"/>
    </i>
    <i>
      <x v="922"/>
    </i>
    <i>
      <x v="1059"/>
    </i>
    <i>
      <x v="1058"/>
    </i>
    <i>
      <x v="1060"/>
    </i>
    <i>
      <x v="114"/>
    </i>
    <i>
      <x v="102"/>
    </i>
    <i>
      <x v="688"/>
    </i>
    <i>
      <x v="687"/>
    </i>
    <i>
      <x v="686"/>
    </i>
    <i>
      <x v="1063"/>
    </i>
    <i>
      <x v="1068"/>
    </i>
    <i>
      <x v="1064"/>
    </i>
    <i>
      <x v="1065"/>
    </i>
    <i>
      <x v="1061"/>
    </i>
    <i>
      <x v="1066"/>
    </i>
    <i>
      <x v="848"/>
    </i>
    <i>
      <x v="1067"/>
    </i>
    <i>
      <x v="1062"/>
    </i>
    <i>
      <x v="1071"/>
    </i>
    <i>
      <x v="1334"/>
    </i>
    <i>
      <x v="1505"/>
    </i>
    <i>
      <x v="1506"/>
    </i>
    <i>
      <x v="1532"/>
    </i>
    <i>
      <x v="1598"/>
    </i>
    <i>
      <x v="1892"/>
    </i>
    <i>
      <x v="1893"/>
    </i>
    <i>
      <x v="1894"/>
    </i>
    <i>
      <x v="1891"/>
    </i>
    <i>
      <x v="1890"/>
    </i>
    <i>
      <x v="1069"/>
    </i>
    <i>
      <x v="1524"/>
    </i>
    <i>
      <x v="1077"/>
    </i>
    <i>
      <x v="1076"/>
    </i>
    <i>
      <x v="1569"/>
    </i>
    <i>
      <x v="162"/>
    </i>
    <i>
      <x v="291"/>
    </i>
    <i>
      <x v="290"/>
    </i>
    <i>
      <x v="506"/>
    </i>
    <i>
      <x v="502"/>
    </i>
    <i>
      <x v="543"/>
    </i>
    <i>
      <x v="503"/>
    </i>
    <i>
      <x v="351"/>
    </i>
    <i>
      <x v="504"/>
    </i>
    <i>
      <x v="500"/>
    </i>
    <i>
      <x v="505"/>
    </i>
    <i>
      <x v="1125"/>
    </i>
    <i>
      <x v="1126"/>
    </i>
    <i>
      <x v="1128"/>
    </i>
    <i>
      <x v="58"/>
    </i>
    <i>
      <x v="1129"/>
    </i>
    <i>
      <x v="1618"/>
    </i>
    <i>
      <x v="1136"/>
    </i>
    <i>
      <x v="1135"/>
    </i>
    <i>
      <x v="1134"/>
    </i>
    <i>
      <x v="1015"/>
    </i>
    <i>
      <x v="1142"/>
    </i>
    <i>
      <x v="1143"/>
    </i>
    <i>
      <x v="1144"/>
    </i>
    <i>
      <x v="1145"/>
    </i>
    <i>
      <x v="1146"/>
    </i>
    <i>
      <x v="1800"/>
    </i>
    <i>
      <x v="1156"/>
    </i>
    <i>
      <x v="529"/>
    </i>
    <i>
      <x v="528"/>
    </i>
    <i>
      <x v="770"/>
    </i>
    <i>
      <x v="771"/>
    </i>
    <i>
      <x v="774"/>
    </i>
    <i>
      <x v="772"/>
    </i>
    <i>
      <x v="773"/>
    </i>
    <i>
      <x v="1152"/>
    </i>
    <i>
      <x v="1149"/>
    </i>
    <i>
      <x v="1150"/>
    </i>
    <i>
      <x v="1153"/>
    </i>
    <i>
      <x v="1151"/>
    </i>
    <i>
      <x v="1644"/>
    </i>
    <i>
      <x v="1869"/>
    </i>
    <i>
      <x v="1155"/>
    </i>
    <i>
      <x v="1154"/>
    </i>
    <i>
      <x v="1158"/>
    </i>
    <i>
      <x v="1159"/>
    </i>
    <i>
      <x v="1157"/>
    </i>
    <i>
      <x v="1542"/>
    </i>
    <i>
      <x v="1540"/>
    </i>
    <i>
      <x v="1539"/>
    </i>
    <i>
      <x v="1336"/>
    </i>
    <i>
      <x v="1161"/>
    </i>
    <i>
      <x v="1554"/>
    </i>
    <i>
      <x v="1538"/>
    </i>
    <i>
      <x v="1603"/>
    </i>
    <i>
      <x v="1162"/>
    </i>
    <i>
      <x v="517"/>
    </i>
    <i>
      <x v="516"/>
    </i>
    <i>
      <x v="520"/>
    </i>
    <i>
      <x v="518"/>
    </i>
    <i>
      <x v="515"/>
    </i>
    <i>
      <x v="519"/>
    </i>
    <i>
      <x v="1165"/>
    </i>
    <i>
      <x v="1166"/>
    </i>
    <i>
      <x v="1167"/>
    </i>
    <i>
      <x v="1168"/>
    </i>
    <i>
      <x v="1164"/>
    </i>
    <i>
      <x v="1169"/>
    </i>
    <i>
      <x v="1171"/>
    </i>
    <i>
      <x v="1170"/>
    </i>
    <i>
      <x v="1586"/>
    </i>
    <i>
      <x v="1173"/>
    </i>
    <i>
      <x v="468"/>
    </i>
    <i>
      <x v="1190"/>
    </i>
    <i>
      <x v="1191"/>
    </i>
    <i>
      <x v="1192"/>
    </i>
    <i>
      <x v="1188"/>
    </i>
    <i>
      <x v="1189"/>
    </i>
    <i>
      <x v="199"/>
    </i>
    <i>
      <x v="136"/>
    </i>
    <i>
      <x v="1195"/>
    </i>
    <i>
      <x v="1194"/>
    </i>
    <i>
      <x v="1201"/>
    </i>
    <i>
      <x v="1197"/>
    </i>
    <i>
      <x v="1196"/>
    </i>
    <i>
      <x v="1198"/>
    </i>
    <i>
      <x v="1200"/>
    </i>
    <i>
      <x v="1199"/>
    </i>
    <i>
      <x v="406"/>
    </i>
    <i>
      <x v="635"/>
    </i>
    <i>
      <x v="1324"/>
    </i>
    <i>
      <x v="1202"/>
    </i>
    <i>
      <x v="1597"/>
    </i>
    <i>
      <x v="1204"/>
    </i>
    <i>
      <x v="885"/>
    </i>
    <i>
      <x v="1215"/>
    </i>
    <i>
      <x v="225"/>
    </i>
    <i>
      <x v="1370"/>
    </i>
    <i>
      <x v="1217"/>
    </i>
    <i>
      <x v="679"/>
    </i>
    <i>
      <x v="1086"/>
    </i>
    <i>
      <x v="1224"/>
    </i>
    <i>
      <x v="1624"/>
    </i>
    <i>
      <x v="1226"/>
    </i>
    <i>
      <x v="1228"/>
    </i>
    <i>
      <x v="1227"/>
    </i>
    <i>
      <x v="1555"/>
    </i>
    <i>
      <x v="1867"/>
    </i>
    <i>
      <x v="680"/>
    </i>
    <i>
      <x v="879"/>
    </i>
    <i>
      <x v="1087"/>
    </i>
    <i>
      <x v="1222"/>
    </i>
    <i>
      <x v="1225"/>
    </i>
    <i>
      <x v="1232"/>
    </i>
    <i>
      <x v="1231"/>
    </i>
    <i>
      <x v="1223"/>
    </i>
    <i>
      <x v="1230"/>
    </i>
    <i>
      <x v="1229"/>
    </i>
    <i>
      <x v="869"/>
    </i>
    <i>
      <x v="1283"/>
    </i>
    <i>
      <x v="1236"/>
    </i>
    <i>
      <x v="1282"/>
    </i>
    <i>
      <x v="1235"/>
    </i>
    <i>
      <x v="1234"/>
    </i>
    <i>
      <x v="1719"/>
    </i>
    <i>
      <x v="1694"/>
    </i>
    <i>
      <x v="1716"/>
    </i>
    <i>
      <x v="1178"/>
    </i>
    <i>
      <x v="1183"/>
    </i>
    <i>
      <x v="1887"/>
    </i>
    <i>
      <x v="1886"/>
    </i>
    <i>
      <x v="275"/>
    </i>
    <i>
      <x v="1255"/>
    </i>
    <i>
      <x v="1259"/>
    </i>
    <i>
      <x v="1250"/>
    </i>
    <i>
      <x v="1256"/>
    </i>
    <i>
      <x v="1251"/>
    </i>
    <i>
      <x v="1254"/>
    </i>
    <i>
      <x v="1252"/>
    </i>
    <i>
      <x v="1258"/>
    </i>
    <i>
      <x v="1253"/>
    </i>
    <i>
      <x v="1260"/>
    </i>
    <i>
      <x v="1262"/>
    </i>
    <i>
      <x v="1264"/>
    </i>
    <i>
      <x v="1263"/>
    </i>
    <i>
      <x v="1261"/>
    </i>
    <i>
      <x v="204"/>
    </i>
    <i>
      <x v="1585"/>
    </i>
    <i>
      <x v="1604"/>
    </i>
    <i>
      <x v="1329"/>
    </i>
    <i>
      <x v="1343"/>
    </i>
    <i>
      <x v="1658"/>
    </i>
    <i>
      <x v="1338"/>
    </i>
    <i>
      <x v="1339"/>
    </i>
    <i>
      <x v="1609"/>
    </i>
    <i>
      <x v="1851"/>
    </i>
    <i>
      <x v="1341"/>
    </i>
    <i>
      <x v="1342"/>
    </i>
    <i>
      <x v="1340"/>
    </i>
    <i>
      <x v="1346"/>
    </i>
    <i>
      <x v="13"/>
    </i>
    <i>
      <x v="12"/>
    </i>
    <i>
      <x v="11"/>
    </i>
    <i>
      <x v="6"/>
    </i>
    <i>
      <x v="9"/>
    </i>
    <i>
      <x v="8"/>
    </i>
    <i>
      <x v="7"/>
    </i>
    <i>
      <x v="10"/>
    </i>
    <i>
      <x v="895"/>
    </i>
    <i>
      <x v="894"/>
    </i>
    <i>
      <x v="889"/>
    </i>
    <i>
      <x v="1034"/>
    </i>
    <i>
      <x v="891"/>
    </i>
    <i>
      <x v="892"/>
    </i>
    <i>
      <x v="893"/>
    </i>
    <i>
      <x v="890"/>
    </i>
    <i>
      <x v="887"/>
    </i>
    <i>
      <x v="886"/>
    </i>
    <i>
      <x v="888"/>
    </i>
    <i>
      <x v="1333"/>
    </i>
    <i>
      <x v="1347"/>
    </i>
    <i>
      <x v="1348"/>
    </i>
    <i>
      <x v="1353"/>
    </i>
    <i>
      <x v="1357"/>
    </i>
    <i>
      <x v="1358"/>
    </i>
    <i>
      <x v="1332"/>
    </i>
    <i>
      <x v="1359"/>
    </i>
    <i>
      <x v="1350"/>
    </i>
    <i>
      <x v="1360"/>
    </i>
    <i>
      <x v="1352"/>
    </i>
    <i>
      <x v="1361"/>
    </i>
    <i>
      <x v="1355"/>
    </i>
    <i>
      <x v="1362"/>
    </i>
    <i>
      <x v="1349"/>
    </i>
    <i>
      <x v="1368"/>
    </i>
    <i>
      <x v="1363"/>
    </i>
    <i>
      <x v="1354"/>
    </i>
    <i>
      <x v="1365"/>
    </i>
    <i>
      <x v="1351"/>
    </i>
    <i>
      <x v="1366"/>
    </i>
    <i>
      <x v="1356"/>
    </i>
    <i>
      <x v="1367"/>
    </i>
    <i>
      <x v="1414"/>
    </i>
    <i>
      <x v="1415"/>
    </i>
    <i>
      <x v="1873"/>
    </i>
    <i>
      <x v="1369"/>
    </i>
    <i>
      <x v="710"/>
    </i>
    <i>
      <x v="345"/>
    </i>
    <i>
      <x v="14"/>
    </i>
    <i>
      <x v="352"/>
    </i>
    <i>
      <x v="530"/>
    </i>
    <i>
      <x v="797"/>
    </i>
    <i>
      <x v="855"/>
    </i>
    <i>
      <x v="1384"/>
    </i>
    <i>
      <x v="1286"/>
    </i>
    <i>
      <x v="1383"/>
    </i>
    <i>
      <x v="1374"/>
    </i>
    <i>
      <x v="1375"/>
    </i>
    <i>
      <x v="1381"/>
    </i>
    <i>
      <x v="1380"/>
    </i>
    <i>
      <x v="1372"/>
    </i>
    <i>
      <x v="1376"/>
    </i>
    <i>
      <x v="1379"/>
    </i>
    <i>
      <x v="1377"/>
    </i>
    <i>
      <x v="1373"/>
    </i>
    <i>
      <x v="1378"/>
    </i>
    <i>
      <x v="1401"/>
    </i>
    <i>
      <x v="1385"/>
    </i>
    <i>
      <x v="1398"/>
    </i>
    <i>
      <x v="1387"/>
    </i>
    <i>
      <x v="1388"/>
    </i>
    <i>
      <x v="1400"/>
    </i>
    <i>
      <x v="1386"/>
    </i>
    <i>
      <x v="1399"/>
    </i>
    <i>
      <x v="1722"/>
    </i>
    <i>
      <x v="1723"/>
    </i>
    <i>
      <x v="346"/>
    </i>
    <i>
      <x v="347"/>
    </i>
    <i>
      <x v="1393"/>
    </i>
    <i>
      <x v="1390"/>
    </i>
    <i>
      <x v="1391"/>
    </i>
    <i>
      <x v="1394"/>
    </i>
    <i>
      <x v="1392"/>
    </i>
    <i>
      <x v="1397"/>
    </i>
    <i>
      <x v="1499"/>
    </i>
    <i>
      <x v="1403"/>
    </i>
    <i>
      <x v="1471"/>
    </i>
    <i>
      <x v="1402"/>
    </i>
    <i>
      <x v="1839"/>
    </i>
    <i>
      <x v="22"/>
    </i>
    <i>
      <x v="1646"/>
    </i>
    <i>
      <x v="43"/>
    </i>
    <i>
      <x v="45"/>
    </i>
    <i>
      <x v="42"/>
    </i>
    <i>
      <x v="44"/>
    </i>
    <i>
      <x v="41"/>
    </i>
    <i>
      <x v="40"/>
    </i>
    <i>
      <x v="1412"/>
    </i>
    <i>
      <x v="1416"/>
    </i>
    <i>
      <x v="897"/>
    </i>
    <i>
      <x v="120"/>
    </i>
    <i>
      <x v="1301"/>
    </i>
    <i>
      <x v="1417"/>
    </i>
    <i>
      <x v="1419"/>
    </i>
    <i>
      <x v="1418"/>
    </i>
    <i>
      <x v="1500"/>
    </i>
    <i>
      <x v="1420"/>
    </i>
    <i>
      <x v="1422"/>
    </i>
    <i>
      <x v="1423"/>
    </i>
    <i>
      <x v="1560"/>
    </i>
    <i>
      <x v="1495"/>
    </i>
    <i>
      <x v="1427"/>
    </i>
    <i>
      <x v="1451"/>
    </i>
    <i>
      <x v="1463"/>
    </i>
    <i>
      <x v="1461"/>
    </i>
    <i>
      <x v="1469"/>
    </i>
    <i>
      <x v="1457"/>
    </i>
    <i>
      <x v="1440"/>
    </i>
    <i>
      <x v="1432"/>
    </i>
    <i>
      <x v="1445"/>
    </i>
    <i>
      <x v="1435"/>
    </i>
    <i>
      <x v="1521"/>
    </i>
    <i>
      <x v="1459"/>
    </i>
    <i>
      <x v="1453"/>
    </i>
    <i>
      <x v="1514"/>
    </i>
    <i>
      <x v="1454"/>
    </i>
    <i>
      <x v="1088"/>
    </i>
    <i>
      <x v="1323"/>
    </i>
    <i>
      <x v="1490"/>
    </i>
    <i>
      <x v="1480"/>
    </i>
    <i>
      <x v="1486"/>
    </i>
    <i>
      <x v="1481"/>
    </i>
    <i>
      <x v="1488"/>
    </i>
    <i>
      <x v="1482"/>
    </i>
    <i>
      <x v="1479"/>
    </i>
    <i>
      <x v="1483"/>
    </i>
    <i>
      <x v="1492"/>
    </i>
    <i>
      <x v="1472"/>
    </i>
    <i>
      <x v="1494"/>
    </i>
    <i>
      <x v="1473"/>
    </i>
    <i>
      <x v="1487"/>
    </i>
    <i>
      <x v="1474"/>
    </i>
    <i>
      <x v="1477"/>
    </i>
    <i>
      <x v="1484"/>
    </i>
    <i>
      <x v="1478"/>
    </i>
    <i>
      <x v="1485"/>
    </i>
    <i>
      <x v="1493"/>
    </i>
    <i>
      <x v="1475"/>
    </i>
    <i>
      <x v="1476"/>
    </i>
    <i>
      <x v="299"/>
    </i>
    <i>
      <x v="1859"/>
    </i>
    <i>
      <x v="1504"/>
    </i>
    <i>
      <x v="1345"/>
    </i>
    <i>
      <x v="2"/>
    </i>
    <i>
      <x v="3"/>
    </i>
    <i>
      <x v="266"/>
    </i>
    <i>
      <x v="1267"/>
    </i>
    <i>
      <x v="1175"/>
    </i>
    <i>
      <x v="1523"/>
    </i>
    <i>
      <x v="1448"/>
    </i>
    <i>
      <x v="1522"/>
    </i>
    <i>
      <x v="1439"/>
    </i>
    <i>
      <x v="1449"/>
    </i>
    <i>
      <x v="1442"/>
    </i>
    <i>
      <x v="1450"/>
    </i>
    <i>
      <x v="1444"/>
    </i>
    <i>
      <x v="1452"/>
    </i>
    <i>
      <x v="1508"/>
    </i>
    <i>
      <x v="1433"/>
    </i>
    <i>
      <x v="1510"/>
    </i>
    <i>
      <x v="1434"/>
    </i>
    <i>
      <x v="1512"/>
    </i>
    <i>
      <x v="1455"/>
    </i>
    <i>
      <x v="1446"/>
    </i>
    <i>
      <x v="1456"/>
    </i>
    <i>
      <x v="1516"/>
    </i>
    <i>
      <x v="1458"/>
    </i>
    <i>
      <x v="1518"/>
    </i>
    <i>
      <x v="1436"/>
    </i>
    <i>
      <x v="1520"/>
    </i>
    <i>
      <x v="1460"/>
    </i>
    <i>
      <x v="1441"/>
    </i>
    <i>
      <x v="1437"/>
    </i>
    <i>
      <x v="1507"/>
    </i>
    <i>
      <x v="1462"/>
    </i>
    <i>
      <x v="1511"/>
    </i>
    <i>
      <x v="1438"/>
    </i>
    <i>
      <x v="1515"/>
    </i>
    <i>
      <x v="1552"/>
    </i>
    <i>
      <x v="1519"/>
    </i>
    <i>
      <x v="1553"/>
    </i>
    <i>
      <x v="1443"/>
    </i>
    <i>
      <x v="1464"/>
    </i>
    <i>
      <x v="1513"/>
    </i>
    <i>
      <x v="1465"/>
    </i>
    <i>
      <x v="1561"/>
    </i>
    <i>
      <x v="1466"/>
    </i>
    <i>
      <x v="1447"/>
    </i>
    <i>
      <x v="1467"/>
    </i>
    <i>
      <x v="1509"/>
    </i>
    <i>
      <x v="1468"/>
    </i>
    <i>
      <x v="301"/>
    </i>
    <i>
      <x v="844"/>
    </i>
    <i>
      <x v="896"/>
    </i>
    <i>
      <x v="1527"/>
    </i>
    <i>
      <x v="1531"/>
    </i>
    <i>
      <x v="1530"/>
    </i>
    <i>
      <x v="1525"/>
    </i>
    <i>
      <x v="1526"/>
    </i>
    <i>
      <x v="1529"/>
    </i>
    <i>
      <x v="1528"/>
    </i>
    <i>
      <x v="709"/>
    </i>
    <i>
      <x v="394"/>
    </i>
    <i>
      <x v="882"/>
    </i>
    <i>
      <x v="883"/>
    </i>
    <i>
      <x v="881"/>
    </i>
    <i>
      <x v="694"/>
    </i>
    <i>
      <x v="716"/>
    </i>
    <i>
      <x v="715"/>
    </i>
    <i>
      <x v="714"/>
    </i>
    <i>
      <x v="1551"/>
    </i>
    <i>
      <x v="1545"/>
    </i>
    <i>
      <x v="1091"/>
    </i>
    <i>
      <x v="646"/>
    </i>
    <i>
      <x v="645"/>
    </i>
    <i>
      <x v="1549"/>
    </i>
    <i>
      <x v="1548"/>
    </i>
    <i>
      <x v="1583"/>
    </i>
    <i>
      <x v="1547"/>
    </i>
    <i>
      <x v="1546"/>
    </i>
    <i>
      <x v="1559"/>
    </i>
    <i>
      <x v="1637"/>
    </i>
    <i>
      <x v="682"/>
    </i>
    <i>
      <x v="681"/>
    </i>
    <i>
      <x v="884"/>
    </i>
    <i>
      <x v="878"/>
    </i>
    <i>
      <x v="877"/>
    </i>
    <i>
      <x v="1567"/>
    </i>
    <i>
      <x v="1566"/>
    </i>
    <i>
      <x v="1563"/>
    </i>
    <i>
      <x v="1562"/>
    </i>
    <i>
      <x v="1565"/>
    </i>
    <i>
      <x v="1564"/>
    </i>
    <i>
      <x v="1140"/>
    </i>
    <i>
      <x v="1139"/>
    </i>
    <i>
      <x v="1570"/>
    </i>
    <i>
      <x v="1592"/>
    </i>
    <i>
      <x v="1591"/>
    </i>
    <i>
      <x v="1590"/>
    </i>
    <i>
      <x v="49"/>
    </i>
    <i>
      <x v="1271"/>
    </i>
    <i>
      <x v="1269"/>
    </i>
    <i>
      <x v="1182"/>
    </i>
    <i>
      <x v="1272"/>
    </i>
    <i>
      <x v="1852"/>
    </i>
    <i>
      <x v="1406"/>
    </i>
    <i>
      <x v="623"/>
    </i>
    <i>
      <x v="1607"/>
    </i>
    <i>
      <x v="101"/>
    </i>
    <i>
      <x v="1613"/>
    </i>
    <i>
      <x v="1615"/>
    </i>
    <i>
      <x v="1614"/>
    </i>
    <i>
      <x v="1616"/>
    </i>
    <i>
      <x v="1"/>
    </i>
    <i>
      <x v="444"/>
    </i>
    <i>
      <x v="441"/>
    </i>
    <i>
      <x v="1233"/>
    </i>
    <i>
      <x v="1692"/>
    </i>
    <i>
      <x v="1693"/>
    </i>
    <i>
      <x v="1645"/>
    </i>
    <i>
      <x v="1866"/>
    </i>
    <i>
      <x v="1647"/>
    </i>
    <i>
      <x v="1652"/>
    </i>
    <i>
      <x v="1131"/>
    </i>
    <i>
      <x v="1660"/>
    </i>
    <i>
      <x v="1661"/>
    </i>
    <i>
      <x v="127"/>
    </i>
    <i>
      <x v="129"/>
    </i>
    <i>
      <x v="109"/>
    </i>
    <i>
      <x v="110"/>
    </i>
    <i>
      <x v="111"/>
    </i>
    <i>
      <x v="108"/>
    </i>
    <i>
      <x v="128"/>
    </i>
    <i>
      <x v="208"/>
    </i>
    <i>
      <x v="112"/>
    </i>
    <i>
      <x v="130"/>
    </i>
    <i>
      <x v="132"/>
    </i>
    <i>
      <x v="131"/>
    </i>
    <i>
      <x v="1238"/>
    </i>
    <i>
      <x v="1670"/>
    </i>
    <i>
      <x v="1669"/>
    </i>
    <i>
      <x v="1668"/>
    </i>
    <i>
      <x v="1672"/>
    </i>
    <i>
      <x v="1671"/>
    </i>
    <i>
      <x v="1673"/>
    </i>
    <i>
      <x v="1674"/>
    </i>
    <i>
      <x v="1675"/>
    </i>
    <i>
      <x v="206"/>
    </i>
    <i>
      <x v="47"/>
    </i>
    <i>
      <x v="1289"/>
    </i>
    <i>
      <x v="1676"/>
    </i>
    <i>
      <x v="1678"/>
    </i>
    <i>
      <x v="1681"/>
    </i>
    <i>
      <x v="1679"/>
    </i>
    <i>
      <x v="1677"/>
    </i>
    <i>
      <x v="1680"/>
    </i>
    <i>
      <x v="1172"/>
    </i>
    <i>
      <x v="1682"/>
    </i>
    <i>
      <x v="1683"/>
    </i>
    <i>
      <x v="1684"/>
    </i>
    <i>
      <x v="875"/>
    </i>
    <i>
      <x v="1685"/>
    </i>
    <i>
      <x v="1687"/>
    </i>
    <i>
      <x v="1688"/>
    </i>
    <i>
      <x v="1686"/>
    </i>
    <i>
      <x v="1689"/>
    </i>
    <i>
      <x v="1690"/>
    </i>
    <i>
      <x v="1691"/>
    </i>
    <i>
      <x v="1701"/>
    </i>
    <i>
      <x v="1702"/>
    </i>
    <i>
      <x v="1744"/>
    </i>
    <i>
      <x v="1709"/>
    </i>
    <i>
      <x v="55"/>
    </i>
    <i>
      <x v="48"/>
    </i>
    <i>
      <x v="39"/>
    </i>
    <i>
      <x v="38"/>
    </i>
    <i>
      <x v="20"/>
    </i>
    <i>
      <x v="18"/>
    </i>
    <i>
      <x v="15"/>
    </i>
    <i>
      <x v="157"/>
    </i>
    <i>
      <x v="35"/>
    </i>
    <i>
      <x v="496"/>
    </i>
    <i>
      <x v="466"/>
    </i>
    <i>
      <x v="465"/>
    </i>
    <i>
      <x v="495"/>
    </i>
    <i>
      <x v="497"/>
    </i>
    <i>
      <x v="758"/>
    </i>
    <i>
      <x v="847"/>
    </i>
    <i>
      <x v="859"/>
    </i>
    <i>
      <x v="846"/>
    </i>
    <i>
      <x v="1070"/>
    </i>
    <i>
      <x v="845"/>
    </i>
    <i>
      <x v="1137"/>
    </i>
    <i>
      <x v="1185"/>
    </i>
    <i>
      <x v="1184"/>
    </i>
    <i>
      <x v="1186"/>
    </i>
    <i>
      <x v="1270"/>
    </i>
    <i>
      <x v="1589"/>
    </i>
    <i>
      <x v="1612"/>
    </i>
    <i>
      <x v="1404"/>
    </i>
    <i>
      <x v="1389"/>
    </i>
    <i>
      <x v="1638"/>
    </i>
    <i>
      <x v="1587"/>
    </i>
    <i>
      <x v="1588"/>
    </i>
    <i>
      <x v="1725"/>
    </i>
    <i>
      <x v="1720"/>
    </i>
    <i>
      <x v="1888"/>
    </i>
    <i>
      <x v="1889"/>
    </i>
    <i>
      <x v="1721"/>
    </i>
    <i>
      <x v="1797"/>
    </i>
    <i>
      <x v="1760"/>
    </i>
    <i>
      <x v="1911"/>
    </i>
    <i>
      <x v="1798"/>
    </i>
    <i>
      <x v="1714"/>
    </i>
    <i>
      <x v="1176"/>
    </i>
    <i>
      <x v="1741"/>
    </i>
    <i>
      <x v="1717"/>
    </i>
    <i>
      <x v="588"/>
    </i>
    <i>
      <x v="1290"/>
    </i>
    <i>
      <x v="1736"/>
    </i>
    <i>
      <x v="1731"/>
    </i>
    <i>
      <x v="1732"/>
    </i>
    <i>
      <x v="1715"/>
    </i>
    <i>
      <x v="1733"/>
    </i>
    <i>
      <x v="1727"/>
    </i>
    <i>
      <x v="1734"/>
    </i>
    <i>
      <x v="1729"/>
    </i>
    <i>
      <x v="1739"/>
    </i>
    <i>
      <x v="1735"/>
    </i>
    <i>
      <x v="1740"/>
    </i>
    <i>
      <x v="1724"/>
    </i>
    <i>
      <x v="1728"/>
    </i>
    <i>
      <x v="1850"/>
    </i>
    <i>
      <x v="1726"/>
    </i>
    <i>
      <x v="1737"/>
    </i>
    <i>
      <x v="1730"/>
    </i>
    <i>
      <x v="1738"/>
    </i>
    <i>
      <x v="702"/>
    </i>
    <i>
      <x v="1497"/>
    </i>
    <i>
      <x v="1745"/>
    </i>
    <i>
      <x v="300"/>
    </i>
    <i>
      <x v="281"/>
    </i>
    <i>
      <x v="626"/>
    </i>
    <i>
      <x v="1207"/>
    </i>
    <i>
      <x v="1208"/>
    </i>
    <i>
      <x v="1209"/>
    </i>
    <i>
      <x v="1205"/>
    </i>
    <i>
      <x v="1210"/>
    </i>
    <i>
      <x v="1537"/>
    </i>
    <i>
      <x v="1799"/>
    </i>
    <i>
      <x v="1794"/>
    </i>
    <i>
      <x v="1781"/>
    </i>
    <i>
      <x v="1782"/>
    </i>
    <i>
      <x v="1747"/>
    </i>
    <i>
      <x v="1783"/>
    </i>
    <i>
      <x v="1762"/>
    </i>
    <i>
      <x v="1784"/>
    </i>
    <i>
      <x v="1764"/>
    </i>
    <i>
      <x v="1785"/>
    </i>
    <i>
      <x v="1766"/>
    </i>
    <i>
      <x v="1786"/>
    </i>
    <i>
      <x v="1768"/>
    </i>
    <i>
      <x v="1787"/>
    </i>
    <i>
      <x v="1770"/>
    </i>
    <i>
      <x v="1750"/>
    </i>
    <i>
      <x v="1772"/>
    </i>
    <i>
      <x v="1789"/>
    </i>
    <i>
      <x v="1774"/>
    </i>
    <i>
      <x v="1751"/>
    </i>
    <i>
      <x v="1748"/>
    </i>
    <i>
      <x v="1791"/>
    </i>
    <i>
      <x v="1749"/>
    </i>
    <i>
      <x v="1792"/>
    </i>
    <i>
      <x v="1780"/>
    </i>
    <i>
      <x v="1752"/>
    </i>
    <i>
      <x v="1761"/>
    </i>
    <i>
      <x v="1795"/>
    </i>
    <i>
      <x v="1765"/>
    </i>
    <i>
      <x v="1796"/>
    </i>
    <i>
      <x v="1769"/>
    </i>
    <i>
      <x v="1753"/>
    </i>
    <i>
      <x v="1773"/>
    </i>
    <i>
      <x v="1754"/>
    </i>
    <i>
      <x v="1777"/>
    </i>
    <i>
      <x v="1755"/>
    </i>
    <i>
      <x v="1897"/>
    </i>
    <i>
      <x v="1756"/>
    </i>
    <i>
      <x v="1767"/>
    </i>
    <i>
      <x v="1757"/>
    </i>
    <i>
      <x v="1775"/>
    </i>
    <i>
      <x v="1758"/>
    </i>
    <i>
      <x v="1763"/>
    </i>
    <i>
      <x v="1746"/>
    </i>
    <i>
      <x v="1779"/>
    </i>
    <i>
      <x v="1771"/>
    </i>
    <i>
      <x v="1606"/>
    </i>
    <i>
      <x v="1805"/>
    </i>
    <i>
      <x v="1806"/>
    </i>
    <i>
      <x v="288"/>
    </i>
    <i>
      <x v="287"/>
    </i>
    <i>
      <x v="1812"/>
    </i>
    <i>
      <x v="1807"/>
    </i>
    <i>
      <x v="1813"/>
    </i>
    <i>
      <x v="1823"/>
    </i>
    <i>
      <x v="1814"/>
    </i>
    <i>
      <x v="1824"/>
    </i>
    <i>
      <x v="1816"/>
    </i>
    <i>
      <x v="1825"/>
    </i>
    <i>
      <x v="1818"/>
    </i>
    <i>
      <x v="1826"/>
    </i>
    <i>
      <x v="1820"/>
    </i>
    <i>
      <x v="1827"/>
    </i>
    <i>
      <x v="1822"/>
    </i>
    <i>
      <x v="1828"/>
    </i>
    <i>
      <x v="1815"/>
    </i>
    <i>
      <x v="1829"/>
    </i>
    <i>
      <x v="1819"/>
    </i>
    <i>
      <x v="1803"/>
    </i>
    <i>
      <x v="1811"/>
    </i>
    <i>
      <x v="1808"/>
    </i>
    <i>
      <x v="1821"/>
    </i>
    <i>
      <x v="1809"/>
    </i>
    <i>
      <x v="1817"/>
    </i>
    <i>
      <x v="1810"/>
    </i>
    <i>
      <x v="703"/>
    </i>
    <i>
      <x v="705"/>
    </i>
    <i>
      <x v="707"/>
    </i>
    <i>
      <x v="706"/>
    </i>
    <i>
      <x v="704"/>
    </i>
    <i>
      <x v="1622"/>
    </i>
    <i>
      <x v="1623"/>
    </i>
    <i>
      <x v="1619"/>
    </i>
    <i>
      <x v="1620"/>
    </i>
    <i>
      <x v="1621"/>
    </i>
    <i>
      <x v="1835"/>
    </i>
    <i>
      <x v="1831"/>
    </i>
    <i>
      <x v="1832"/>
    </i>
    <i>
      <x v="1830"/>
    </i>
    <i>
      <x v="1833"/>
    </i>
    <i>
      <x v="1834"/>
    </i>
    <i>
      <x v="1836"/>
    </i>
    <i>
      <x v="1837"/>
    </i>
    <i>
      <x v="1838"/>
    </i>
    <i>
      <x v="1265"/>
    </i>
    <i>
      <x v="1174"/>
    </i>
    <i>
      <x v="1872"/>
    </i>
    <i>
      <x v="1118"/>
    </i>
    <i>
      <x v="1895"/>
    </i>
    <i>
      <x v="37"/>
    </i>
    <i>
      <x v="1095"/>
    </i>
    <i>
      <x v="1910"/>
    </i>
    <i>
      <x v="1905"/>
    </i>
    <i>
      <x v="1913"/>
    </i>
    <i>
      <x v="1909"/>
    </i>
    <i>
      <x v="1657"/>
    </i>
    <i>
      <x v="1656"/>
    </i>
    <i>
      <x v="269"/>
    </i>
    <i>
      <x v="270"/>
    </i>
    <i>
      <x v="1094"/>
    </i>
    <i>
      <x v="1014"/>
    </i>
    <i>
      <x v="1019"/>
    </i>
    <i>
      <x v="1020"/>
    </i>
    <i>
      <x v="1093"/>
    </i>
    <i>
      <x v="1096"/>
    </i>
    <i>
      <x v="1092"/>
    </i>
    <i>
      <x v="1097"/>
    </i>
    <i>
      <x v="1089"/>
    </i>
    <i>
      <x v="1056"/>
    </i>
    <i>
      <x v="1297"/>
    </i>
    <i>
      <x v="1298"/>
    </i>
    <i>
      <x v="1220"/>
    </i>
    <i>
      <x v="1302"/>
    </i>
    <i>
      <x v="1219"/>
    </i>
    <i>
      <x v="1296"/>
    </i>
    <i>
      <x v="1221"/>
    </i>
    <i>
      <x v="1395"/>
    </i>
    <i>
      <x v="1915"/>
    </i>
    <i>
      <x v="1917"/>
    </i>
    <i>
      <x v="1918"/>
    </i>
    <i>
      <x v="1881"/>
    </i>
    <i>
      <x v="1919"/>
    </i>
    <i>
      <x v="1902"/>
    </i>
    <i>
      <x v="1920"/>
    </i>
    <i>
      <x v="1904"/>
    </i>
    <i>
      <x v="1921"/>
    </i>
    <i>
      <x v="1906"/>
    </i>
    <i>
      <x v="1922"/>
    </i>
    <i>
      <x v="1908"/>
    </i>
    <i>
      <x v="1923"/>
    </i>
    <i>
      <x v="1877"/>
    </i>
    <i>
      <x v="1924"/>
    </i>
    <i>
      <x v="1883"/>
    </i>
    <i>
      <x v="1925"/>
    </i>
    <i>
      <x v="1914"/>
    </i>
    <i>
      <x v="1926"/>
    </i>
    <i>
      <x v="1916"/>
    </i>
    <i>
      <x v="1927"/>
    </i>
    <i>
      <x v="1901"/>
    </i>
    <i>
      <x v="1928"/>
    </i>
    <i>
      <x v="1875"/>
    </i>
    <i>
      <x v="1929"/>
    </i>
    <i>
      <x v="1879"/>
    </i>
    <i>
      <x v="1930"/>
    </i>
    <i>
      <x v="1876"/>
    </i>
    <i>
      <x v="1931"/>
    </i>
    <i>
      <x v="1880"/>
    </i>
    <i>
      <x v="1932"/>
    </i>
    <i>
      <x v="1907"/>
    </i>
    <i>
      <x v="1903"/>
    </i>
    <i>
      <x v="1878"/>
    </i>
    <i>
      <x v="1882"/>
    </i>
    <i>
      <x v="25"/>
    </i>
    <i>
      <x v="1933"/>
    </i>
    <i>
      <x v="1935"/>
    </i>
    <i>
      <x v="1934"/>
    </i>
    <i>
      <x v="1936"/>
    </i>
  </rowItems>
  <colFields count="1">
    <field x="-2"/>
  </colFields>
  <colItems count="2">
    <i>
      <x/>
    </i>
    <i i="1">
      <x v="1"/>
    </i>
  </colItems>
  <dataFields count="2">
    <dataField name="Maksimum z brandID" fld="16" subtotal="max" baseField="1" baseItem="0"/>
    <dataField name="Suma z sold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19AB91-2949-4C3B-A2E2-AF781443E1DA}" name="Tabela przestawna61" cacheId="1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rowHeaderCaption="Brands">
  <location ref="P1:S373" firstHeaderRow="0" firstDataRow="1" firstDataCol="1"/>
  <pivotFields count="21">
    <pivotField axis="axisRow" showAll="0">
      <items count="375">
        <item m="1" x="37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37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med sold items" fld="7" baseField="0" baseItem="0"/>
    <dataField name="Summed income" fld="11" baseField="0" baseItem="0"/>
    <dataField name="Summed available item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E6FC76-3FEA-4232-83C2-2246476FABDE}" name="TabelaTitles" cacheId="72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chartFormat="6">
  <location ref="K44:L104" firstHeaderRow="1" firstDataRow="1" firstDataCol="1"/>
  <pivotFields count="2">
    <pivotField axis="axisRow" showAll="0" sortType="ascending">
      <items count="991">
        <item m="1" x="961"/>
        <item m="1" x="960"/>
        <item m="1" x="194"/>
        <item m="1" x="619"/>
        <item x="14"/>
        <item m="1" x="790"/>
        <item m="1" x="925"/>
        <item m="1" x="251"/>
        <item m="1" x="164"/>
        <item m="1" x="609"/>
        <item m="1" x="341"/>
        <item m="1" x="526"/>
        <item m="1" x="673"/>
        <item m="1" x="671"/>
        <item m="1" x="674"/>
        <item m="1" x="676"/>
        <item m="1" x="672"/>
        <item m="1" x="675"/>
        <item m="1" x="191"/>
        <item m="1" x="794"/>
        <item m="1" x="594"/>
        <item m="1" x="291"/>
        <item m="1" x="547"/>
        <item m="1" x="803"/>
        <item m="1" x="805"/>
        <item m="1" x="802"/>
        <item m="1" x="795"/>
        <item m="1" x="806"/>
        <item m="1" x="801"/>
        <item m="1" x="799"/>
        <item m="1" x="796"/>
        <item m="1" x="800"/>
        <item m="1" x="798"/>
        <item m="1" x="409"/>
        <item m="1" x="422"/>
        <item m="1" x="396"/>
        <item m="1" x="390"/>
        <item m="1" x="399"/>
        <item m="1" x="303"/>
        <item m="1" x="385"/>
        <item m="1" x="412"/>
        <item m="1" x="365"/>
        <item m="1" x="429"/>
        <item m="1" x="383"/>
        <item m="1" x="374"/>
        <item m="1" x="431"/>
        <item m="1" x="411"/>
        <item m="1" x="371"/>
        <item m="1" x="413"/>
        <item m="1" x="590"/>
        <item m="1" x="591"/>
        <item m="1" x="588"/>
        <item m="1" x="589"/>
        <item m="1" x="587"/>
        <item m="1" x="535"/>
        <item m="1" x="267"/>
        <item m="1" x="173"/>
        <item m="1" x="518"/>
        <item m="1" x="519"/>
        <item m="1" x="289"/>
        <item m="1" x="285"/>
        <item m="1" x="294"/>
        <item m="1" x="298"/>
        <item m="1" x="295"/>
        <item m="1" x="297"/>
        <item m="1" x="555"/>
        <item m="1" x="556"/>
        <item m="1" x="271"/>
        <item m="1" x="272"/>
        <item m="1" x="807"/>
        <item m="1" x="517"/>
        <item m="1" x="268"/>
        <item m="1" x="269"/>
        <item m="1" x="967"/>
        <item m="1" x="968"/>
        <item m="1" x="969"/>
        <item m="1" x="821"/>
        <item m="1" x="302"/>
        <item m="1" x="822"/>
        <item m="1" x="820"/>
        <item m="1" x="823"/>
        <item m="1" x="970"/>
        <item m="1" x="593"/>
        <item m="1" x="592"/>
        <item m="1" x="64"/>
        <item m="1" x="439"/>
        <item m="1" x="440"/>
        <item m="1" x="363"/>
        <item m="1" x="461"/>
        <item m="1" x="456"/>
        <item m="1" x="458"/>
        <item m="1" x="463"/>
        <item m="1" x="470"/>
        <item m="1" x="457"/>
        <item m="1" x="455"/>
        <item m="1" x="473"/>
        <item m="1" x="466"/>
        <item m="1" x="469"/>
        <item m="1" x="462"/>
        <item m="1" x="471"/>
        <item m="1" x="492"/>
        <item m="1" x="484"/>
        <item m="1" x="495"/>
        <item m="1" x="486"/>
        <item m="1" x="474"/>
        <item m="1" x="482"/>
        <item m="1" x="513"/>
        <item m="1" x="511"/>
        <item m="1" x="478"/>
        <item m="1" x="510"/>
        <item m="1" x="507"/>
        <item m="1" x="502"/>
        <item m="1" x="499"/>
        <item m="1" x="487"/>
        <item m="1" x="489"/>
        <item m="1" x="514"/>
        <item m="1" x="501"/>
        <item m="1" x="515"/>
        <item m="1" x="477"/>
        <item m="1" x="504"/>
        <item m="1" x="408"/>
        <item m="1" x="380"/>
        <item m="1" x="430"/>
        <item m="1" x="392"/>
        <item m="1" x="381"/>
        <item m="1" x="388"/>
        <item m="1" x="415"/>
        <item m="1" x="382"/>
        <item m="1" x="393"/>
        <item m="1" x="401"/>
        <item m="1" x="416"/>
        <item m="1" x="406"/>
        <item m="1" x="410"/>
        <item m="1" x="405"/>
        <item m="1" x="400"/>
        <item m="1" x="402"/>
        <item m="1" x="432"/>
        <item m="1" x="310"/>
        <item m="1" x="615"/>
        <item m="1" x="655"/>
        <item m="1" x="270"/>
        <item m="1" x="600"/>
        <item m="1" x="606"/>
        <item m="1" x="608"/>
        <item m="1" x="525"/>
        <item m="1" x="531"/>
        <item m="1" x="607"/>
        <item m="1" x="551"/>
        <item m="1" x="788"/>
        <item m="1" x="782"/>
        <item m="1" x="785"/>
        <item m="1" x="791"/>
        <item m="1" x="787"/>
        <item m="1" x="792"/>
        <item m="1" x="789"/>
        <item m="1" x="784"/>
        <item m="1" x="793"/>
        <item m="1" x="83"/>
        <item m="1" x="85"/>
        <item m="1" x="304"/>
        <item m="1" x="256"/>
        <item m="1" x="254"/>
        <item m="1" x="962"/>
        <item m="1" x="963"/>
        <item m="1" x="965"/>
        <item m="1" x="964"/>
        <item m="1" x="719"/>
        <item m="1" x="265"/>
        <item m="1" x="546"/>
        <item m="1" x="548"/>
        <item m="1" x="549"/>
        <item m="1" x="626"/>
        <item m="1" x="569"/>
        <item m="1" x="545"/>
        <item m="1" x="845"/>
        <item m="1" x="716"/>
        <item m="1" x="167"/>
        <item m="1" x="360"/>
        <item m="1" x="701"/>
        <item m="1" x="699"/>
        <item m="1" x="115"/>
        <item m="1" x="120"/>
        <item m="1" x="117"/>
        <item m="1" x="113"/>
        <item m="1" x="119"/>
        <item m="1" x="108"/>
        <item m="1" x="892"/>
        <item m="1" x="324"/>
        <item m="1" x="573"/>
        <item m="1" x="818"/>
        <item m="1" x="816"/>
        <item m="1" x="819"/>
        <item m="1" x="811"/>
        <item m="1" x="812"/>
        <item m="1" x="815"/>
        <item m="1" x="814"/>
        <item m="1" x="656"/>
        <item m="1" x="770"/>
        <item m="1" x="764"/>
        <item m="1" x="773"/>
        <item m="1" x="703"/>
        <item m="1" x="534"/>
        <item m="1" x="550"/>
        <item m="1" x="91"/>
        <item m="1" x="88"/>
        <item m="1" x="243"/>
        <item m="1" x="249"/>
        <item m="1" x="301"/>
        <item m="1" x="299"/>
        <item m="1" x="153"/>
        <item m="1" x="231"/>
        <item m="1" x="148"/>
        <item m="1" x="753"/>
        <item m="1" x="763"/>
        <item m="1" x="772"/>
        <item m="1" x="766"/>
        <item m="1" x="745"/>
        <item m="1" x="771"/>
        <item m="1" x="774"/>
        <item m="1" x="777"/>
        <item m="1" x="756"/>
        <item m="1" x="768"/>
        <item m="1" x="597"/>
        <item m="1" x="598"/>
        <item m="1" x="596"/>
        <item m="1" x="460"/>
        <item m="1" x="464"/>
        <item m="1" x="454"/>
        <item m="1" x="453"/>
        <item m="1" x="465"/>
        <item m="1" x="468"/>
        <item m="1" x="459"/>
        <item m="1" x="472"/>
        <item m="1" x="481"/>
        <item m="1" x="479"/>
        <item m="1" x="503"/>
        <item m="1" x="490"/>
        <item m="1" x="476"/>
        <item m="1" x="505"/>
        <item m="1" x="508"/>
        <item m="1" x="475"/>
        <item m="1" x="494"/>
        <item m="1" x="512"/>
        <item m="1" x="752"/>
        <item m="1" x="235"/>
        <item m="1" x="240"/>
        <item m="1" x="239"/>
        <item m="1" x="233"/>
        <item m="1" x="234"/>
        <item m="1" x="241"/>
        <item m="1" x="621"/>
        <item m="1" x="236"/>
        <item m="1" x="238"/>
        <item m="1" x="124"/>
        <item m="1" x="122"/>
        <item m="1" x="603"/>
        <item m="1" x="610"/>
        <item m="1" x="604"/>
        <item m="1" x="599"/>
        <item m="1" x="605"/>
        <item m="1" x="614"/>
        <item m="1" x="613"/>
        <item m="1" x="601"/>
        <item m="1" x="602"/>
        <item m="1" x="612"/>
        <item m="1" x="282"/>
        <item m="1" x="700"/>
        <item m="1" x="696"/>
        <item m="1" x="695"/>
        <item m="1" x="698"/>
        <item m="1" x="702"/>
        <item m="1" x="697"/>
        <item m="1" x="185"/>
        <item m="1" x="163"/>
        <item m="1" x="186"/>
        <item m="1" x="181"/>
        <item m="1" x="178"/>
        <item m="1" x="190"/>
        <item m="1" x="192"/>
        <item x="0"/>
        <item m="1" x="215"/>
        <item m="1" x="222"/>
        <item m="1" x="214"/>
        <item m="1" x="213"/>
        <item m="1" x="217"/>
        <item m="1" x="224"/>
        <item m="1" x="168"/>
        <item m="1" x="242"/>
        <item m="1" x="237"/>
        <item m="1" x="826"/>
        <item m="1" x="827"/>
        <item m="1" x="112"/>
        <item m="1" x="111"/>
        <item m="1" x="160"/>
        <item m="1" x="159"/>
        <item m="1" x="161"/>
        <item m="1" x="147"/>
        <item m="1" x="150"/>
        <item m="1" x="152"/>
        <item m="1" x="155"/>
        <item m="1" x="156"/>
        <item m="1" x="151"/>
        <item m="1" x="247"/>
        <item m="1" x="129"/>
        <item m="1" x="704"/>
        <item m="1" x="311"/>
        <item x="54"/>
        <item m="1" x="586"/>
        <item x="36"/>
        <item x="9"/>
        <item x="8"/>
        <item m="1" x="195"/>
        <item x="5"/>
        <item x="4"/>
        <item x="53"/>
        <item x="41"/>
        <item x="17"/>
        <item x="34"/>
        <item x="11"/>
        <item x="6"/>
        <item x="16"/>
        <item x="43"/>
        <item x="44"/>
        <item x="50"/>
        <item x="25"/>
        <item x="22"/>
        <item x="26"/>
        <item x="57"/>
        <item x="52"/>
        <item x="55"/>
        <item x="19"/>
        <item x="12"/>
        <item x="10"/>
        <item x="21"/>
        <item x="2"/>
        <item x="23"/>
        <item x="37"/>
        <item x="28"/>
        <item x="35"/>
        <item x="39"/>
        <item x="51"/>
        <item x="59"/>
        <item x="58"/>
        <item x="56"/>
        <item x="1"/>
        <item x="29"/>
        <item m="1" x="172"/>
        <item x="30"/>
        <item x="38"/>
        <item m="1" x="898"/>
        <item m="1" x="89"/>
        <item m="1" x="87"/>
        <item m="1" x="84"/>
        <item m="1" x="90"/>
        <item m="1" x="86"/>
        <item m="1" x="65"/>
        <item m="1" x="74"/>
        <item m="1" x="61"/>
        <item m="1" x="70"/>
        <item m="1" x="76"/>
        <item m="1" x="77"/>
        <item m="1" x="80"/>
        <item m="1" x="66"/>
        <item m="1" x="68"/>
        <item m="1" x="63"/>
        <item m="1" x="73"/>
        <item m="1" x="62"/>
        <item m="1" x="79"/>
        <item m="1" x="75"/>
        <item m="1" x="78"/>
        <item m="1" x="81"/>
        <item m="1" x="69"/>
        <item m="1" x="67"/>
        <item m="1" x="71"/>
        <item m="1" x="72"/>
        <item m="1" x="628"/>
        <item m="1" x="109"/>
        <item m="1" x="232"/>
        <item m="1" x="616"/>
        <item m="1" x="103"/>
        <item m="1" x="869"/>
        <item m="1" x="154"/>
        <item m="1" x="230"/>
        <item m="1" x="229"/>
        <item m="1" x="966"/>
        <item m="1" x="305"/>
        <item m="1" x="318"/>
        <item m="1" x="308"/>
        <item m="1" x="306"/>
        <item m="1" x="378"/>
        <item m="1" x="375"/>
        <item m="1" x="309"/>
        <item m="1" x="326"/>
        <item m="1" x="327"/>
        <item m="1" x="322"/>
        <item m="1" x="523"/>
        <item m="1" x="527"/>
        <item m="1" x="572"/>
        <item m="1" x="316"/>
        <item m="1" x="317"/>
        <item m="1" x="315"/>
        <item m="1" x="314"/>
        <item m="1" x="747"/>
        <item m="1" x="775"/>
        <item m="1" x="257"/>
        <item m="1" x="258"/>
        <item m="1" x="259"/>
        <item m="1" x="264"/>
        <item m="1" x="260"/>
        <item m="1" x="748"/>
        <item m="1" x="757"/>
        <item m="1" x="758"/>
        <item m="1" x="750"/>
        <item m="1" x="776"/>
        <item m="1" x="769"/>
        <item m="1" x="754"/>
        <item m="1" x="755"/>
        <item m="1" x="169"/>
        <item m="1" x="663"/>
        <item m="1" x="952"/>
        <item m="1" x="953"/>
        <item m="1" x="146"/>
        <item m="1" x="538"/>
        <item m="1" x="580"/>
        <item m="1" x="625"/>
        <item m="1" x="804"/>
        <item m="1" x="797"/>
        <item m="1" x="577"/>
        <item m="1" x="562"/>
        <item m="1" x="542"/>
        <item m="1" x="561"/>
        <item m="1" x="921"/>
        <item m="1" x="934"/>
        <item m="1" x="936"/>
        <item m="1" x="931"/>
        <item m="1" x="933"/>
        <item m="1" x="935"/>
        <item m="1" x="553"/>
        <item m="1" x="689"/>
        <item m="1" x="449"/>
        <item m="1" x="718"/>
        <item m="1" x="717"/>
        <item m="1" x="165"/>
        <item m="1" x="162"/>
        <item x="20"/>
        <item m="1" x="983"/>
        <item m="1" x="976"/>
        <item m="1" x="973"/>
        <item m="1" x="372"/>
        <item m="1" x="423"/>
        <item m="1" x="417"/>
        <item m="1" x="376"/>
        <item m="1" x="389"/>
        <item m="1" x="391"/>
        <item m="1" x="425"/>
        <item m="1" x="373"/>
        <item m="1" x="394"/>
        <item m="1" x="419"/>
        <item m="1" x="377"/>
        <item m="1" x="387"/>
        <item m="1" x="424"/>
        <item m="1" x="420"/>
        <item m="1" x="403"/>
        <item m="1" x="379"/>
        <item m="1" x="386"/>
        <item m="1" x="384"/>
        <item m="1" x="428"/>
        <item m="1" x="427"/>
        <item m="1" x="418"/>
        <item m="1" x="421"/>
        <item m="1" x="426"/>
        <item m="1" x="395"/>
        <item m="1" x="975"/>
        <item m="1" x="981"/>
        <item m="1" x="977"/>
        <item m="1" x="444"/>
        <item m="1" x="984"/>
        <item m="1" x="979"/>
        <item m="1" x="972"/>
        <item m="1" x="974"/>
        <item m="1" x="971"/>
        <item m="1" x="978"/>
        <item m="1" x="980"/>
        <item m="1" x="982"/>
        <item m="1" x="617"/>
        <item m="1" x="436"/>
        <item m="1" x="367"/>
        <item m="1" x="121"/>
        <item m="1" x="361"/>
        <item m="1" x="738"/>
        <item m="1" x="740"/>
        <item m="1" x="729"/>
        <item m="1" x="731"/>
        <item m="1" x="737"/>
        <item m="1" x="735"/>
        <item m="1" x="739"/>
        <item m="1" x="742"/>
        <item m="1" x="743"/>
        <item m="1" x="723"/>
        <item m="1" x="736"/>
        <item m="1" x="726"/>
        <item m="1" x="727"/>
        <item m="1" x="722"/>
        <item m="1" x="728"/>
        <item m="1" x="732"/>
        <item m="1" x="733"/>
        <item m="1" x="725"/>
        <item m="1" x="734"/>
        <item m="1" x="730"/>
        <item m="1" x="720"/>
        <item m="1" x="724"/>
        <item m="1" x="744"/>
        <item m="1" x="721"/>
        <item m="1" x="711"/>
        <item m="1" x="710"/>
        <item m="1" x="709"/>
        <item m="1" x="712"/>
        <item m="1" x="741"/>
        <item m="1" x="96"/>
        <item m="1" x="366"/>
        <item m="1" x="370"/>
        <item m="1" x="369"/>
        <item m="1" x="946"/>
        <item m="1" x="137"/>
        <item m="1" x="138"/>
        <item m="1" x="95"/>
        <item m="1" x="93"/>
        <item m="1" x="140"/>
        <item m="1" x="142"/>
        <item m="1" x="139"/>
        <item m="1" x="566"/>
        <item m="1" x="985"/>
        <item m="1" x="118"/>
        <item m="1" x="114"/>
        <item m="1" x="488"/>
        <item m="1" x="916"/>
        <item m="1" x="950"/>
        <item m="1" x="949"/>
        <item m="1" x="660"/>
        <item m="1" x="359"/>
        <item m="1" x="954"/>
        <item m="1" x="544"/>
        <item m="1" x="533"/>
        <item m="1" x="529"/>
        <item m="1" x="576"/>
        <item m="1" x="581"/>
        <item m="1" x="541"/>
        <item m="1" x="348"/>
        <item m="1" x="351"/>
        <item m="1" x="345"/>
        <item m="1" x="355"/>
        <item m="1" x="356"/>
        <item m="1" x="344"/>
        <item m="1" x="350"/>
        <item m="1" x="353"/>
        <item m="1" x="343"/>
        <item m="1" x="354"/>
        <item m="1" x="352"/>
        <item m="1" x="437"/>
        <item m="1" x="631"/>
        <item m="1" x="104"/>
        <item m="1" x="171"/>
        <item m="1" x="135"/>
        <item m="1" x="131"/>
        <item m="1" x="134"/>
        <item m="1" x="334"/>
        <item m="1" x="336"/>
        <item m="1" x="340"/>
        <item m="1" x="338"/>
        <item m="1" x="339"/>
        <item x="46"/>
        <item x="31"/>
        <item m="1" x="183"/>
        <item m="1" x="180"/>
        <item x="48"/>
        <item x="47"/>
        <item m="1" x="92"/>
        <item m="1" x="706"/>
        <item m="1" x="329"/>
        <item m="1" x="330"/>
        <item m="1" x="253"/>
        <item m="1" x="201"/>
        <item m="1" x="707"/>
        <item m="1" x="693"/>
        <item m="1" x="323"/>
        <item m="1" x="325"/>
        <item m="1" x="629"/>
        <item m="1" x="279"/>
        <item m="1" x="280"/>
        <item m="1" x="692"/>
        <item m="1" x="558"/>
        <item m="1" x="557"/>
        <item m="1" x="554"/>
        <item m="1" x="493"/>
        <item m="1" x="199"/>
        <item m="1" x="198"/>
        <item m="1" x="349"/>
        <item m="1" x="347"/>
        <item m="1" x="485"/>
        <item m="1" x="662"/>
        <item m="1" x="559"/>
        <item x="24"/>
        <item x="15"/>
        <item x="18"/>
        <item x="27"/>
        <item m="1" x="174"/>
        <item m="1" x="175"/>
        <item x="45"/>
        <item x="13"/>
        <item x="7"/>
        <item m="1" x="182"/>
        <item m="1" x="624"/>
        <item m="1" x="179"/>
        <item x="32"/>
        <item m="1" x="176"/>
        <item m="1" x="184"/>
        <item x="3"/>
        <item m="1" x="193"/>
        <item m="1" x="189"/>
        <item m="1" x="188"/>
        <item m="1" x="539"/>
        <item m="1" x="177"/>
        <item m="1" x="986"/>
        <item m="1" x="987"/>
        <item m="1" x="110"/>
        <item m="1" x="705"/>
        <item m="1" x="266"/>
        <item m="1" x="435"/>
        <item m="1" x="281"/>
        <item m="1" x="694"/>
        <item m="1" x="312"/>
        <item m="1" x="197"/>
        <item m="1" x="205"/>
        <item m="1" x="202"/>
        <item m="1" x="203"/>
        <item m="1" x="568"/>
        <item m="1" x="211"/>
        <item m="1" x="560"/>
        <item m="1" x="212"/>
        <item m="1" x="219"/>
        <item m="1" x="220"/>
        <item m="1" x="225"/>
        <item m="1" x="218"/>
        <item m="1" x="223"/>
        <item m="1" x="221"/>
        <item m="1" x="216"/>
        <item m="1" x="206"/>
        <item m="1" x="830"/>
        <item m="1" x="530"/>
        <item m="1" x="275"/>
        <item m="1" x="442"/>
        <item m="1" x="443"/>
        <item m="1" x="274"/>
        <item m="1" x="358"/>
        <item m="1" x="226"/>
        <item m="1" x="277"/>
        <item m="1" x="841"/>
        <item m="1" x="136"/>
        <item m="1" x="844"/>
        <item m="1" x="860"/>
        <item m="1" x="873"/>
        <item m="1" x="842"/>
        <item m="1" x="149"/>
        <item m="1" x="321"/>
        <item m="1" x="335"/>
        <item m="1" x="661"/>
        <item m="1" x="659"/>
        <item m="1" x="658"/>
        <item m="1" x="666"/>
        <item m="1" x="664"/>
        <item m="1" x="665"/>
        <item m="1" x="667"/>
        <item m="1" x="585"/>
        <item m="1" x="414"/>
        <item m="1" x="433"/>
        <item m="1" x="404"/>
        <item m="1" x="407"/>
        <item m="1" x="434"/>
        <item m="1" x="292"/>
        <item m="1" x="296"/>
        <item m="1" x="273"/>
        <item m="1" x="532"/>
        <item m="1" x="668"/>
        <item m="1" x="829"/>
        <item m="1" x="620"/>
        <item m="1" x="467"/>
        <item m="1" x="630"/>
        <item m="1" x="817"/>
        <item m="1" x="397"/>
        <item m="1" x="578"/>
        <item m="1" x="809"/>
        <item m="1" x="810"/>
        <item m="1" x="398"/>
        <item m="1" x="905"/>
        <item m="1" x="570"/>
        <item m="1" x="813"/>
        <item m="1" x="364"/>
        <item m="1" x="362"/>
        <item m="1" x="157"/>
        <item m="1" x="824"/>
        <item m="1" x="825"/>
        <item m="1" x="500"/>
        <item m="1" x="331"/>
        <item m="1" x="337"/>
        <item m="1" x="333"/>
        <item m="1" x="332"/>
        <item m="1" x="320"/>
        <item m="1" x="319"/>
        <item m="1" x="746"/>
        <item m="1" x="749"/>
        <item m="1" x="778"/>
        <item m="1" x="759"/>
        <item m="1" x="767"/>
        <item m="1" x="762"/>
        <item m="1" x="761"/>
        <item m="1" x="751"/>
        <item m="1" x="760"/>
        <item m="1" x="278"/>
        <item m="1" x="509"/>
        <item m="1" x="498"/>
        <item m="1" x="497"/>
        <item m="1" x="715"/>
        <item m="1" x="657"/>
        <item m="1" x="808"/>
        <item m="1" x="209"/>
        <item m="1" x="286"/>
        <item m="1" x="646"/>
        <item m="1" x="649"/>
        <item m="1" x="654"/>
        <item m="1" x="652"/>
        <item m="1" x="653"/>
        <item m="1" x="691"/>
        <item m="1" x="688"/>
        <item m="1" x="632"/>
        <item m="1" x="669"/>
        <item m="1" x="627"/>
        <item m="1" x="565"/>
        <item m="1" x="680"/>
        <item m="1" x="681"/>
        <item m="1" x="683"/>
        <item m="1" x="682"/>
        <item m="1" x="684"/>
        <item m="1" x="679"/>
        <item m="1" x="574"/>
        <item m="1" x="244"/>
        <item m="1" x="368"/>
        <item m="1" x="166"/>
        <item m="1" x="677"/>
        <item m="1" x="685"/>
        <item m="1" x="988"/>
        <item m="1" x="687"/>
        <item m="1" x="686"/>
        <item m="1" x="584"/>
        <item m="1" x="583"/>
        <item m="1" x="170"/>
        <item m="1" x="650"/>
        <item m="1" x="263"/>
        <item m="1" x="252"/>
        <item m="1" x="255"/>
        <item m="1" x="645"/>
        <item m="1" x="642"/>
        <item m="1" x="637"/>
        <item m="1" x="635"/>
        <item m="1" x="639"/>
        <item m="1" x="641"/>
        <item m="1" x="636"/>
        <item m="1" x="638"/>
        <item m="1" x="643"/>
        <item m="1" x="640"/>
        <item m="1" x="633"/>
        <item m="1" x="579"/>
        <item m="1" x="543"/>
        <item m="1" x="536"/>
        <item m="1" x="563"/>
        <item m="1" x="920"/>
        <item m="1" x="445"/>
        <item m="1" x="678"/>
        <item m="1" x="328"/>
        <item m="1" x="595"/>
        <item m="1" x="634"/>
        <item m="1" x="622"/>
        <item m="1" x="644"/>
        <item m="1" x="850"/>
        <item m="1" x="210"/>
        <item m="1" x="228"/>
        <item m="1" x="227"/>
        <item m="1" x="571"/>
        <item m="1" x="204"/>
        <item m="1" x="116"/>
        <item m="1" x="780"/>
        <item m="1" x="208"/>
        <item m="1" x="779"/>
        <item m="1" x="651"/>
        <item m="1" x="958"/>
        <item m="1" x="956"/>
        <item m="1" x="955"/>
        <item m="1" x="959"/>
        <item m="1" x="951"/>
        <item m="1" x="957"/>
        <item m="1" x="438"/>
        <item m="1" x="200"/>
        <item m="1" x="245"/>
        <item m="1" x="246"/>
        <item m="1" x="145"/>
        <item m="1" x="520"/>
        <item m="1" x="575"/>
        <item m="1" x="522"/>
        <item m="1" x="524"/>
        <item m="1" x="158"/>
        <item m="1" x="947"/>
        <item m="1" x="623"/>
        <item m="1" x="618"/>
        <item m="1" x="346"/>
        <item m="1" x="670"/>
        <item m="1" x="781"/>
        <item m="1" x="276"/>
        <item m="1" x="446"/>
        <item m="1" x="714"/>
        <item m="1" x="207"/>
        <item m="1" x="552"/>
        <item m="1" x="922"/>
        <item m="1" x="945"/>
        <item m="1" x="144"/>
        <item m="1" x="648"/>
        <item m="1" x="143"/>
        <item m="1" x="928"/>
        <item m="1" x="313"/>
        <item m="1" x="929"/>
        <item m="1" x="938"/>
        <item m="1" x="944"/>
        <item m="1" x="941"/>
        <item m="1" x="937"/>
        <item m="1" x="307"/>
        <item m="1" x="357"/>
        <item m="1" x="450"/>
        <item m="1" x="448"/>
        <item m="1" x="290"/>
        <item m="1" x="284"/>
        <item m="1" x="283"/>
        <item m="1" x="287"/>
        <item m="1" x="786"/>
        <item m="1" x="451"/>
        <item m="1" x="452"/>
        <item m="1" x="250"/>
        <item m="1" x="491"/>
        <item m="1" x="480"/>
        <item m="1" x="506"/>
        <item m="1" x="106"/>
        <item m="1" x="102"/>
        <item m="1" x="100"/>
        <item m="1" x="107"/>
        <item m="1" x="447"/>
        <item m="1" x="690"/>
        <item m="1" x="187"/>
        <item x="49"/>
        <item x="42"/>
        <item m="1" x="196"/>
        <item x="40"/>
        <item m="1" x="837"/>
        <item m="1" x="835"/>
        <item m="1" x="913"/>
        <item m="1" x="914"/>
        <item m="1" x="917"/>
        <item m="1" x="915"/>
        <item m="1" x="834"/>
        <item m="1" x="828"/>
        <item m="1" x="496"/>
        <item m="1" x="483"/>
        <item m="1" x="708"/>
        <item m="1" x="836"/>
        <item m="1" x="765"/>
        <item m="1" x="293"/>
        <item m="1" x="288"/>
        <item m="1" x="94"/>
        <item m="1" x="97"/>
        <item m="1" x="783"/>
        <item m="1" x="833"/>
        <item m="1" x="105"/>
        <item m="1" x="101"/>
        <item m="1" x="99"/>
        <item m="1" x="98"/>
        <item m="1" x="918"/>
        <item m="1" x="903"/>
        <item x="33"/>
        <item m="1" x="899"/>
        <item m="1" x="912"/>
        <item m="1" x="900"/>
        <item m="1" x="901"/>
        <item m="1" x="907"/>
        <item m="1" x="893"/>
        <item m="1" x="910"/>
        <item m="1" x="896"/>
        <item m="1" x="895"/>
        <item m="1" x="908"/>
        <item m="1" x="894"/>
        <item m="1" x="906"/>
        <item m="1" x="904"/>
        <item m="1" x="902"/>
        <item m="1" x="909"/>
        <item m="1" x="911"/>
        <item m="1" x="713"/>
        <item m="1" x="342"/>
        <item m="1" x="948"/>
        <item m="1" x="919"/>
        <item m="1" x="853"/>
        <item m="1" x="870"/>
        <item m="1" x="878"/>
        <item m="1" x="843"/>
        <item m="1" x="854"/>
        <item m="1" x="864"/>
        <item m="1" x="855"/>
        <item m="1" x="863"/>
        <item m="1" x="887"/>
        <item m="1" x="862"/>
        <item m="1" x="884"/>
        <item m="1" x="872"/>
        <item m="1" x="848"/>
        <item m="1" x="846"/>
        <item m="1" x="852"/>
        <item m="1" x="876"/>
        <item m="1" x="888"/>
        <item m="1" x="880"/>
        <item m="1" x="879"/>
        <item m="1" x="856"/>
        <item m="1" x="866"/>
        <item m="1" x="875"/>
        <item m="1" x="865"/>
        <item m="1" x="838"/>
        <item m="1" x="874"/>
        <item m="1" x="877"/>
        <item m="1" x="858"/>
        <item m="1" x="890"/>
        <item m="1" x="881"/>
        <item m="1" x="885"/>
        <item m="1" x="891"/>
        <item m="1" x="859"/>
        <item m="1" x="861"/>
        <item m="1" x="889"/>
        <item m="1" x="883"/>
        <item m="1" x="857"/>
        <item m="1" x="867"/>
        <item m="1" x="882"/>
        <item m="1" x="528"/>
        <item m="1" x="847"/>
        <item m="1" x="521"/>
        <item m="1" x="839"/>
        <item m="1" x="840"/>
        <item m="1" x="849"/>
        <item m="1" x="871"/>
        <item m="1" x="868"/>
        <item m="1" x="886"/>
        <item m="1" x="832"/>
        <item m="1" x="942"/>
        <item m="1" x="940"/>
        <item m="1" x="932"/>
        <item m="1" x="939"/>
        <item m="1" x="943"/>
        <item m="1" x="930"/>
        <item m="1" x="611"/>
        <item m="1" x="133"/>
        <item m="1" x="128"/>
        <item m="1" x="127"/>
        <item m="1" x="130"/>
        <item m="1" x="123"/>
        <item m="1" x="126"/>
        <item m="1" x="125"/>
        <item m="1" x="132"/>
        <item m="1" x="897"/>
        <item m="1" x="647"/>
        <item m="1" x="141"/>
        <item m="1" x="300"/>
        <item m="1" x="441"/>
        <item m="1" x="582"/>
        <item m="1" x="516"/>
        <item m="1" x="248"/>
        <item m="1" x="82"/>
        <item m="1" x="831"/>
        <item m="1" x="567"/>
        <item m="1" x="564"/>
        <item m="1" x="851"/>
        <item m="1" x="261"/>
        <item m="1" x="262"/>
        <item m="1" x="989"/>
        <item m="1" x="540"/>
        <item m="1" x="537"/>
        <item m="1" x="927"/>
        <item m="1" x="926"/>
        <item m="1" x="924"/>
        <item m="1" x="923"/>
        <item x="60"/>
        <item t="default"/>
      </items>
    </pivotField>
    <pivotField dataField="1" showAll="0"/>
  </pivotFields>
  <rowFields count="1">
    <field x="0"/>
  </rowFields>
  <rowItems count="60">
    <i>
      <x v="4"/>
    </i>
    <i>
      <x v="279"/>
    </i>
    <i>
      <x v="306"/>
    </i>
    <i>
      <x v="308"/>
    </i>
    <i>
      <x v="309"/>
    </i>
    <i>
      <x v="310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7"/>
    </i>
    <i>
      <x v="348"/>
    </i>
    <i>
      <x v="444"/>
    </i>
    <i>
      <x v="570"/>
    </i>
    <i>
      <x v="571"/>
    </i>
    <i>
      <x v="574"/>
    </i>
    <i>
      <x v="575"/>
    </i>
    <i>
      <x v="601"/>
    </i>
    <i>
      <x v="602"/>
    </i>
    <i>
      <x v="603"/>
    </i>
    <i>
      <x v="604"/>
    </i>
    <i>
      <x v="607"/>
    </i>
    <i>
      <x v="608"/>
    </i>
    <i>
      <x v="609"/>
    </i>
    <i>
      <x v="613"/>
    </i>
    <i>
      <x v="616"/>
    </i>
    <i>
      <x v="854"/>
    </i>
    <i>
      <x v="855"/>
    </i>
    <i>
      <x v="857"/>
    </i>
    <i>
      <x v="883"/>
    </i>
  </rowItems>
  <colItems count="1">
    <i/>
  </colItems>
  <dataFields count="1">
    <dataField name="Suma z sold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Equal" evalOrder="-1" id="1" stringValue1="(puste)">
      <autoFilter ref="A1">
        <filterColumn colId="0">
          <customFilters>
            <customFilter operator="notEqual" val="(puste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C69C4-E2CB-4C87-AB17-DFE38D8AC289}" name="TabelaTypes" cacheId="76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7">
  <location ref="AQ44:AR48" firstHeaderRow="1" firstDataRow="1" firstDataCol="1"/>
  <pivotFields count="4">
    <pivotField showAll="0"/>
    <pivotField showAll="0"/>
    <pivotField showAll="0"/>
    <pivotField axis="axisRow" dataField="1" showAll="0">
      <items count="59">
        <item x="1"/>
        <item x="4"/>
        <item x="0"/>
        <item m="1" x="7"/>
        <item m="1" x="56"/>
        <item m="1" x="14"/>
        <item m="1" x="34"/>
        <item m="1" x="27"/>
        <item m="1" x="5"/>
        <item m="1" x="11"/>
        <item m="1" x="39"/>
        <item m="1" x="54"/>
        <item m="1" x="12"/>
        <item m="1" x="57"/>
        <item m="1" x="26"/>
        <item m="1" x="40"/>
        <item m="1" x="37"/>
        <item m="1" x="23"/>
        <item m="1" x="33"/>
        <item m="1" x="52"/>
        <item m="1" x="19"/>
        <item m="1" x="35"/>
        <item m="1" x="36"/>
        <item m="1" x="55"/>
        <item m="1" x="22"/>
        <item m="1" x="18"/>
        <item m="1" x="53"/>
        <item m="1" x="15"/>
        <item m="1" x="49"/>
        <item m="1" x="50"/>
        <item m="1" x="51"/>
        <item m="1" x="10"/>
        <item m="1" x="47"/>
        <item m="1" x="48"/>
        <item m="1" x="46"/>
        <item m="1" x="44"/>
        <item m="1" x="45"/>
        <item m="1" x="32"/>
        <item m="1" x="16"/>
        <item m="1" x="17"/>
        <item m="1" x="43"/>
        <item m="1" x="42"/>
        <item m="1" x="41"/>
        <item m="1" x="38"/>
        <item m="1" x="31"/>
        <item m="1" x="30"/>
        <item m="1" x="29"/>
        <item m="1" x="8"/>
        <item m="1" x="9"/>
        <item x="2"/>
        <item x="3"/>
        <item m="1" x="28"/>
        <item m="1" x="24"/>
        <item m="1" x="25"/>
        <item m="1" x="6"/>
        <item m="1" x="20"/>
        <item m="1" x="21"/>
        <item m="1" x="13"/>
        <item t="default"/>
      </items>
    </pivotField>
  </pivotFields>
  <rowFields count="1">
    <field x="3"/>
  </rowFields>
  <rowItems count="4">
    <i>
      <x/>
    </i>
    <i>
      <x v="2"/>
    </i>
    <i>
      <x v="49"/>
    </i>
    <i>
      <x v="50"/>
    </i>
  </rowItems>
  <colItems count="1">
    <i/>
  </colItems>
  <dataFields count="1">
    <dataField name="Liczba z type" fld="3" subtotal="count" baseField="0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5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5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5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5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49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5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aptionNotEqual" evalOrder="-1" id="1" stringValue1="(puste)">
      <autoFilter ref="A1">
        <filterColumn colId="0">
          <customFilters>
            <customFilter operator="notEqual" val="(puste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23639-1789-478D-A514-245A227F1FD7}" name="TabelaIncomes" cacheId="80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chartFormat="4">
  <location ref="AA44:AB104" firstHeaderRow="1" firstDataRow="1" firstDataCol="1"/>
  <pivotFields count="3">
    <pivotField axis="axisRow" showAll="0" sortType="ascending">
      <items count="961">
        <item m="1" x="194"/>
        <item m="1" x="619"/>
        <item x="14"/>
        <item m="1" x="790"/>
        <item m="1" x="925"/>
        <item m="1" x="251"/>
        <item m="1" x="164"/>
        <item m="1" x="609"/>
        <item m="1" x="341"/>
        <item m="1" x="526"/>
        <item m="1" x="673"/>
        <item m="1" x="671"/>
        <item m="1" x="674"/>
        <item m="1" x="676"/>
        <item m="1" x="672"/>
        <item m="1" x="675"/>
        <item m="1" x="191"/>
        <item m="1" x="794"/>
        <item m="1" x="594"/>
        <item m="1" x="291"/>
        <item m="1" x="547"/>
        <item m="1" x="803"/>
        <item m="1" x="805"/>
        <item m="1" x="802"/>
        <item m="1" x="795"/>
        <item m="1" x="806"/>
        <item m="1" x="801"/>
        <item m="1" x="799"/>
        <item m="1" x="796"/>
        <item m="1" x="800"/>
        <item m="1" x="798"/>
        <item m="1" x="409"/>
        <item m="1" x="422"/>
        <item m="1" x="396"/>
        <item m="1" x="390"/>
        <item m="1" x="399"/>
        <item m="1" x="303"/>
        <item m="1" x="385"/>
        <item m="1" x="412"/>
        <item m="1" x="365"/>
        <item m="1" x="429"/>
        <item m="1" x="383"/>
        <item m="1" x="374"/>
        <item m="1" x="431"/>
        <item m="1" x="411"/>
        <item m="1" x="371"/>
        <item m="1" x="413"/>
        <item m="1" x="590"/>
        <item m="1" x="591"/>
        <item m="1" x="588"/>
        <item m="1" x="589"/>
        <item m="1" x="587"/>
        <item m="1" x="535"/>
        <item m="1" x="267"/>
        <item m="1" x="173"/>
        <item m="1" x="518"/>
        <item m="1" x="519"/>
        <item m="1" x="289"/>
        <item m="1" x="285"/>
        <item m="1" x="294"/>
        <item m="1" x="298"/>
        <item m="1" x="295"/>
        <item m="1" x="297"/>
        <item m="1" x="555"/>
        <item m="1" x="556"/>
        <item m="1" x="271"/>
        <item m="1" x="272"/>
        <item m="1" x="807"/>
        <item m="1" x="517"/>
        <item m="1" x="268"/>
        <item m="1" x="269"/>
        <item m="1" x="821"/>
        <item m="1" x="302"/>
        <item m="1" x="822"/>
        <item m="1" x="820"/>
        <item m="1" x="823"/>
        <item m="1" x="593"/>
        <item m="1" x="592"/>
        <item m="1" x="64"/>
        <item m="1" x="439"/>
        <item m="1" x="440"/>
        <item m="1" x="363"/>
        <item m="1" x="461"/>
        <item m="1" x="456"/>
        <item m="1" x="458"/>
        <item m="1" x="463"/>
        <item m="1" x="470"/>
        <item m="1" x="457"/>
        <item m="1" x="455"/>
        <item m="1" x="473"/>
        <item m="1" x="466"/>
        <item m="1" x="469"/>
        <item m="1" x="462"/>
        <item m="1" x="471"/>
        <item m="1" x="492"/>
        <item m="1" x="484"/>
        <item m="1" x="495"/>
        <item m="1" x="486"/>
        <item m="1" x="474"/>
        <item m="1" x="482"/>
        <item m="1" x="513"/>
        <item m="1" x="511"/>
        <item m="1" x="478"/>
        <item m="1" x="510"/>
        <item m="1" x="507"/>
        <item m="1" x="502"/>
        <item m="1" x="499"/>
        <item m="1" x="487"/>
        <item m="1" x="489"/>
        <item m="1" x="514"/>
        <item m="1" x="501"/>
        <item m="1" x="515"/>
        <item m="1" x="477"/>
        <item m="1" x="504"/>
        <item m="1" x="408"/>
        <item m="1" x="380"/>
        <item m="1" x="430"/>
        <item m="1" x="392"/>
        <item m="1" x="381"/>
        <item m="1" x="388"/>
        <item m="1" x="415"/>
        <item m="1" x="382"/>
        <item m="1" x="393"/>
        <item m="1" x="401"/>
        <item m="1" x="416"/>
        <item m="1" x="406"/>
        <item m="1" x="410"/>
        <item m="1" x="405"/>
        <item m="1" x="400"/>
        <item m="1" x="402"/>
        <item m="1" x="432"/>
        <item m="1" x="310"/>
        <item m="1" x="615"/>
        <item m="1" x="655"/>
        <item m="1" x="270"/>
        <item m="1" x="600"/>
        <item m="1" x="606"/>
        <item m="1" x="608"/>
        <item m="1" x="525"/>
        <item m="1" x="531"/>
        <item m="1" x="607"/>
        <item m="1" x="551"/>
        <item m="1" x="788"/>
        <item m="1" x="782"/>
        <item m="1" x="785"/>
        <item m="1" x="791"/>
        <item m="1" x="787"/>
        <item m="1" x="792"/>
        <item m="1" x="789"/>
        <item m="1" x="784"/>
        <item m="1" x="793"/>
        <item m="1" x="83"/>
        <item m="1" x="85"/>
        <item m="1" x="304"/>
        <item m="1" x="256"/>
        <item m="1" x="254"/>
        <item m="1" x="719"/>
        <item m="1" x="265"/>
        <item m="1" x="546"/>
        <item m="1" x="548"/>
        <item m="1" x="549"/>
        <item m="1" x="626"/>
        <item m="1" x="569"/>
        <item m="1" x="545"/>
        <item m="1" x="845"/>
        <item m="1" x="716"/>
        <item m="1" x="167"/>
        <item m="1" x="360"/>
        <item m="1" x="701"/>
        <item m="1" x="699"/>
        <item m="1" x="115"/>
        <item m="1" x="120"/>
        <item m="1" x="117"/>
        <item m="1" x="113"/>
        <item m="1" x="119"/>
        <item m="1" x="108"/>
        <item m="1" x="892"/>
        <item m="1" x="324"/>
        <item m="1" x="573"/>
        <item m="1" x="818"/>
        <item m="1" x="816"/>
        <item m="1" x="819"/>
        <item m="1" x="811"/>
        <item m="1" x="812"/>
        <item m="1" x="815"/>
        <item m="1" x="814"/>
        <item m="1" x="656"/>
        <item m="1" x="770"/>
        <item m="1" x="764"/>
        <item m="1" x="773"/>
        <item m="1" x="703"/>
        <item m="1" x="534"/>
        <item m="1" x="550"/>
        <item m="1" x="91"/>
        <item m="1" x="88"/>
        <item m="1" x="243"/>
        <item m="1" x="249"/>
        <item m="1" x="301"/>
        <item m="1" x="299"/>
        <item m="1" x="153"/>
        <item m="1" x="231"/>
        <item m="1" x="148"/>
        <item m="1" x="753"/>
        <item m="1" x="763"/>
        <item m="1" x="772"/>
        <item m="1" x="766"/>
        <item m="1" x="745"/>
        <item m="1" x="771"/>
        <item m="1" x="774"/>
        <item m="1" x="777"/>
        <item m="1" x="756"/>
        <item m="1" x="768"/>
        <item m="1" x="597"/>
        <item m="1" x="598"/>
        <item m="1" x="596"/>
        <item m="1" x="460"/>
        <item m="1" x="464"/>
        <item m="1" x="454"/>
        <item m="1" x="453"/>
        <item m="1" x="465"/>
        <item m="1" x="468"/>
        <item m="1" x="459"/>
        <item m="1" x="472"/>
        <item m="1" x="481"/>
        <item m="1" x="479"/>
        <item m="1" x="503"/>
        <item m="1" x="490"/>
        <item m="1" x="476"/>
        <item m="1" x="505"/>
        <item m="1" x="508"/>
        <item m="1" x="475"/>
        <item m="1" x="494"/>
        <item m="1" x="512"/>
        <item m="1" x="752"/>
        <item m="1" x="235"/>
        <item m="1" x="240"/>
        <item m="1" x="239"/>
        <item m="1" x="233"/>
        <item m="1" x="234"/>
        <item m="1" x="241"/>
        <item m="1" x="621"/>
        <item m="1" x="236"/>
        <item m="1" x="238"/>
        <item m="1" x="124"/>
        <item m="1" x="122"/>
        <item m="1" x="603"/>
        <item m="1" x="610"/>
        <item m="1" x="604"/>
        <item m="1" x="599"/>
        <item m="1" x="605"/>
        <item m="1" x="614"/>
        <item m="1" x="613"/>
        <item m="1" x="601"/>
        <item m="1" x="602"/>
        <item m="1" x="612"/>
        <item m="1" x="282"/>
        <item m="1" x="700"/>
        <item m="1" x="696"/>
        <item m="1" x="695"/>
        <item m="1" x="698"/>
        <item m="1" x="702"/>
        <item m="1" x="697"/>
        <item m="1" x="185"/>
        <item m="1" x="163"/>
        <item m="1" x="186"/>
        <item m="1" x="181"/>
        <item m="1" x="178"/>
        <item m="1" x="190"/>
        <item m="1" x="192"/>
        <item x="0"/>
        <item m="1" x="215"/>
        <item m="1" x="222"/>
        <item m="1" x="214"/>
        <item m="1" x="213"/>
        <item m="1" x="217"/>
        <item m="1" x="224"/>
        <item m="1" x="168"/>
        <item m="1" x="242"/>
        <item m="1" x="237"/>
        <item m="1" x="826"/>
        <item m="1" x="827"/>
        <item m="1" x="112"/>
        <item m="1" x="111"/>
        <item m="1" x="160"/>
        <item m="1" x="159"/>
        <item m="1" x="161"/>
        <item m="1" x="147"/>
        <item m="1" x="150"/>
        <item m="1" x="152"/>
        <item m="1" x="155"/>
        <item m="1" x="156"/>
        <item m="1" x="151"/>
        <item m="1" x="247"/>
        <item m="1" x="129"/>
        <item m="1" x="704"/>
        <item m="1" x="311"/>
        <item x="54"/>
        <item m="1" x="586"/>
        <item x="36"/>
        <item x="9"/>
        <item x="8"/>
        <item m="1" x="195"/>
        <item x="5"/>
        <item x="4"/>
        <item x="53"/>
        <item x="41"/>
        <item x="17"/>
        <item x="34"/>
        <item x="11"/>
        <item x="6"/>
        <item x="16"/>
        <item x="43"/>
        <item x="44"/>
        <item x="50"/>
        <item x="25"/>
        <item x="22"/>
        <item x="26"/>
        <item x="57"/>
        <item x="52"/>
        <item x="55"/>
        <item x="19"/>
        <item x="12"/>
        <item x="10"/>
        <item x="21"/>
        <item x="2"/>
        <item x="23"/>
        <item x="37"/>
        <item x="28"/>
        <item x="35"/>
        <item x="39"/>
        <item x="51"/>
        <item x="59"/>
        <item x="58"/>
        <item x="56"/>
        <item x="1"/>
        <item x="29"/>
        <item m="1" x="172"/>
        <item x="30"/>
        <item x="38"/>
        <item m="1" x="898"/>
        <item m="1" x="89"/>
        <item m="1" x="87"/>
        <item m="1" x="84"/>
        <item m="1" x="90"/>
        <item m="1" x="86"/>
        <item m="1" x="65"/>
        <item m="1" x="74"/>
        <item m="1" x="61"/>
        <item m="1" x="70"/>
        <item m="1" x="76"/>
        <item m="1" x="77"/>
        <item m="1" x="80"/>
        <item m="1" x="66"/>
        <item m="1" x="68"/>
        <item m="1" x="63"/>
        <item m="1" x="73"/>
        <item m="1" x="62"/>
        <item m="1" x="79"/>
        <item m="1" x="75"/>
        <item m="1" x="78"/>
        <item m="1" x="81"/>
        <item m="1" x="69"/>
        <item m="1" x="67"/>
        <item m="1" x="71"/>
        <item m="1" x="72"/>
        <item m="1" x="628"/>
        <item m="1" x="109"/>
        <item m="1" x="232"/>
        <item m="1" x="616"/>
        <item m="1" x="103"/>
        <item m="1" x="869"/>
        <item m="1" x="154"/>
        <item m="1" x="230"/>
        <item m="1" x="229"/>
        <item m="1" x="305"/>
        <item m="1" x="318"/>
        <item m="1" x="308"/>
        <item m="1" x="306"/>
        <item m="1" x="378"/>
        <item m="1" x="375"/>
        <item m="1" x="309"/>
        <item m="1" x="326"/>
        <item m="1" x="327"/>
        <item m="1" x="322"/>
        <item m="1" x="523"/>
        <item m="1" x="527"/>
        <item m="1" x="572"/>
        <item m="1" x="316"/>
        <item m="1" x="317"/>
        <item m="1" x="315"/>
        <item m="1" x="314"/>
        <item m="1" x="747"/>
        <item m="1" x="775"/>
        <item m="1" x="257"/>
        <item m="1" x="258"/>
        <item m="1" x="259"/>
        <item m="1" x="264"/>
        <item m="1" x="260"/>
        <item m="1" x="748"/>
        <item m="1" x="757"/>
        <item m="1" x="758"/>
        <item m="1" x="750"/>
        <item m="1" x="776"/>
        <item m="1" x="769"/>
        <item m="1" x="754"/>
        <item m="1" x="755"/>
        <item m="1" x="169"/>
        <item m="1" x="663"/>
        <item m="1" x="952"/>
        <item m="1" x="953"/>
        <item m="1" x="146"/>
        <item m="1" x="538"/>
        <item m="1" x="580"/>
        <item m="1" x="625"/>
        <item m="1" x="804"/>
        <item m="1" x="797"/>
        <item m="1" x="577"/>
        <item m="1" x="562"/>
        <item m="1" x="542"/>
        <item m="1" x="561"/>
        <item m="1" x="921"/>
        <item m="1" x="934"/>
        <item m="1" x="936"/>
        <item m="1" x="931"/>
        <item m="1" x="933"/>
        <item m="1" x="935"/>
        <item m="1" x="553"/>
        <item m="1" x="689"/>
        <item m="1" x="449"/>
        <item m="1" x="718"/>
        <item m="1" x="717"/>
        <item m="1" x="165"/>
        <item m="1" x="162"/>
        <item x="20"/>
        <item m="1" x="372"/>
        <item m="1" x="423"/>
        <item m="1" x="417"/>
        <item m="1" x="376"/>
        <item m="1" x="389"/>
        <item m="1" x="391"/>
        <item m="1" x="425"/>
        <item m="1" x="373"/>
        <item m="1" x="394"/>
        <item m="1" x="419"/>
        <item m="1" x="377"/>
        <item m="1" x="387"/>
        <item m="1" x="424"/>
        <item m="1" x="420"/>
        <item m="1" x="403"/>
        <item m="1" x="379"/>
        <item m="1" x="386"/>
        <item m="1" x="384"/>
        <item m="1" x="428"/>
        <item m="1" x="427"/>
        <item m="1" x="418"/>
        <item m="1" x="421"/>
        <item m="1" x="426"/>
        <item m="1" x="395"/>
        <item m="1" x="444"/>
        <item m="1" x="617"/>
        <item m="1" x="436"/>
        <item m="1" x="367"/>
        <item m="1" x="121"/>
        <item m="1" x="361"/>
        <item m="1" x="738"/>
        <item m="1" x="740"/>
        <item m="1" x="729"/>
        <item m="1" x="731"/>
        <item m="1" x="737"/>
        <item m="1" x="735"/>
        <item m="1" x="739"/>
        <item m="1" x="742"/>
        <item m="1" x="743"/>
        <item m="1" x="723"/>
        <item m="1" x="736"/>
        <item m="1" x="726"/>
        <item m="1" x="727"/>
        <item m="1" x="722"/>
        <item m="1" x="728"/>
        <item m="1" x="732"/>
        <item m="1" x="733"/>
        <item m="1" x="725"/>
        <item m="1" x="734"/>
        <item m="1" x="730"/>
        <item m="1" x="720"/>
        <item m="1" x="724"/>
        <item m="1" x="744"/>
        <item m="1" x="721"/>
        <item m="1" x="711"/>
        <item m="1" x="710"/>
        <item m="1" x="709"/>
        <item m="1" x="712"/>
        <item m="1" x="741"/>
        <item m="1" x="96"/>
        <item m="1" x="366"/>
        <item m="1" x="370"/>
        <item m="1" x="369"/>
        <item m="1" x="946"/>
        <item m="1" x="137"/>
        <item m="1" x="138"/>
        <item m="1" x="95"/>
        <item m="1" x="93"/>
        <item m="1" x="140"/>
        <item m="1" x="142"/>
        <item m="1" x="139"/>
        <item m="1" x="566"/>
        <item m="1" x="118"/>
        <item m="1" x="114"/>
        <item m="1" x="488"/>
        <item m="1" x="916"/>
        <item m="1" x="950"/>
        <item m="1" x="949"/>
        <item m="1" x="660"/>
        <item m="1" x="359"/>
        <item m="1" x="954"/>
        <item m="1" x="544"/>
        <item m="1" x="533"/>
        <item m="1" x="529"/>
        <item m="1" x="576"/>
        <item m="1" x="581"/>
        <item m="1" x="541"/>
        <item m="1" x="348"/>
        <item m="1" x="351"/>
        <item m="1" x="345"/>
        <item m="1" x="355"/>
        <item m="1" x="356"/>
        <item m="1" x="344"/>
        <item m="1" x="350"/>
        <item m="1" x="353"/>
        <item m="1" x="343"/>
        <item m="1" x="354"/>
        <item m="1" x="352"/>
        <item m="1" x="437"/>
        <item m="1" x="631"/>
        <item m="1" x="104"/>
        <item m="1" x="171"/>
        <item m="1" x="135"/>
        <item m="1" x="131"/>
        <item m="1" x="134"/>
        <item m="1" x="334"/>
        <item m="1" x="336"/>
        <item m="1" x="340"/>
        <item m="1" x="338"/>
        <item m="1" x="339"/>
        <item x="46"/>
        <item x="31"/>
        <item m="1" x="183"/>
        <item m="1" x="180"/>
        <item x="48"/>
        <item x="47"/>
        <item m="1" x="92"/>
        <item m="1" x="706"/>
        <item m="1" x="329"/>
        <item m="1" x="330"/>
        <item m="1" x="253"/>
        <item m="1" x="201"/>
        <item m="1" x="707"/>
        <item m="1" x="693"/>
        <item m="1" x="323"/>
        <item m="1" x="325"/>
        <item m="1" x="629"/>
        <item m="1" x="279"/>
        <item m="1" x="280"/>
        <item m="1" x="692"/>
        <item m="1" x="558"/>
        <item m="1" x="557"/>
        <item m="1" x="554"/>
        <item m="1" x="493"/>
        <item m="1" x="199"/>
        <item m="1" x="198"/>
        <item m="1" x="349"/>
        <item m="1" x="347"/>
        <item m="1" x="485"/>
        <item m="1" x="662"/>
        <item m="1" x="559"/>
        <item x="24"/>
        <item x="15"/>
        <item x="18"/>
        <item x="27"/>
        <item m="1" x="174"/>
        <item m="1" x="175"/>
        <item x="45"/>
        <item x="13"/>
        <item x="7"/>
        <item m="1" x="182"/>
        <item m="1" x="624"/>
        <item m="1" x="179"/>
        <item x="32"/>
        <item m="1" x="176"/>
        <item m="1" x="184"/>
        <item x="3"/>
        <item m="1" x="193"/>
        <item m="1" x="189"/>
        <item m="1" x="188"/>
        <item m="1" x="539"/>
        <item m="1" x="177"/>
        <item m="1" x="110"/>
        <item m="1" x="705"/>
        <item m="1" x="266"/>
        <item m="1" x="435"/>
        <item m="1" x="281"/>
        <item m="1" x="694"/>
        <item m="1" x="312"/>
        <item m="1" x="197"/>
        <item m="1" x="205"/>
        <item m="1" x="202"/>
        <item m="1" x="203"/>
        <item m="1" x="568"/>
        <item m="1" x="211"/>
        <item m="1" x="560"/>
        <item m="1" x="212"/>
        <item m="1" x="219"/>
        <item m="1" x="220"/>
        <item m="1" x="225"/>
        <item m="1" x="218"/>
        <item m="1" x="223"/>
        <item m="1" x="221"/>
        <item m="1" x="216"/>
        <item m="1" x="206"/>
        <item m="1" x="830"/>
        <item m="1" x="530"/>
        <item m="1" x="275"/>
        <item m="1" x="442"/>
        <item m="1" x="443"/>
        <item m="1" x="274"/>
        <item m="1" x="358"/>
        <item m="1" x="226"/>
        <item m="1" x="277"/>
        <item m="1" x="841"/>
        <item m="1" x="136"/>
        <item m="1" x="844"/>
        <item m="1" x="860"/>
        <item m="1" x="873"/>
        <item m="1" x="842"/>
        <item m="1" x="149"/>
        <item m="1" x="321"/>
        <item m="1" x="335"/>
        <item m="1" x="661"/>
        <item m="1" x="659"/>
        <item m="1" x="658"/>
        <item m="1" x="666"/>
        <item m="1" x="664"/>
        <item m="1" x="665"/>
        <item m="1" x="667"/>
        <item m="1" x="585"/>
        <item m="1" x="414"/>
        <item m="1" x="433"/>
        <item m="1" x="404"/>
        <item m="1" x="407"/>
        <item m="1" x="434"/>
        <item m="1" x="292"/>
        <item m="1" x="296"/>
        <item m="1" x="273"/>
        <item m="1" x="532"/>
        <item m="1" x="668"/>
        <item m="1" x="829"/>
        <item m="1" x="620"/>
        <item m="1" x="467"/>
        <item m="1" x="630"/>
        <item m="1" x="817"/>
        <item m="1" x="397"/>
        <item m="1" x="578"/>
        <item m="1" x="809"/>
        <item m="1" x="810"/>
        <item m="1" x="398"/>
        <item m="1" x="905"/>
        <item m="1" x="570"/>
        <item m="1" x="813"/>
        <item m="1" x="364"/>
        <item m="1" x="362"/>
        <item m="1" x="157"/>
        <item m="1" x="824"/>
        <item m="1" x="825"/>
        <item m="1" x="500"/>
        <item m="1" x="331"/>
        <item m="1" x="337"/>
        <item m="1" x="333"/>
        <item m="1" x="332"/>
        <item m="1" x="320"/>
        <item m="1" x="319"/>
        <item m="1" x="746"/>
        <item m="1" x="749"/>
        <item m="1" x="778"/>
        <item m="1" x="759"/>
        <item m="1" x="767"/>
        <item m="1" x="762"/>
        <item m="1" x="761"/>
        <item m="1" x="751"/>
        <item m="1" x="760"/>
        <item m="1" x="278"/>
        <item m="1" x="509"/>
        <item m="1" x="498"/>
        <item m="1" x="497"/>
        <item m="1" x="715"/>
        <item m="1" x="657"/>
        <item m="1" x="808"/>
        <item m="1" x="209"/>
        <item m="1" x="286"/>
        <item m="1" x="646"/>
        <item m="1" x="649"/>
        <item m="1" x="654"/>
        <item m="1" x="652"/>
        <item m="1" x="653"/>
        <item m="1" x="691"/>
        <item m="1" x="688"/>
        <item m="1" x="632"/>
        <item m="1" x="669"/>
        <item m="1" x="627"/>
        <item m="1" x="565"/>
        <item m="1" x="680"/>
        <item m="1" x="681"/>
        <item m="1" x="683"/>
        <item m="1" x="682"/>
        <item m="1" x="684"/>
        <item m="1" x="679"/>
        <item m="1" x="574"/>
        <item m="1" x="244"/>
        <item m="1" x="368"/>
        <item m="1" x="166"/>
        <item m="1" x="677"/>
        <item m="1" x="685"/>
        <item m="1" x="687"/>
        <item m="1" x="686"/>
        <item m="1" x="584"/>
        <item m="1" x="583"/>
        <item m="1" x="170"/>
        <item m="1" x="650"/>
        <item m="1" x="263"/>
        <item m="1" x="252"/>
        <item m="1" x="255"/>
        <item m="1" x="645"/>
        <item m="1" x="642"/>
        <item m="1" x="637"/>
        <item m="1" x="635"/>
        <item m="1" x="639"/>
        <item m="1" x="641"/>
        <item m="1" x="636"/>
        <item m="1" x="638"/>
        <item m="1" x="643"/>
        <item m="1" x="640"/>
        <item m="1" x="633"/>
        <item m="1" x="579"/>
        <item m="1" x="543"/>
        <item m="1" x="536"/>
        <item m="1" x="563"/>
        <item m="1" x="920"/>
        <item m="1" x="445"/>
        <item m="1" x="678"/>
        <item m="1" x="328"/>
        <item m="1" x="595"/>
        <item m="1" x="634"/>
        <item m="1" x="622"/>
        <item m="1" x="644"/>
        <item m="1" x="850"/>
        <item m="1" x="210"/>
        <item m="1" x="228"/>
        <item m="1" x="227"/>
        <item m="1" x="571"/>
        <item m="1" x="204"/>
        <item m="1" x="116"/>
        <item m="1" x="780"/>
        <item m="1" x="208"/>
        <item m="1" x="779"/>
        <item m="1" x="651"/>
        <item m="1" x="958"/>
        <item m="1" x="956"/>
        <item m="1" x="955"/>
        <item m="1" x="959"/>
        <item m="1" x="951"/>
        <item m="1" x="957"/>
        <item m="1" x="438"/>
        <item m="1" x="200"/>
        <item m="1" x="245"/>
        <item m="1" x="246"/>
        <item m="1" x="145"/>
        <item m="1" x="520"/>
        <item m="1" x="575"/>
        <item m="1" x="522"/>
        <item m="1" x="524"/>
        <item m="1" x="158"/>
        <item m="1" x="947"/>
        <item m="1" x="623"/>
        <item m="1" x="618"/>
        <item m="1" x="346"/>
        <item m="1" x="670"/>
        <item m="1" x="781"/>
        <item m="1" x="276"/>
        <item m="1" x="446"/>
        <item m="1" x="714"/>
        <item m="1" x="207"/>
        <item m="1" x="552"/>
        <item m="1" x="922"/>
        <item m="1" x="945"/>
        <item m="1" x="144"/>
        <item m="1" x="648"/>
        <item m="1" x="143"/>
        <item m="1" x="928"/>
        <item m="1" x="313"/>
        <item m="1" x="929"/>
        <item m="1" x="938"/>
        <item m="1" x="944"/>
        <item m="1" x="941"/>
        <item m="1" x="937"/>
        <item m="1" x="307"/>
        <item m="1" x="357"/>
        <item m="1" x="450"/>
        <item m="1" x="448"/>
        <item m="1" x="290"/>
        <item m="1" x="284"/>
        <item m="1" x="283"/>
        <item m="1" x="287"/>
        <item m="1" x="786"/>
        <item m="1" x="451"/>
        <item m="1" x="452"/>
        <item m="1" x="250"/>
        <item m="1" x="491"/>
        <item m="1" x="480"/>
        <item m="1" x="506"/>
        <item m="1" x="106"/>
        <item m="1" x="102"/>
        <item m="1" x="100"/>
        <item m="1" x="107"/>
        <item m="1" x="447"/>
        <item m="1" x="690"/>
        <item m="1" x="187"/>
        <item x="49"/>
        <item x="42"/>
        <item m="1" x="196"/>
        <item x="40"/>
        <item m="1" x="837"/>
        <item m="1" x="835"/>
        <item m="1" x="913"/>
        <item m="1" x="914"/>
        <item m="1" x="917"/>
        <item m="1" x="915"/>
        <item m="1" x="834"/>
        <item m="1" x="828"/>
        <item m="1" x="496"/>
        <item m="1" x="483"/>
        <item m="1" x="708"/>
        <item m="1" x="836"/>
        <item m="1" x="765"/>
        <item m="1" x="293"/>
        <item m="1" x="288"/>
        <item m="1" x="94"/>
        <item m="1" x="97"/>
        <item m="1" x="783"/>
        <item m="1" x="833"/>
        <item m="1" x="105"/>
        <item m="1" x="101"/>
        <item m="1" x="99"/>
        <item m="1" x="98"/>
        <item m="1" x="918"/>
        <item m="1" x="903"/>
        <item x="33"/>
        <item m="1" x="899"/>
        <item m="1" x="912"/>
        <item m="1" x="900"/>
        <item m="1" x="901"/>
        <item m="1" x="907"/>
        <item m="1" x="893"/>
        <item m="1" x="910"/>
        <item m="1" x="896"/>
        <item m="1" x="895"/>
        <item m="1" x="908"/>
        <item m="1" x="894"/>
        <item m="1" x="906"/>
        <item m="1" x="904"/>
        <item m="1" x="902"/>
        <item m="1" x="909"/>
        <item m="1" x="911"/>
        <item m="1" x="713"/>
        <item m="1" x="342"/>
        <item m="1" x="948"/>
        <item m="1" x="919"/>
        <item m="1" x="853"/>
        <item m="1" x="870"/>
        <item m="1" x="878"/>
        <item m="1" x="843"/>
        <item m="1" x="854"/>
        <item m="1" x="864"/>
        <item m="1" x="855"/>
        <item m="1" x="863"/>
        <item m="1" x="887"/>
        <item m="1" x="862"/>
        <item m="1" x="884"/>
        <item m="1" x="872"/>
        <item m="1" x="848"/>
        <item m="1" x="846"/>
        <item m="1" x="852"/>
        <item m="1" x="876"/>
        <item m="1" x="888"/>
        <item m="1" x="880"/>
        <item m="1" x="879"/>
        <item m="1" x="856"/>
        <item m="1" x="866"/>
        <item m="1" x="875"/>
        <item m="1" x="865"/>
        <item m="1" x="838"/>
        <item m="1" x="874"/>
        <item m="1" x="877"/>
        <item m="1" x="858"/>
        <item m="1" x="890"/>
        <item m="1" x="881"/>
        <item m="1" x="885"/>
        <item m="1" x="891"/>
        <item m="1" x="859"/>
        <item m="1" x="861"/>
        <item m="1" x="889"/>
        <item m="1" x="883"/>
        <item m="1" x="857"/>
        <item m="1" x="867"/>
        <item m="1" x="882"/>
        <item m="1" x="528"/>
        <item m="1" x="847"/>
        <item m="1" x="521"/>
        <item m="1" x="839"/>
        <item m="1" x="840"/>
        <item m="1" x="849"/>
        <item m="1" x="871"/>
        <item m="1" x="868"/>
        <item m="1" x="886"/>
        <item m="1" x="832"/>
        <item m="1" x="942"/>
        <item m="1" x="940"/>
        <item m="1" x="932"/>
        <item m="1" x="939"/>
        <item m="1" x="943"/>
        <item m="1" x="930"/>
        <item m="1" x="611"/>
        <item m="1" x="133"/>
        <item m="1" x="128"/>
        <item m="1" x="127"/>
        <item m="1" x="130"/>
        <item m="1" x="123"/>
        <item m="1" x="126"/>
        <item m="1" x="125"/>
        <item m="1" x="132"/>
        <item m="1" x="897"/>
        <item m="1" x="647"/>
        <item m="1" x="141"/>
        <item m="1" x="300"/>
        <item m="1" x="441"/>
        <item m="1" x="582"/>
        <item m="1" x="516"/>
        <item m="1" x="248"/>
        <item m="1" x="82"/>
        <item m="1" x="831"/>
        <item m="1" x="567"/>
        <item m="1" x="564"/>
        <item m="1" x="851"/>
        <item m="1" x="261"/>
        <item m="1" x="262"/>
        <item m="1" x="540"/>
        <item m="1" x="537"/>
        <item m="1" x="927"/>
        <item m="1" x="926"/>
        <item m="1" x="924"/>
        <item m="1" x="923"/>
        <item x="60"/>
        <item t="default"/>
      </items>
    </pivotField>
    <pivotField showAll="0"/>
    <pivotField dataField="1" showAll="0"/>
  </pivotFields>
  <rowFields count="1">
    <field x="0"/>
  </rowFields>
  <rowItems count="60">
    <i>
      <x v="2"/>
    </i>
    <i>
      <x v="269"/>
    </i>
    <i>
      <x v="296"/>
    </i>
    <i>
      <x v="298"/>
    </i>
    <i>
      <x v="299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433"/>
    </i>
    <i>
      <x v="544"/>
    </i>
    <i>
      <x v="545"/>
    </i>
    <i>
      <x v="548"/>
    </i>
    <i>
      <x v="549"/>
    </i>
    <i>
      <x v="575"/>
    </i>
    <i>
      <x v="576"/>
    </i>
    <i>
      <x v="577"/>
    </i>
    <i>
      <x v="578"/>
    </i>
    <i>
      <x v="581"/>
    </i>
    <i>
      <x v="582"/>
    </i>
    <i>
      <x v="583"/>
    </i>
    <i>
      <x v="587"/>
    </i>
    <i>
      <x v="590"/>
    </i>
    <i>
      <x v="825"/>
    </i>
    <i>
      <x v="826"/>
    </i>
    <i>
      <x v="828"/>
    </i>
    <i>
      <x v="854"/>
    </i>
  </rowItems>
  <colItems count="1">
    <i/>
  </colItems>
  <dataFields count="1">
    <dataField name="Suma z income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Equal" evalOrder="-1" id="1" stringValue1="(puste)">
      <autoFilter ref="A1">
        <filterColumn colId="0">
          <customFilters>
            <customFilter operator="notEqual" val="(puste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124B99-1BDC-4A83-AD4F-A4767ABD1FB9}" name="Tabela4" displayName="Tabela4" ref="A1:J1001" totalsRowShown="0" headerRowDxfId="63" dataDxfId="62" tableBorderDxfId="61">
  <autoFilter ref="A1:J1001" xr:uid="{E9124B99-1BDC-4A83-AD4F-A4767ABD1FB9}"/>
  <sortState xmlns:xlrd2="http://schemas.microsoft.com/office/spreadsheetml/2017/richdata2" ref="A2:J1001">
    <sortCondition ref="F1:F1001"/>
  </sortState>
  <tableColumns count="10">
    <tableColumn id="1" xr3:uid="{D7CC570F-C8D2-4B28-921E-B3CE889BF491}" name="brand" dataDxfId="60"/>
    <tableColumn id="2" xr3:uid="{15FF9AF9-57B6-4CB8-81C6-7FAE185B3279}" name="title" dataDxfId="59"/>
    <tableColumn id="3" xr3:uid="{E3878D0D-8F0B-4A86-AE4A-E5BDD71FE084}" name="type" dataDxfId="58"/>
    <tableColumn id="4" xr3:uid="{9705D968-E6F9-489D-8955-97ABAA56943F}" name="price" dataDxfId="57"/>
    <tableColumn id="5" xr3:uid="{B379CB15-D3E3-4660-A109-9F644ACD9B30}" name="priceWithCurrency" dataDxfId="56"/>
    <tableColumn id="6" xr3:uid="{CCA2E996-15FF-498F-97B7-FB0D8097C0B0}" name="available" dataDxfId="55"/>
    <tableColumn id="7" xr3:uid="{3BFE169C-1403-4E89-AFBA-88514A8D3E1E}" name="availableText" dataDxfId="54"/>
    <tableColumn id="8" xr3:uid="{358DA9C0-EA43-4E7E-941C-ACFEE5F2FB63}" name="sold" dataDxfId="53"/>
    <tableColumn id="9" xr3:uid="{2EE5DCF3-9ED5-47C2-9A69-D681F19F9BBC}" name="lastUpdated" dataDxfId="52"/>
    <tableColumn id="10" xr3:uid="{FAEF2767-DE55-469F-8B7D-4472CB71C028}" name="itemLocati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C22697-4C5F-44F7-AFB2-9D8D60AE02EE}" name="Tabela1" displayName="Tabela1" ref="A1:J1001" totalsRowShown="0" headerRowDxfId="50" dataDxfId="49" tableBorderDxfId="48">
  <autoFilter ref="A1:J1001" xr:uid="{B2C22697-4C5F-44F7-AFB2-9D8D60AE02EE}"/>
  <sortState xmlns:xlrd2="http://schemas.microsoft.com/office/spreadsheetml/2017/richdata2" ref="A2:J1001">
    <sortCondition ref="F1:F1001"/>
  </sortState>
  <tableColumns count="10">
    <tableColumn id="1" xr3:uid="{22B4D59C-0D45-46B1-BDDF-C6AC2C10BC7B}" name="brand" dataDxfId="47"/>
    <tableColumn id="2" xr3:uid="{D1E319CD-BE13-4818-BBD5-C653D48E75A3}" name="title" dataDxfId="46"/>
    <tableColumn id="3" xr3:uid="{FC4F29F2-B8BE-4959-8856-3837E9C9F029}" name="type" dataDxfId="45"/>
    <tableColumn id="4" xr3:uid="{2B748081-D529-445C-AFE2-E9A472B8A9F0}" name="price" dataDxfId="44"/>
    <tableColumn id="5" xr3:uid="{8471D962-62B4-4E9D-B6A7-292382AE76C6}" name="priceWithCurrency" dataDxfId="43"/>
    <tableColumn id="6" xr3:uid="{770DCA10-165A-4427-BB85-AD12C91D1AAF}" name="available" dataDxfId="42"/>
    <tableColumn id="7" xr3:uid="{F99753FE-198A-4716-BC90-673A77E74B1E}" name="availableText" dataDxfId="41"/>
    <tableColumn id="8" xr3:uid="{A0F045B0-5913-49AC-A793-709E82B53F9B}" name="sold" dataDxfId="40"/>
    <tableColumn id="9" xr3:uid="{8C563BBF-31C9-4BAF-95D4-AECB6FDBC847}" name="lastUpdated" dataDxfId="39"/>
    <tableColumn id="10" xr3:uid="{3639D6E3-6176-40FF-95CB-E01208B370BF}" name="itemLoca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AC710-798E-4022-B94C-F3F97F41EB0E}" name="Tabela3" displayName="Tabela3" ref="A1:K2001" totalsRowShown="0" headerRowDxfId="37" tableBorderDxfId="36">
  <autoFilter ref="A1:K2001" xr:uid="{5B8AC710-798E-4022-B94C-F3F97F41EB0E}"/>
  <sortState xmlns:xlrd2="http://schemas.microsoft.com/office/spreadsheetml/2017/richdata2" ref="A2:K2001">
    <sortCondition ref="F1:F2001"/>
  </sortState>
  <tableColumns count="11">
    <tableColumn id="1" xr3:uid="{A4E9C94E-CC57-4720-B122-2B09DDD2677A}" name="brand" dataDxfId="35"/>
    <tableColumn id="2" xr3:uid="{10579104-BCF0-4359-B287-0F1F2ACF42F9}" name="title" dataDxfId="34"/>
    <tableColumn id="3" xr3:uid="{3E2BD183-4FBD-4397-B2A2-8357C770C879}" name="type" dataDxfId="33"/>
    <tableColumn id="4" xr3:uid="{8341314E-1534-4864-884D-A04BE82AD519}" name="price" dataDxfId="32"/>
    <tableColumn id="5" xr3:uid="{AF52739B-1E4C-4C58-ADD4-46B9471F3CA2}" name="priceWithCurrency" dataDxfId="31"/>
    <tableColumn id="6" xr3:uid="{DCA56B16-2D39-4E07-B37C-482A5E0DB6EB}" name="available" dataDxfId="30"/>
    <tableColumn id="7" xr3:uid="{3CA5F250-1BA1-45F0-A5A8-783259A6AB29}" name="availableText" dataDxfId="29"/>
    <tableColumn id="8" xr3:uid="{821787A4-DEAA-442A-9022-69AE10FE50A3}" name="sold" dataDxfId="28"/>
    <tableColumn id="9" xr3:uid="{1F5D4B8A-3FFE-4A38-B2ED-12DBA9066A01}" name="lastUpdated" dataDxfId="27"/>
    <tableColumn id="10" xr3:uid="{6230C513-E60C-40A2-B62E-9ACA450575F9}" name="itemLocation" dataDxfId="26"/>
    <tableColumn id="11" xr3:uid="{3FA19F32-0820-43A5-A412-1A9549983E98}" name="gender" dataDxfId="2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168EE-294E-4157-8D0E-B42778DD49F8}" name="Tabela33" displayName="Tabela33" ref="A1:O2001" totalsRowShown="0" headerRowDxfId="24" dataDxfId="23" tableBorderDxfId="22">
  <autoFilter ref="A1:O2001" xr:uid="{48A168EE-294E-4157-8D0E-B42778DD49F8}"/>
  <sortState xmlns:xlrd2="http://schemas.microsoft.com/office/spreadsheetml/2017/richdata2" ref="A2:O2001">
    <sortCondition ref="A1:A2001"/>
  </sortState>
  <tableColumns count="15">
    <tableColumn id="1" xr3:uid="{00B64541-74C0-4D9E-A360-553AB49853D4}" name="brand" dataDxfId="21"/>
    <tableColumn id="2" xr3:uid="{5D31C9D3-AB1C-47C4-9F7A-52B6E5BD316C}" name="title" dataDxfId="20"/>
    <tableColumn id="3" xr3:uid="{52ADF86E-736D-4DDD-B942-38115CED517E}" name="type" dataDxfId="19"/>
    <tableColumn id="4" xr3:uid="{0B9447D4-75A4-4DEE-9B90-FBCB22904C44}" name="price" dataDxfId="18"/>
    <tableColumn id="5" xr3:uid="{76C95931-F815-4571-86A3-312F7B978C14}" name="priceWithCurrency" dataDxfId="17"/>
    <tableColumn id="6" xr3:uid="{ECEC7391-7A84-4B4E-B9B4-0517CD72AF22}" name="available" dataDxfId="16"/>
    <tableColumn id="7" xr3:uid="{316E375C-5D34-4976-BECE-C210BFD86914}" name="availableText" dataDxfId="15"/>
    <tableColumn id="8" xr3:uid="{72DF3885-2AF0-4646-8C80-B58F9A78CD87}" name="sold" dataDxfId="14"/>
    <tableColumn id="9" xr3:uid="{8323F6AE-6738-41A0-9C18-09FED9FA738E}" name="lastUpdated" dataDxfId="13"/>
    <tableColumn id="10" xr3:uid="{0D9A3A94-E2D7-4EDC-9694-53E2D08AF86D}" name="itemLocation" dataDxfId="12"/>
    <tableColumn id="11" xr3:uid="{BA97C38E-BDC1-485E-86CC-99EADAEFD5AC}" name="gender" dataDxfId="11"/>
    <tableColumn id="12" xr3:uid="{EBE142E7-C0C4-429D-BA34-6E571DE2E15F}" name="income" dataDxfId="10">
      <calculatedColumnFormula>Tabela33[[#This Row],[price]]*Tabela33[[#This Row],[sold]]</calculatedColumnFormula>
    </tableColumn>
    <tableColumn id="17" xr3:uid="{8ED9CA16-2758-4845-9650-EF05E73F59E8}" name="brandID" dataDxfId="9">
      <calculatedColumnFormula>VLOOKUP(Tabela33[[#This Row],[brand]],Tabela5[#All],7,FALSE)</calculatedColumnFormula>
    </tableColumn>
    <tableColumn id="18" xr3:uid="{F6DF8B86-FEAA-4880-9FFE-06F34F8FFC68}" name="IndexSoldModel" dataDxfId="8">
      <calculatedColumnFormula>_xlfn.RANK.EQ(Tabela33[[#This Row],[sold]],$H$2:$H$1979)</calculatedColumnFormula>
    </tableColumn>
    <tableColumn id="19" xr3:uid="{62B0B094-1D0D-437C-810F-1F0FB81C1BFE}" name="IndexIncomeModel" dataDxfId="7">
      <calculatedColumnFormula>_xlfn.RANK.EQ(L2,Tabela33[income])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892627-9519-45F0-8792-BD3A4395E177}" name="Tabela5" displayName="Tabela5" ref="X1:AD373" totalsRowShown="0">
  <autoFilter ref="X1:AD373" xr:uid="{29892627-9519-45F0-8792-BD3A4395E177}"/>
  <sortState xmlns:xlrd2="http://schemas.microsoft.com/office/spreadsheetml/2017/richdata2" ref="X2:AD373">
    <sortCondition ref="AD1:AD373"/>
  </sortState>
  <tableColumns count="7">
    <tableColumn id="1" xr3:uid="{666BA8BE-25A3-419C-A6F4-0A6283BEB96E}" name="Brands" dataDxfId="6"/>
    <tableColumn id="2" xr3:uid="{1FE6284D-8DFF-4F95-A5AA-FBC30C70A456}" name="Sold items" dataDxfId="5"/>
    <tableColumn id="3" xr3:uid="{22478318-4CD9-4422-896B-9237459A119D}" name="Summed income" dataDxfId="4"/>
    <tableColumn id="7" xr3:uid="{0F0F54C1-28B8-4C14-A3E7-453F9894DE7E}" name="Summed available items" dataDxfId="3"/>
    <tableColumn id="4" xr3:uid="{177C4069-BAE5-41D3-A389-45C90E996E9B}" name="IndexSold" dataDxfId="2">
      <calculatedColumnFormula>_xlfn.RANK.EQ(Y2,$Q$2:$Q$371,0)</calculatedColumnFormula>
    </tableColumn>
    <tableColumn id="5" xr3:uid="{39117284-23F3-4C87-A2D0-839DB22F6813}" name="IndexIncome" dataDxfId="1">
      <calculatedColumnFormula>_xlfn.RANK.EQ(Z2,Tabela5[Summed income],0)</calculatedColumnFormula>
    </tableColumn>
    <tableColumn id="6" xr3:uid="{5F0E2AAF-2D5B-41EB-AF95-657576146DE1}" name="IndexLi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AD4B1-22C6-4915-BB73-588D00D9F9A9}">
  <sheetPr codeName="Arkusz2"/>
  <dimension ref="A1:J1001"/>
  <sheetViews>
    <sheetView topLeftCell="A13" workbookViewId="0">
      <selection activeCell="S16" sqref="S16"/>
    </sheetView>
  </sheetViews>
  <sheetFormatPr defaultRowHeight="15" x14ac:dyDescent="0.25"/>
  <cols>
    <col min="1" max="1" width="13.7109375" customWidth="1"/>
    <col min="2" max="2" width="14.7109375" customWidth="1"/>
    <col min="3" max="3" width="12.140625" customWidth="1"/>
    <col min="4" max="4" width="7.85546875" bestFit="1" customWidth="1"/>
    <col min="5" max="5" width="6.5703125" customWidth="1"/>
    <col min="6" max="6" width="6.28515625" customWidth="1"/>
    <col min="7" max="7" width="11.28515625" customWidth="1"/>
    <col min="8" max="8" width="7.140625" bestFit="1" customWidth="1"/>
    <col min="9" max="9" width="12" customWidth="1"/>
    <col min="10" max="10" width="40.5703125" customWidth="1"/>
  </cols>
  <sheetData>
    <row r="1" spans="1:10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</row>
    <row r="2" spans="1:10" x14ac:dyDescent="0.25">
      <c r="A2" s="3" t="s">
        <v>172</v>
      </c>
      <c r="B2" s="3" t="s">
        <v>1498</v>
      </c>
      <c r="C2" s="3" t="s">
        <v>12</v>
      </c>
      <c r="D2" s="3">
        <v>11.66</v>
      </c>
      <c r="E2" s="3" t="s">
        <v>1499</v>
      </c>
      <c r="F2" s="3">
        <v>2</v>
      </c>
      <c r="G2" s="3" t="s">
        <v>1500</v>
      </c>
      <c r="H2" s="3">
        <v>12</v>
      </c>
      <c r="I2" s="3" t="s">
        <v>1501</v>
      </c>
      <c r="J2" s="3" t="s">
        <v>1502</v>
      </c>
    </row>
    <row r="3" spans="1:10" x14ac:dyDescent="0.25">
      <c r="A3" s="3" t="s">
        <v>172</v>
      </c>
      <c r="B3" s="3" t="s">
        <v>2163</v>
      </c>
      <c r="C3" s="3" t="s">
        <v>510</v>
      </c>
      <c r="D3" s="3">
        <v>11.99</v>
      </c>
      <c r="E3" s="3" t="s">
        <v>2164</v>
      </c>
      <c r="F3" s="3">
        <v>2</v>
      </c>
      <c r="G3" s="3" t="s">
        <v>1963</v>
      </c>
      <c r="H3" s="3">
        <v>8</v>
      </c>
      <c r="I3" s="3" t="s">
        <v>39</v>
      </c>
      <c r="J3" s="3" t="s">
        <v>2165</v>
      </c>
    </row>
    <row r="4" spans="1:10" x14ac:dyDescent="0.25">
      <c r="A4" s="1" t="s">
        <v>1999</v>
      </c>
      <c r="B4" s="1" t="s">
        <v>2000</v>
      </c>
      <c r="C4" s="1" t="s">
        <v>385</v>
      </c>
      <c r="D4" s="1">
        <v>14.7</v>
      </c>
      <c r="E4" s="1" t="s">
        <v>2001</v>
      </c>
      <c r="F4" s="1">
        <v>2</v>
      </c>
      <c r="G4" s="1" t="s">
        <v>2002</v>
      </c>
      <c r="H4" s="1">
        <v>169</v>
      </c>
      <c r="I4" s="1" t="s">
        <v>2003</v>
      </c>
      <c r="J4" s="1" t="s">
        <v>177</v>
      </c>
    </row>
    <row r="5" spans="1:10" x14ac:dyDescent="0.25">
      <c r="A5" s="1" t="s">
        <v>418</v>
      </c>
      <c r="B5" s="1" t="s">
        <v>1178</v>
      </c>
      <c r="C5" s="1" t="s">
        <v>12</v>
      </c>
      <c r="D5" s="1">
        <v>20</v>
      </c>
      <c r="E5" s="1" t="s">
        <v>1010</v>
      </c>
      <c r="F5" s="1">
        <v>2</v>
      </c>
      <c r="G5" s="1" t="s">
        <v>1179</v>
      </c>
      <c r="H5" s="1">
        <v>41</v>
      </c>
      <c r="I5" s="1" t="s">
        <v>1180</v>
      </c>
      <c r="J5" s="1" t="s">
        <v>422</v>
      </c>
    </row>
    <row r="6" spans="1:10" x14ac:dyDescent="0.25">
      <c r="A6" s="1" t="s">
        <v>508</v>
      </c>
      <c r="B6" s="1" t="s">
        <v>509</v>
      </c>
      <c r="C6" s="1" t="s">
        <v>510</v>
      </c>
      <c r="D6" s="1">
        <v>21.27</v>
      </c>
      <c r="E6" s="1" t="s">
        <v>511</v>
      </c>
      <c r="F6" s="1">
        <v>2</v>
      </c>
      <c r="G6" s="1" t="s">
        <v>512</v>
      </c>
      <c r="H6" s="1">
        <v>61</v>
      </c>
      <c r="I6" s="1" t="s">
        <v>513</v>
      </c>
      <c r="J6" s="1" t="s">
        <v>514</v>
      </c>
    </row>
    <row r="7" spans="1:10" x14ac:dyDescent="0.25">
      <c r="A7" s="1" t="s">
        <v>1328</v>
      </c>
      <c r="B7" s="1" t="s">
        <v>3324</v>
      </c>
      <c r="C7" s="1" t="s">
        <v>12</v>
      </c>
      <c r="D7" s="1">
        <v>27</v>
      </c>
      <c r="E7" s="1" t="s">
        <v>3325</v>
      </c>
      <c r="F7" s="1">
        <v>2</v>
      </c>
      <c r="G7" s="1" t="s">
        <v>1963</v>
      </c>
      <c r="H7" s="1">
        <v>8</v>
      </c>
      <c r="I7" s="1" t="s">
        <v>39</v>
      </c>
      <c r="J7" s="1" t="s">
        <v>3326</v>
      </c>
    </row>
    <row r="8" spans="1:10" x14ac:dyDescent="0.25">
      <c r="A8" s="1" t="s">
        <v>162</v>
      </c>
      <c r="B8" s="1" t="s">
        <v>354</v>
      </c>
      <c r="C8" s="1" t="s">
        <v>55</v>
      </c>
      <c r="D8" s="1">
        <v>27.9</v>
      </c>
      <c r="E8" s="1" t="s">
        <v>355</v>
      </c>
      <c r="F8" s="1">
        <v>2</v>
      </c>
      <c r="G8" s="1" t="s">
        <v>356</v>
      </c>
      <c r="H8" s="1">
        <v>118</v>
      </c>
      <c r="I8" s="1" t="s">
        <v>357</v>
      </c>
      <c r="J8" s="1" t="s">
        <v>46</v>
      </c>
    </row>
    <row r="9" spans="1:10" x14ac:dyDescent="0.25">
      <c r="A9" s="3" t="s">
        <v>162</v>
      </c>
      <c r="B9" s="3" t="s">
        <v>3253</v>
      </c>
      <c r="C9" s="3" t="s">
        <v>55</v>
      </c>
      <c r="D9" s="3">
        <v>27.99</v>
      </c>
      <c r="E9" s="3" t="s">
        <v>2249</v>
      </c>
      <c r="F9" s="3">
        <v>2</v>
      </c>
      <c r="G9" s="3" t="s">
        <v>1963</v>
      </c>
      <c r="H9" s="3">
        <v>8</v>
      </c>
      <c r="I9" s="3" t="s">
        <v>3254</v>
      </c>
      <c r="J9" s="3" t="s">
        <v>458</v>
      </c>
    </row>
    <row r="10" spans="1:10" x14ac:dyDescent="0.25">
      <c r="A10" s="3" t="s">
        <v>594</v>
      </c>
      <c r="B10" s="3" t="s">
        <v>595</v>
      </c>
      <c r="C10" s="3" t="s">
        <v>233</v>
      </c>
      <c r="D10" s="3">
        <v>28</v>
      </c>
      <c r="E10" s="3" t="s">
        <v>596</v>
      </c>
      <c r="F10" s="3">
        <v>2</v>
      </c>
      <c r="G10" s="3" t="s">
        <v>597</v>
      </c>
      <c r="H10" s="3"/>
      <c r="I10" s="3" t="s">
        <v>39</v>
      </c>
      <c r="J10" s="3" t="s">
        <v>598</v>
      </c>
    </row>
    <row r="11" spans="1:10" x14ac:dyDescent="0.25">
      <c r="A11" s="1" t="s">
        <v>220</v>
      </c>
      <c r="B11" s="1" t="s">
        <v>1011</v>
      </c>
      <c r="C11" s="1" t="s">
        <v>12</v>
      </c>
      <c r="D11" s="1">
        <v>29.99</v>
      </c>
      <c r="E11" s="1" t="s">
        <v>37</v>
      </c>
      <c r="F11" s="1">
        <v>2</v>
      </c>
      <c r="G11" s="1" t="s">
        <v>1012</v>
      </c>
      <c r="H11" s="1">
        <v>62</v>
      </c>
      <c r="I11" s="1" t="s">
        <v>1013</v>
      </c>
      <c r="J11" s="1" t="s">
        <v>1014</v>
      </c>
    </row>
    <row r="12" spans="1:10" x14ac:dyDescent="0.25">
      <c r="A12" s="3" t="s">
        <v>135</v>
      </c>
      <c r="B12" s="3" t="s">
        <v>3900</v>
      </c>
      <c r="C12" s="3" t="s">
        <v>3901</v>
      </c>
      <c r="D12" s="3">
        <v>30.96</v>
      </c>
      <c r="E12" s="3" t="s">
        <v>3902</v>
      </c>
      <c r="F12" s="3">
        <v>2</v>
      </c>
      <c r="G12" s="3" t="s">
        <v>737</v>
      </c>
      <c r="H12" s="3">
        <v>3</v>
      </c>
      <c r="I12" s="3" t="s">
        <v>3903</v>
      </c>
      <c r="J12" s="3" t="s">
        <v>70</v>
      </c>
    </row>
    <row r="13" spans="1:10" x14ac:dyDescent="0.25">
      <c r="A13" s="3" t="s">
        <v>2148</v>
      </c>
      <c r="B13" s="3" t="s">
        <v>2149</v>
      </c>
      <c r="C13" s="3" t="s">
        <v>12</v>
      </c>
      <c r="D13" s="3">
        <v>34.950000000000003</v>
      </c>
      <c r="E13" s="3" t="s">
        <v>2150</v>
      </c>
      <c r="F13" s="3">
        <v>2</v>
      </c>
      <c r="G13" s="3" t="s">
        <v>252</v>
      </c>
      <c r="H13" s="3">
        <v>16</v>
      </c>
      <c r="I13" s="3" t="s">
        <v>2151</v>
      </c>
      <c r="J13" s="3" t="s">
        <v>1289</v>
      </c>
    </row>
    <row r="14" spans="1:10" x14ac:dyDescent="0.25">
      <c r="A14" s="3" t="s">
        <v>1903</v>
      </c>
      <c r="B14" s="3" t="s">
        <v>3194</v>
      </c>
      <c r="C14" s="3" t="s">
        <v>55</v>
      </c>
      <c r="D14" s="3">
        <v>34.99</v>
      </c>
      <c r="E14" s="3" t="s">
        <v>2241</v>
      </c>
      <c r="F14" s="3">
        <v>2</v>
      </c>
      <c r="G14" s="3" t="s">
        <v>1963</v>
      </c>
      <c r="H14" s="3">
        <v>8</v>
      </c>
      <c r="I14" s="3" t="s">
        <v>3195</v>
      </c>
      <c r="J14" s="3" t="s">
        <v>1492</v>
      </c>
    </row>
    <row r="15" spans="1:10" x14ac:dyDescent="0.25">
      <c r="A15" s="3" t="s">
        <v>418</v>
      </c>
      <c r="B15" s="3" t="s">
        <v>1961</v>
      </c>
      <c r="C15" s="3" t="s">
        <v>12</v>
      </c>
      <c r="D15" s="3">
        <v>38</v>
      </c>
      <c r="E15" s="3" t="s">
        <v>1962</v>
      </c>
      <c r="F15" s="3">
        <v>2</v>
      </c>
      <c r="G15" s="3" t="s">
        <v>1963</v>
      </c>
      <c r="H15" s="3">
        <v>8</v>
      </c>
      <c r="I15" s="3" t="s">
        <v>39</v>
      </c>
      <c r="J15" s="3" t="s">
        <v>1964</v>
      </c>
    </row>
    <row r="16" spans="1:10" x14ac:dyDescent="0.25">
      <c r="A16" s="3" t="s">
        <v>162</v>
      </c>
      <c r="B16" s="3" t="s">
        <v>3672</v>
      </c>
      <c r="C16" s="3" t="s">
        <v>12</v>
      </c>
      <c r="D16" s="3">
        <v>41.34</v>
      </c>
      <c r="E16" s="3" t="s">
        <v>3673</v>
      </c>
      <c r="F16" s="3">
        <v>2</v>
      </c>
      <c r="G16" s="3" t="s">
        <v>3674</v>
      </c>
      <c r="H16" s="3">
        <v>171</v>
      </c>
      <c r="I16" s="3" t="s">
        <v>3675</v>
      </c>
      <c r="J16" s="3" t="s">
        <v>177</v>
      </c>
    </row>
    <row r="17" spans="1:10" x14ac:dyDescent="0.25">
      <c r="A17" s="3" t="s">
        <v>525</v>
      </c>
      <c r="B17" s="3" t="s">
        <v>3452</v>
      </c>
      <c r="C17" s="3" t="s">
        <v>12</v>
      </c>
      <c r="D17" s="3">
        <v>41.99</v>
      </c>
      <c r="E17" s="3" t="s">
        <v>804</v>
      </c>
      <c r="F17" s="3">
        <v>2</v>
      </c>
      <c r="G17" s="3" t="s">
        <v>737</v>
      </c>
      <c r="H17" s="3">
        <v>3</v>
      </c>
      <c r="I17" s="3" t="s">
        <v>3453</v>
      </c>
      <c r="J17" s="3" t="s">
        <v>3454</v>
      </c>
    </row>
    <row r="18" spans="1:10" x14ac:dyDescent="0.25">
      <c r="A18" s="1" t="s">
        <v>599</v>
      </c>
      <c r="B18" s="1" t="s">
        <v>1147</v>
      </c>
      <c r="C18" s="1" t="s">
        <v>12</v>
      </c>
      <c r="D18" s="1">
        <v>42.99</v>
      </c>
      <c r="E18" s="1" t="s">
        <v>460</v>
      </c>
      <c r="F18" s="1">
        <v>2</v>
      </c>
      <c r="G18" s="1" t="s">
        <v>1400</v>
      </c>
      <c r="H18" s="1">
        <v>4</v>
      </c>
      <c r="I18" s="1" t="s">
        <v>1401</v>
      </c>
      <c r="J18" s="1" t="s">
        <v>1402</v>
      </c>
    </row>
    <row r="19" spans="1:10" x14ac:dyDescent="0.25">
      <c r="A19" s="3" t="s">
        <v>10</v>
      </c>
      <c r="B19" s="3" t="s">
        <v>323</v>
      </c>
      <c r="C19" s="3" t="s">
        <v>12</v>
      </c>
      <c r="D19" s="3">
        <v>42.99</v>
      </c>
      <c r="E19" s="3" t="s">
        <v>302</v>
      </c>
      <c r="F19" s="3">
        <v>2</v>
      </c>
      <c r="G19" s="3" t="s">
        <v>324</v>
      </c>
      <c r="H19" s="3">
        <v>130</v>
      </c>
      <c r="I19" s="3" t="s">
        <v>325</v>
      </c>
      <c r="J19" s="3" t="s">
        <v>326</v>
      </c>
    </row>
    <row r="20" spans="1:10" x14ac:dyDescent="0.25">
      <c r="A20" s="3" t="s">
        <v>599</v>
      </c>
      <c r="B20" s="3" t="s">
        <v>2744</v>
      </c>
      <c r="C20" s="3" t="s">
        <v>12</v>
      </c>
      <c r="D20" s="3">
        <v>42.99</v>
      </c>
      <c r="E20" s="3" t="s">
        <v>302</v>
      </c>
      <c r="F20" s="3">
        <v>2</v>
      </c>
      <c r="G20" s="3" t="s">
        <v>2745</v>
      </c>
      <c r="H20" s="3">
        <v>146</v>
      </c>
      <c r="I20" s="3" t="s">
        <v>2746</v>
      </c>
      <c r="J20" s="3" t="s">
        <v>1342</v>
      </c>
    </row>
    <row r="21" spans="1:10" x14ac:dyDescent="0.25">
      <c r="A21" s="3" t="s">
        <v>10</v>
      </c>
      <c r="B21" s="3" t="s">
        <v>86</v>
      </c>
      <c r="C21" s="3" t="s">
        <v>12</v>
      </c>
      <c r="D21" s="3">
        <v>43.49</v>
      </c>
      <c r="E21" s="3" t="s">
        <v>87</v>
      </c>
      <c r="F21" s="3">
        <v>2</v>
      </c>
      <c r="G21" s="3" t="s">
        <v>88</v>
      </c>
      <c r="H21" s="3">
        <v>20</v>
      </c>
      <c r="I21" s="3" t="s">
        <v>89</v>
      </c>
      <c r="J21" s="3" t="s">
        <v>90</v>
      </c>
    </row>
    <row r="22" spans="1:10" x14ac:dyDescent="0.25">
      <c r="A22" s="3" t="s">
        <v>10</v>
      </c>
      <c r="B22" s="3" t="s">
        <v>987</v>
      </c>
      <c r="C22" s="3" t="s">
        <v>12</v>
      </c>
      <c r="D22" s="3">
        <v>43.99</v>
      </c>
      <c r="E22" s="3" t="s">
        <v>13</v>
      </c>
      <c r="F22" s="3">
        <v>2</v>
      </c>
      <c r="G22" s="3" t="s">
        <v>988</v>
      </c>
      <c r="H22" s="3">
        <v>11</v>
      </c>
      <c r="I22" s="3" t="s">
        <v>989</v>
      </c>
      <c r="J22" s="3" t="s">
        <v>678</v>
      </c>
    </row>
    <row r="23" spans="1:10" x14ac:dyDescent="0.25">
      <c r="A23" s="1" t="s">
        <v>23</v>
      </c>
      <c r="B23" s="1" t="s">
        <v>1485</v>
      </c>
      <c r="C23" s="1" t="s">
        <v>12</v>
      </c>
      <c r="D23" s="1">
        <v>43.99</v>
      </c>
      <c r="E23" s="1" t="s">
        <v>13</v>
      </c>
      <c r="F23" s="1">
        <v>2</v>
      </c>
      <c r="G23" s="1" t="s">
        <v>1486</v>
      </c>
      <c r="H23" s="1">
        <v>121</v>
      </c>
      <c r="I23" s="1" t="s">
        <v>1487</v>
      </c>
      <c r="J23" s="1" t="s">
        <v>285</v>
      </c>
    </row>
    <row r="24" spans="1:10" x14ac:dyDescent="0.25">
      <c r="A24" s="3" t="s">
        <v>77</v>
      </c>
      <c r="B24" s="3" t="s">
        <v>767</v>
      </c>
      <c r="C24" s="3" t="s">
        <v>12</v>
      </c>
      <c r="D24" s="3">
        <v>43.99</v>
      </c>
      <c r="E24" s="3" t="s">
        <v>13</v>
      </c>
      <c r="F24" s="3">
        <v>2</v>
      </c>
      <c r="G24" s="3" t="s">
        <v>768</v>
      </c>
      <c r="H24" s="3">
        <v>136</v>
      </c>
      <c r="I24" s="3" t="s">
        <v>769</v>
      </c>
      <c r="J24" s="3" t="s">
        <v>16</v>
      </c>
    </row>
    <row r="25" spans="1:10" x14ac:dyDescent="0.25">
      <c r="A25" s="3" t="s">
        <v>10</v>
      </c>
      <c r="B25" s="3" t="s">
        <v>251</v>
      </c>
      <c r="C25" s="3" t="s">
        <v>12</v>
      </c>
      <c r="D25" s="3">
        <v>43.99</v>
      </c>
      <c r="E25" s="3" t="s">
        <v>13</v>
      </c>
      <c r="F25" s="3">
        <v>2</v>
      </c>
      <c r="G25" s="3" t="s">
        <v>252</v>
      </c>
      <c r="H25" s="3">
        <v>16</v>
      </c>
      <c r="I25" s="3" t="s">
        <v>253</v>
      </c>
      <c r="J25" s="3" t="s">
        <v>254</v>
      </c>
    </row>
    <row r="26" spans="1:10" x14ac:dyDescent="0.25">
      <c r="A26" s="1" t="s">
        <v>10</v>
      </c>
      <c r="B26" s="1" t="s">
        <v>11</v>
      </c>
      <c r="C26" s="1" t="s">
        <v>12</v>
      </c>
      <c r="D26" s="1">
        <v>43.99</v>
      </c>
      <c r="E26" s="1" t="s">
        <v>13</v>
      </c>
      <c r="F26" s="1">
        <v>2</v>
      </c>
      <c r="G26" s="1" t="s">
        <v>14</v>
      </c>
      <c r="H26" s="1">
        <v>393</v>
      </c>
      <c r="I26" s="1" t="s">
        <v>15</v>
      </c>
      <c r="J26" s="1" t="s">
        <v>16</v>
      </c>
    </row>
    <row r="27" spans="1:10" x14ac:dyDescent="0.25">
      <c r="A27" s="1" t="s">
        <v>189</v>
      </c>
      <c r="B27" s="1" t="s">
        <v>190</v>
      </c>
      <c r="C27" s="1" t="s">
        <v>12</v>
      </c>
      <c r="D27" s="1">
        <v>44.78</v>
      </c>
      <c r="E27" s="1" t="s">
        <v>1382</v>
      </c>
      <c r="F27" s="1">
        <v>2</v>
      </c>
      <c r="G27" s="1" t="s">
        <v>988</v>
      </c>
      <c r="H27" s="1">
        <v>11</v>
      </c>
      <c r="I27" s="1" t="s">
        <v>1383</v>
      </c>
      <c r="J27" s="1" t="s">
        <v>1384</v>
      </c>
    </row>
    <row r="28" spans="1:10" x14ac:dyDescent="0.25">
      <c r="A28" s="1" t="s">
        <v>594</v>
      </c>
      <c r="B28" s="1" t="s">
        <v>595</v>
      </c>
      <c r="C28" s="1" t="s">
        <v>233</v>
      </c>
      <c r="D28" s="1">
        <v>44.95</v>
      </c>
      <c r="E28" s="1" t="s">
        <v>1851</v>
      </c>
      <c r="F28" s="1">
        <v>2</v>
      </c>
      <c r="G28" s="1" t="s">
        <v>1400</v>
      </c>
      <c r="H28" s="1">
        <v>4</v>
      </c>
      <c r="I28" s="1" t="s">
        <v>1852</v>
      </c>
      <c r="J28" s="1" t="s">
        <v>1853</v>
      </c>
    </row>
    <row r="29" spans="1:10" x14ac:dyDescent="0.25">
      <c r="A29" s="1" t="s">
        <v>23</v>
      </c>
      <c r="B29" s="1" t="s">
        <v>2410</v>
      </c>
      <c r="C29" s="1" t="s">
        <v>12</v>
      </c>
      <c r="D29" s="1">
        <v>44.99</v>
      </c>
      <c r="E29" s="1" t="s">
        <v>974</v>
      </c>
      <c r="F29" s="1">
        <v>2</v>
      </c>
      <c r="G29" s="1" t="s">
        <v>2411</v>
      </c>
      <c r="H29" s="1">
        <v>114</v>
      </c>
      <c r="I29" s="1" t="s">
        <v>2412</v>
      </c>
      <c r="J29" s="1" t="s">
        <v>1342</v>
      </c>
    </row>
    <row r="30" spans="1:10" x14ac:dyDescent="0.25">
      <c r="A30" s="1" t="s">
        <v>41</v>
      </c>
      <c r="B30" s="1" t="s">
        <v>281</v>
      </c>
      <c r="C30" s="1" t="s">
        <v>12</v>
      </c>
      <c r="D30" s="1">
        <v>47.49</v>
      </c>
      <c r="E30" s="1" t="s">
        <v>282</v>
      </c>
      <c r="F30" s="1">
        <v>2</v>
      </c>
      <c r="G30" s="1" t="s">
        <v>283</v>
      </c>
      <c r="H30" s="1">
        <v>208</v>
      </c>
      <c r="I30" s="1" t="s">
        <v>284</v>
      </c>
      <c r="J30" s="1" t="s">
        <v>285</v>
      </c>
    </row>
    <row r="31" spans="1:10" x14ac:dyDescent="0.25">
      <c r="A31" s="1" t="s">
        <v>162</v>
      </c>
      <c r="B31" s="1" t="s">
        <v>675</v>
      </c>
      <c r="C31" s="1" t="s">
        <v>12</v>
      </c>
      <c r="D31" s="1">
        <v>49.99</v>
      </c>
      <c r="E31" s="1" t="s">
        <v>148</v>
      </c>
      <c r="F31" s="1">
        <v>2</v>
      </c>
      <c r="G31" s="1" t="s">
        <v>676</v>
      </c>
      <c r="H31" s="1">
        <v>15</v>
      </c>
      <c r="I31" s="1" t="s">
        <v>677</v>
      </c>
      <c r="J31" s="1" t="s">
        <v>678</v>
      </c>
    </row>
    <row r="32" spans="1:10" x14ac:dyDescent="0.25">
      <c r="A32" s="3" t="s">
        <v>1824</v>
      </c>
      <c r="B32" s="3" t="s">
        <v>2301</v>
      </c>
      <c r="C32" s="3" t="s">
        <v>55</v>
      </c>
      <c r="D32" s="3">
        <v>49.99</v>
      </c>
      <c r="E32" s="3" t="s">
        <v>148</v>
      </c>
      <c r="F32" s="3">
        <v>2</v>
      </c>
      <c r="G32" s="3" t="s">
        <v>2302</v>
      </c>
      <c r="H32" s="3">
        <v>25</v>
      </c>
      <c r="I32" s="3" t="s">
        <v>2303</v>
      </c>
      <c r="J32" s="3" t="s">
        <v>707</v>
      </c>
    </row>
    <row r="33" spans="1:10" x14ac:dyDescent="0.25">
      <c r="A33" s="3" t="s">
        <v>172</v>
      </c>
      <c r="B33" s="3" t="s">
        <v>396</v>
      </c>
      <c r="C33" s="3" t="s">
        <v>397</v>
      </c>
      <c r="D33" s="3">
        <v>49.99</v>
      </c>
      <c r="E33" s="3" t="s">
        <v>148</v>
      </c>
      <c r="F33" s="3">
        <v>2</v>
      </c>
      <c r="G33" s="3" t="s">
        <v>398</v>
      </c>
      <c r="H33" s="3">
        <v>288</v>
      </c>
      <c r="I33" s="3" t="s">
        <v>399</v>
      </c>
      <c r="J33" s="3" t="s">
        <v>400</v>
      </c>
    </row>
    <row r="34" spans="1:10" x14ac:dyDescent="0.25">
      <c r="A34" s="1" t="s">
        <v>525</v>
      </c>
      <c r="B34" s="1" t="s">
        <v>2568</v>
      </c>
      <c r="C34" s="1" t="s">
        <v>12</v>
      </c>
      <c r="D34" s="1">
        <v>49.99</v>
      </c>
      <c r="E34" s="1" t="s">
        <v>148</v>
      </c>
      <c r="F34" s="1">
        <v>2</v>
      </c>
      <c r="G34" s="1" t="s">
        <v>2569</v>
      </c>
      <c r="H34" s="1">
        <v>54</v>
      </c>
      <c r="I34" s="1" t="s">
        <v>2570</v>
      </c>
      <c r="J34" s="1" t="s">
        <v>2571</v>
      </c>
    </row>
    <row r="35" spans="1:10" x14ac:dyDescent="0.25">
      <c r="A35" s="1" t="s">
        <v>291</v>
      </c>
      <c r="B35" s="1" t="s">
        <v>2172</v>
      </c>
      <c r="C35" s="1" t="s">
        <v>12</v>
      </c>
      <c r="D35" s="1">
        <v>50</v>
      </c>
      <c r="E35" s="1" t="s">
        <v>2173</v>
      </c>
      <c r="F35" s="1">
        <v>2</v>
      </c>
      <c r="G35" s="1" t="s">
        <v>1400</v>
      </c>
      <c r="H35" s="1">
        <v>4</v>
      </c>
      <c r="I35" s="1" t="s">
        <v>2174</v>
      </c>
      <c r="J35" s="1" t="s">
        <v>2175</v>
      </c>
    </row>
    <row r="36" spans="1:10" x14ac:dyDescent="0.25">
      <c r="A36" s="3" t="s">
        <v>1903</v>
      </c>
      <c r="B36" s="3" t="s">
        <v>1904</v>
      </c>
      <c r="C36" s="3" t="s">
        <v>55</v>
      </c>
      <c r="D36" s="3">
        <v>50</v>
      </c>
      <c r="E36" s="3" t="s">
        <v>1905</v>
      </c>
      <c r="F36" s="3">
        <v>2</v>
      </c>
      <c r="G36" s="3" t="s">
        <v>1906</v>
      </c>
      <c r="H36" s="3">
        <v>14</v>
      </c>
      <c r="I36" s="3" t="s">
        <v>1907</v>
      </c>
      <c r="J36" s="3" t="s">
        <v>1697</v>
      </c>
    </row>
    <row r="37" spans="1:10" x14ac:dyDescent="0.25">
      <c r="A37" s="3" t="s">
        <v>319</v>
      </c>
      <c r="B37" s="3" t="s">
        <v>1157</v>
      </c>
      <c r="C37" s="3" t="s">
        <v>55</v>
      </c>
      <c r="D37" s="3">
        <v>53.99</v>
      </c>
      <c r="E37" s="3" t="s">
        <v>1158</v>
      </c>
      <c r="F37" s="3">
        <v>2</v>
      </c>
      <c r="G37" s="3" t="s">
        <v>1159</v>
      </c>
      <c r="H37" s="3">
        <v>10</v>
      </c>
      <c r="I37" s="3" t="s">
        <v>1160</v>
      </c>
      <c r="J37" s="3" t="s">
        <v>1161</v>
      </c>
    </row>
    <row r="38" spans="1:10" x14ac:dyDescent="0.25">
      <c r="A38" s="1" t="s">
        <v>443</v>
      </c>
      <c r="B38" s="1" t="s">
        <v>3744</v>
      </c>
      <c r="C38" s="1" t="s">
        <v>12</v>
      </c>
      <c r="D38" s="1">
        <v>55</v>
      </c>
      <c r="E38" s="1" t="s">
        <v>3300</v>
      </c>
      <c r="F38" s="1">
        <v>2</v>
      </c>
      <c r="G38" s="1" t="s">
        <v>1963</v>
      </c>
      <c r="H38" s="1">
        <v>8</v>
      </c>
      <c r="I38" s="1" t="s">
        <v>3745</v>
      </c>
      <c r="J38" s="1" t="s">
        <v>3746</v>
      </c>
    </row>
    <row r="39" spans="1:10" x14ac:dyDescent="0.25">
      <c r="A39" s="1" t="s">
        <v>172</v>
      </c>
      <c r="B39" s="1" t="s">
        <v>3571</v>
      </c>
      <c r="C39" s="1" t="s">
        <v>12</v>
      </c>
      <c r="D39" s="1">
        <v>56.99</v>
      </c>
      <c r="E39" s="1" t="s">
        <v>3572</v>
      </c>
      <c r="F39" s="1">
        <v>2</v>
      </c>
      <c r="G39" s="1" t="s">
        <v>3471</v>
      </c>
      <c r="H39" s="1">
        <v>2</v>
      </c>
      <c r="I39" s="1" t="s">
        <v>3573</v>
      </c>
      <c r="J39" s="1" t="s">
        <v>3574</v>
      </c>
    </row>
    <row r="40" spans="1:10" x14ac:dyDescent="0.25">
      <c r="A40" s="1" t="s">
        <v>10</v>
      </c>
      <c r="B40" s="1" t="s">
        <v>255</v>
      </c>
      <c r="C40" s="1" t="s">
        <v>12</v>
      </c>
      <c r="D40" s="1">
        <v>59.99</v>
      </c>
      <c r="E40" s="1" t="s">
        <v>31</v>
      </c>
      <c r="F40" s="1">
        <v>2</v>
      </c>
      <c r="G40" s="1" t="s">
        <v>256</v>
      </c>
      <c r="H40" s="1">
        <v>21</v>
      </c>
      <c r="I40" s="1" t="s">
        <v>257</v>
      </c>
      <c r="J40" s="1" t="s">
        <v>90</v>
      </c>
    </row>
    <row r="41" spans="1:10" x14ac:dyDescent="0.25">
      <c r="A41" s="1" t="s">
        <v>10</v>
      </c>
      <c r="B41" s="1" t="s">
        <v>81</v>
      </c>
      <c r="C41" s="1" t="s">
        <v>12</v>
      </c>
      <c r="D41" s="1">
        <v>60.99</v>
      </c>
      <c r="E41" s="1" t="s">
        <v>82</v>
      </c>
      <c r="F41" s="1">
        <v>2</v>
      </c>
      <c r="G41" s="1" t="s">
        <v>83</v>
      </c>
      <c r="H41" s="1">
        <v>51</v>
      </c>
      <c r="I41" s="1" t="s">
        <v>84</v>
      </c>
      <c r="J41" s="1" t="s">
        <v>85</v>
      </c>
    </row>
    <row r="42" spans="1:10" x14ac:dyDescent="0.25">
      <c r="A42" s="1" t="s">
        <v>108</v>
      </c>
      <c r="B42" s="1" t="s">
        <v>933</v>
      </c>
      <c r="C42" s="1" t="s">
        <v>12</v>
      </c>
      <c r="D42" s="1">
        <v>62.99</v>
      </c>
      <c r="E42" s="1" t="s">
        <v>934</v>
      </c>
      <c r="F42" s="1">
        <v>2</v>
      </c>
      <c r="G42" s="1" t="s">
        <v>252</v>
      </c>
      <c r="H42" s="1">
        <v>16</v>
      </c>
      <c r="I42" s="1" t="s">
        <v>935</v>
      </c>
      <c r="J42" s="1" t="s">
        <v>936</v>
      </c>
    </row>
    <row r="43" spans="1:10" x14ac:dyDescent="0.25">
      <c r="A43" s="1" t="s">
        <v>327</v>
      </c>
      <c r="B43" s="1" t="s">
        <v>1339</v>
      </c>
      <c r="C43" s="1" t="s">
        <v>12</v>
      </c>
      <c r="D43" s="1">
        <v>69.989999999999995</v>
      </c>
      <c r="E43" s="1" t="s">
        <v>1083</v>
      </c>
      <c r="F43" s="1">
        <v>2</v>
      </c>
      <c r="G43" s="1" t="s">
        <v>1340</v>
      </c>
      <c r="H43" s="1">
        <v>27</v>
      </c>
      <c r="I43" s="1" t="s">
        <v>1341</v>
      </c>
      <c r="J43" s="1" t="s">
        <v>1342</v>
      </c>
    </row>
    <row r="44" spans="1:10" x14ac:dyDescent="0.25">
      <c r="A44" s="3" t="s">
        <v>152</v>
      </c>
      <c r="B44" s="3" t="s">
        <v>1255</v>
      </c>
      <c r="C44" s="3" t="s">
        <v>12</v>
      </c>
      <c r="D44" s="3">
        <v>76.989999999999995</v>
      </c>
      <c r="E44" s="3" t="s">
        <v>1256</v>
      </c>
      <c r="F44" s="3">
        <v>2</v>
      </c>
      <c r="G44" s="3" t="s">
        <v>1257</v>
      </c>
      <c r="H44" s="3">
        <v>13</v>
      </c>
      <c r="I44" s="3" t="s">
        <v>1258</v>
      </c>
      <c r="J44" s="3" t="s">
        <v>1259</v>
      </c>
    </row>
    <row r="45" spans="1:10" x14ac:dyDescent="0.25">
      <c r="A45" s="3" t="s">
        <v>23</v>
      </c>
      <c r="B45" s="3" t="s">
        <v>3175</v>
      </c>
      <c r="C45" s="3" t="s">
        <v>12</v>
      </c>
      <c r="D45" s="3">
        <v>88</v>
      </c>
      <c r="E45" s="3" t="s">
        <v>3176</v>
      </c>
      <c r="F45" s="3">
        <v>2</v>
      </c>
      <c r="G45" s="3" t="s">
        <v>1257</v>
      </c>
      <c r="H45" s="3">
        <v>13</v>
      </c>
      <c r="I45" s="3" t="s">
        <v>3177</v>
      </c>
      <c r="J45" s="3" t="s">
        <v>3178</v>
      </c>
    </row>
    <row r="46" spans="1:10" x14ac:dyDescent="0.25">
      <c r="A46" s="3" t="s">
        <v>1102</v>
      </c>
      <c r="B46" s="3" t="s">
        <v>3445</v>
      </c>
      <c r="C46" s="3" t="s">
        <v>55</v>
      </c>
      <c r="D46" s="3">
        <v>94.99</v>
      </c>
      <c r="E46" s="3" t="s">
        <v>3446</v>
      </c>
      <c r="F46" s="3">
        <v>2</v>
      </c>
      <c r="G46" s="3" t="s">
        <v>1400</v>
      </c>
      <c r="H46" s="3">
        <v>4</v>
      </c>
      <c r="I46" s="3" t="s">
        <v>3447</v>
      </c>
      <c r="J46" s="3" t="s">
        <v>3448</v>
      </c>
    </row>
    <row r="47" spans="1:10" x14ac:dyDescent="0.25">
      <c r="A47" s="1" t="s">
        <v>383</v>
      </c>
      <c r="B47" s="1" t="s">
        <v>3470</v>
      </c>
      <c r="C47" s="1" t="s">
        <v>385</v>
      </c>
      <c r="D47" s="1">
        <v>99</v>
      </c>
      <c r="E47" s="1" t="s">
        <v>2101</v>
      </c>
      <c r="F47" s="1">
        <v>2</v>
      </c>
      <c r="G47" s="1" t="s">
        <v>3471</v>
      </c>
      <c r="H47" s="1">
        <v>2</v>
      </c>
      <c r="I47" s="1" t="s">
        <v>3472</v>
      </c>
      <c r="J47" s="1" t="s">
        <v>1671</v>
      </c>
    </row>
    <row r="48" spans="1:10" x14ac:dyDescent="0.25">
      <c r="A48" s="3" t="s">
        <v>152</v>
      </c>
      <c r="B48" s="3" t="s">
        <v>2477</v>
      </c>
      <c r="C48" s="3" t="s">
        <v>12</v>
      </c>
      <c r="D48" s="3">
        <v>99.99</v>
      </c>
      <c r="E48" s="3" t="s">
        <v>169</v>
      </c>
      <c r="F48" s="3">
        <v>2</v>
      </c>
      <c r="G48" s="3" t="s">
        <v>1500</v>
      </c>
      <c r="H48" s="3">
        <v>12</v>
      </c>
      <c r="I48" s="3" t="s">
        <v>2478</v>
      </c>
      <c r="J48" s="3" t="s">
        <v>1407</v>
      </c>
    </row>
    <row r="49" spans="1:10" x14ac:dyDescent="0.25">
      <c r="A49" s="3" t="s">
        <v>152</v>
      </c>
      <c r="B49" s="3" t="s">
        <v>2456</v>
      </c>
      <c r="C49" s="3" t="s">
        <v>12</v>
      </c>
      <c r="D49" s="3">
        <v>99.99</v>
      </c>
      <c r="E49" s="3" t="s">
        <v>169</v>
      </c>
      <c r="F49" s="3">
        <v>2</v>
      </c>
      <c r="G49" s="3" t="s">
        <v>2457</v>
      </c>
      <c r="H49" s="3">
        <v>19</v>
      </c>
      <c r="I49" s="3" t="s">
        <v>2458</v>
      </c>
      <c r="J49" s="3" t="s">
        <v>1407</v>
      </c>
    </row>
    <row r="50" spans="1:10" x14ac:dyDescent="0.25">
      <c r="A50" s="3" t="s">
        <v>734</v>
      </c>
      <c r="B50" s="3" t="s">
        <v>735</v>
      </c>
      <c r="C50" s="3" t="s">
        <v>12</v>
      </c>
      <c r="D50" s="3">
        <v>99.99</v>
      </c>
      <c r="E50" s="3" t="s">
        <v>736</v>
      </c>
      <c r="F50" s="3">
        <v>2</v>
      </c>
      <c r="G50" s="3" t="s">
        <v>737</v>
      </c>
      <c r="H50" s="3">
        <v>3</v>
      </c>
      <c r="I50" s="3" t="s">
        <v>738</v>
      </c>
      <c r="J50" s="3" t="s">
        <v>739</v>
      </c>
    </row>
    <row r="51" spans="1:10" x14ac:dyDescent="0.25">
      <c r="A51" s="3" t="s">
        <v>520</v>
      </c>
      <c r="B51" s="3" t="s">
        <v>2875</v>
      </c>
      <c r="C51" s="3" t="s">
        <v>12</v>
      </c>
      <c r="D51" s="3">
        <v>103.99</v>
      </c>
      <c r="E51" s="3" t="s">
        <v>2876</v>
      </c>
      <c r="F51" s="3">
        <v>2</v>
      </c>
      <c r="G51" s="3" t="s">
        <v>2877</v>
      </c>
      <c r="H51" s="3">
        <v>45</v>
      </c>
      <c r="I51" s="3" t="s">
        <v>2878</v>
      </c>
      <c r="J51" s="3" t="s">
        <v>266</v>
      </c>
    </row>
    <row r="52" spans="1:10" x14ac:dyDescent="0.25">
      <c r="A52" s="1" t="s">
        <v>1829</v>
      </c>
      <c r="B52" s="1" t="s">
        <v>2805</v>
      </c>
      <c r="C52" s="1" t="s">
        <v>12</v>
      </c>
      <c r="D52" s="1">
        <v>105.95</v>
      </c>
      <c r="E52" s="1" t="s">
        <v>2806</v>
      </c>
      <c r="F52" s="1">
        <v>2</v>
      </c>
      <c r="G52" s="1" t="s">
        <v>2807</v>
      </c>
      <c r="H52" s="1">
        <v>22</v>
      </c>
      <c r="I52" s="1" t="s">
        <v>2808</v>
      </c>
      <c r="J52" s="1" t="s">
        <v>661</v>
      </c>
    </row>
    <row r="53" spans="1:10" x14ac:dyDescent="0.25">
      <c r="A53" s="1" t="s">
        <v>1328</v>
      </c>
      <c r="B53" s="1" t="s">
        <v>1329</v>
      </c>
      <c r="C53" s="1" t="s">
        <v>12</v>
      </c>
      <c r="D53" s="1">
        <v>119</v>
      </c>
      <c r="E53" s="1" t="s">
        <v>1330</v>
      </c>
      <c r="F53" s="1">
        <v>2</v>
      </c>
      <c r="G53" s="1" t="s">
        <v>1331</v>
      </c>
      <c r="H53" s="1">
        <v>7</v>
      </c>
      <c r="I53" s="1" t="s">
        <v>1332</v>
      </c>
      <c r="J53" s="1" t="s">
        <v>1333</v>
      </c>
    </row>
    <row r="54" spans="1:10" x14ac:dyDescent="0.25">
      <c r="A54" s="1" t="s">
        <v>438</v>
      </c>
      <c r="B54" s="1" t="s">
        <v>2397</v>
      </c>
      <c r="C54" s="1" t="s">
        <v>510</v>
      </c>
      <c r="D54" s="1">
        <v>11.95</v>
      </c>
      <c r="E54" s="1" t="s">
        <v>2314</v>
      </c>
      <c r="F54" s="1">
        <v>3</v>
      </c>
      <c r="G54" s="1" t="s">
        <v>692</v>
      </c>
      <c r="H54" s="1">
        <v>7</v>
      </c>
      <c r="I54" s="1" t="s">
        <v>2398</v>
      </c>
      <c r="J54" s="1" t="s">
        <v>2399</v>
      </c>
    </row>
    <row r="55" spans="1:10" x14ac:dyDescent="0.25">
      <c r="A55" s="3" t="s">
        <v>610</v>
      </c>
      <c r="B55" s="3" t="s">
        <v>3054</v>
      </c>
      <c r="C55" s="3" t="s">
        <v>12</v>
      </c>
      <c r="D55" s="3">
        <v>13.44</v>
      </c>
      <c r="E55" s="3" t="s">
        <v>3055</v>
      </c>
      <c r="F55" s="3">
        <v>3</v>
      </c>
      <c r="G55" s="3" t="s">
        <v>1313</v>
      </c>
      <c r="H55" s="3">
        <v>30</v>
      </c>
      <c r="I55" s="3" t="s">
        <v>3056</v>
      </c>
      <c r="J55" s="3" t="s">
        <v>3057</v>
      </c>
    </row>
    <row r="56" spans="1:10" x14ac:dyDescent="0.25">
      <c r="A56" s="3" t="s">
        <v>2512</v>
      </c>
      <c r="B56" s="3" t="s">
        <v>2513</v>
      </c>
      <c r="C56" s="3" t="s">
        <v>2514</v>
      </c>
      <c r="D56" s="3">
        <v>14.94</v>
      </c>
      <c r="E56" s="3" t="s">
        <v>2515</v>
      </c>
      <c r="F56" s="3">
        <v>3</v>
      </c>
      <c r="G56" s="3" t="s">
        <v>2516</v>
      </c>
      <c r="H56" s="3">
        <v>1454</v>
      </c>
      <c r="I56" s="3" t="s">
        <v>2517</v>
      </c>
      <c r="J56" s="3" t="s">
        <v>177</v>
      </c>
    </row>
    <row r="57" spans="1:10" x14ac:dyDescent="0.25">
      <c r="A57" s="1" t="s">
        <v>426</v>
      </c>
      <c r="B57" s="1" t="s">
        <v>3179</v>
      </c>
      <c r="C57" s="1" t="s">
        <v>657</v>
      </c>
      <c r="D57" s="1">
        <v>15.97</v>
      </c>
      <c r="E57" s="1" t="s">
        <v>3180</v>
      </c>
      <c r="F57" s="1">
        <v>3</v>
      </c>
      <c r="G57" s="1" t="s">
        <v>3181</v>
      </c>
      <c r="H57" s="1">
        <v>13</v>
      </c>
      <c r="I57" s="1" t="s">
        <v>3182</v>
      </c>
      <c r="J57" s="1" t="s">
        <v>661</v>
      </c>
    </row>
    <row r="58" spans="1:10" x14ac:dyDescent="0.25">
      <c r="A58" s="3" t="s">
        <v>53</v>
      </c>
      <c r="B58" s="3" t="s">
        <v>2245</v>
      </c>
      <c r="C58" s="3" t="s">
        <v>12</v>
      </c>
      <c r="D58" s="3">
        <v>15.99</v>
      </c>
      <c r="E58" s="3" t="s">
        <v>1129</v>
      </c>
      <c r="F58" s="3">
        <v>3</v>
      </c>
      <c r="G58" s="3" t="s">
        <v>1582</v>
      </c>
      <c r="H58" s="3">
        <v>3</v>
      </c>
      <c r="I58" s="3" t="s">
        <v>2246</v>
      </c>
      <c r="J58" s="3" t="s">
        <v>661</v>
      </c>
    </row>
    <row r="59" spans="1:10" x14ac:dyDescent="0.25">
      <c r="A59" s="1" t="s">
        <v>1328</v>
      </c>
      <c r="B59" s="1" t="s">
        <v>3774</v>
      </c>
      <c r="C59" s="1" t="s">
        <v>12</v>
      </c>
      <c r="D59" s="1">
        <v>16.989999999999998</v>
      </c>
      <c r="E59" s="1" t="s">
        <v>2764</v>
      </c>
      <c r="F59" s="1">
        <v>3</v>
      </c>
      <c r="G59" s="1" t="s">
        <v>2326</v>
      </c>
      <c r="H59" s="1">
        <v>1</v>
      </c>
      <c r="I59" s="1" t="s">
        <v>3775</v>
      </c>
      <c r="J59" s="1" t="s">
        <v>3776</v>
      </c>
    </row>
    <row r="60" spans="1:10" x14ac:dyDescent="0.25">
      <c r="A60" s="1" t="s">
        <v>426</v>
      </c>
      <c r="B60" s="1" t="s">
        <v>956</v>
      </c>
      <c r="C60" s="1" t="s">
        <v>657</v>
      </c>
      <c r="D60" s="1">
        <v>18.79</v>
      </c>
      <c r="E60" s="1" t="s">
        <v>957</v>
      </c>
      <c r="F60" s="1">
        <v>3</v>
      </c>
      <c r="G60" s="1" t="s">
        <v>659</v>
      </c>
      <c r="H60" s="1">
        <v>22</v>
      </c>
      <c r="I60" s="1" t="s">
        <v>958</v>
      </c>
      <c r="J60" s="1" t="s">
        <v>661</v>
      </c>
    </row>
    <row r="61" spans="1:10" x14ac:dyDescent="0.25">
      <c r="A61" s="1" t="s">
        <v>3687</v>
      </c>
      <c r="B61" s="1" t="s">
        <v>3688</v>
      </c>
      <c r="C61" s="1" t="s">
        <v>657</v>
      </c>
      <c r="D61" s="1">
        <v>18.79</v>
      </c>
      <c r="E61" s="1" t="s">
        <v>957</v>
      </c>
      <c r="F61" s="1">
        <v>3</v>
      </c>
      <c r="G61" s="1" t="s">
        <v>3358</v>
      </c>
      <c r="H61" s="1">
        <v>5</v>
      </c>
      <c r="I61" s="1" t="s">
        <v>3689</v>
      </c>
      <c r="J61" s="1" t="s">
        <v>661</v>
      </c>
    </row>
    <row r="62" spans="1:10" x14ac:dyDescent="0.25">
      <c r="A62" s="1" t="s">
        <v>1535</v>
      </c>
      <c r="B62" s="1" t="s">
        <v>1536</v>
      </c>
      <c r="C62" s="1" t="s">
        <v>12</v>
      </c>
      <c r="D62" s="1">
        <v>19.12</v>
      </c>
      <c r="E62" s="1" t="s">
        <v>1537</v>
      </c>
      <c r="F62" s="1">
        <v>3</v>
      </c>
      <c r="G62" s="1" t="s">
        <v>1538</v>
      </c>
      <c r="H62" s="1">
        <v>42</v>
      </c>
      <c r="I62" s="1" t="s">
        <v>1539</v>
      </c>
      <c r="J62" s="1" t="s">
        <v>1540</v>
      </c>
    </row>
    <row r="63" spans="1:10" x14ac:dyDescent="0.25">
      <c r="A63" s="1" t="s">
        <v>1580</v>
      </c>
      <c r="B63" s="1" t="s">
        <v>1581</v>
      </c>
      <c r="C63" s="1" t="s">
        <v>12</v>
      </c>
      <c r="D63" s="1">
        <v>19.989999999999998</v>
      </c>
      <c r="E63" s="1" t="s">
        <v>247</v>
      </c>
      <c r="F63" s="1">
        <v>3</v>
      </c>
      <c r="G63" s="1" t="s">
        <v>1582</v>
      </c>
      <c r="H63" s="1">
        <v>3</v>
      </c>
      <c r="I63" s="1" t="s">
        <v>1583</v>
      </c>
      <c r="J63" s="1" t="s">
        <v>318</v>
      </c>
    </row>
    <row r="64" spans="1:10" x14ac:dyDescent="0.25">
      <c r="A64" s="3" t="s">
        <v>3396</v>
      </c>
      <c r="B64" s="3" t="s">
        <v>3690</v>
      </c>
      <c r="C64" s="3" t="s">
        <v>55</v>
      </c>
      <c r="D64" s="3">
        <v>21</v>
      </c>
      <c r="E64" s="3" t="s">
        <v>3691</v>
      </c>
      <c r="F64" s="3">
        <v>3</v>
      </c>
      <c r="G64" s="3" t="s">
        <v>3692</v>
      </c>
      <c r="H64" s="3">
        <v>2</v>
      </c>
      <c r="I64" s="3" t="s">
        <v>3693</v>
      </c>
      <c r="J64" s="3" t="s">
        <v>1118</v>
      </c>
    </row>
    <row r="65" spans="1:10" x14ac:dyDescent="0.25">
      <c r="A65" s="3" t="s">
        <v>1624</v>
      </c>
      <c r="B65" s="3" t="s">
        <v>1625</v>
      </c>
      <c r="C65" s="3" t="s">
        <v>12</v>
      </c>
      <c r="D65" s="3">
        <v>21.99</v>
      </c>
      <c r="E65" s="3" t="s">
        <v>1626</v>
      </c>
      <c r="F65" s="3">
        <v>3</v>
      </c>
      <c r="G65" s="3" t="s">
        <v>1627</v>
      </c>
      <c r="H65" s="3">
        <v>83</v>
      </c>
      <c r="I65" s="3" t="s">
        <v>1628</v>
      </c>
      <c r="J65" s="3" t="s">
        <v>1629</v>
      </c>
    </row>
    <row r="66" spans="1:10" x14ac:dyDescent="0.25">
      <c r="A66" s="1" t="s">
        <v>438</v>
      </c>
      <c r="B66" s="1" t="s">
        <v>3840</v>
      </c>
      <c r="C66" s="1" t="s">
        <v>12</v>
      </c>
      <c r="D66" s="1">
        <v>22.55</v>
      </c>
      <c r="E66" s="1" t="s">
        <v>3841</v>
      </c>
      <c r="F66" s="1">
        <v>3</v>
      </c>
      <c r="G66" s="1" t="s">
        <v>2134</v>
      </c>
      <c r="H66" s="1">
        <v>15</v>
      </c>
      <c r="I66" s="1" t="s">
        <v>3842</v>
      </c>
      <c r="J66" s="1" t="s">
        <v>661</v>
      </c>
    </row>
    <row r="67" spans="1:10" x14ac:dyDescent="0.25">
      <c r="A67" s="1" t="s">
        <v>1607</v>
      </c>
      <c r="B67" s="1" t="s">
        <v>3750</v>
      </c>
      <c r="C67" s="1" t="s">
        <v>55</v>
      </c>
      <c r="D67" s="1">
        <v>24.99</v>
      </c>
      <c r="E67" s="1" t="s">
        <v>2789</v>
      </c>
      <c r="F67" s="1">
        <v>3</v>
      </c>
      <c r="G67" s="1" t="s">
        <v>3751</v>
      </c>
      <c r="H67" s="1">
        <v>25</v>
      </c>
      <c r="I67" s="1" t="s">
        <v>3752</v>
      </c>
      <c r="J67" s="1" t="s">
        <v>318</v>
      </c>
    </row>
    <row r="68" spans="1:10" x14ac:dyDescent="0.25">
      <c r="A68" s="1" t="s">
        <v>1908</v>
      </c>
      <c r="B68" s="1" t="s">
        <v>3076</v>
      </c>
      <c r="C68" s="1" t="s">
        <v>385</v>
      </c>
      <c r="D68" s="1">
        <v>25.99</v>
      </c>
      <c r="E68" s="1" t="s">
        <v>2633</v>
      </c>
      <c r="F68" s="1">
        <v>3</v>
      </c>
      <c r="G68" s="1" t="s">
        <v>3077</v>
      </c>
      <c r="H68" s="1">
        <v>17</v>
      </c>
      <c r="I68" s="1" t="s">
        <v>3078</v>
      </c>
      <c r="J68" s="1" t="s">
        <v>3079</v>
      </c>
    </row>
    <row r="69" spans="1:10" x14ac:dyDescent="0.25">
      <c r="A69" s="1" t="s">
        <v>807</v>
      </c>
      <c r="B69" s="1" t="s">
        <v>3280</v>
      </c>
      <c r="C69" s="1" t="s">
        <v>657</v>
      </c>
      <c r="D69" s="1">
        <v>26.31</v>
      </c>
      <c r="E69" s="1" t="s">
        <v>3281</v>
      </c>
      <c r="F69" s="1">
        <v>3</v>
      </c>
      <c r="G69" s="1" t="s">
        <v>2991</v>
      </c>
      <c r="H69" s="1">
        <v>20</v>
      </c>
      <c r="I69" s="1" t="s">
        <v>3282</v>
      </c>
      <c r="J69" s="1" t="s">
        <v>661</v>
      </c>
    </row>
    <row r="70" spans="1:10" x14ac:dyDescent="0.25">
      <c r="A70" s="3" t="s">
        <v>2950</v>
      </c>
      <c r="B70" s="3" t="s">
        <v>2951</v>
      </c>
      <c r="C70" s="3" t="s">
        <v>233</v>
      </c>
      <c r="D70" s="3">
        <v>26.95</v>
      </c>
      <c r="E70" s="3" t="s">
        <v>2952</v>
      </c>
      <c r="F70" s="3">
        <v>3</v>
      </c>
      <c r="G70" s="3" t="s">
        <v>758</v>
      </c>
      <c r="H70" s="3">
        <v>4</v>
      </c>
      <c r="I70" s="3" t="s">
        <v>39</v>
      </c>
      <c r="J70" s="3" t="s">
        <v>2953</v>
      </c>
    </row>
    <row r="71" spans="1:10" x14ac:dyDescent="0.25">
      <c r="A71" s="1" t="s">
        <v>2086</v>
      </c>
      <c r="B71" s="1" t="s">
        <v>2087</v>
      </c>
      <c r="C71" s="1" t="s">
        <v>657</v>
      </c>
      <c r="D71" s="1">
        <v>27.25</v>
      </c>
      <c r="E71" s="1" t="s">
        <v>2088</v>
      </c>
      <c r="F71" s="1">
        <v>3</v>
      </c>
      <c r="G71" s="1" t="s">
        <v>1798</v>
      </c>
      <c r="H71" s="1">
        <v>9</v>
      </c>
      <c r="I71" s="1" t="s">
        <v>2089</v>
      </c>
      <c r="J71" s="1" t="s">
        <v>661</v>
      </c>
    </row>
    <row r="72" spans="1:10" x14ac:dyDescent="0.25">
      <c r="A72" s="1" t="s">
        <v>426</v>
      </c>
      <c r="B72" s="1" t="s">
        <v>3191</v>
      </c>
      <c r="C72" s="1" t="s">
        <v>657</v>
      </c>
      <c r="D72" s="1">
        <v>27.89</v>
      </c>
      <c r="E72" s="1" t="s">
        <v>3192</v>
      </c>
      <c r="F72" s="1">
        <v>3</v>
      </c>
      <c r="G72" s="1" t="s">
        <v>2970</v>
      </c>
      <c r="H72" s="1">
        <v>8</v>
      </c>
      <c r="I72" s="1" t="s">
        <v>3193</v>
      </c>
      <c r="J72" s="1" t="s">
        <v>661</v>
      </c>
    </row>
    <row r="73" spans="1:10" x14ac:dyDescent="0.25">
      <c r="A73" s="3" t="s">
        <v>361</v>
      </c>
      <c r="B73" s="3" t="s">
        <v>2043</v>
      </c>
      <c r="C73" s="3" t="s">
        <v>55</v>
      </c>
      <c r="D73" s="3">
        <v>27.98</v>
      </c>
      <c r="E73" s="3" t="s">
        <v>2044</v>
      </c>
      <c r="F73" s="3">
        <v>3</v>
      </c>
      <c r="G73" s="3" t="s">
        <v>2045</v>
      </c>
      <c r="H73" s="3">
        <v>204</v>
      </c>
      <c r="I73" s="3" t="s">
        <v>2046</v>
      </c>
      <c r="J73" s="3" t="s">
        <v>177</v>
      </c>
    </row>
    <row r="74" spans="1:10" x14ac:dyDescent="0.25">
      <c r="A74" s="1" t="s">
        <v>244</v>
      </c>
      <c r="B74" s="1" t="s">
        <v>2858</v>
      </c>
      <c r="C74" s="1" t="s">
        <v>12</v>
      </c>
      <c r="D74" s="1">
        <v>28.99</v>
      </c>
      <c r="E74" s="1" t="s">
        <v>1354</v>
      </c>
      <c r="F74" s="1">
        <v>3</v>
      </c>
      <c r="G74" s="1" t="s">
        <v>2859</v>
      </c>
      <c r="H74" s="1">
        <v>379</v>
      </c>
      <c r="I74" s="1" t="s">
        <v>2860</v>
      </c>
      <c r="J74" s="1" t="s">
        <v>458</v>
      </c>
    </row>
    <row r="75" spans="1:10" x14ac:dyDescent="0.25">
      <c r="A75" s="1" t="s">
        <v>443</v>
      </c>
      <c r="B75" s="1" t="s">
        <v>892</v>
      </c>
      <c r="C75" s="1" t="s">
        <v>12</v>
      </c>
      <c r="D75" s="1">
        <v>28.99</v>
      </c>
      <c r="E75" s="1" t="s">
        <v>893</v>
      </c>
      <c r="F75" s="1">
        <v>3</v>
      </c>
      <c r="G75" s="1" t="s">
        <v>894</v>
      </c>
      <c r="H75" s="1">
        <v>43</v>
      </c>
      <c r="I75" s="1" t="s">
        <v>895</v>
      </c>
      <c r="J75" s="1" t="s">
        <v>571</v>
      </c>
    </row>
    <row r="76" spans="1:10" x14ac:dyDescent="0.25">
      <c r="A76" s="1" t="s">
        <v>907</v>
      </c>
      <c r="B76" s="1" t="s">
        <v>908</v>
      </c>
      <c r="C76" s="1" t="s">
        <v>12</v>
      </c>
      <c r="D76" s="1">
        <v>29.9</v>
      </c>
      <c r="E76" s="1" t="s">
        <v>909</v>
      </c>
      <c r="F76" s="1">
        <v>3</v>
      </c>
      <c r="G76" s="1" t="s">
        <v>910</v>
      </c>
      <c r="H76" s="1">
        <v>6</v>
      </c>
      <c r="I76" s="1" t="s">
        <v>911</v>
      </c>
      <c r="J76" s="1" t="s">
        <v>912</v>
      </c>
    </row>
    <row r="77" spans="1:10" x14ac:dyDescent="0.25">
      <c r="A77" s="3" t="s">
        <v>755</v>
      </c>
      <c r="B77" s="3" t="s">
        <v>756</v>
      </c>
      <c r="C77" s="3" t="s">
        <v>12</v>
      </c>
      <c r="D77" s="3">
        <v>30</v>
      </c>
      <c r="E77" s="3" t="s">
        <v>757</v>
      </c>
      <c r="F77" s="3">
        <v>3</v>
      </c>
      <c r="G77" s="3" t="s">
        <v>758</v>
      </c>
      <c r="H77" s="3">
        <v>4</v>
      </c>
      <c r="I77" s="3" t="s">
        <v>759</v>
      </c>
      <c r="J77" s="3" t="s">
        <v>760</v>
      </c>
    </row>
    <row r="78" spans="1:10" x14ac:dyDescent="0.25">
      <c r="A78" s="1" t="s">
        <v>108</v>
      </c>
      <c r="B78" s="1" t="s">
        <v>500</v>
      </c>
      <c r="C78" s="1" t="s">
        <v>55</v>
      </c>
      <c r="D78" s="1">
        <v>30.79</v>
      </c>
      <c r="E78" s="1" t="s">
        <v>501</v>
      </c>
      <c r="F78" s="1">
        <v>3</v>
      </c>
      <c r="G78" s="1" t="s">
        <v>502</v>
      </c>
      <c r="H78" s="1">
        <v>493</v>
      </c>
      <c r="I78" s="1" t="s">
        <v>503</v>
      </c>
      <c r="J78" s="1" t="s">
        <v>64</v>
      </c>
    </row>
    <row r="79" spans="1:10" x14ac:dyDescent="0.25">
      <c r="A79" s="3" t="s">
        <v>807</v>
      </c>
      <c r="B79" s="3" t="s">
        <v>1541</v>
      </c>
      <c r="C79" s="3" t="s">
        <v>12</v>
      </c>
      <c r="D79" s="3">
        <v>30.9</v>
      </c>
      <c r="E79" s="3" t="s">
        <v>1542</v>
      </c>
      <c r="F79" s="3">
        <v>3</v>
      </c>
      <c r="G79" s="3" t="s">
        <v>1543</v>
      </c>
      <c r="H79" s="3">
        <v>607</v>
      </c>
      <c r="I79" s="3" t="s">
        <v>1544</v>
      </c>
      <c r="J79" s="3" t="s">
        <v>96</v>
      </c>
    </row>
    <row r="80" spans="1:10" x14ac:dyDescent="0.25">
      <c r="A80" s="3" t="s">
        <v>77</v>
      </c>
      <c r="B80" s="3" t="s">
        <v>1876</v>
      </c>
      <c r="C80" s="3" t="s">
        <v>12</v>
      </c>
      <c r="D80" s="3">
        <v>31</v>
      </c>
      <c r="E80" s="3" t="s">
        <v>408</v>
      </c>
      <c r="F80" s="3">
        <v>3</v>
      </c>
      <c r="G80" s="3" t="s">
        <v>1877</v>
      </c>
      <c r="H80" s="3">
        <v>112</v>
      </c>
      <c r="I80" s="3" t="s">
        <v>1878</v>
      </c>
      <c r="J80" s="3" t="s">
        <v>411</v>
      </c>
    </row>
    <row r="81" spans="1:10" x14ac:dyDescent="0.25">
      <c r="A81" s="3" t="s">
        <v>902</v>
      </c>
      <c r="B81" s="3" t="s">
        <v>3647</v>
      </c>
      <c r="C81" s="3" t="s">
        <v>657</v>
      </c>
      <c r="D81" s="3">
        <v>31.01</v>
      </c>
      <c r="E81" s="3" t="s">
        <v>3648</v>
      </c>
      <c r="F81" s="3">
        <v>3</v>
      </c>
      <c r="G81" s="3" t="s">
        <v>910</v>
      </c>
      <c r="H81" s="3">
        <v>6</v>
      </c>
      <c r="I81" s="3" t="s">
        <v>3649</v>
      </c>
      <c r="J81" s="3" t="s">
        <v>661</v>
      </c>
    </row>
    <row r="82" spans="1:10" x14ac:dyDescent="0.25">
      <c r="A82" s="1" t="s">
        <v>3143</v>
      </c>
      <c r="B82" s="1" t="s">
        <v>3435</v>
      </c>
      <c r="C82" s="1" t="s">
        <v>657</v>
      </c>
      <c r="D82" s="1">
        <v>32.39</v>
      </c>
      <c r="E82" s="1" t="s">
        <v>3436</v>
      </c>
      <c r="F82" s="1">
        <v>3</v>
      </c>
      <c r="G82" s="1" t="s">
        <v>758</v>
      </c>
      <c r="H82" s="1">
        <v>4</v>
      </c>
      <c r="I82" s="1" t="s">
        <v>3437</v>
      </c>
      <c r="J82" s="1" t="s">
        <v>661</v>
      </c>
    </row>
    <row r="83" spans="1:10" x14ac:dyDescent="0.25">
      <c r="A83" s="1" t="s">
        <v>220</v>
      </c>
      <c r="B83" s="1" t="s">
        <v>812</v>
      </c>
      <c r="C83" s="1" t="s">
        <v>12</v>
      </c>
      <c r="D83" s="1">
        <v>33.99</v>
      </c>
      <c r="E83" s="1" t="s">
        <v>813</v>
      </c>
      <c r="F83" s="1">
        <v>3</v>
      </c>
      <c r="G83" s="1" t="s">
        <v>814</v>
      </c>
      <c r="H83" s="1">
        <v>40</v>
      </c>
      <c r="I83" s="1" t="s">
        <v>815</v>
      </c>
      <c r="J83" s="1" t="s">
        <v>499</v>
      </c>
    </row>
    <row r="84" spans="1:10" x14ac:dyDescent="0.25">
      <c r="A84" s="1" t="s">
        <v>108</v>
      </c>
      <c r="B84" s="1" t="s">
        <v>1137</v>
      </c>
      <c r="C84" s="1" t="s">
        <v>55</v>
      </c>
      <c r="D84" s="1">
        <v>33.99</v>
      </c>
      <c r="E84" s="1" t="s">
        <v>813</v>
      </c>
      <c r="F84" s="1">
        <v>3</v>
      </c>
      <c r="G84" s="1" t="s">
        <v>894</v>
      </c>
      <c r="H84" s="1">
        <v>43</v>
      </c>
      <c r="I84" s="1" t="s">
        <v>1138</v>
      </c>
      <c r="J84" s="1" t="s">
        <v>661</v>
      </c>
    </row>
    <row r="85" spans="1:10" x14ac:dyDescent="0.25">
      <c r="A85" s="3" t="s">
        <v>3757</v>
      </c>
      <c r="B85" s="3" t="s">
        <v>3758</v>
      </c>
      <c r="C85" s="3" t="s">
        <v>657</v>
      </c>
      <c r="D85" s="3">
        <v>34.770000000000003</v>
      </c>
      <c r="E85" s="3" t="s">
        <v>1797</v>
      </c>
      <c r="F85" s="3">
        <v>3</v>
      </c>
      <c r="G85" s="3" t="s">
        <v>758</v>
      </c>
      <c r="H85" s="3">
        <v>4</v>
      </c>
      <c r="I85" s="3" t="s">
        <v>3759</v>
      </c>
      <c r="J85" s="3" t="s">
        <v>661</v>
      </c>
    </row>
    <row r="86" spans="1:10" x14ac:dyDescent="0.25">
      <c r="A86" s="1" t="s">
        <v>65</v>
      </c>
      <c r="B86" s="1" t="s">
        <v>1796</v>
      </c>
      <c r="C86" s="1" t="s">
        <v>657</v>
      </c>
      <c r="D86" s="1">
        <v>34.770000000000003</v>
      </c>
      <c r="E86" s="1" t="s">
        <v>1797</v>
      </c>
      <c r="F86" s="1">
        <v>3</v>
      </c>
      <c r="G86" s="1" t="s">
        <v>1798</v>
      </c>
      <c r="H86" s="1">
        <v>9</v>
      </c>
      <c r="I86" s="1" t="s">
        <v>1799</v>
      </c>
      <c r="J86" s="1" t="s">
        <v>661</v>
      </c>
    </row>
    <row r="87" spans="1:10" x14ac:dyDescent="0.25">
      <c r="A87" s="1" t="s">
        <v>383</v>
      </c>
      <c r="B87" s="1" t="s">
        <v>2240</v>
      </c>
      <c r="C87" s="1" t="s">
        <v>385</v>
      </c>
      <c r="D87" s="1">
        <v>34.99</v>
      </c>
      <c r="E87" s="1" t="s">
        <v>2241</v>
      </c>
      <c r="F87" s="1">
        <v>3</v>
      </c>
      <c r="G87" s="1" t="s">
        <v>2242</v>
      </c>
      <c r="H87" s="1">
        <v>12</v>
      </c>
      <c r="I87" s="1" t="s">
        <v>2243</v>
      </c>
      <c r="J87" s="1" t="s">
        <v>2244</v>
      </c>
    </row>
    <row r="88" spans="1:10" x14ac:dyDescent="0.25">
      <c r="A88" s="3" t="s">
        <v>1143</v>
      </c>
      <c r="B88" s="3" t="s">
        <v>2499</v>
      </c>
      <c r="C88" s="3" t="s">
        <v>12</v>
      </c>
      <c r="D88" s="3">
        <v>35.79</v>
      </c>
      <c r="E88" s="3" t="s">
        <v>2500</v>
      </c>
      <c r="F88" s="3">
        <v>3</v>
      </c>
      <c r="G88" s="3" t="s">
        <v>2501</v>
      </c>
      <c r="H88" s="3">
        <v>110</v>
      </c>
      <c r="I88" s="3" t="s">
        <v>2502</v>
      </c>
      <c r="J88" s="3" t="s">
        <v>64</v>
      </c>
    </row>
    <row r="89" spans="1:10" x14ac:dyDescent="0.25">
      <c r="A89" s="1" t="s">
        <v>655</v>
      </c>
      <c r="B89" s="1" t="s">
        <v>656</v>
      </c>
      <c r="C89" s="1" t="s">
        <v>657</v>
      </c>
      <c r="D89" s="1">
        <v>36.65</v>
      </c>
      <c r="E89" s="1" t="s">
        <v>658</v>
      </c>
      <c r="F89" s="1">
        <v>3</v>
      </c>
      <c r="G89" s="1" t="s">
        <v>659</v>
      </c>
      <c r="H89" s="1">
        <v>22</v>
      </c>
      <c r="I89" s="1" t="s">
        <v>660</v>
      </c>
      <c r="J89" s="1" t="s">
        <v>661</v>
      </c>
    </row>
    <row r="90" spans="1:10" x14ac:dyDescent="0.25">
      <c r="A90" s="1" t="s">
        <v>1203</v>
      </c>
      <c r="B90" s="1" t="s">
        <v>1204</v>
      </c>
      <c r="C90" s="1" t="s">
        <v>12</v>
      </c>
      <c r="D90" s="1">
        <v>38.99</v>
      </c>
      <c r="E90" s="1" t="s">
        <v>1205</v>
      </c>
      <c r="F90" s="1">
        <v>3</v>
      </c>
      <c r="G90" s="1" t="s">
        <v>1206</v>
      </c>
      <c r="H90" s="1">
        <v>122</v>
      </c>
      <c r="I90" s="1" t="s">
        <v>1207</v>
      </c>
      <c r="J90" s="1" t="s">
        <v>1208</v>
      </c>
    </row>
    <row r="91" spans="1:10" x14ac:dyDescent="0.25">
      <c r="A91" s="3" t="s">
        <v>53</v>
      </c>
      <c r="B91" s="3" t="s">
        <v>488</v>
      </c>
      <c r="C91" s="3" t="s">
        <v>55</v>
      </c>
      <c r="D91" s="3">
        <v>41.5</v>
      </c>
      <c r="E91" s="3" t="s">
        <v>489</v>
      </c>
      <c r="F91" s="3">
        <v>3</v>
      </c>
      <c r="G91" s="3" t="s">
        <v>490</v>
      </c>
      <c r="H91" s="3">
        <v>255</v>
      </c>
      <c r="I91" s="3" t="s">
        <v>491</v>
      </c>
      <c r="J91" s="3" t="s">
        <v>254</v>
      </c>
    </row>
    <row r="92" spans="1:10" x14ac:dyDescent="0.25">
      <c r="A92" s="1" t="s">
        <v>300</v>
      </c>
      <c r="B92" s="1" t="s">
        <v>794</v>
      </c>
      <c r="C92" s="1" t="s">
        <v>12</v>
      </c>
      <c r="D92" s="1">
        <v>41.99</v>
      </c>
      <c r="E92" s="1" t="s">
        <v>795</v>
      </c>
      <c r="F92" s="1">
        <v>3</v>
      </c>
      <c r="G92" s="1" t="s">
        <v>692</v>
      </c>
      <c r="H92" s="1">
        <v>7</v>
      </c>
      <c r="I92" s="1" t="s">
        <v>796</v>
      </c>
      <c r="J92" s="1" t="s">
        <v>797</v>
      </c>
    </row>
    <row r="93" spans="1:10" x14ac:dyDescent="0.25">
      <c r="A93" s="1" t="s">
        <v>2954</v>
      </c>
      <c r="B93" s="1" t="s">
        <v>2968</v>
      </c>
      <c r="C93" s="1" t="s">
        <v>55</v>
      </c>
      <c r="D93" s="1">
        <v>42.9</v>
      </c>
      <c r="E93" s="1" t="s">
        <v>2969</v>
      </c>
      <c r="F93" s="1">
        <v>3</v>
      </c>
      <c r="G93" s="1" t="s">
        <v>2970</v>
      </c>
      <c r="H93" s="1">
        <v>8</v>
      </c>
      <c r="I93" s="1" t="s">
        <v>2971</v>
      </c>
      <c r="J93" s="1" t="s">
        <v>422</v>
      </c>
    </row>
    <row r="94" spans="1:10" x14ac:dyDescent="0.25">
      <c r="A94" s="1" t="s">
        <v>443</v>
      </c>
      <c r="B94" s="1" t="s">
        <v>1453</v>
      </c>
      <c r="C94" s="1" t="s">
        <v>12</v>
      </c>
      <c r="D94" s="1">
        <v>43</v>
      </c>
      <c r="E94" s="1" t="s">
        <v>1454</v>
      </c>
      <c r="F94" s="1">
        <v>3</v>
      </c>
      <c r="G94" s="1" t="s">
        <v>1455</v>
      </c>
      <c r="H94" s="1">
        <v>27</v>
      </c>
      <c r="I94" s="1" t="s">
        <v>1456</v>
      </c>
      <c r="J94" s="1" t="s">
        <v>285</v>
      </c>
    </row>
    <row r="95" spans="1:10" x14ac:dyDescent="0.25">
      <c r="A95" s="3" t="s">
        <v>535</v>
      </c>
      <c r="B95" s="3" t="s">
        <v>2132</v>
      </c>
      <c r="C95" s="3" t="s">
        <v>657</v>
      </c>
      <c r="D95" s="3">
        <v>45.11</v>
      </c>
      <c r="E95" s="3" t="s">
        <v>2133</v>
      </c>
      <c r="F95" s="3">
        <v>3</v>
      </c>
      <c r="G95" s="3" t="s">
        <v>2134</v>
      </c>
      <c r="H95" s="3">
        <v>15</v>
      </c>
      <c r="I95" s="3" t="s">
        <v>2135</v>
      </c>
      <c r="J95" s="3" t="s">
        <v>661</v>
      </c>
    </row>
    <row r="96" spans="1:10" x14ac:dyDescent="0.25">
      <c r="A96" s="3" t="s">
        <v>162</v>
      </c>
      <c r="B96" s="3" t="s">
        <v>3357</v>
      </c>
      <c r="C96" s="3" t="s">
        <v>12</v>
      </c>
      <c r="D96" s="3">
        <v>45.11</v>
      </c>
      <c r="E96" s="3" t="s">
        <v>2133</v>
      </c>
      <c r="F96" s="3">
        <v>3</v>
      </c>
      <c r="G96" s="3" t="s">
        <v>3358</v>
      </c>
      <c r="H96" s="3">
        <v>5</v>
      </c>
      <c r="I96" s="3" t="s">
        <v>3359</v>
      </c>
      <c r="J96" s="3" t="s">
        <v>661</v>
      </c>
    </row>
    <row r="97" spans="1:10" x14ac:dyDescent="0.25">
      <c r="A97" s="1" t="s">
        <v>535</v>
      </c>
      <c r="B97" s="1" t="s">
        <v>1311</v>
      </c>
      <c r="C97" s="1" t="s">
        <v>12</v>
      </c>
      <c r="D97" s="1">
        <v>49.81</v>
      </c>
      <c r="E97" s="1" t="s">
        <v>1312</v>
      </c>
      <c r="F97" s="1">
        <v>3</v>
      </c>
      <c r="G97" s="1" t="s">
        <v>1313</v>
      </c>
      <c r="H97" s="1">
        <v>30</v>
      </c>
      <c r="I97" s="1" t="s">
        <v>1314</v>
      </c>
      <c r="J97" s="1" t="s">
        <v>661</v>
      </c>
    </row>
    <row r="98" spans="1:10" x14ac:dyDescent="0.25">
      <c r="A98" s="1" t="s">
        <v>3676</v>
      </c>
      <c r="B98" s="1" t="s">
        <v>3677</v>
      </c>
      <c r="C98" s="1" t="s">
        <v>510</v>
      </c>
      <c r="D98" s="1">
        <v>50</v>
      </c>
      <c r="E98" s="1" t="s">
        <v>2173</v>
      </c>
      <c r="F98" s="1">
        <v>3</v>
      </c>
      <c r="G98" s="1" t="s">
        <v>1582</v>
      </c>
      <c r="H98" s="1">
        <v>3</v>
      </c>
      <c r="I98" s="1" t="s">
        <v>39</v>
      </c>
      <c r="J98" s="1" t="s">
        <v>3678</v>
      </c>
    </row>
    <row r="99" spans="1:10" x14ac:dyDescent="0.25">
      <c r="A99" s="3" t="s">
        <v>113</v>
      </c>
      <c r="B99" s="3" t="s">
        <v>689</v>
      </c>
      <c r="C99" s="3" t="s">
        <v>690</v>
      </c>
      <c r="D99" s="3">
        <v>50.68</v>
      </c>
      <c r="E99" s="3" t="s">
        <v>691</v>
      </c>
      <c r="F99" s="3">
        <v>3</v>
      </c>
      <c r="G99" s="3" t="s">
        <v>692</v>
      </c>
      <c r="H99" s="3">
        <v>7</v>
      </c>
      <c r="I99" s="3" t="s">
        <v>39</v>
      </c>
      <c r="J99" s="3" t="s">
        <v>693</v>
      </c>
    </row>
    <row r="100" spans="1:10" x14ac:dyDescent="0.25">
      <c r="A100" s="3" t="s">
        <v>162</v>
      </c>
      <c r="B100" s="3" t="s">
        <v>3884</v>
      </c>
      <c r="C100" s="3" t="s">
        <v>12</v>
      </c>
      <c r="D100" s="3">
        <v>50.75</v>
      </c>
      <c r="E100" s="3" t="s">
        <v>3885</v>
      </c>
      <c r="F100" s="3">
        <v>3</v>
      </c>
      <c r="G100" s="3" t="s">
        <v>3886</v>
      </c>
      <c r="H100" s="3">
        <v>29</v>
      </c>
      <c r="I100" s="3" t="s">
        <v>3887</v>
      </c>
      <c r="J100" s="3" t="s">
        <v>661</v>
      </c>
    </row>
    <row r="101" spans="1:10" x14ac:dyDescent="0.25">
      <c r="A101" s="1" t="s">
        <v>327</v>
      </c>
      <c r="B101" s="1" t="s">
        <v>770</v>
      </c>
      <c r="C101" s="1" t="s">
        <v>12</v>
      </c>
      <c r="D101" s="1">
        <v>51.99</v>
      </c>
      <c r="E101" s="1" t="s">
        <v>43</v>
      </c>
      <c r="F101" s="1">
        <v>3</v>
      </c>
      <c r="G101" s="1" t="s">
        <v>771</v>
      </c>
      <c r="H101" s="1">
        <v>179</v>
      </c>
      <c r="I101" s="1" t="s">
        <v>772</v>
      </c>
      <c r="J101" s="1" t="s">
        <v>46</v>
      </c>
    </row>
    <row r="102" spans="1:10" x14ac:dyDescent="0.25">
      <c r="A102" s="3" t="s">
        <v>220</v>
      </c>
      <c r="B102" s="3" t="s">
        <v>3109</v>
      </c>
      <c r="C102" s="3" t="s">
        <v>657</v>
      </c>
      <c r="D102" s="3">
        <v>53.57</v>
      </c>
      <c r="E102" s="3" t="s">
        <v>3110</v>
      </c>
      <c r="F102" s="3">
        <v>3</v>
      </c>
      <c r="G102" s="3" t="s">
        <v>3111</v>
      </c>
      <c r="H102" s="3">
        <v>10</v>
      </c>
      <c r="I102" s="3" t="s">
        <v>3112</v>
      </c>
      <c r="J102" s="3" t="s">
        <v>661</v>
      </c>
    </row>
    <row r="103" spans="1:10" x14ac:dyDescent="0.25">
      <c r="A103" s="1" t="s">
        <v>3904</v>
      </c>
      <c r="B103" s="1" t="s">
        <v>3905</v>
      </c>
      <c r="C103" s="1" t="s">
        <v>363</v>
      </c>
      <c r="D103" s="1">
        <v>53.99</v>
      </c>
      <c r="E103" s="1" t="s">
        <v>1158</v>
      </c>
      <c r="F103" s="1">
        <v>3</v>
      </c>
      <c r="G103" s="1" t="s">
        <v>3906</v>
      </c>
      <c r="H103" s="1">
        <v>117</v>
      </c>
      <c r="I103" s="1" t="s">
        <v>3907</v>
      </c>
      <c r="J103" s="1" t="s">
        <v>230</v>
      </c>
    </row>
    <row r="104" spans="1:10" x14ac:dyDescent="0.25">
      <c r="A104" s="1" t="s">
        <v>53</v>
      </c>
      <c r="B104" s="1" t="s">
        <v>2989</v>
      </c>
      <c r="C104" s="1" t="s">
        <v>657</v>
      </c>
      <c r="D104" s="1">
        <v>54.51</v>
      </c>
      <c r="E104" s="1" t="s">
        <v>2990</v>
      </c>
      <c r="F104" s="1">
        <v>3</v>
      </c>
      <c r="G104" s="1" t="s">
        <v>2991</v>
      </c>
      <c r="H104" s="1">
        <v>20</v>
      </c>
      <c r="I104" s="1" t="s">
        <v>2992</v>
      </c>
      <c r="J104" s="1" t="s">
        <v>661</v>
      </c>
    </row>
    <row r="105" spans="1:10" x14ac:dyDescent="0.25">
      <c r="A105" s="1" t="s">
        <v>319</v>
      </c>
      <c r="B105" s="1" t="s">
        <v>1936</v>
      </c>
      <c r="C105" s="1" t="s">
        <v>55</v>
      </c>
      <c r="D105" s="1">
        <v>55.99</v>
      </c>
      <c r="E105" s="1" t="s">
        <v>1937</v>
      </c>
      <c r="F105" s="1">
        <v>3</v>
      </c>
      <c r="G105" s="1" t="s">
        <v>1938</v>
      </c>
      <c r="H105" s="1">
        <v>14</v>
      </c>
      <c r="I105" s="1" t="s">
        <v>1939</v>
      </c>
      <c r="J105" s="1" t="s">
        <v>1940</v>
      </c>
    </row>
    <row r="106" spans="1:10" x14ac:dyDescent="0.25">
      <c r="A106" s="1" t="s">
        <v>1896</v>
      </c>
      <c r="B106" s="1" t="s">
        <v>685</v>
      </c>
      <c r="C106" s="1" t="s">
        <v>12</v>
      </c>
      <c r="D106" s="1">
        <v>69.989999999999995</v>
      </c>
      <c r="E106" s="1" t="s">
        <v>1694</v>
      </c>
      <c r="F106" s="1">
        <v>3</v>
      </c>
      <c r="G106" s="1" t="s">
        <v>1897</v>
      </c>
      <c r="H106" s="1">
        <v>34</v>
      </c>
      <c r="I106" s="1" t="s">
        <v>1898</v>
      </c>
      <c r="J106" s="1" t="s">
        <v>1899</v>
      </c>
    </row>
    <row r="107" spans="1:10" x14ac:dyDescent="0.25">
      <c r="A107" s="3" t="s">
        <v>327</v>
      </c>
      <c r="B107" s="3" t="s">
        <v>3409</v>
      </c>
      <c r="C107" s="3" t="s">
        <v>12</v>
      </c>
      <c r="D107" s="3">
        <v>76.34</v>
      </c>
      <c r="E107" s="3" t="s">
        <v>3410</v>
      </c>
      <c r="F107" s="3">
        <v>3</v>
      </c>
      <c r="G107" s="3" t="s">
        <v>3411</v>
      </c>
      <c r="H107" s="3">
        <v>92</v>
      </c>
      <c r="I107" s="3" t="s">
        <v>3412</v>
      </c>
      <c r="J107" s="3" t="s">
        <v>177</v>
      </c>
    </row>
    <row r="108" spans="1:10" x14ac:dyDescent="0.25">
      <c r="A108" s="1" t="s">
        <v>3463</v>
      </c>
      <c r="B108" s="1" t="s">
        <v>3464</v>
      </c>
      <c r="C108" s="1" t="s">
        <v>12</v>
      </c>
      <c r="D108" s="1">
        <v>79.95</v>
      </c>
      <c r="E108" s="1" t="s">
        <v>3465</v>
      </c>
      <c r="F108" s="1">
        <v>3</v>
      </c>
      <c r="G108" s="1" t="s">
        <v>2326</v>
      </c>
      <c r="H108" s="1">
        <v>1</v>
      </c>
      <c r="I108" s="1" t="s">
        <v>3466</v>
      </c>
      <c r="J108" s="1" t="s">
        <v>3467</v>
      </c>
    </row>
    <row r="109" spans="1:10" x14ac:dyDescent="0.25">
      <c r="A109" s="1" t="s">
        <v>383</v>
      </c>
      <c r="B109" s="1" t="s">
        <v>2166</v>
      </c>
      <c r="C109" s="1" t="s">
        <v>385</v>
      </c>
      <c r="D109" s="1">
        <v>86.99</v>
      </c>
      <c r="E109" s="1" t="s">
        <v>1365</v>
      </c>
      <c r="F109" s="1">
        <v>3</v>
      </c>
      <c r="G109" s="1" t="s">
        <v>692</v>
      </c>
      <c r="H109" s="1">
        <v>7</v>
      </c>
      <c r="I109" s="1" t="s">
        <v>1367</v>
      </c>
      <c r="J109" s="1" t="s">
        <v>571</v>
      </c>
    </row>
    <row r="110" spans="1:10" x14ac:dyDescent="0.25">
      <c r="A110" s="3" t="s">
        <v>71</v>
      </c>
      <c r="B110" s="3" t="s">
        <v>305</v>
      </c>
      <c r="C110" s="3" t="s">
        <v>12</v>
      </c>
      <c r="D110" s="3">
        <v>98.99</v>
      </c>
      <c r="E110" s="3" t="s">
        <v>306</v>
      </c>
      <c r="F110" s="3">
        <v>3</v>
      </c>
      <c r="G110" s="3" t="s">
        <v>307</v>
      </c>
      <c r="H110" s="3">
        <v>56</v>
      </c>
      <c r="I110" s="3" t="s">
        <v>308</v>
      </c>
      <c r="J110" s="3" t="s">
        <v>285</v>
      </c>
    </row>
    <row r="111" spans="1:10" x14ac:dyDescent="0.25">
      <c r="A111" s="3" t="s">
        <v>319</v>
      </c>
      <c r="B111" s="3" t="s">
        <v>2972</v>
      </c>
      <c r="C111" s="3" t="s">
        <v>12</v>
      </c>
      <c r="D111" s="3">
        <v>134.5</v>
      </c>
      <c r="E111" s="3" t="s">
        <v>2973</v>
      </c>
      <c r="F111" s="3">
        <v>3</v>
      </c>
      <c r="G111" s="3" t="s">
        <v>2974</v>
      </c>
      <c r="H111" s="3">
        <v>49</v>
      </c>
      <c r="I111" s="3" t="s">
        <v>2975</v>
      </c>
      <c r="J111" s="3" t="s">
        <v>2976</v>
      </c>
    </row>
    <row r="112" spans="1:10" x14ac:dyDescent="0.25">
      <c r="A112" s="3" t="s">
        <v>10</v>
      </c>
      <c r="B112" s="3" t="s">
        <v>3459</v>
      </c>
      <c r="C112" s="3" t="s">
        <v>12</v>
      </c>
      <c r="D112" s="3">
        <v>139.99</v>
      </c>
      <c r="E112" s="3" t="s">
        <v>3460</v>
      </c>
      <c r="F112" s="3">
        <v>3</v>
      </c>
      <c r="G112" s="3" t="s">
        <v>894</v>
      </c>
      <c r="H112" s="3">
        <v>43</v>
      </c>
      <c r="I112" s="3" t="s">
        <v>3461</v>
      </c>
      <c r="J112" s="3" t="s">
        <v>3462</v>
      </c>
    </row>
    <row r="113" spans="1:10" x14ac:dyDescent="0.25">
      <c r="A113" s="1" t="s">
        <v>152</v>
      </c>
      <c r="B113" s="1" t="s">
        <v>2324</v>
      </c>
      <c r="C113" s="1" t="s">
        <v>12</v>
      </c>
      <c r="D113" s="1">
        <v>150</v>
      </c>
      <c r="E113" s="1" t="s">
        <v>2325</v>
      </c>
      <c r="F113" s="1">
        <v>3</v>
      </c>
      <c r="G113" s="1" t="s">
        <v>2326</v>
      </c>
      <c r="H113" s="1">
        <v>1</v>
      </c>
      <c r="I113" s="1" t="s">
        <v>39</v>
      </c>
      <c r="J113" s="1" t="s">
        <v>2327</v>
      </c>
    </row>
    <row r="114" spans="1:10" x14ac:dyDescent="0.25">
      <c r="A114" s="1" t="s">
        <v>319</v>
      </c>
      <c r="B114" s="1" t="s">
        <v>2210</v>
      </c>
      <c r="C114" s="1" t="s">
        <v>12</v>
      </c>
      <c r="D114" s="1">
        <v>9.89</v>
      </c>
      <c r="E114" s="1" t="s">
        <v>2211</v>
      </c>
      <c r="F114" s="1">
        <v>4</v>
      </c>
      <c r="G114" s="1" t="s">
        <v>2212</v>
      </c>
      <c r="H114" s="1">
        <v>103</v>
      </c>
      <c r="I114" s="1" t="s">
        <v>2213</v>
      </c>
      <c r="J114" s="1" t="s">
        <v>1549</v>
      </c>
    </row>
    <row r="115" spans="1:10" x14ac:dyDescent="0.25">
      <c r="A115" s="3" t="s">
        <v>1607</v>
      </c>
      <c r="B115" s="3" t="s">
        <v>1608</v>
      </c>
      <c r="C115" s="3" t="s">
        <v>12</v>
      </c>
      <c r="D115" s="3">
        <v>9.9499999999999993</v>
      </c>
      <c r="E115" s="3" t="s">
        <v>1609</v>
      </c>
      <c r="F115" s="3">
        <v>4</v>
      </c>
      <c r="G115" s="3" t="s">
        <v>1610</v>
      </c>
      <c r="H115" s="3">
        <v>135</v>
      </c>
      <c r="I115" s="3" t="s">
        <v>1611</v>
      </c>
      <c r="J115" s="3" t="s">
        <v>986</v>
      </c>
    </row>
    <row r="116" spans="1:10" x14ac:dyDescent="0.25">
      <c r="A116" s="3" t="s">
        <v>1568</v>
      </c>
      <c r="B116" s="3" t="s">
        <v>1569</v>
      </c>
      <c r="C116" s="3" t="s">
        <v>12</v>
      </c>
      <c r="D116" s="3">
        <v>12</v>
      </c>
      <c r="E116" s="3" t="s">
        <v>1570</v>
      </c>
      <c r="F116" s="3">
        <v>4</v>
      </c>
      <c r="G116" s="3" t="s">
        <v>1366</v>
      </c>
      <c r="H116" s="3">
        <v>6</v>
      </c>
      <c r="I116" s="3" t="s">
        <v>39</v>
      </c>
      <c r="J116" s="3" t="s">
        <v>1571</v>
      </c>
    </row>
    <row r="117" spans="1:10" x14ac:dyDescent="0.25">
      <c r="A117" s="1" t="s">
        <v>749</v>
      </c>
      <c r="B117" s="1" t="s">
        <v>750</v>
      </c>
      <c r="C117" s="1" t="s">
        <v>12</v>
      </c>
      <c r="D117" s="1">
        <v>12.95</v>
      </c>
      <c r="E117" s="1" t="s">
        <v>751</v>
      </c>
      <c r="F117" s="1">
        <v>4</v>
      </c>
      <c r="G117" s="1" t="s">
        <v>752</v>
      </c>
      <c r="H117" s="1">
        <v>73</v>
      </c>
      <c r="I117" s="1" t="s">
        <v>753</v>
      </c>
      <c r="J117" s="1" t="s">
        <v>754</v>
      </c>
    </row>
    <row r="118" spans="1:10" x14ac:dyDescent="0.25">
      <c r="A118" s="1" t="s">
        <v>135</v>
      </c>
      <c r="B118" s="1" t="s">
        <v>3170</v>
      </c>
      <c r="C118" s="1" t="s">
        <v>510</v>
      </c>
      <c r="D118" s="1">
        <v>13.5</v>
      </c>
      <c r="E118" s="1" t="s">
        <v>3171</v>
      </c>
      <c r="F118" s="1">
        <v>4</v>
      </c>
      <c r="G118" s="1" t="s">
        <v>3172</v>
      </c>
      <c r="H118" s="1">
        <v>145</v>
      </c>
      <c r="I118" s="1" t="s">
        <v>3173</v>
      </c>
      <c r="J118" s="1" t="s">
        <v>3174</v>
      </c>
    </row>
    <row r="119" spans="1:10" x14ac:dyDescent="0.25">
      <c r="A119" s="3" t="s">
        <v>1243</v>
      </c>
      <c r="B119" s="3" t="s">
        <v>3908</v>
      </c>
      <c r="C119" s="3" t="s">
        <v>12</v>
      </c>
      <c r="D119" s="3">
        <v>14.99</v>
      </c>
      <c r="E119" s="3" t="s">
        <v>3909</v>
      </c>
      <c r="F119" s="3">
        <v>4</v>
      </c>
      <c r="G119" s="3" t="s">
        <v>3910</v>
      </c>
      <c r="H119" s="3">
        <v>51</v>
      </c>
      <c r="I119" s="3" t="s">
        <v>3911</v>
      </c>
      <c r="J119" s="3" t="s">
        <v>986</v>
      </c>
    </row>
    <row r="120" spans="1:10" x14ac:dyDescent="0.25">
      <c r="A120" s="1" t="s">
        <v>2563</v>
      </c>
      <c r="B120" s="1" t="s">
        <v>2564</v>
      </c>
      <c r="C120" s="1" t="s">
        <v>510</v>
      </c>
      <c r="D120" s="1">
        <v>15</v>
      </c>
      <c r="E120" s="1" t="s">
        <v>1516</v>
      </c>
      <c r="F120" s="1">
        <v>4</v>
      </c>
      <c r="G120" s="1" t="s">
        <v>1558</v>
      </c>
      <c r="H120" s="1">
        <v>1</v>
      </c>
      <c r="I120" s="1" t="s">
        <v>39</v>
      </c>
      <c r="J120" s="1" t="s">
        <v>2565</v>
      </c>
    </row>
    <row r="121" spans="1:10" x14ac:dyDescent="0.25">
      <c r="A121" s="1" t="s">
        <v>1328</v>
      </c>
      <c r="B121" s="1" t="s">
        <v>2642</v>
      </c>
      <c r="C121" s="1" t="s">
        <v>12</v>
      </c>
      <c r="D121" s="1">
        <v>18.760000000000002</v>
      </c>
      <c r="E121" s="1" t="s">
        <v>2643</v>
      </c>
      <c r="F121" s="1">
        <v>4</v>
      </c>
      <c r="G121" s="1" t="s">
        <v>2644</v>
      </c>
      <c r="H121" s="1">
        <v>229</v>
      </c>
      <c r="I121" s="1" t="s">
        <v>2645</v>
      </c>
      <c r="J121" s="1" t="s">
        <v>2646</v>
      </c>
    </row>
    <row r="122" spans="1:10" x14ac:dyDescent="0.25">
      <c r="A122" s="3" t="s">
        <v>53</v>
      </c>
      <c r="B122" s="3" t="s">
        <v>3276</v>
      </c>
      <c r="C122" s="3" t="s">
        <v>55</v>
      </c>
      <c r="D122" s="3">
        <v>18.809999999999999</v>
      </c>
      <c r="E122" s="3" t="s">
        <v>3277</v>
      </c>
      <c r="F122" s="3">
        <v>4</v>
      </c>
      <c r="G122" s="3" t="s">
        <v>3278</v>
      </c>
      <c r="H122" s="3">
        <v>1960</v>
      </c>
      <c r="I122" s="3" t="s">
        <v>3279</v>
      </c>
      <c r="J122" s="3" t="s">
        <v>177</v>
      </c>
    </row>
    <row r="123" spans="1:10" x14ac:dyDescent="0.25">
      <c r="A123" s="3" t="s">
        <v>1043</v>
      </c>
      <c r="B123" s="3" t="s">
        <v>3554</v>
      </c>
      <c r="C123" s="3" t="s">
        <v>12</v>
      </c>
      <c r="D123" s="3">
        <v>19.75</v>
      </c>
      <c r="E123" s="3" t="s">
        <v>3555</v>
      </c>
      <c r="F123" s="3">
        <v>4</v>
      </c>
      <c r="G123" s="3" t="s">
        <v>3556</v>
      </c>
      <c r="H123" s="3">
        <v>194</v>
      </c>
      <c r="I123" s="3" t="s">
        <v>3557</v>
      </c>
      <c r="J123" s="3" t="s">
        <v>177</v>
      </c>
    </row>
    <row r="124" spans="1:10" x14ac:dyDescent="0.25">
      <c r="A124" s="3" t="s">
        <v>2429</v>
      </c>
      <c r="B124" s="3" t="s">
        <v>2430</v>
      </c>
      <c r="C124" s="3" t="s">
        <v>12</v>
      </c>
      <c r="D124" s="3">
        <v>19.95</v>
      </c>
      <c r="E124" s="3" t="s">
        <v>2299</v>
      </c>
      <c r="F124" s="3">
        <v>4</v>
      </c>
      <c r="G124" s="3" t="s">
        <v>2431</v>
      </c>
      <c r="H124" s="3">
        <v>27</v>
      </c>
      <c r="I124" s="3" t="s">
        <v>2432</v>
      </c>
      <c r="J124" s="3" t="s">
        <v>2433</v>
      </c>
    </row>
    <row r="125" spans="1:10" x14ac:dyDescent="0.25">
      <c r="A125" s="1" t="s">
        <v>418</v>
      </c>
      <c r="B125" s="1" t="s">
        <v>3011</v>
      </c>
      <c r="C125" s="1" t="s">
        <v>12</v>
      </c>
      <c r="D125" s="1">
        <v>20</v>
      </c>
      <c r="E125" s="1" t="s">
        <v>1010</v>
      </c>
      <c r="F125" s="1">
        <v>4</v>
      </c>
      <c r="G125" s="1" t="s">
        <v>3012</v>
      </c>
      <c r="H125" s="1">
        <v>47</v>
      </c>
      <c r="I125" s="1" t="s">
        <v>3013</v>
      </c>
      <c r="J125" s="1" t="s">
        <v>422</v>
      </c>
    </row>
    <row r="126" spans="1:10" x14ac:dyDescent="0.25">
      <c r="A126" s="1" t="s">
        <v>178</v>
      </c>
      <c r="B126" s="1" t="s">
        <v>1360</v>
      </c>
      <c r="C126" s="1" t="s">
        <v>55</v>
      </c>
      <c r="D126" s="1">
        <v>20.99</v>
      </c>
      <c r="E126" s="1" t="s">
        <v>1361</v>
      </c>
      <c r="F126" s="1">
        <v>4</v>
      </c>
      <c r="G126" s="1" t="s">
        <v>1362</v>
      </c>
      <c r="H126" s="1">
        <v>20</v>
      </c>
      <c r="I126" s="1" t="s">
        <v>1363</v>
      </c>
      <c r="J126" s="1" t="s">
        <v>318</v>
      </c>
    </row>
    <row r="127" spans="1:10" x14ac:dyDescent="0.25">
      <c r="A127" s="3" t="s">
        <v>1043</v>
      </c>
      <c r="B127" s="3" t="s">
        <v>3230</v>
      </c>
      <c r="C127" s="3" t="s">
        <v>55</v>
      </c>
      <c r="D127" s="3">
        <v>24.99</v>
      </c>
      <c r="E127" s="3" t="s">
        <v>2789</v>
      </c>
      <c r="F127" s="3">
        <v>4</v>
      </c>
      <c r="G127" s="3" t="s">
        <v>3231</v>
      </c>
      <c r="H127" s="3">
        <v>21</v>
      </c>
      <c r="I127" s="3" t="s">
        <v>3232</v>
      </c>
      <c r="J127" s="3" t="s">
        <v>177</v>
      </c>
    </row>
    <row r="128" spans="1:10" x14ac:dyDescent="0.25">
      <c r="A128" s="3" t="s">
        <v>443</v>
      </c>
      <c r="B128" s="3" t="s">
        <v>3289</v>
      </c>
      <c r="C128" s="3" t="s">
        <v>12</v>
      </c>
      <c r="D128" s="3">
        <v>28</v>
      </c>
      <c r="E128" s="3" t="s">
        <v>2760</v>
      </c>
      <c r="F128" s="3">
        <v>4</v>
      </c>
      <c r="G128" s="3" t="s">
        <v>3290</v>
      </c>
      <c r="H128" s="3">
        <v>5</v>
      </c>
      <c r="I128" s="3" t="s">
        <v>3291</v>
      </c>
      <c r="J128" s="3" t="s">
        <v>458</v>
      </c>
    </row>
    <row r="129" spans="1:10" x14ac:dyDescent="0.25">
      <c r="A129" s="3" t="s">
        <v>1039</v>
      </c>
      <c r="B129" s="3" t="s">
        <v>3327</v>
      </c>
      <c r="C129" s="3" t="s">
        <v>12</v>
      </c>
      <c r="D129" s="3">
        <v>29.95</v>
      </c>
      <c r="E129" s="3" t="s">
        <v>1182</v>
      </c>
      <c r="F129" s="3">
        <v>4</v>
      </c>
      <c r="G129" s="3" t="s">
        <v>3328</v>
      </c>
      <c r="H129" s="3">
        <v>40</v>
      </c>
      <c r="I129" s="3" t="s">
        <v>3329</v>
      </c>
      <c r="J129" s="3" t="s">
        <v>833</v>
      </c>
    </row>
    <row r="130" spans="1:10" x14ac:dyDescent="0.25">
      <c r="A130" s="1" t="s">
        <v>443</v>
      </c>
      <c r="B130" s="1" t="s">
        <v>1162</v>
      </c>
      <c r="C130" s="1" t="s">
        <v>12</v>
      </c>
      <c r="D130" s="1">
        <v>30.99</v>
      </c>
      <c r="E130" s="1" t="s">
        <v>445</v>
      </c>
      <c r="F130" s="1">
        <v>4</v>
      </c>
      <c r="G130" s="1" t="s">
        <v>1163</v>
      </c>
      <c r="H130" s="1">
        <v>89</v>
      </c>
      <c r="I130" s="1" t="s">
        <v>1164</v>
      </c>
      <c r="J130" s="1" t="s">
        <v>225</v>
      </c>
    </row>
    <row r="131" spans="1:10" x14ac:dyDescent="0.25">
      <c r="A131" s="3" t="s">
        <v>291</v>
      </c>
      <c r="B131" s="3" t="s">
        <v>407</v>
      </c>
      <c r="C131" s="3" t="s">
        <v>12</v>
      </c>
      <c r="D131" s="3">
        <v>31</v>
      </c>
      <c r="E131" s="3" t="s">
        <v>408</v>
      </c>
      <c r="F131" s="3">
        <v>4</v>
      </c>
      <c r="G131" s="3" t="s">
        <v>409</v>
      </c>
      <c r="H131" s="3">
        <v>266</v>
      </c>
      <c r="I131" s="3" t="s">
        <v>410</v>
      </c>
      <c r="J131" s="3" t="s">
        <v>411</v>
      </c>
    </row>
    <row r="132" spans="1:10" x14ac:dyDescent="0.25">
      <c r="A132" s="1" t="s">
        <v>102</v>
      </c>
      <c r="B132" s="1" t="s">
        <v>3305</v>
      </c>
      <c r="C132" s="1" t="s">
        <v>55</v>
      </c>
      <c r="D132" s="1">
        <v>32.99</v>
      </c>
      <c r="E132" s="1" t="s">
        <v>3306</v>
      </c>
      <c r="F132" s="1">
        <v>4</v>
      </c>
      <c r="G132" s="1" t="s">
        <v>3307</v>
      </c>
      <c r="H132" s="1">
        <v>9</v>
      </c>
      <c r="I132" s="1" t="s">
        <v>3308</v>
      </c>
      <c r="J132" s="1" t="s">
        <v>134</v>
      </c>
    </row>
    <row r="133" spans="1:10" x14ac:dyDescent="0.25">
      <c r="A133" s="1" t="s">
        <v>29</v>
      </c>
      <c r="B133" s="1" t="s">
        <v>3406</v>
      </c>
      <c r="C133" s="1" t="s">
        <v>55</v>
      </c>
      <c r="D133" s="1">
        <v>32.99</v>
      </c>
      <c r="E133" s="1" t="s">
        <v>1053</v>
      </c>
      <c r="F133" s="1">
        <v>4</v>
      </c>
      <c r="G133" s="1" t="s">
        <v>3407</v>
      </c>
      <c r="H133" s="1">
        <v>14</v>
      </c>
      <c r="I133" s="1" t="s">
        <v>3408</v>
      </c>
      <c r="J133" s="1" t="s">
        <v>707</v>
      </c>
    </row>
    <row r="134" spans="1:10" x14ac:dyDescent="0.25">
      <c r="A134" s="3" t="s">
        <v>327</v>
      </c>
      <c r="B134" s="3" t="s">
        <v>3835</v>
      </c>
      <c r="C134" s="3" t="s">
        <v>12</v>
      </c>
      <c r="D134" s="3">
        <v>39</v>
      </c>
      <c r="E134" s="3" t="s">
        <v>3836</v>
      </c>
      <c r="F134" s="3">
        <v>4</v>
      </c>
      <c r="G134" s="3" t="s">
        <v>3837</v>
      </c>
      <c r="H134" s="3">
        <v>175</v>
      </c>
      <c r="I134" s="3" t="s">
        <v>3838</v>
      </c>
      <c r="J134" s="3" t="s">
        <v>3839</v>
      </c>
    </row>
    <row r="135" spans="1:10" x14ac:dyDescent="0.25">
      <c r="A135" s="3" t="s">
        <v>71</v>
      </c>
      <c r="B135" s="3" t="s">
        <v>959</v>
      </c>
      <c r="C135" s="3" t="s">
        <v>12</v>
      </c>
      <c r="D135" s="3">
        <v>40</v>
      </c>
      <c r="E135" s="3" t="s">
        <v>960</v>
      </c>
      <c r="F135" s="3">
        <v>4</v>
      </c>
      <c r="G135" s="3" t="s">
        <v>961</v>
      </c>
      <c r="H135" s="3">
        <v>602</v>
      </c>
      <c r="I135" s="3" t="s">
        <v>962</v>
      </c>
      <c r="J135" s="3" t="s">
        <v>188</v>
      </c>
    </row>
    <row r="136" spans="1:10" x14ac:dyDescent="0.25">
      <c r="A136" s="1" t="s">
        <v>1039</v>
      </c>
      <c r="B136" s="1" t="s">
        <v>1780</v>
      </c>
      <c r="C136" s="1" t="s">
        <v>12</v>
      </c>
      <c r="D136" s="1">
        <v>41.5</v>
      </c>
      <c r="E136" s="1" t="s">
        <v>489</v>
      </c>
      <c r="F136" s="1">
        <v>4</v>
      </c>
      <c r="G136" s="1" t="s">
        <v>1781</v>
      </c>
      <c r="H136" s="1">
        <v>17</v>
      </c>
      <c r="I136" s="1" t="s">
        <v>1782</v>
      </c>
      <c r="J136" s="1" t="s">
        <v>230</v>
      </c>
    </row>
    <row r="137" spans="1:10" x14ac:dyDescent="0.25">
      <c r="A137" s="1" t="s">
        <v>10</v>
      </c>
      <c r="B137" s="1" t="s">
        <v>803</v>
      </c>
      <c r="C137" s="1" t="s">
        <v>12</v>
      </c>
      <c r="D137" s="1">
        <v>41.99</v>
      </c>
      <c r="E137" s="1" t="s">
        <v>804</v>
      </c>
      <c r="F137" s="1">
        <v>4</v>
      </c>
      <c r="G137" s="1" t="s">
        <v>805</v>
      </c>
      <c r="H137" s="1">
        <v>369</v>
      </c>
      <c r="I137" s="1" t="s">
        <v>806</v>
      </c>
      <c r="J137" s="1" t="s">
        <v>312</v>
      </c>
    </row>
    <row r="138" spans="1:10" x14ac:dyDescent="0.25">
      <c r="A138" s="1" t="s">
        <v>694</v>
      </c>
      <c r="B138" s="1" t="s">
        <v>695</v>
      </c>
      <c r="C138" s="1" t="s">
        <v>12</v>
      </c>
      <c r="D138" s="1">
        <v>42</v>
      </c>
      <c r="E138" s="1" t="s">
        <v>696</v>
      </c>
      <c r="F138" s="1">
        <v>4</v>
      </c>
      <c r="G138" s="1" t="s">
        <v>697</v>
      </c>
      <c r="H138" s="1">
        <v>11</v>
      </c>
      <c r="I138" s="1" t="s">
        <v>698</v>
      </c>
      <c r="J138" s="1" t="s">
        <v>699</v>
      </c>
    </row>
    <row r="139" spans="1:10" x14ac:dyDescent="0.25">
      <c r="A139" s="1" t="s">
        <v>41</v>
      </c>
      <c r="B139" s="1" t="s">
        <v>309</v>
      </c>
      <c r="C139" s="1" t="s">
        <v>12</v>
      </c>
      <c r="D139" s="1">
        <v>42</v>
      </c>
      <c r="E139" s="1" t="s">
        <v>185</v>
      </c>
      <c r="F139" s="1">
        <v>4</v>
      </c>
      <c r="G139" s="1" t="s">
        <v>310</v>
      </c>
      <c r="H139" s="1">
        <v>404</v>
      </c>
      <c r="I139" s="1" t="s">
        <v>311</v>
      </c>
      <c r="J139" s="1" t="s">
        <v>312</v>
      </c>
    </row>
    <row r="140" spans="1:10" x14ac:dyDescent="0.25">
      <c r="A140" s="3" t="s">
        <v>41</v>
      </c>
      <c r="B140" s="3" t="s">
        <v>184</v>
      </c>
      <c r="C140" s="3" t="s">
        <v>12</v>
      </c>
      <c r="D140" s="3">
        <v>42</v>
      </c>
      <c r="E140" s="3" t="s">
        <v>185</v>
      </c>
      <c r="F140" s="3">
        <v>4</v>
      </c>
      <c r="G140" s="3" t="s">
        <v>186</v>
      </c>
      <c r="H140" s="3">
        <v>406</v>
      </c>
      <c r="I140" s="3" t="s">
        <v>187</v>
      </c>
      <c r="J140" s="3" t="s">
        <v>188</v>
      </c>
    </row>
    <row r="141" spans="1:10" x14ac:dyDescent="0.25">
      <c r="A141" s="1" t="s">
        <v>1555</v>
      </c>
      <c r="B141" s="1" t="s">
        <v>1556</v>
      </c>
      <c r="C141" s="1" t="s">
        <v>510</v>
      </c>
      <c r="D141" s="1">
        <v>48</v>
      </c>
      <c r="E141" s="1" t="s">
        <v>1557</v>
      </c>
      <c r="F141" s="1">
        <v>4</v>
      </c>
      <c r="G141" s="1" t="s">
        <v>1558</v>
      </c>
      <c r="H141" s="1">
        <v>1</v>
      </c>
      <c r="I141" s="1" t="s">
        <v>39</v>
      </c>
      <c r="J141" s="1" t="s">
        <v>1559</v>
      </c>
    </row>
    <row r="142" spans="1:10" x14ac:dyDescent="0.25">
      <c r="A142" s="1" t="s">
        <v>1555</v>
      </c>
      <c r="B142" s="1" t="s">
        <v>1556</v>
      </c>
      <c r="C142" s="1" t="s">
        <v>510</v>
      </c>
      <c r="D142" s="1">
        <v>48</v>
      </c>
      <c r="E142" s="1" t="s">
        <v>1557</v>
      </c>
      <c r="F142" s="1">
        <v>4</v>
      </c>
      <c r="G142" s="1" t="s">
        <v>1558</v>
      </c>
      <c r="H142" s="1">
        <v>1</v>
      </c>
      <c r="I142" s="1" t="s">
        <v>39</v>
      </c>
      <c r="J142" s="1" t="s">
        <v>1559</v>
      </c>
    </row>
    <row r="143" spans="1:10" x14ac:dyDescent="0.25">
      <c r="A143" s="1" t="s">
        <v>29</v>
      </c>
      <c r="B143" s="1" t="s">
        <v>704</v>
      </c>
      <c r="C143" s="1" t="s">
        <v>12</v>
      </c>
      <c r="D143" s="1">
        <v>49.99</v>
      </c>
      <c r="E143" s="1" t="s">
        <v>623</v>
      </c>
      <c r="F143" s="1">
        <v>4</v>
      </c>
      <c r="G143" s="1" t="s">
        <v>705</v>
      </c>
      <c r="H143" s="1">
        <v>46</v>
      </c>
      <c r="I143" s="1" t="s">
        <v>706</v>
      </c>
      <c r="J143" s="1" t="s">
        <v>707</v>
      </c>
    </row>
    <row r="144" spans="1:10" x14ac:dyDescent="0.25">
      <c r="A144" s="1" t="s">
        <v>1408</v>
      </c>
      <c r="B144" s="1" t="s">
        <v>1409</v>
      </c>
      <c r="C144" s="1" t="s">
        <v>12</v>
      </c>
      <c r="D144" s="1">
        <v>49.99</v>
      </c>
      <c r="E144" s="1" t="s">
        <v>148</v>
      </c>
      <c r="F144" s="1">
        <v>4</v>
      </c>
      <c r="G144" s="1" t="s">
        <v>1410</v>
      </c>
      <c r="H144" s="1">
        <v>38</v>
      </c>
      <c r="I144" s="1" t="s">
        <v>1411</v>
      </c>
      <c r="J144" s="1" t="s">
        <v>276</v>
      </c>
    </row>
    <row r="145" spans="1:10" x14ac:dyDescent="0.25">
      <c r="A145" s="3" t="s">
        <v>77</v>
      </c>
      <c r="B145" s="3" t="s">
        <v>350</v>
      </c>
      <c r="C145" s="3" t="s">
        <v>55</v>
      </c>
      <c r="D145" s="3">
        <v>49.99</v>
      </c>
      <c r="E145" s="3" t="s">
        <v>148</v>
      </c>
      <c r="F145" s="3">
        <v>4</v>
      </c>
      <c r="G145" s="3" t="s">
        <v>351</v>
      </c>
      <c r="H145" s="3">
        <v>41</v>
      </c>
      <c r="I145" s="3" t="s">
        <v>352</v>
      </c>
      <c r="J145" s="3" t="s">
        <v>353</v>
      </c>
    </row>
    <row r="146" spans="1:10" x14ac:dyDescent="0.25">
      <c r="A146" s="1" t="s">
        <v>443</v>
      </c>
      <c r="B146" s="1" t="s">
        <v>1233</v>
      </c>
      <c r="C146" s="1" t="s">
        <v>12</v>
      </c>
      <c r="D146" s="1">
        <v>54</v>
      </c>
      <c r="E146" s="1" t="s">
        <v>1234</v>
      </c>
      <c r="F146" s="1">
        <v>4</v>
      </c>
      <c r="G146" s="1" t="s">
        <v>1235</v>
      </c>
      <c r="H146" s="1">
        <v>26</v>
      </c>
      <c r="I146" s="1" t="s">
        <v>1236</v>
      </c>
      <c r="J146" s="1" t="s">
        <v>285</v>
      </c>
    </row>
    <row r="147" spans="1:10" x14ac:dyDescent="0.25">
      <c r="A147" s="1" t="s">
        <v>238</v>
      </c>
      <c r="B147" s="1" t="s">
        <v>2533</v>
      </c>
      <c r="C147" s="1" t="s">
        <v>12</v>
      </c>
      <c r="D147" s="1">
        <v>54.99</v>
      </c>
      <c r="E147" s="1" t="s">
        <v>273</v>
      </c>
      <c r="F147" s="1">
        <v>4</v>
      </c>
      <c r="G147" s="1" t="s">
        <v>2534</v>
      </c>
      <c r="H147" s="1">
        <v>4</v>
      </c>
      <c r="I147" s="1" t="s">
        <v>2535</v>
      </c>
      <c r="J147" s="1" t="s">
        <v>2536</v>
      </c>
    </row>
    <row r="148" spans="1:10" x14ac:dyDescent="0.25">
      <c r="A148" s="3" t="s">
        <v>71</v>
      </c>
      <c r="B148" s="3" t="s">
        <v>1072</v>
      </c>
      <c r="C148" s="3" t="s">
        <v>12</v>
      </c>
      <c r="D148" s="3">
        <v>59.96</v>
      </c>
      <c r="E148" s="3" t="s">
        <v>1073</v>
      </c>
      <c r="F148" s="3">
        <v>4</v>
      </c>
      <c r="G148" s="3" t="s">
        <v>1074</v>
      </c>
      <c r="H148" s="3">
        <v>19</v>
      </c>
      <c r="I148" s="3" t="s">
        <v>1075</v>
      </c>
      <c r="J148" s="3" t="s">
        <v>1076</v>
      </c>
    </row>
    <row r="149" spans="1:10" x14ac:dyDescent="0.25">
      <c r="A149" s="1" t="s">
        <v>71</v>
      </c>
      <c r="B149" s="1" t="s">
        <v>2227</v>
      </c>
      <c r="C149" s="1" t="s">
        <v>12</v>
      </c>
      <c r="D149" s="1">
        <v>59.99</v>
      </c>
      <c r="E149" s="1" t="s">
        <v>25</v>
      </c>
      <c r="F149" s="1">
        <v>4</v>
      </c>
      <c r="G149" s="1" t="s">
        <v>1235</v>
      </c>
      <c r="H149" s="1">
        <v>26</v>
      </c>
      <c r="I149" s="1" t="s">
        <v>2228</v>
      </c>
      <c r="J149" s="1" t="s">
        <v>157</v>
      </c>
    </row>
    <row r="150" spans="1:10" x14ac:dyDescent="0.25">
      <c r="A150" s="1" t="s">
        <v>443</v>
      </c>
      <c r="B150" s="1" t="s">
        <v>2145</v>
      </c>
      <c r="C150" s="1" t="s">
        <v>12</v>
      </c>
      <c r="D150" s="1">
        <v>59.99</v>
      </c>
      <c r="E150" s="1" t="s">
        <v>31</v>
      </c>
      <c r="F150" s="1">
        <v>4</v>
      </c>
      <c r="G150" s="1" t="s">
        <v>2146</v>
      </c>
      <c r="H150" s="1"/>
      <c r="I150" s="1" t="s">
        <v>39</v>
      </c>
      <c r="J150" s="1" t="s">
        <v>2147</v>
      </c>
    </row>
    <row r="151" spans="1:10" x14ac:dyDescent="0.25">
      <c r="A151" s="1" t="s">
        <v>113</v>
      </c>
      <c r="B151" s="1" t="s">
        <v>2885</v>
      </c>
      <c r="C151" s="1" t="s">
        <v>12</v>
      </c>
      <c r="D151" s="1">
        <v>59.99</v>
      </c>
      <c r="E151" s="1" t="s">
        <v>31</v>
      </c>
      <c r="F151" s="1">
        <v>4</v>
      </c>
      <c r="G151" s="1" t="s">
        <v>2886</v>
      </c>
      <c r="H151" s="1">
        <v>23</v>
      </c>
      <c r="I151" s="1" t="s">
        <v>2887</v>
      </c>
      <c r="J151" s="1" t="s">
        <v>276</v>
      </c>
    </row>
    <row r="152" spans="1:10" x14ac:dyDescent="0.25">
      <c r="A152" s="1" t="s">
        <v>599</v>
      </c>
      <c r="B152" s="1" t="s">
        <v>2452</v>
      </c>
      <c r="C152" s="1" t="s">
        <v>12</v>
      </c>
      <c r="D152" s="1">
        <v>61.99</v>
      </c>
      <c r="E152" s="1" t="s">
        <v>2453</v>
      </c>
      <c r="F152" s="1">
        <v>4</v>
      </c>
      <c r="G152" s="1" t="s">
        <v>2454</v>
      </c>
      <c r="H152" s="1">
        <v>49</v>
      </c>
      <c r="I152" s="1" t="s">
        <v>2455</v>
      </c>
      <c r="J152" s="1" t="s">
        <v>22</v>
      </c>
    </row>
    <row r="153" spans="1:10" x14ac:dyDescent="0.25">
      <c r="A153" s="3" t="s">
        <v>3525</v>
      </c>
      <c r="B153" s="3" t="s">
        <v>3526</v>
      </c>
      <c r="C153" s="3" t="s">
        <v>12</v>
      </c>
      <c r="D153" s="3">
        <v>67.14</v>
      </c>
      <c r="E153" s="3" t="s">
        <v>3527</v>
      </c>
      <c r="F153" s="3">
        <v>4</v>
      </c>
      <c r="G153" s="3" t="s">
        <v>3528</v>
      </c>
      <c r="H153" s="3">
        <v>124</v>
      </c>
      <c r="I153" s="3" t="s">
        <v>3529</v>
      </c>
      <c r="J153" s="3" t="s">
        <v>230</v>
      </c>
    </row>
    <row r="154" spans="1:10" x14ac:dyDescent="0.25">
      <c r="A154" s="3" t="s">
        <v>599</v>
      </c>
      <c r="B154" s="3" t="s">
        <v>3468</v>
      </c>
      <c r="C154" s="3" t="s">
        <v>12</v>
      </c>
      <c r="D154" s="3">
        <v>69.989999999999995</v>
      </c>
      <c r="E154" s="3" t="s">
        <v>1694</v>
      </c>
      <c r="F154" s="3">
        <v>4</v>
      </c>
      <c r="G154" s="3" t="s">
        <v>2886</v>
      </c>
      <c r="H154" s="3">
        <v>23</v>
      </c>
      <c r="I154" s="3" t="s">
        <v>3469</v>
      </c>
      <c r="J154" s="3" t="s">
        <v>157</v>
      </c>
    </row>
    <row r="155" spans="1:10" x14ac:dyDescent="0.25">
      <c r="A155" s="3" t="s">
        <v>1488</v>
      </c>
      <c r="B155" s="3" t="s">
        <v>1489</v>
      </c>
      <c r="C155" s="3" t="s">
        <v>12</v>
      </c>
      <c r="D155" s="3">
        <v>69.989999999999995</v>
      </c>
      <c r="E155" s="3" t="s">
        <v>1083</v>
      </c>
      <c r="F155" s="3">
        <v>4</v>
      </c>
      <c r="G155" s="3" t="s">
        <v>1490</v>
      </c>
      <c r="H155" s="3">
        <v>7</v>
      </c>
      <c r="I155" s="3" t="s">
        <v>1491</v>
      </c>
      <c r="J155" s="3" t="s">
        <v>1492</v>
      </c>
    </row>
    <row r="156" spans="1:10" x14ac:dyDescent="0.25">
      <c r="A156" s="3" t="s">
        <v>383</v>
      </c>
      <c r="B156" s="3" t="s">
        <v>2265</v>
      </c>
      <c r="C156" s="3" t="s">
        <v>385</v>
      </c>
      <c r="D156" s="3">
        <v>79.989999999999995</v>
      </c>
      <c r="E156" s="3" t="s">
        <v>19</v>
      </c>
      <c r="F156" s="3">
        <v>4</v>
      </c>
      <c r="G156" s="3" t="s">
        <v>1366</v>
      </c>
      <c r="H156" s="3">
        <v>6</v>
      </c>
      <c r="I156" s="3" t="s">
        <v>39</v>
      </c>
      <c r="J156" s="3" t="s">
        <v>571</v>
      </c>
    </row>
    <row r="157" spans="1:10" x14ac:dyDescent="0.25">
      <c r="A157" s="3" t="s">
        <v>152</v>
      </c>
      <c r="B157" s="3" t="s">
        <v>153</v>
      </c>
      <c r="C157" s="3" t="s">
        <v>12</v>
      </c>
      <c r="D157" s="3">
        <v>84.99</v>
      </c>
      <c r="E157" s="3" t="s">
        <v>154</v>
      </c>
      <c r="F157" s="3">
        <v>4</v>
      </c>
      <c r="G157" s="3" t="s">
        <v>155</v>
      </c>
      <c r="H157" s="3">
        <v>71</v>
      </c>
      <c r="I157" s="3" t="s">
        <v>156</v>
      </c>
      <c r="J157" s="3" t="s">
        <v>157</v>
      </c>
    </row>
    <row r="158" spans="1:10" x14ac:dyDescent="0.25">
      <c r="A158" s="3" t="s">
        <v>383</v>
      </c>
      <c r="B158" s="3" t="s">
        <v>1364</v>
      </c>
      <c r="C158" s="3" t="s">
        <v>385</v>
      </c>
      <c r="D158" s="3">
        <v>86.99</v>
      </c>
      <c r="E158" s="3" t="s">
        <v>1365</v>
      </c>
      <c r="F158" s="3">
        <v>4</v>
      </c>
      <c r="G158" s="3" t="s">
        <v>1366</v>
      </c>
      <c r="H158" s="3">
        <v>6</v>
      </c>
      <c r="I158" s="3" t="s">
        <v>1367</v>
      </c>
      <c r="J158" s="3" t="s">
        <v>571</v>
      </c>
    </row>
    <row r="159" spans="1:10" x14ac:dyDescent="0.25">
      <c r="A159" s="1" t="s">
        <v>383</v>
      </c>
      <c r="B159" s="1" t="s">
        <v>3524</v>
      </c>
      <c r="C159" s="1" t="s">
        <v>385</v>
      </c>
      <c r="D159" s="1">
        <v>86.99</v>
      </c>
      <c r="E159" s="1" t="s">
        <v>1365</v>
      </c>
      <c r="F159" s="1">
        <v>4</v>
      </c>
      <c r="G159" s="1" t="s">
        <v>1366</v>
      </c>
      <c r="H159" s="1">
        <v>6</v>
      </c>
      <c r="I159" s="1" t="s">
        <v>1367</v>
      </c>
      <c r="J159" s="1" t="s">
        <v>571</v>
      </c>
    </row>
    <row r="160" spans="1:10" x14ac:dyDescent="0.25">
      <c r="A160" s="1" t="s">
        <v>167</v>
      </c>
      <c r="B160" s="1" t="s">
        <v>168</v>
      </c>
      <c r="C160" s="1" t="s">
        <v>12</v>
      </c>
      <c r="D160" s="1">
        <v>99.99</v>
      </c>
      <c r="E160" s="1" t="s">
        <v>169</v>
      </c>
      <c r="F160" s="1">
        <v>4</v>
      </c>
      <c r="G160" s="1" t="s">
        <v>170</v>
      </c>
      <c r="H160" s="1">
        <v>29</v>
      </c>
      <c r="I160" s="1" t="s">
        <v>171</v>
      </c>
      <c r="J160" s="1" t="s">
        <v>157</v>
      </c>
    </row>
    <row r="161" spans="1:10" x14ac:dyDescent="0.25">
      <c r="A161" s="1" t="s">
        <v>2701</v>
      </c>
      <c r="B161" s="1" t="s">
        <v>2702</v>
      </c>
      <c r="C161" s="1" t="s">
        <v>12</v>
      </c>
      <c r="D161" s="1">
        <v>128.88</v>
      </c>
      <c r="E161" s="1" t="s">
        <v>2020</v>
      </c>
      <c r="F161" s="1">
        <v>4</v>
      </c>
      <c r="G161" s="1" t="s">
        <v>2703</v>
      </c>
      <c r="H161" s="1">
        <v>24</v>
      </c>
      <c r="I161" s="1" t="s">
        <v>2704</v>
      </c>
      <c r="J161" s="1" t="s">
        <v>707</v>
      </c>
    </row>
    <row r="162" spans="1:10" x14ac:dyDescent="0.25">
      <c r="A162" s="1" t="s">
        <v>162</v>
      </c>
      <c r="B162" s="1" t="s">
        <v>1119</v>
      </c>
      <c r="C162" s="1" t="s">
        <v>55</v>
      </c>
      <c r="D162" s="1">
        <v>5.99</v>
      </c>
      <c r="E162" s="1" t="s">
        <v>1120</v>
      </c>
      <c r="F162" s="1">
        <v>5</v>
      </c>
      <c r="G162" s="1" t="s">
        <v>1121</v>
      </c>
      <c r="H162" s="1">
        <v>3</v>
      </c>
      <c r="I162" s="1" t="s">
        <v>1122</v>
      </c>
      <c r="J162" s="1" t="s">
        <v>1123</v>
      </c>
    </row>
    <row r="163" spans="1:10" x14ac:dyDescent="0.25">
      <c r="A163" s="3" t="s">
        <v>152</v>
      </c>
      <c r="B163" s="3" t="s">
        <v>3403</v>
      </c>
      <c r="C163" s="3" t="s">
        <v>12</v>
      </c>
      <c r="D163" s="3">
        <v>8.99</v>
      </c>
      <c r="E163" s="3" t="s">
        <v>3404</v>
      </c>
      <c r="F163" s="3">
        <v>5</v>
      </c>
      <c r="G163" s="3" t="s">
        <v>2161</v>
      </c>
      <c r="H163" s="3">
        <v>126</v>
      </c>
      <c r="I163" s="3" t="s">
        <v>3405</v>
      </c>
      <c r="J163" s="3" t="s">
        <v>986</v>
      </c>
    </row>
    <row r="164" spans="1:10" x14ac:dyDescent="0.25">
      <c r="A164" s="3" t="s">
        <v>449</v>
      </c>
      <c r="B164" s="3" t="s">
        <v>3126</v>
      </c>
      <c r="C164" s="3" t="s">
        <v>12</v>
      </c>
      <c r="D164" s="3">
        <v>9.49</v>
      </c>
      <c r="E164" s="3" t="s">
        <v>3127</v>
      </c>
      <c r="F164" s="3">
        <v>5</v>
      </c>
      <c r="G164" s="3" t="s">
        <v>3128</v>
      </c>
      <c r="H164" s="3">
        <v>491</v>
      </c>
      <c r="I164" s="3" t="s">
        <v>3129</v>
      </c>
      <c r="J164" s="3" t="s">
        <v>318</v>
      </c>
    </row>
    <row r="165" spans="1:10" x14ac:dyDescent="0.25">
      <c r="A165" s="3" t="s">
        <v>319</v>
      </c>
      <c r="B165" s="3" t="s">
        <v>2980</v>
      </c>
      <c r="C165" s="3" t="s">
        <v>12</v>
      </c>
      <c r="D165" s="3">
        <v>9.89</v>
      </c>
      <c r="E165" s="3" t="s">
        <v>2211</v>
      </c>
      <c r="F165" s="3">
        <v>5</v>
      </c>
      <c r="G165" s="3" t="s">
        <v>2981</v>
      </c>
      <c r="H165" s="3">
        <v>258</v>
      </c>
      <c r="I165" s="3" t="s">
        <v>2982</v>
      </c>
      <c r="J165" s="3" t="s">
        <v>1549</v>
      </c>
    </row>
    <row r="166" spans="1:10" x14ac:dyDescent="0.25">
      <c r="A166" s="3" t="s">
        <v>2964</v>
      </c>
      <c r="B166" s="3" t="s">
        <v>3777</v>
      </c>
      <c r="C166" s="3" t="s">
        <v>12</v>
      </c>
      <c r="D166" s="3">
        <v>11.89</v>
      </c>
      <c r="E166" s="3" t="s">
        <v>3778</v>
      </c>
      <c r="F166" s="3">
        <v>5</v>
      </c>
      <c r="G166" s="3" t="s">
        <v>3779</v>
      </c>
      <c r="H166" s="3">
        <v>16</v>
      </c>
      <c r="I166" s="3" t="s">
        <v>3780</v>
      </c>
      <c r="J166" s="3" t="s">
        <v>1549</v>
      </c>
    </row>
    <row r="167" spans="1:10" x14ac:dyDescent="0.25">
      <c r="A167" s="3" t="s">
        <v>3048</v>
      </c>
      <c r="B167" s="3" t="s">
        <v>3049</v>
      </c>
      <c r="C167" s="3" t="s">
        <v>12</v>
      </c>
      <c r="D167" s="3">
        <v>12.49</v>
      </c>
      <c r="E167" s="3" t="s">
        <v>671</v>
      </c>
      <c r="F167" s="3">
        <v>5</v>
      </c>
      <c r="G167" s="3" t="s">
        <v>2317</v>
      </c>
      <c r="H167" s="3">
        <v>10</v>
      </c>
      <c r="I167" s="3" t="s">
        <v>3050</v>
      </c>
      <c r="J167" s="3" t="s">
        <v>188</v>
      </c>
    </row>
    <row r="168" spans="1:10" x14ac:dyDescent="0.25">
      <c r="A168" s="3" t="s">
        <v>389</v>
      </c>
      <c r="B168" s="3" t="s">
        <v>1308</v>
      </c>
      <c r="C168" s="3" t="s">
        <v>55</v>
      </c>
      <c r="D168" s="3">
        <v>12.95</v>
      </c>
      <c r="E168" s="3" t="s">
        <v>751</v>
      </c>
      <c r="F168" s="3">
        <v>5</v>
      </c>
      <c r="G168" s="3" t="s">
        <v>1309</v>
      </c>
      <c r="H168" s="3">
        <v>24</v>
      </c>
      <c r="I168" s="3" t="s">
        <v>1310</v>
      </c>
      <c r="J168" s="3" t="s">
        <v>986</v>
      </c>
    </row>
    <row r="169" spans="1:10" x14ac:dyDescent="0.25">
      <c r="A169" s="1" t="s">
        <v>2115</v>
      </c>
      <c r="B169" s="1" t="s">
        <v>3781</v>
      </c>
      <c r="C169" s="1" t="s">
        <v>233</v>
      </c>
      <c r="D169" s="1">
        <v>13.75</v>
      </c>
      <c r="E169" s="1" t="s">
        <v>3782</v>
      </c>
      <c r="F169" s="1">
        <v>5</v>
      </c>
      <c r="G169" s="1" t="s">
        <v>3783</v>
      </c>
      <c r="H169" s="1">
        <v>221</v>
      </c>
      <c r="I169" s="1" t="s">
        <v>3784</v>
      </c>
      <c r="J169" s="1" t="s">
        <v>986</v>
      </c>
    </row>
    <row r="170" spans="1:10" x14ac:dyDescent="0.25">
      <c r="A170" s="1" t="s">
        <v>1152</v>
      </c>
      <c r="B170" s="1" t="s">
        <v>1545</v>
      </c>
      <c r="C170" s="1" t="s">
        <v>12</v>
      </c>
      <c r="D170" s="1">
        <v>13.89</v>
      </c>
      <c r="E170" s="1" t="s">
        <v>1546</v>
      </c>
      <c r="F170" s="1">
        <v>5</v>
      </c>
      <c r="G170" s="1" t="s">
        <v>1547</v>
      </c>
      <c r="H170" s="1">
        <v>52</v>
      </c>
      <c r="I170" s="1" t="s">
        <v>1548</v>
      </c>
      <c r="J170" s="1" t="s">
        <v>1549</v>
      </c>
    </row>
    <row r="171" spans="1:10" x14ac:dyDescent="0.25">
      <c r="A171" s="3" t="s">
        <v>1686</v>
      </c>
      <c r="B171" s="3" t="s">
        <v>1687</v>
      </c>
      <c r="C171" s="3" t="s">
        <v>1688</v>
      </c>
      <c r="D171" s="3">
        <v>14.4</v>
      </c>
      <c r="E171" s="3" t="s">
        <v>1689</v>
      </c>
      <c r="F171" s="3">
        <v>5</v>
      </c>
      <c r="G171" s="3" t="s">
        <v>1690</v>
      </c>
      <c r="H171" s="3">
        <v>73</v>
      </c>
      <c r="I171" s="3" t="s">
        <v>1691</v>
      </c>
      <c r="J171" s="3" t="s">
        <v>1692</v>
      </c>
    </row>
    <row r="172" spans="1:10" x14ac:dyDescent="0.25">
      <c r="A172" s="1" t="s">
        <v>443</v>
      </c>
      <c r="B172" s="1" t="s">
        <v>1389</v>
      </c>
      <c r="C172" s="1" t="s">
        <v>1390</v>
      </c>
      <c r="D172" s="1">
        <v>14.5</v>
      </c>
      <c r="E172" s="1" t="s">
        <v>1391</v>
      </c>
      <c r="F172" s="1">
        <v>5</v>
      </c>
      <c r="G172" s="1" t="s">
        <v>1392</v>
      </c>
      <c r="H172" s="1">
        <v>17</v>
      </c>
      <c r="I172" s="1" t="s">
        <v>1393</v>
      </c>
      <c r="J172" s="1" t="s">
        <v>549</v>
      </c>
    </row>
    <row r="173" spans="1:10" x14ac:dyDescent="0.25">
      <c r="A173" s="1" t="s">
        <v>679</v>
      </c>
      <c r="B173" s="1" t="s">
        <v>2337</v>
      </c>
      <c r="C173" s="1" t="s">
        <v>510</v>
      </c>
      <c r="D173" s="1">
        <v>14.9</v>
      </c>
      <c r="E173" s="1" t="s">
        <v>2338</v>
      </c>
      <c r="F173" s="1">
        <v>5</v>
      </c>
      <c r="G173" s="1" t="s">
        <v>1517</v>
      </c>
      <c r="H173" s="1">
        <v>5</v>
      </c>
      <c r="I173" s="1" t="s">
        <v>39</v>
      </c>
      <c r="J173" s="1" t="s">
        <v>524</v>
      </c>
    </row>
    <row r="174" spans="1:10" x14ac:dyDescent="0.25">
      <c r="A174" s="1" t="s">
        <v>2141</v>
      </c>
      <c r="B174" s="1" t="s">
        <v>2316</v>
      </c>
      <c r="C174" s="1" t="s">
        <v>12</v>
      </c>
      <c r="D174" s="1">
        <v>15</v>
      </c>
      <c r="E174" s="1" t="s">
        <v>1516</v>
      </c>
      <c r="F174" s="1">
        <v>5</v>
      </c>
      <c r="G174" s="1" t="s">
        <v>2317</v>
      </c>
      <c r="H174" s="1">
        <v>10</v>
      </c>
      <c r="I174" s="1" t="s">
        <v>2318</v>
      </c>
      <c r="J174" s="1" t="s">
        <v>2319</v>
      </c>
    </row>
    <row r="175" spans="1:10" x14ac:dyDescent="0.25">
      <c r="A175" s="3" t="s">
        <v>102</v>
      </c>
      <c r="B175" s="3" t="s">
        <v>1515</v>
      </c>
      <c r="C175" s="3" t="s">
        <v>55</v>
      </c>
      <c r="D175" s="3">
        <v>15</v>
      </c>
      <c r="E175" s="3" t="s">
        <v>1516</v>
      </c>
      <c r="F175" s="3">
        <v>5</v>
      </c>
      <c r="G175" s="3" t="s">
        <v>1517</v>
      </c>
      <c r="H175" s="3">
        <v>5</v>
      </c>
      <c r="I175" s="3" t="s">
        <v>1518</v>
      </c>
      <c r="J175" s="3" t="s">
        <v>1519</v>
      </c>
    </row>
    <row r="176" spans="1:10" x14ac:dyDescent="0.25">
      <c r="A176" s="3" t="s">
        <v>383</v>
      </c>
      <c r="B176" s="3" t="s">
        <v>1649</v>
      </c>
      <c r="C176" s="3" t="s">
        <v>385</v>
      </c>
      <c r="D176" s="3">
        <v>17</v>
      </c>
      <c r="E176" s="3" t="s">
        <v>1650</v>
      </c>
      <c r="F176" s="3">
        <v>5</v>
      </c>
      <c r="G176" s="3" t="s">
        <v>1651</v>
      </c>
      <c r="H176" s="3">
        <v>968</v>
      </c>
      <c r="I176" s="3" t="s">
        <v>1652</v>
      </c>
      <c r="J176" s="3" t="s">
        <v>1653</v>
      </c>
    </row>
    <row r="177" spans="1:10" x14ac:dyDescent="0.25">
      <c r="A177" s="3" t="s">
        <v>220</v>
      </c>
      <c r="B177" s="3" t="s">
        <v>2547</v>
      </c>
      <c r="C177" s="3" t="s">
        <v>341</v>
      </c>
      <c r="D177" s="3">
        <v>17.989999999999998</v>
      </c>
      <c r="E177" s="3" t="s">
        <v>2156</v>
      </c>
      <c r="F177" s="3">
        <v>5</v>
      </c>
      <c r="G177" s="3" t="s">
        <v>1392</v>
      </c>
      <c r="H177" s="3">
        <v>17</v>
      </c>
      <c r="I177" s="3" t="s">
        <v>2548</v>
      </c>
      <c r="J177" s="3" t="s">
        <v>2549</v>
      </c>
    </row>
    <row r="178" spans="1:10" x14ac:dyDescent="0.25">
      <c r="A178" s="1" t="s">
        <v>108</v>
      </c>
      <c r="B178" s="1" t="s">
        <v>2768</v>
      </c>
      <c r="C178" s="1" t="s">
        <v>55</v>
      </c>
      <c r="D178" s="1">
        <v>18</v>
      </c>
      <c r="E178" s="1" t="s">
        <v>2673</v>
      </c>
      <c r="F178" s="1">
        <v>5</v>
      </c>
      <c r="G178" s="1" t="s">
        <v>2769</v>
      </c>
      <c r="H178" s="1">
        <v>75</v>
      </c>
      <c r="I178" s="1" t="s">
        <v>2770</v>
      </c>
      <c r="J178" s="1" t="s">
        <v>1413</v>
      </c>
    </row>
    <row r="179" spans="1:10" x14ac:dyDescent="0.25">
      <c r="A179" s="3" t="s">
        <v>443</v>
      </c>
      <c r="B179" s="3" t="s">
        <v>3596</v>
      </c>
      <c r="C179" s="3" t="s">
        <v>1404</v>
      </c>
      <c r="D179" s="3">
        <v>18.5</v>
      </c>
      <c r="E179" s="3" t="s">
        <v>546</v>
      </c>
      <c r="F179" s="3">
        <v>5</v>
      </c>
      <c r="G179" s="3" t="s">
        <v>3026</v>
      </c>
      <c r="H179" s="3">
        <v>2</v>
      </c>
      <c r="I179" s="3" t="s">
        <v>3597</v>
      </c>
      <c r="J179" s="3" t="s">
        <v>549</v>
      </c>
    </row>
    <row r="180" spans="1:10" x14ac:dyDescent="0.25">
      <c r="A180" s="3" t="s">
        <v>2339</v>
      </c>
      <c r="B180" s="3" t="s">
        <v>2340</v>
      </c>
      <c r="C180" s="3" t="s">
        <v>55</v>
      </c>
      <c r="D180" s="3">
        <v>21.95</v>
      </c>
      <c r="E180" s="3" t="s">
        <v>1036</v>
      </c>
      <c r="F180" s="3">
        <v>5</v>
      </c>
      <c r="G180" s="3" t="s">
        <v>2341</v>
      </c>
      <c r="H180" s="3"/>
      <c r="I180" s="3" t="s">
        <v>39</v>
      </c>
      <c r="J180" s="3" t="s">
        <v>422</v>
      </c>
    </row>
    <row r="181" spans="1:10" x14ac:dyDescent="0.25">
      <c r="A181" s="1" t="s">
        <v>3023</v>
      </c>
      <c r="B181" s="1" t="s">
        <v>3024</v>
      </c>
      <c r="C181" s="1" t="s">
        <v>510</v>
      </c>
      <c r="D181" s="1">
        <v>22.45</v>
      </c>
      <c r="E181" s="1" t="s">
        <v>3025</v>
      </c>
      <c r="F181" s="1">
        <v>5</v>
      </c>
      <c r="G181" s="1" t="s">
        <v>3026</v>
      </c>
      <c r="H181" s="1">
        <v>2</v>
      </c>
      <c r="I181" s="1" t="s">
        <v>3027</v>
      </c>
      <c r="J181" s="1" t="s">
        <v>661</v>
      </c>
    </row>
    <row r="182" spans="1:10" x14ac:dyDescent="0.25">
      <c r="A182" s="1" t="s">
        <v>3676</v>
      </c>
      <c r="B182" s="1" t="s">
        <v>3822</v>
      </c>
      <c r="C182" s="1" t="s">
        <v>3823</v>
      </c>
      <c r="D182" s="1">
        <v>23.95</v>
      </c>
      <c r="E182" s="1" t="s">
        <v>3824</v>
      </c>
      <c r="F182" s="1">
        <v>5</v>
      </c>
      <c r="G182" s="1" t="s">
        <v>3825</v>
      </c>
      <c r="H182" s="1">
        <v>23</v>
      </c>
      <c r="I182" s="1" t="s">
        <v>3826</v>
      </c>
      <c r="J182" s="1" t="s">
        <v>3827</v>
      </c>
    </row>
    <row r="183" spans="1:10" x14ac:dyDescent="0.25">
      <c r="A183" s="1" t="s">
        <v>540</v>
      </c>
      <c r="B183" s="1" t="s">
        <v>982</v>
      </c>
      <c r="C183" s="1" t="s">
        <v>12</v>
      </c>
      <c r="D183" s="1">
        <v>23.95</v>
      </c>
      <c r="E183" s="1" t="s">
        <v>983</v>
      </c>
      <c r="F183" s="1">
        <v>5</v>
      </c>
      <c r="G183" s="1" t="s">
        <v>984</v>
      </c>
      <c r="H183" s="1">
        <v>655</v>
      </c>
      <c r="I183" s="1" t="s">
        <v>985</v>
      </c>
      <c r="J183" s="1" t="s">
        <v>986</v>
      </c>
    </row>
    <row r="184" spans="1:10" x14ac:dyDescent="0.25">
      <c r="A184" s="3" t="s">
        <v>1568</v>
      </c>
      <c r="B184" s="3" t="s">
        <v>1722</v>
      </c>
      <c r="C184" s="3" t="s">
        <v>1723</v>
      </c>
      <c r="D184" s="3">
        <v>25</v>
      </c>
      <c r="E184" s="3" t="s">
        <v>1724</v>
      </c>
      <c r="F184" s="3">
        <v>5</v>
      </c>
      <c r="G184" s="3" t="s">
        <v>1725</v>
      </c>
      <c r="H184" s="3">
        <v>79</v>
      </c>
      <c r="I184" s="3" t="s">
        <v>1726</v>
      </c>
      <c r="J184" s="3" t="s">
        <v>1653</v>
      </c>
    </row>
    <row r="185" spans="1:10" x14ac:dyDescent="0.25">
      <c r="A185" s="3" t="s">
        <v>319</v>
      </c>
      <c r="B185" s="3" t="s">
        <v>2809</v>
      </c>
      <c r="C185" s="3" t="s">
        <v>12</v>
      </c>
      <c r="D185" s="3">
        <v>26</v>
      </c>
      <c r="E185" s="3" t="s">
        <v>2052</v>
      </c>
      <c r="F185" s="3">
        <v>5</v>
      </c>
      <c r="G185" s="3" t="s">
        <v>1517</v>
      </c>
      <c r="H185" s="3">
        <v>5</v>
      </c>
      <c r="I185" s="3" t="s">
        <v>2810</v>
      </c>
      <c r="J185" s="3" t="s">
        <v>458</v>
      </c>
    </row>
    <row r="186" spans="1:10" x14ac:dyDescent="0.25">
      <c r="A186" s="1" t="s">
        <v>540</v>
      </c>
      <c r="B186" s="1" t="s">
        <v>2159</v>
      </c>
      <c r="C186" s="1" t="s">
        <v>104</v>
      </c>
      <c r="D186" s="1">
        <v>29</v>
      </c>
      <c r="E186" s="1" t="s">
        <v>2160</v>
      </c>
      <c r="F186" s="1">
        <v>5</v>
      </c>
      <c r="G186" s="1" t="s">
        <v>2161</v>
      </c>
      <c r="H186" s="1">
        <v>126</v>
      </c>
      <c r="I186" s="1" t="s">
        <v>2162</v>
      </c>
      <c r="J186" s="1" t="s">
        <v>96</v>
      </c>
    </row>
    <row r="187" spans="1:10" x14ac:dyDescent="0.25">
      <c r="A187" s="3" t="s">
        <v>220</v>
      </c>
      <c r="B187" s="3" t="s">
        <v>798</v>
      </c>
      <c r="C187" s="3" t="s">
        <v>12</v>
      </c>
      <c r="D187" s="3">
        <v>29.49</v>
      </c>
      <c r="E187" s="3" t="s">
        <v>799</v>
      </c>
      <c r="F187" s="3">
        <v>5</v>
      </c>
      <c r="G187" s="3" t="s">
        <v>800</v>
      </c>
      <c r="H187" s="3">
        <v>45</v>
      </c>
      <c r="I187" s="3" t="s">
        <v>801</v>
      </c>
      <c r="J187" s="3" t="s">
        <v>802</v>
      </c>
    </row>
    <row r="188" spans="1:10" x14ac:dyDescent="0.25">
      <c r="A188" s="1" t="s">
        <v>1952</v>
      </c>
      <c r="B188" s="1" t="s">
        <v>3400</v>
      </c>
      <c r="C188" s="1" t="s">
        <v>510</v>
      </c>
      <c r="D188" s="1">
        <v>29.5</v>
      </c>
      <c r="E188" s="1" t="s">
        <v>3401</v>
      </c>
      <c r="F188" s="1">
        <v>5</v>
      </c>
      <c r="G188" s="1" t="s">
        <v>2102</v>
      </c>
      <c r="H188" s="1">
        <v>7</v>
      </c>
      <c r="I188" s="1" t="s">
        <v>3402</v>
      </c>
      <c r="J188" s="1" t="s">
        <v>1653</v>
      </c>
    </row>
    <row r="189" spans="1:10" x14ac:dyDescent="0.25">
      <c r="A189" s="3" t="s">
        <v>91</v>
      </c>
      <c r="B189" s="3" t="s">
        <v>2051</v>
      </c>
      <c r="C189" s="3" t="s">
        <v>12</v>
      </c>
      <c r="D189" s="3">
        <v>30.99</v>
      </c>
      <c r="E189" s="3" t="s">
        <v>445</v>
      </c>
      <c r="F189" s="3">
        <v>5</v>
      </c>
      <c r="G189" s="3" t="s">
        <v>3742</v>
      </c>
      <c r="H189" s="3">
        <v>68</v>
      </c>
      <c r="I189" s="3" t="s">
        <v>3743</v>
      </c>
      <c r="J189" s="3" t="s">
        <v>225</v>
      </c>
    </row>
    <row r="190" spans="1:10" x14ac:dyDescent="0.25">
      <c r="A190" s="1" t="s">
        <v>53</v>
      </c>
      <c r="B190" s="1" t="s">
        <v>3106</v>
      </c>
      <c r="C190" s="1" t="s">
        <v>55</v>
      </c>
      <c r="D190" s="1">
        <v>33</v>
      </c>
      <c r="E190" s="1" t="s">
        <v>867</v>
      </c>
      <c r="F190" s="1">
        <v>5</v>
      </c>
      <c r="G190" s="1" t="s">
        <v>3107</v>
      </c>
      <c r="H190" s="1">
        <v>18</v>
      </c>
      <c r="I190" s="1" t="s">
        <v>3108</v>
      </c>
      <c r="J190" s="1" t="s">
        <v>225</v>
      </c>
    </row>
    <row r="191" spans="1:10" x14ac:dyDescent="0.25">
      <c r="A191" s="3" t="s">
        <v>108</v>
      </c>
      <c r="B191" s="3" t="s">
        <v>3665</v>
      </c>
      <c r="C191" s="3" t="s">
        <v>55</v>
      </c>
      <c r="D191" s="3">
        <v>39.99</v>
      </c>
      <c r="E191" s="3" t="s">
        <v>73</v>
      </c>
      <c r="F191" s="3">
        <v>5</v>
      </c>
      <c r="G191" s="3" t="s">
        <v>3666</v>
      </c>
      <c r="H191" s="3">
        <v>32</v>
      </c>
      <c r="I191" s="3" t="s">
        <v>3667</v>
      </c>
      <c r="J191" s="3" t="s">
        <v>280</v>
      </c>
    </row>
    <row r="192" spans="1:10" x14ac:dyDescent="0.25">
      <c r="A192" s="3" t="s">
        <v>327</v>
      </c>
      <c r="B192" s="3" t="s">
        <v>2572</v>
      </c>
      <c r="C192" s="3" t="s">
        <v>55</v>
      </c>
      <c r="D192" s="3">
        <v>40</v>
      </c>
      <c r="E192" s="3" t="s">
        <v>2076</v>
      </c>
      <c r="F192" s="3">
        <v>5</v>
      </c>
      <c r="G192" s="3" t="s">
        <v>2573</v>
      </c>
      <c r="H192" s="3">
        <v>1</v>
      </c>
      <c r="I192" s="3" t="s">
        <v>39</v>
      </c>
      <c r="J192" s="3" t="s">
        <v>2574</v>
      </c>
    </row>
    <row r="193" spans="1:10" x14ac:dyDescent="0.25">
      <c r="A193" s="1" t="s">
        <v>300</v>
      </c>
      <c r="B193" s="1" t="s">
        <v>301</v>
      </c>
      <c r="C193" s="1" t="s">
        <v>12</v>
      </c>
      <c r="D193" s="1">
        <v>42.99</v>
      </c>
      <c r="E193" s="1" t="s">
        <v>302</v>
      </c>
      <c r="F193" s="1">
        <v>5</v>
      </c>
      <c r="G193" s="1" t="s">
        <v>303</v>
      </c>
      <c r="H193" s="1">
        <v>243</v>
      </c>
      <c r="I193" s="1" t="s">
        <v>304</v>
      </c>
      <c r="J193" s="1" t="s">
        <v>219</v>
      </c>
    </row>
    <row r="194" spans="1:10" x14ac:dyDescent="0.25">
      <c r="A194" s="1" t="s">
        <v>113</v>
      </c>
      <c r="B194" s="1" t="s">
        <v>1956</v>
      </c>
      <c r="C194" s="1" t="s">
        <v>55</v>
      </c>
      <c r="D194" s="1">
        <v>43.82</v>
      </c>
      <c r="E194" s="1" t="s">
        <v>1957</v>
      </c>
      <c r="F194" s="1">
        <v>5</v>
      </c>
      <c r="G194" s="1" t="s">
        <v>1958</v>
      </c>
      <c r="H194" s="1">
        <v>20</v>
      </c>
      <c r="I194" s="1" t="s">
        <v>1959</v>
      </c>
      <c r="J194" s="1" t="s">
        <v>1960</v>
      </c>
    </row>
    <row r="195" spans="1:10" x14ac:dyDescent="0.25">
      <c r="A195" s="3" t="s">
        <v>599</v>
      </c>
      <c r="B195" s="3" t="s">
        <v>3061</v>
      </c>
      <c r="C195" s="3" t="s">
        <v>12</v>
      </c>
      <c r="D195" s="3">
        <v>44.99</v>
      </c>
      <c r="E195" s="3" t="s">
        <v>974</v>
      </c>
      <c r="F195" s="3">
        <v>5</v>
      </c>
      <c r="G195" s="3" t="s">
        <v>3062</v>
      </c>
      <c r="H195" s="3">
        <v>14</v>
      </c>
      <c r="I195" s="3" t="s">
        <v>3063</v>
      </c>
      <c r="J195" s="3" t="s">
        <v>151</v>
      </c>
    </row>
    <row r="196" spans="1:10" x14ac:dyDescent="0.25">
      <c r="A196" s="3" t="s">
        <v>71</v>
      </c>
      <c r="B196" s="3" t="s">
        <v>555</v>
      </c>
      <c r="C196" s="3" t="s">
        <v>12</v>
      </c>
      <c r="D196" s="3">
        <v>49.99</v>
      </c>
      <c r="E196" s="3" t="s">
        <v>623</v>
      </c>
      <c r="F196" s="3">
        <v>5</v>
      </c>
      <c r="G196" s="3" t="s">
        <v>991</v>
      </c>
      <c r="H196" s="3">
        <v>6</v>
      </c>
      <c r="I196" s="3" t="s">
        <v>39</v>
      </c>
      <c r="J196" s="3" t="s">
        <v>219</v>
      </c>
    </row>
    <row r="197" spans="1:10" x14ac:dyDescent="0.25">
      <c r="A197" s="1" t="s">
        <v>599</v>
      </c>
      <c r="B197" s="1" t="s">
        <v>600</v>
      </c>
      <c r="C197" s="1" t="s">
        <v>12</v>
      </c>
      <c r="D197" s="1">
        <v>49.99</v>
      </c>
      <c r="E197" s="1" t="s">
        <v>148</v>
      </c>
      <c r="F197" s="1">
        <v>5</v>
      </c>
      <c r="G197" s="1" t="s">
        <v>601</v>
      </c>
      <c r="H197" s="1">
        <v>127</v>
      </c>
      <c r="I197" s="1" t="s">
        <v>602</v>
      </c>
      <c r="J197" s="1" t="s">
        <v>280</v>
      </c>
    </row>
    <row r="198" spans="1:10" x14ac:dyDescent="0.25">
      <c r="A198" s="3" t="s">
        <v>71</v>
      </c>
      <c r="B198" s="3" t="s">
        <v>358</v>
      </c>
      <c r="C198" s="3" t="s">
        <v>12</v>
      </c>
      <c r="D198" s="3">
        <v>49.99</v>
      </c>
      <c r="E198" s="3" t="s">
        <v>148</v>
      </c>
      <c r="F198" s="3">
        <v>5</v>
      </c>
      <c r="G198" s="3" t="s">
        <v>359</v>
      </c>
      <c r="H198" s="3">
        <v>15</v>
      </c>
      <c r="I198" s="3" t="s">
        <v>360</v>
      </c>
      <c r="J198" s="3" t="s">
        <v>285</v>
      </c>
    </row>
    <row r="199" spans="1:10" x14ac:dyDescent="0.25">
      <c r="A199" s="3" t="s">
        <v>327</v>
      </c>
      <c r="B199" s="3" t="s">
        <v>2492</v>
      </c>
      <c r="C199" s="3" t="s">
        <v>12</v>
      </c>
      <c r="D199" s="3">
        <v>49.99</v>
      </c>
      <c r="E199" s="3" t="s">
        <v>148</v>
      </c>
      <c r="F199" s="3">
        <v>5</v>
      </c>
      <c r="G199" s="3" t="s">
        <v>1392</v>
      </c>
      <c r="H199" s="3">
        <v>17</v>
      </c>
      <c r="I199" s="3" t="s">
        <v>2493</v>
      </c>
      <c r="J199" s="3" t="s">
        <v>225</v>
      </c>
    </row>
    <row r="200" spans="1:10" x14ac:dyDescent="0.25">
      <c r="A200" s="1" t="s">
        <v>71</v>
      </c>
      <c r="B200" s="1" t="s">
        <v>1660</v>
      </c>
      <c r="C200" s="1" t="s">
        <v>12</v>
      </c>
      <c r="D200" s="1">
        <v>49.99</v>
      </c>
      <c r="E200" s="1" t="s">
        <v>148</v>
      </c>
      <c r="F200" s="1">
        <v>5</v>
      </c>
      <c r="G200" s="1" t="s">
        <v>1661</v>
      </c>
      <c r="H200" s="1">
        <v>25</v>
      </c>
      <c r="I200" s="1" t="s">
        <v>1662</v>
      </c>
      <c r="J200" s="1" t="s">
        <v>1663</v>
      </c>
    </row>
    <row r="201" spans="1:10" x14ac:dyDescent="0.25">
      <c r="A201" s="3" t="s">
        <v>113</v>
      </c>
      <c r="B201" s="3" t="s">
        <v>2206</v>
      </c>
      <c r="C201" s="3" t="s">
        <v>12</v>
      </c>
      <c r="D201" s="3">
        <v>49.99</v>
      </c>
      <c r="E201" s="3" t="s">
        <v>148</v>
      </c>
      <c r="F201" s="3">
        <v>5</v>
      </c>
      <c r="G201" s="3" t="s">
        <v>2207</v>
      </c>
      <c r="H201" s="3">
        <v>69</v>
      </c>
      <c r="I201" s="3" t="s">
        <v>2208</v>
      </c>
      <c r="J201" s="3" t="s">
        <v>2209</v>
      </c>
    </row>
    <row r="202" spans="1:10" x14ac:dyDescent="0.25">
      <c r="A202" s="1" t="s">
        <v>113</v>
      </c>
      <c r="B202" s="1" t="s">
        <v>272</v>
      </c>
      <c r="C202" s="1" t="s">
        <v>12</v>
      </c>
      <c r="D202" s="1">
        <v>54.99</v>
      </c>
      <c r="E202" s="1" t="s">
        <v>273</v>
      </c>
      <c r="F202" s="1">
        <v>5</v>
      </c>
      <c r="G202" s="1" t="s">
        <v>274</v>
      </c>
      <c r="H202" s="1">
        <v>60</v>
      </c>
      <c r="I202" s="1" t="s">
        <v>275</v>
      </c>
      <c r="J202" s="1" t="s">
        <v>276</v>
      </c>
    </row>
    <row r="203" spans="1:10" x14ac:dyDescent="0.25">
      <c r="A203" s="1" t="s">
        <v>10</v>
      </c>
      <c r="B203" s="1" t="s">
        <v>1668</v>
      </c>
      <c r="C203" s="1" t="s">
        <v>12</v>
      </c>
      <c r="D203" s="1">
        <v>55.99</v>
      </c>
      <c r="E203" s="1" t="s">
        <v>376</v>
      </c>
      <c r="F203" s="1">
        <v>5</v>
      </c>
      <c r="G203" s="1" t="s">
        <v>1669</v>
      </c>
      <c r="H203" s="1">
        <v>80</v>
      </c>
      <c r="I203" s="1" t="s">
        <v>1670</v>
      </c>
      <c r="J203" s="1" t="s">
        <v>1671</v>
      </c>
    </row>
    <row r="204" spans="1:10" x14ac:dyDescent="0.25">
      <c r="A204" s="1" t="s">
        <v>383</v>
      </c>
      <c r="B204" s="1" t="s">
        <v>3093</v>
      </c>
      <c r="C204" s="1" t="s">
        <v>385</v>
      </c>
      <c r="D204" s="1">
        <v>59.99</v>
      </c>
      <c r="E204" s="1" t="s">
        <v>25</v>
      </c>
      <c r="F204" s="1">
        <v>5</v>
      </c>
      <c r="G204" s="1" t="s">
        <v>3094</v>
      </c>
      <c r="H204" s="1">
        <v>36</v>
      </c>
      <c r="I204" s="1" t="s">
        <v>3095</v>
      </c>
      <c r="J204" s="1" t="s">
        <v>3096</v>
      </c>
    </row>
    <row r="205" spans="1:10" x14ac:dyDescent="0.25">
      <c r="A205" s="1" t="s">
        <v>113</v>
      </c>
      <c r="B205" s="1" t="s">
        <v>2331</v>
      </c>
      <c r="C205" s="1" t="s">
        <v>12</v>
      </c>
      <c r="D205" s="1">
        <v>59.99</v>
      </c>
      <c r="E205" s="1" t="s">
        <v>31</v>
      </c>
      <c r="F205" s="1">
        <v>5</v>
      </c>
      <c r="G205" s="1" t="s">
        <v>2332</v>
      </c>
      <c r="H205" s="1">
        <v>30</v>
      </c>
      <c r="I205" s="1" t="s">
        <v>2333</v>
      </c>
      <c r="J205" s="1" t="s">
        <v>276</v>
      </c>
    </row>
    <row r="206" spans="1:10" x14ac:dyDescent="0.25">
      <c r="A206" s="1" t="s">
        <v>29</v>
      </c>
      <c r="B206" s="1" t="s">
        <v>990</v>
      </c>
      <c r="C206" s="1" t="s">
        <v>12</v>
      </c>
      <c r="D206" s="1">
        <v>59.99</v>
      </c>
      <c r="E206" s="1" t="s">
        <v>31</v>
      </c>
      <c r="F206" s="1">
        <v>5</v>
      </c>
      <c r="G206" s="1" t="s">
        <v>991</v>
      </c>
      <c r="H206" s="1">
        <v>6</v>
      </c>
      <c r="I206" s="1" t="s">
        <v>992</v>
      </c>
      <c r="J206" s="1" t="s">
        <v>276</v>
      </c>
    </row>
    <row r="207" spans="1:10" x14ac:dyDescent="0.25">
      <c r="A207" s="1" t="s">
        <v>238</v>
      </c>
      <c r="B207" s="1" t="s">
        <v>1077</v>
      </c>
      <c r="C207" s="1" t="s">
        <v>12</v>
      </c>
      <c r="D207" s="1">
        <v>64.88</v>
      </c>
      <c r="E207" s="1" t="s">
        <v>1078</v>
      </c>
      <c r="F207" s="1">
        <v>5</v>
      </c>
      <c r="G207" s="1" t="s">
        <v>1079</v>
      </c>
      <c r="H207" s="1">
        <v>42</v>
      </c>
      <c r="I207" s="1" t="s">
        <v>1080</v>
      </c>
      <c r="J207" s="1" t="s">
        <v>1081</v>
      </c>
    </row>
    <row r="208" spans="1:10" x14ac:dyDescent="0.25">
      <c r="A208" s="1" t="s">
        <v>238</v>
      </c>
      <c r="B208" s="1" t="s">
        <v>492</v>
      </c>
      <c r="C208" s="1" t="s">
        <v>12</v>
      </c>
      <c r="D208" s="1">
        <v>64.989999999999995</v>
      </c>
      <c r="E208" s="1" t="s">
        <v>79</v>
      </c>
      <c r="F208" s="1">
        <v>5</v>
      </c>
      <c r="G208" s="1" t="s">
        <v>493</v>
      </c>
      <c r="H208" s="1">
        <v>4</v>
      </c>
      <c r="I208" s="1" t="s">
        <v>494</v>
      </c>
      <c r="J208" s="1" t="s">
        <v>495</v>
      </c>
    </row>
    <row r="209" spans="1:10" x14ac:dyDescent="0.25">
      <c r="A209" s="3" t="s">
        <v>29</v>
      </c>
      <c r="B209" s="3" t="s">
        <v>2223</v>
      </c>
      <c r="C209" s="3" t="s">
        <v>12</v>
      </c>
      <c r="D209" s="3">
        <v>71.41</v>
      </c>
      <c r="E209" s="3" t="s">
        <v>2224</v>
      </c>
      <c r="F209" s="3">
        <v>5</v>
      </c>
      <c r="G209" s="3" t="s">
        <v>2225</v>
      </c>
      <c r="H209" s="3">
        <v>27</v>
      </c>
      <c r="I209" s="3" t="s">
        <v>2226</v>
      </c>
      <c r="J209" s="3" t="s">
        <v>1492</v>
      </c>
    </row>
    <row r="210" spans="1:10" x14ac:dyDescent="0.25">
      <c r="A210" s="1" t="s">
        <v>525</v>
      </c>
      <c r="B210" s="1" t="s">
        <v>2879</v>
      </c>
      <c r="C210" s="1" t="s">
        <v>12</v>
      </c>
      <c r="D210" s="1">
        <v>72.72</v>
      </c>
      <c r="E210" s="1" t="s">
        <v>2880</v>
      </c>
      <c r="F210" s="1">
        <v>5</v>
      </c>
      <c r="G210" s="1" t="s">
        <v>2225</v>
      </c>
      <c r="H210" s="1">
        <v>27</v>
      </c>
      <c r="I210" s="1" t="s">
        <v>2881</v>
      </c>
      <c r="J210" s="1" t="s">
        <v>230</v>
      </c>
    </row>
    <row r="211" spans="1:10" x14ac:dyDescent="0.25">
      <c r="A211" s="3" t="s">
        <v>17</v>
      </c>
      <c r="B211" s="3" t="s">
        <v>18</v>
      </c>
      <c r="C211" s="3" t="s">
        <v>12</v>
      </c>
      <c r="D211" s="3">
        <v>79.989999999999995</v>
      </c>
      <c r="E211" s="3" t="s">
        <v>19</v>
      </c>
      <c r="F211" s="3">
        <v>5</v>
      </c>
      <c r="G211" s="3" t="s">
        <v>20</v>
      </c>
      <c r="H211" s="3">
        <v>40</v>
      </c>
      <c r="I211" s="3" t="s">
        <v>21</v>
      </c>
      <c r="J211" s="3" t="s">
        <v>22</v>
      </c>
    </row>
    <row r="212" spans="1:10" x14ac:dyDescent="0.25">
      <c r="A212" s="3" t="s">
        <v>383</v>
      </c>
      <c r="B212" s="3" t="s">
        <v>1771</v>
      </c>
      <c r="C212" s="3" t="s">
        <v>385</v>
      </c>
      <c r="D212" s="3">
        <v>79.989999999999995</v>
      </c>
      <c r="E212" s="3" t="s">
        <v>19</v>
      </c>
      <c r="F212" s="3">
        <v>5</v>
      </c>
      <c r="G212" s="3" t="s">
        <v>1517</v>
      </c>
      <c r="H212" s="3">
        <v>5</v>
      </c>
      <c r="I212" s="3" t="s">
        <v>1772</v>
      </c>
      <c r="J212" s="3" t="s">
        <v>571</v>
      </c>
    </row>
    <row r="213" spans="1:10" x14ac:dyDescent="0.25">
      <c r="A213" s="1" t="s">
        <v>383</v>
      </c>
      <c r="B213" s="1" t="s">
        <v>3536</v>
      </c>
      <c r="C213" s="1" t="s">
        <v>385</v>
      </c>
      <c r="D213" s="1">
        <v>86.99</v>
      </c>
      <c r="E213" s="1" t="s">
        <v>1365</v>
      </c>
      <c r="F213" s="1">
        <v>5</v>
      </c>
      <c r="G213" s="1" t="s">
        <v>1517</v>
      </c>
      <c r="H213" s="1">
        <v>5</v>
      </c>
      <c r="I213" s="1" t="s">
        <v>1367</v>
      </c>
      <c r="J213" s="1" t="s">
        <v>571</v>
      </c>
    </row>
    <row r="214" spans="1:10" x14ac:dyDescent="0.25">
      <c r="A214" s="1" t="s">
        <v>152</v>
      </c>
      <c r="B214" s="1" t="s">
        <v>3241</v>
      </c>
      <c r="C214" s="1" t="s">
        <v>12</v>
      </c>
      <c r="D214" s="1">
        <v>89.99</v>
      </c>
      <c r="E214" s="1" t="s">
        <v>3242</v>
      </c>
      <c r="F214" s="1">
        <v>5</v>
      </c>
      <c r="G214" s="1" t="s">
        <v>991</v>
      </c>
      <c r="H214" s="1">
        <v>6</v>
      </c>
      <c r="I214" s="1" t="s">
        <v>3243</v>
      </c>
      <c r="J214" s="1" t="s">
        <v>3244</v>
      </c>
    </row>
    <row r="215" spans="1:10" x14ac:dyDescent="0.25">
      <c r="A215" s="3" t="s">
        <v>53</v>
      </c>
      <c r="B215" s="3" t="s">
        <v>3794</v>
      </c>
      <c r="C215" s="3" t="s">
        <v>104</v>
      </c>
      <c r="D215" s="3">
        <v>92.95</v>
      </c>
      <c r="E215" s="3" t="s">
        <v>3795</v>
      </c>
      <c r="F215" s="3">
        <v>5</v>
      </c>
      <c r="G215" s="3" t="s">
        <v>3796</v>
      </c>
      <c r="H215" s="3">
        <v>34</v>
      </c>
      <c r="I215" s="3" t="s">
        <v>3797</v>
      </c>
      <c r="J215" s="3" t="s">
        <v>230</v>
      </c>
    </row>
    <row r="216" spans="1:10" x14ac:dyDescent="0.25">
      <c r="A216" s="1" t="s">
        <v>1987</v>
      </c>
      <c r="B216" s="1" t="s">
        <v>2100</v>
      </c>
      <c r="C216" s="1" t="s">
        <v>12</v>
      </c>
      <c r="D216" s="1">
        <v>99</v>
      </c>
      <c r="E216" s="1" t="s">
        <v>2101</v>
      </c>
      <c r="F216" s="1">
        <v>5</v>
      </c>
      <c r="G216" s="1" t="s">
        <v>2102</v>
      </c>
      <c r="H216" s="1">
        <v>7</v>
      </c>
      <c r="I216" s="1" t="s">
        <v>2103</v>
      </c>
      <c r="J216" s="1" t="s">
        <v>1992</v>
      </c>
    </row>
    <row r="217" spans="1:10" x14ac:dyDescent="0.25">
      <c r="A217" s="1" t="s">
        <v>200</v>
      </c>
      <c r="B217" s="1" t="s">
        <v>201</v>
      </c>
      <c r="C217" s="1" t="s">
        <v>12</v>
      </c>
      <c r="D217" s="1">
        <v>129.99</v>
      </c>
      <c r="E217" s="1" t="s">
        <v>202</v>
      </c>
      <c r="F217" s="1">
        <v>5</v>
      </c>
      <c r="G217" s="1" t="s">
        <v>203</v>
      </c>
      <c r="H217" s="1">
        <v>37</v>
      </c>
      <c r="I217" s="1" t="s">
        <v>204</v>
      </c>
      <c r="J217" s="1" t="s">
        <v>205</v>
      </c>
    </row>
    <row r="218" spans="1:10" x14ac:dyDescent="0.25">
      <c r="A218" s="1" t="s">
        <v>361</v>
      </c>
      <c r="B218" s="1" t="s">
        <v>3336</v>
      </c>
      <c r="C218" s="1" t="s">
        <v>3337</v>
      </c>
      <c r="D218" s="1">
        <v>5.65</v>
      </c>
      <c r="E218" s="1" t="s">
        <v>3338</v>
      </c>
      <c r="F218" s="1">
        <v>6</v>
      </c>
      <c r="G218" s="1" t="s">
        <v>3339</v>
      </c>
      <c r="H218" s="1">
        <v>178</v>
      </c>
      <c r="I218" s="1" t="s">
        <v>3340</v>
      </c>
      <c r="J218" s="1" t="s">
        <v>986</v>
      </c>
    </row>
    <row r="219" spans="1:10" x14ac:dyDescent="0.25">
      <c r="A219" s="3" t="s">
        <v>53</v>
      </c>
      <c r="B219" s="3" t="s">
        <v>2353</v>
      </c>
      <c r="C219" s="3" t="s">
        <v>55</v>
      </c>
      <c r="D219" s="3">
        <v>8.98</v>
      </c>
      <c r="E219" s="3" t="s">
        <v>2354</v>
      </c>
      <c r="F219" s="3">
        <v>6</v>
      </c>
      <c r="G219" s="3" t="s">
        <v>2355</v>
      </c>
      <c r="H219" s="3">
        <v>64</v>
      </c>
      <c r="I219" s="3" t="s">
        <v>2356</v>
      </c>
      <c r="J219" s="3" t="s">
        <v>177</v>
      </c>
    </row>
    <row r="220" spans="1:10" x14ac:dyDescent="0.25">
      <c r="A220" s="3" t="s">
        <v>238</v>
      </c>
      <c r="B220" s="3" t="s">
        <v>3679</v>
      </c>
      <c r="C220" s="3" t="s">
        <v>12</v>
      </c>
      <c r="D220" s="3">
        <v>9.9</v>
      </c>
      <c r="E220" s="3" t="s">
        <v>3680</v>
      </c>
      <c r="F220" s="3">
        <v>6</v>
      </c>
      <c r="G220" s="3" t="s">
        <v>3681</v>
      </c>
      <c r="H220" s="3">
        <v>2</v>
      </c>
      <c r="I220" s="3" t="s">
        <v>39</v>
      </c>
      <c r="J220" s="3" t="s">
        <v>285</v>
      </c>
    </row>
    <row r="221" spans="1:10" x14ac:dyDescent="0.25">
      <c r="A221" s="3" t="s">
        <v>2661</v>
      </c>
      <c r="B221" s="3" t="s">
        <v>2662</v>
      </c>
      <c r="C221" s="3" t="s">
        <v>510</v>
      </c>
      <c r="D221" s="3">
        <v>9.99</v>
      </c>
      <c r="E221" s="3" t="s">
        <v>1373</v>
      </c>
      <c r="F221" s="3">
        <v>6</v>
      </c>
      <c r="G221" s="3" t="s">
        <v>2182</v>
      </c>
      <c r="H221" s="3">
        <v>4</v>
      </c>
      <c r="I221" s="3" t="s">
        <v>2663</v>
      </c>
      <c r="J221" s="3" t="s">
        <v>353</v>
      </c>
    </row>
    <row r="222" spans="1:10" x14ac:dyDescent="0.25">
      <c r="A222" s="1" t="s">
        <v>3598</v>
      </c>
      <c r="B222" s="1" t="s">
        <v>3599</v>
      </c>
      <c r="C222" s="1" t="s">
        <v>12</v>
      </c>
      <c r="D222" s="1">
        <v>12.15</v>
      </c>
      <c r="E222" s="1" t="s">
        <v>3600</v>
      </c>
      <c r="F222" s="1">
        <v>6</v>
      </c>
      <c r="G222" s="1" t="s">
        <v>3601</v>
      </c>
      <c r="H222" s="1">
        <v>533</v>
      </c>
      <c r="I222" s="1" t="s">
        <v>3602</v>
      </c>
      <c r="J222" s="1" t="s">
        <v>230</v>
      </c>
    </row>
    <row r="223" spans="1:10" x14ac:dyDescent="0.25">
      <c r="A223" s="3" t="s">
        <v>1302</v>
      </c>
      <c r="B223" s="3" t="s">
        <v>2611</v>
      </c>
      <c r="C223" s="3" t="s">
        <v>2612</v>
      </c>
      <c r="D223" s="3">
        <v>14.89</v>
      </c>
      <c r="E223" s="3" t="s">
        <v>2613</v>
      </c>
      <c r="F223" s="3">
        <v>6</v>
      </c>
      <c r="G223" s="3" t="s">
        <v>1807</v>
      </c>
      <c r="H223" s="3">
        <v>30</v>
      </c>
      <c r="I223" s="3" t="s">
        <v>39</v>
      </c>
      <c r="J223" s="3" t="s">
        <v>1307</v>
      </c>
    </row>
    <row r="224" spans="1:10" x14ac:dyDescent="0.25">
      <c r="A224" s="3" t="s">
        <v>2894</v>
      </c>
      <c r="B224" s="3" t="s">
        <v>2895</v>
      </c>
      <c r="C224" s="3" t="s">
        <v>55</v>
      </c>
      <c r="D224" s="3">
        <v>15.89</v>
      </c>
      <c r="E224" s="3" t="s">
        <v>2896</v>
      </c>
      <c r="F224" s="3">
        <v>6</v>
      </c>
      <c r="G224" s="3" t="s">
        <v>2897</v>
      </c>
      <c r="H224" s="3">
        <v>135</v>
      </c>
      <c r="I224" s="3" t="s">
        <v>2898</v>
      </c>
      <c r="J224" s="3" t="s">
        <v>1307</v>
      </c>
    </row>
    <row r="225" spans="1:10" x14ac:dyDescent="0.25">
      <c r="A225" s="3" t="s">
        <v>443</v>
      </c>
      <c r="B225" s="3" t="s">
        <v>545</v>
      </c>
      <c r="C225" s="3" t="s">
        <v>233</v>
      </c>
      <c r="D225" s="3">
        <v>18.5</v>
      </c>
      <c r="E225" s="3" t="s">
        <v>546</v>
      </c>
      <c r="F225" s="3">
        <v>6</v>
      </c>
      <c r="G225" s="3" t="s">
        <v>547</v>
      </c>
      <c r="H225" s="3">
        <v>23</v>
      </c>
      <c r="I225" s="3" t="s">
        <v>548</v>
      </c>
      <c r="J225" s="3" t="s">
        <v>549</v>
      </c>
    </row>
    <row r="226" spans="1:10" x14ac:dyDescent="0.25">
      <c r="A226" s="1" t="s">
        <v>418</v>
      </c>
      <c r="B226" s="1" t="s">
        <v>2926</v>
      </c>
      <c r="C226" s="1" t="s">
        <v>12</v>
      </c>
      <c r="D226" s="1">
        <v>20</v>
      </c>
      <c r="E226" s="1" t="s">
        <v>1010</v>
      </c>
      <c r="F226" s="1">
        <v>6</v>
      </c>
      <c r="G226" s="1" t="s">
        <v>2927</v>
      </c>
      <c r="H226" s="1">
        <v>24</v>
      </c>
      <c r="I226" s="1" t="s">
        <v>39</v>
      </c>
      <c r="J226" s="1" t="s">
        <v>422</v>
      </c>
    </row>
    <row r="227" spans="1:10" x14ac:dyDescent="0.25">
      <c r="A227" s="3" t="s">
        <v>3370</v>
      </c>
      <c r="B227" s="3" t="s">
        <v>3371</v>
      </c>
      <c r="C227" s="3" t="s">
        <v>12</v>
      </c>
      <c r="D227" s="3">
        <v>20.3</v>
      </c>
      <c r="E227" s="3" t="s">
        <v>3372</v>
      </c>
      <c r="F227" s="3">
        <v>6</v>
      </c>
      <c r="G227" s="3" t="s">
        <v>3373</v>
      </c>
      <c r="H227" s="3">
        <v>998</v>
      </c>
      <c r="I227" s="3" t="s">
        <v>3374</v>
      </c>
      <c r="J227" s="3" t="s">
        <v>177</v>
      </c>
    </row>
    <row r="228" spans="1:10" x14ac:dyDescent="0.25">
      <c r="A228" s="3" t="s">
        <v>10</v>
      </c>
      <c r="B228" s="3" t="s">
        <v>3588</v>
      </c>
      <c r="C228" s="3" t="s">
        <v>12</v>
      </c>
      <c r="D228" s="3">
        <v>24.99</v>
      </c>
      <c r="E228" s="3" t="s">
        <v>2789</v>
      </c>
      <c r="F228" s="3">
        <v>6</v>
      </c>
      <c r="G228" s="3" t="s">
        <v>3589</v>
      </c>
      <c r="H228" s="3">
        <v>55</v>
      </c>
      <c r="I228" s="3" t="s">
        <v>3590</v>
      </c>
      <c r="J228" s="3" t="s">
        <v>3591</v>
      </c>
    </row>
    <row r="229" spans="1:10" x14ac:dyDescent="0.25">
      <c r="A229" s="1" t="s">
        <v>828</v>
      </c>
      <c r="B229" s="1" t="s">
        <v>829</v>
      </c>
      <c r="C229" s="1" t="s">
        <v>12</v>
      </c>
      <c r="D229" s="1">
        <v>26.99</v>
      </c>
      <c r="E229" s="1" t="s">
        <v>830</v>
      </c>
      <c r="F229" s="1">
        <v>6</v>
      </c>
      <c r="G229" s="1" t="s">
        <v>831</v>
      </c>
      <c r="H229" s="1">
        <v>155</v>
      </c>
      <c r="I229" s="1" t="s">
        <v>832</v>
      </c>
      <c r="J229" s="1" t="s">
        <v>833</v>
      </c>
    </row>
    <row r="230" spans="1:10" x14ac:dyDescent="0.25">
      <c r="A230" s="1" t="s">
        <v>1607</v>
      </c>
      <c r="B230" s="1" t="s">
        <v>2721</v>
      </c>
      <c r="C230" s="1" t="s">
        <v>55</v>
      </c>
      <c r="D230" s="1">
        <v>27.54</v>
      </c>
      <c r="E230" s="1" t="s">
        <v>2722</v>
      </c>
      <c r="F230" s="1">
        <v>6</v>
      </c>
      <c r="G230" s="1" t="s">
        <v>2723</v>
      </c>
      <c r="H230" s="1">
        <v>272</v>
      </c>
      <c r="I230" s="1" t="s">
        <v>2724</v>
      </c>
      <c r="J230" s="1" t="s">
        <v>177</v>
      </c>
    </row>
    <row r="231" spans="1:10" x14ac:dyDescent="0.25">
      <c r="A231" s="1" t="s">
        <v>3499</v>
      </c>
      <c r="B231" s="1" t="s">
        <v>3768</v>
      </c>
      <c r="C231" s="1" t="s">
        <v>12</v>
      </c>
      <c r="D231" s="1">
        <v>28.99</v>
      </c>
      <c r="E231" s="1" t="s">
        <v>1354</v>
      </c>
      <c r="F231" s="1">
        <v>6</v>
      </c>
      <c r="G231" s="1" t="s">
        <v>3769</v>
      </c>
      <c r="H231" s="1">
        <v>42</v>
      </c>
      <c r="I231" s="1" t="s">
        <v>3770</v>
      </c>
      <c r="J231" s="1" t="s">
        <v>70</v>
      </c>
    </row>
    <row r="232" spans="1:10" x14ac:dyDescent="0.25">
      <c r="A232" s="1" t="s">
        <v>438</v>
      </c>
      <c r="B232" s="1" t="s">
        <v>2947</v>
      </c>
      <c r="C232" s="1" t="s">
        <v>12</v>
      </c>
      <c r="D232" s="1">
        <v>29.49</v>
      </c>
      <c r="E232" s="1" t="s">
        <v>799</v>
      </c>
      <c r="F232" s="1">
        <v>6</v>
      </c>
      <c r="G232" s="1" t="s">
        <v>2948</v>
      </c>
      <c r="H232" s="1">
        <v>27</v>
      </c>
      <c r="I232" s="1" t="s">
        <v>2949</v>
      </c>
      <c r="J232" s="1" t="s">
        <v>161</v>
      </c>
    </row>
    <row r="233" spans="1:10" x14ac:dyDescent="0.25">
      <c r="A233" s="1" t="s">
        <v>220</v>
      </c>
      <c r="B233" s="1" t="s">
        <v>3475</v>
      </c>
      <c r="C233" s="1" t="s">
        <v>12</v>
      </c>
      <c r="D233" s="1">
        <v>29.6</v>
      </c>
      <c r="E233" s="1" t="s">
        <v>3476</v>
      </c>
      <c r="F233" s="1">
        <v>6</v>
      </c>
      <c r="G233" s="1" t="s">
        <v>3477</v>
      </c>
      <c r="H233" s="1">
        <v>20</v>
      </c>
      <c r="I233" s="1" t="s">
        <v>3478</v>
      </c>
      <c r="J233" s="1" t="s">
        <v>3479</v>
      </c>
    </row>
    <row r="234" spans="1:10" x14ac:dyDescent="0.25">
      <c r="A234" s="3" t="s">
        <v>162</v>
      </c>
      <c r="B234" s="3" t="s">
        <v>715</v>
      </c>
      <c r="C234" s="3" t="s">
        <v>473</v>
      </c>
      <c r="D234" s="3">
        <v>29.65</v>
      </c>
      <c r="E234" s="3" t="s">
        <v>716</v>
      </c>
      <c r="F234" s="3">
        <v>6</v>
      </c>
      <c r="G234" s="3" t="s">
        <v>717</v>
      </c>
      <c r="H234" s="3">
        <v>821</v>
      </c>
      <c r="I234" s="3" t="s">
        <v>718</v>
      </c>
      <c r="J234" s="3" t="s">
        <v>458</v>
      </c>
    </row>
    <row r="235" spans="1:10" x14ac:dyDescent="0.25">
      <c r="A235" s="3" t="s">
        <v>443</v>
      </c>
      <c r="B235" s="3" t="s">
        <v>3021</v>
      </c>
      <c r="C235" s="3" t="s">
        <v>12</v>
      </c>
      <c r="D235" s="3">
        <v>29.9</v>
      </c>
      <c r="E235" s="3" t="s">
        <v>474</v>
      </c>
      <c r="F235" s="3">
        <v>6</v>
      </c>
      <c r="G235" s="3" t="s">
        <v>2423</v>
      </c>
      <c r="H235" s="3">
        <v>9</v>
      </c>
      <c r="I235" s="3" t="s">
        <v>3022</v>
      </c>
      <c r="J235" s="3" t="s">
        <v>46</v>
      </c>
    </row>
    <row r="236" spans="1:10" x14ac:dyDescent="0.25">
      <c r="A236" s="3" t="s">
        <v>162</v>
      </c>
      <c r="B236" s="3" t="s">
        <v>1949</v>
      </c>
      <c r="C236" s="3" t="s">
        <v>12</v>
      </c>
      <c r="D236" s="3">
        <v>29.95</v>
      </c>
      <c r="E236" s="3" t="s">
        <v>1321</v>
      </c>
      <c r="F236" s="3">
        <v>6</v>
      </c>
      <c r="G236" s="3" t="s">
        <v>1950</v>
      </c>
      <c r="H236" s="3">
        <v>13</v>
      </c>
      <c r="I236" s="3" t="s">
        <v>1951</v>
      </c>
      <c r="J236" s="3" t="s">
        <v>1615</v>
      </c>
    </row>
    <row r="237" spans="1:10" x14ac:dyDescent="0.25">
      <c r="A237" s="1" t="s">
        <v>1318</v>
      </c>
      <c r="B237" s="1" t="s">
        <v>1319</v>
      </c>
      <c r="C237" s="1" t="s">
        <v>1320</v>
      </c>
      <c r="D237" s="1">
        <v>29.95</v>
      </c>
      <c r="E237" s="1" t="s">
        <v>1321</v>
      </c>
      <c r="F237" s="1">
        <v>6</v>
      </c>
      <c r="G237" s="1" t="s">
        <v>1322</v>
      </c>
      <c r="H237" s="1">
        <v>19</v>
      </c>
      <c r="I237" s="1" t="s">
        <v>1323</v>
      </c>
      <c r="J237" s="1" t="s">
        <v>802</v>
      </c>
    </row>
    <row r="238" spans="1:10" x14ac:dyDescent="0.25">
      <c r="A238" s="1" t="s">
        <v>77</v>
      </c>
      <c r="B238" s="1" t="s">
        <v>1827</v>
      </c>
      <c r="C238" s="1" t="s">
        <v>1404</v>
      </c>
      <c r="D238" s="1">
        <v>29.99</v>
      </c>
      <c r="E238" s="1" t="s">
        <v>61</v>
      </c>
      <c r="F238" s="1">
        <v>6</v>
      </c>
      <c r="G238" s="1" t="s">
        <v>1108</v>
      </c>
      <c r="H238" s="1">
        <v>5</v>
      </c>
      <c r="I238" s="1" t="s">
        <v>39</v>
      </c>
      <c r="J238" s="1" t="s">
        <v>1828</v>
      </c>
    </row>
    <row r="239" spans="1:10" x14ac:dyDescent="0.25">
      <c r="A239" s="3" t="s">
        <v>220</v>
      </c>
      <c r="B239" s="3" t="s">
        <v>2251</v>
      </c>
      <c r="C239" s="3" t="s">
        <v>12</v>
      </c>
      <c r="D239" s="3">
        <v>29.99</v>
      </c>
      <c r="E239" s="3" t="s">
        <v>37</v>
      </c>
      <c r="F239" s="3">
        <v>6</v>
      </c>
      <c r="G239" s="3" t="s">
        <v>2252</v>
      </c>
      <c r="H239" s="3">
        <v>11</v>
      </c>
      <c r="I239" s="3" t="s">
        <v>2253</v>
      </c>
      <c r="J239" s="3" t="s">
        <v>499</v>
      </c>
    </row>
    <row r="240" spans="1:10" x14ac:dyDescent="0.25">
      <c r="A240" s="3" t="s">
        <v>244</v>
      </c>
      <c r="B240" s="3" t="s">
        <v>3097</v>
      </c>
      <c r="C240" s="3" t="s">
        <v>12</v>
      </c>
      <c r="D240" s="3">
        <v>29.99</v>
      </c>
      <c r="E240" s="3" t="s">
        <v>37</v>
      </c>
      <c r="F240" s="3">
        <v>6</v>
      </c>
      <c r="G240" s="3" t="s">
        <v>3098</v>
      </c>
      <c r="H240" s="3">
        <v>26</v>
      </c>
      <c r="I240" s="3" t="s">
        <v>3099</v>
      </c>
      <c r="J240" s="3" t="s">
        <v>225</v>
      </c>
    </row>
    <row r="241" spans="1:10" x14ac:dyDescent="0.25">
      <c r="A241" s="3" t="s">
        <v>220</v>
      </c>
      <c r="B241" s="3" t="s">
        <v>2422</v>
      </c>
      <c r="C241" s="3" t="s">
        <v>12</v>
      </c>
      <c r="D241" s="3">
        <v>29.99</v>
      </c>
      <c r="E241" s="3" t="s">
        <v>37</v>
      </c>
      <c r="F241" s="3">
        <v>6</v>
      </c>
      <c r="G241" s="3" t="s">
        <v>2423</v>
      </c>
      <c r="H241" s="3">
        <v>9</v>
      </c>
      <c r="I241" s="3" t="s">
        <v>2424</v>
      </c>
      <c r="J241" s="3" t="s">
        <v>458</v>
      </c>
    </row>
    <row r="242" spans="1:10" x14ac:dyDescent="0.25">
      <c r="A242" s="1" t="s">
        <v>220</v>
      </c>
      <c r="B242" s="1" t="s">
        <v>2995</v>
      </c>
      <c r="C242" s="1" t="s">
        <v>12</v>
      </c>
      <c r="D242" s="1">
        <v>30.49</v>
      </c>
      <c r="E242" s="1" t="s">
        <v>2996</v>
      </c>
      <c r="F242" s="1">
        <v>6</v>
      </c>
      <c r="G242" s="1" t="s">
        <v>778</v>
      </c>
      <c r="H242" s="1">
        <v>18</v>
      </c>
      <c r="I242" s="1" t="s">
        <v>2997</v>
      </c>
      <c r="J242" s="1" t="s">
        <v>225</v>
      </c>
    </row>
    <row r="243" spans="1:10" x14ac:dyDescent="0.25">
      <c r="A243" s="3" t="s">
        <v>443</v>
      </c>
      <c r="B243" s="3" t="s">
        <v>1706</v>
      </c>
      <c r="C243" s="3" t="s">
        <v>12</v>
      </c>
      <c r="D243" s="3">
        <v>30.99</v>
      </c>
      <c r="E243" s="3" t="s">
        <v>445</v>
      </c>
      <c r="F243" s="3">
        <v>6</v>
      </c>
      <c r="G243" s="3" t="s">
        <v>1707</v>
      </c>
      <c r="H243" s="3">
        <v>130</v>
      </c>
      <c r="I243" s="3" t="s">
        <v>1708</v>
      </c>
      <c r="J243" s="3" t="s">
        <v>225</v>
      </c>
    </row>
    <row r="244" spans="1:10" x14ac:dyDescent="0.25">
      <c r="A244" s="3" t="s">
        <v>3396</v>
      </c>
      <c r="B244" s="3" t="s">
        <v>3397</v>
      </c>
      <c r="C244" s="3" t="s">
        <v>55</v>
      </c>
      <c r="D244" s="3">
        <v>31.87</v>
      </c>
      <c r="E244" s="3" t="s">
        <v>3398</v>
      </c>
      <c r="F244" s="3">
        <v>6</v>
      </c>
      <c r="G244" s="3" t="s">
        <v>57</v>
      </c>
      <c r="H244" s="3">
        <v>258</v>
      </c>
      <c r="I244" s="3" t="s">
        <v>3399</v>
      </c>
      <c r="J244" s="3" t="s">
        <v>177</v>
      </c>
    </row>
    <row r="245" spans="1:10" x14ac:dyDescent="0.25">
      <c r="A245" s="1" t="s">
        <v>162</v>
      </c>
      <c r="B245" s="1" t="s">
        <v>2636</v>
      </c>
      <c r="C245" s="1" t="s">
        <v>473</v>
      </c>
      <c r="D245" s="1">
        <v>32.49</v>
      </c>
      <c r="E245" s="1" t="s">
        <v>1855</v>
      </c>
      <c r="F245" s="1">
        <v>6</v>
      </c>
      <c r="G245" s="1" t="s">
        <v>778</v>
      </c>
      <c r="H245" s="1">
        <v>18</v>
      </c>
      <c r="I245" s="1" t="s">
        <v>2637</v>
      </c>
      <c r="J245" s="1" t="s">
        <v>161</v>
      </c>
    </row>
    <row r="246" spans="1:10" x14ac:dyDescent="0.25">
      <c r="A246" s="3" t="s">
        <v>162</v>
      </c>
      <c r="B246" s="3" t="s">
        <v>1854</v>
      </c>
      <c r="C246" s="3" t="s">
        <v>55</v>
      </c>
      <c r="D246" s="3">
        <v>32.49</v>
      </c>
      <c r="E246" s="3" t="s">
        <v>1855</v>
      </c>
      <c r="F246" s="3">
        <v>6</v>
      </c>
      <c r="G246" s="3" t="s">
        <v>1856</v>
      </c>
      <c r="H246" s="3">
        <v>88</v>
      </c>
      <c r="I246" s="3" t="s">
        <v>1857</v>
      </c>
      <c r="J246" s="3" t="s">
        <v>151</v>
      </c>
    </row>
    <row r="247" spans="1:10" x14ac:dyDescent="0.25">
      <c r="A247" s="3" t="s">
        <v>53</v>
      </c>
      <c r="B247" s="3" t="s">
        <v>1508</v>
      </c>
      <c r="C247" s="3" t="s">
        <v>55</v>
      </c>
      <c r="D247" s="3">
        <v>32.99</v>
      </c>
      <c r="E247" s="3" t="s">
        <v>1053</v>
      </c>
      <c r="F247" s="3">
        <v>6</v>
      </c>
      <c r="G247" s="3" t="s">
        <v>1509</v>
      </c>
      <c r="H247" s="3">
        <v>79</v>
      </c>
      <c r="I247" s="3" t="s">
        <v>1510</v>
      </c>
      <c r="J247" s="3" t="s">
        <v>448</v>
      </c>
    </row>
    <row r="248" spans="1:10" x14ac:dyDescent="0.25">
      <c r="A248" s="3" t="s">
        <v>53</v>
      </c>
      <c r="B248" s="3" t="s">
        <v>2779</v>
      </c>
      <c r="C248" s="3" t="s">
        <v>55</v>
      </c>
      <c r="D248" s="3">
        <v>33</v>
      </c>
      <c r="E248" s="3" t="s">
        <v>867</v>
      </c>
      <c r="F248" s="3">
        <v>6</v>
      </c>
      <c r="G248" s="3" t="s">
        <v>1775</v>
      </c>
      <c r="H248" s="3">
        <v>36</v>
      </c>
      <c r="I248" s="3" t="s">
        <v>2780</v>
      </c>
      <c r="J248" s="3" t="s">
        <v>499</v>
      </c>
    </row>
    <row r="249" spans="1:10" x14ac:dyDescent="0.25">
      <c r="A249" s="3" t="s">
        <v>71</v>
      </c>
      <c r="B249" s="3" t="s">
        <v>3432</v>
      </c>
      <c r="C249" s="3" t="s">
        <v>12</v>
      </c>
      <c r="D249" s="3">
        <v>34.99</v>
      </c>
      <c r="E249" s="3" t="s">
        <v>1107</v>
      </c>
      <c r="F249" s="3">
        <v>6</v>
      </c>
      <c r="G249" s="3" t="s">
        <v>778</v>
      </c>
      <c r="H249" s="3">
        <v>18</v>
      </c>
      <c r="I249" s="3" t="s">
        <v>3433</v>
      </c>
      <c r="J249" s="3" t="s">
        <v>3434</v>
      </c>
    </row>
    <row r="250" spans="1:10" x14ac:dyDescent="0.25">
      <c r="A250" s="3" t="s">
        <v>291</v>
      </c>
      <c r="B250" s="3" t="s">
        <v>1106</v>
      </c>
      <c r="C250" s="3" t="s">
        <v>55</v>
      </c>
      <c r="D250" s="3">
        <v>34.99</v>
      </c>
      <c r="E250" s="3" t="s">
        <v>1107</v>
      </c>
      <c r="F250" s="3">
        <v>6</v>
      </c>
      <c r="G250" s="3" t="s">
        <v>1108</v>
      </c>
      <c r="H250" s="3">
        <v>5</v>
      </c>
      <c r="I250" s="3" t="s">
        <v>1109</v>
      </c>
      <c r="J250" s="3" t="s">
        <v>448</v>
      </c>
    </row>
    <row r="251" spans="1:10" x14ac:dyDescent="0.25">
      <c r="A251" s="3" t="s">
        <v>23</v>
      </c>
      <c r="B251" s="3" t="s">
        <v>3283</v>
      </c>
      <c r="C251" s="3" t="s">
        <v>12</v>
      </c>
      <c r="D251" s="3">
        <v>35.99</v>
      </c>
      <c r="E251" s="3" t="s">
        <v>1427</v>
      </c>
      <c r="F251" s="3">
        <v>6</v>
      </c>
      <c r="G251" s="3" t="s">
        <v>1950</v>
      </c>
      <c r="H251" s="3">
        <v>13</v>
      </c>
      <c r="I251" s="3" t="s">
        <v>3284</v>
      </c>
      <c r="J251" s="3" t="s">
        <v>225</v>
      </c>
    </row>
    <row r="252" spans="1:10" x14ac:dyDescent="0.25">
      <c r="A252" s="1" t="s">
        <v>77</v>
      </c>
      <c r="B252" s="1" t="s">
        <v>776</v>
      </c>
      <c r="C252" s="1" t="s">
        <v>12</v>
      </c>
      <c r="D252" s="1">
        <v>43.69</v>
      </c>
      <c r="E252" s="1" t="s">
        <v>777</v>
      </c>
      <c r="F252" s="1">
        <v>6</v>
      </c>
      <c r="G252" s="1" t="s">
        <v>778</v>
      </c>
      <c r="H252" s="1">
        <v>18</v>
      </c>
      <c r="I252" s="1" t="s">
        <v>779</v>
      </c>
      <c r="J252" s="1" t="s">
        <v>499</v>
      </c>
    </row>
    <row r="253" spans="1:10" x14ac:dyDescent="0.25">
      <c r="A253" s="1" t="s">
        <v>599</v>
      </c>
      <c r="B253" s="1" t="s">
        <v>2710</v>
      </c>
      <c r="C253" s="1" t="s">
        <v>12</v>
      </c>
      <c r="D253" s="1">
        <v>43.99</v>
      </c>
      <c r="E253" s="1" t="s">
        <v>13</v>
      </c>
      <c r="F253" s="1">
        <v>6</v>
      </c>
      <c r="G253" s="1" t="s">
        <v>2711</v>
      </c>
      <c r="H253" s="1">
        <v>15</v>
      </c>
      <c r="I253" s="1" t="s">
        <v>2712</v>
      </c>
      <c r="J253" s="1" t="s">
        <v>499</v>
      </c>
    </row>
    <row r="254" spans="1:10" x14ac:dyDescent="0.25">
      <c r="A254" s="3" t="s">
        <v>599</v>
      </c>
      <c r="B254" s="3" t="s">
        <v>2713</v>
      </c>
      <c r="C254" s="3" t="s">
        <v>12</v>
      </c>
      <c r="D254" s="3">
        <v>43.99</v>
      </c>
      <c r="E254" s="3" t="s">
        <v>13</v>
      </c>
      <c r="F254" s="3">
        <v>6</v>
      </c>
      <c r="G254" s="3" t="s">
        <v>2711</v>
      </c>
      <c r="H254" s="3">
        <v>15</v>
      </c>
      <c r="I254" s="3" t="s">
        <v>2714</v>
      </c>
      <c r="J254" s="3" t="s">
        <v>76</v>
      </c>
    </row>
    <row r="255" spans="1:10" x14ac:dyDescent="0.25">
      <c r="A255" s="1" t="s">
        <v>327</v>
      </c>
      <c r="B255" s="1" t="s">
        <v>328</v>
      </c>
      <c r="C255" s="1" t="s">
        <v>12</v>
      </c>
      <c r="D255" s="1">
        <v>43.99</v>
      </c>
      <c r="E255" s="1" t="s">
        <v>13</v>
      </c>
      <c r="F255" s="1">
        <v>6</v>
      </c>
      <c r="G255" s="1" t="s">
        <v>329</v>
      </c>
      <c r="H255" s="1">
        <v>25</v>
      </c>
      <c r="I255" s="1" t="s">
        <v>330</v>
      </c>
      <c r="J255" s="1" t="s">
        <v>225</v>
      </c>
    </row>
    <row r="256" spans="1:10" x14ac:dyDescent="0.25">
      <c r="A256" s="3" t="s">
        <v>599</v>
      </c>
      <c r="B256" s="3" t="s">
        <v>1750</v>
      </c>
      <c r="C256" s="3" t="s">
        <v>12</v>
      </c>
      <c r="D256" s="3">
        <v>43.99</v>
      </c>
      <c r="E256" s="3" t="s">
        <v>13</v>
      </c>
      <c r="F256" s="3">
        <v>6</v>
      </c>
      <c r="G256" s="3" t="s">
        <v>1751</v>
      </c>
      <c r="H256" s="3">
        <v>52</v>
      </c>
      <c r="I256" s="3" t="s">
        <v>1752</v>
      </c>
      <c r="J256" s="3" t="s">
        <v>225</v>
      </c>
    </row>
    <row r="257" spans="1:10" x14ac:dyDescent="0.25">
      <c r="A257" s="3" t="s">
        <v>71</v>
      </c>
      <c r="B257" s="3" t="s">
        <v>2937</v>
      </c>
      <c r="C257" s="3" t="s">
        <v>12</v>
      </c>
      <c r="D257" s="3">
        <v>44.99</v>
      </c>
      <c r="E257" s="3" t="s">
        <v>974</v>
      </c>
      <c r="F257" s="3">
        <v>6</v>
      </c>
      <c r="G257" s="3" t="s">
        <v>1108</v>
      </c>
      <c r="H257" s="3">
        <v>5</v>
      </c>
      <c r="I257" s="3" t="s">
        <v>2938</v>
      </c>
      <c r="J257" s="3" t="s">
        <v>458</v>
      </c>
    </row>
    <row r="258" spans="1:10" x14ac:dyDescent="0.25">
      <c r="A258" s="3" t="s">
        <v>599</v>
      </c>
      <c r="B258" s="3" t="s">
        <v>2882</v>
      </c>
      <c r="C258" s="3" t="s">
        <v>12</v>
      </c>
      <c r="D258" s="3">
        <v>49.99</v>
      </c>
      <c r="E258" s="3" t="s">
        <v>148</v>
      </c>
      <c r="F258" s="3">
        <v>6</v>
      </c>
      <c r="G258" s="3" t="s">
        <v>2883</v>
      </c>
      <c r="H258" s="3">
        <v>10</v>
      </c>
      <c r="I258" s="3" t="s">
        <v>2884</v>
      </c>
      <c r="J258" s="3" t="s">
        <v>458</v>
      </c>
    </row>
    <row r="259" spans="1:10" x14ac:dyDescent="0.25">
      <c r="A259" s="3" t="s">
        <v>383</v>
      </c>
      <c r="B259" s="3" t="s">
        <v>944</v>
      </c>
      <c r="C259" s="3" t="s">
        <v>385</v>
      </c>
      <c r="D259" s="3">
        <v>49.99</v>
      </c>
      <c r="E259" s="3" t="s">
        <v>148</v>
      </c>
      <c r="F259" s="3">
        <v>6</v>
      </c>
      <c r="G259" s="3" t="s">
        <v>945</v>
      </c>
      <c r="H259" s="3">
        <v>117</v>
      </c>
      <c r="I259" s="3" t="s">
        <v>946</v>
      </c>
      <c r="J259" s="3" t="s">
        <v>947</v>
      </c>
    </row>
    <row r="260" spans="1:10" x14ac:dyDescent="0.25">
      <c r="A260" s="3" t="s">
        <v>10</v>
      </c>
      <c r="B260" s="3" t="s">
        <v>277</v>
      </c>
      <c r="C260" s="3" t="s">
        <v>12</v>
      </c>
      <c r="D260" s="3">
        <v>49.99</v>
      </c>
      <c r="E260" s="3" t="s">
        <v>148</v>
      </c>
      <c r="F260" s="3">
        <v>6</v>
      </c>
      <c r="G260" s="3" t="s">
        <v>278</v>
      </c>
      <c r="H260" s="3">
        <v>179</v>
      </c>
      <c r="I260" s="3" t="s">
        <v>279</v>
      </c>
      <c r="J260" s="3" t="s">
        <v>280</v>
      </c>
    </row>
    <row r="261" spans="1:10" x14ac:dyDescent="0.25">
      <c r="A261" s="1" t="s">
        <v>10</v>
      </c>
      <c r="B261" s="1" t="s">
        <v>147</v>
      </c>
      <c r="C261" s="1" t="s">
        <v>12</v>
      </c>
      <c r="D261" s="1">
        <v>49.99</v>
      </c>
      <c r="E261" s="1" t="s">
        <v>148</v>
      </c>
      <c r="F261" s="1">
        <v>6</v>
      </c>
      <c r="G261" s="1" t="s">
        <v>149</v>
      </c>
      <c r="H261" s="1">
        <v>183</v>
      </c>
      <c r="I261" s="1" t="s">
        <v>150</v>
      </c>
      <c r="J261" s="1" t="s">
        <v>151</v>
      </c>
    </row>
    <row r="262" spans="1:10" x14ac:dyDescent="0.25">
      <c r="A262" s="3" t="s">
        <v>10</v>
      </c>
      <c r="B262" s="3" t="s">
        <v>896</v>
      </c>
      <c r="C262" s="3" t="s">
        <v>12</v>
      </c>
      <c r="D262" s="3">
        <v>49.99</v>
      </c>
      <c r="E262" s="3" t="s">
        <v>148</v>
      </c>
      <c r="F262" s="3">
        <v>6</v>
      </c>
      <c r="G262" s="3" t="s">
        <v>897</v>
      </c>
      <c r="H262" s="3">
        <v>22</v>
      </c>
      <c r="I262" s="3" t="s">
        <v>898</v>
      </c>
      <c r="J262" s="3" t="s">
        <v>59</v>
      </c>
    </row>
    <row r="263" spans="1:10" x14ac:dyDescent="0.25">
      <c r="A263" s="3" t="s">
        <v>10</v>
      </c>
      <c r="B263" s="3" t="s">
        <v>3115</v>
      </c>
      <c r="C263" s="3" t="s">
        <v>12</v>
      </c>
      <c r="D263" s="3">
        <v>49.99</v>
      </c>
      <c r="E263" s="3" t="s">
        <v>148</v>
      </c>
      <c r="F263" s="3">
        <v>6</v>
      </c>
      <c r="G263" s="3" t="s">
        <v>3116</v>
      </c>
      <c r="H263" s="3">
        <v>35</v>
      </c>
      <c r="I263" s="3" t="s">
        <v>3117</v>
      </c>
      <c r="J263" s="3" t="s">
        <v>225</v>
      </c>
    </row>
    <row r="264" spans="1:10" x14ac:dyDescent="0.25">
      <c r="A264" s="1" t="s">
        <v>327</v>
      </c>
      <c r="B264" s="1" t="s">
        <v>2095</v>
      </c>
      <c r="C264" s="1" t="s">
        <v>12</v>
      </c>
      <c r="D264" s="1">
        <v>49.99</v>
      </c>
      <c r="E264" s="1" t="s">
        <v>148</v>
      </c>
      <c r="F264" s="1">
        <v>6</v>
      </c>
      <c r="G264" s="1" t="s">
        <v>2096</v>
      </c>
      <c r="H264" s="1">
        <v>75</v>
      </c>
      <c r="I264" s="1" t="s">
        <v>2097</v>
      </c>
      <c r="J264" s="1" t="s">
        <v>225</v>
      </c>
    </row>
    <row r="265" spans="1:10" x14ac:dyDescent="0.25">
      <c r="A265" s="3" t="s">
        <v>53</v>
      </c>
      <c r="B265" s="3" t="s">
        <v>54</v>
      </c>
      <c r="C265" s="3" t="s">
        <v>55</v>
      </c>
      <c r="D265" s="3">
        <v>52.79</v>
      </c>
      <c r="E265" s="3" t="s">
        <v>56</v>
      </c>
      <c r="F265" s="3">
        <v>6</v>
      </c>
      <c r="G265" s="3" t="s">
        <v>57</v>
      </c>
      <c r="H265" s="3">
        <v>258</v>
      </c>
      <c r="I265" s="3" t="s">
        <v>58</v>
      </c>
      <c r="J265" s="3" t="s">
        <v>59</v>
      </c>
    </row>
    <row r="266" spans="1:10" x14ac:dyDescent="0.25">
      <c r="A266" s="3" t="s">
        <v>41</v>
      </c>
      <c r="B266" s="3" t="s">
        <v>1805</v>
      </c>
      <c r="C266" s="3" t="s">
        <v>510</v>
      </c>
      <c r="D266" s="3">
        <v>52.99</v>
      </c>
      <c r="E266" s="3" t="s">
        <v>1806</v>
      </c>
      <c r="F266" s="3">
        <v>6</v>
      </c>
      <c r="G266" s="3" t="s">
        <v>1807</v>
      </c>
      <c r="H266" s="3">
        <v>30</v>
      </c>
      <c r="I266" s="3" t="s">
        <v>1808</v>
      </c>
      <c r="J266" s="3" t="s">
        <v>499</v>
      </c>
    </row>
    <row r="267" spans="1:10" x14ac:dyDescent="0.25">
      <c r="A267" s="1" t="s">
        <v>113</v>
      </c>
      <c r="B267" s="1" t="s">
        <v>665</v>
      </c>
      <c r="C267" s="1" t="s">
        <v>12</v>
      </c>
      <c r="D267" s="1">
        <v>53.99</v>
      </c>
      <c r="E267" s="1" t="s">
        <v>164</v>
      </c>
      <c r="F267" s="1">
        <v>6</v>
      </c>
      <c r="G267" s="1" t="s">
        <v>2873</v>
      </c>
      <c r="H267" s="1">
        <v>12</v>
      </c>
      <c r="I267" s="1" t="s">
        <v>2874</v>
      </c>
      <c r="J267" s="1" t="s">
        <v>1890</v>
      </c>
    </row>
    <row r="268" spans="1:10" x14ac:dyDescent="0.25">
      <c r="A268" s="1" t="s">
        <v>3298</v>
      </c>
      <c r="B268" s="1" t="s">
        <v>3299</v>
      </c>
      <c r="C268" s="1" t="s">
        <v>510</v>
      </c>
      <c r="D268" s="1">
        <v>55</v>
      </c>
      <c r="E268" s="1" t="s">
        <v>3300</v>
      </c>
      <c r="F268" s="1">
        <v>6</v>
      </c>
      <c r="G268" s="1" t="s">
        <v>2873</v>
      </c>
      <c r="H268" s="1">
        <v>12</v>
      </c>
      <c r="I268" s="1" t="s">
        <v>3301</v>
      </c>
      <c r="J268" s="1" t="s">
        <v>237</v>
      </c>
    </row>
    <row r="269" spans="1:10" x14ac:dyDescent="0.25">
      <c r="A269" s="3" t="s">
        <v>10</v>
      </c>
      <c r="B269" s="3" t="s">
        <v>375</v>
      </c>
      <c r="C269" s="3" t="s">
        <v>12</v>
      </c>
      <c r="D269" s="3">
        <v>55.99</v>
      </c>
      <c r="E269" s="3" t="s">
        <v>376</v>
      </c>
      <c r="F269" s="3">
        <v>6</v>
      </c>
      <c r="G269" s="3" t="s">
        <v>377</v>
      </c>
      <c r="H269" s="3">
        <v>193</v>
      </c>
      <c r="I269" s="3" t="s">
        <v>378</v>
      </c>
      <c r="J269" s="3" t="s">
        <v>151</v>
      </c>
    </row>
    <row r="270" spans="1:10" x14ac:dyDescent="0.25">
      <c r="A270" s="3" t="s">
        <v>108</v>
      </c>
      <c r="B270" s="3" t="s">
        <v>109</v>
      </c>
      <c r="C270" s="3" t="s">
        <v>12</v>
      </c>
      <c r="D270" s="3">
        <v>59.99</v>
      </c>
      <c r="E270" s="3" t="s">
        <v>25</v>
      </c>
      <c r="F270" s="3">
        <v>6</v>
      </c>
      <c r="G270" s="3" t="s">
        <v>110</v>
      </c>
      <c r="H270" s="3">
        <v>34</v>
      </c>
      <c r="I270" s="3" t="s">
        <v>111</v>
      </c>
      <c r="J270" s="3" t="s">
        <v>112</v>
      </c>
    </row>
    <row r="271" spans="1:10" x14ac:dyDescent="0.25">
      <c r="A271" s="3" t="s">
        <v>71</v>
      </c>
      <c r="B271" s="3" t="s">
        <v>930</v>
      </c>
      <c r="C271" s="3" t="s">
        <v>12</v>
      </c>
      <c r="D271" s="3">
        <v>59.99</v>
      </c>
      <c r="E271" s="3" t="s">
        <v>31</v>
      </c>
      <c r="F271" s="3">
        <v>6</v>
      </c>
      <c r="G271" s="3" t="s">
        <v>931</v>
      </c>
      <c r="H271" s="3">
        <v>29</v>
      </c>
      <c r="I271" s="3" t="s">
        <v>932</v>
      </c>
      <c r="J271" s="3" t="s">
        <v>225</v>
      </c>
    </row>
    <row r="272" spans="1:10" x14ac:dyDescent="0.25">
      <c r="A272" s="3" t="s">
        <v>3143</v>
      </c>
      <c r="B272" s="3" t="s">
        <v>3144</v>
      </c>
      <c r="C272" s="3" t="s">
        <v>55</v>
      </c>
      <c r="D272" s="3">
        <v>69.89</v>
      </c>
      <c r="E272" s="3" t="s">
        <v>3145</v>
      </c>
      <c r="F272" s="3">
        <v>6</v>
      </c>
      <c r="G272" s="3" t="s">
        <v>2927</v>
      </c>
      <c r="H272" s="3">
        <v>24</v>
      </c>
      <c r="I272" s="3" t="s">
        <v>3146</v>
      </c>
      <c r="J272" s="3" t="s">
        <v>3147</v>
      </c>
    </row>
    <row r="273" spans="1:10" x14ac:dyDescent="0.25">
      <c r="A273" s="1" t="s">
        <v>1102</v>
      </c>
      <c r="B273" s="1" t="s">
        <v>3702</v>
      </c>
      <c r="C273" s="1" t="s">
        <v>12</v>
      </c>
      <c r="D273" s="1">
        <v>70</v>
      </c>
      <c r="E273" s="1" t="s">
        <v>3703</v>
      </c>
      <c r="F273" s="1">
        <v>6</v>
      </c>
      <c r="G273" s="1" t="s">
        <v>3150</v>
      </c>
      <c r="H273" s="1">
        <v>6</v>
      </c>
      <c r="I273" s="1" t="s">
        <v>3704</v>
      </c>
      <c r="J273" s="1" t="s">
        <v>2574</v>
      </c>
    </row>
    <row r="274" spans="1:10" x14ac:dyDescent="0.25">
      <c r="A274" s="3" t="s">
        <v>383</v>
      </c>
      <c r="B274" s="3" t="s">
        <v>3296</v>
      </c>
      <c r="C274" s="3" t="s">
        <v>385</v>
      </c>
      <c r="D274" s="3">
        <v>79.989999999999995</v>
      </c>
      <c r="E274" s="3" t="s">
        <v>19</v>
      </c>
      <c r="F274" s="3">
        <v>6</v>
      </c>
      <c r="G274" s="3" t="s">
        <v>2182</v>
      </c>
      <c r="H274" s="3">
        <v>4</v>
      </c>
      <c r="I274" s="3" t="s">
        <v>3297</v>
      </c>
      <c r="J274" s="3" t="s">
        <v>571</v>
      </c>
    </row>
    <row r="275" spans="1:10" x14ac:dyDescent="0.25">
      <c r="A275" s="1" t="s">
        <v>383</v>
      </c>
      <c r="B275" s="1" t="s">
        <v>2181</v>
      </c>
      <c r="C275" s="1" t="s">
        <v>385</v>
      </c>
      <c r="D275" s="1">
        <v>86.99</v>
      </c>
      <c r="E275" s="1" t="s">
        <v>1365</v>
      </c>
      <c r="F275" s="1">
        <v>6</v>
      </c>
      <c r="G275" s="1" t="s">
        <v>2182</v>
      </c>
      <c r="H275" s="1">
        <v>4</v>
      </c>
      <c r="I275" s="1" t="s">
        <v>1367</v>
      </c>
      <c r="J275" s="1" t="s">
        <v>571</v>
      </c>
    </row>
    <row r="276" spans="1:10" x14ac:dyDescent="0.25">
      <c r="A276" s="1" t="s">
        <v>152</v>
      </c>
      <c r="B276" s="1" t="s">
        <v>1285</v>
      </c>
      <c r="C276" s="1" t="s">
        <v>510</v>
      </c>
      <c r="D276" s="1">
        <v>89.99</v>
      </c>
      <c r="E276" s="1" t="s">
        <v>1286</v>
      </c>
      <c r="F276" s="1">
        <v>6</v>
      </c>
      <c r="G276" s="1" t="s">
        <v>1287</v>
      </c>
      <c r="H276" s="1">
        <v>7</v>
      </c>
      <c r="I276" s="1" t="s">
        <v>1288</v>
      </c>
      <c r="J276" s="1" t="s">
        <v>1289</v>
      </c>
    </row>
    <row r="277" spans="1:10" x14ac:dyDescent="0.25">
      <c r="A277" s="1" t="s">
        <v>443</v>
      </c>
      <c r="B277" s="1" t="s">
        <v>3212</v>
      </c>
      <c r="C277" s="1" t="s">
        <v>12</v>
      </c>
      <c r="D277" s="1">
        <v>99.99</v>
      </c>
      <c r="E277" s="1" t="s">
        <v>736</v>
      </c>
      <c r="F277" s="1">
        <v>6</v>
      </c>
      <c r="G277" s="1" t="s">
        <v>3213</v>
      </c>
      <c r="H277" s="1">
        <v>3</v>
      </c>
      <c r="I277" s="1" t="s">
        <v>3214</v>
      </c>
      <c r="J277" s="1" t="s">
        <v>3215</v>
      </c>
    </row>
    <row r="278" spans="1:10" x14ac:dyDescent="0.25">
      <c r="A278" s="1" t="s">
        <v>1328</v>
      </c>
      <c r="B278" s="1" t="s">
        <v>1773</v>
      </c>
      <c r="C278" s="1" t="s">
        <v>12</v>
      </c>
      <c r="D278" s="1">
        <v>118.99</v>
      </c>
      <c r="E278" s="1" t="s">
        <v>1774</v>
      </c>
      <c r="F278" s="1">
        <v>6</v>
      </c>
      <c r="G278" s="1" t="s">
        <v>1775</v>
      </c>
      <c r="H278" s="1">
        <v>36</v>
      </c>
      <c r="I278" s="1" t="s">
        <v>1776</v>
      </c>
      <c r="J278" s="1" t="s">
        <v>1777</v>
      </c>
    </row>
    <row r="279" spans="1:10" x14ac:dyDescent="0.25">
      <c r="A279" s="1" t="s">
        <v>291</v>
      </c>
      <c r="B279" s="1" t="s">
        <v>3148</v>
      </c>
      <c r="C279" s="1" t="s">
        <v>12</v>
      </c>
      <c r="D279" s="1">
        <v>125</v>
      </c>
      <c r="E279" s="1" t="s">
        <v>3149</v>
      </c>
      <c r="F279" s="1">
        <v>6</v>
      </c>
      <c r="G279" s="1" t="s">
        <v>3150</v>
      </c>
      <c r="H279" s="1">
        <v>6</v>
      </c>
      <c r="I279" s="1" t="s">
        <v>3151</v>
      </c>
      <c r="J279" s="1" t="s">
        <v>70</v>
      </c>
    </row>
    <row r="280" spans="1:10" x14ac:dyDescent="0.25">
      <c r="A280" s="1" t="s">
        <v>65</v>
      </c>
      <c r="B280" s="1" t="s">
        <v>3725</v>
      </c>
      <c r="C280" s="1" t="s">
        <v>510</v>
      </c>
      <c r="D280" s="1">
        <v>9.99</v>
      </c>
      <c r="E280" s="1" t="s">
        <v>1373</v>
      </c>
      <c r="F280" s="1">
        <v>7</v>
      </c>
      <c r="G280" s="1" t="s">
        <v>821</v>
      </c>
      <c r="H280" s="1">
        <v>13</v>
      </c>
      <c r="I280" s="1" t="s">
        <v>39</v>
      </c>
      <c r="J280" s="1" t="s">
        <v>3726</v>
      </c>
    </row>
    <row r="281" spans="1:10" x14ac:dyDescent="0.25">
      <c r="A281" s="3" t="s">
        <v>2846</v>
      </c>
      <c r="B281" s="3" t="s">
        <v>3040</v>
      </c>
      <c r="C281" s="3" t="s">
        <v>12</v>
      </c>
      <c r="D281" s="3">
        <v>13.95</v>
      </c>
      <c r="E281" s="3" t="s">
        <v>1447</v>
      </c>
      <c r="F281" s="3">
        <v>7</v>
      </c>
      <c r="G281" s="3" t="s">
        <v>3041</v>
      </c>
      <c r="H281" s="3">
        <v>22</v>
      </c>
      <c r="I281" s="3" t="s">
        <v>3042</v>
      </c>
      <c r="J281" s="3" t="s">
        <v>3043</v>
      </c>
    </row>
    <row r="282" spans="1:10" x14ac:dyDescent="0.25">
      <c r="A282" s="3" t="s">
        <v>1043</v>
      </c>
      <c r="B282" s="3" t="s">
        <v>2616</v>
      </c>
      <c r="C282" s="3" t="s">
        <v>12</v>
      </c>
      <c r="D282" s="3">
        <v>19.239999999999998</v>
      </c>
      <c r="E282" s="3" t="s">
        <v>2617</v>
      </c>
      <c r="F282" s="3">
        <v>7</v>
      </c>
      <c r="G282" s="3" t="s">
        <v>2618</v>
      </c>
      <c r="H282" s="3">
        <v>1337</v>
      </c>
      <c r="I282" s="3" t="s">
        <v>2619</v>
      </c>
      <c r="J282" s="3" t="s">
        <v>230</v>
      </c>
    </row>
    <row r="283" spans="1:10" x14ac:dyDescent="0.25">
      <c r="A283" s="3" t="s">
        <v>508</v>
      </c>
      <c r="B283" s="3" t="s">
        <v>1279</v>
      </c>
      <c r="C283" s="3" t="s">
        <v>1280</v>
      </c>
      <c r="D283" s="3">
        <v>20.79</v>
      </c>
      <c r="E283" s="3" t="s">
        <v>1281</v>
      </c>
      <c r="F283" s="3">
        <v>7</v>
      </c>
      <c r="G283" s="3" t="s">
        <v>1282</v>
      </c>
      <c r="H283" s="3">
        <v>33</v>
      </c>
      <c r="I283" s="3" t="s">
        <v>1283</v>
      </c>
      <c r="J283" s="3" t="s">
        <v>1284</v>
      </c>
    </row>
    <row r="284" spans="1:10" x14ac:dyDescent="0.25">
      <c r="A284" s="1" t="s">
        <v>520</v>
      </c>
      <c r="B284" s="1" t="s">
        <v>3760</v>
      </c>
      <c r="C284" s="1" t="s">
        <v>510</v>
      </c>
      <c r="D284" s="1">
        <v>20.95</v>
      </c>
      <c r="E284" s="1" t="s">
        <v>3761</v>
      </c>
      <c r="F284" s="1">
        <v>7</v>
      </c>
      <c r="G284" s="1" t="s">
        <v>3762</v>
      </c>
      <c r="H284" s="1">
        <v>238</v>
      </c>
      <c r="I284" s="1" t="s">
        <v>3763</v>
      </c>
      <c r="J284" s="1" t="s">
        <v>3764</v>
      </c>
    </row>
    <row r="285" spans="1:10" x14ac:dyDescent="0.25">
      <c r="A285" s="1" t="s">
        <v>426</v>
      </c>
      <c r="B285" s="1" t="s">
        <v>2079</v>
      </c>
      <c r="C285" s="1" t="s">
        <v>12</v>
      </c>
      <c r="D285" s="1">
        <v>21.69</v>
      </c>
      <c r="E285" s="1" t="s">
        <v>2080</v>
      </c>
      <c r="F285" s="1">
        <v>7</v>
      </c>
      <c r="G285" s="1" t="s">
        <v>1355</v>
      </c>
      <c r="H285" s="1">
        <v>3</v>
      </c>
      <c r="I285" s="1" t="s">
        <v>39</v>
      </c>
      <c r="J285" s="1" t="s">
        <v>2081</v>
      </c>
    </row>
    <row r="286" spans="1:10" x14ac:dyDescent="0.25">
      <c r="A286" s="3" t="s">
        <v>1102</v>
      </c>
      <c r="B286" s="3" t="s">
        <v>3014</v>
      </c>
      <c r="C286" s="3" t="s">
        <v>12</v>
      </c>
      <c r="D286" s="3">
        <v>21.9</v>
      </c>
      <c r="E286" s="3" t="s">
        <v>3015</v>
      </c>
      <c r="F286" s="3">
        <v>7</v>
      </c>
      <c r="G286" s="3" t="s">
        <v>3016</v>
      </c>
      <c r="H286" s="3">
        <v>4</v>
      </c>
      <c r="I286" s="3" t="s">
        <v>3017</v>
      </c>
      <c r="J286" s="3" t="s">
        <v>1828</v>
      </c>
    </row>
    <row r="287" spans="1:10" x14ac:dyDescent="0.25">
      <c r="A287" s="1" t="s">
        <v>594</v>
      </c>
      <c r="B287" s="1" t="s">
        <v>2445</v>
      </c>
      <c r="C287" s="1" t="s">
        <v>12</v>
      </c>
      <c r="D287" s="1">
        <v>22.99</v>
      </c>
      <c r="E287" s="1" t="s">
        <v>619</v>
      </c>
      <c r="F287" s="1">
        <v>7</v>
      </c>
      <c r="G287" s="1" t="s">
        <v>2446</v>
      </c>
      <c r="H287" s="1">
        <v>39</v>
      </c>
      <c r="I287" s="1" t="s">
        <v>2447</v>
      </c>
      <c r="J287" s="1" t="s">
        <v>598</v>
      </c>
    </row>
    <row r="288" spans="1:10" x14ac:dyDescent="0.25">
      <c r="A288" s="3" t="s">
        <v>1022</v>
      </c>
      <c r="B288" s="3" t="s">
        <v>3562</v>
      </c>
      <c r="C288" s="3" t="s">
        <v>12</v>
      </c>
      <c r="D288" s="3">
        <v>23.89</v>
      </c>
      <c r="E288" s="3" t="s">
        <v>3426</v>
      </c>
      <c r="F288" s="3">
        <v>7</v>
      </c>
      <c r="G288" s="3" t="s">
        <v>3362</v>
      </c>
      <c r="H288" s="3">
        <v>82</v>
      </c>
      <c r="I288" s="3" t="s">
        <v>3563</v>
      </c>
      <c r="J288" s="3" t="s">
        <v>70</v>
      </c>
    </row>
    <row r="289" spans="1:10" x14ac:dyDescent="0.25">
      <c r="A289" s="3" t="s">
        <v>1908</v>
      </c>
      <c r="B289" s="3" t="s">
        <v>1978</v>
      </c>
      <c r="C289" s="3" t="s">
        <v>55</v>
      </c>
      <c r="D289" s="3">
        <v>24.95</v>
      </c>
      <c r="E289" s="3" t="s">
        <v>1979</v>
      </c>
      <c r="F289" s="3">
        <v>7</v>
      </c>
      <c r="G289" s="3" t="s">
        <v>1980</v>
      </c>
      <c r="H289" s="3">
        <v>171</v>
      </c>
      <c r="I289" s="3" t="s">
        <v>1981</v>
      </c>
      <c r="J289" s="3" t="s">
        <v>1982</v>
      </c>
    </row>
    <row r="290" spans="1:10" x14ac:dyDescent="0.25">
      <c r="A290" s="3" t="s">
        <v>2141</v>
      </c>
      <c r="B290" s="3" t="s">
        <v>2142</v>
      </c>
      <c r="C290" s="3" t="s">
        <v>55</v>
      </c>
      <c r="D290" s="3">
        <v>24.99</v>
      </c>
      <c r="E290" s="3" t="s">
        <v>414</v>
      </c>
      <c r="F290" s="3">
        <v>7</v>
      </c>
      <c r="G290" s="3" t="s">
        <v>1355</v>
      </c>
      <c r="H290" s="3">
        <v>3</v>
      </c>
      <c r="I290" s="3" t="s">
        <v>2143</v>
      </c>
      <c r="J290" s="3" t="s">
        <v>2144</v>
      </c>
    </row>
    <row r="291" spans="1:10" x14ac:dyDescent="0.25">
      <c r="A291" s="1" t="s">
        <v>162</v>
      </c>
      <c r="B291" s="1" t="s">
        <v>3360</v>
      </c>
      <c r="C291" s="1" t="s">
        <v>55</v>
      </c>
      <c r="D291" s="1">
        <v>28.85</v>
      </c>
      <c r="E291" s="1" t="s">
        <v>3361</v>
      </c>
      <c r="F291" s="1">
        <v>7</v>
      </c>
      <c r="G291" s="1" t="s">
        <v>3362</v>
      </c>
      <c r="H291" s="1">
        <v>82</v>
      </c>
      <c r="I291" s="1" t="s">
        <v>3363</v>
      </c>
      <c r="J291" s="1" t="s">
        <v>458</v>
      </c>
    </row>
    <row r="292" spans="1:10" x14ac:dyDescent="0.25">
      <c r="A292" s="1" t="s">
        <v>108</v>
      </c>
      <c r="B292" s="1" t="s">
        <v>1353</v>
      </c>
      <c r="C292" s="1" t="s">
        <v>12</v>
      </c>
      <c r="D292" s="1">
        <v>28.99</v>
      </c>
      <c r="E292" s="1" t="s">
        <v>1354</v>
      </c>
      <c r="F292" s="1">
        <v>7</v>
      </c>
      <c r="G292" s="1" t="s">
        <v>1355</v>
      </c>
      <c r="H292" s="1">
        <v>3</v>
      </c>
      <c r="I292" s="1" t="s">
        <v>39</v>
      </c>
      <c r="J292" s="1" t="s">
        <v>318</v>
      </c>
    </row>
    <row r="293" spans="1:10" x14ac:dyDescent="0.25">
      <c r="A293" s="1" t="s">
        <v>1952</v>
      </c>
      <c r="B293" s="1" t="s">
        <v>1953</v>
      </c>
      <c r="C293" s="1" t="s">
        <v>510</v>
      </c>
      <c r="D293" s="1">
        <v>29.99</v>
      </c>
      <c r="E293" s="1" t="s">
        <v>37</v>
      </c>
      <c r="F293" s="1">
        <v>7</v>
      </c>
      <c r="G293" s="1" t="s">
        <v>1954</v>
      </c>
      <c r="H293" s="1">
        <v>45</v>
      </c>
      <c r="I293" s="1" t="s">
        <v>1955</v>
      </c>
      <c r="J293" s="1" t="s">
        <v>161</v>
      </c>
    </row>
    <row r="294" spans="1:10" x14ac:dyDescent="0.25">
      <c r="A294" s="3" t="s">
        <v>443</v>
      </c>
      <c r="B294" s="3" t="s">
        <v>2771</v>
      </c>
      <c r="C294" s="3" t="s">
        <v>12</v>
      </c>
      <c r="D294" s="3">
        <v>29.99</v>
      </c>
      <c r="E294" s="3" t="s">
        <v>37</v>
      </c>
      <c r="F294" s="3">
        <v>7</v>
      </c>
      <c r="G294" s="3" t="s">
        <v>2772</v>
      </c>
      <c r="H294" s="3">
        <v>98</v>
      </c>
      <c r="I294" s="3" t="s">
        <v>2773</v>
      </c>
      <c r="J294" s="3" t="s">
        <v>46</v>
      </c>
    </row>
    <row r="295" spans="1:10" x14ac:dyDescent="0.25">
      <c r="A295" s="1" t="s">
        <v>2266</v>
      </c>
      <c r="B295" s="1" t="s">
        <v>2267</v>
      </c>
      <c r="C295" s="1" t="s">
        <v>55</v>
      </c>
      <c r="D295" s="1">
        <v>32.880000000000003</v>
      </c>
      <c r="E295" s="1" t="s">
        <v>2268</v>
      </c>
      <c r="F295" s="1">
        <v>7</v>
      </c>
      <c r="G295" s="1" t="s">
        <v>2269</v>
      </c>
      <c r="H295" s="1">
        <v>36</v>
      </c>
      <c r="I295" s="1" t="s">
        <v>2270</v>
      </c>
      <c r="J295" s="1" t="s">
        <v>157</v>
      </c>
    </row>
    <row r="296" spans="1:10" x14ac:dyDescent="0.25">
      <c r="A296" s="1" t="s">
        <v>443</v>
      </c>
      <c r="B296" s="1" t="s">
        <v>1060</v>
      </c>
      <c r="C296" s="1" t="s">
        <v>12</v>
      </c>
      <c r="D296" s="1">
        <v>33.99</v>
      </c>
      <c r="E296" s="1" t="s">
        <v>813</v>
      </c>
      <c r="F296" s="1">
        <v>7</v>
      </c>
      <c r="G296" s="1" t="s">
        <v>1061</v>
      </c>
      <c r="H296" s="1">
        <v>149</v>
      </c>
      <c r="I296" s="1" t="s">
        <v>1062</v>
      </c>
      <c r="J296" s="1" t="s">
        <v>499</v>
      </c>
    </row>
    <row r="297" spans="1:10" x14ac:dyDescent="0.25">
      <c r="A297" s="1" t="s">
        <v>389</v>
      </c>
      <c r="B297" s="1" t="s">
        <v>3233</v>
      </c>
      <c r="C297" s="1" t="s">
        <v>55</v>
      </c>
      <c r="D297" s="1">
        <v>36.94</v>
      </c>
      <c r="E297" s="1" t="s">
        <v>3234</v>
      </c>
      <c r="F297" s="1">
        <v>7</v>
      </c>
      <c r="G297" s="1" t="s">
        <v>3235</v>
      </c>
      <c r="H297" s="1">
        <v>233</v>
      </c>
      <c r="I297" s="1" t="s">
        <v>3236</v>
      </c>
      <c r="J297" s="1" t="s">
        <v>3237</v>
      </c>
    </row>
    <row r="298" spans="1:10" x14ac:dyDescent="0.25">
      <c r="A298" s="1" t="s">
        <v>1190</v>
      </c>
      <c r="B298" s="1" t="s">
        <v>1842</v>
      </c>
      <c r="C298" s="1" t="s">
        <v>55</v>
      </c>
      <c r="D298" s="1">
        <v>43.98</v>
      </c>
      <c r="E298" s="1" t="s">
        <v>1843</v>
      </c>
      <c r="F298" s="1">
        <v>7</v>
      </c>
      <c r="G298" s="1" t="s">
        <v>1844</v>
      </c>
      <c r="H298" s="1">
        <v>12</v>
      </c>
      <c r="I298" s="1" t="s">
        <v>39</v>
      </c>
      <c r="J298" s="1" t="s">
        <v>1845</v>
      </c>
    </row>
    <row r="299" spans="1:10" x14ac:dyDescent="0.25">
      <c r="A299" s="1" t="s">
        <v>189</v>
      </c>
      <c r="B299" s="1" t="s">
        <v>190</v>
      </c>
      <c r="C299" s="1" t="s">
        <v>12</v>
      </c>
      <c r="D299" s="1">
        <v>44.88</v>
      </c>
      <c r="E299" s="1" t="s">
        <v>191</v>
      </c>
      <c r="F299" s="1">
        <v>7</v>
      </c>
      <c r="G299" s="1" t="s">
        <v>192</v>
      </c>
      <c r="H299" s="1">
        <v>147</v>
      </c>
      <c r="I299" s="1" t="s">
        <v>193</v>
      </c>
      <c r="J299" s="1" t="s">
        <v>194</v>
      </c>
    </row>
    <row r="300" spans="1:10" x14ac:dyDescent="0.25">
      <c r="A300" s="1" t="s">
        <v>1190</v>
      </c>
      <c r="B300" s="1" t="s">
        <v>3064</v>
      </c>
      <c r="C300" s="1" t="s">
        <v>12</v>
      </c>
      <c r="D300" s="1">
        <v>44.99</v>
      </c>
      <c r="E300" s="1" t="s">
        <v>974</v>
      </c>
      <c r="F300" s="1">
        <v>7</v>
      </c>
      <c r="G300" s="1" t="s">
        <v>1355</v>
      </c>
      <c r="H300" s="1">
        <v>3</v>
      </c>
      <c r="I300" s="1" t="s">
        <v>3065</v>
      </c>
      <c r="J300" s="1" t="s">
        <v>46</v>
      </c>
    </row>
    <row r="301" spans="1:10" x14ac:dyDescent="0.25">
      <c r="A301" s="1" t="s">
        <v>23</v>
      </c>
      <c r="B301" s="1" t="s">
        <v>973</v>
      </c>
      <c r="C301" s="1" t="s">
        <v>12</v>
      </c>
      <c r="D301" s="1">
        <v>44.99</v>
      </c>
      <c r="E301" s="1" t="s">
        <v>974</v>
      </c>
      <c r="F301" s="1">
        <v>7</v>
      </c>
      <c r="G301" s="1" t="s">
        <v>975</v>
      </c>
      <c r="H301" s="1">
        <v>42</v>
      </c>
      <c r="I301" s="1" t="s">
        <v>976</v>
      </c>
      <c r="J301" s="1" t="s">
        <v>46</v>
      </c>
    </row>
    <row r="302" spans="1:10" x14ac:dyDescent="0.25">
      <c r="A302" s="1" t="s">
        <v>525</v>
      </c>
      <c r="B302" s="1" t="s">
        <v>819</v>
      </c>
      <c r="C302" s="1" t="s">
        <v>12</v>
      </c>
      <c r="D302" s="1">
        <v>49</v>
      </c>
      <c r="E302" s="1" t="s">
        <v>820</v>
      </c>
      <c r="F302" s="1">
        <v>7</v>
      </c>
      <c r="G302" s="1" t="s">
        <v>821</v>
      </c>
      <c r="H302" s="1">
        <v>13</v>
      </c>
      <c r="I302" s="1" t="s">
        <v>822</v>
      </c>
      <c r="J302" s="1" t="s">
        <v>823</v>
      </c>
    </row>
    <row r="303" spans="1:10" x14ac:dyDescent="0.25">
      <c r="A303" s="1" t="s">
        <v>383</v>
      </c>
      <c r="B303" s="1" t="s">
        <v>2434</v>
      </c>
      <c r="C303" s="1" t="s">
        <v>385</v>
      </c>
      <c r="D303" s="1">
        <v>49.99</v>
      </c>
      <c r="E303" s="1" t="s">
        <v>623</v>
      </c>
      <c r="F303" s="1">
        <v>7</v>
      </c>
      <c r="G303" s="1" t="s">
        <v>2435</v>
      </c>
      <c r="H303" s="1">
        <v>122</v>
      </c>
      <c r="I303" s="1" t="s">
        <v>2436</v>
      </c>
      <c r="J303" s="1" t="s">
        <v>205</v>
      </c>
    </row>
    <row r="304" spans="1:10" x14ac:dyDescent="0.25">
      <c r="A304" s="3" t="s">
        <v>383</v>
      </c>
      <c r="B304" s="3" t="s">
        <v>3066</v>
      </c>
      <c r="C304" s="3" t="s">
        <v>510</v>
      </c>
      <c r="D304" s="3">
        <v>73.989999999999995</v>
      </c>
      <c r="E304" s="3" t="s">
        <v>3067</v>
      </c>
      <c r="F304" s="3">
        <v>7</v>
      </c>
      <c r="G304" s="3" t="s">
        <v>3068</v>
      </c>
      <c r="H304" s="3">
        <v>52</v>
      </c>
      <c r="I304" s="3" t="s">
        <v>3069</v>
      </c>
      <c r="J304" s="3" t="s">
        <v>571</v>
      </c>
    </row>
    <row r="305" spans="1:10" x14ac:dyDescent="0.25">
      <c r="A305" s="1" t="s">
        <v>383</v>
      </c>
      <c r="B305" s="1" t="s">
        <v>2962</v>
      </c>
      <c r="C305" s="1" t="s">
        <v>385</v>
      </c>
      <c r="D305" s="1">
        <v>79.989999999999995</v>
      </c>
      <c r="E305" s="1" t="s">
        <v>19</v>
      </c>
      <c r="F305" s="1">
        <v>7</v>
      </c>
      <c r="G305" s="1" t="s">
        <v>1471</v>
      </c>
      <c r="H305" s="1">
        <v>9</v>
      </c>
      <c r="I305" s="1" t="s">
        <v>2963</v>
      </c>
      <c r="J305" s="1" t="s">
        <v>571</v>
      </c>
    </row>
    <row r="306" spans="1:10" x14ac:dyDescent="0.25">
      <c r="A306" s="1" t="s">
        <v>383</v>
      </c>
      <c r="B306" s="1" t="s">
        <v>1470</v>
      </c>
      <c r="C306" s="1" t="s">
        <v>385</v>
      </c>
      <c r="D306" s="1">
        <v>86.99</v>
      </c>
      <c r="E306" s="1" t="s">
        <v>1365</v>
      </c>
      <c r="F306" s="1">
        <v>7</v>
      </c>
      <c r="G306" s="1" t="s">
        <v>1471</v>
      </c>
      <c r="H306" s="1">
        <v>9</v>
      </c>
      <c r="I306" s="1" t="s">
        <v>1472</v>
      </c>
      <c r="J306" s="1" t="s">
        <v>571</v>
      </c>
    </row>
    <row r="307" spans="1:10" x14ac:dyDescent="0.25">
      <c r="A307" s="1" t="s">
        <v>2064</v>
      </c>
      <c r="B307" s="1" t="s">
        <v>2065</v>
      </c>
      <c r="C307" s="1" t="s">
        <v>55</v>
      </c>
      <c r="D307" s="1">
        <v>7.99</v>
      </c>
      <c r="E307" s="1" t="s">
        <v>2066</v>
      </c>
      <c r="F307" s="1">
        <v>8</v>
      </c>
      <c r="G307" s="1" t="s">
        <v>2067</v>
      </c>
      <c r="H307" s="1">
        <v>131</v>
      </c>
      <c r="I307" s="1" t="s">
        <v>2068</v>
      </c>
      <c r="J307" s="1" t="s">
        <v>2069</v>
      </c>
    </row>
    <row r="308" spans="1:10" x14ac:dyDescent="0.25">
      <c r="A308" s="3" t="s">
        <v>2598</v>
      </c>
      <c r="B308" s="3" t="s">
        <v>2599</v>
      </c>
      <c r="C308" s="3" t="s">
        <v>510</v>
      </c>
      <c r="D308" s="3">
        <v>9.99</v>
      </c>
      <c r="E308" s="3" t="s">
        <v>1373</v>
      </c>
      <c r="F308" s="3">
        <v>8</v>
      </c>
      <c r="G308" s="3" t="s">
        <v>2600</v>
      </c>
      <c r="H308" s="3">
        <v>139</v>
      </c>
      <c r="I308" s="3" t="s">
        <v>2601</v>
      </c>
      <c r="J308" s="3" t="s">
        <v>1202</v>
      </c>
    </row>
    <row r="309" spans="1:10" x14ac:dyDescent="0.25">
      <c r="A309" s="1" t="s">
        <v>1043</v>
      </c>
      <c r="B309" s="1" t="s">
        <v>2740</v>
      </c>
      <c r="C309" s="1" t="s">
        <v>12</v>
      </c>
      <c r="D309" s="1">
        <v>10.99</v>
      </c>
      <c r="E309" s="1" t="s">
        <v>522</v>
      </c>
      <c r="F309" s="1">
        <v>8</v>
      </c>
      <c r="G309" s="1" t="s">
        <v>2741</v>
      </c>
      <c r="H309" s="1">
        <v>6</v>
      </c>
      <c r="I309" s="1" t="s">
        <v>2742</v>
      </c>
      <c r="J309" s="1" t="s">
        <v>2743</v>
      </c>
    </row>
    <row r="310" spans="1:10" x14ac:dyDescent="0.25">
      <c r="A310" s="1" t="s">
        <v>3353</v>
      </c>
      <c r="B310" s="1" t="s">
        <v>3354</v>
      </c>
      <c r="C310" s="1" t="s">
        <v>55</v>
      </c>
      <c r="D310" s="1">
        <v>11.95</v>
      </c>
      <c r="E310" s="1" t="s">
        <v>2314</v>
      </c>
      <c r="F310" s="1">
        <v>8</v>
      </c>
      <c r="G310" s="1" t="s">
        <v>3355</v>
      </c>
      <c r="H310" s="1">
        <v>14</v>
      </c>
      <c r="I310" s="1" t="s">
        <v>3356</v>
      </c>
      <c r="J310" s="1" t="s">
        <v>3043</v>
      </c>
    </row>
    <row r="311" spans="1:10" x14ac:dyDescent="0.25">
      <c r="A311" s="3" t="s">
        <v>361</v>
      </c>
      <c r="B311" s="3" t="s">
        <v>3785</v>
      </c>
      <c r="C311" s="3" t="s">
        <v>12</v>
      </c>
      <c r="D311" s="3">
        <v>12</v>
      </c>
      <c r="E311" s="3" t="s">
        <v>213</v>
      </c>
      <c r="F311" s="3">
        <v>8</v>
      </c>
      <c r="G311" s="3" t="s">
        <v>3786</v>
      </c>
      <c r="H311" s="3">
        <v>10</v>
      </c>
      <c r="I311" s="3" t="s">
        <v>3787</v>
      </c>
      <c r="J311" s="3" t="s">
        <v>3788</v>
      </c>
    </row>
    <row r="312" spans="1:10" x14ac:dyDescent="0.25">
      <c r="A312" s="3" t="s">
        <v>152</v>
      </c>
      <c r="B312" s="3" t="s">
        <v>670</v>
      </c>
      <c r="C312" s="3" t="s">
        <v>12</v>
      </c>
      <c r="D312" s="3">
        <v>12.49</v>
      </c>
      <c r="E312" s="3" t="s">
        <v>671</v>
      </c>
      <c r="F312" s="3">
        <v>8</v>
      </c>
      <c r="G312" s="3" t="s">
        <v>672</v>
      </c>
      <c r="H312" s="3">
        <v>490</v>
      </c>
      <c r="I312" s="3" t="s">
        <v>673</v>
      </c>
      <c r="J312" s="3" t="s">
        <v>674</v>
      </c>
    </row>
    <row r="313" spans="1:10" x14ac:dyDescent="0.25">
      <c r="A313" s="1" t="s">
        <v>162</v>
      </c>
      <c r="B313" s="1" t="s">
        <v>1275</v>
      </c>
      <c r="C313" s="1" t="s">
        <v>12</v>
      </c>
      <c r="D313" s="1">
        <v>18.95</v>
      </c>
      <c r="E313" s="1" t="s">
        <v>1276</v>
      </c>
      <c r="F313" s="1">
        <v>8</v>
      </c>
      <c r="G313" s="1" t="s">
        <v>1277</v>
      </c>
      <c r="H313" s="1">
        <v>9</v>
      </c>
      <c r="I313" s="1" t="s">
        <v>1278</v>
      </c>
      <c r="J313" s="1" t="s">
        <v>422</v>
      </c>
    </row>
    <row r="314" spans="1:10" x14ac:dyDescent="0.25">
      <c r="A314" s="3" t="s">
        <v>102</v>
      </c>
      <c r="B314" s="3" t="s">
        <v>1433</v>
      </c>
      <c r="C314" s="3" t="s">
        <v>55</v>
      </c>
      <c r="D314" s="3">
        <v>19.05</v>
      </c>
      <c r="E314" s="3" t="s">
        <v>1434</v>
      </c>
      <c r="F314" s="3">
        <v>8</v>
      </c>
      <c r="G314" s="3" t="s">
        <v>1435</v>
      </c>
      <c r="H314" s="3">
        <v>42</v>
      </c>
      <c r="I314" s="3" t="s">
        <v>39</v>
      </c>
      <c r="J314" s="3" t="s">
        <v>1436</v>
      </c>
    </row>
    <row r="315" spans="1:10" x14ac:dyDescent="0.25">
      <c r="A315" s="3" t="s">
        <v>463</v>
      </c>
      <c r="B315" s="3" t="s">
        <v>2903</v>
      </c>
      <c r="C315" s="3" t="s">
        <v>233</v>
      </c>
      <c r="D315" s="3">
        <v>19.98</v>
      </c>
      <c r="E315" s="3" t="s">
        <v>2904</v>
      </c>
      <c r="F315" s="3">
        <v>8</v>
      </c>
      <c r="G315" s="3" t="s">
        <v>2905</v>
      </c>
      <c r="H315" s="3">
        <v>144</v>
      </c>
      <c r="I315" s="3" t="s">
        <v>2906</v>
      </c>
      <c r="J315" s="3" t="s">
        <v>458</v>
      </c>
    </row>
    <row r="316" spans="1:10" x14ac:dyDescent="0.25">
      <c r="A316" s="3" t="s">
        <v>418</v>
      </c>
      <c r="B316" s="3" t="s">
        <v>1009</v>
      </c>
      <c r="C316" s="3" t="s">
        <v>12</v>
      </c>
      <c r="D316" s="3">
        <v>20</v>
      </c>
      <c r="E316" s="3" t="s">
        <v>1010</v>
      </c>
      <c r="F316" s="3">
        <v>8</v>
      </c>
      <c r="G316" s="3" t="s">
        <v>624</v>
      </c>
      <c r="H316" s="3">
        <v>22</v>
      </c>
      <c r="I316" s="3" t="s">
        <v>39</v>
      </c>
      <c r="J316" s="3" t="s">
        <v>422</v>
      </c>
    </row>
    <row r="317" spans="1:10" x14ac:dyDescent="0.25">
      <c r="A317" s="1" t="s">
        <v>418</v>
      </c>
      <c r="B317" s="1" t="s">
        <v>3118</v>
      </c>
      <c r="C317" s="1" t="s">
        <v>12</v>
      </c>
      <c r="D317" s="1">
        <v>20</v>
      </c>
      <c r="E317" s="1" t="s">
        <v>1010</v>
      </c>
      <c r="F317" s="1">
        <v>8</v>
      </c>
      <c r="G317" s="1" t="s">
        <v>624</v>
      </c>
      <c r="H317" s="1">
        <v>22</v>
      </c>
      <c r="I317" s="1" t="s">
        <v>39</v>
      </c>
      <c r="J317" s="1" t="s">
        <v>422</v>
      </c>
    </row>
    <row r="318" spans="1:10" x14ac:dyDescent="0.25">
      <c r="A318" s="3" t="s">
        <v>1190</v>
      </c>
      <c r="B318" s="3" t="s">
        <v>1290</v>
      </c>
      <c r="C318" s="3" t="s">
        <v>55</v>
      </c>
      <c r="D318" s="3">
        <v>20.309999999999999</v>
      </c>
      <c r="E318" s="3" t="s">
        <v>1291</v>
      </c>
      <c r="F318" s="3">
        <v>8</v>
      </c>
      <c r="G318" s="3" t="s">
        <v>1292</v>
      </c>
      <c r="H318" s="3">
        <v>84</v>
      </c>
      <c r="I318" s="3" t="s">
        <v>1293</v>
      </c>
      <c r="J318" s="3" t="s">
        <v>230</v>
      </c>
    </row>
    <row r="319" spans="1:10" x14ac:dyDescent="0.25">
      <c r="A319" s="1" t="s">
        <v>231</v>
      </c>
      <c r="B319" s="1" t="s">
        <v>401</v>
      </c>
      <c r="C319" s="1" t="s">
        <v>402</v>
      </c>
      <c r="D319" s="1">
        <v>20.49</v>
      </c>
      <c r="E319" s="1" t="s">
        <v>403</v>
      </c>
      <c r="F319" s="1">
        <v>8</v>
      </c>
      <c r="G319" s="1" t="s">
        <v>404</v>
      </c>
      <c r="H319" s="1">
        <v>190</v>
      </c>
      <c r="I319" s="1" t="s">
        <v>405</v>
      </c>
      <c r="J319" s="1" t="s">
        <v>406</v>
      </c>
    </row>
    <row r="320" spans="1:10" x14ac:dyDescent="0.25">
      <c r="A320" s="3" t="s">
        <v>2838</v>
      </c>
      <c r="B320" s="3" t="s">
        <v>2839</v>
      </c>
      <c r="C320" s="3" t="s">
        <v>55</v>
      </c>
      <c r="D320" s="3">
        <v>21</v>
      </c>
      <c r="E320" s="3" t="s">
        <v>2840</v>
      </c>
      <c r="F320" s="3">
        <v>8</v>
      </c>
      <c r="G320" s="3" t="s">
        <v>2841</v>
      </c>
      <c r="H320" s="3">
        <v>4</v>
      </c>
      <c r="I320" s="3" t="s">
        <v>39</v>
      </c>
      <c r="J320" s="3" t="s">
        <v>2842</v>
      </c>
    </row>
    <row r="321" spans="1:10" x14ac:dyDescent="0.25">
      <c r="A321" s="1" t="s">
        <v>438</v>
      </c>
      <c r="B321" s="1" t="s">
        <v>3661</v>
      </c>
      <c r="C321" s="1" t="s">
        <v>12</v>
      </c>
      <c r="D321" s="1">
        <v>23.99</v>
      </c>
      <c r="E321" s="1" t="s">
        <v>1720</v>
      </c>
      <c r="F321" s="1">
        <v>8</v>
      </c>
      <c r="G321" s="1" t="s">
        <v>3662</v>
      </c>
      <c r="H321" s="1">
        <v>26</v>
      </c>
      <c r="I321" s="1" t="s">
        <v>3663</v>
      </c>
      <c r="J321" s="1" t="s">
        <v>3664</v>
      </c>
    </row>
    <row r="322" spans="1:10" x14ac:dyDescent="0.25">
      <c r="A322" s="3" t="s">
        <v>535</v>
      </c>
      <c r="B322" s="3" t="s">
        <v>536</v>
      </c>
      <c r="C322" s="3" t="s">
        <v>55</v>
      </c>
      <c r="D322" s="3">
        <v>25.23</v>
      </c>
      <c r="E322" s="3" t="s">
        <v>537</v>
      </c>
      <c r="F322" s="3">
        <v>8</v>
      </c>
      <c r="G322" s="3" t="s">
        <v>538</v>
      </c>
      <c r="H322" s="3">
        <v>909</v>
      </c>
      <c r="I322" s="3" t="s">
        <v>539</v>
      </c>
      <c r="J322" s="3" t="s">
        <v>230</v>
      </c>
    </row>
    <row r="323" spans="1:10" x14ac:dyDescent="0.25">
      <c r="A323" s="3" t="s">
        <v>438</v>
      </c>
      <c r="B323" s="3" t="s">
        <v>724</v>
      </c>
      <c r="C323" s="3" t="s">
        <v>12</v>
      </c>
      <c r="D323" s="3">
        <v>28.05</v>
      </c>
      <c r="E323" s="3" t="s">
        <v>725</v>
      </c>
      <c r="F323" s="3">
        <v>8</v>
      </c>
      <c r="G323" s="3" t="s">
        <v>726</v>
      </c>
      <c r="H323" s="3">
        <v>299</v>
      </c>
      <c r="I323" s="3" t="s">
        <v>727</v>
      </c>
      <c r="J323" s="3" t="s">
        <v>728</v>
      </c>
    </row>
    <row r="324" spans="1:10" x14ac:dyDescent="0.25">
      <c r="A324" s="1" t="s">
        <v>91</v>
      </c>
      <c r="B324" s="1" t="s">
        <v>1260</v>
      </c>
      <c r="C324" s="1" t="s">
        <v>12</v>
      </c>
      <c r="D324" s="1">
        <v>28.99</v>
      </c>
      <c r="E324" s="1" t="s">
        <v>893</v>
      </c>
      <c r="F324" s="1">
        <v>8</v>
      </c>
      <c r="G324" s="1" t="s">
        <v>1261</v>
      </c>
      <c r="H324" s="1">
        <v>152</v>
      </c>
      <c r="I324" s="1" t="s">
        <v>1262</v>
      </c>
      <c r="J324" s="1" t="s">
        <v>571</v>
      </c>
    </row>
    <row r="325" spans="1:10" x14ac:dyDescent="0.25">
      <c r="A325" s="1" t="s">
        <v>244</v>
      </c>
      <c r="B325" s="1" t="s">
        <v>3682</v>
      </c>
      <c r="C325" s="1" t="s">
        <v>12</v>
      </c>
      <c r="D325" s="1">
        <v>29.95</v>
      </c>
      <c r="E325" s="1" t="s">
        <v>1182</v>
      </c>
      <c r="F325" s="1">
        <v>8</v>
      </c>
      <c r="G325" s="1" t="s">
        <v>3683</v>
      </c>
      <c r="H325" s="1">
        <v>1239</v>
      </c>
      <c r="I325" s="1" t="s">
        <v>3684</v>
      </c>
      <c r="J325" s="1" t="s">
        <v>46</v>
      </c>
    </row>
    <row r="326" spans="1:10" x14ac:dyDescent="0.25">
      <c r="A326" s="3" t="s">
        <v>162</v>
      </c>
      <c r="B326" s="3" t="s">
        <v>572</v>
      </c>
      <c r="C326" s="3" t="s">
        <v>55</v>
      </c>
      <c r="D326" s="3">
        <v>29.99</v>
      </c>
      <c r="E326" s="3" t="s">
        <v>37</v>
      </c>
      <c r="F326" s="3">
        <v>8</v>
      </c>
      <c r="G326" s="3" t="s">
        <v>573</v>
      </c>
      <c r="H326" s="3">
        <v>187</v>
      </c>
      <c r="I326" s="3" t="s">
        <v>574</v>
      </c>
      <c r="J326" s="3" t="s">
        <v>575</v>
      </c>
    </row>
    <row r="327" spans="1:10" x14ac:dyDescent="0.25">
      <c r="A327" s="1" t="s">
        <v>1110</v>
      </c>
      <c r="B327" s="1" t="s">
        <v>1111</v>
      </c>
      <c r="C327" s="1" t="s">
        <v>12</v>
      </c>
      <c r="D327" s="1">
        <v>30.45</v>
      </c>
      <c r="E327" s="1" t="s">
        <v>1112</v>
      </c>
      <c r="F327" s="1">
        <v>8</v>
      </c>
      <c r="G327" s="1" t="s">
        <v>1113</v>
      </c>
      <c r="H327" s="1">
        <v>738</v>
      </c>
      <c r="I327" s="1" t="s">
        <v>1114</v>
      </c>
      <c r="J327" s="1" t="s">
        <v>230</v>
      </c>
    </row>
    <row r="328" spans="1:10" x14ac:dyDescent="0.25">
      <c r="A328" s="1" t="s">
        <v>65</v>
      </c>
      <c r="B328" s="1" t="s">
        <v>2503</v>
      </c>
      <c r="C328" s="1" t="s">
        <v>12</v>
      </c>
      <c r="D328" s="1">
        <v>30.89</v>
      </c>
      <c r="E328" s="1" t="s">
        <v>2504</v>
      </c>
      <c r="F328" s="1">
        <v>8</v>
      </c>
      <c r="G328" s="1" t="s">
        <v>1888</v>
      </c>
      <c r="H328" s="1">
        <v>8</v>
      </c>
      <c r="I328" s="1" t="s">
        <v>2505</v>
      </c>
      <c r="J328" s="1" t="s">
        <v>230</v>
      </c>
    </row>
    <row r="329" spans="1:10" x14ac:dyDescent="0.25">
      <c r="A329" s="1" t="s">
        <v>162</v>
      </c>
      <c r="B329" s="1" t="s">
        <v>530</v>
      </c>
      <c r="C329" s="1" t="s">
        <v>55</v>
      </c>
      <c r="D329" s="1">
        <v>30.95</v>
      </c>
      <c r="E329" s="1" t="s">
        <v>531</v>
      </c>
      <c r="F329" s="1">
        <v>8</v>
      </c>
      <c r="G329" s="1" t="s">
        <v>532</v>
      </c>
      <c r="H329" s="1">
        <v>245</v>
      </c>
      <c r="I329" s="1" t="s">
        <v>533</v>
      </c>
      <c r="J329" s="1" t="s">
        <v>534</v>
      </c>
    </row>
    <row r="330" spans="1:10" x14ac:dyDescent="0.25">
      <c r="A330" s="1" t="s">
        <v>599</v>
      </c>
      <c r="B330" s="1" t="s">
        <v>1052</v>
      </c>
      <c r="C330" s="1" t="s">
        <v>12</v>
      </c>
      <c r="D330" s="1">
        <v>32.99</v>
      </c>
      <c r="E330" s="1" t="s">
        <v>1053</v>
      </c>
      <c r="F330" s="1">
        <v>8</v>
      </c>
      <c r="G330" s="1" t="s">
        <v>1054</v>
      </c>
      <c r="H330" s="1">
        <v>238</v>
      </c>
      <c r="I330" s="1" t="s">
        <v>1055</v>
      </c>
      <c r="J330" s="1" t="s">
        <v>458</v>
      </c>
    </row>
    <row r="331" spans="1:10" x14ac:dyDescent="0.25">
      <c r="A331" s="1" t="s">
        <v>1526</v>
      </c>
      <c r="B331" s="1" t="s">
        <v>1564</v>
      </c>
      <c r="C331" s="1" t="s">
        <v>55</v>
      </c>
      <c r="D331" s="1">
        <v>33.340000000000003</v>
      </c>
      <c r="E331" s="1" t="s">
        <v>1565</v>
      </c>
      <c r="F331" s="1">
        <v>8</v>
      </c>
      <c r="G331" s="1" t="s">
        <v>1566</v>
      </c>
      <c r="H331" s="1">
        <v>3466</v>
      </c>
      <c r="I331" s="1" t="s">
        <v>1567</v>
      </c>
      <c r="J331" s="1" t="s">
        <v>177</v>
      </c>
    </row>
    <row r="332" spans="1:10" x14ac:dyDescent="0.25">
      <c r="A332" s="1" t="s">
        <v>220</v>
      </c>
      <c r="B332" s="1" t="s">
        <v>221</v>
      </c>
      <c r="C332" s="1" t="s">
        <v>12</v>
      </c>
      <c r="D332" s="1">
        <v>33.799999999999997</v>
      </c>
      <c r="E332" s="1" t="s">
        <v>614</v>
      </c>
      <c r="F332" s="1">
        <v>8</v>
      </c>
      <c r="G332" s="1" t="s">
        <v>615</v>
      </c>
      <c r="H332" s="1">
        <v>303</v>
      </c>
      <c r="I332" s="1" t="s">
        <v>616</v>
      </c>
      <c r="J332" s="1" t="s">
        <v>617</v>
      </c>
    </row>
    <row r="333" spans="1:10" x14ac:dyDescent="0.25">
      <c r="A333" s="1" t="s">
        <v>2266</v>
      </c>
      <c r="B333" s="1" t="s">
        <v>3624</v>
      </c>
      <c r="C333" s="1" t="s">
        <v>55</v>
      </c>
      <c r="D333" s="1">
        <v>33.86</v>
      </c>
      <c r="E333" s="1" t="s">
        <v>3625</v>
      </c>
      <c r="F333" s="1">
        <v>8</v>
      </c>
      <c r="G333" s="1" t="s">
        <v>3626</v>
      </c>
      <c r="H333" s="1">
        <v>18</v>
      </c>
      <c r="I333" s="1" t="s">
        <v>3627</v>
      </c>
      <c r="J333" s="1" t="s">
        <v>1960</v>
      </c>
    </row>
    <row r="334" spans="1:10" x14ac:dyDescent="0.25">
      <c r="A334" s="1" t="s">
        <v>71</v>
      </c>
      <c r="B334" s="1" t="s">
        <v>3789</v>
      </c>
      <c r="C334" s="1" t="s">
        <v>12</v>
      </c>
      <c r="D334" s="1">
        <v>35.880000000000003</v>
      </c>
      <c r="E334" s="1" t="s">
        <v>3790</v>
      </c>
      <c r="F334" s="1">
        <v>8</v>
      </c>
      <c r="G334" s="1" t="s">
        <v>3791</v>
      </c>
      <c r="H334" s="1">
        <v>3</v>
      </c>
      <c r="I334" s="1" t="s">
        <v>3792</v>
      </c>
      <c r="J334" s="1" t="s">
        <v>3793</v>
      </c>
    </row>
    <row r="335" spans="1:10" x14ac:dyDescent="0.25">
      <c r="A335" s="1" t="s">
        <v>599</v>
      </c>
      <c r="B335" s="1" t="s">
        <v>883</v>
      </c>
      <c r="C335" s="1" t="s">
        <v>12</v>
      </c>
      <c r="D335" s="1">
        <v>36.99</v>
      </c>
      <c r="E335" s="1" t="s">
        <v>884</v>
      </c>
      <c r="F335" s="1">
        <v>8</v>
      </c>
      <c r="G335" s="1" t="s">
        <v>885</v>
      </c>
      <c r="H335" s="1">
        <v>66</v>
      </c>
      <c r="I335" s="1" t="s">
        <v>886</v>
      </c>
      <c r="J335" s="1" t="s">
        <v>887</v>
      </c>
    </row>
    <row r="336" spans="1:10" x14ac:dyDescent="0.25">
      <c r="A336" s="3" t="s">
        <v>525</v>
      </c>
      <c r="B336" s="3" t="s">
        <v>526</v>
      </c>
      <c r="C336" s="3" t="s">
        <v>12</v>
      </c>
      <c r="D336" s="3">
        <v>37.880000000000003</v>
      </c>
      <c r="E336" s="3" t="s">
        <v>527</v>
      </c>
      <c r="F336" s="3">
        <v>8</v>
      </c>
      <c r="G336" s="3" t="s">
        <v>528</v>
      </c>
      <c r="H336" s="3">
        <v>108</v>
      </c>
      <c r="I336" s="3" t="s">
        <v>529</v>
      </c>
      <c r="J336" s="3" t="s">
        <v>219</v>
      </c>
    </row>
    <row r="337" spans="1:10" x14ac:dyDescent="0.25">
      <c r="A337" s="3" t="s">
        <v>1607</v>
      </c>
      <c r="B337" s="3" t="s">
        <v>1920</v>
      </c>
      <c r="C337" s="3" t="s">
        <v>12</v>
      </c>
      <c r="D337" s="3">
        <v>37.880000000000003</v>
      </c>
      <c r="E337" s="3" t="s">
        <v>527</v>
      </c>
      <c r="F337" s="3">
        <v>8</v>
      </c>
      <c r="G337" s="3" t="s">
        <v>1888</v>
      </c>
      <c r="H337" s="3">
        <v>8</v>
      </c>
      <c r="I337" s="3" t="s">
        <v>1921</v>
      </c>
      <c r="J337" s="3" t="s">
        <v>285</v>
      </c>
    </row>
    <row r="338" spans="1:10" x14ac:dyDescent="0.25">
      <c r="A338" s="3" t="s">
        <v>220</v>
      </c>
      <c r="B338" s="3" t="s">
        <v>1524</v>
      </c>
      <c r="C338" s="3" t="s">
        <v>12</v>
      </c>
      <c r="D338" s="3">
        <v>38.99</v>
      </c>
      <c r="E338" s="3" t="s">
        <v>1205</v>
      </c>
      <c r="F338" s="3">
        <v>8</v>
      </c>
      <c r="G338" s="3" t="s">
        <v>528</v>
      </c>
      <c r="H338" s="3">
        <v>108</v>
      </c>
      <c r="I338" s="3" t="s">
        <v>1525</v>
      </c>
      <c r="J338" s="3" t="s">
        <v>46</v>
      </c>
    </row>
    <row r="339" spans="1:10" x14ac:dyDescent="0.25">
      <c r="A339" s="1" t="s">
        <v>71</v>
      </c>
      <c r="B339" s="1" t="s">
        <v>158</v>
      </c>
      <c r="C339" s="1" t="s">
        <v>12</v>
      </c>
      <c r="D339" s="1">
        <v>39.99</v>
      </c>
      <c r="E339" s="1" t="s">
        <v>73</v>
      </c>
      <c r="F339" s="1">
        <v>8</v>
      </c>
      <c r="G339" s="1" t="s">
        <v>159</v>
      </c>
      <c r="H339" s="1">
        <v>126</v>
      </c>
      <c r="I339" s="1" t="s">
        <v>160</v>
      </c>
      <c r="J339" s="1" t="s">
        <v>161</v>
      </c>
    </row>
    <row r="340" spans="1:10" x14ac:dyDescent="0.25">
      <c r="A340" s="1" t="s">
        <v>327</v>
      </c>
      <c r="B340" s="1" t="s">
        <v>606</v>
      </c>
      <c r="C340" s="1" t="s">
        <v>12</v>
      </c>
      <c r="D340" s="1">
        <v>44.99</v>
      </c>
      <c r="E340" s="1" t="s">
        <v>607</v>
      </c>
      <c r="F340" s="1">
        <v>8</v>
      </c>
      <c r="G340" s="1" t="s">
        <v>608</v>
      </c>
      <c r="H340" s="1">
        <v>232</v>
      </c>
      <c r="I340" s="1" t="s">
        <v>609</v>
      </c>
      <c r="J340" s="1" t="s">
        <v>571</v>
      </c>
    </row>
    <row r="341" spans="1:10" x14ac:dyDescent="0.25">
      <c r="A341" s="3" t="s">
        <v>291</v>
      </c>
      <c r="B341" s="3" t="s">
        <v>1698</v>
      </c>
      <c r="C341" s="3" t="s">
        <v>12</v>
      </c>
      <c r="D341" s="3">
        <v>44.99</v>
      </c>
      <c r="E341" s="3" t="s">
        <v>974</v>
      </c>
      <c r="F341" s="3">
        <v>8</v>
      </c>
      <c r="G341" s="3" t="s">
        <v>1699</v>
      </c>
      <c r="H341" s="3">
        <v>21</v>
      </c>
      <c r="I341" s="3" t="s">
        <v>1700</v>
      </c>
      <c r="J341" s="3" t="s">
        <v>46</v>
      </c>
    </row>
    <row r="342" spans="1:10" x14ac:dyDescent="0.25">
      <c r="A342" s="3" t="s">
        <v>23</v>
      </c>
      <c r="B342" s="3" t="s">
        <v>1349</v>
      </c>
      <c r="C342" s="3" t="s">
        <v>12</v>
      </c>
      <c r="D342" s="3">
        <v>48.99</v>
      </c>
      <c r="E342" s="3" t="s">
        <v>1350</v>
      </c>
      <c r="F342" s="3">
        <v>8</v>
      </c>
      <c r="G342" s="3" t="s">
        <v>1351</v>
      </c>
      <c r="H342" s="3">
        <v>37</v>
      </c>
      <c r="I342" s="3" t="s">
        <v>1352</v>
      </c>
      <c r="J342" s="3" t="s">
        <v>46</v>
      </c>
    </row>
    <row r="343" spans="1:10" x14ac:dyDescent="0.25">
      <c r="A343" s="1" t="s">
        <v>29</v>
      </c>
      <c r="B343" s="1" t="s">
        <v>622</v>
      </c>
      <c r="C343" s="1" t="s">
        <v>12</v>
      </c>
      <c r="D343" s="1">
        <v>49.99</v>
      </c>
      <c r="E343" s="1" t="s">
        <v>623</v>
      </c>
      <c r="F343" s="1">
        <v>8</v>
      </c>
      <c r="G343" s="1" t="s">
        <v>624</v>
      </c>
      <c r="H343" s="1">
        <v>22</v>
      </c>
      <c r="I343" s="1" t="s">
        <v>625</v>
      </c>
      <c r="J343" s="1" t="s">
        <v>34</v>
      </c>
    </row>
    <row r="344" spans="1:10" x14ac:dyDescent="0.25">
      <c r="A344" s="3" t="s">
        <v>599</v>
      </c>
      <c r="B344" s="3" t="s">
        <v>2786</v>
      </c>
      <c r="C344" s="3" t="s">
        <v>12</v>
      </c>
      <c r="D344" s="3">
        <v>49.99</v>
      </c>
      <c r="E344" s="3" t="s">
        <v>148</v>
      </c>
      <c r="F344" s="3">
        <v>8</v>
      </c>
      <c r="G344" s="3" t="s">
        <v>1695</v>
      </c>
      <c r="H344" s="3">
        <v>53</v>
      </c>
      <c r="I344" s="3" t="s">
        <v>2787</v>
      </c>
      <c r="J344" s="3" t="s">
        <v>2482</v>
      </c>
    </row>
    <row r="345" spans="1:10" x14ac:dyDescent="0.25">
      <c r="A345" s="3" t="s">
        <v>2176</v>
      </c>
      <c r="B345" s="3" t="s">
        <v>2177</v>
      </c>
      <c r="C345" s="3" t="s">
        <v>510</v>
      </c>
      <c r="D345" s="3">
        <v>50</v>
      </c>
      <c r="E345" s="3" t="s">
        <v>2173</v>
      </c>
      <c r="F345" s="3">
        <v>8</v>
      </c>
      <c r="G345" s="3" t="s">
        <v>2178</v>
      </c>
      <c r="H345" s="3">
        <v>271</v>
      </c>
      <c r="I345" s="3" t="s">
        <v>2179</v>
      </c>
      <c r="J345" s="3" t="s">
        <v>2180</v>
      </c>
    </row>
    <row r="346" spans="1:10" x14ac:dyDescent="0.25">
      <c r="A346" s="1" t="s">
        <v>162</v>
      </c>
      <c r="B346" s="1" t="s">
        <v>3643</v>
      </c>
      <c r="C346" s="1" t="s">
        <v>12</v>
      </c>
      <c r="D346" s="1">
        <v>50.22</v>
      </c>
      <c r="E346" s="1" t="s">
        <v>3644</v>
      </c>
      <c r="F346" s="1">
        <v>8</v>
      </c>
      <c r="G346" s="1" t="s">
        <v>3645</v>
      </c>
      <c r="H346" s="1">
        <v>380</v>
      </c>
      <c r="I346" s="1" t="s">
        <v>3646</v>
      </c>
      <c r="J346" s="1" t="s">
        <v>230</v>
      </c>
    </row>
    <row r="347" spans="1:10" x14ac:dyDescent="0.25">
      <c r="A347" s="3" t="s">
        <v>10</v>
      </c>
      <c r="B347" s="3" t="s">
        <v>3315</v>
      </c>
      <c r="C347" s="3" t="s">
        <v>12</v>
      </c>
      <c r="D347" s="3">
        <v>51.99</v>
      </c>
      <c r="E347" s="3" t="s">
        <v>43</v>
      </c>
      <c r="F347" s="3">
        <v>8</v>
      </c>
      <c r="G347" s="3" t="s">
        <v>3316</v>
      </c>
      <c r="H347" s="3">
        <v>12</v>
      </c>
      <c r="I347" s="3" t="s">
        <v>3317</v>
      </c>
      <c r="J347" s="3" t="s">
        <v>46</v>
      </c>
    </row>
    <row r="348" spans="1:10" x14ac:dyDescent="0.25">
      <c r="A348" s="3" t="s">
        <v>41</v>
      </c>
      <c r="B348" s="3" t="s">
        <v>42</v>
      </c>
      <c r="C348" s="3" t="s">
        <v>12</v>
      </c>
      <c r="D348" s="3">
        <v>51.99</v>
      </c>
      <c r="E348" s="3" t="s">
        <v>43</v>
      </c>
      <c r="F348" s="3">
        <v>8</v>
      </c>
      <c r="G348" s="3" t="s">
        <v>44</v>
      </c>
      <c r="H348" s="3">
        <v>184</v>
      </c>
      <c r="I348" s="3" t="s">
        <v>45</v>
      </c>
      <c r="J348" s="3" t="s">
        <v>46</v>
      </c>
    </row>
    <row r="349" spans="1:10" x14ac:dyDescent="0.25">
      <c r="A349" s="1" t="s">
        <v>113</v>
      </c>
      <c r="B349" s="1" t="s">
        <v>1887</v>
      </c>
      <c r="C349" s="1" t="s">
        <v>12</v>
      </c>
      <c r="D349" s="1">
        <v>52.99</v>
      </c>
      <c r="E349" s="1" t="s">
        <v>1761</v>
      </c>
      <c r="F349" s="1">
        <v>8</v>
      </c>
      <c r="G349" s="1" t="s">
        <v>1888</v>
      </c>
      <c r="H349" s="1">
        <v>8</v>
      </c>
      <c r="I349" s="1" t="s">
        <v>1889</v>
      </c>
      <c r="J349" s="1" t="s">
        <v>1890</v>
      </c>
    </row>
    <row r="350" spans="1:10" x14ac:dyDescent="0.25">
      <c r="A350" s="1" t="s">
        <v>1022</v>
      </c>
      <c r="B350" s="1" t="s">
        <v>2933</v>
      </c>
      <c r="C350" s="1" t="s">
        <v>2934</v>
      </c>
      <c r="D350" s="1">
        <v>66.69</v>
      </c>
      <c r="E350" s="1" t="s">
        <v>2935</v>
      </c>
      <c r="F350" s="1">
        <v>8</v>
      </c>
      <c r="G350" s="1" t="s">
        <v>2741</v>
      </c>
      <c r="H350" s="1">
        <v>6</v>
      </c>
      <c r="I350" s="1" t="s">
        <v>2936</v>
      </c>
      <c r="J350" s="1" t="s">
        <v>70</v>
      </c>
    </row>
    <row r="351" spans="1:10" x14ac:dyDescent="0.25">
      <c r="A351" s="1" t="s">
        <v>77</v>
      </c>
      <c r="B351" s="1" t="s">
        <v>1693</v>
      </c>
      <c r="C351" s="1" t="s">
        <v>12</v>
      </c>
      <c r="D351" s="1">
        <v>69.989999999999995</v>
      </c>
      <c r="E351" s="1" t="s">
        <v>1694</v>
      </c>
      <c r="F351" s="1">
        <v>8</v>
      </c>
      <c r="G351" s="1" t="s">
        <v>1695</v>
      </c>
      <c r="H351" s="1">
        <v>53</v>
      </c>
      <c r="I351" s="1" t="s">
        <v>1696</v>
      </c>
      <c r="J351" s="1" t="s">
        <v>1697</v>
      </c>
    </row>
    <row r="352" spans="1:10" x14ac:dyDescent="0.25">
      <c r="A352" s="3" t="s">
        <v>1987</v>
      </c>
      <c r="B352" s="3" t="s">
        <v>1988</v>
      </c>
      <c r="C352" s="3" t="s">
        <v>510</v>
      </c>
      <c r="D352" s="3">
        <v>72</v>
      </c>
      <c r="E352" s="3" t="s">
        <v>1989</v>
      </c>
      <c r="F352" s="3">
        <v>8</v>
      </c>
      <c r="G352" s="3" t="s">
        <v>1990</v>
      </c>
      <c r="H352" s="3">
        <v>41</v>
      </c>
      <c r="I352" s="3" t="s">
        <v>1991</v>
      </c>
      <c r="J352" s="3" t="s">
        <v>1992</v>
      </c>
    </row>
    <row r="353" spans="1:10" x14ac:dyDescent="0.25">
      <c r="A353" s="1" t="s">
        <v>1624</v>
      </c>
      <c r="B353" s="1" t="s">
        <v>3051</v>
      </c>
      <c r="C353" s="1" t="s">
        <v>55</v>
      </c>
      <c r="D353" s="1">
        <v>74.989999999999995</v>
      </c>
      <c r="E353" s="1" t="s">
        <v>2033</v>
      </c>
      <c r="F353" s="1">
        <v>8</v>
      </c>
      <c r="G353" s="1" t="s">
        <v>3052</v>
      </c>
      <c r="H353" s="1">
        <v>28</v>
      </c>
      <c r="I353" s="1" t="s">
        <v>3053</v>
      </c>
      <c r="J353" s="1" t="s">
        <v>318</v>
      </c>
    </row>
    <row r="354" spans="1:10" x14ac:dyDescent="0.25">
      <c r="A354" s="1" t="s">
        <v>383</v>
      </c>
      <c r="B354" s="1" t="s">
        <v>2614</v>
      </c>
      <c r="C354" s="1" t="s">
        <v>385</v>
      </c>
      <c r="D354" s="1">
        <v>79.989999999999995</v>
      </c>
      <c r="E354" s="1" t="s">
        <v>19</v>
      </c>
      <c r="F354" s="1">
        <v>8</v>
      </c>
      <c r="G354" s="1" t="s">
        <v>2615</v>
      </c>
      <c r="H354" s="1">
        <v>2</v>
      </c>
      <c r="I354" s="1" t="s">
        <v>1772</v>
      </c>
      <c r="J354" s="1" t="s">
        <v>571</v>
      </c>
    </row>
    <row r="355" spans="1:10" x14ac:dyDescent="0.25">
      <c r="A355" s="1" t="s">
        <v>1328</v>
      </c>
      <c r="B355" s="1" t="s">
        <v>3541</v>
      </c>
      <c r="C355" s="1" t="s">
        <v>55</v>
      </c>
      <c r="D355" s="1">
        <v>115.22</v>
      </c>
      <c r="E355" s="1" t="s">
        <v>3542</v>
      </c>
      <c r="F355" s="1">
        <v>8</v>
      </c>
      <c r="G355" s="1" t="s">
        <v>2377</v>
      </c>
      <c r="H355" s="1">
        <v>5</v>
      </c>
      <c r="I355" s="1" t="s">
        <v>3543</v>
      </c>
      <c r="J355" s="1" t="s">
        <v>1777</v>
      </c>
    </row>
    <row r="356" spans="1:10" x14ac:dyDescent="0.25">
      <c r="A356" s="3" t="s">
        <v>1891</v>
      </c>
      <c r="B356" s="3" t="s">
        <v>2375</v>
      </c>
      <c r="C356" s="3" t="s">
        <v>12</v>
      </c>
      <c r="D356" s="3">
        <v>285</v>
      </c>
      <c r="E356" s="3" t="s">
        <v>2376</v>
      </c>
      <c r="F356" s="3">
        <v>8</v>
      </c>
      <c r="G356" s="3" t="s">
        <v>2377</v>
      </c>
      <c r="H356" s="3">
        <v>5</v>
      </c>
      <c r="I356" s="3" t="s">
        <v>2378</v>
      </c>
      <c r="J356" s="3" t="s">
        <v>661</v>
      </c>
    </row>
    <row r="357" spans="1:10" x14ac:dyDescent="0.25">
      <c r="A357" s="1" t="s">
        <v>152</v>
      </c>
      <c r="B357" s="1" t="s">
        <v>1019</v>
      </c>
      <c r="C357" s="1" t="s">
        <v>12</v>
      </c>
      <c r="D357" s="1">
        <v>12</v>
      </c>
      <c r="E357" s="1" t="s">
        <v>213</v>
      </c>
      <c r="F357" s="1">
        <v>9</v>
      </c>
      <c r="G357" s="1" t="s">
        <v>1020</v>
      </c>
      <c r="H357" s="1">
        <v>29</v>
      </c>
      <c r="I357" s="1" t="s">
        <v>1021</v>
      </c>
      <c r="J357" s="1" t="s">
        <v>122</v>
      </c>
    </row>
    <row r="358" spans="1:10" x14ac:dyDescent="0.25">
      <c r="A358" s="3" t="s">
        <v>1590</v>
      </c>
      <c r="B358" s="3" t="s">
        <v>1591</v>
      </c>
      <c r="C358" s="3" t="s">
        <v>55</v>
      </c>
      <c r="D358" s="3">
        <v>14.45</v>
      </c>
      <c r="E358" s="3" t="s">
        <v>1592</v>
      </c>
      <c r="F358" s="3">
        <v>9</v>
      </c>
      <c r="G358" s="3" t="s">
        <v>1593</v>
      </c>
      <c r="H358" s="3">
        <v>349</v>
      </c>
      <c r="I358" s="3" t="s">
        <v>1594</v>
      </c>
      <c r="J358" s="3" t="s">
        <v>230</v>
      </c>
    </row>
    <row r="359" spans="1:10" x14ac:dyDescent="0.25">
      <c r="A359" s="1" t="s">
        <v>220</v>
      </c>
      <c r="B359" s="1" t="s">
        <v>1128</v>
      </c>
      <c r="C359" s="1" t="s">
        <v>12</v>
      </c>
      <c r="D359" s="1">
        <v>15.99</v>
      </c>
      <c r="E359" s="1" t="s">
        <v>1129</v>
      </c>
      <c r="F359" s="1">
        <v>9</v>
      </c>
      <c r="G359" s="1" t="s">
        <v>1130</v>
      </c>
      <c r="H359" s="1">
        <v>35</v>
      </c>
      <c r="I359" s="1" t="s">
        <v>1131</v>
      </c>
      <c r="J359" s="1" t="s">
        <v>1132</v>
      </c>
    </row>
    <row r="360" spans="1:10" x14ac:dyDescent="0.25">
      <c r="A360" s="1" t="s">
        <v>231</v>
      </c>
      <c r="B360" s="1" t="s">
        <v>1974</v>
      </c>
      <c r="C360" s="1" t="s">
        <v>1975</v>
      </c>
      <c r="D360" s="1">
        <v>21.95</v>
      </c>
      <c r="E360" s="1" t="s">
        <v>1036</v>
      </c>
      <c r="F360" s="1">
        <v>9</v>
      </c>
      <c r="G360" s="1" t="s">
        <v>1976</v>
      </c>
      <c r="H360" s="1">
        <v>85</v>
      </c>
      <c r="I360" s="1" t="s">
        <v>1977</v>
      </c>
      <c r="J360" s="1" t="s">
        <v>70</v>
      </c>
    </row>
    <row r="361" spans="1:10" x14ac:dyDescent="0.25">
      <c r="A361" s="1" t="s">
        <v>3163</v>
      </c>
      <c r="B361" s="1" t="s">
        <v>3164</v>
      </c>
      <c r="C361" s="1" t="s">
        <v>510</v>
      </c>
      <c r="D361" s="1">
        <v>22.99</v>
      </c>
      <c r="E361" s="1" t="s">
        <v>207</v>
      </c>
      <c r="F361" s="1">
        <v>9</v>
      </c>
      <c r="G361" s="1" t="s">
        <v>3165</v>
      </c>
      <c r="H361" s="1">
        <v>39</v>
      </c>
      <c r="I361" s="1" t="s">
        <v>3166</v>
      </c>
      <c r="J361" s="1" t="s">
        <v>1132</v>
      </c>
    </row>
    <row r="362" spans="1:10" x14ac:dyDescent="0.25">
      <c r="A362" s="1" t="s">
        <v>412</v>
      </c>
      <c r="B362" s="1" t="s">
        <v>413</v>
      </c>
      <c r="C362" s="1" t="s">
        <v>12</v>
      </c>
      <c r="D362" s="1">
        <v>24.99</v>
      </c>
      <c r="E362" s="1" t="s">
        <v>414</v>
      </c>
      <c r="F362" s="1">
        <v>9</v>
      </c>
      <c r="G362" s="1" t="s">
        <v>415</v>
      </c>
      <c r="H362" s="1">
        <v>9</v>
      </c>
      <c r="I362" s="1" t="s">
        <v>416</v>
      </c>
      <c r="J362" s="1" t="s">
        <v>417</v>
      </c>
    </row>
    <row r="363" spans="1:10" x14ac:dyDescent="0.25">
      <c r="A363" s="3" t="s">
        <v>2792</v>
      </c>
      <c r="B363" s="3" t="s">
        <v>2793</v>
      </c>
      <c r="C363" s="3" t="s">
        <v>12</v>
      </c>
      <c r="D363" s="3">
        <v>27.5</v>
      </c>
      <c r="E363" s="3" t="s">
        <v>2794</v>
      </c>
      <c r="F363" s="3">
        <v>9</v>
      </c>
      <c r="G363" s="3" t="s">
        <v>2795</v>
      </c>
      <c r="H363" s="3">
        <v>12</v>
      </c>
      <c r="I363" s="3" t="s">
        <v>2796</v>
      </c>
      <c r="J363" s="3" t="s">
        <v>243</v>
      </c>
    </row>
    <row r="364" spans="1:10" x14ac:dyDescent="0.25">
      <c r="A364" s="3" t="s">
        <v>238</v>
      </c>
      <c r="B364" s="3" t="s">
        <v>239</v>
      </c>
      <c r="C364" s="3" t="s">
        <v>12</v>
      </c>
      <c r="D364" s="3">
        <v>29.75</v>
      </c>
      <c r="E364" s="3" t="s">
        <v>240</v>
      </c>
      <c r="F364" s="3">
        <v>9</v>
      </c>
      <c r="G364" s="3" t="s">
        <v>241</v>
      </c>
      <c r="H364" s="3">
        <v>80</v>
      </c>
      <c r="I364" s="3" t="s">
        <v>242</v>
      </c>
      <c r="J364" s="3" t="s">
        <v>243</v>
      </c>
    </row>
    <row r="365" spans="1:10" x14ac:dyDescent="0.25">
      <c r="A365" s="3" t="s">
        <v>162</v>
      </c>
      <c r="B365" s="3" t="s">
        <v>3438</v>
      </c>
      <c r="C365" s="3" t="s">
        <v>55</v>
      </c>
      <c r="D365" s="3">
        <v>29.75</v>
      </c>
      <c r="E365" s="3" t="s">
        <v>3439</v>
      </c>
      <c r="F365" s="3">
        <v>9</v>
      </c>
      <c r="G365" s="3" t="s">
        <v>3440</v>
      </c>
      <c r="H365" s="3">
        <v>108</v>
      </c>
      <c r="I365" s="3" t="s">
        <v>3441</v>
      </c>
      <c r="J365" s="3" t="s">
        <v>225</v>
      </c>
    </row>
    <row r="366" spans="1:10" x14ac:dyDescent="0.25">
      <c r="A366" s="1" t="s">
        <v>162</v>
      </c>
      <c r="B366" s="1" t="s">
        <v>472</v>
      </c>
      <c r="C366" s="1" t="s">
        <v>473</v>
      </c>
      <c r="D366" s="1">
        <v>29.95</v>
      </c>
      <c r="E366" s="1" t="s">
        <v>1182</v>
      </c>
      <c r="F366" s="1">
        <v>9</v>
      </c>
      <c r="G366" s="1" t="s">
        <v>415</v>
      </c>
      <c r="H366" s="1">
        <v>9</v>
      </c>
      <c r="I366" s="1" t="s">
        <v>2312</v>
      </c>
      <c r="J366" s="1" t="s">
        <v>46</v>
      </c>
    </row>
    <row r="367" spans="1:10" x14ac:dyDescent="0.25">
      <c r="A367" s="1" t="s">
        <v>220</v>
      </c>
      <c r="B367" s="1" t="s">
        <v>1195</v>
      </c>
      <c r="C367" s="1" t="s">
        <v>12</v>
      </c>
      <c r="D367" s="1">
        <v>29.99</v>
      </c>
      <c r="E367" s="1" t="s">
        <v>37</v>
      </c>
      <c r="F367" s="1">
        <v>9</v>
      </c>
      <c r="G367" s="1" t="s">
        <v>1196</v>
      </c>
      <c r="H367" s="1">
        <v>14</v>
      </c>
      <c r="I367" s="1" t="s">
        <v>1197</v>
      </c>
      <c r="J367" s="1" t="s">
        <v>617</v>
      </c>
    </row>
    <row r="368" spans="1:10" x14ac:dyDescent="0.25">
      <c r="A368" s="1" t="s">
        <v>220</v>
      </c>
      <c r="B368" s="1" t="s">
        <v>1803</v>
      </c>
      <c r="C368" s="1" t="s">
        <v>12</v>
      </c>
      <c r="D368" s="1">
        <v>29.99</v>
      </c>
      <c r="E368" s="1" t="s">
        <v>37</v>
      </c>
      <c r="F368" s="1">
        <v>9</v>
      </c>
      <c r="G368" s="1" t="s">
        <v>1196</v>
      </c>
      <c r="H368" s="1">
        <v>14</v>
      </c>
      <c r="I368" s="1" t="s">
        <v>1804</v>
      </c>
      <c r="J368" s="1" t="s">
        <v>225</v>
      </c>
    </row>
    <row r="369" spans="1:10" x14ac:dyDescent="0.25">
      <c r="A369" s="3" t="s">
        <v>220</v>
      </c>
      <c r="B369" s="3" t="s">
        <v>496</v>
      </c>
      <c r="C369" s="3" t="s">
        <v>12</v>
      </c>
      <c r="D369" s="3">
        <v>29.99</v>
      </c>
      <c r="E369" s="3" t="s">
        <v>37</v>
      </c>
      <c r="F369" s="3">
        <v>9</v>
      </c>
      <c r="G369" s="3" t="s">
        <v>497</v>
      </c>
      <c r="H369" s="3">
        <v>57</v>
      </c>
      <c r="I369" s="3" t="s">
        <v>498</v>
      </c>
      <c r="J369" s="3" t="s">
        <v>499</v>
      </c>
    </row>
    <row r="370" spans="1:10" x14ac:dyDescent="0.25">
      <c r="A370" s="1" t="s">
        <v>220</v>
      </c>
      <c r="B370" s="1" t="s">
        <v>221</v>
      </c>
      <c r="C370" s="1" t="s">
        <v>12</v>
      </c>
      <c r="D370" s="1">
        <v>31.05</v>
      </c>
      <c r="E370" s="1" t="s">
        <v>222</v>
      </c>
      <c r="F370" s="1">
        <v>9</v>
      </c>
      <c r="G370" s="1" t="s">
        <v>223</v>
      </c>
      <c r="H370" s="1">
        <v>54</v>
      </c>
      <c r="I370" s="1" t="s">
        <v>224</v>
      </c>
      <c r="J370" s="1" t="s">
        <v>225</v>
      </c>
    </row>
    <row r="371" spans="1:10" x14ac:dyDescent="0.25">
      <c r="A371" s="3" t="s">
        <v>220</v>
      </c>
      <c r="B371" s="3" t="s">
        <v>3492</v>
      </c>
      <c r="C371" s="3" t="s">
        <v>12</v>
      </c>
      <c r="D371" s="3">
        <v>32</v>
      </c>
      <c r="E371" s="3" t="s">
        <v>3493</v>
      </c>
      <c r="F371" s="3">
        <v>9</v>
      </c>
      <c r="G371" s="3" t="s">
        <v>3494</v>
      </c>
      <c r="H371" s="3">
        <v>10</v>
      </c>
      <c r="I371" s="3" t="s">
        <v>3495</v>
      </c>
      <c r="J371" s="3" t="s">
        <v>458</v>
      </c>
    </row>
    <row r="372" spans="1:10" x14ac:dyDescent="0.25">
      <c r="A372" s="3" t="s">
        <v>220</v>
      </c>
      <c r="B372" s="3" t="s">
        <v>1524</v>
      </c>
      <c r="C372" s="3" t="s">
        <v>12</v>
      </c>
      <c r="D372" s="3">
        <v>32.99</v>
      </c>
      <c r="E372" s="3" t="s">
        <v>1053</v>
      </c>
      <c r="F372" s="3">
        <v>9</v>
      </c>
      <c r="G372" s="3" t="s">
        <v>2566</v>
      </c>
      <c r="H372" s="3">
        <v>83</v>
      </c>
      <c r="I372" s="3" t="s">
        <v>2567</v>
      </c>
      <c r="J372" s="3" t="s">
        <v>571</v>
      </c>
    </row>
    <row r="373" spans="1:10" x14ac:dyDescent="0.25">
      <c r="A373" s="1" t="s">
        <v>220</v>
      </c>
      <c r="B373" s="1" t="s">
        <v>1736</v>
      </c>
      <c r="C373" s="1" t="s">
        <v>12</v>
      </c>
      <c r="D373" s="1">
        <v>33.590000000000003</v>
      </c>
      <c r="E373" s="1" t="s">
        <v>1737</v>
      </c>
      <c r="F373" s="1">
        <v>9</v>
      </c>
      <c r="G373" s="1" t="s">
        <v>1738</v>
      </c>
      <c r="H373" s="1">
        <v>559</v>
      </c>
      <c r="I373" s="1" t="s">
        <v>1739</v>
      </c>
      <c r="J373" s="1" t="s">
        <v>1740</v>
      </c>
    </row>
    <row r="374" spans="1:10" x14ac:dyDescent="0.25">
      <c r="A374" s="3" t="s">
        <v>443</v>
      </c>
      <c r="B374" s="3" t="s">
        <v>1263</v>
      </c>
      <c r="C374" s="3" t="s">
        <v>12</v>
      </c>
      <c r="D374" s="3">
        <v>33.89</v>
      </c>
      <c r="E374" s="3" t="s">
        <v>1264</v>
      </c>
      <c r="F374" s="3">
        <v>9</v>
      </c>
      <c r="G374" s="3" t="s">
        <v>1265</v>
      </c>
      <c r="H374" s="3">
        <v>216</v>
      </c>
      <c r="I374" s="3" t="s">
        <v>1266</v>
      </c>
      <c r="J374" s="3" t="s">
        <v>571</v>
      </c>
    </row>
    <row r="375" spans="1:10" x14ac:dyDescent="0.25">
      <c r="A375" s="1" t="s">
        <v>220</v>
      </c>
      <c r="B375" s="1" t="s">
        <v>567</v>
      </c>
      <c r="C375" s="1" t="s">
        <v>12</v>
      </c>
      <c r="D375" s="1">
        <v>33.99</v>
      </c>
      <c r="E375" s="1" t="s">
        <v>568</v>
      </c>
      <c r="F375" s="1">
        <v>9</v>
      </c>
      <c r="G375" s="1" t="s">
        <v>569</v>
      </c>
      <c r="H375" s="1">
        <v>89</v>
      </c>
      <c r="I375" s="1" t="s">
        <v>570</v>
      </c>
      <c r="J375" s="1" t="s">
        <v>571</v>
      </c>
    </row>
    <row r="376" spans="1:10" x14ac:dyDescent="0.25">
      <c r="A376" s="3" t="s">
        <v>443</v>
      </c>
      <c r="B376" s="3" t="s">
        <v>1385</v>
      </c>
      <c r="C376" s="3" t="s">
        <v>12</v>
      </c>
      <c r="D376" s="3">
        <v>34.99</v>
      </c>
      <c r="E376" s="3" t="s">
        <v>1107</v>
      </c>
      <c r="F376" s="3">
        <v>9</v>
      </c>
      <c r="G376" s="3" t="s">
        <v>1386</v>
      </c>
      <c r="H376" s="3">
        <v>110</v>
      </c>
      <c r="I376" s="3" t="s">
        <v>1387</v>
      </c>
      <c r="J376" s="3" t="s">
        <v>1388</v>
      </c>
    </row>
    <row r="377" spans="1:10" x14ac:dyDescent="0.25">
      <c r="A377" s="1" t="s">
        <v>1568</v>
      </c>
      <c r="B377" s="1" t="s">
        <v>2494</v>
      </c>
      <c r="C377" s="1" t="s">
        <v>2495</v>
      </c>
      <c r="D377" s="1">
        <v>34.99</v>
      </c>
      <c r="E377" s="1" t="s">
        <v>1107</v>
      </c>
      <c r="F377" s="1">
        <v>9</v>
      </c>
      <c r="G377" s="1" t="s">
        <v>2496</v>
      </c>
      <c r="H377" s="1">
        <v>30</v>
      </c>
      <c r="I377" s="1" t="s">
        <v>2497</v>
      </c>
      <c r="J377" s="1" t="s">
        <v>2498</v>
      </c>
    </row>
    <row r="378" spans="1:10" x14ac:dyDescent="0.25">
      <c r="A378" s="1" t="s">
        <v>220</v>
      </c>
      <c r="B378" s="1" t="s">
        <v>3058</v>
      </c>
      <c r="C378" s="1" t="s">
        <v>12</v>
      </c>
      <c r="D378" s="1">
        <v>35.99</v>
      </c>
      <c r="E378" s="1" t="s">
        <v>1427</v>
      </c>
      <c r="F378" s="1">
        <v>9</v>
      </c>
      <c r="G378" s="1" t="s">
        <v>3059</v>
      </c>
      <c r="H378" s="1">
        <v>49</v>
      </c>
      <c r="I378" s="1" t="s">
        <v>3060</v>
      </c>
      <c r="J378" s="1" t="s">
        <v>1388</v>
      </c>
    </row>
    <row r="379" spans="1:10" x14ac:dyDescent="0.25">
      <c r="A379" s="3" t="s">
        <v>220</v>
      </c>
      <c r="B379" s="3" t="s">
        <v>3073</v>
      </c>
      <c r="C379" s="3" t="s">
        <v>12</v>
      </c>
      <c r="D379" s="3">
        <v>38.99</v>
      </c>
      <c r="E379" s="3" t="s">
        <v>1205</v>
      </c>
      <c r="F379" s="3">
        <v>9</v>
      </c>
      <c r="G379" s="3" t="s">
        <v>3074</v>
      </c>
      <c r="H379" s="3">
        <v>23</v>
      </c>
      <c r="I379" s="3" t="s">
        <v>3075</v>
      </c>
      <c r="J379" s="3" t="s">
        <v>1571</v>
      </c>
    </row>
    <row r="380" spans="1:10" x14ac:dyDescent="0.25">
      <c r="A380" s="3" t="s">
        <v>10</v>
      </c>
      <c r="B380" s="3" t="s">
        <v>11</v>
      </c>
      <c r="C380" s="3" t="s">
        <v>12</v>
      </c>
      <c r="D380" s="3">
        <v>44.49</v>
      </c>
      <c r="E380" s="3" t="s">
        <v>2328</v>
      </c>
      <c r="F380" s="3">
        <v>9</v>
      </c>
      <c r="G380" s="3" t="s">
        <v>2329</v>
      </c>
      <c r="H380" s="3">
        <v>5</v>
      </c>
      <c r="I380" s="3" t="s">
        <v>2330</v>
      </c>
      <c r="J380" s="3" t="s">
        <v>46</v>
      </c>
    </row>
    <row r="381" spans="1:10" x14ac:dyDescent="0.25">
      <c r="A381" s="1" t="s">
        <v>10</v>
      </c>
      <c r="B381" s="1" t="s">
        <v>11</v>
      </c>
      <c r="C381" s="1" t="s">
        <v>12</v>
      </c>
      <c r="D381" s="1">
        <v>44.97</v>
      </c>
      <c r="E381" s="1" t="s">
        <v>3853</v>
      </c>
      <c r="F381" s="1">
        <v>9</v>
      </c>
      <c r="G381" s="1" t="s">
        <v>3854</v>
      </c>
      <c r="H381" s="1">
        <v>2</v>
      </c>
      <c r="I381" s="1" t="s">
        <v>3855</v>
      </c>
      <c r="J381" s="1" t="s">
        <v>46</v>
      </c>
    </row>
    <row r="382" spans="1:10" x14ac:dyDescent="0.25">
      <c r="A382" s="1" t="s">
        <v>371</v>
      </c>
      <c r="B382" s="1" t="s">
        <v>1346</v>
      </c>
      <c r="C382" s="1" t="s">
        <v>55</v>
      </c>
      <c r="D382" s="1">
        <v>48.88</v>
      </c>
      <c r="E382" s="1" t="s">
        <v>373</v>
      </c>
      <c r="F382" s="1">
        <v>9</v>
      </c>
      <c r="G382" s="1" t="s">
        <v>1347</v>
      </c>
      <c r="H382" s="1">
        <v>51</v>
      </c>
      <c r="I382" s="1" t="s">
        <v>1348</v>
      </c>
      <c r="J382" s="1" t="s">
        <v>219</v>
      </c>
    </row>
    <row r="383" spans="1:10" x14ac:dyDescent="0.25">
      <c r="A383" s="1" t="s">
        <v>383</v>
      </c>
      <c r="B383" s="1" t="s">
        <v>3292</v>
      </c>
      <c r="C383" s="1" t="s">
        <v>510</v>
      </c>
      <c r="D383" s="1">
        <v>49.99</v>
      </c>
      <c r="E383" s="1" t="s">
        <v>623</v>
      </c>
      <c r="F383" s="1">
        <v>9</v>
      </c>
      <c r="G383" s="1" t="s">
        <v>3293</v>
      </c>
      <c r="H383" s="1">
        <v>13</v>
      </c>
      <c r="I383" s="1" t="s">
        <v>3294</v>
      </c>
      <c r="J383" s="1" t="s">
        <v>3295</v>
      </c>
    </row>
    <row r="384" spans="1:10" x14ac:dyDescent="0.25">
      <c r="A384" s="3" t="s">
        <v>162</v>
      </c>
      <c r="B384" s="3" t="s">
        <v>3341</v>
      </c>
      <c r="C384" s="3" t="s">
        <v>55</v>
      </c>
      <c r="D384" s="3">
        <v>53.99</v>
      </c>
      <c r="E384" s="3" t="s">
        <v>1158</v>
      </c>
      <c r="F384" s="3">
        <v>9</v>
      </c>
      <c r="G384" s="3" t="s">
        <v>3342</v>
      </c>
      <c r="H384" s="3">
        <v>3</v>
      </c>
      <c r="I384" s="3" t="s">
        <v>3343</v>
      </c>
      <c r="J384" s="3" t="s">
        <v>46</v>
      </c>
    </row>
    <row r="385" spans="1:10" x14ac:dyDescent="0.25">
      <c r="A385" s="3" t="s">
        <v>599</v>
      </c>
      <c r="B385" s="3" t="s">
        <v>1082</v>
      </c>
      <c r="C385" s="3" t="s">
        <v>12</v>
      </c>
      <c r="D385" s="3">
        <v>69.989999999999995</v>
      </c>
      <c r="E385" s="3" t="s">
        <v>1083</v>
      </c>
      <c r="F385" s="3">
        <v>9</v>
      </c>
      <c r="G385" s="3" t="s">
        <v>1084</v>
      </c>
      <c r="H385" s="3">
        <v>25</v>
      </c>
      <c r="I385" s="3" t="s">
        <v>1085</v>
      </c>
      <c r="J385" s="3" t="s">
        <v>285</v>
      </c>
    </row>
    <row r="386" spans="1:10" x14ac:dyDescent="0.25">
      <c r="A386" s="3" t="s">
        <v>383</v>
      </c>
      <c r="B386" s="3" t="s">
        <v>3160</v>
      </c>
      <c r="C386" s="3" t="s">
        <v>385</v>
      </c>
      <c r="D386" s="3">
        <v>76.989999999999995</v>
      </c>
      <c r="E386" s="3" t="s">
        <v>3161</v>
      </c>
      <c r="F386" s="3">
        <v>9</v>
      </c>
      <c r="G386" s="3" t="s">
        <v>2438</v>
      </c>
      <c r="H386" s="3">
        <v>1</v>
      </c>
      <c r="I386" s="3" t="s">
        <v>3162</v>
      </c>
      <c r="J386" s="3" t="s">
        <v>571</v>
      </c>
    </row>
    <row r="387" spans="1:10" x14ac:dyDescent="0.25">
      <c r="A387" s="3" t="s">
        <v>383</v>
      </c>
      <c r="B387" s="3" t="s">
        <v>2437</v>
      </c>
      <c r="C387" s="3" t="s">
        <v>385</v>
      </c>
      <c r="D387" s="3">
        <v>79.989999999999995</v>
      </c>
      <c r="E387" s="3" t="s">
        <v>19</v>
      </c>
      <c r="F387" s="3">
        <v>9</v>
      </c>
      <c r="G387" s="3" t="s">
        <v>2438</v>
      </c>
      <c r="H387" s="3">
        <v>1</v>
      </c>
      <c r="I387" s="3" t="s">
        <v>775</v>
      </c>
      <c r="J387" s="3" t="s">
        <v>571</v>
      </c>
    </row>
    <row r="388" spans="1:10" x14ac:dyDescent="0.25">
      <c r="A388" s="1" t="s">
        <v>383</v>
      </c>
      <c r="B388" s="1" t="s">
        <v>3808</v>
      </c>
      <c r="C388" s="1" t="s">
        <v>385</v>
      </c>
      <c r="D388" s="1">
        <v>79.989999999999995</v>
      </c>
      <c r="E388" s="1" t="s">
        <v>19</v>
      </c>
      <c r="F388" s="1">
        <v>9</v>
      </c>
      <c r="G388" s="1" t="s">
        <v>3809</v>
      </c>
      <c r="H388" s="1">
        <v>7</v>
      </c>
      <c r="I388" s="1" t="s">
        <v>3810</v>
      </c>
      <c r="J388" s="1" t="s">
        <v>571</v>
      </c>
    </row>
    <row r="389" spans="1:10" x14ac:dyDescent="0.25">
      <c r="A389" s="3" t="s">
        <v>3087</v>
      </c>
      <c r="B389" s="3" t="s">
        <v>3088</v>
      </c>
      <c r="C389" s="3" t="s">
        <v>12</v>
      </c>
      <c r="D389" s="3">
        <v>108.99</v>
      </c>
      <c r="E389" s="3" t="s">
        <v>3089</v>
      </c>
      <c r="F389" s="3">
        <v>9</v>
      </c>
      <c r="G389" s="3" t="s">
        <v>3090</v>
      </c>
      <c r="H389" s="3">
        <v>11</v>
      </c>
      <c r="I389" s="3" t="s">
        <v>3091</v>
      </c>
      <c r="J389" s="3" t="s">
        <v>3092</v>
      </c>
    </row>
    <row r="390" spans="1:10" x14ac:dyDescent="0.25">
      <c r="A390" s="3" t="s">
        <v>1891</v>
      </c>
      <c r="B390" s="3" t="s">
        <v>1892</v>
      </c>
      <c r="C390" s="3" t="s">
        <v>12</v>
      </c>
      <c r="D390" s="3">
        <v>174.99</v>
      </c>
      <c r="E390" s="3" t="s">
        <v>1893</v>
      </c>
      <c r="F390" s="3">
        <v>9</v>
      </c>
      <c r="G390" s="3" t="s">
        <v>1196</v>
      </c>
      <c r="H390" s="3">
        <v>14</v>
      </c>
      <c r="I390" s="3" t="s">
        <v>1894</v>
      </c>
      <c r="J390" s="3" t="s">
        <v>1895</v>
      </c>
    </row>
    <row r="391" spans="1:10" x14ac:dyDescent="0.25">
      <c r="A391" s="3" t="s">
        <v>2528</v>
      </c>
      <c r="B391" s="3" t="s">
        <v>2529</v>
      </c>
      <c r="C391" s="3" t="s">
        <v>510</v>
      </c>
      <c r="D391" s="3">
        <v>1.99</v>
      </c>
      <c r="E391" s="3" t="s">
        <v>2530</v>
      </c>
      <c r="F391" s="3">
        <v>10</v>
      </c>
      <c r="G391" s="3" t="s">
        <v>2531</v>
      </c>
      <c r="H391" s="3">
        <v>4912</v>
      </c>
      <c r="I391" s="3" t="s">
        <v>2532</v>
      </c>
      <c r="J391" s="3" t="s">
        <v>651</v>
      </c>
    </row>
    <row r="392" spans="1:10" x14ac:dyDescent="0.25">
      <c r="A392" s="3" t="s">
        <v>383</v>
      </c>
      <c r="B392" s="3" t="s">
        <v>2286</v>
      </c>
      <c r="C392" s="3" t="s">
        <v>385</v>
      </c>
      <c r="D392" s="3">
        <v>4.95</v>
      </c>
      <c r="E392" s="3" t="s">
        <v>2287</v>
      </c>
      <c r="F392" s="3">
        <v>10</v>
      </c>
      <c r="G392" s="3" t="s">
        <v>2288</v>
      </c>
      <c r="H392" s="3">
        <v>3954</v>
      </c>
      <c r="I392" s="3" t="s">
        <v>2289</v>
      </c>
      <c r="J392" s="3" t="s">
        <v>754</v>
      </c>
    </row>
    <row r="393" spans="1:10" x14ac:dyDescent="0.25">
      <c r="A393" s="1" t="s">
        <v>1818</v>
      </c>
      <c r="B393" s="1" t="s">
        <v>1819</v>
      </c>
      <c r="C393" s="1" t="s">
        <v>12</v>
      </c>
      <c r="D393" s="1">
        <v>5.5</v>
      </c>
      <c r="E393" s="1" t="s">
        <v>1820</v>
      </c>
      <c r="F393" s="1">
        <v>10</v>
      </c>
      <c r="G393" s="1" t="s">
        <v>1821</v>
      </c>
      <c r="H393" s="1">
        <v>540</v>
      </c>
      <c r="I393" s="1" t="s">
        <v>1822</v>
      </c>
      <c r="J393" s="1" t="s">
        <v>1823</v>
      </c>
    </row>
    <row r="394" spans="1:10" x14ac:dyDescent="0.25">
      <c r="A394" s="1" t="s">
        <v>65</v>
      </c>
      <c r="B394" s="1" t="s">
        <v>3455</v>
      </c>
      <c r="C394" s="1" t="s">
        <v>510</v>
      </c>
      <c r="D394" s="1">
        <v>7.2</v>
      </c>
      <c r="E394" s="1" t="s">
        <v>3456</v>
      </c>
      <c r="F394" s="1">
        <v>10</v>
      </c>
      <c r="G394" s="1" t="s">
        <v>269</v>
      </c>
      <c r="H394" s="1">
        <v>128</v>
      </c>
      <c r="I394" s="1" t="s">
        <v>3457</v>
      </c>
      <c r="J394" s="1" t="s">
        <v>3458</v>
      </c>
    </row>
    <row r="395" spans="1:10" x14ac:dyDescent="0.25">
      <c r="A395" s="1" t="s">
        <v>71</v>
      </c>
      <c r="B395" s="1" t="s">
        <v>2907</v>
      </c>
      <c r="C395" s="1" t="s">
        <v>12</v>
      </c>
      <c r="D395" s="1">
        <v>7.5</v>
      </c>
      <c r="E395" s="1" t="s">
        <v>2908</v>
      </c>
      <c r="F395" s="1">
        <v>10</v>
      </c>
      <c r="G395" s="1" t="s">
        <v>2909</v>
      </c>
      <c r="H395" s="1">
        <v>171</v>
      </c>
      <c r="I395" s="1" t="s">
        <v>2910</v>
      </c>
      <c r="J395" s="1" t="s">
        <v>122</v>
      </c>
    </row>
    <row r="396" spans="1:10" x14ac:dyDescent="0.25">
      <c r="A396" s="3" t="s">
        <v>599</v>
      </c>
      <c r="B396" s="3" t="s">
        <v>1783</v>
      </c>
      <c r="C396" s="3" t="s">
        <v>12</v>
      </c>
      <c r="D396" s="3">
        <v>7.95</v>
      </c>
      <c r="E396" s="3" t="s">
        <v>1784</v>
      </c>
      <c r="F396" s="3">
        <v>10</v>
      </c>
      <c r="G396" s="3" t="s">
        <v>1785</v>
      </c>
      <c r="H396" s="3">
        <v>162</v>
      </c>
      <c r="I396" s="3" t="s">
        <v>1786</v>
      </c>
      <c r="J396" s="3" t="s">
        <v>1375</v>
      </c>
    </row>
    <row r="397" spans="1:10" x14ac:dyDescent="0.25">
      <c r="A397" s="3" t="s">
        <v>594</v>
      </c>
      <c r="B397" s="3" t="s">
        <v>2104</v>
      </c>
      <c r="C397" s="3" t="s">
        <v>510</v>
      </c>
      <c r="D397" s="3">
        <v>7.99</v>
      </c>
      <c r="E397" s="3" t="s">
        <v>2066</v>
      </c>
      <c r="F397" s="3">
        <v>10</v>
      </c>
      <c r="G397" s="3" t="s">
        <v>2105</v>
      </c>
      <c r="H397" s="3">
        <v>73</v>
      </c>
      <c r="I397" s="3" t="s">
        <v>39</v>
      </c>
      <c r="J397" s="3" t="s">
        <v>1413</v>
      </c>
    </row>
    <row r="398" spans="1:10" x14ac:dyDescent="0.25">
      <c r="A398" s="1" t="s">
        <v>238</v>
      </c>
      <c r="B398" s="1" t="s">
        <v>647</v>
      </c>
      <c r="C398" s="1" t="s">
        <v>12</v>
      </c>
      <c r="D398" s="1">
        <v>7.99</v>
      </c>
      <c r="E398" s="1" t="s">
        <v>648</v>
      </c>
      <c r="F398" s="1">
        <v>10</v>
      </c>
      <c r="G398" s="1" t="s">
        <v>649</v>
      </c>
      <c r="H398" s="1">
        <v>333</v>
      </c>
      <c r="I398" s="1" t="s">
        <v>650</v>
      </c>
      <c r="J398" s="1" t="s">
        <v>651</v>
      </c>
    </row>
    <row r="399" spans="1:10" x14ac:dyDescent="0.25">
      <c r="A399" s="3" t="s">
        <v>2964</v>
      </c>
      <c r="B399" s="3" t="s">
        <v>2965</v>
      </c>
      <c r="C399" s="3" t="s">
        <v>12</v>
      </c>
      <c r="D399" s="3">
        <v>8</v>
      </c>
      <c r="E399" s="3" t="s">
        <v>2966</v>
      </c>
      <c r="F399" s="3">
        <v>10</v>
      </c>
      <c r="G399" s="3" t="s">
        <v>2123</v>
      </c>
      <c r="H399" s="3">
        <v>34</v>
      </c>
      <c r="I399" s="3" t="s">
        <v>2967</v>
      </c>
      <c r="J399" s="3" t="s">
        <v>122</v>
      </c>
    </row>
    <row r="400" spans="1:10" x14ac:dyDescent="0.25">
      <c r="A400" s="1" t="s">
        <v>3344</v>
      </c>
      <c r="B400" s="1" t="s">
        <v>3345</v>
      </c>
      <c r="C400" s="1" t="s">
        <v>510</v>
      </c>
      <c r="D400" s="1">
        <v>8.34</v>
      </c>
      <c r="E400" s="1" t="s">
        <v>3346</v>
      </c>
      <c r="F400" s="1">
        <v>10</v>
      </c>
      <c r="G400" s="1" t="s">
        <v>3347</v>
      </c>
      <c r="H400" s="1">
        <v>409</v>
      </c>
      <c r="I400" s="1" t="s">
        <v>3348</v>
      </c>
      <c r="J400" s="1" t="s">
        <v>3349</v>
      </c>
    </row>
    <row r="401" spans="1:10" x14ac:dyDescent="0.25">
      <c r="A401" s="1" t="s">
        <v>135</v>
      </c>
      <c r="B401" s="1" t="s">
        <v>3518</v>
      </c>
      <c r="C401" s="1" t="s">
        <v>510</v>
      </c>
      <c r="D401" s="1">
        <v>8.99</v>
      </c>
      <c r="E401" s="1" t="s">
        <v>1271</v>
      </c>
      <c r="F401" s="1">
        <v>10</v>
      </c>
      <c r="G401" s="1" t="s">
        <v>3519</v>
      </c>
      <c r="H401" s="1">
        <v>120</v>
      </c>
      <c r="I401" s="1" t="s">
        <v>3520</v>
      </c>
      <c r="J401" s="1" t="s">
        <v>3521</v>
      </c>
    </row>
    <row r="402" spans="1:10" x14ac:dyDescent="0.25">
      <c r="A402" s="3" t="s">
        <v>238</v>
      </c>
      <c r="B402" s="3" t="s">
        <v>1270</v>
      </c>
      <c r="C402" s="3" t="s">
        <v>12</v>
      </c>
      <c r="D402" s="3">
        <v>8.99</v>
      </c>
      <c r="E402" s="3" t="s">
        <v>1271</v>
      </c>
      <c r="F402" s="3">
        <v>10</v>
      </c>
      <c r="G402" s="3" t="s">
        <v>1272</v>
      </c>
      <c r="H402" s="3">
        <v>344</v>
      </c>
      <c r="I402" s="3" t="s">
        <v>1273</v>
      </c>
      <c r="J402" s="3" t="s">
        <v>1274</v>
      </c>
    </row>
    <row r="403" spans="1:10" x14ac:dyDescent="0.25">
      <c r="A403" s="3" t="s">
        <v>2392</v>
      </c>
      <c r="B403" s="3" t="s">
        <v>2393</v>
      </c>
      <c r="C403" s="3" t="s">
        <v>2394</v>
      </c>
      <c r="D403" s="3">
        <v>9.25</v>
      </c>
      <c r="E403" s="3" t="s">
        <v>2395</v>
      </c>
      <c r="F403" s="3">
        <v>10</v>
      </c>
      <c r="G403" s="3" t="s">
        <v>942</v>
      </c>
      <c r="H403" s="3">
        <v>30</v>
      </c>
      <c r="I403" s="3" t="s">
        <v>2396</v>
      </c>
      <c r="J403" s="3" t="s">
        <v>2281</v>
      </c>
    </row>
    <row r="404" spans="1:10" x14ac:dyDescent="0.25">
      <c r="A404" s="3" t="s">
        <v>679</v>
      </c>
      <c r="B404" s="3" t="s">
        <v>680</v>
      </c>
      <c r="C404" s="3" t="s">
        <v>12</v>
      </c>
      <c r="D404" s="3">
        <v>9.25</v>
      </c>
      <c r="E404" s="3" t="s">
        <v>681</v>
      </c>
      <c r="F404" s="3">
        <v>10</v>
      </c>
      <c r="G404" s="3" t="s">
        <v>682</v>
      </c>
      <c r="H404" s="3">
        <v>290</v>
      </c>
      <c r="I404" s="3" t="s">
        <v>683</v>
      </c>
      <c r="J404" s="3" t="s">
        <v>183</v>
      </c>
    </row>
    <row r="405" spans="1:10" x14ac:dyDescent="0.25">
      <c r="A405" s="1" t="s">
        <v>53</v>
      </c>
      <c r="B405" s="1" t="s">
        <v>3428</v>
      </c>
      <c r="C405" s="1" t="s">
        <v>3226</v>
      </c>
      <c r="D405" s="1">
        <v>9.39</v>
      </c>
      <c r="E405" s="1" t="s">
        <v>3429</v>
      </c>
      <c r="F405" s="1">
        <v>10</v>
      </c>
      <c r="G405" s="1" t="s">
        <v>3430</v>
      </c>
      <c r="H405" s="1">
        <v>336</v>
      </c>
      <c r="I405" s="1" t="s">
        <v>3431</v>
      </c>
      <c r="J405" s="1" t="s">
        <v>177</v>
      </c>
    </row>
    <row r="406" spans="1:10" x14ac:dyDescent="0.25">
      <c r="A406" s="3" t="s">
        <v>520</v>
      </c>
      <c r="B406" s="3" t="s">
        <v>603</v>
      </c>
      <c r="C406" s="3" t="s">
        <v>12</v>
      </c>
      <c r="D406" s="3">
        <v>9.6999999999999993</v>
      </c>
      <c r="E406" s="3" t="s">
        <v>604</v>
      </c>
      <c r="F406" s="3">
        <v>10</v>
      </c>
      <c r="G406" s="3" t="s">
        <v>605</v>
      </c>
      <c r="H406" s="3">
        <v>2</v>
      </c>
      <c r="I406" s="3" t="s">
        <v>39</v>
      </c>
      <c r="J406" s="3" t="s">
        <v>318</v>
      </c>
    </row>
    <row r="407" spans="1:10" x14ac:dyDescent="0.25">
      <c r="A407" s="1" t="s">
        <v>53</v>
      </c>
      <c r="B407" s="1" t="s">
        <v>1462</v>
      </c>
      <c r="C407" s="1" t="s">
        <v>55</v>
      </c>
      <c r="D407" s="1">
        <v>9.92</v>
      </c>
      <c r="E407" s="1" t="s">
        <v>1463</v>
      </c>
      <c r="F407" s="1">
        <v>10</v>
      </c>
      <c r="G407" s="1" t="s">
        <v>1464</v>
      </c>
      <c r="H407" s="1">
        <v>5971</v>
      </c>
      <c r="I407" s="1" t="s">
        <v>1465</v>
      </c>
      <c r="J407" s="1" t="s">
        <v>177</v>
      </c>
    </row>
    <row r="408" spans="1:10" x14ac:dyDescent="0.25">
      <c r="A408" s="1" t="s">
        <v>53</v>
      </c>
      <c r="B408" s="1" t="s">
        <v>2024</v>
      </c>
      <c r="C408" s="1" t="s">
        <v>55</v>
      </c>
      <c r="D408" s="1">
        <v>9.94</v>
      </c>
      <c r="E408" s="1" t="s">
        <v>2025</v>
      </c>
      <c r="F408" s="1">
        <v>10</v>
      </c>
      <c r="G408" s="1" t="s">
        <v>2026</v>
      </c>
      <c r="H408" s="1">
        <v>4775</v>
      </c>
      <c r="I408" s="1" t="s">
        <v>2027</v>
      </c>
      <c r="J408" s="1" t="s">
        <v>177</v>
      </c>
    </row>
    <row r="409" spans="1:10" x14ac:dyDescent="0.25">
      <c r="A409" s="3" t="s">
        <v>41</v>
      </c>
      <c r="B409" s="3" t="s">
        <v>1412</v>
      </c>
      <c r="C409" s="3" t="s">
        <v>12</v>
      </c>
      <c r="D409" s="3">
        <v>9.99</v>
      </c>
      <c r="E409" s="3" t="s">
        <v>1373</v>
      </c>
      <c r="F409" s="3">
        <v>10</v>
      </c>
      <c r="G409" s="3" t="s">
        <v>421</v>
      </c>
      <c r="H409" s="3">
        <v>10</v>
      </c>
      <c r="I409" s="3" t="s">
        <v>39</v>
      </c>
      <c r="J409" s="3" t="s">
        <v>1413</v>
      </c>
    </row>
    <row r="410" spans="1:10" x14ac:dyDescent="0.25">
      <c r="A410" s="3" t="s">
        <v>599</v>
      </c>
      <c r="B410" s="3" t="s">
        <v>1372</v>
      </c>
      <c r="C410" s="3" t="s">
        <v>12</v>
      </c>
      <c r="D410" s="3">
        <v>9.99</v>
      </c>
      <c r="E410" s="3" t="s">
        <v>1373</v>
      </c>
      <c r="F410" s="3">
        <v>10</v>
      </c>
      <c r="G410" s="3" t="s">
        <v>1126</v>
      </c>
      <c r="H410" s="3">
        <v>65</v>
      </c>
      <c r="I410" s="3" t="s">
        <v>1374</v>
      </c>
      <c r="J410" s="3" t="s">
        <v>1375</v>
      </c>
    </row>
    <row r="411" spans="1:10" x14ac:dyDescent="0.25">
      <c r="A411" s="3" t="s">
        <v>2294</v>
      </c>
      <c r="B411" s="3" t="s">
        <v>2295</v>
      </c>
      <c r="C411" s="3" t="s">
        <v>12</v>
      </c>
      <c r="D411" s="3">
        <v>9.99</v>
      </c>
      <c r="E411" s="3" t="s">
        <v>2296</v>
      </c>
      <c r="F411" s="3">
        <v>10</v>
      </c>
      <c r="G411" s="3" t="s">
        <v>1221</v>
      </c>
      <c r="H411" s="3">
        <v>44</v>
      </c>
      <c r="I411" s="3" t="s">
        <v>2297</v>
      </c>
      <c r="J411" s="3" t="s">
        <v>225</v>
      </c>
    </row>
    <row r="412" spans="1:10" x14ac:dyDescent="0.25">
      <c r="A412" s="1" t="s">
        <v>319</v>
      </c>
      <c r="B412" s="1" t="s">
        <v>3755</v>
      </c>
      <c r="C412" s="1" t="s">
        <v>12</v>
      </c>
      <c r="D412" s="1">
        <v>10</v>
      </c>
      <c r="E412" s="1" t="s">
        <v>2956</v>
      </c>
      <c r="F412" s="1">
        <v>10</v>
      </c>
      <c r="G412" s="1" t="s">
        <v>1268</v>
      </c>
      <c r="H412" s="1">
        <v>150</v>
      </c>
      <c r="I412" s="1" t="s">
        <v>3756</v>
      </c>
      <c r="J412" s="1" t="s">
        <v>122</v>
      </c>
    </row>
    <row r="413" spans="1:10" x14ac:dyDescent="0.25">
      <c r="A413" s="1" t="s">
        <v>2954</v>
      </c>
      <c r="B413" s="1" t="s">
        <v>2955</v>
      </c>
      <c r="C413" s="1" t="s">
        <v>55</v>
      </c>
      <c r="D413" s="1">
        <v>10</v>
      </c>
      <c r="E413" s="1" t="s">
        <v>2956</v>
      </c>
      <c r="F413" s="1">
        <v>10</v>
      </c>
      <c r="G413" s="1" t="s">
        <v>2957</v>
      </c>
      <c r="H413" s="1">
        <v>50</v>
      </c>
      <c r="I413" s="1" t="s">
        <v>39</v>
      </c>
      <c r="J413" s="1" t="s">
        <v>122</v>
      </c>
    </row>
    <row r="414" spans="1:10" x14ac:dyDescent="0.25">
      <c r="A414" s="1" t="s">
        <v>162</v>
      </c>
      <c r="B414" s="1" t="s">
        <v>1928</v>
      </c>
      <c r="C414" s="1" t="s">
        <v>55</v>
      </c>
      <c r="D414" s="1">
        <v>10</v>
      </c>
      <c r="E414" s="1" t="s">
        <v>1929</v>
      </c>
      <c r="F414" s="1">
        <v>10</v>
      </c>
      <c r="G414" s="1" t="s">
        <v>343</v>
      </c>
      <c r="H414" s="1">
        <v>110</v>
      </c>
      <c r="I414" s="1" t="s">
        <v>1930</v>
      </c>
      <c r="J414" s="1" t="s">
        <v>1931</v>
      </c>
    </row>
    <row r="415" spans="1:10" x14ac:dyDescent="0.25">
      <c r="A415" s="3" t="s">
        <v>540</v>
      </c>
      <c r="B415" s="3" t="s">
        <v>3006</v>
      </c>
      <c r="C415" s="3" t="s">
        <v>12</v>
      </c>
      <c r="D415" s="3">
        <v>10.35</v>
      </c>
      <c r="E415" s="3" t="s">
        <v>3007</v>
      </c>
      <c r="F415" s="3">
        <v>10</v>
      </c>
      <c r="G415" s="3" t="s">
        <v>3008</v>
      </c>
      <c r="H415" s="3">
        <v>182</v>
      </c>
      <c r="I415" s="3" t="s">
        <v>3009</v>
      </c>
      <c r="J415" s="3" t="s">
        <v>3010</v>
      </c>
    </row>
    <row r="416" spans="1:10" x14ac:dyDescent="0.25">
      <c r="A416" s="1" t="s">
        <v>2537</v>
      </c>
      <c r="B416" s="1" t="s">
        <v>3668</v>
      </c>
      <c r="C416" s="1" t="s">
        <v>233</v>
      </c>
      <c r="D416" s="1">
        <v>10.98</v>
      </c>
      <c r="E416" s="1" t="s">
        <v>3669</v>
      </c>
      <c r="F416" s="1">
        <v>10</v>
      </c>
      <c r="G416" s="1" t="s">
        <v>3670</v>
      </c>
      <c r="H416" s="1">
        <v>279</v>
      </c>
      <c r="I416" s="1" t="s">
        <v>3671</v>
      </c>
      <c r="J416" s="1" t="s">
        <v>177</v>
      </c>
    </row>
    <row r="417" spans="1:10" x14ac:dyDescent="0.25">
      <c r="A417" s="1" t="s">
        <v>3731</v>
      </c>
      <c r="B417" s="1" t="s">
        <v>3732</v>
      </c>
      <c r="C417" s="1" t="s">
        <v>12</v>
      </c>
      <c r="D417" s="1">
        <v>10.99</v>
      </c>
      <c r="E417" s="1" t="s">
        <v>522</v>
      </c>
      <c r="F417" s="1">
        <v>10</v>
      </c>
      <c r="G417" s="1" t="s">
        <v>1911</v>
      </c>
      <c r="H417" s="1">
        <v>104</v>
      </c>
      <c r="I417" s="1" t="s">
        <v>3733</v>
      </c>
      <c r="J417" s="1" t="s">
        <v>96</v>
      </c>
    </row>
    <row r="418" spans="1:10" x14ac:dyDescent="0.25">
      <c r="A418" s="3" t="s">
        <v>644</v>
      </c>
      <c r="B418" s="3" t="s">
        <v>645</v>
      </c>
      <c r="C418" s="3" t="s">
        <v>12</v>
      </c>
      <c r="D418" s="3">
        <v>10.99</v>
      </c>
      <c r="E418" s="3" t="s">
        <v>522</v>
      </c>
      <c r="F418" s="3">
        <v>10</v>
      </c>
      <c r="G418" s="3" t="s">
        <v>381</v>
      </c>
      <c r="H418" s="3">
        <v>29</v>
      </c>
      <c r="I418" s="3" t="s">
        <v>646</v>
      </c>
      <c r="J418" s="3" t="s">
        <v>524</v>
      </c>
    </row>
    <row r="419" spans="1:10" x14ac:dyDescent="0.25">
      <c r="A419" s="1" t="s">
        <v>520</v>
      </c>
      <c r="B419" s="1" t="s">
        <v>521</v>
      </c>
      <c r="C419" s="1" t="s">
        <v>510</v>
      </c>
      <c r="D419" s="1">
        <v>10.99</v>
      </c>
      <c r="E419" s="1" t="s">
        <v>522</v>
      </c>
      <c r="F419" s="1">
        <v>10</v>
      </c>
      <c r="G419" s="1" t="s">
        <v>100</v>
      </c>
      <c r="H419" s="1">
        <v>94</v>
      </c>
      <c r="I419" s="1" t="s">
        <v>523</v>
      </c>
      <c r="J419" s="1" t="s">
        <v>524</v>
      </c>
    </row>
    <row r="420" spans="1:10" x14ac:dyDescent="0.25">
      <c r="A420" s="3" t="s">
        <v>117</v>
      </c>
      <c r="B420" s="3" t="s">
        <v>118</v>
      </c>
      <c r="C420" s="3" t="s">
        <v>12</v>
      </c>
      <c r="D420" s="3">
        <v>11</v>
      </c>
      <c r="E420" s="3" t="s">
        <v>119</v>
      </c>
      <c r="F420" s="3">
        <v>10</v>
      </c>
      <c r="G420" s="3" t="s">
        <v>120</v>
      </c>
      <c r="H420" s="3">
        <v>1613</v>
      </c>
      <c r="I420" s="3" t="s">
        <v>121</v>
      </c>
      <c r="J420" s="3" t="s">
        <v>122</v>
      </c>
    </row>
    <row r="421" spans="1:10" x14ac:dyDescent="0.25">
      <c r="A421" s="1" t="s">
        <v>319</v>
      </c>
      <c r="B421" s="1" t="s">
        <v>3550</v>
      </c>
      <c r="C421" s="1" t="s">
        <v>12</v>
      </c>
      <c r="D421" s="1">
        <v>11.49</v>
      </c>
      <c r="E421" s="1" t="s">
        <v>3551</v>
      </c>
      <c r="F421" s="1">
        <v>10</v>
      </c>
      <c r="G421" s="1" t="s">
        <v>1677</v>
      </c>
      <c r="H421" s="1">
        <v>20</v>
      </c>
      <c r="I421" s="1" t="s">
        <v>3552</v>
      </c>
      <c r="J421" s="1" t="s">
        <v>3553</v>
      </c>
    </row>
    <row r="422" spans="1:10" x14ac:dyDescent="0.25">
      <c r="A422" s="1" t="s">
        <v>1568</v>
      </c>
      <c r="B422" s="1" t="s">
        <v>3832</v>
      </c>
      <c r="C422" s="1" t="s">
        <v>12</v>
      </c>
      <c r="D422" s="1">
        <v>11.49</v>
      </c>
      <c r="E422" s="1" t="s">
        <v>3551</v>
      </c>
      <c r="F422" s="1">
        <v>10</v>
      </c>
      <c r="G422" s="1" t="s">
        <v>3833</v>
      </c>
      <c r="H422" s="1">
        <v>64</v>
      </c>
      <c r="I422" s="1" t="s">
        <v>39</v>
      </c>
      <c r="J422" s="1" t="s">
        <v>3834</v>
      </c>
    </row>
    <row r="423" spans="1:10" x14ac:dyDescent="0.25">
      <c r="A423" s="1" t="s">
        <v>443</v>
      </c>
      <c r="B423" s="1" t="s">
        <v>1745</v>
      </c>
      <c r="C423" s="1" t="s">
        <v>233</v>
      </c>
      <c r="D423" s="1">
        <v>11.88</v>
      </c>
      <c r="E423" s="1" t="s">
        <v>1746</v>
      </c>
      <c r="F423" s="1">
        <v>10</v>
      </c>
      <c r="G423" s="1" t="s">
        <v>1747</v>
      </c>
      <c r="H423" s="1">
        <v>47</v>
      </c>
      <c r="I423" s="1" t="s">
        <v>1748</v>
      </c>
      <c r="J423" s="1" t="s">
        <v>1749</v>
      </c>
    </row>
    <row r="424" spans="1:10" x14ac:dyDescent="0.25">
      <c r="A424" s="3" t="s">
        <v>162</v>
      </c>
      <c r="B424" s="3" t="s">
        <v>2313</v>
      </c>
      <c r="C424" s="3" t="s">
        <v>55</v>
      </c>
      <c r="D424" s="3">
        <v>11.95</v>
      </c>
      <c r="E424" s="3" t="s">
        <v>2314</v>
      </c>
      <c r="F424" s="3">
        <v>10</v>
      </c>
      <c r="G424" s="3" t="s">
        <v>2105</v>
      </c>
      <c r="H424" s="3">
        <v>73</v>
      </c>
      <c r="I424" s="3" t="s">
        <v>2315</v>
      </c>
      <c r="J424" s="3" t="s">
        <v>754</v>
      </c>
    </row>
    <row r="425" spans="1:10" x14ac:dyDescent="0.25">
      <c r="A425" s="3" t="s">
        <v>172</v>
      </c>
      <c r="B425" s="3" t="s">
        <v>3334</v>
      </c>
      <c r="C425" s="3" t="s">
        <v>12</v>
      </c>
      <c r="D425" s="3">
        <v>11.99</v>
      </c>
      <c r="E425" s="3" t="s">
        <v>2164</v>
      </c>
      <c r="F425" s="3">
        <v>10</v>
      </c>
      <c r="G425" s="3" t="s">
        <v>338</v>
      </c>
      <c r="H425" s="3">
        <v>19</v>
      </c>
      <c r="I425" s="3" t="s">
        <v>3335</v>
      </c>
      <c r="J425" s="3" t="s">
        <v>865</v>
      </c>
    </row>
    <row r="426" spans="1:10" x14ac:dyDescent="0.25">
      <c r="A426" s="1" t="s">
        <v>152</v>
      </c>
      <c r="B426" s="1" t="s">
        <v>211</v>
      </c>
      <c r="C426" s="1" t="s">
        <v>212</v>
      </c>
      <c r="D426" s="1">
        <v>12</v>
      </c>
      <c r="E426" s="1" t="s">
        <v>213</v>
      </c>
      <c r="F426" s="1">
        <v>10</v>
      </c>
      <c r="G426" s="1" t="s">
        <v>214</v>
      </c>
      <c r="H426" s="1">
        <v>59</v>
      </c>
      <c r="I426" s="1" t="s">
        <v>39</v>
      </c>
      <c r="J426" s="1" t="s">
        <v>122</v>
      </c>
    </row>
    <row r="427" spans="1:10" x14ac:dyDescent="0.25">
      <c r="A427" s="1" t="s">
        <v>77</v>
      </c>
      <c r="B427" s="1" t="s">
        <v>1683</v>
      </c>
      <c r="C427" s="1" t="s">
        <v>12</v>
      </c>
      <c r="D427" s="1">
        <v>12.49</v>
      </c>
      <c r="E427" s="1" t="s">
        <v>671</v>
      </c>
      <c r="F427" s="1">
        <v>10</v>
      </c>
      <c r="G427" s="1" t="s">
        <v>1684</v>
      </c>
      <c r="H427" s="1">
        <v>28</v>
      </c>
      <c r="I427" s="1" t="s">
        <v>1685</v>
      </c>
      <c r="J427" s="1" t="s">
        <v>865</v>
      </c>
    </row>
    <row r="428" spans="1:10" x14ac:dyDescent="0.25">
      <c r="A428" s="3" t="s">
        <v>1302</v>
      </c>
      <c r="B428" s="3" t="s">
        <v>1550</v>
      </c>
      <c r="C428" s="3" t="s">
        <v>12</v>
      </c>
      <c r="D428" s="3">
        <v>12.74</v>
      </c>
      <c r="E428" s="3" t="s">
        <v>1551</v>
      </c>
      <c r="F428" s="3">
        <v>10</v>
      </c>
      <c r="G428" s="3" t="s">
        <v>1552</v>
      </c>
      <c r="H428" s="3">
        <v>13</v>
      </c>
      <c r="I428" s="3" t="s">
        <v>1553</v>
      </c>
      <c r="J428" s="3" t="s">
        <v>1554</v>
      </c>
    </row>
    <row r="429" spans="1:10" x14ac:dyDescent="0.25">
      <c r="A429" s="1" t="s">
        <v>135</v>
      </c>
      <c r="B429" s="1" t="s">
        <v>3225</v>
      </c>
      <c r="C429" s="1" t="s">
        <v>3226</v>
      </c>
      <c r="D429" s="1">
        <v>12.95</v>
      </c>
      <c r="E429" s="1" t="s">
        <v>3227</v>
      </c>
      <c r="F429" s="1">
        <v>10</v>
      </c>
      <c r="G429" s="1" t="s">
        <v>3228</v>
      </c>
      <c r="H429" s="1">
        <v>42</v>
      </c>
      <c r="I429" s="1" t="s">
        <v>3229</v>
      </c>
      <c r="J429" s="1" t="s">
        <v>514</v>
      </c>
    </row>
    <row r="430" spans="1:10" x14ac:dyDescent="0.25">
      <c r="A430" s="3" t="s">
        <v>1580</v>
      </c>
      <c r="B430" s="3" t="s">
        <v>2674</v>
      </c>
      <c r="C430" s="3" t="s">
        <v>12</v>
      </c>
      <c r="D430" s="3">
        <v>12.99</v>
      </c>
      <c r="E430" s="3" t="s">
        <v>1215</v>
      </c>
      <c r="F430" s="3">
        <v>10</v>
      </c>
      <c r="G430" s="3" t="s">
        <v>2519</v>
      </c>
      <c r="H430" s="3">
        <v>43</v>
      </c>
      <c r="I430" s="3" t="s">
        <v>2675</v>
      </c>
      <c r="J430" s="3" t="s">
        <v>2552</v>
      </c>
    </row>
    <row r="431" spans="1:10" x14ac:dyDescent="0.25">
      <c r="A431" s="1" t="s">
        <v>327</v>
      </c>
      <c r="B431" s="1" t="s">
        <v>1376</v>
      </c>
      <c r="C431" s="1" t="s">
        <v>12</v>
      </c>
      <c r="D431" s="1">
        <v>12.99</v>
      </c>
      <c r="E431" s="1" t="s">
        <v>1215</v>
      </c>
      <c r="F431" s="1">
        <v>10</v>
      </c>
      <c r="G431" s="1" t="s">
        <v>1377</v>
      </c>
      <c r="H431" s="1">
        <v>89</v>
      </c>
      <c r="I431" s="1" t="s">
        <v>1378</v>
      </c>
      <c r="J431" s="1" t="s">
        <v>1059</v>
      </c>
    </row>
    <row r="432" spans="1:10" x14ac:dyDescent="0.25">
      <c r="A432" s="1" t="s">
        <v>1328</v>
      </c>
      <c r="B432" s="1" t="s">
        <v>1493</v>
      </c>
      <c r="C432" s="1" t="s">
        <v>12</v>
      </c>
      <c r="D432" s="1">
        <v>12.99</v>
      </c>
      <c r="E432" s="1" t="s">
        <v>1494</v>
      </c>
      <c r="F432" s="1">
        <v>10</v>
      </c>
      <c r="G432" s="1" t="s">
        <v>1495</v>
      </c>
      <c r="H432" s="1">
        <v>32</v>
      </c>
      <c r="I432" s="1" t="s">
        <v>1496</v>
      </c>
      <c r="J432" s="1" t="s">
        <v>1497</v>
      </c>
    </row>
    <row r="433" spans="1:10" x14ac:dyDescent="0.25">
      <c r="A433" s="1" t="s">
        <v>1709</v>
      </c>
      <c r="B433" s="1" t="s">
        <v>1710</v>
      </c>
      <c r="C433" s="1" t="s">
        <v>1711</v>
      </c>
      <c r="D433" s="1">
        <v>12.99</v>
      </c>
      <c r="E433" s="1" t="s">
        <v>1494</v>
      </c>
      <c r="F433" s="1">
        <v>10</v>
      </c>
      <c r="G433" s="1" t="s">
        <v>1712</v>
      </c>
      <c r="H433" s="1">
        <v>49</v>
      </c>
      <c r="I433" s="1" t="s">
        <v>1713</v>
      </c>
      <c r="J433" s="1" t="s">
        <v>318</v>
      </c>
    </row>
    <row r="434" spans="1:10" x14ac:dyDescent="0.25">
      <c r="A434" s="3" t="s">
        <v>97</v>
      </c>
      <c r="B434" s="3" t="s">
        <v>98</v>
      </c>
      <c r="C434" s="3" t="s">
        <v>12</v>
      </c>
      <c r="D434" s="3">
        <v>13</v>
      </c>
      <c r="E434" s="3" t="s">
        <v>99</v>
      </c>
      <c r="F434" s="3">
        <v>10</v>
      </c>
      <c r="G434" s="3" t="s">
        <v>100</v>
      </c>
      <c r="H434" s="3">
        <v>94</v>
      </c>
      <c r="I434" s="3" t="s">
        <v>101</v>
      </c>
      <c r="J434" s="3" t="s">
        <v>70</v>
      </c>
    </row>
    <row r="435" spans="1:10" x14ac:dyDescent="0.25">
      <c r="A435" s="1" t="s">
        <v>3606</v>
      </c>
      <c r="B435" s="1" t="s">
        <v>3607</v>
      </c>
      <c r="C435" s="1" t="s">
        <v>2012</v>
      </c>
      <c r="D435" s="1">
        <v>13.12</v>
      </c>
      <c r="E435" s="1" t="s">
        <v>3608</v>
      </c>
      <c r="F435" s="1">
        <v>10</v>
      </c>
      <c r="G435" s="1" t="s">
        <v>3609</v>
      </c>
      <c r="H435" s="1">
        <v>96</v>
      </c>
      <c r="I435" s="1" t="s">
        <v>3610</v>
      </c>
      <c r="J435" s="1" t="s">
        <v>3611</v>
      </c>
    </row>
    <row r="436" spans="1:10" x14ac:dyDescent="0.25">
      <c r="A436" s="1" t="s">
        <v>10</v>
      </c>
      <c r="B436" s="1" t="s">
        <v>2542</v>
      </c>
      <c r="C436" s="1" t="s">
        <v>2543</v>
      </c>
      <c r="D436" s="1">
        <v>13.75</v>
      </c>
      <c r="E436" s="1" t="s">
        <v>2544</v>
      </c>
      <c r="F436" s="1">
        <v>10</v>
      </c>
      <c r="G436" s="1" t="s">
        <v>2545</v>
      </c>
      <c r="H436" s="1">
        <v>52</v>
      </c>
      <c r="I436" s="1" t="s">
        <v>39</v>
      </c>
      <c r="J436" s="1" t="s">
        <v>2546</v>
      </c>
    </row>
    <row r="437" spans="1:10" x14ac:dyDescent="0.25">
      <c r="A437" s="3" t="s">
        <v>1824</v>
      </c>
      <c r="B437" s="3" t="s">
        <v>2560</v>
      </c>
      <c r="C437" s="3" t="s">
        <v>12</v>
      </c>
      <c r="D437" s="3">
        <v>13.88</v>
      </c>
      <c r="E437" s="3" t="s">
        <v>2561</v>
      </c>
      <c r="F437" s="3">
        <v>10</v>
      </c>
      <c r="G437" s="3" t="s">
        <v>217</v>
      </c>
      <c r="H437" s="3">
        <v>68</v>
      </c>
      <c r="I437" s="3" t="s">
        <v>2562</v>
      </c>
      <c r="J437" s="3" t="s">
        <v>70</v>
      </c>
    </row>
    <row r="438" spans="1:10" x14ac:dyDescent="0.25">
      <c r="A438" s="3" t="s">
        <v>1302</v>
      </c>
      <c r="B438" s="3" t="s">
        <v>3893</v>
      </c>
      <c r="C438" s="3" t="s">
        <v>12</v>
      </c>
      <c r="D438" s="3">
        <v>13.89</v>
      </c>
      <c r="E438" s="3" t="s">
        <v>1546</v>
      </c>
      <c r="F438" s="3">
        <v>10</v>
      </c>
      <c r="G438" s="3" t="s">
        <v>3894</v>
      </c>
      <c r="H438" s="3">
        <v>157</v>
      </c>
      <c r="I438" s="3" t="s">
        <v>3895</v>
      </c>
      <c r="J438" s="3" t="s">
        <v>1307</v>
      </c>
    </row>
    <row r="439" spans="1:10" x14ac:dyDescent="0.25">
      <c r="A439" s="3" t="s">
        <v>91</v>
      </c>
      <c r="B439" s="3" t="s">
        <v>2462</v>
      </c>
      <c r="C439" s="3" t="s">
        <v>12</v>
      </c>
      <c r="D439" s="3">
        <v>13.95</v>
      </c>
      <c r="E439" s="3" t="s">
        <v>2463</v>
      </c>
      <c r="F439" s="3">
        <v>10</v>
      </c>
      <c r="G439" s="3" t="s">
        <v>2362</v>
      </c>
      <c r="H439" s="3">
        <v>24</v>
      </c>
      <c r="I439" s="3" t="s">
        <v>2464</v>
      </c>
      <c r="J439" s="3" t="s">
        <v>1059</v>
      </c>
    </row>
    <row r="440" spans="1:10" x14ac:dyDescent="0.25">
      <c r="A440" s="1" t="s">
        <v>508</v>
      </c>
      <c r="B440" s="1" t="s">
        <v>1446</v>
      </c>
      <c r="C440" s="1" t="s">
        <v>12</v>
      </c>
      <c r="D440" s="1">
        <v>13.95</v>
      </c>
      <c r="E440" s="1" t="s">
        <v>1447</v>
      </c>
      <c r="F440" s="1">
        <v>10</v>
      </c>
      <c r="G440" s="1" t="s">
        <v>1448</v>
      </c>
      <c r="H440" s="1">
        <v>57</v>
      </c>
      <c r="I440" s="1" t="s">
        <v>1449</v>
      </c>
      <c r="J440" s="1" t="s">
        <v>335</v>
      </c>
    </row>
    <row r="441" spans="1:10" x14ac:dyDescent="0.25">
      <c r="A441" s="1" t="s">
        <v>2676</v>
      </c>
      <c r="B441" s="1" t="s">
        <v>2677</v>
      </c>
      <c r="C441" s="1" t="s">
        <v>510</v>
      </c>
      <c r="D441" s="1">
        <v>13.99</v>
      </c>
      <c r="E441" s="1" t="s">
        <v>2678</v>
      </c>
      <c r="F441" s="1">
        <v>10</v>
      </c>
      <c r="G441" s="1" t="s">
        <v>421</v>
      </c>
      <c r="H441" s="1">
        <v>10</v>
      </c>
      <c r="I441" s="1" t="s">
        <v>2679</v>
      </c>
      <c r="J441" s="1" t="s">
        <v>699</v>
      </c>
    </row>
    <row r="442" spans="1:10" x14ac:dyDescent="0.25">
      <c r="A442" s="3" t="s">
        <v>135</v>
      </c>
      <c r="B442" s="3" t="s">
        <v>3801</v>
      </c>
      <c r="C442" s="3" t="s">
        <v>12</v>
      </c>
      <c r="D442" s="3">
        <v>13.99</v>
      </c>
      <c r="E442" s="3" t="s">
        <v>2678</v>
      </c>
      <c r="F442" s="3">
        <v>10</v>
      </c>
      <c r="G442" s="3" t="s">
        <v>1201</v>
      </c>
      <c r="H442" s="3">
        <v>5</v>
      </c>
      <c r="I442" s="3" t="s">
        <v>3802</v>
      </c>
      <c r="J442" s="3" t="s">
        <v>280</v>
      </c>
    </row>
    <row r="443" spans="1:10" x14ac:dyDescent="0.25">
      <c r="A443" s="3" t="s">
        <v>2448</v>
      </c>
      <c r="B443" s="3" t="s">
        <v>2449</v>
      </c>
      <c r="C443" s="3" t="s">
        <v>12</v>
      </c>
      <c r="D443" s="3">
        <v>13.99</v>
      </c>
      <c r="E443" s="3" t="s">
        <v>2450</v>
      </c>
      <c r="F443" s="3">
        <v>10</v>
      </c>
      <c r="G443" s="3" t="s">
        <v>2123</v>
      </c>
      <c r="H443" s="3">
        <v>34</v>
      </c>
      <c r="I443" s="3" t="s">
        <v>2451</v>
      </c>
      <c r="J443" s="3" t="s">
        <v>2433</v>
      </c>
    </row>
    <row r="444" spans="1:10" x14ac:dyDescent="0.25">
      <c r="A444" s="1" t="s">
        <v>117</v>
      </c>
      <c r="B444" s="1" t="s">
        <v>423</v>
      </c>
      <c r="C444" s="1" t="s">
        <v>12</v>
      </c>
      <c r="D444" s="1">
        <v>14</v>
      </c>
      <c r="E444" s="1" t="s">
        <v>424</v>
      </c>
      <c r="F444" s="1">
        <v>10</v>
      </c>
      <c r="G444" s="1" t="s">
        <v>425</v>
      </c>
      <c r="H444" s="1">
        <v>266</v>
      </c>
      <c r="I444" s="1" t="s">
        <v>39</v>
      </c>
      <c r="J444" s="1" t="s">
        <v>122</v>
      </c>
    </row>
    <row r="445" spans="1:10" x14ac:dyDescent="0.25">
      <c r="A445" s="3" t="s">
        <v>1152</v>
      </c>
      <c r="B445" s="3" t="s">
        <v>2367</v>
      </c>
      <c r="C445" s="3" t="s">
        <v>12</v>
      </c>
      <c r="D445" s="3">
        <v>14.75</v>
      </c>
      <c r="E445" s="3" t="s">
        <v>2368</v>
      </c>
      <c r="F445" s="3">
        <v>10</v>
      </c>
      <c r="G445" s="3" t="s">
        <v>2369</v>
      </c>
      <c r="H445" s="3">
        <v>119</v>
      </c>
      <c r="I445" s="3" t="s">
        <v>2370</v>
      </c>
      <c r="J445" s="3" t="s">
        <v>422</v>
      </c>
    </row>
    <row r="446" spans="1:10" x14ac:dyDescent="0.25">
      <c r="A446" s="1" t="s">
        <v>3616</v>
      </c>
      <c r="B446" s="1" t="s">
        <v>3617</v>
      </c>
      <c r="C446" s="1" t="s">
        <v>510</v>
      </c>
      <c r="D446" s="1">
        <v>14.9</v>
      </c>
      <c r="E446" s="1" t="s">
        <v>2338</v>
      </c>
      <c r="F446" s="1">
        <v>10</v>
      </c>
      <c r="G446" s="1" t="s">
        <v>3618</v>
      </c>
      <c r="H446" s="1">
        <v>56</v>
      </c>
      <c r="I446" s="1" t="s">
        <v>3619</v>
      </c>
      <c r="J446" s="1" t="s">
        <v>2015</v>
      </c>
    </row>
    <row r="447" spans="1:10" x14ac:dyDescent="0.25">
      <c r="A447" s="1" t="s">
        <v>599</v>
      </c>
      <c r="B447" s="1" t="s">
        <v>1858</v>
      </c>
      <c r="C447" s="1" t="s">
        <v>12</v>
      </c>
      <c r="D447" s="1">
        <v>14.99</v>
      </c>
      <c r="E447" s="1" t="s">
        <v>1859</v>
      </c>
      <c r="F447" s="1">
        <v>10</v>
      </c>
      <c r="G447" s="1" t="s">
        <v>456</v>
      </c>
      <c r="H447" s="1">
        <v>256</v>
      </c>
      <c r="I447" s="1" t="s">
        <v>1860</v>
      </c>
      <c r="J447" s="1" t="s">
        <v>1375</v>
      </c>
    </row>
    <row r="448" spans="1:10" x14ac:dyDescent="0.25">
      <c r="A448" s="1" t="s">
        <v>361</v>
      </c>
      <c r="B448" s="1" t="s">
        <v>2550</v>
      </c>
      <c r="C448" s="1" t="s">
        <v>12</v>
      </c>
      <c r="D448" s="1">
        <v>14.99</v>
      </c>
      <c r="E448" s="1" t="s">
        <v>1859</v>
      </c>
      <c r="F448" s="1">
        <v>10</v>
      </c>
      <c r="G448" s="1" t="s">
        <v>1201</v>
      </c>
      <c r="H448" s="1">
        <v>5</v>
      </c>
      <c r="I448" s="1" t="s">
        <v>2551</v>
      </c>
      <c r="J448" s="1" t="s">
        <v>2552</v>
      </c>
    </row>
    <row r="449" spans="1:10" x14ac:dyDescent="0.25">
      <c r="A449" s="3" t="s">
        <v>2830</v>
      </c>
      <c r="B449" s="3" t="s">
        <v>2831</v>
      </c>
      <c r="C449" s="3" t="s">
        <v>12</v>
      </c>
      <c r="D449" s="3">
        <v>14.99</v>
      </c>
      <c r="E449" s="3" t="s">
        <v>1859</v>
      </c>
      <c r="F449" s="3">
        <v>10</v>
      </c>
      <c r="G449" s="3" t="s">
        <v>2343</v>
      </c>
      <c r="H449" s="3">
        <v>80</v>
      </c>
      <c r="I449" s="3" t="s">
        <v>2832</v>
      </c>
      <c r="J449" s="3" t="s">
        <v>2833</v>
      </c>
    </row>
    <row r="450" spans="1:10" x14ac:dyDescent="0.25">
      <c r="A450" s="3" t="s">
        <v>418</v>
      </c>
      <c r="B450" s="3" t="s">
        <v>1124</v>
      </c>
      <c r="C450" s="3" t="s">
        <v>12</v>
      </c>
      <c r="D450" s="3">
        <v>15</v>
      </c>
      <c r="E450" s="3" t="s">
        <v>1125</v>
      </c>
      <c r="F450" s="3">
        <v>10</v>
      </c>
      <c r="G450" s="3" t="s">
        <v>1126</v>
      </c>
      <c r="H450" s="3">
        <v>65</v>
      </c>
      <c r="I450" s="3" t="s">
        <v>1127</v>
      </c>
      <c r="J450" s="3" t="s">
        <v>422</v>
      </c>
    </row>
    <row r="451" spans="1:10" x14ac:dyDescent="0.25">
      <c r="A451" s="1" t="s">
        <v>599</v>
      </c>
      <c r="B451" s="1" t="s">
        <v>2016</v>
      </c>
      <c r="C451" s="1" t="s">
        <v>2017</v>
      </c>
      <c r="D451" s="1">
        <v>15</v>
      </c>
      <c r="E451" s="1" t="s">
        <v>1125</v>
      </c>
      <c r="F451" s="1">
        <v>10</v>
      </c>
      <c r="G451" s="1" t="s">
        <v>965</v>
      </c>
      <c r="H451" s="1">
        <v>7</v>
      </c>
      <c r="I451" s="1" t="s">
        <v>39</v>
      </c>
      <c r="J451" s="1" t="s">
        <v>2018</v>
      </c>
    </row>
    <row r="452" spans="1:10" x14ac:dyDescent="0.25">
      <c r="A452" s="1" t="s">
        <v>1908</v>
      </c>
      <c r="B452" s="1" t="s">
        <v>1909</v>
      </c>
      <c r="C452" s="1" t="s">
        <v>385</v>
      </c>
      <c r="D452" s="1">
        <v>15.25</v>
      </c>
      <c r="E452" s="1" t="s">
        <v>1910</v>
      </c>
      <c r="F452" s="1">
        <v>10</v>
      </c>
      <c r="G452" s="1" t="s">
        <v>1911</v>
      </c>
      <c r="H452" s="1">
        <v>104</v>
      </c>
      <c r="I452" s="1" t="s">
        <v>1912</v>
      </c>
      <c r="J452" s="1" t="s">
        <v>661</v>
      </c>
    </row>
    <row r="453" spans="1:10" x14ac:dyDescent="0.25">
      <c r="A453" s="3" t="s">
        <v>53</v>
      </c>
      <c r="B453" s="3" t="s">
        <v>331</v>
      </c>
      <c r="C453" s="3" t="s">
        <v>55</v>
      </c>
      <c r="D453" s="3">
        <v>15.49</v>
      </c>
      <c r="E453" s="3" t="s">
        <v>332</v>
      </c>
      <c r="F453" s="3">
        <v>10</v>
      </c>
      <c r="G453" s="3" t="s">
        <v>333</v>
      </c>
      <c r="H453" s="3">
        <v>1089</v>
      </c>
      <c r="I453" s="3" t="s">
        <v>334</v>
      </c>
      <c r="J453" s="3" t="s">
        <v>335</v>
      </c>
    </row>
    <row r="454" spans="1:10" x14ac:dyDescent="0.25">
      <c r="A454" s="1" t="s">
        <v>2715</v>
      </c>
      <c r="B454" s="1" t="s">
        <v>2716</v>
      </c>
      <c r="C454" s="1" t="s">
        <v>12</v>
      </c>
      <c r="D454" s="1">
        <v>15.49</v>
      </c>
      <c r="E454" s="1" t="s">
        <v>332</v>
      </c>
      <c r="F454" s="1">
        <v>10</v>
      </c>
      <c r="G454" s="1" t="s">
        <v>2717</v>
      </c>
      <c r="H454" s="1">
        <v>22</v>
      </c>
      <c r="I454" s="1" t="s">
        <v>2718</v>
      </c>
      <c r="J454" s="1" t="s">
        <v>865</v>
      </c>
    </row>
    <row r="455" spans="1:10" x14ac:dyDescent="0.25">
      <c r="A455" s="3" t="s">
        <v>135</v>
      </c>
      <c r="B455" s="3" t="s">
        <v>515</v>
      </c>
      <c r="C455" s="3" t="s">
        <v>516</v>
      </c>
      <c r="D455" s="3">
        <v>15.89</v>
      </c>
      <c r="E455" s="3" t="s">
        <v>517</v>
      </c>
      <c r="F455" s="3">
        <v>10</v>
      </c>
      <c r="G455" s="3" t="s">
        <v>518</v>
      </c>
      <c r="H455" s="3">
        <v>434</v>
      </c>
      <c r="I455" s="3" t="s">
        <v>519</v>
      </c>
      <c r="J455" s="3" t="s">
        <v>140</v>
      </c>
    </row>
    <row r="456" spans="1:10" x14ac:dyDescent="0.25">
      <c r="A456" s="3" t="s">
        <v>383</v>
      </c>
      <c r="B456" s="3" t="s">
        <v>384</v>
      </c>
      <c r="C456" s="3" t="s">
        <v>385</v>
      </c>
      <c r="D456" s="3">
        <v>15.98</v>
      </c>
      <c r="E456" s="3" t="s">
        <v>386</v>
      </c>
      <c r="F456" s="3">
        <v>10</v>
      </c>
      <c r="G456" s="3" t="s">
        <v>387</v>
      </c>
      <c r="H456" s="3">
        <v>40</v>
      </c>
      <c r="I456" s="3" t="s">
        <v>388</v>
      </c>
      <c r="J456" s="3" t="s">
        <v>285</v>
      </c>
    </row>
    <row r="457" spans="1:10" x14ac:dyDescent="0.25">
      <c r="A457" s="3" t="s">
        <v>178</v>
      </c>
      <c r="B457" s="3" t="s">
        <v>2725</v>
      </c>
      <c r="C457" s="3" t="s">
        <v>55</v>
      </c>
      <c r="D457" s="3">
        <v>15.99</v>
      </c>
      <c r="E457" s="3" t="s">
        <v>1129</v>
      </c>
      <c r="F457" s="3">
        <v>10</v>
      </c>
      <c r="G457" s="3" t="s">
        <v>2726</v>
      </c>
      <c r="H457" s="3">
        <v>98</v>
      </c>
      <c r="I457" s="3" t="s">
        <v>2727</v>
      </c>
      <c r="J457" s="3" t="s">
        <v>70</v>
      </c>
    </row>
    <row r="458" spans="1:10" x14ac:dyDescent="0.25">
      <c r="A458" s="3" t="s">
        <v>834</v>
      </c>
      <c r="B458" s="3" t="s">
        <v>2413</v>
      </c>
      <c r="C458" s="3" t="s">
        <v>55</v>
      </c>
      <c r="D458" s="3">
        <v>16.2</v>
      </c>
      <c r="E458" s="3" t="s">
        <v>2414</v>
      </c>
      <c r="F458" s="3">
        <v>10</v>
      </c>
      <c r="G458" s="3" t="s">
        <v>2415</v>
      </c>
      <c r="H458" s="3">
        <v>2472</v>
      </c>
      <c r="I458" s="3" t="s">
        <v>2416</v>
      </c>
      <c r="J458" s="3" t="s">
        <v>2417</v>
      </c>
    </row>
    <row r="459" spans="1:10" x14ac:dyDescent="0.25">
      <c r="A459" s="3" t="s">
        <v>244</v>
      </c>
      <c r="B459" s="3" t="s">
        <v>340</v>
      </c>
      <c r="C459" s="3" t="s">
        <v>341</v>
      </c>
      <c r="D459" s="3">
        <v>16.260000000000002</v>
      </c>
      <c r="E459" s="3" t="s">
        <v>342</v>
      </c>
      <c r="F459" s="3">
        <v>10</v>
      </c>
      <c r="G459" s="3" t="s">
        <v>343</v>
      </c>
      <c r="H459" s="3">
        <v>110</v>
      </c>
      <c r="I459" s="3" t="s">
        <v>344</v>
      </c>
      <c r="J459" s="3" t="s">
        <v>96</v>
      </c>
    </row>
    <row r="460" spans="1:10" x14ac:dyDescent="0.25">
      <c r="A460" s="3" t="s">
        <v>1302</v>
      </c>
      <c r="B460" s="3" t="s">
        <v>3612</v>
      </c>
      <c r="C460" s="3" t="s">
        <v>510</v>
      </c>
      <c r="D460" s="3">
        <v>16.89</v>
      </c>
      <c r="E460" s="3" t="s">
        <v>3613</v>
      </c>
      <c r="F460" s="3">
        <v>10</v>
      </c>
      <c r="G460" s="3" t="s">
        <v>3614</v>
      </c>
      <c r="H460" s="3">
        <v>177</v>
      </c>
      <c r="I460" s="3" t="s">
        <v>3615</v>
      </c>
      <c r="J460" s="3" t="s">
        <v>1307</v>
      </c>
    </row>
    <row r="461" spans="1:10" x14ac:dyDescent="0.25">
      <c r="A461" s="3" t="s">
        <v>1302</v>
      </c>
      <c r="B461" s="3" t="s">
        <v>3771</v>
      </c>
      <c r="C461" s="3" t="s">
        <v>2612</v>
      </c>
      <c r="D461" s="3">
        <v>16.89</v>
      </c>
      <c r="E461" s="3" t="s">
        <v>3613</v>
      </c>
      <c r="F461" s="3">
        <v>10</v>
      </c>
      <c r="G461" s="3" t="s">
        <v>3772</v>
      </c>
      <c r="H461" s="3">
        <v>179</v>
      </c>
      <c r="I461" s="3" t="s">
        <v>3773</v>
      </c>
      <c r="J461" s="3" t="s">
        <v>1307</v>
      </c>
    </row>
    <row r="462" spans="1:10" x14ac:dyDescent="0.25">
      <c r="A462" s="1" t="s">
        <v>1302</v>
      </c>
      <c r="B462" s="1" t="s">
        <v>1303</v>
      </c>
      <c r="C462" s="1" t="s">
        <v>12</v>
      </c>
      <c r="D462" s="1">
        <v>16.89</v>
      </c>
      <c r="E462" s="1" t="s">
        <v>1304</v>
      </c>
      <c r="F462" s="1">
        <v>10</v>
      </c>
      <c r="G462" s="1" t="s">
        <v>1305</v>
      </c>
      <c r="H462" s="1">
        <v>551</v>
      </c>
      <c r="I462" s="1" t="s">
        <v>1306</v>
      </c>
      <c r="J462" s="1" t="s">
        <v>1307</v>
      </c>
    </row>
    <row r="463" spans="1:10" x14ac:dyDescent="0.25">
      <c r="A463" s="3" t="s">
        <v>91</v>
      </c>
      <c r="B463" s="3" t="s">
        <v>1056</v>
      </c>
      <c r="C463" s="3" t="s">
        <v>12</v>
      </c>
      <c r="D463" s="3">
        <v>16.95</v>
      </c>
      <c r="E463" s="3" t="s">
        <v>1057</v>
      </c>
      <c r="F463" s="3">
        <v>10</v>
      </c>
      <c r="G463" s="3" t="s">
        <v>774</v>
      </c>
      <c r="H463" s="3">
        <v>15</v>
      </c>
      <c r="I463" s="3" t="s">
        <v>1058</v>
      </c>
      <c r="J463" s="3" t="s">
        <v>1059</v>
      </c>
    </row>
    <row r="464" spans="1:10" x14ac:dyDescent="0.25">
      <c r="A464" s="1" t="s">
        <v>1302</v>
      </c>
      <c r="B464" s="1" t="s">
        <v>3558</v>
      </c>
      <c r="C464" s="1" t="s">
        <v>385</v>
      </c>
      <c r="D464" s="1">
        <v>16.95</v>
      </c>
      <c r="E464" s="1" t="s">
        <v>1057</v>
      </c>
      <c r="F464" s="1">
        <v>10</v>
      </c>
      <c r="G464" s="1" t="s">
        <v>3559</v>
      </c>
      <c r="H464" s="1">
        <v>90</v>
      </c>
      <c r="I464" s="1" t="s">
        <v>3560</v>
      </c>
      <c r="J464" s="1" t="s">
        <v>3561</v>
      </c>
    </row>
    <row r="465" spans="1:10" x14ac:dyDescent="0.25">
      <c r="A465" s="3" t="s">
        <v>383</v>
      </c>
      <c r="B465" s="3" t="s">
        <v>1649</v>
      </c>
      <c r="C465" s="3" t="s">
        <v>385</v>
      </c>
      <c r="D465" s="3">
        <v>16.98</v>
      </c>
      <c r="E465" s="3" t="s">
        <v>3183</v>
      </c>
      <c r="F465" s="3">
        <v>10</v>
      </c>
      <c r="G465" s="3" t="s">
        <v>3184</v>
      </c>
      <c r="H465" s="3">
        <v>27</v>
      </c>
      <c r="I465" s="3" t="s">
        <v>3185</v>
      </c>
      <c r="J465" s="3" t="s">
        <v>285</v>
      </c>
    </row>
    <row r="466" spans="1:10" x14ac:dyDescent="0.25">
      <c r="A466" s="3" t="s">
        <v>383</v>
      </c>
      <c r="B466" s="3" t="s">
        <v>3628</v>
      </c>
      <c r="C466" s="3" t="s">
        <v>385</v>
      </c>
      <c r="D466" s="3">
        <v>16.989999999999998</v>
      </c>
      <c r="E466" s="3" t="s">
        <v>2764</v>
      </c>
      <c r="F466" s="3">
        <v>10</v>
      </c>
      <c r="G466" s="3" t="s">
        <v>3629</v>
      </c>
      <c r="H466" s="3">
        <v>39</v>
      </c>
      <c r="I466" s="3" t="s">
        <v>3630</v>
      </c>
      <c r="J466" s="3" t="s">
        <v>1218</v>
      </c>
    </row>
    <row r="467" spans="1:10" x14ac:dyDescent="0.25">
      <c r="A467" s="3" t="s">
        <v>525</v>
      </c>
      <c r="B467" s="3" t="s">
        <v>2763</v>
      </c>
      <c r="C467" s="3" t="s">
        <v>12</v>
      </c>
      <c r="D467" s="3">
        <v>16.989999999999998</v>
      </c>
      <c r="E467" s="3" t="s">
        <v>2764</v>
      </c>
      <c r="F467" s="3">
        <v>10</v>
      </c>
      <c r="G467" s="3" t="s">
        <v>2765</v>
      </c>
      <c r="H467" s="3">
        <v>111</v>
      </c>
      <c r="I467" s="3" t="s">
        <v>2766</v>
      </c>
      <c r="J467" s="3" t="s">
        <v>2767</v>
      </c>
    </row>
    <row r="468" spans="1:10" x14ac:dyDescent="0.25">
      <c r="A468" s="3" t="s">
        <v>231</v>
      </c>
      <c r="B468" s="3" t="s">
        <v>3765</v>
      </c>
      <c r="C468" s="3" t="s">
        <v>510</v>
      </c>
      <c r="D468" s="3">
        <v>16.989999999999998</v>
      </c>
      <c r="E468" s="3" t="s">
        <v>3766</v>
      </c>
      <c r="F468" s="3">
        <v>10</v>
      </c>
      <c r="G468" s="3" t="s">
        <v>374</v>
      </c>
      <c r="H468" s="3">
        <v>14</v>
      </c>
      <c r="I468" s="3" t="s">
        <v>3767</v>
      </c>
      <c r="J468" s="3" t="s">
        <v>524</v>
      </c>
    </row>
    <row r="469" spans="1:10" x14ac:dyDescent="0.25">
      <c r="A469" s="1" t="s">
        <v>626</v>
      </c>
      <c r="B469" s="1" t="s">
        <v>1520</v>
      </c>
      <c r="C469" s="1" t="s">
        <v>12</v>
      </c>
      <c r="D469" s="1">
        <v>17.52</v>
      </c>
      <c r="E469" s="1" t="s">
        <v>1521</v>
      </c>
      <c r="F469" s="1">
        <v>10</v>
      </c>
      <c r="G469" s="1" t="s">
        <v>1522</v>
      </c>
      <c r="H469" s="1">
        <v>1692</v>
      </c>
      <c r="I469" s="1" t="s">
        <v>1523</v>
      </c>
      <c r="J469" s="1" t="s">
        <v>177</v>
      </c>
    </row>
    <row r="470" spans="1:10" x14ac:dyDescent="0.25">
      <c r="A470" s="3" t="s">
        <v>3207</v>
      </c>
      <c r="B470" s="3" t="s">
        <v>3208</v>
      </c>
      <c r="C470" s="3" t="s">
        <v>12</v>
      </c>
      <c r="D470" s="3">
        <v>17.89</v>
      </c>
      <c r="E470" s="3" t="s">
        <v>3209</v>
      </c>
      <c r="F470" s="3">
        <v>10</v>
      </c>
      <c r="G470" s="3" t="s">
        <v>3210</v>
      </c>
      <c r="H470" s="3">
        <v>360</v>
      </c>
      <c r="I470" s="3" t="s">
        <v>3211</v>
      </c>
      <c r="J470" s="3" t="s">
        <v>1307</v>
      </c>
    </row>
    <row r="471" spans="1:10" x14ac:dyDescent="0.25">
      <c r="A471" s="1" t="s">
        <v>231</v>
      </c>
      <c r="B471" s="1" t="s">
        <v>232</v>
      </c>
      <c r="C471" s="1" t="s">
        <v>233</v>
      </c>
      <c r="D471" s="1">
        <v>17.899999999999999</v>
      </c>
      <c r="E471" s="1" t="s">
        <v>234</v>
      </c>
      <c r="F471" s="1">
        <v>10</v>
      </c>
      <c r="G471" s="1" t="s">
        <v>235</v>
      </c>
      <c r="H471" s="1">
        <v>4</v>
      </c>
      <c r="I471" s="1" t="s">
        <v>236</v>
      </c>
      <c r="J471" s="1" t="s">
        <v>237</v>
      </c>
    </row>
    <row r="472" spans="1:10" x14ac:dyDescent="0.25">
      <c r="A472" s="1" t="s">
        <v>327</v>
      </c>
      <c r="B472" s="1" t="s">
        <v>2672</v>
      </c>
      <c r="C472" s="1" t="s">
        <v>12</v>
      </c>
      <c r="D472" s="1">
        <v>18</v>
      </c>
      <c r="E472" s="1" t="s">
        <v>2673</v>
      </c>
      <c r="F472" s="1">
        <v>10</v>
      </c>
      <c r="G472" s="1" t="s">
        <v>2362</v>
      </c>
      <c r="H472" s="1">
        <v>24</v>
      </c>
      <c r="I472" s="1" t="s">
        <v>39</v>
      </c>
      <c r="J472" s="1" t="s">
        <v>2574</v>
      </c>
    </row>
    <row r="473" spans="1:10" x14ac:dyDescent="0.25">
      <c r="A473" s="1" t="s">
        <v>443</v>
      </c>
      <c r="B473" s="1" t="s">
        <v>2557</v>
      </c>
      <c r="C473" s="1" t="s">
        <v>233</v>
      </c>
      <c r="D473" s="1">
        <v>18.04</v>
      </c>
      <c r="E473" s="1" t="s">
        <v>2558</v>
      </c>
      <c r="F473" s="1">
        <v>10</v>
      </c>
      <c r="G473" s="1" t="s">
        <v>197</v>
      </c>
      <c r="H473" s="1">
        <v>3</v>
      </c>
      <c r="I473" s="1" t="s">
        <v>2559</v>
      </c>
      <c r="J473" s="1" t="s">
        <v>1749</v>
      </c>
    </row>
    <row r="474" spans="1:10" x14ac:dyDescent="0.25">
      <c r="A474" s="3" t="s">
        <v>1185</v>
      </c>
      <c r="B474" s="3" t="s">
        <v>1995</v>
      </c>
      <c r="C474" s="3" t="s">
        <v>12</v>
      </c>
      <c r="D474" s="3">
        <v>18.14</v>
      </c>
      <c r="E474" s="3" t="s">
        <v>1996</v>
      </c>
      <c r="F474" s="3">
        <v>10</v>
      </c>
      <c r="G474" s="3" t="s">
        <v>1997</v>
      </c>
      <c r="H474" s="3">
        <v>1966</v>
      </c>
      <c r="I474" s="3" t="s">
        <v>1998</v>
      </c>
      <c r="J474" s="3" t="s">
        <v>177</v>
      </c>
    </row>
    <row r="475" spans="1:10" x14ac:dyDescent="0.25">
      <c r="A475" s="3" t="s">
        <v>719</v>
      </c>
      <c r="B475" s="3" t="s">
        <v>720</v>
      </c>
      <c r="C475" s="3" t="s">
        <v>385</v>
      </c>
      <c r="D475" s="3">
        <v>18.62</v>
      </c>
      <c r="E475" s="3" t="s">
        <v>2606</v>
      </c>
      <c r="F475" s="3">
        <v>10</v>
      </c>
      <c r="G475" s="3" t="s">
        <v>2607</v>
      </c>
      <c r="H475" s="3">
        <v>2477</v>
      </c>
      <c r="I475" s="3" t="s">
        <v>877</v>
      </c>
      <c r="J475" s="3" t="s">
        <v>177</v>
      </c>
    </row>
    <row r="476" spans="1:10" x14ac:dyDescent="0.25">
      <c r="A476" s="1" t="s">
        <v>418</v>
      </c>
      <c r="B476" s="1" t="s">
        <v>1983</v>
      </c>
      <c r="C476" s="1" t="s">
        <v>12</v>
      </c>
      <c r="D476" s="1">
        <v>18.75</v>
      </c>
      <c r="E476" s="1" t="s">
        <v>1984</v>
      </c>
      <c r="F476" s="1">
        <v>10</v>
      </c>
      <c r="G476" s="1" t="s">
        <v>381</v>
      </c>
      <c r="H476" s="1">
        <v>29</v>
      </c>
      <c r="I476" s="1" t="s">
        <v>1985</v>
      </c>
      <c r="J476" s="1" t="s">
        <v>1986</v>
      </c>
    </row>
    <row r="477" spans="1:10" x14ac:dyDescent="0.25">
      <c r="A477" s="1" t="s">
        <v>540</v>
      </c>
      <c r="B477" s="1" t="s">
        <v>3130</v>
      </c>
      <c r="C477" s="1" t="s">
        <v>3131</v>
      </c>
      <c r="D477" s="1">
        <v>18.88</v>
      </c>
      <c r="E477" s="1" t="s">
        <v>3132</v>
      </c>
      <c r="F477" s="1">
        <v>10</v>
      </c>
      <c r="G477" s="1" t="s">
        <v>3133</v>
      </c>
      <c r="H477" s="1">
        <v>2002</v>
      </c>
      <c r="I477" s="1" t="s">
        <v>3134</v>
      </c>
      <c r="J477" s="1" t="s">
        <v>177</v>
      </c>
    </row>
    <row r="478" spans="1:10" x14ac:dyDescent="0.25">
      <c r="A478" s="3" t="s">
        <v>361</v>
      </c>
      <c r="B478" s="3" t="s">
        <v>3188</v>
      </c>
      <c r="C478" s="3" t="s">
        <v>12</v>
      </c>
      <c r="D478" s="3">
        <v>18.95</v>
      </c>
      <c r="E478" s="3" t="s">
        <v>3189</v>
      </c>
      <c r="F478" s="3">
        <v>10</v>
      </c>
      <c r="G478" s="3" t="s">
        <v>2123</v>
      </c>
      <c r="H478" s="3">
        <v>34</v>
      </c>
      <c r="I478" s="3" t="s">
        <v>3190</v>
      </c>
      <c r="J478" s="3" t="s">
        <v>250</v>
      </c>
    </row>
    <row r="479" spans="1:10" x14ac:dyDescent="0.25">
      <c r="A479" s="3" t="s">
        <v>10</v>
      </c>
      <c r="B479" s="3" t="s">
        <v>862</v>
      </c>
      <c r="C479" s="3" t="s">
        <v>12</v>
      </c>
      <c r="D479" s="3">
        <v>18.989999999999998</v>
      </c>
      <c r="E479" s="3" t="s">
        <v>863</v>
      </c>
      <c r="F479" s="3">
        <v>10</v>
      </c>
      <c r="G479" s="3" t="s">
        <v>347</v>
      </c>
      <c r="H479" s="3">
        <v>25</v>
      </c>
      <c r="I479" s="3" t="s">
        <v>864</v>
      </c>
      <c r="J479" s="3" t="s">
        <v>865</v>
      </c>
    </row>
    <row r="480" spans="1:10" x14ac:dyDescent="0.25">
      <c r="A480" s="1" t="s">
        <v>23</v>
      </c>
      <c r="B480" s="1" t="s">
        <v>584</v>
      </c>
      <c r="C480" s="1" t="s">
        <v>12</v>
      </c>
      <c r="D480" s="1">
        <v>19</v>
      </c>
      <c r="E480" s="1" t="s">
        <v>466</v>
      </c>
      <c r="F480" s="1">
        <v>10</v>
      </c>
      <c r="G480" s="1" t="s">
        <v>38</v>
      </c>
      <c r="H480" s="1"/>
      <c r="I480" s="1" t="s">
        <v>585</v>
      </c>
      <c r="J480" s="1" t="s">
        <v>586</v>
      </c>
    </row>
    <row r="481" spans="1:10" x14ac:dyDescent="0.25">
      <c r="A481" s="1" t="s">
        <v>463</v>
      </c>
      <c r="B481" s="1" t="s">
        <v>464</v>
      </c>
      <c r="C481" s="1" t="s">
        <v>465</v>
      </c>
      <c r="D481" s="1">
        <v>19</v>
      </c>
      <c r="E481" s="1" t="s">
        <v>466</v>
      </c>
      <c r="F481" s="1">
        <v>10</v>
      </c>
      <c r="G481" s="1" t="s">
        <v>26</v>
      </c>
      <c r="H481" s="1">
        <v>35</v>
      </c>
      <c r="I481" s="1" t="s">
        <v>39</v>
      </c>
      <c r="J481" s="1" t="s">
        <v>458</v>
      </c>
    </row>
    <row r="482" spans="1:10" x14ac:dyDescent="0.25">
      <c r="A482" s="3" t="s">
        <v>418</v>
      </c>
      <c r="B482" s="3" t="s">
        <v>419</v>
      </c>
      <c r="C482" s="3" t="s">
        <v>12</v>
      </c>
      <c r="D482" s="3">
        <v>19</v>
      </c>
      <c r="E482" s="3" t="s">
        <v>420</v>
      </c>
      <c r="F482" s="3">
        <v>10</v>
      </c>
      <c r="G482" s="3" t="s">
        <v>421</v>
      </c>
      <c r="H482" s="3">
        <v>10</v>
      </c>
      <c r="I482" s="3" t="s">
        <v>39</v>
      </c>
      <c r="J482" s="3" t="s">
        <v>422</v>
      </c>
    </row>
    <row r="483" spans="1:10" x14ac:dyDescent="0.25">
      <c r="A483" s="3" t="s">
        <v>3698</v>
      </c>
      <c r="B483" s="3" t="s">
        <v>3699</v>
      </c>
      <c r="C483" s="3" t="s">
        <v>1970</v>
      </c>
      <c r="D483" s="3">
        <v>19.3</v>
      </c>
      <c r="E483" s="3" t="s">
        <v>3700</v>
      </c>
      <c r="F483" s="3">
        <v>10</v>
      </c>
      <c r="G483" s="3" t="s">
        <v>421</v>
      </c>
      <c r="H483" s="3">
        <v>10</v>
      </c>
      <c r="I483" s="3" t="s">
        <v>3701</v>
      </c>
      <c r="J483" s="3" t="s">
        <v>967</v>
      </c>
    </row>
    <row r="484" spans="1:10" x14ac:dyDescent="0.25">
      <c r="A484" s="3" t="s">
        <v>1624</v>
      </c>
      <c r="B484" s="3" t="s">
        <v>3620</v>
      </c>
      <c r="C484" s="3" t="s">
        <v>55</v>
      </c>
      <c r="D484" s="3">
        <v>19.48</v>
      </c>
      <c r="E484" s="3" t="s">
        <v>3621</v>
      </c>
      <c r="F484" s="3">
        <v>10</v>
      </c>
      <c r="G484" s="3" t="s">
        <v>235</v>
      </c>
      <c r="H484" s="3">
        <v>4</v>
      </c>
      <c r="I484" s="3" t="s">
        <v>3622</v>
      </c>
      <c r="J484" s="3" t="s">
        <v>3623</v>
      </c>
    </row>
    <row r="485" spans="1:10" x14ac:dyDescent="0.25">
      <c r="A485" s="1" t="s">
        <v>626</v>
      </c>
      <c r="B485" s="1" t="s">
        <v>839</v>
      </c>
      <c r="C485" s="1" t="s">
        <v>55</v>
      </c>
      <c r="D485" s="1">
        <v>19.68</v>
      </c>
      <c r="E485" s="1" t="s">
        <v>840</v>
      </c>
      <c r="F485" s="1">
        <v>10</v>
      </c>
      <c r="G485" s="1" t="s">
        <v>841</v>
      </c>
      <c r="H485" s="1">
        <v>10259</v>
      </c>
      <c r="I485" s="1" t="s">
        <v>842</v>
      </c>
      <c r="J485" s="1" t="s">
        <v>177</v>
      </c>
    </row>
    <row r="486" spans="1:10" x14ac:dyDescent="0.25">
      <c r="A486" s="1" t="s">
        <v>761</v>
      </c>
      <c r="B486" s="1" t="s">
        <v>3203</v>
      </c>
      <c r="C486" s="1" t="s">
        <v>1970</v>
      </c>
      <c r="D486" s="1">
        <v>19.73</v>
      </c>
      <c r="E486" s="1" t="s">
        <v>3204</v>
      </c>
      <c r="F486" s="1">
        <v>10</v>
      </c>
      <c r="G486" s="1" t="s">
        <v>3205</v>
      </c>
      <c r="H486" s="1">
        <v>107</v>
      </c>
      <c r="I486" s="1" t="s">
        <v>3206</v>
      </c>
      <c r="J486" s="1" t="s">
        <v>96</v>
      </c>
    </row>
    <row r="487" spans="1:10" x14ac:dyDescent="0.25">
      <c r="A487" s="1" t="s">
        <v>135</v>
      </c>
      <c r="B487" s="1" t="s">
        <v>740</v>
      </c>
      <c r="C487" s="1" t="s">
        <v>510</v>
      </c>
      <c r="D487" s="1">
        <v>19.75</v>
      </c>
      <c r="E487" s="1" t="s">
        <v>741</v>
      </c>
      <c r="F487" s="1">
        <v>10</v>
      </c>
      <c r="G487" s="1" t="s">
        <v>742</v>
      </c>
      <c r="H487" s="1">
        <v>33</v>
      </c>
      <c r="I487" s="1" t="s">
        <v>743</v>
      </c>
      <c r="J487" s="1" t="s">
        <v>744</v>
      </c>
    </row>
    <row r="488" spans="1:10" x14ac:dyDescent="0.25">
      <c r="A488" s="3" t="s">
        <v>1143</v>
      </c>
      <c r="B488" s="3" t="s">
        <v>2680</v>
      </c>
      <c r="C488" s="3" t="s">
        <v>12</v>
      </c>
      <c r="D488" s="3">
        <v>19.88</v>
      </c>
      <c r="E488" s="3" t="s">
        <v>2681</v>
      </c>
      <c r="F488" s="3">
        <v>10</v>
      </c>
      <c r="G488" s="3" t="s">
        <v>2682</v>
      </c>
      <c r="H488" s="3">
        <v>11</v>
      </c>
      <c r="I488" s="3" t="s">
        <v>2683</v>
      </c>
      <c r="J488" s="3" t="s">
        <v>967</v>
      </c>
    </row>
    <row r="489" spans="1:10" x14ac:dyDescent="0.25">
      <c r="A489" s="1" t="s">
        <v>3888</v>
      </c>
      <c r="B489" s="1" t="s">
        <v>3889</v>
      </c>
      <c r="C489" s="1" t="s">
        <v>12</v>
      </c>
      <c r="D489" s="1">
        <v>19.989999999999998</v>
      </c>
      <c r="E489" s="1" t="s">
        <v>3890</v>
      </c>
      <c r="F489" s="1">
        <v>10</v>
      </c>
      <c r="G489" s="1" t="s">
        <v>3891</v>
      </c>
      <c r="H489" s="1">
        <v>177</v>
      </c>
      <c r="I489" s="1" t="s">
        <v>3892</v>
      </c>
      <c r="J489" s="1" t="s">
        <v>661</v>
      </c>
    </row>
    <row r="490" spans="1:10" x14ac:dyDescent="0.25">
      <c r="A490" s="3" t="s">
        <v>53</v>
      </c>
      <c r="B490" s="3" t="s">
        <v>2308</v>
      </c>
      <c r="C490" s="3" t="s">
        <v>55</v>
      </c>
      <c r="D490" s="3">
        <v>19.989999999999998</v>
      </c>
      <c r="E490" s="3" t="s">
        <v>247</v>
      </c>
      <c r="F490" s="3">
        <v>10</v>
      </c>
      <c r="G490" s="3" t="s">
        <v>2309</v>
      </c>
      <c r="H490" s="3">
        <v>37</v>
      </c>
      <c r="I490" s="3" t="s">
        <v>2310</v>
      </c>
      <c r="J490" s="3" t="s">
        <v>2311</v>
      </c>
    </row>
    <row r="491" spans="1:10" x14ac:dyDescent="0.25">
      <c r="A491" s="1" t="s">
        <v>244</v>
      </c>
      <c r="B491" s="1" t="s">
        <v>245</v>
      </c>
      <c r="C491" s="1" t="s">
        <v>246</v>
      </c>
      <c r="D491" s="1">
        <v>19.989999999999998</v>
      </c>
      <c r="E491" s="1" t="s">
        <v>247</v>
      </c>
      <c r="F491" s="1">
        <v>10</v>
      </c>
      <c r="G491" s="1" t="s">
        <v>248</v>
      </c>
      <c r="H491" s="1">
        <v>441</v>
      </c>
      <c r="I491" s="1" t="s">
        <v>249</v>
      </c>
      <c r="J491" s="1" t="s">
        <v>250</v>
      </c>
    </row>
    <row r="492" spans="1:10" x14ac:dyDescent="0.25">
      <c r="A492" s="3" t="s">
        <v>418</v>
      </c>
      <c r="B492" s="3" t="s">
        <v>2578</v>
      </c>
      <c r="C492" s="3" t="s">
        <v>12</v>
      </c>
      <c r="D492" s="3">
        <v>20</v>
      </c>
      <c r="E492" s="3" t="s">
        <v>1010</v>
      </c>
      <c r="F492" s="3">
        <v>10</v>
      </c>
      <c r="G492" s="3" t="s">
        <v>38</v>
      </c>
      <c r="H492" s="3"/>
      <c r="I492" s="3" t="s">
        <v>39</v>
      </c>
      <c r="J492" s="3" t="s">
        <v>422</v>
      </c>
    </row>
    <row r="493" spans="1:10" x14ac:dyDescent="0.25">
      <c r="A493" s="1" t="s">
        <v>467</v>
      </c>
      <c r="B493" s="1" t="s">
        <v>2425</v>
      </c>
      <c r="C493" s="1" t="s">
        <v>2426</v>
      </c>
      <c r="D493" s="1">
        <v>20</v>
      </c>
      <c r="E493" s="1" t="s">
        <v>1010</v>
      </c>
      <c r="F493" s="1">
        <v>10</v>
      </c>
      <c r="G493" s="1" t="s">
        <v>2427</v>
      </c>
      <c r="H493" s="1">
        <v>79</v>
      </c>
      <c r="I493" s="1" t="s">
        <v>2428</v>
      </c>
      <c r="J493" s="1" t="s">
        <v>70</v>
      </c>
    </row>
    <row r="494" spans="1:10" x14ac:dyDescent="0.25">
      <c r="A494" s="3" t="s">
        <v>178</v>
      </c>
      <c r="B494" s="3" t="s">
        <v>3828</v>
      </c>
      <c r="C494" s="3" t="s">
        <v>55</v>
      </c>
      <c r="D494" s="3">
        <v>20.87</v>
      </c>
      <c r="E494" s="3" t="s">
        <v>3829</v>
      </c>
      <c r="F494" s="3">
        <v>10</v>
      </c>
      <c r="G494" s="3" t="s">
        <v>3830</v>
      </c>
      <c r="H494" s="3">
        <v>4936</v>
      </c>
      <c r="I494" s="3" t="s">
        <v>3831</v>
      </c>
      <c r="J494" s="3" t="s">
        <v>177</v>
      </c>
    </row>
    <row r="495" spans="1:10" x14ac:dyDescent="0.25">
      <c r="A495" s="1" t="s">
        <v>525</v>
      </c>
      <c r="B495" s="1" t="s">
        <v>1035</v>
      </c>
      <c r="C495" s="1" t="s">
        <v>12</v>
      </c>
      <c r="D495" s="1">
        <v>21.95</v>
      </c>
      <c r="E495" s="1" t="s">
        <v>1036</v>
      </c>
      <c r="F495" s="1">
        <v>10</v>
      </c>
      <c r="G495" s="1" t="s">
        <v>620</v>
      </c>
      <c r="H495" s="1">
        <v>8</v>
      </c>
      <c r="I495" s="1" t="s">
        <v>1037</v>
      </c>
      <c r="J495" s="1" t="s">
        <v>1038</v>
      </c>
    </row>
    <row r="496" spans="1:10" x14ac:dyDescent="0.25">
      <c r="A496" s="1" t="s">
        <v>65</v>
      </c>
      <c r="B496" s="1" t="s">
        <v>1251</v>
      </c>
      <c r="C496" s="1" t="s">
        <v>12</v>
      </c>
      <c r="D496" s="1">
        <v>21.98</v>
      </c>
      <c r="E496" s="1" t="s">
        <v>1252</v>
      </c>
      <c r="F496" s="1">
        <v>10</v>
      </c>
      <c r="G496" s="1" t="s">
        <v>1253</v>
      </c>
      <c r="H496" s="1">
        <v>278</v>
      </c>
      <c r="I496" s="1" t="s">
        <v>1254</v>
      </c>
      <c r="J496" s="1" t="s">
        <v>177</v>
      </c>
    </row>
    <row r="497" spans="1:10" x14ac:dyDescent="0.25">
      <c r="A497" s="3" t="s">
        <v>418</v>
      </c>
      <c r="B497" s="3" t="s">
        <v>3533</v>
      </c>
      <c r="C497" s="3" t="s">
        <v>12</v>
      </c>
      <c r="D497" s="3">
        <v>22</v>
      </c>
      <c r="E497" s="3" t="s">
        <v>3534</v>
      </c>
      <c r="F497" s="3">
        <v>10</v>
      </c>
      <c r="G497" s="3" t="s">
        <v>3535</v>
      </c>
      <c r="H497" s="3">
        <v>18</v>
      </c>
      <c r="I497" s="3" t="s">
        <v>39</v>
      </c>
      <c r="J497" s="3" t="s">
        <v>422</v>
      </c>
    </row>
    <row r="498" spans="1:10" x14ac:dyDescent="0.25">
      <c r="A498" s="3" t="s">
        <v>1022</v>
      </c>
      <c r="B498" s="3" t="s">
        <v>1023</v>
      </c>
      <c r="C498" s="3" t="s">
        <v>12</v>
      </c>
      <c r="D498" s="3">
        <v>22.09</v>
      </c>
      <c r="E498" s="3" t="s">
        <v>1024</v>
      </c>
      <c r="F498" s="3">
        <v>10</v>
      </c>
      <c r="G498" s="3" t="s">
        <v>1025</v>
      </c>
      <c r="H498" s="3">
        <v>332</v>
      </c>
      <c r="I498" s="3" t="s">
        <v>1026</v>
      </c>
      <c r="J498" s="3" t="s">
        <v>177</v>
      </c>
    </row>
    <row r="499" spans="1:10" x14ac:dyDescent="0.25">
      <c r="A499" s="3" t="s">
        <v>1944</v>
      </c>
      <c r="B499" s="3" t="s">
        <v>3364</v>
      </c>
      <c r="C499" s="3" t="s">
        <v>55</v>
      </c>
      <c r="D499" s="3">
        <v>22.23</v>
      </c>
      <c r="E499" s="3" t="s">
        <v>3365</v>
      </c>
      <c r="F499" s="3">
        <v>10</v>
      </c>
      <c r="G499" s="3" t="s">
        <v>3366</v>
      </c>
      <c r="H499" s="3">
        <v>3584</v>
      </c>
      <c r="I499" s="3" t="s">
        <v>2391</v>
      </c>
      <c r="J499" s="3" t="s">
        <v>177</v>
      </c>
    </row>
    <row r="500" spans="1:10" x14ac:dyDescent="0.25">
      <c r="A500" s="1" t="s">
        <v>2167</v>
      </c>
      <c r="B500" s="1" t="s">
        <v>2781</v>
      </c>
      <c r="C500" s="1" t="s">
        <v>2782</v>
      </c>
      <c r="D500" s="1">
        <v>22.48</v>
      </c>
      <c r="E500" s="1" t="s">
        <v>2783</v>
      </c>
      <c r="F500" s="1">
        <v>10</v>
      </c>
      <c r="G500" s="1" t="s">
        <v>942</v>
      </c>
      <c r="H500" s="1">
        <v>30</v>
      </c>
      <c r="I500" s="1" t="s">
        <v>2784</v>
      </c>
      <c r="J500" s="1" t="s">
        <v>2785</v>
      </c>
    </row>
    <row r="501" spans="1:10" x14ac:dyDescent="0.25">
      <c r="A501" s="3" t="s">
        <v>65</v>
      </c>
      <c r="B501" s="3" t="s">
        <v>66</v>
      </c>
      <c r="C501" s="3" t="s">
        <v>12</v>
      </c>
      <c r="D501" s="3">
        <v>22.75</v>
      </c>
      <c r="E501" s="3" t="s">
        <v>67</v>
      </c>
      <c r="F501" s="3">
        <v>10</v>
      </c>
      <c r="G501" s="3" t="s">
        <v>68</v>
      </c>
      <c r="H501" s="3">
        <v>174</v>
      </c>
      <c r="I501" s="3" t="s">
        <v>69</v>
      </c>
      <c r="J501" s="3" t="s">
        <v>70</v>
      </c>
    </row>
    <row r="502" spans="1:10" x14ac:dyDescent="0.25">
      <c r="A502" s="1" t="s">
        <v>178</v>
      </c>
      <c r="B502" s="1" t="s">
        <v>179</v>
      </c>
      <c r="C502" s="1" t="s">
        <v>55</v>
      </c>
      <c r="D502" s="1">
        <v>22.9</v>
      </c>
      <c r="E502" s="1" t="s">
        <v>180</v>
      </c>
      <c r="F502" s="1">
        <v>10</v>
      </c>
      <c r="G502" s="1" t="s">
        <v>181</v>
      </c>
      <c r="H502" s="1">
        <v>291</v>
      </c>
      <c r="I502" s="1" t="s">
        <v>182</v>
      </c>
      <c r="J502" s="1" t="s">
        <v>183</v>
      </c>
    </row>
    <row r="503" spans="1:10" x14ac:dyDescent="0.25">
      <c r="A503" s="3" t="s">
        <v>113</v>
      </c>
      <c r="B503" s="3" t="s">
        <v>206</v>
      </c>
      <c r="C503" s="3" t="s">
        <v>12</v>
      </c>
      <c r="D503" s="3">
        <v>22.99</v>
      </c>
      <c r="E503" s="3" t="s">
        <v>207</v>
      </c>
      <c r="F503" s="3">
        <v>10</v>
      </c>
      <c r="G503" s="3" t="s">
        <v>208</v>
      </c>
      <c r="H503" s="3">
        <v>11</v>
      </c>
      <c r="I503" s="3" t="s">
        <v>209</v>
      </c>
      <c r="J503" s="3" t="s">
        <v>210</v>
      </c>
    </row>
    <row r="504" spans="1:10" x14ac:dyDescent="0.25">
      <c r="A504" s="1" t="s">
        <v>418</v>
      </c>
      <c r="B504" s="1" t="s">
        <v>3650</v>
      </c>
      <c r="C504" s="1" t="s">
        <v>3651</v>
      </c>
      <c r="D504" s="1">
        <v>22.99</v>
      </c>
      <c r="E504" s="1" t="s">
        <v>207</v>
      </c>
      <c r="F504" s="1">
        <v>10</v>
      </c>
      <c r="G504" s="1" t="s">
        <v>2120</v>
      </c>
      <c r="H504" s="1">
        <v>23</v>
      </c>
      <c r="I504" s="1" t="s">
        <v>3652</v>
      </c>
      <c r="J504" s="1" t="s">
        <v>1132</v>
      </c>
    </row>
    <row r="505" spans="1:10" x14ac:dyDescent="0.25">
      <c r="A505" s="3" t="s">
        <v>540</v>
      </c>
      <c r="B505" s="3" t="s">
        <v>1248</v>
      </c>
      <c r="C505" s="3" t="s">
        <v>12</v>
      </c>
      <c r="D505" s="3">
        <v>22.99</v>
      </c>
      <c r="E505" s="3" t="s">
        <v>207</v>
      </c>
      <c r="F505" s="3">
        <v>10</v>
      </c>
      <c r="G505" s="3" t="s">
        <v>1249</v>
      </c>
      <c r="H505" s="3">
        <v>347</v>
      </c>
      <c r="I505" s="3" t="s">
        <v>1250</v>
      </c>
      <c r="J505" s="3" t="s">
        <v>661</v>
      </c>
    </row>
    <row r="506" spans="1:10" x14ac:dyDescent="0.25">
      <c r="A506" s="1" t="s">
        <v>540</v>
      </c>
      <c r="B506" s="1" t="s">
        <v>3186</v>
      </c>
      <c r="C506" s="1" t="s">
        <v>12</v>
      </c>
      <c r="D506" s="1">
        <v>22.99</v>
      </c>
      <c r="E506" s="1" t="s">
        <v>619</v>
      </c>
      <c r="F506" s="1">
        <v>10</v>
      </c>
      <c r="G506" s="1" t="s">
        <v>965</v>
      </c>
      <c r="H506" s="1">
        <v>7</v>
      </c>
      <c r="I506" s="1" t="s">
        <v>3187</v>
      </c>
      <c r="J506" s="1" t="s">
        <v>1802</v>
      </c>
    </row>
    <row r="507" spans="1:10" x14ac:dyDescent="0.25">
      <c r="A507" s="3" t="s">
        <v>65</v>
      </c>
      <c r="B507" s="3" t="s">
        <v>618</v>
      </c>
      <c r="C507" s="3" t="s">
        <v>12</v>
      </c>
      <c r="D507" s="3">
        <v>22.99</v>
      </c>
      <c r="E507" s="3" t="s">
        <v>619</v>
      </c>
      <c r="F507" s="3">
        <v>10</v>
      </c>
      <c r="G507" s="3" t="s">
        <v>620</v>
      </c>
      <c r="H507" s="3">
        <v>8</v>
      </c>
      <c r="I507" s="3" t="s">
        <v>621</v>
      </c>
      <c r="J507" s="3" t="s">
        <v>70</v>
      </c>
    </row>
    <row r="508" spans="1:10" x14ac:dyDescent="0.25">
      <c r="A508" s="1" t="s">
        <v>65</v>
      </c>
      <c r="B508" s="1" t="s">
        <v>336</v>
      </c>
      <c r="C508" s="1" t="s">
        <v>12</v>
      </c>
      <c r="D508" s="1">
        <v>23.25</v>
      </c>
      <c r="E508" s="1" t="s">
        <v>337</v>
      </c>
      <c r="F508" s="1">
        <v>10</v>
      </c>
      <c r="G508" s="1" t="s">
        <v>338</v>
      </c>
      <c r="H508" s="1">
        <v>19</v>
      </c>
      <c r="I508" s="1" t="s">
        <v>339</v>
      </c>
      <c r="J508" s="1" t="s">
        <v>70</v>
      </c>
    </row>
    <row r="509" spans="1:10" x14ac:dyDescent="0.25">
      <c r="A509" s="3" t="s">
        <v>2090</v>
      </c>
      <c r="B509" s="3" t="s">
        <v>2091</v>
      </c>
      <c r="C509" s="3" t="s">
        <v>55</v>
      </c>
      <c r="D509" s="3">
        <v>23.68</v>
      </c>
      <c r="E509" s="3" t="s">
        <v>2092</v>
      </c>
      <c r="F509" s="3">
        <v>10</v>
      </c>
      <c r="G509" s="3" t="s">
        <v>2093</v>
      </c>
      <c r="H509" s="3">
        <v>1576</v>
      </c>
      <c r="I509" s="3" t="s">
        <v>2094</v>
      </c>
      <c r="J509" s="3" t="s">
        <v>177</v>
      </c>
    </row>
    <row r="510" spans="1:10" x14ac:dyDescent="0.25">
      <c r="A510" s="3" t="s">
        <v>508</v>
      </c>
      <c r="B510" s="3" t="s">
        <v>3425</v>
      </c>
      <c r="C510" s="3" t="s">
        <v>510</v>
      </c>
      <c r="D510" s="3">
        <v>23.89</v>
      </c>
      <c r="E510" s="3" t="s">
        <v>3426</v>
      </c>
      <c r="F510" s="3">
        <v>10</v>
      </c>
      <c r="G510" s="3" t="s">
        <v>133</v>
      </c>
      <c r="H510" s="3">
        <v>1</v>
      </c>
      <c r="I510" s="3" t="s">
        <v>3427</v>
      </c>
      <c r="J510" s="3" t="s">
        <v>230</v>
      </c>
    </row>
    <row r="511" spans="1:10" x14ac:dyDescent="0.25">
      <c r="A511" s="3" t="s">
        <v>426</v>
      </c>
      <c r="B511" s="3" t="s">
        <v>1165</v>
      </c>
      <c r="C511" s="3" t="s">
        <v>12</v>
      </c>
      <c r="D511" s="3">
        <v>23.9</v>
      </c>
      <c r="E511" s="3" t="s">
        <v>1166</v>
      </c>
      <c r="F511" s="3">
        <v>10</v>
      </c>
      <c r="G511" s="3" t="s">
        <v>605</v>
      </c>
      <c r="H511" s="3">
        <v>2</v>
      </c>
      <c r="I511" s="3" t="s">
        <v>1167</v>
      </c>
      <c r="J511" s="3" t="s">
        <v>1168</v>
      </c>
    </row>
    <row r="512" spans="1:10" x14ac:dyDescent="0.25">
      <c r="A512" s="1" t="s">
        <v>113</v>
      </c>
      <c r="B512" s="1" t="s">
        <v>1719</v>
      </c>
      <c r="C512" s="1" t="s">
        <v>55</v>
      </c>
      <c r="D512" s="1">
        <v>23.99</v>
      </c>
      <c r="E512" s="1" t="s">
        <v>1720</v>
      </c>
      <c r="F512" s="1">
        <v>10</v>
      </c>
      <c r="G512" s="1" t="s">
        <v>1639</v>
      </c>
      <c r="H512" s="1">
        <v>4</v>
      </c>
      <c r="I512" s="1" t="s">
        <v>1721</v>
      </c>
      <c r="J512" s="1" t="s">
        <v>210</v>
      </c>
    </row>
    <row r="513" spans="1:10" x14ac:dyDescent="0.25">
      <c r="A513" s="3" t="s">
        <v>3843</v>
      </c>
      <c r="B513" s="3" t="s">
        <v>3844</v>
      </c>
      <c r="C513" s="3" t="s">
        <v>510</v>
      </c>
      <c r="D513" s="3">
        <v>23.99</v>
      </c>
      <c r="E513" s="3" t="s">
        <v>1720</v>
      </c>
      <c r="F513" s="3">
        <v>10</v>
      </c>
      <c r="G513" s="3" t="s">
        <v>1639</v>
      </c>
      <c r="H513" s="3">
        <v>4</v>
      </c>
      <c r="I513" s="3" t="s">
        <v>3845</v>
      </c>
      <c r="J513" s="3" t="s">
        <v>210</v>
      </c>
    </row>
    <row r="514" spans="1:10" x14ac:dyDescent="0.25">
      <c r="A514" s="1" t="s">
        <v>426</v>
      </c>
      <c r="B514" s="1" t="s">
        <v>1902</v>
      </c>
      <c r="C514" s="1" t="s">
        <v>12</v>
      </c>
      <c r="D514" s="1">
        <v>23.99</v>
      </c>
      <c r="E514" s="1" t="s">
        <v>1720</v>
      </c>
      <c r="F514" s="1">
        <v>10</v>
      </c>
      <c r="G514" s="1" t="s">
        <v>38</v>
      </c>
      <c r="H514" s="1"/>
      <c r="I514" s="1" t="s">
        <v>39</v>
      </c>
      <c r="J514" s="1" t="s">
        <v>70</v>
      </c>
    </row>
    <row r="515" spans="1:10" x14ac:dyDescent="0.25">
      <c r="A515" s="1" t="s">
        <v>1987</v>
      </c>
      <c r="B515" s="1" t="s">
        <v>3718</v>
      </c>
      <c r="C515" s="1" t="s">
        <v>212</v>
      </c>
      <c r="D515" s="1">
        <v>23.99</v>
      </c>
      <c r="E515" s="1" t="s">
        <v>3719</v>
      </c>
      <c r="F515" s="1">
        <v>10</v>
      </c>
      <c r="G515" s="1" t="s">
        <v>3720</v>
      </c>
      <c r="H515" s="1">
        <v>95</v>
      </c>
      <c r="I515" s="1" t="s">
        <v>3721</v>
      </c>
      <c r="J515" s="1" t="s">
        <v>96</v>
      </c>
    </row>
    <row r="516" spans="1:10" x14ac:dyDescent="0.25">
      <c r="A516" s="3" t="s">
        <v>152</v>
      </c>
      <c r="B516" s="3" t="s">
        <v>3035</v>
      </c>
      <c r="C516" s="3" t="s">
        <v>212</v>
      </c>
      <c r="D516" s="3">
        <v>24</v>
      </c>
      <c r="E516" s="3" t="s">
        <v>2984</v>
      </c>
      <c r="F516" s="3">
        <v>10</v>
      </c>
      <c r="G516" s="3" t="s">
        <v>32</v>
      </c>
      <c r="H516" s="3">
        <v>9</v>
      </c>
      <c r="I516" s="3" t="s">
        <v>39</v>
      </c>
      <c r="J516" s="3" t="s">
        <v>122</v>
      </c>
    </row>
    <row r="517" spans="1:10" x14ac:dyDescent="0.25">
      <c r="A517" s="1" t="s">
        <v>508</v>
      </c>
      <c r="B517" s="1" t="s">
        <v>2684</v>
      </c>
      <c r="C517" s="1" t="s">
        <v>12</v>
      </c>
      <c r="D517" s="1">
        <v>24.02</v>
      </c>
      <c r="E517" s="1" t="s">
        <v>2685</v>
      </c>
      <c r="F517" s="1">
        <v>10</v>
      </c>
      <c r="G517" s="1" t="s">
        <v>2686</v>
      </c>
      <c r="H517" s="1">
        <v>20</v>
      </c>
      <c r="I517" s="1" t="s">
        <v>2687</v>
      </c>
      <c r="J517" s="1" t="s">
        <v>2688</v>
      </c>
    </row>
    <row r="518" spans="1:10" x14ac:dyDescent="0.25">
      <c r="A518" s="1" t="s">
        <v>1243</v>
      </c>
      <c r="B518" s="1" t="s">
        <v>1675</v>
      </c>
      <c r="C518" s="1" t="s">
        <v>12</v>
      </c>
      <c r="D518" s="1">
        <v>24.5</v>
      </c>
      <c r="E518" s="1" t="s">
        <v>1676</v>
      </c>
      <c r="F518" s="1">
        <v>10</v>
      </c>
      <c r="G518" s="1" t="s">
        <v>1677</v>
      </c>
      <c r="H518" s="1">
        <v>20</v>
      </c>
      <c r="I518" s="1" t="s">
        <v>1678</v>
      </c>
      <c r="J518" s="1" t="s">
        <v>1679</v>
      </c>
    </row>
    <row r="519" spans="1:10" x14ac:dyDescent="0.25">
      <c r="A519" s="1" t="s">
        <v>2266</v>
      </c>
      <c r="B519" s="1" t="s">
        <v>3631</v>
      </c>
      <c r="C519" s="1" t="s">
        <v>12</v>
      </c>
      <c r="D519" s="1">
        <v>24.5</v>
      </c>
      <c r="E519" s="1" t="s">
        <v>3632</v>
      </c>
      <c r="F519" s="1">
        <v>10</v>
      </c>
      <c r="G519" s="1" t="s">
        <v>3535</v>
      </c>
      <c r="H519" s="1">
        <v>18</v>
      </c>
      <c r="I519" s="1" t="s">
        <v>3633</v>
      </c>
      <c r="J519" s="1" t="s">
        <v>661</v>
      </c>
    </row>
    <row r="520" spans="1:10" x14ac:dyDescent="0.25">
      <c r="A520" s="1" t="s">
        <v>540</v>
      </c>
      <c r="B520" s="1" t="s">
        <v>3879</v>
      </c>
      <c r="C520" s="1" t="s">
        <v>12</v>
      </c>
      <c r="D520" s="1">
        <v>24.65</v>
      </c>
      <c r="E520" s="1" t="s">
        <v>3880</v>
      </c>
      <c r="F520" s="1">
        <v>10</v>
      </c>
      <c r="G520" s="1" t="s">
        <v>3881</v>
      </c>
      <c r="H520" s="1">
        <v>615</v>
      </c>
      <c r="I520" s="1" t="s">
        <v>3882</v>
      </c>
      <c r="J520" s="1" t="s">
        <v>3883</v>
      </c>
    </row>
    <row r="521" spans="1:10" x14ac:dyDescent="0.25">
      <c r="A521" s="1" t="s">
        <v>2218</v>
      </c>
      <c r="B521" s="1" t="s">
        <v>2219</v>
      </c>
      <c r="C521" s="1" t="s">
        <v>55</v>
      </c>
      <c r="D521" s="1">
        <v>24.74</v>
      </c>
      <c r="E521" s="1" t="s">
        <v>2220</v>
      </c>
      <c r="F521" s="1">
        <v>10</v>
      </c>
      <c r="G521" s="1" t="s">
        <v>2221</v>
      </c>
      <c r="H521" s="1">
        <v>2761</v>
      </c>
      <c r="I521" s="1" t="s">
        <v>2222</v>
      </c>
      <c r="J521" s="1" t="s">
        <v>177</v>
      </c>
    </row>
    <row r="522" spans="1:10" x14ac:dyDescent="0.25">
      <c r="A522" s="3" t="s">
        <v>443</v>
      </c>
      <c r="B522" s="3" t="s">
        <v>3167</v>
      </c>
      <c r="C522" s="3" t="s">
        <v>233</v>
      </c>
      <c r="D522" s="3">
        <v>24.95</v>
      </c>
      <c r="E522" s="3" t="s">
        <v>1979</v>
      </c>
      <c r="F522" s="3">
        <v>10</v>
      </c>
      <c r="G522" s="3" t="s">
        <v>3168</v>
      </c>
      <c r="H522" s="3">
        <v>54</v>
      </c>
      <c r="I522" s="3" t="s">
        <v>3169</v>
      </c>
      <c r="J522" s="3" t="s">
        <v>64</v>
      </c>
    </row>
    <row r="523" spans="1:10" x14ac:dyDescent="0.25">
      <c r="A523" s="1" t="s">
        <v>389</v>
      </c>
      <c r="B523" s="1" t="s">
        <v>2788</v>
      </c>
      <c r="C523" s="1" t="s">
        <v>55</v>
      </c>
      <c r="D523" s="1">
        <v>24.99</v>
      </c>
      <c r="E523" s="1" t="s">
        <v>2789</v>
      </c>
      <c r="F523" s="1">
        <v>10</v>
      </c>
      <c r="G523" s="1" t="s">
        <v>2790</v>
      </c>
      <c r="H523" s="1">
        <v>62</v>
      </c>
      <c r="I523" s="1" t="s">
        <v>2791</v>
      </c>
      <c r="J523" s="1" t="s">
        <v>70</v>
      </c>
    </row>
    <row r="524" spans="1:10" x14ac:dyDescent="0.25">
      <c r="A524" s="3" t="s">
        <v>244</v>
      </c>
      <c r="B524" s="3" t="s">
        <v>1098</v>
      </c>
      <c r="C524" s="3" t="s">
        <v>12</v>
      </c>
      <c r="D524" s="3">
        <v>24.99</v>
      </c>
      <c r="E524" s="3" t="s">
        <v>414</v>
      </c>
      <c r="F524" s="3">
        <v>10</v>
      </c>
      <c r="G524" s="3" t="s">
        <v>1099</v>
      </c>
      <c r="H524" s="3">
        <v>370</v>
      </c>
      <c r="I524" s="3" t="s">
        <v>1100</v>
      </c>
      <c r="J524" s="3" t="s">
        <v>1101</v>
      </c>
    </row>
    <row r="525" spans="1:10" x14ac:dyDescent="0.25">
      <c r="A525" s="3" t="s">
        <v>510</v>
      </c>
      <c r="B525" s="3" t="s">
        <v>3028</v>
      </c>
      <c r="C525" s="3" t="s">
        <v>510</v>
      </c>
      <c r="D525" s="3">
        <v>25.46</v>
      </c>
      <c r="E525" s="3" t="s">
        <v>3029</v>
      </c>
      <c r="F525" s="3">
        <v>10</v>
      </c>
      <c r="G525" s="3" t="s">
        <v>3030</v>
      </c>
      <c r="H525" s="3">
        <v>58</v>
      </c>
      <c r="I525" s="3" t="s">
        <v>3031</v>
      </c>
      <c r="J525" s="3" t="s">
        <v>3032</v>
      </c>
    </row>
    <row r="526" spans="1:10" x14ac:dyDescent="0.25">
      <c r="A526" s="3" t="s">
        <v>525</v>
      </c>
      <c r="B526" s="3" t="s">
        <v>2861</v>
      </c>
      <c r="C526" s="3" t="s">
        <v>12</v>
      </c>
      <c r="D526" s="3">
        <v>25.95</v>
      </c>
      <c r="E526" s="3" t="s">
        <v>2862</v>
      </c>
      <c r="F526" s="3">
        <v>10</v>
      </c>
      <c r="G526" s="3" t="s">
        <v>197</v>
      </c>
      <c r="H526" s="3">
        <v>3</v>
      </c>
      <c r="I526" s="3" t="s">
        <v>2863</v>
      </c>
      <c r="J526" s="3" t="s">
        <v>2864</v>
      </c>
    </row>
    <row r="527" spans="1:10" x14ac:dyDescent="0.25">
      <c r="A527" s="1" t="s">
        <v>540</v>
      </c>
      <c r="B527" s="1" t="s">
        <v>2388</v>
      </c>
      <c r="C527" s="1" t="s">
        <v>12</v>
      </c>
      <c r="D527" s="1">
        <v>25.98</v>
      </c>
      <c r="E527" s="1" t="s">
        <v>2389</v>
      </c>
      <c r="F527" s="1">
        <v>10</v>
      </c>
      <c r="G527" s="1" t="s">
        <v>2390</v>
      </c>
      <c r="H527" s="1">
        <v>5255</v>
      </c>
      <c r="I527" s="1" t="s">
        <v>2391</v>
      </c>
      <c r="J527" s="1" t="s">
        <v>177</v>
      </c>
    </row>
    <row r="528" spans="1:10" x14ac:dyDescent="0.25">
      <c r="A528" s="3" t="s">
        <v>1714</v>
      </c>
      <c r="B528" s="3" t="s">
        <v>1715</v>
      </c>
      <c r="C528" s="3" t="s">
        <v>12</v>
      </c>
      <c r="D528" s="3">
        <v>25.99</v>
      </c>
      <c r="E528" s="3" t="s">
        <v>1716</v>
      </c>
      <c r="F528" s="3">
        <v>10</v>
      </c>
      <c r="G528" s="3" t="s">
        <v>709</v>
      </c>
      <c r="H528" s="3">
        <v>12</v>
      </c>
      <c r="I528" s="3" t="s">
        <v>1717</v>
      </c>
      <c r="J528" s="3" t="s">
        <v>1718</v>
      </c>
    </row>
    <row r="529" spans="1:10" x14ac:dyDescent="0.25">
      <c r="A529" s="3" t="s">
        <v>35</v>
      </c>
      <c r="B529" s="3" t="s">
        <v>3722</v>
      </c>
      <c r="C529" s="3" t="s">
        <v>3723</v>
      </c>
      <c r="D529" s="3">
        <v>25.99</v>
      </c>
      <c r="E529" s="3" t="s">
        <v>2633</v>
      </c>
      <c r="F529" s="3">
        <v>10</v>
      </c>
      <c r="G529" s="3" t="s">
        <v>1712</v>
      </c>
      <c r="H529" s="3">
        <v>49</v>
      </c>
      <c r="I529" s="3" t="s">
        <v>3724</v>
      </c>
      <c r="J529" s="3" t="s">
        <v>70</v>
      </c>
    </row>
    <row r="530" spans="1:10" x14ac:dyDescent="0.25">
      <c r="A530" s="3" t="s">
        <v>172</v>
      </c>
      <c r="B530" s="3" t="s">
        <v>267</v>
      </c>
      <c r="C530" s="3" t="s">
        <v>12</v>
      </c>
      <c r="D530" s="3">
        <v>26.05</v>
      </c>
      <c r="E530" s="3" t="s">
        <v>268</v>
      </c>
      <c r="F530" s="3">
        <v>10</v>
      </c>
      <c r="G530" s="3" t="s">
        <v>269</v>
      </c>
      <c r="H530" s="3">
        <v>128</v>
      </c>
      <c r="I530" s="3" t="s">
        <v>270</v>
      </c>
      <c r="J530" s="3" t="s">
        <v>271</v>
      </c>
    </row>
    <row r="531" spans="1:10" x14ac:dyDescent="0.25">
      <c r="A531" s="1" t="s">
        <v>508</v>
      </c>
      <c r="B531" s="1" t="s">
        <v>2664</v>
      </c>
      <c r="C531" s="1" t="s">
        <v>510</v>
      </c>
      <c r="D531" s="1">
        <v>26.12</v>
      </c>
      <c r="E531" s="1" t="s">
        <v>2665</v>
      </c>
      <c r="F531" s="1">
        <v>10</v>
      </c>
      <c r="G531" s="1" t="s">
        <v>2666</v>
      </c>
      <c r="H531" s="1">
        <v>235</v>
      </c>
      <c r="I531" s="1" t="s">
        <v>2667</v>
      </c>
      <c r="J531" s="1" t="s">
        <v>96</v>
      </c>
    </row>
    <row r="532" spans="1:10" x14ac:dyDescent="0.25">
      <c r="A532" s="3" t="s">
        <v>2537</v>
      </c>
      <c r="B532" s="3" t="s">
        <v>2538</v>
      </c>
      <c r="C532" s="3" t="s">
        <v>12</v>
      </c>
      <c r="D532" s="3">
        <v>26.14</v>
      </c>
      <c r="E532" s="3" t="s">
        <v>2539</v>
      </c>
      <c r="F532" s="3">
        <v>10</v>
      </c>
      <c r="G532" s="3" t="s">
        <v>2540</v>
      </c>
      <c r="H532" s="3">
        <v>2724</v>
      </c>
      <c r="I532" s="3" t="s">
        <v>2541</v>
      </c>
      <c r="J532" s="3" t="s">
        <v>177</v>
      </c>
    </row>
    <row r="533" spans="1:10" x14ac:dyDescent="0.25">
      <c r="A533" s="1" t="s">
        <v>389</v>
      </c>
      <c r="B533" s="1" t="s">
        <v>1834</v>
      </c>
      <c r="C533" s="1" t="s">
        <v>55</v>
      </c>
      <c r="D533" s="1">
        <v>26.33</v>
      </c>
      <c r="E533" s="1" t="s">
        <v>1835</v>
      </c>
      <c r="F533" s="1">
        <v>10</v>
      </c>
      <c r="G533" s="1" t="s">
        <v>1836</v>
      </c>
      <c r="H533" s="1">
        <v>2250</v>
      </c>
      <c r="I533" s="1" t="s">
        <v>1837</v>
      </c>
      <c r="J533" s="1" t="s">
        <v>177</v>
      </c>
    </row>
    <row r="534" spans="1:10" x14ac:dyDescent="0.25">
      <c r="A534" s="3" t="s">
        <v>2705</v>
      </c>
      <c r="B534" s="3" t="s">
        <v>2706</v>
      </c>
      <c r="C534" s="3" t="s">
        <v>104</v>
      </c>
      <c r="D534" s="3">
        <v>26.4</v>
      </c>
      <c r="E534" s="3" t="s">
        <v>2707</v>
      </c>
      <c r="F534" s="3">
        <v>10</v>
      </c>
      <c r="G534" s="3" t="s">
        <v>2708</v>
      </c>
      <c r="H534" s="3">
        <v>1338</v>
      </c>
      <c r="I534" s="3" t="s">
        <v>2709</v>
      </c>
      <c r="J534" s="3" t="s">
        <v>96</v>
      </c>
    </row>
    <row r="535" spans="1:10" x14ac:dyDescent="0.25">
      <c r="A535" s="3" t="s">
        <v>418</v>
      </c>
      <c r="B535" s="3" t="s">
        <v>1379</v>
      </c>
      <c r="C535" s="3" t="s">
        <v>12</v>
      </c>
      <c r="D535" s="3">
        <v>26.9</v>
      </c>
      <c r="E535" s="3" t="s">
        <v>1380</v>
      </c>
      <c r="F535" s="3">
        <v>10</v>
      </c>
      <c r="G535" s="3" t="s">
        <v>1268</v>
      </c>
      <c r="H535" s="3">
        <v>150</v>
      </c>
      <c r="I535" s="3" t="s">
        <v>1381</v>
      </c>
      <c r="J535" s="3" t="s">
        <v>422</v>
      </c>
    </row>
    <row r="536" spans="1:10" x14ac:dyDescent="0.25">
      <c r="A536" s="3" t="s">
        <v>1219</v>
      </c>
      <c r="B536" s="3" t="s">
        <v>1220</v>
      </c>
      <c r="C536" s="3" t="s">
        <v>12</v>
      </c>
      <c r="D536" s="3">
        <v>26.99</v>
      </c>
      <c r="E536" s="3" t="s">
        <v>849</v>
      </c>
      <c r="F536" s="3">
        <v>10</v>
      </c>
      <c r="G536" s="3" t="s">
        <v>1221</v>
      </c>
      <c r="H536" s="3">
        <v>44</v>
      </c>
      <c r="I536" s="3" t="s">
        <v>1222</v>
      </c>
      <c r="J536" s="3" t="s">
        <v>887</v>
      </c>
    </row>
    <row r="537" spans="1:10" x14ac:dyDescent="0.25">
      <c r="A537" s="1" t="s">
        <v>244</v>
      </c>
      <c r="B537" s="1" t="s">
        <v>847</v>
      </c>
      <c r="C537" s="1" t="s">
        <v>848</v>
      </c>
      <c r="D537" s="1">
        <v>26.99</v>
      </c>
      <c r="E537" s="1" t="s">
        <v>849</v>
      </c>
      <c r="F537" s="1">
        <v>10</v>
      </c>
      <c r="G537" s="1" t="s">
        <v>850</v>
      </c>
      <c r="H537" s="1">
        <v>69</v>
      </c>
      <c r="I537" s="1" t="s">
        <v>851</v>
      </c>
      <c r="J537" s="1" t="s">
        <v>852</v>
      </c>
    </row>
    <row r="538" spans="1:10" x14ac:dyDescent="0.25">
      <c r="A538" s="3" t="s">
        <v>41</v>
      </c>
      <c r="B538" s="3" t="s">
        <v>2279</v>
      </c>
      <c r="C538" s="3" t="s">
        <v>12</v>
      </c>
      <c r="D538" s="3">
        <v>26.99</v>
      </c>
      <c r="E538" s="3" t="s">
        <v>830</v>
      </c>
      <c r="F538" s="3">
        <v>10</v>
      </c>
      <c r="G538" s="3" t="s">
        <v>1126</v>
      </c>
      <c r="H538" s="3">
        <v>65</v>
      </c>
      <c r="I538" s="3" t="s">
        <v>2280</v>
      </c>
      <c r="J538" s="3" t="s">
        <v>2281</v>
      </c>
    </row>
    <row r="539" spans="1:10" x14ac:dyDescent="0.25">
      <c r="A539" s="1" t="s">
        <v>123</v>
      </c>
      <c r="B539" s="1" t="s">
        <v>124</v>
      </c>
      <c r="C539" s="1" t="s">
        <v>125</v>
      </c>
      <c r="D539" s="1">
        <v>27</v>
      </c>
      <c r="E539" s="1" t="s">
        <v>126</v>
      </c>
      <c r="F539" s="1">
        <v>10</v>
      </c>
      <c r="G539" s="1" t="s">
        <v>127</v>
      </c>
      <c r="H539" s="1">
        <v>218</v>
      </c>
      <c r="I539" s="1" t="s">
        <v>128</v>
      </c>
      <c r="J539" s="1" t="s">
        <v>129</v>
      </c>
    </row>
    <row r="540" spans="1:10" x14ac:dyDescent="0.25">
      <c r="A540" s="3" t="s">
        <v>2441</v>
      </c>
      <c r="B540" s="3" t="s">
        <v>2442</v>
      </c>
      <c r="C540" s="3" t="s">
        <v>12</v>
      </c>
      <c r="D540" s="3">
        <v>27</v>
      </c>
      <c r="E540" s="3" t="s">
        <v>126</v>
      </c>
      <c r="F540" s="3">
        <v>10</v>
      </c>
      <c r="G540" s="3" t="s">
        <v>2443</v>
      </c>
      <c r="H540" s="3">
        <v>61</v>
      </c>
      <c r="I540" s="3" t="s">
        <v>2444</v>
      </c>
      <c r="J540" s="3" t="s">
        <v>1413</v>
      </c>
    </row>
    <row r="541" spans="1:10" x14ac:dyDescent="0.25">
      <c r="A541" s="1" t="s">
        <v>1334</v>
      </c>
      <c r="B541" s="1" t="s">
        <v>2587</v>
      </c>
      <c r="C541" s="1" t="s">
        <v>12</v>
      </c>
      <c r="D541" s="1">
        <v>27.25</v>
      </c>
      <c r="E541" s="1" t="s">
        <v>2588</v>
      </c>
      <c r="F541" s="1">
        <v>10</v>
      </c>
      <c r="G541" s="1" t="s">
        <v>2589</v>
      </c>
      <c r="H541" s="1">
        <v>3555</v>
      </c>
      <c r="I541" s="1" t="s">
        <v>2590</v>
      </c>
      <c r="J541" s="1" t="s">
        <v>177</v>
      </c>
    </row>
    <row r="542" spans="1:10" x14ac:dyDescent="0.25">
      <c r="A542" s="3" t="s">
        <v>1198</v>
      </c>
      <c r="B542" s="3" t="s">
        <v>1199</v>
      </c>
      <c r="C542" s="3" t="s">
        <v>12</v>
      </c>
      <c r="D542" s="3">
        <v>27.31</v>
      </c>
      <c r="E542" s="3" t="s">
        <v>1200</v>
      </c>
      <c r="F542" s="3">
        <v>10</v>
      </c>
      <c r="G542" s="3" t="s">
        <v>1201</v>
      </c>
      <c r="H542" s="3">
        <v>5</v>
      </c>
      <c r="I542" s="3" t="s">
        <v>39</v>
      </c>
      <c r="J542" s="3" t="s">
        <v>1202</v>
      </c>
    </row>
    <row r="543" spans="1:10" x14ac:dyDescent="0.25">
      <c r="A543" s="1" t="s">
        <v>319</v>
      </c>
      <c r="B543" s="1" t="s">
        <v>2247</v>
      </c>
      <c r="C543" s="1" t="s">
        <v>2248</v>
      </c>
      <c r="D543" s="1">
        <v>27.99</v>
      </c>
      <c r="E543" s="1" t="s">
        <v>2249</v>
      </c>
      <c r="F543" s="1">
        <v>10</v>
      </c>
      <c r="G543" s="1" t="s">
        <v>1092</v>
      </c>
      <c r="H543" s="1">
        <v>21</v>
      </c>
      <c r="I543" s="1" t="s">
        <v>2250</v>
      </c>
      <c r="J543" s="1" t="s">
        <v>967</v>
      </c>
    </row>
    <row r="544" spans="1:10" x14ac:dyDescent="0.25">
      <c r="A544" s="1" t="s">
        <v>2891</v>
      </c>
      <c r="B544" s="1" t="s">
        <v>2892</v>
      </c>
      <c r="C544" s="1" t="s">
        <v>55</v>
      </c>
      <c r="D544" s="1">
        <v>27.99</v>
      </c>
      <c r="E544" s="1" t="s">
        <v>2249</v>
      </c>
      <c r="F544" s="1">
        <v>10</v>
      </c>
      <c r="G544" s="1" t="s">
        <v>1448</v>
      </c>
      <c r="H544" s="1">
        <v>57</v>
      </c>
      <c r="I544" s="1" t="s">
        <v>2893</v>
      </c>
      <c r="J544" s="1" t="s">
        <v>661</v>
      </c>
    </row>
    <row r="545" spans="1:10" x14ac:dyDescent="0.25">
      <c r="A545" s="1" t="s">
        <v>319</v>
      </c>
      <c r="B545" s="1" t="s">
        <v>320</v>
      </c>
      <c r="C545" s="1" t="s">
        <v>12</v>
      </c>
      <c r="D545" s="1">
        <v>27.99</v>
      </c>
      <c r="E545" s="1" t="s">
        <v>321</v>
      </c>
      <c r="F545" s="1">
        <v>10</v>
      </c>
      <c r="G545" s="1" t="s">
        <v>294</v>
      </c>
      <c r="H545" s="1">
        <v>87</v>
      </c>
      <c r="I545" s="1" t="s">
        <v>322</v>
      </c>
      <c r="J545" s="1" t="s">
        <v>46</v>
      </c>
    </row>
    <row r="546" spans="1:10" x14ac:dyDescent="0.25">
      <c r="A546" s="1" t="s">
        <v>1243</v>
      </c>
      <c r="B546" s="1" t="s">
        <v>2759</v>
      </c>
      <c r="C546" s="1" t="s">
        <v>12</v>
      </c>
      <c r="D546" s="1">
        <v>28</v>
      </c>
      <c r="E546" s="1" t="s">
        <v>2760</v>
      </c>
      <c r="F546" s="1">
        <v>10</v>
      </c>
      <c r="G546" s="1" t="s">
        <v>2761</v>
      </c>
      <c r="H546" s="1">
        <v>78</v>
      </c>
      <c r="I546" s="1" t="s">
        <v>2762</v>
      </c>
      <c r="J546" s="1" t="s">
        <v>661</v>
      </c>
    </row>
    <row r="547" spans="1:10" x14ac:dyDescent="0.25">
      <c r="A547" s="3" t="s">
        <v>3480</v>
      </c>
      <c r="B547" s="3" t="s">
        <v>3481</v>
      </c>
      <c r="C547" s="3" t="s">
        <v>3482</v>
      </c>
      <c r="D547" s="3">
        <v>28</v>
      </c>
      <c r="E547" s="3" t="s">
        <v>596</v>
      </c>
      <c r="F547" s="3">
        <v>10</v>
      </c>
      <c r="G547" s="3" t="s">
        <v>3313</v>
      </c>
      <c r="H547" s="3">
        <v>6</v>
      </c>
      <c r="I547" s="3" t="s">
        <v>3483</v>
      </c>
      <c r="J547" s="3" t="s">
        <v>1413</v>
      </c>
    </row>
    <row r="548" spans="1:10" x14ac:dyDescent="0.25">
      <c r="A548" s="3" t="s">
        <v>535</v>
      </c>
      <c r="B548" s="3" t="s">
        <v>3715</v>
      </c>
      <c r="C548" s="3" t="s">
        <v>12</v>
      </c>
      <c r="D548" s="3">
        <v>28.18</v>
      </c>
      <c r="E548" s="3" t="s">
        <v>3716</v>
      </c>
      <c r="F548" s="3">
        <v>10</v>
      </c>
      <c r="G548" s="3" t="s">
        <v>1070</v>
      </c>
      <c r="H548" s="3">
        <v>131</v>
      </c>
      <c r="I548" s="3" t="s">
        <v>3717</v>
      </c>
      <c r="J548" s="3" t="s">
        <v>177</v>
      </c>
    </row>
    <row r="549" spans="1:10" x14ac:dyDescent="0.25">
      <c r="A549" s="1" t="s">
        <v>1190</v>
      </c>
      <c r="B549" s="1" t="s">
        <v>3576</v>
      </c>
      <c r="C549" s="1" t="s">
        <v>3577</v>
      </c>
      <c r="D549" s="1">
        <v>28.4</v>
      </c>
      <c r="E549" s="1" t="s">
        <v>3578</v>
      </c>
      <c r="F549" s="1">
        <v>10</v>
      </c>
      <c r="G549" s="1" t="s">
        <v>1126</v>
      </c>
      <c r="H549" s="1">
        <v>65</v>
      </c>
      <c r="I549" s="1" t="s">
        <v>3579</v>
      </c>
      <c r="J549" s="1" t="s">
        <v>3237</v>
      </c>
    </row>
    <row r="550" spans="1:10" x14ac:dyDescent="0.25">
      <c r="A550" s="1" t="s">
        <v>162</v>
      </c>
      <c r="B550" s="1" t="s">
        <v>2128</v>
      </c>
      <c r="C550" s="1" t="s">
        <v>55</v>
      </c>
      <c r="D550" s="1">
        <v>28.6</v>
      </c>
      <c r="E550" s="1" t="s">
        <v>2129</v>
      </c>
      <c r="F550" s="1">
        <v>10</v>
      </c>
      <c r="G550" s="1" t="s">
        <v>2130</v>
      </c>
      <c r="H550" s="1">
        <v>145</v>
      </c>
      <c r="I550" s="1" t="s">
        <v>2131</v>
      </c>
      <c r="J550" s="1" t="s">
        <v>458</v>
      </c>
    </row>
    <row r="551" spans="1:10" x14ac:dyDescent="0.25">
      <c r="A551" s="3" t="s">
        <v>65</v>
      </c>
      <c r="B551" s="3" t="s">
        <v>1732</v>
      </c>
      <c r="C551" s="3" t="s">
        <v>12</v>
      </c>
      <c r="D551" s="3">
        <v>28.89</v>
      </c>
      <c r="E551" s="3" t="s">
        <v>1733</v>
      </c>
      <c r="F551" s="3">
        <v>10</v>
      </c>
      <c r="G551" s="3" t="s">
        <v>1734</v>
      </c>
      <c r="H551" s="3">
        <v>45</v>
      </c>
      <c r="I551" s="3" t="s">
        <v>1735</v>
      </c>
      <c r="J551" s="3" t="s">
        <v>230</v>
      </c>
    </row>
    <row r="552" spans="1:10" x14ac:dyDescent="0.25">
      <c r="A552" s="1" t="s">
        <v>91</v>
      </c>
      <c r="B552" s="1" t="s">
        <v>92</v>
      </c>
      <c r="C552" s="1" t="s">
        <v>12</v>
      </c>
      <c r="D552" s="1">
        <v>29.2</v>
      </c>
      <c r="E552" s="1" t="s">
        <v>93</v>
      </c>
      <c r="F552" s="1">
        <v>10</v>
      </c>
      <c r="G552" s="1" t="s">
        <v>94</v>
      </c>
      <c r="H552" s="1">
        <v>505</v>
      </c>
      <c r="I552" s="1" t="s">
        <v>95</v>
      </c>
      <c r="J552" s="1" t="s">
        <v>96</v>
      </c>
    </row>
    <row r="553" spans="1:10" x14ac:dyDescent="0.25">
      <c r="A553" s="1" t="s">
        <v>807</v>
      </c>
      <c r="B553" s="1" t="s">
        <v>1005</v>
      </c>
      <c r="C553" s="1" t="s">
        <v>12</v>
      </c>
      <c r="D553" s="1">
        <v>29.45</v>
      </c>
      <c r="E553" s="1" t="s">
        <v>1006</v>
      </c>
      <c r="F553" s="1">
        <v>10</v>
      </c>
      <c r="G553" s="1" t="s">
        <v>1007</v>
      </c>
      <c r="H553" s="1">
        <v>355</v>
      </c>
      <c r="I553" s="1" t="s">
        <v>1008</v>
      </c>
      <c r="J553" s="1" t="s">
        <v>285</v>
      </c>
    </row>
    <row r="554" spans="1:10" x14ac:dyDescent="0.25">
      <c r="A554" s="3" t="s">
        <v>438</v>
      </c>
      <c r="B554" s="3" t="s">
        <v>2345</v>
      </c>
      <c r="C554" s="3" t="s">
        <v>12</v>
      </c>
      <c r="D554" s="3">
        <v>29.49</v>
      </c>
      <c r="E554" s="3" t="s">
        <v>799</v>
      </c>
      <c r="F554" s="3">
        <v>10</v>
      </c>
      <c r="G554" s="3" t="s">
        <v>2346</v>
      </c>
      <c r="H554" s="3">
        <v>458</v>
      </c>
      <c r="I554" s="3" t="s">
        <v>2347</v>
      </c>
      <c r="J554" s="3" t="s">
        <v>370</v>
      </c>
    </row>
    <row r="555" spans="1:10" x14ac:dyDescent="0.25">
      <c r="A555" s="1" t="s">
        <v>220</v>
      </c>
      <c r="B555" s="1" t="s">
        <v>1437</v>
      </c>
      <c r="C555" s="1" t="s">
        <v>12</v>
      </c>
      <c r="D555" s="1">
        <v>29.54</v>
      </c>
      <c r="E555" s="1" t="s">
        <v>1438</v>
      </c>
      <c r="F555" s="1">
        <v>10</v>
      </c>
      <c r="G555" s="1" t="s">
        <v>1439</v>
      </c>
      <c r="H555" s="1">
        <v>1372</v>
      </c>
      <c r="I555" s="1" t="s">
        <v>1440</v>
      </c>
      <c r="J555" s="1" t="s">
        <v>177</v>
      </c>
    </row>
    <row r="556" spans="1:10" x14ac:dyDescent="0.25">
      <c r="A556" s="3" t="s">
        <v>3544</v>
      </c>
      <c r="B556" s="3" t="s">
        <v>3545</v>
      </c>
      <c r="C556" s="3" t="s">
        <v>12</v>
      </c>
      <c r="D556" s="3">
        <v>29.66</v>
      </c>
      <c r="E556" s="3" t="s">
        <v>3546</v>
      </c>
      <c r="F556" s="3">
        <v>10</v>
      </c>
      <c r="G556" s="3" t="s">
        <v>3547</v>
      </c>
      <c r="H556" s="3">
        <v>163</v>
      </c>
      <c r="I556" s="3" t="s">
        <v>3548</v>
      </c>
      <c r="J556" s="3" t="s">
        <v>3549</v>
      </c>
    </row>
    <row r="557" spans="1:10" x14ac:dyDescent="0.25">
      <c r="A557" s="3" t="s">
        <v>1334</v>
      </c>
      <c r="B557" s="3" t="s">
        <v>3640</v>
      </c>
      <c r="C557" s="3" t="s">
        <v>12</v>
      </c>
      <c r="D557" s="3">
        <v>29.79</v>
      </c>
      <c r="E557" s="3" t="s">
        <v>3641</v>
      </c>
      <c r="F557" s="3">
        <v>10</v>
      </c>
      <c r="G557" s="3" t="s">
        <v>3642</v>
      </c>
      <c r="H557" s="3">
        <v>541</v>
      </c>
      <c r="I557" s="3" t="s">
        <v>3086</v>
      </c>
      <c r="J557" s="3" t="s">
        <v>177</v>
      </c>
    </row>
    <row r="558" spans="1:10" x14ac:dyDescent="0.25">
      <c r="A558" s="3" t="s">
        <v>244</v>
      </c>
      <c r="B558" s="3" t="s">
        <v>2197</v>
      </c>
      <c r="C558" s="3" t="s">
        <v>12</v>
      </c>
      <c r="D558" s="3">
        <v>29.89</v>
      </c>
      <c r="E558" s="3" t="s">
        <v>2198</v>
      </c>
      <c r="F558" s="3">
        <v>10</v>
      </c>
      <c r="G558" s="3" t="s">
        <v>2199</v>
      </c>
      <c r="H558" s="3">
        <v>339</v>
      </c>
      <c r="I558" s="3" t="s">
        <v>2200</v>
      </c>
      <c r="J558" s="3" t="s">
        <v>1915</v>
      </c>
    </row>
    <row r="559" spans="1:10" x14ac:dyDescent="0.25">
      <c r="A559" s="1" t="s">
        <v>162</v>
      </c>
      <c r="B559" s="1" t="s">
        <v>472</v>
      </c>
      <c r="C559" s="1" t="s">
        <v>473</v>
      </c>
      <c r="D559" s="1">
        <v>29.9</v>
      </c>
      <c r="E559" s="1" t="s">
        <v>474</v>
      </c>
      <c r="F559" s="1">
        <v>10</v>
      </c>
      <c r="G559" s="1" t="s">
        <v>475</v>
      </c>
      <c r="H559" s="1">
        <v>327</v>
      </c>
      <c r="I559" s="1" t="s">
        <v>476</v>
      </c>
      <c r="J559" s="1" t="s">
        <v>477</v>
      </c>
    </row>
    <row r="560" spans="1:10" x14ac:dyDescent="0.25">
      <c r="A560" s="3" t="s">
        <v>443</v>
      </c>
      <c r="B560" s="3" t="s">
        <v>2749</v>
      </c>
      <c r="C560" s="3" t="s">
        <v>12</v>
      </c>
      <c r="D560" s="3">
        <v>29.95</v>
      </c>
      <c r="E560" s="3" t="s">
        <v>1321</v>
      </c>
      <c r="F560" s="3">
        <v>10</v>
      </c>
      <c r="G560" s="3" t="s">
        <v>2750</v>
      </c>
      <c r="H560" s="3">
        <v>46</v>
      </c>
      <c r="I560" s="3" t="s">
        <v>2751</v>
      </c>
      <c r="J560" s="3" t="s">
        <v>64</v>
      </c>
    </row>
    <row r="561" spans="1:10" x14ac:dyDescent="0.25">
      <c r="A561" s="3" t="s">
        <v>1987</v>
      </c>
      <c r="B561" s="3" t="s">
        <v>2078</v>
      </c>
      <c r="C561" s="3" t="s">
        <v>12</v>
      </c>
      <c r="D561" s="3">
        <v>29.95</v>
      </c>
      <c r="E561" s="3" t="s">
        <v>1182</v>
      </c>
      <c r="F561" s="3">
        <v>10</v>
      </c>
      <c r="G561" s="3" t="s">
        <v>374</v>
      </c>
      <c r="H561" s="3">
        <v>14</v>
      </c>
      <c r="I561" s="3" t="s">
        <v>39</v>
      </c>
      <c r="J561" s="3" t="s">
        <v>335</v>
      </c>
    </row>
    <row r="562" spans="1:10" x14ac:dyDescent="0.25">
      <c r="A562" s="3" t="s">
        <v>162</v>
      </c>
      <c r="B562" s="3" t="s">
        <v>1181</v>
      </c>
      <c r="C562" s="3" t="s">
        <v>473</v>
      </c>
      <c r="D562" s="3">
        <v>29.95</v>
      </c>
      <c r="E562" s="3" t="s">
        <v>1182</v>
      </c>
      <c r="F562" s="3">
        <v>10</v>
      </c>
      <c r="G562" s="3" t="s">
        <v>1183</v>
      </c>
      <c r="H562" s="3">
        <v>296</v>
      </c>
      <c r="I562" s="3" t="s">
        <v>1184</v>
      </c>
      <c r="J562" s="3" t="s">
        <v>924</v>
      </c>
    </row>
    <row r="563" spans="1:10" x14ac:dyDescent="0.25">
      <c r="A563" s="3" t="s">
        <v>130</v>
      </c>
      <c r="B563" s="3" t="s">
        <v>131</v>
      </c>
      <c r="C563" s="3" t="s">
        <v>132</v>
      </c>
      <c r="D563" s="3">
        <v>29.99</v>
      </c>
      <c r="E563" s="3" t="s">
        <v>61</v>
      </c>
      <c r="F563" s="3">
        <v>10</v>
      </c>
      <c r="G563" s="3" t="s">
        <v>133</v>
      </c>
      <c r="H563" s="3">
        <v>1</v>
      </c>
      <c r="I563" s="3" t="s">
        <v>39</v>
      </c>
      <c r="J563" s="3" t="s">
        <v>134</v>
      </c>
    </row>
    <row r="564" spans="1:10" x14ac:dyDescent="0.25">
      <c r="A564" s="3" t="s">
        <v>2591</v>
      </c>
      <c r="B564" s="3" t="s">
        <v>2592</v>
      </c>
      <c r="C564" s="3" t="s">
        <v>12</v>
      </c>
      <c r="D564" s="3">
        <v>29.99</v>
      </c>
      <c r="E564" s="3" t="s">
        <v>61</v>
      </c>
      <c r="F564" s="3">
        <v>10</v>
      </c>
      <c r="G564" s="3" t="s">
        <v>440</v>
      </c>
      <c r="H564" s="3">
        <v>17</v>
      </c>
      <c r="I564" s="3" t="s">
        <v>2593</v>
      </c>
      <c r="J564" s="3" t="s">
        <v>1132</v>
      </c>
    </row>
    <row r="565" spans="1:10" x14ac:dyDescent="0.25">
      <c r="A565" s="1" t="s">
        <v>35</v>
      </c>
      <c r="B565" s="1" t="s">
        <v>36</v>
      </c>
      <c r="C565" s="1" t="s">
        <v>12</v>
      </c>
      <c r="D565" s="1">
        <v>29.99</v>
      </c>
      <c r="E565" s="1" t="s">
        <v>37</v>
      </c>
      <c r="F565" s="1">
        <v>10</v>
      </c>
      <c r="G565" s="1" t="s">
        <v>38</v>
      </c>
      <c r="H565" s="1"/>
      <c r="I565" s="1" t="s">
        <v>39</v>
      </c>
      <c r="J565" s="1" t="s">
        <v>40</v>
      </c>
    </row>
    <row r="566" spans="1:10" x14ac:dyDescent="0.25">
      <c r="A566" s="3" t="s">
        <v>71</v>
      </c>
      <c r="B566" s="3" t="s">
        <v>1800</v>
      </c>
      <c r="C566" s="3" t="s">
        <v>55</v>
      </c>
      <c r="D566" s="3">
        <v>29.99</v>
      </c>
      <c r="E566" s="3" t="s">
        <v>37</v>
      </c>
      <c r="F566" s="3">
        <v>10</v>
      </c>
      <c r="G566" s="3" t="s">
        <v>1092</v>
      </c>
      <c r="H566" s="3">
        <v>21</v>
      </c>
      <c r="I566" s="3" t="s">
        <v>1801</v>
      </c>
      <c r="J566" s="3" t="s">
        <v>1802</v>
      </c>
    </row>
    <row r="567" spans="1:10" x14ac:dyDescent="0.25">
      <c r="A567" s="3" t="s">
        <v>244</v>
      </c>
      <c r="B567" s="3" t="s">
        <v>921</v>
      </c>
      <c r="C567" s="3" t="s">
        <v>12</v>
      </c>
      <c r="D567" s="3">
        <v>29.99</v>
      </c>
      <c r="E567" s="3" t="s">
        <v>37</v>
      </c>
      <c r="F567" s="3">
        <v>10</v>
      </c>
      <c r="G567" s="3" t="s">
        <v>922</v>
      </c>
      <c r="H567" s="3">
        <v>223</v>
      </c>
      <c r="I567" s="3" t="s">
        <v>923</v>
      </c>
      <c r="J567" s="3" t="s">
        <v>924</v>
      </c>
    </row>
    <row r="568" spans="1:10" x14ac:dyDescent="0.25">
      <c r="A568" s="3" t="s">
        <v>1143</v>
      </c>
      <c r="B568" s="3" t="s">
        <v>3727</v>
      </c>
      <c r="C568" s="3" t="s">
        <v>1404</v>
      </c>
      <c r="D568" s="3">
        <v>29.99</v>
      </c>
      <c r="E568" s="3" t="s">
        <v>37</v>
      </c>
      <c r="F568" s="3">
        <v>10</v>
      </c>
      <c r="G568" s="3" t="s">
        <v>3728</v>
      </c>
      <c r="H568" s="3">
        <v>283</v>
      </c>
      <c r="I568" s="3" t="s">
        <v>3729</v>
      </c>
      <c r="J568" s="3" t="s">
        <v>3730</v>
      </c>
    </row>
    <row r="569" spans="1:10" x14ac:dyDescent="0.25">
      <c r="A569" s="1" t="s">
        <v>220</v>
      </c>
      <c r="B569" s="1" t="s">
        <v>1424</v>
      </c>
      <c r="C569" s="1" t="s">
        <v>12</v>
      </c>
      <c r="D569" s="1">
        <v>29.99</v>
      </c>
      <c r="E569" s="1" t="s">
        <v>37</v>
      </c>
      <c r="F569" s="1">
        <v>10</v>
      </c>
      <c r="G569" s="1" t="s">
        <v>381</v>
      </c>
      <c r="H569" s="1">
        <v>29</v>
      </c>
      <c r="I569" s="1" t="s">
        <v>1425</v>
      </c>
      <c r="J569" s="1" t="s">
        <v>225</v>
      </c>
    </row>
    <row r="570" spans="1:10" x14ac:dyDescent="0.25">
      <c r="A570" s="3" t="s">
        <v>162</v>
      </c>
      <c r="B570" s="3" t="s">
        <v>472</v>
      </c>
      <c r="C570" s="3" t="s">
        <v>473</v>
      </c>
      <c r="D570" s="3">
        <v>29.99</v>
      </c>
      <c r="E570" s="3" t="s">
        <v>37</v>
      </c>
      <c r="F570" s="3">
        <v>10</v>
      </c>
      <c r="G570" s="3" t="s">
        <v>662</v>
      </c>
      <c r="H570" s="3">
        <v>315</v>
      </c>
      <c r="I570" s="3" t="s">
        <v>663</v>
      </c>
      <c r="J570" s="3" t="s">
        <v>664</v>
      </c>
    </row>
    <row r="571" spans="1:10" x14ac:dyDescent="0.25">
      <c r="A571" s="3" t="s">
        <v>65</v>
      </c>
      <c r="B571" s="3" t="s">
        <v>2822</v>
      </c>
      <c r="C571" s="3" t="s">
        <v>510</v>
      </c>
      <c r="D571" s="3">
        <v>29.99</v>
      </c>
      <c r="E571" s="3" t="s">
        <v>37</v>
      </c>
      <c r="F571" s="3">
        <v>10</v>
      </c>
      <c r="G571" s="3" t="s">
        <v>2823</v>
      </c>
      <c r="H571" s="3">
        <v>432</v>
      </c>
      <c r="I571" s="3" t="s">
        <v>2824</v>
      </c>
      <c r="J571" s="3" t="s">
        <v>2825</v>
      </c>
    </row>
    <row r="572" spans="1:10" x14ac:dyDescent="0.25">
      <c r="A572" s="1" t="s">
        <v>102</v>
      </c>
      <c r="B572" s="1" t="s">
        <v>948</v>
      </c>
      <c r="C572" s="1" t="s">
        <v>510</v>
      </c>
      <c r="D572" s="1">
        <v>30.17</v>
      </c>
      <c r="E572" s="1" t="s">
        <v>949</v>
      </c>
      <c r="F572" s="1">
        <v>10</v>
      </c>
      <c r="G572" s="1" t="s">
        <v>248</v>
      </c>
      <c r="H572" s="1">
        <v>441</v>
      </c>
      <c r="I572" s="1" t="s">
        <v>950</v>
      </c>
      <c r="J572" s="1" t="s">
        <v>951</v>
      </c>
    </row>
    <row r="573" spans="1:10" x14ac:dyDescent="0.25">
      <c r="A573" s="1" t="s">
        <v>483</v>
      </c>
      <c r="B573" s="1" t="s">
        <v>484</v>
      </c>
      <c r="C573" s="1" t="s">
        <v>55</v>
      </c>
      <c r="D573" s="1">
        <v>30.98</v>
      </c>
      <c r="E573" s="1" t="s">
        <v>485</v>
      </c>
      <c r="F573" s="1">
        <v>10</v>
      </c>
      <c r="G573" s="1" t="s">
        <v>486</v>
      </c>
      <c r="H573" s="1">
        <v>12</v>
      </c>
      <c r="I573" s="1" t="s">
        <v>487</v>
      </c>
      <c r="J573" s="1" t="s">
        <v>210</v>
      </c>
    </row>
    <row r="574" spans="1:10" x14ac:dyDescent="0.25">
      <c r="A574" s="3" t="s">
        <v>443</v>
      </c>
      <c r="B574" s="3" t="s">
        <v>2916</v>
      </c>
      <c r="C574" s="3" t="s">
        <v>12</v>
      </c>
      <c r="D574" s="3">
        <v>30.99</v>
      </c>
      <c r="E574" s="3" t="s">
        <v>445</v>
      </c>
      <c r="F574" s="3">
        <v>10</v>
      </c>
      <c r="G574" s="3" t="s">
        <v>2917</v>
      </c>
      <c r="H574" s="3">
        <v>26</v>
      </c>
      <c r="I574" s="3" t="s">
        <v>2918</v>
      </c>
      <c r="J574" s="3" t="s">
        <v>507</v>
      </c>
    </row>
    <row r="575" spans="1:10" x14ac:dyDescent="0.25">
      <c r="A575" s="1" t="s">
        <v>443</v>
      </c>
      <c r="B575" s="1" t="s">
        <v>444</v>
      </c>
      <c r="C575" s="1" t="s">
        <v>12</v>
      </c>
      <c r="D575" s="1">
        <v>30.99</v>
      </c>
      <c r="E575" s="1" t="s">
        <v>445</v>
      </c>
      <c r="F575" s="1">
        <v>10</v>
      </c>
      <c r="G575" s="1" t="s">
        <v>446</v>
      </c>
      <c r="H575" s="1">
        <v>302</v>
      </c>
      <c r="I575" s="1" t="s">
        <v>447</v>
      </c>
      <c r="J575" s="1" t="s">
        <v>448</v>
      </c>
    </row>
    <row r="576" spans="1:10" x14ac:dyDescent="0.25">
      <c r="A576" s="3" t="s">
        <v>443</v>
      </c>
      <c r="B576" s="3" t="s">
        <v>1657</v>
      </c>
      <c r="C576" s="3" t="s">
        <v>12</v>
      </c>
      <c r="D576" s="3">
        <v>30.99</v>
      </c>
      <c r="E576" s="3" t="s">
        <v>445</v>
      </c>
      <c r="F576" s="3">
        <v>10</v>
      </c>
      <c r="G576" s="3" t="s">
        <v>1658</v>
      </c>
      <c r="H576" s="3">
        <v>91</v>
      </c>
      <c r="I576" s="3" t="s">
        <v>1659</v>
      </c>
      <c r="J576" s="3" t="s">
        <v>448</v>
      </c>
    </row>
    <row r="577" spans="1:10" x14ac:dyDescent="0.25">
      <c r="A577" s="3" t="s">
        <v>91</v>
      </c>
      <c r="B577" s="3" t="s">
        <v>296</v>
      </c>
      <c r="C577" s="3" t="s">
        <v>12</v>
      </c>
      <c r="D577" s="3">
        <v>31.5</v>
      </c>
      <c r="E577" s="3" t="s">
        <v>297</v>
      </c>
      <c r="F577" s="3">
        <v>10</v>
      </c>
      <c r="G577" s="3" t="s">
        <v>298</v>
      </c>
      <c r="H577" s="3">
        <v>287</v>
      </c>
      <c r="I577" s="3" t="s">
        <v>299</v>
      </c>
      <c r="J577" s="3" t="s">
        <v>96</v>
      </c>
    </row>
    <row r="578" spans="1:10" x14ac:dyDescent="0.25">
      <c r="A578" s="1" t="s">
        <v>1328</v>
      </c>
      <c r="B578" s="1" t="s">
        <v>2465</v>
      </c>
      <c r="C578" s="1" t="s">
        <v>12</v>
      </c>
      <c r="D578" s="1">
        <v>31.95</v>
      </c>
      <c r="E578" s="1" t="s">
        <v>2466</v>
      </c>
      <c r="F578" s="1">
        <v>10</v>
      </c>
      <c r="G578" s="1" t="s">
        <v>2467</v>
      </c>
      <c r="H578" s="1">
        <v>196</v>
      </c>
      <c r="I578" s="1" t="s">
        <v>2468</v>
      </c>
      <c r="J578" s="1" t="s">
        <v>754</v>
      </c>
    </row>
    <row r="579" spans="1:10" x14ac:dyDescent="0.25">
      <c r="A579" s="1" t="s">
        <v>291</v>
      </c>
      <c r="B579" s="1" t="s">
        <v>292</v>
      </c>
      <c r="C579" s="1" t="s">
        <v>12</v>
      </c>
      <c r="D579" s="1">
        <v>32</v>
      </c>
      <c r="E579" s="1" t="s">
        <v>293</v>
      </c>
      <c r="F579" s="1">
        <v>10</v>
      </c>
      <c r="G579" s="1" t="s">
        <v>294</v>
      </c>
      <c r="H579" s="1">
        <v>87</v>
      </c>
      <c r="I579" s="1" t="s">
        <v>295</v>
      </c>
      <c r="J579" s="1" t="s">
        <v>219</v>
      </c>
    </row>
    <row r="580" spans="1:10" x14ac:dyDescent="0.25">
      <c r="A580" s="3" t="s">
        <v>162</v>
      </c>
      <c r="B580" s="3" t="s">
        <v>2334</v>
      </c>
      <c r="C580" s="3" t="s">
        <v>55</v>
      </c>
      <c r="D580" s="3">
        <v>32.49</v>
      </c>
      <c r="E580" s="3" t="s">
        <v>1855</v>
      </c>
      <c r="F580" s="3">
        <v>10</v>
      </c>
      <c r="G580" s="3" t="s">
        <v>2335</v>
      </c>
      <c r="H580" s="3">
        <v>226</v>
      </c>
      <c r="I580" s="3" t="s">
        <v>2336</v>
      </c>
      <c r="J580" s="3" t="s">
        <v>225</v>
      </c>
    </row>
    <row r="581" spans="1:10" x14ac:dyDescent="0.25">
      <c r="A581" s="3" t="s">
        <v>108</v>
      </c>
      <c r="B581" s="3" t="s">
        <v>215</v>
      </c>
      <c r="C581" s="3" t="s">
        <v>55</v>
      </c>
      <c r="D581" s="3">
        <v>32.950000000000003</v>
      </c>
      <c r="E581" s="3" t="s">
        <v>216</v>
      </c>
      <c r="F581" s="3">
        <v>10</v>
      </c>
      <c r="G581" s="3" t="s">
        <v>217</v>
      </c>
      <c r="H581" s="3">
        <v>68</v>
      </c>
      <c r="I581" s="3" t="s">
        <v>218</v>
      </c>
      <c r="J581" s="3" t="s">
        <v>219</v>
      </c>
    </row>
    <row r="582" spans="1:10" x14ac:dyDescent="0.25">
      <c r="A582" s="3" t="s">
        <v>3861</v>
      </c>
      <c r="B582" s="3" t="s">
        <v>3862</v>
      </c>
      <c r="C582" s="3" t="s">
        <v>385</v>
      </c>
      <c r="D582" s="3">
        <v>32.99</v>
      </c>
      <c r="E582" s="3" t="s">
        <v>3306</v>
      </c>
      <c r="F582" s="3">
        <v>10</v>
      </c>
      <c r="G582" s="3" t="s">
        <v>3863</v>
      </c>
      <c r="H582" s="3">
        <v>472</v>
      </c>
      <c r="I582" s="3" t="s">
        <v>3864</v>
      </c>
      <c r="J582" s="3" t="s">
        <v>693</v>
      </c>
    </row>
    <row r="583" spans="1:10" x14ac:dyDescent="0.25">
      <c r="A583" s="3" t="s">
        <v>599</v>
      </c>
      <c r="B583" s="3" t="s">
        <v>2923</v>
      </c>
      <c r="C583" s="3" t="s">
        <v>12</v>
      </c>
      <c r="D583" s="3">
        <v>32.99</v>
      </c>
      <c r="E583" s="3" t="s">
        <v>1053</v>
      </c>
      <c r="F583" s="3">
        <v>10</v>
      </c>
      <c r="G583" s="3" t="s">
        <v>1126</v>
      </c>
      <c r="H583" s="3">
        <v>65</v>
      </c>
      <c r="I583" s="3" t="s">
        <v>2924</v>
      </c>
      <c r="J583" s="3" t="s">
        <v>2925</v>
      </c>
    </row>
    <row r="584" spans="1:10" x14ac:dyDescent="0.25">
      <c r="A584" s="1" t="s">
        <v>508</v>
      </c>
      <c r="B584" s="1" t="s">
        <v>866</v>
      </c>
      <c r="C584" s="1" t="s">
        <v>510</v>
      </c>
      <c r="D584" s="1">
        <v>33</v>
      </c>
      <c r="E584" s="1" t="s">
        <v>867</v>
      </c>
      <c r="F584" s="1">
        <v>10</v>
      </c>
      <c r="G584" s="1" t="s">
        <v>868</v>
      </c>
      <c r="H584" s="1">
        <v>232</v>
      </c>
      <c r="I584" s="1" t="s">
        <v>869</v>
      </c>
      <c r="J584" s="1" t="s">
        <v>524</v>
      </c>
    </row>
    <row r="585" spans="1:10" x14ac:dyDescent="0.25">
      <c r="A585" s="1" t="s">
        <v>3710</v>
      </c>
      <c r="B585" s="1" t="s">
        <v>3711</v>
      </c>
      <c r="C585" s="1" t="s">
        <v>3712</v>
      </c>
      <c r="D585" s="1">
        <v>33.5</v>
      </c>
      <c r="E585" s="1" t="s">
        <v>3713</v>
      </c>
      <c r="F585" s="1">
        <v>10</v>
      </c>
      <c r="G585" s="1" t="s">
        <v>2682</v>
      </c>
      <c r="H585" s="1">
        <v>11</v>
      </c>
      <c r="I585" s="1" t="s">
        <v>3714</v>
      </c>
      <c r="J585" s="1" t="s">
        <v>70</v>
      </c>
    </row>
    <row r="586" spans="1:10" x14ac:dyDescent="0.25">
      <c r="A586" s="1" t="s">
        <v>655</v>
      </c>
      <c r="B586" s="1" t="s">
        <v>3196</v>
      </c>
      <c r="C586" s="1" t="s">
        <v>104</v>
      </c>
      <c r="D586" s="1">
        <v>33.75</v>
      </c>
      <c r="E586" s="1" t="s">
        <v>3197</v>
      </c>
      <c r="F586" s="1">
        <v>10</v>
      </c>
      <c r="G586" s="1" t="s">
        <v>421</v>
      </c>
      <c r="H586" s="1">
        <v>10</v>
      </c>
      <c r="I586" s="1" t="s">
        <v>3198</v>
      </c>
      <c r="J586" s="1" t="s">
        <v>967</v>
      </c>
    </row>
    <row r="587" spans="1:10" x14ac:dyDescent="0.25">
      <c r="A587" s="1" t="s">
        <v>525</v>
      </c>
      <c r="B587" s="1" t="s">
        <v>1094</v>
      </c>
      <c r="C587" s="1" t="s">
        <v>12</v>
      </c>
      <c r="D587" s="1">
        <v>33.92</v>
      </c>
      <c r="E587" s="1" t="s">
        <v>1095</v>
      </c>
      <c r="F587" s="1">
        <v>10</v>
      </c>
      <c r="G587" s="1" t="s">
        <v>1096</v>
      </c>
      <c r="H587" s="1">
        <v>3</v>
      </c>
      <c r="I587" s="1" t="s">
        <v>1097</v>
      </c>
      <c r="J587" s="1" t="s">
        <v>210</v>
      </c>
    </row>
    <row r="588" spans="1:10" x14ac:dyDescent="0.25">
      <c r="A588" s="1" t="s">
        <v>443</v>
      </c>
      <c r="B588" s="1" t="s">
        <v>2342</v>
      </c>
      <c r="C588" s="1" t="s">
        <v>12</v>
      </c>
      <c r="D588" s="1">
        <v>33.99</v>
      </c>
      <c r="E588" s="1" t="s">
        <v>813</v>
      </c>
      <c r="F588" s="1">
        <v>10</v>
      </c>
      <c r="G588" s="1" t="s">
        <v>2343</v>
      </c>
      <c r="H588" s="1">
        <v>80</v>
      </c>
      <c r="I588" s="1" t="s">
        <v>2344</v>
      </c>
      <c r="J588" s="1" t="s">
        <v>280</v>
      </c>
    </row>
    <row r="589" spans="1:10" x14ac:dyDescent="0.25">
      <c r="A589" s="3" t="s">
        <v>426</v>
      </c>
      <c r="B589" s="3" t="s">
        <v>427</v>
      </c>
      <c r="C589" s="3" t="s">
        <v>12</v>
      </c>
      <c r="D589" s="3">
        <v>34</v>
      </c>
      <c r="E589" s="3" t="s">
        <v>428</v>
      </c>
      <c r="F589" s="3">
        <v>10</v>
      </c>
      <c r="G589" s="3" t="s">
        <v>429</v>
      </c>
      <c r="H589" s="3">
        <v>45</v>
      </c>
      <c r="I589" s="3" t="s">
        <v>430</v>
      </c>
      <c r="J589" s="3" t="s">
        <v>52</v>
      </c>
    </row>
    <row r="590" spans="1:10" x14ac:dyDescent="0.25">
      <c r="A590" s="3" t="s">
        <v>91</v>
      </c>
      <c r="B590" s="3" t="s">
        <v>2985</v>
      </c>
      <c r="C590" s="3" t="s">
        <v>12</v>
      </c>
      <c r="D590" s="3">
        <v>34.33</v>
      </c>
      <c r="E590" s="3" t="s">
        <v>2986</v>
      </c>
      <c r="F590" s="3">
        <v>10</v>
      </c>
      <c r="G590" s="3" t="s">
        <v>2987</v>
      </c>
      <c r="H590" s="3">
        <v>767</v>
      </c>
      <c r="I590" s="3" t="s">
        <v>2988</v>
      </c>
      <c r="J590" s="3" t="s">
        <v>177</v>
      </c>
    </row>
    <row r="591" spans="1:10" x14ac:dyDescent="0.25">
      <c r="A591" s="1" t="s">
        <v>2115</v>
      </c>
      <c r="B591" s="1" t="s">
        <v>2116</v>
      </c>
      <c r="C591" s="1" t="s">
        <v>1970</v>
      </c>
      <c r="D591" s="1">
        <v>34.36</v>
      </c>
      <c r="E591" s="1" t="s">
        <v>2117</v>
      </c>
      <c r="F591" s="1">
        <v>10</v>
      </c>
      <c r="G591" s="1" t="s">
        <v>1684</v>
      </c>
      <c r="H591" s="1">
        <v>28</v>
      </c>
      <c r="I591" s="1" t="s">
        <v>2118</v>
      </c>
      <c r="J591" s="1" t="s">
        <v>96</v>
      </c>
    </row>
    <row r="592" spans="1:10" x14ac:dyDescent="0.25">
      <c r="A592" s="1" t="s">
        <v>2473</v>
      </c>
      <c r="B592" s="1" t="s">
        <v>3070</v>
      </c>
      <c r="C592" s="1" t="s">
        <v>12</v>
      </c>
      <c r="D592" s="1">
        <v>34.85</v>
      </c>
      <c r="E592" s="1" t="s">
        <v>3071</v>
      </c>
      <c r="F592" s="1">
        <v>10</v>
      </c>
      <c r="G592" s="1" t="s">
        <v>3072</v>
      </c>
      <c r="H592" s="1">
        <v>545</v>
      </c>
      <c r="I592" s="1" t="s">
        <v>2712</v>
      </c>
      <c r="J592" s="1" t="s">
        <v>2063</v>
      </c>
    </row>
    <row r="593" spans="1:10" x14ac:dyDescent="0.25">
      <c r="A593" s="1" t="s">
        <v>2266</v>
      </c>
      <c r="B593" s="1" t="s">
        <v>2752</v>
      </c>
      <c r="C593" s="1" t="s">
        <v>55</v>
      </c>
      <c r="D593" s="1">
        <v>34.869999999999997</v>
      </c>
      <c r="E593" s="1" t="s">
        <v>2753</v>
      </c>
      <c r="F593" s="1">
        <v>10</v>
      </c>
      <c r="G593" s="1" t="s">
        <v>2754</v>
      </c>
      <c r="H593" s="1">
        <v>27</v>
      </c>
      <c r="I593" s="1" t="s">
        <v>2755</v>
      </c>
      <c r="J593" s="1" t="s">
        <v>1960</v>
      </c>
    </row>
    <row r="594" spans="1:10" x14ac:dyDescent="0.25">
      <c r="A594" s="1" t="s">
        <v>1067</v>
      </c>
      <c r="B594" s="1" t="s">
        <v>1068</v>
      </c>
      <c r="C594" s="1" t="s">
        <v>104</v>
      </c>
      <c r="D594" s="1">
        <v>34.979999999999997</v>
      </c>
      <c r="E594" s="1" t="s">
        <v>1069</v>
      </c>
      <c r="F594" s="1">
        <v>10</v>
      </c>
      <c r="G594" s="1" t="s">
        <v>1070</v>
      </c>
      <c r="H594" s="1">
        <v>131</v>
      </c>
      <c r="I594" s="1" t="s">
        <v>1071</v>
      </c>
      <c r="J594" s="1" t="s">
        <v>96</v>
      </c>
    </row>
    <row r="595" spans="1:10" x14ac:dyDescent="0.25">
      <c r="A595" s="1" t="s">
        <v>291</v>
      </c>
      <c r="B595" s="1" t="s">
        <v>3318</v>
      </c>
      <c r="C595" s="1" t="s">
        <v>12</v>
      </c>
      <c r="D595" s="1">
        <v>34.99</v>
      </c>
      <c r="E595" s="1" t="s">
        <v>1107</v>
      </c>
      <c r="F595" s="1">
        <v>10</v>
      </c>
      <c r="G595" s="1" t="s">
        <v>2917</v>
      </c>
      <c r="H595" s="1">
        <v>26</v>
      </c>
      <c r="I595" s="1" t="s">
        <v>3319</v>
      </c>
      <c r="J595" s="1" t="s">
        <v>225</v>
      </c>
    </row>
    <row r="596" spans="1:10" x14ac:dyDescent="0.25">
      <c r="A596" s="3" t="s">
        <v>291</v>
      </c>
      <c r="B596" s="3" t="s">
        <v>1315</v>
      </c>
      <c r="C596" s="3" t="s">
        <v>12</v>
      </c>
      <c r="D596" s="3">
        <v>34.99</v>
      </c>
      <c r="E596" s="3" t="s">
        <v>1107</v>
      </c>
      <c r="F596" s="3">
        <v>10</v>
      </c>
      <c r="G596" s="3" t="s">
        <v>1316</v>
      </c>
      <c r="H596" s="3">
        <v>36</v>
      </c>
      <c r="I596" s="3" t="s">
        <v>1317</v>
      </c>
      <c r="J596" s="3" t="s">
        <v>507</v>
      </c>
    </row>
    <row r="597" spans="1:10" x14ac:dyDescent="0.25">
      <c r="A597" s="3" t="s">
        <v>1227</v>
      </c>
      <c r="B597" s="3" t="s">
        <v>1426</v>
      </c>
      <c r="C597" s="3" t="s">
        <v>12</v>
      </c>
      <c r="D597" s="3">
        <v>35.99</v>
      </c>
      <c r="E597" s="3" t="s">
        <v>1427</v>
      </c>
      <c r="F597" s="3">
        <v>10</v>
      </c>
      <c r="G597" s="3" t="s">
        <v>1428</v>
      </c>
      <c r="H597" s="3">
        <v>161</v>
      </c>
      <c r="I597" s="3" t="s">
        <v>1429</v>
      </c>
      <c r="J597" s="3" t="s">
        <v>225</v>
      </c>
    </row>
    <row r="598" spans="1:10" x14ac:dyDescent="0.25">
      <c r="A598" s="1" t="s">
        <v>71</v>
      </c>
      <c r="B598" s="1" t="s">
        <v>3449</v>
      </c>
      <c r="C598" s="1" t="s">
        <v>104</v>
      </c>
      <c r="D598" s="1">
        <v>36.68</v>
      </c>
      <c r="E598" s="1" t="s">
        <v>3450</v>
      </c>
      <c r="F598" s="1">
        <v>10</v>
      </c>
      <c r="G598" s="1" t="s">
        <v>1201</v>
      </c>
      <c r="H598" s="1">
        <v>5</v>
      </c>
      <c r="I598" s="1" t="s">
        <v>3451</v>
      </c>
      <c r="J598" s="1" t="s">
        <v>349</v>
      </c>
    </row>
    <row r="599" spans="1:10" x14ac:dyDescent="0.25">
      <c r="A599" s="3" t="s">
        <v>3152</v>
      </c>
      <c r="B599" s="3" t="s">
        <v>3153</v>
      </c>
      <c r="C599" s="3" t="s">
        <v>510</v>
      </c>
      <c r="D599" s="3">
        <v>36.99</v>
      </c>
      <c r="E599" s="3" t="s">
        <v>884</v>
      </c>
      <c r="F599" s="3">
        <v>10</v>
      </c>
      <c r="G599" s="3" t="s">
        <v>3154</v>
      </c>
      <c r="H599" s="3">
        <v>31</v>
      </c>
      <c r="I599" s="3" t="s">
        <v>3155</v>
      </c>
      <c r="J599" s="3" t="s">
        <v>693</v>
      </c>
    </row>
    <row r="600" spans="1:10" x14ac:dyDescent="0.25">
      <c r="A600" s="1" t="s">
        <v>327</v>
      </c>
      <c r="B600" s="1" t="s">
        <v>1865</v>
      </c>
      <c r="C600" s="1" t="s">
        <v>510</v>
      </c>
      <c r="D600" s="1">
        <v>36.99</v>
      </c>
      <c r="E600" s="1" t="s">
        <v>884</v>
      </c>
      <c r="F600" s="1">
        <v>10</v>
      </c>
      <c r="G600" s="1" t="s">
        <v>1866</v>
      </c>
      <c r="H600" s="1">
        <v>70</v>
      </c>
      <c r="I600" s="1" t="s">
        <v>1867</v>
      </c>
      <c r="J600" s="1" t="s">
        <v>318</v>
      </c>
    </row>
    <row r="601" spans="1:10" x14ac:dyDescent="0.25">
      <c r="A601" s="3" t="s">
        <v>2846</v>
      </c>
      <c r="B601" s="3" t="s">
        <v>2847</v>
      </c>
      <c r="C601" s="3" t="s">
        <v>510</v>
      </c>
      <c r="D601" s="3">
        <v>37</v>
      </c>
      <c r="E601" s="3" t="s">
        <v>2848</v>
      </c>
      <c r="F601" s="3">
        <v>10</v>
      </c>
      <c r="G601" s="3" t="s">
        <v>709</v>
      </c>
      <c r="H601" s="3">
        <v>12</v>
      </c>
      <c r="I601" s="3" t="s">
        <v>2849</v>
      </c>
      <c r="J601" s="3" t="s">
        <v>1413</v>
      </c>
    </row>
    <row r="602" spans="1:10" x14ac:dyDescent="0.25">
      <c r="A602" s="3" t="s">
        <v>426</v>
      </c>
      <c r="B602" s="3" t="s">
        <v>1356</v>
      </c>
      <c r="C602" s="3" t="s">
        <v>12</v>
      </c>
      <c r="D602" s="3">
        <v>37.99</v>
      </c>
      <c r="E602" s="3" t="s">
        <v>1357</v>
      </c>
      <c r="F602" s="3">
        <v>10</v>
      </c>
      <c r="G602" s="3" t="s">
        <v>1358</v>
      </c>
      <c r="H602" s="3">
        <v>16</v>
      </c>
      <c r="I602" s="3" t="s">
        <v>1359</v>
      </c>
      <c r="J602" s="3" t="s">
        <v>1168</v>
      </c>
    </row>
    <row r="603" spans="1:10" x14ac:dyDescent="0.25">
      <c r="A603" s="1" t="s">
        <v>53</v>
      </c>
      <c r="B603" s="1" t="s">
        <v>2357</v>
      </c>
      <c r="C603" s="1" t="s">
        <v>55</v>
      </c>
      <c r="D603" s="1">
        <v>37.99</v>
      </c>
      <c r="E603" s="1" t="s">
        <v>2358</v>
      </c>
      <c r="F603" s="1">
        <v>10</v>
      </c>
      <c r="G603" s="1" t="s">
        <v>2359</v>
      </c>
      <c r="H603" s="1">
        <v>147</v>
      </c>
      <c r="I603" s="1" t="s">
        <v>2360</v>
      </c>
      <c r="J603" s="1" t="s">
        <v>448</v>
      </c>
    </row>
    <row r="604" spans="1:10" x14ac:dyDescent="0.25">
      <c r="A604" s="1" t="s">
        <v>1227</v>
      </c>
      <c r="B604" s="1" t="s">
        <v>2694</v>
      </c>
      <c r="C604" s="1" t="s">
        <v>12</v>
      </c>
      <c r="D604" s="1">
        <v>37.99</v>
      </c>
      <c r="E604" s="1" t="s">
        <v>2358</v>
      </c>
      <c r="F604" s="1">
        <v>10</v>
      </c>
      <c r="G604" s="1" t="s">
        <v>2695</v>
      </c>
      <c r="H604" s="1">
        <v>517</v>
      </c>
      <c r="I604" s="1" t="s">
        <v>2696</v>
      </c>
      <c r="J604" s="1" t="s">
        <v>225</v>
      </c>
    </row>
    <row r="605" spans="1:10" x14ac:dyDescent="0.25">
      <c r="A605" s="1" t="s">
        <v>599</v>
      </c>
      <c r="B605" s="1" t="s">
        <v>3033</v>
      </c>
      <c r="C605" s="1" t="s">
        <v>12</v>
      </c>
      <c r="D605" s="1">
        <v>37.99</v>
      </c>
      <c r="E605" s="1" t="s">
        <v>2358</v>
      </c>
      <c r="F605" s="1">
        <v>10</v>
      </c>
      <c r="G605" s="1" t="s">
        <v>74</v>
      </c>
      <c r="H605" s="1">
        <v>77</v>
      </c>
      <c r="I605" s="1" t="s">
        <v>3034</v>
      </c>
      <c r="J605" s="1" t="s">
        <v>16</v>
      </c>
    </row>
    <row r="606" spans="1:10" x14ac:dyDescent="0.25">
      <c r="A606" s="1" t="s">
        <v>162</v>
      </c>
      <c r="B606" s="1" t="s">
        <v>3393</v>
      </c>
      <c r="C606" s="1" t="s">
        <v>55</v>
      </c>
      <c r="D606" s="1">
        <v>38</v>
      </c>
      <c r="E606" s="1" t="s">
        <v>3394</v>
      </c>
      <c r="F606" s="1">
        <v>10</v>
      </c>
      <c r="G606" s="1" t="s">
        <v>208</v>
      </c>
      <c r="H606" s="1">
        <v>11</v>
      </c>
      <c r="I606" s="1" t="s">
        <v>3395</v>
      </c>
      <c r="J606" s="1" t="s">
        <v>524</v>
      </c>
    </row>
    <row r="607" spans="1:10" x14ac:dyDescent="0.25">
      <c r="A607" s="3" t="s">
        <v>2954</v>
      </c>
      <c r="B607" s="3" t="s">
        <v>3486</v>
      </c>
      <c r="C607" s="3" t="s">
        <v>3487</v>
      </c>
      <c r="D607" s="3">
        <v>38.01</v>
      </c>
      <c r="E607" s="3" t="s">
        <v>3488</v>
      </c>
      <c r="F607" s="3">
        <v>10</v>
      </c>
      <c r="G607" s="3" t="s">
        <v>1495</v>
      </c>
      <c r="H607" s="3">
        <v>32</v>
      </c>
      <c r="I607" s="3" t="s">
        <v>3489</v>
      </c>
      <c r="J607" s="3" t="s">
        <v>2785</v>
      </c>
    </row>
    <row r="608" spans="1:10" x14ac:dyDescent="0.25">
      <c r="A608" s="3" t="s">
        <v>53</v>
      </c>
      <c r="B608" s="3" t="s">
        <v>2384</v>
      </c>
      <c r="C608" s="3" t="s">
        <v>55</v>
      </c>
      <c r="D608" s="3">
        <v>38.49</v>
      </c>
      <c r="E608" s="3" t="s">
        <v>2385</v>
      </c>
      <c r="F608" s="3">
        <v>10</v>
      </c>
      <c r="G608" s="3" t="s">
        <v>2386</v>
      </c>
      <c r="H608" s="3">
        <v>81</v>
      </c>
      <c r="I608" s="3" t="s">
        <v>2387</v>
      </c>
      <c r="J608" s="3" t="s">
        <v>225</v>
      </c>
    </row>
    <row r="609" spans="1:10" x14ac:dyDescent="0.25">
      <c r="A609" s="1" t="s">
        <v>71</v>
      </c>
      <c r="B609" s="1" t="s">
        <v>1587</v>
      </c>
      <c r="C609" s="1" t="s">
        <v>104</v>
      </c>
      <c r="D609" s="1">
        <v>38.68</v>
      </c>
      <c r="E609" s="1" t="s">
        <v>1588</v>
      </c>
      <c r="F609" s="1">
        <v>10</v>
      </c>
      <c r="G609" s="1" t="s">
        <v>374</v>
      </c>
      <c r="H609" s="1">
        <v>14</v>
      </c>
      <c r="I609" s="1" t="s">
        <v>1589</v>
      </c>
      <c r="J609" s="1" t="s">
        <v>349</v>
      </c>
    </row>
    <row r="610" spans="1:10" x14ac:dyDescent="0.25">
      <c r="A610" s="3" t="s">
        <v>71</v>
      </c>
      <c r="B610" s="3" t="s">
        <v>3856</v>
      </c>
      <c r="C610" s="3" t="s">
        <v>12</v>
      </c>
      <c r="D610" s="3">
        <v>38.69</v>
      </c>
      <c r="E610" s="3" t="s">
        <v>3000</v>
      </c>
      <c r="F610" s="3">
        <v>10</v>
      </c>
      <c r="G610" s="3" t="s">
        <v>2682</v>
      </c>
      <c r="H610" s="3">
        <v>11</v>
      </c>
      <c r="I610" s="3" t="s">
        <v>3857</v>
      </c>
      <c r="J610" s="3" t="s">
        <v>3858</v>
      </c>
    </row>
    <row r="611" spans="1:10" x14ac:dyDescent="0.25">
      <c r="A611" s="3" t="s">
        <v>2998</v>
      </c>
      <c r="B611" s="3" t="s">
        <v>2999</v>
      </c>
      <c r="C611" s="3" t="s">
        <v>12</v>
      </c>
      <c r="D611" s="3">
        <v>38.69</v>
      </c>
      <c r="E611" s="3" t="s">
        <v>3000</v>
      </c>
      <c r="F611" s="3">
        <v>10</v>
      </c>
      <c r="G611" s="3" t="s">
        <v>197</v>
      </c>
      <c r="H611" s="3">
        <v>3</v>
      </c>
      <c r="I611" s="3" t="s">
        <v>3001</v>
      </c>
      <c r="J611" s="3" t="s">
        <v>1960</v>
      </c>
    </row>
    <row r="612" spans="1:10" x14ac:dyDescent="0.25">
      <c r="A612" s="3" t="s">
        <v>53</v>
      </c>
      <c r="B612" s="3" t="s">
        <v>3634</v>
      </c>
      <c r="C612" s="3" t="s">
        <v>55</v>
      </c>
      <c r="D612" s="3">
        <v>38.99</v>
      </c>
      <c r="E612" s="3" t="s">
        <v>2126</v>
      </c>
      <c r="F612" s="3">
        <v>10</v>
      </c>
      <c r="G612" s="3" t="s">
        <v>338</v>
      </c>
      <c r="H612" s="3">
        <v>19</v>
      </c>
      <c r="I612" s="3" t="s">
        <v>3635</v>
      </c>
      <c r="J612" s="3" t="s">
        <v>318</v>
      </c>
    </row>
    <row r="613" spans="1:10" x14ac:dyDescent="0.25">
      <c r="A613" s="3" t="s">
        <v>313</v>
      </c>
      <c r="B613" s="3" t="s">
        <v>2125</v>
      </c>
      <c r="C613" s="3" t="s">
        <v>12</v>
      </c>
      <c r="D613" s="3">
        <v>38.99</v>
      </c>
      <c r="E613" s="3" t="s">
        <v>2126</v>
      </c>
      <c r="F613" s="3">
        <v>10</v>
      </c>
      <c r="G613" s="3" t="s">
        <v>1448</v>
      </c>
      <c r="H613" s="3">
        <v>57</v>
      </c>
      <c r="I613" s="3" t="s">
        <v>2127</v>
      </c>
      <c r="J613" s="3" t="s">
        <v>318</v>
      </c>
    </row>
    <row r="614" spans="1:10" x14ac:dyDescent="0.25">
      <c r="A614" s="3" t="s">
        <v>102</v>
      </c>
      <c r="B614" s="3" t="s">
        <v>1680</v>
      </c>
      <c r="C614" s="3" t="s">
        <v>12</v>
      </c>
      <c r="D614" s="3">
        <v>38.99</v>
      </c>
      <c r="E614" s="3" t="s">
        <v>1205</v>
      </c>
      <c r="F614" s="3">
        <v>10</v>
      </c>
      <c r="G614" s="3" t="s">
        <v>1681</v>
      </c>
      <c r="H614" s="3">
        <v>103</v>
      </c>
      <c r="I614" s="3" t="s">
        <v>1682</v>
      </c>
      <c r="J614" s="3" t="s">
        <v>661</v>
      </c>
    </row>
    <row r="615" spans="1:10" x14ac:dyDescent="0.25">
      <c r="A615" s="1" t="s">
        <v>807</v>
      </c>
      <c r="B615" s="1" t="s">
        <v>2818</v>
      </c>
      <c r="C615" s="1" t="s">
        <v>12</v>
      </c>
      <c r="D615" s="1">
        <v>39.450000000000003</v>
      </c>
      <c r="E615" s="1" t="s">
        <v>2819</v>
      </c>
      <c r="F615" s="1">
        <v>10</v>
      </c>
      <c r="G615" s="1" t="s">
        <v>2820</v>
      </c>
      <c r="H615" s="1">
        <v>183</v>
      </c>
      <c r="I615" s="1" t="s">
        <v>2821</v>
      </c>
      <c r="J615" s="1" t="s">
        <v>285</v>
      </c>
    </row>
    <row r="616" spans="1:10" x14ac:dyDescent="0.25">
      <c r="A616" s="1" t="s">
        <v>102</v>
      </c>
      <c r="B616" s="1" t="s">
        <v>103</v>
      </c>
      <c r="C616" s="1" t="s">
        <v>104</v>
      </c>
      <c r="D616" s="1">
        <v>39.69</v>
      </c>
      <c r="E616" s="1" t="s">
        <v>105</v>
      </c>
      <c r="F616" s="1">
        <v>10</v>
      </c>
      <c r="G616" s="1" t="s">
        <v>106</v>
      </c>
      <c r="H616" s="1">
        <v>234</v>
      </c>
      <c r="I616" s="1" t="s">
        <v>107</v>
      </c>
      <c r="J616" s="1" t="s">
        <v>96</v>
      </c>
    </row>
    <row r="617" spans="1:10" x14ac:dyDescent="0.25">
      <c r="A617" s="1" t="s">
        <v>3375</v>
      </c>
      <c r="B617" s="1" t="s">
        <v>3376</v>
      </c>
      <c r="C617" s="1" t="s">
        <v>12</v>
      </c>
      <c r="D617" s="1">
        <v>39.82</v>
      </c>
      <c r="E617" s="1" t="s">
        <v>3377</v>
      </c>
      <c r="F617" s="1">
        <v>10</v>
      </c>
      <c r="G617" s="1" t="s">
        <v>3378</v>
      </c>
      <c r="H617" s="1">
        <v>2143</v>
      </c>
      <c r="I617" s="1" t="s">
        <v>3379</v>
      </c>
      <c r="J617" s="1" t="s">
        <v>177</v>
      </c>
    </row>
    <row r="618" spans="1:10" x14ac:dyDescent="0.25">
      <c r="A618" s="3" t="s">
        <v>1039</v>
      </c>
      <c r="B618" s="3" t="s">
        <v>1040</v>
      </c>
      <c r="C618" s="3" t="s">
        <v>104</v>
      </c>
      <c r="D618" s="3">
        <v>39.89</v>
      </c>
      <c r="E618" s="3" t="s">
        <v>1041</v>
      </c>
      <c r="F618" s="3">
        <v>10</v>
      </c>
      <c r="G618" s="3" t="s">
        <v>620</v>
      </c>
      <c r="H618" s="3">
        <v>8</v>
      </c>
      <c r="I618" s="3" t="s">
        <v>1042</v>
      </c>
      <c r="J618" s="3" t="s">
        <v>230</v>
      </c>
    </row>
    <row r="619" spans="1:10" x14ac:dyDescent="0.25">
      <c r="A619" s="3" t="s">
        <v>599</v>
      </c>
      <c r="B619" s="3" t="s">
        <v>1634</v>
      </c>
      <c r="C619" s="3" t="s">
        <v>12</v>
      </c>
      <c r="D619" s="3">
        <v>39.950000000000003</v>
      </c>
      <c r="E619" s="3" t="s">
        <v>1635</v>
      </c>
      <c r="F619" s="3">
        <v>10</v>
      </c>
      <c r="G619" s="3" t="s">
        <v>1636</v>
      </c>
      <c r="H619" s="3">
        <v>60</v>
      </c>
      <c r="I619" s="3" t="s">
        <v>1637</v>
      </c>
      <c r="J619" s="3" t="s">
        <v>285</v>
      </c>
    </row>
    <row r="620" spans="1:10" x14ac:dyDescent="0.25">
      <c r="A620" s="3" t="s">
        <v>71</v>
      </c>
      <c r="B620" s="3" t="s">
        <v>3238</v>
      </c>
      <c r="C620" s="3" t="s">
        <v>12</v>
      </c>
      <c r="D620" s="3">
        <v>39.950000000000003</v>
      </c>
      <c r="E620" s="3" t="s">
        <v>3239</v>
      </c>
      <c r="F620" s="3">
        <v>10</v>
      </c>
      <c r="G620" s="3" t="s">
        <v>197</v>
      </c>
      <c r="H620" s="3">
        <v>3</v>
      </c>
      <c r="I620" s="3" t="s">
        <v>3240</v>
      </c>
      <c r="J620" s="3" t="s">
        <v>1101</v>
      </c>
    </row>
    <row r="621" spans="1:10" x14ac:dyDescent="0.25">
      <c r="A621" s="3" t="s">
        <v>313</v>
      </c>
      <c r="B621" s="3" t="s">
        <v>314</v>
      </c>
      <c r="C621" s="3" t="s">
        <v>12</v>
      </c>
      <c r="D621" s="3">
        <v>39.99</v>
      </c>
      <c r="E621" s="3" t="s">
        <v>315</v>
      </c>
      <c r="F621" s="3">
        <v>10</v>
      </c>
      <c r="G621" s="3" t="s">
        <v>316</v>
      </c>
      <c r="H621" s="3">
        <v>102</v>
      </c>
      <c r="I621" s="3" t="s">
        <v>317</v>
      </c>
      <c r="J621" s="3" t="s">
        <v>318</v>
      </c>
    </row>
    <row r="622" spans="1:10" x14ac:dyDescent="0.25">
      <c r="A622" s="3" t="s">
        <v>71</v>
      </c>
      <c r="B622" s="3" t="s">
        <v>504</v>
      </c>
      <c r="C622" s="3" t="s">
        <v>12</v>
      </c>
      <c r="D622" s="3">
        <v>39.99</v>
      </c>
      <c r="E622" s="3" t="s">
        <v>73</v>
      </c>
      <c r="F622" s="3">
        <v>10</v>
      </c>
      <c r="G622" s="3" t="s">
        <v>505</v>
      </c>
      <c r="H622" s="3">
        <v>66</v>
      </c>
      <c r="I622" s="3" t="s">
        <v>506</v>
      </c>
      <c r="J622" s="3" t="s">
        <v>507</v>
      </c>
    </row>
    <row r="623" spans="1:10" x14ac:dyDescent="0.25">
      <c r="A623" s="3" t="s">
        <v>108</v>
      </c>
      <c r="B623" s="3" t="s">
        <v>367</v>
      </c>
      <c r="C623" s="3" t="s">
        <v>55</v>
      </c>
      <c r="D623" s="3">
        <v>39.99</v>
      </c>
      <c r="E623" s="3" t="s">
        <v>73</v>
      </c>
      <c r="F623" s="3">
        <v>10</v>
      </c>
      <c r="G623" s="3" t="s">
        <v>368</v>
      </c>
      <c r="H623" s="3">
        <v>1129</v>
      </c>
      <c r="I623" s="3" t="s">
        <v>369</v>
      </c>
      <c r="J623" s="3" t="s">
        <v>370</v>
      </c>
    </row>
    <row r="624" spans="1:10" x14ac:dyDescent="0.25">
      <c r="A624" s="1" t="s">
        <v>71</v>
      </c>
      <c r="B624" s="1" t="s">
        <v>72</v>
      </c>
      <c r="C624" s="1" t="s">
        <v>12</v>
      </c>
      <c r="D624" s="1">
        <v>39.99</v>
      </c>
      <c r="E624" s="1" t="s">
        <v>73</v>
      </c>
      <c r="F624" s="1">
        <v>10</v>
      </c>
      <c r="G624" s="1" t="s">
        <v>74</v>
      </c>
      <c r="H624" s="1">
        <v>77</v>
      </c>
      <c r="I624" s="1" t="s">
        <v>75</v>
      </c>
      <c r="J624" s="1" t="s">
        <v>76</v>
      </c>
    </row>
    <row r="625" spans="1:10" x14ac:dyDescent="0.25">
      <c r="A625" s="3" t="s">
        <v>2148</v>
      </c>
      <c r="B625" s="3" t="s">
        <v>3753</v>
      </c>
      <c r="C625" s="3" t="s">
        <v>12</v>
      </c>
      <c r="D625" s="3">
        <v>39.99</v>
      </c>
      <c r="E625" s="3" t="s">
        <v>73</v>
      </c>
      <c r="F625" s="3">
        <v>10</v>
      </c>
      <c r="G625" s="3" t="s">
        <v>2427</v>
      </c>
      <c r="H625" s="3">
        <v>79</v>
      </c>
      <c r="I625" s="3" t="s">
        <v>3754</v>
      </c>
      <c r="J625" s="3" t="s">
        <v>1289</v>
      </c>
    </row>
    <row r="626" spans="1:10" x14ac:dyDescent="0.25">
      <c r="A626" s="1" t="s">
        <v>438</v>
      </c>
      <c r="B626" s="1" t="s">
        <v>2074</v>
      </c>
      <c r="C626" s="1" t="s">
        <v>2075</v>
      </c>
      <c r="D626" s="1">
        <v>40</v>
      </c>
      <c r="E626" s="1" t="s">
        <v>2076</v>
      </c>
      <c r="F626" s="1">
        <v>10</v>
      </c>
      <c r="G626" s="1" t="s">
        <v>421</v>
      </c>
      <c r="H626" s="1">
        <v>10</v>
      </c>
      <c r="I626" s="1" t="s">
        <v>39</v>
      </c>
      <c r="J626" s="1" t="s">
        <v>2077</v>
      </c>
    </row>
    <row r="627" spans="1:10" x14ac:dyDescent="0.25">
      <c r="A627" s="3" t="s">
        <v>3705</v>
      </c>
      <c r="B627" s="3" t="s">
        <v>3706</v>
      </c>
      <c r="C627" s="3" t="s">
        <v>55</v>
      </c>
      <c r="D627" s="3">
        <v>40.99</v>
      </c>
      <c r="E627" s="3" t="s">
        <v>3707</v>
      </c>
      <c r="F627" s="3">
        <v>10</v>
      </c>
      <c r="G627" s="3" t="s">
        <v>374</v>
      </c>
      <c r="H627" s="3">
        <v>14</v>
      </c>
      <c r="I627" s="3" t="s">
        <v>3708</v>
      </c>
      <c r="J627" s="3" t="s">
        <v>3709</v>
      </c>
    </row>
    <row r="628" spans="1:10" x14ac:dyDescent="0.25">
      <c r="A628" s="1" t="s">
        <v>1102</v>
      </c>
      <c r="B628" s="1" t="s">
        <v>1646</v>
      </c>
      <c r="C628" s="1" t="s">
        <v>12</v>
      </c>
      <c r="D628" s="1">
        <v>41.99</v>
      </c>
      <c r="E628" s="1" t="s">
        <v>795</v>
      </c>
      <c r="F628" s="1">
        <v>10</v>
      </c>
      <c r="G628" s="1" t="s">
        <v>1647</v>
      </c>
      <c r="H628" s="1">
        <v>166</v>
      </c>
      <c r="I628" s="1" t="s">
        <v>1648</v>
      </c>
      <c r="J628" s="1" t="s">
        <v>318</v>
      </c>
    </row>
    <row r="629" spans="1:10" x14ac:dyDescent="0.25">
      <c r="A629" s="3" t="s">
        <v>1102</v>
      </c>
      <c r="B629" s="3" t="s">
        <v>1672</v>
      </c>
      <c r="C629" s="3" t="s">
        <v>55</v>
      </c>
      <c r="D629" s="3">
        <v>41.99</v>
      </c>
      <c r="E629" s="3" t="s">
        <v>795</v>
      </c>
      <c r="F629" s="3">
        <v>10</v>
      </c>
      <c r="G629" s="3" t="s">
        <v>1673</v>
      </c>
      <c r="H629" s="3">
        <v>39</v>
      </c>
      <c r="I629" s="3" t="s">
        <v>1674</v>
      </c>
      <c r="J629" s="3" t="s">
        <v>318</v>
      </c>
    </row>
    <row r="630" spans="1:10" x14ac:dyDescent="0.25">
      <c r="A630" s="1" t="s">
        <v>438</v>
      </c>
      <c r="B630" s="1" t="s">
        <v>3385</v>
      </c>
      <c r="C630" s="1" t="s">
        <v>12</v>
      </c>
      <c r="D630" s="1">
        <v>42.69</v>
      </c>
      <c r="E630" s="1" t="s">
        <v>3386</v>
      </c>
      <c r="F630" s="1">
        <v>10</v>
      </c>
      <c r="G630" s="1" t="s">
        <v>3387</v>
      </c>
      <c r="H630" s="1">
        <v>868</v>
      </c>
      <c r="I630" s="1" t="s">
        <v>3388</v>
      </c>
      <c r="J630" s="1" t="s">
        <v>177</v>
      </c>
    </row>
    <row r="631" spans="1:10" x14ac:dyDescent="0.25">
      <c r="A631" s="1" t="s">
        <v>135</v>
      </c>
      <c r="B631" s="1" t="s">
        <v>2122</v>
      </c>
      <c r="C631" s="1" t="s">
        <v>55</v>
      </c>
      <c r="D631" s="1">
        <v>42.88</v>
      </c>
      <c r="E631" s="1" t="s">
        <v>259</v>
      </c>
      <c r="F631" s="1">
        <v>10</v>
      </c>
      <c r="G631" s="1" t="s">
        <v>2123</v>
      </c>
      <c r="H631" s="1">
        <v>34</v>
      </c>
      <c r="I631" s="1" t="s">
        <v>2124</v>
      </c>
      <c r="J631" s="1" t="s">
        <v>219</v>
      </c>
    </row>
    <row r="632" spans="1:10" x14ac:dyDescent="0.25">
      <c r="A632" s="3" t="s">
        <v>108</v>
      </c>
      <c r="B632" s="3" t="s">
        <v>258</v>
      </c>
      <c r="C632" s="3" t="s">
        <v>55</v>
      </c>
      <c r="D632" s="3">
        <v>42.88</v>
      </c>
      <c r="E632" s="3" t="s">
        <v>259</v>
      </c>
      <c r="F632" s="3">
        <v>10</v>
      </c>
      <c r="G632" s="3" t="s">
        <v>260</v>
      </c>
      <c r="H632" s="3">
        <v>71</v>
      </c>
      <c r="I632" s="3" t="s">
        <v>261</v>
      </c>
      <c r="J632" s="3" t="s">
        <v>219</v>
      </c>
    </row>
    <row r="633" spans="1:10" x14ac:dyDescent="0.25">
      <c r="A633" s="1" t="s">
        <v>300</v>
      </c>
      <c r="B633" s="1" t="s">
        <v>379</v>
      </c>
      <c r="C633" s="1" t="s">
        <v>12</v>
      </c>
      <c r="D633" s="1">
        <v>42.98</v>
      </c>
      <c r="E633" s="1" t="s">
        <v>380</v>
      </c>
      <c r="F633" s="1">
        <v>10</v>
      </c>
      <c r="G633" s="1" t="s">
        <v>381</v>
      </c>
      <c r="H633" s="1">
        <v>29</v>
      </c>
      <c r="I633" s="1" t="s">
        <v>382</v>
      </c>
      <c r="J633" s="1" t="s">
        <v>219</v>
      </c>
    </row>
    <row r="634" spans="1:10" x14ac:dyDescent="0.25">
      <c r="A634" s="3" t="s">
        <v>41</v>
      </c>
      <c r="B634" s="3" t="s">
        <v>459</v>
      </c>
      <c r="C634" s="3" t="s">
        <v>12</v>
      </c>
      <c r="D634" s="3">
        <v>42.99</v>
      </c>
      <c r="E634" s="3" t="s">
        <v>460</v>
      </c>
      <c r="F634" s="3">
        <v>10</v>
      </c>
      <c r="G634" s="3" t="s">
        <v>461</v>
      </c>
      <c r="H634" s="3">
        <v>155</v>
      </c>
      <c r="I634" s="3" t="s">
        <v>462</v>
      </c>
      <c r="J634" s="3" t="s">
        <v>318</v>
      </c>
    </row>
    <row r="635" spans="1:10" x14ac:dyDescent="0.25">
      <c r="A635" s="1" t="s">
        <v>172</v>
      </c>
      <c r="B635" s="1" t="s">
        <v>2405</v>
      </c>
      <c r="C635" s="1" t="s">
        <v>12</v>
      </c>
      <c r="D635" s="1">
        <v>42.99</v>
      </c>
      <c r="E635" s="1" t="s">
        <v>460</v>
      </c>
      <c r="F635" s="1">
        <v>10</v>
      </c>
      <c r="G635" s="1" t="s">
        <v>1495</v>
      </c>
      <c r="H635" s="1">
        <v>32</v>
      </c>
      <c r="I635" s="1" t="s">
        <v>2406</v>
      </c>
      <c r="J635" s="1" t="s">
        <v>661</v>
      </c>
    </row>
    <row r="636" spans="1:10" x14ac:dyDescent="0.25">
      <c r="A636" s="1" t="s">
        <v>599</v>
      </c>
      <c r="B636" s="1" t="s">
        <v>3018</v>
      </c>
      <c r="C636" s="1" t="s">
        <v>12</v>
      </c>
      <c r="D636" s="1">
        <v>42.99</v>
      </c>
      <c r="E636" s="1" t="s">
        <v>302</v>
      </c>
      <c r="F636" s="1">
        <v>10</v>
      </c>
      <c r="G636" s="1" t="s">
        <v>440</v>
      </c>
      <c r="H636" s="1">
        <v>17</v>
      </c>
      <c r="I636" s="1" t="s">
        <v>3019</v>
      </c>
      <c r="J636" s="1" t="s">
        <v>3020</v>
      </c>
    </row>
    <row r="637" spans="1:10" x14ac:dyDescent="0.25">
      <c r="A637" s="3" t="s">
        <v>599</v>
      </c>
      <c r="B637" s="3" t="s">
        <v>2098</v>
      </c>
      <c r="C637" s="3" t="s">
        <v>12</v>
      </c>
      <c r="D637" s="3">
        <v>42.99</v>
      </c>
      <c r="E637" s="3" t="s">
        <v>302</v>
      </c>
      <c r="F637" s="3">
        <v>10</v>
      </c>
      <c r="G637" s="3" t="s">
        <v>1677</v>
      </c>
      <c r="H637" s="3">
        <v>20</v>
      </c>
      <c r="I637" s="3" t="s">
        <v>2099</v>
      </c>
      <c r="J637" s="3" t="s">
        <v>76</v>
      </c>
    </row>
    <row r="638" spans="1:10" x14ac:dyDescent="0.25">
      <c r="A638" s="1" t="s">
        <v>1503</v>
      </c>
      <c r="B638" s="1" t="s">
        <v>1504</v>
      </c>
      <c r="C638" s="1" t="s">
        <v>510</v>
      </c>
      <c r="D638" s="1">
        <v>43.15</v>
      </c>
      <c r="E638" s="1" t="s">
        <v>1505</v>
      </c>
      <c r="F638" s="1">
        <v>10</v>
      </c>
      <c r="G638" s="1" t="s">
        <v>1506</v>
      </c>
      <c r="H638" s="1">
        <v>561</v>
      </c>
      <c r="I638" s="1" t="s">
        <v>1507</v>
      </c>
      <c r="J638" s="1" t="s">
        <v>96</v>
      </c>
    </row>
    <row r="639" spans="1:10" x14ac:dyDescent="0.25">
      <c r="A639" s="1" t="s">
        <v>53</v>
      </c>
      <c r="B639" s="1" t="s">
        <v>2040</v>
      </c>
      <c r="C639" s="1" t="s">
        <v>341</v>
      </c>
      <c r="D639" s="1">
        <v>43.15</v>
      </c>
      <c r="E639" s="1" t="s">
        <v>1505</v>
      </c>
      <c r="F639" s="1">
        <v>10</v>
      </c>
      <c r="G639" s="1" t="s">
        <v>2041</v>
      </c>
      <c r="H639" s="1">
        <v>66</v>
      </c>
      <c r="I639" s="1" t="s">
        <v>2042</v>
      </c>
      <c r="J639" s="1" t="s">
        <v>96</v>
      </c>
    </row>
    <row r="640" spans="1:10" x14ac:dyDescent="0.25">
      <c r="A640" s="3" t="s">
        <v>327</v>
      </c>
      <c r="B640" s="3" t="s">
        <v>652</v>
      </c>
      <c r="C640" s="3" t="s">
        <v>12</v>
      </c>
      <c r="D640" s="3">
        <v>43.99</v>
      </c>
      <c r="E640" s="3" t="s">
        <v>287</v>
      </c>
      <c r="F640" s="3">
        <v>10</v>
      </c>
      <c r="G640" s="3" t="s">
        <v>653</v>
      </c>
      <c r="H640" s="3">
        <v>109</v>
      </c>
      <c r="I640" s="3" t="s">
        <v>654</v>
      </c>
      <c r="J640" s="3" t="s">
        <v>318</v>
      </c>
    </row>
    <row r="641" spans="1:10" x14ac:dyDescent="0.25">
      <c r="A641" s="1" t="s">
        <v>327</v>
      </c>
      <c r="B641" s="1" t="s">
        <v>2747</v>
      </c>
      <c r="C641" s="1" t="s">
        <v>12</v>
      </c>
      <c r="D641" s="1">
        <v>43.99</v>
      </c>
      <c r="E641" s="1" t="s">
        <v>13</v>
      </c>
      <c r="F641" s="1">
        <v>10</v>
      </c>
      <c r="G641" s="1" t="s">
        <v>1677</v>
      </c>
      <c r="H641" s="1">
        <v>20</v>
      </c>
      <c r="I641" s="1" t="s">
        <v>2748</v>
      </c>
      <c r="J641" s="1" t="s">
        <v>76</v>
      </c>
    </row>
    <row r="642" spans="1:10" x14ac:dyDescent="0.25">
      <c r="A642" s="3" t="s">
        <v>1102</v>
      </c>
      <c r="B642" s="3" t="s">
        <v>2361</v>
      </c>
      <c r="C642" s="3" t="s">
        <v>12</v>
      </c>
      <c r="D642" s="3">
        <v>43.99</v>
      </c>
      <c r="E642" s="3" t="s">
        <v>13</v>
      </c>
      <c r="F642" s="3">
        <v>10</v>
      </c>
      <c r="G642" s="3" t="s">
        <v>2362</v>
      </c>
      <c r="H642" s="3">
        <v>24</v>
      </c>
      <c r="I642" s="3" t="s">
        <v>2363</v>
      </c>
      <c r="J642" s="3" t="s">
        <v>1161</v>
      </c>
    </row>
    <row r="643" spans="1:10" x14ac:dyDescent="0.25">
      <c r="A643" s="1" t="s">
        <v>599</v>
      </c>
      <c r="B643" s="1" t="s">
        <v>3859</v>
      </c>
      <c r="C643" s="1" t="s">
        <v>12</v>
      </c>
      <c r="D643" s="1">
        <v>43.99</v>
      </c>
      <c r="E643" s="1" t="s">
        <v>13</v>
      </c>
      <c r="F643" s="1">
        <v>10</v>
      </c>
      <c r="G643" s="1" t="s">
        <v>381</v>
      </c>
      <c r="H643" s="1">
        <v>29</v>
      </c>
      <c r="I643" s="1" t="s">
        <v>3860</v>
      </c>
      <c r="J643" s="1" t="s">
        <v>225</v>
      </c>
    </row>
    <row r="644" spans="1:10" x14ac:dyDescent="0.25">
      <c r="A644" s="3" t="s">
        <v>599</v>
      </c>
      <c r="B644" s="3" t="s">
        <v>1913</v>
      </c>
      <c r="C644" s="3" t="s">
        <v>12</v>
      </c>
      <c r="D644" s="3">
        <v>43.99</v>
      </c>
      <c r="E644" s="3" t="s">
        <v>13</v>
      </c>
      <c r="F644" s="3">
        <v>10</v>
      </c>
      <c r="G644" s="3" t="s">
        <v>387</v>
      </c>
      <c r="H644" s="3">
        <v>40</v>
      </c>
      <c r="I644" s="3" t="s">
        <v>1914</v>
      </c>
      <c r="J644" s="3" t="s">
        <v>1915</v>
      </c>
    </row>
    <row r="645" spans="1:10" x14ac:dyDescent="0.25">
      <c r="A645" s="3" t="s">
        <v>599</v>
      </c>
      <c r="B645" s="3" t="s">
        <v>1147</v>
      </c>
      <c r="C645" s="3" t="s">
        <v>12</v>
      </c>
      <c r="D645" s="3">
        <v>44.98</v>
      </c>
      <c r="E645" s="3" t="s">
        <v>2119</v>
      </c>
      <c r="F645" s="3">
        <v>10</v>
      </c>
      <c r="G645" s="3" t="s">
        <v>2120</v>
      </c>
      <c r="H645" s="3">
        <v>23</v>
      </c>
      <c r="I645" s="3" t="s">
        <v>2121</v>
      </c>
      <c r="J645" s="3" t="s">
        <v>285</v>
      </c>
    </row>
    <row r="646" spans="1:10" x14ac:dyDescent="0.25">
      <c r="A646" s="3" t="s">
        <v>599</v>
      </c>
      <c r="B646" s="3" t="s">
        <v>2004</v>
      </c>
      <c r="C646" s="3" t="s">
        <v>12</v>
      </c>
      <c r="D646" s="3">
        <v>44.99</v>
      </c>
      <c r="E646" s="3" t="s">
        <v>607</v>
      </c>
      <c r="F646" s="3">
        <v>10</v>
      </c>
      <c r="G646" s="3" t="s">
        <v>709</v>
      </c>
      <c r="H646" s="3">
        <v>12</v>
      </c>
      <c r="I646" s="3" t="s">
        <v>2005</v>
      </c>
      <c r="J646" s="3" t="s">
        <v>219</v>
      </c>
    </row>
    <row r="647" spans="1:10" x14ac:dyDescent="0.25">
      <c r="A647" s="1" t="s">
        <v>1143</v>
      </c>
      <c r="B647" s="1" t="s">
        <v>1144</v>
      </c>
      <c r="C647" s="1" t="s">
        <v>12</v>
      </c>
      <c r="D647" s="1">
        <v>44.99</v>
      </c>
      <c r="E647" s="1" t="s">
        <v>974</v>
      </c>
      <c r="F647" s="1">
        <v>10</v>
      </c>
      <c r="G647" s="1" t="s">
        <v>1145</v>
      </c>
      <c r="H647" s="1">
        <v>1647</v>
      </c>
      <c r="I647" s="1" t="s">
        <v>1146</v>
      </c>
      <c r="J647" s="1" t="s">
        <v>177</v>
      </c>
    </row>
    <row r="648" spans="1:10" x14ac:dyDescent="0.25">
      <c r="A648" s="3" t="s">
        <v>1664</v>
      </c>
      <c r="B648" s="3" t="s">
        <v>1665</v>
      </c>
      <c r="C648" s="3" t="s">
        <v>125</v>
      </c>
      <c r="D648" s="3">
        <v>44.99</v>
      </c>
      <c r="E648" s="3" t="s">
        <v>974</v>
      </c>
      <c r="F648" s="3">
        <v>10</v>
      </c>
      <c r="G648" s="3" t="s">
        <v>605</v>
      </c>
      <c r="H648" s="3">
        <v>2</v>
      </c>
      <c r="I648" s="3" t="s">
        <v>1666</v>
      </c>
      <c r="J648" s="3" t="s">
        <v>1667</v>
      </c>
    </row>
    <row r="649" spans="1:10" x14ac:dyDescent="0.25">
      <c r="A649" s="1" t="s">
        <v>1664</v>
      </c>
      <c r="B649" s="1" t="s">
        <v>3273</v>
      </c>
      <c r="C649" s="1" t="s">
        <v>125</v>
      </c>
      <c r="D649" s="1">
        <v>44.99</v>
      </c>
      <c r="E649" s="1" t="s">
        <v>974</v>
      </c>
      <c r="F649" s="1">
        <v>10</v>
      </c>
      <c r="G649" s="1" t="s">
        <v>605</v>
      </c>
      <c r="H649" s="1">
        <v>2</v>
      </c>
      <c r="I649" s="1" t="s">
        <v>3274</v>
      </c>
      <c r="J649" s="1" t="s">
        <v>3275</v>
      </c>
    </row>
    <row r="650" spans="1:10" x14ac:dyDescent="0.25">
      <c r="A650" s="3" t="s">
        <v>599</v>
      </c>
      <c r="B650" s="3" t="s">
        <v>3473</v>
      </c>
      <c r="C650" s="3" t="s">
        <v>12</v>
      </c>
      <c r="D650" s="3">
        <v>44.99</v>
      </c>
      <c r="E650" s="3" t="s">
        <v>974</v>
      </c>
      <c r="F650" s="3">
        <v>10</v>
      </c>
      <c r="G650" s="3" t="s">
        <v>32</v>
      </c>
      <c r="H650" s="3">
        <v>9</v>
      </c>
      <c r="I650" s="3" t="s">
        <v>3474</v>
      </c>
      <c r="J650" s="3" t="s">
        <v>2482</v>
      </c>
    </row>
    <row r="651" spans="1:10" x14ac:dyDescent="0.25">
      <c r="A651" s="3" t="s">
        <v>1190</v>
      </c>
      <c r="B651" s="3" t="s">
        <v>1191</v>
      </c>
      <c r="C651" s="3" t="s">
        <v>55</v>
      </c>
      <c r="D651" s="3">
        <v>45.99</v>
      </c>
      <c r="E651" s="3" t="s">
        <v>1192</v>
      </c>
      <c r="F651" s="3">
        <v>10</v>
      </c>
      <c r="G651" s="3" t="s">
        <v>1193</v>
      </c>
      <c r="H651" s="3">
        <v>201</v>
      </c>
      <c r="I651" s="3" t="s">
        <v>1194</v>
      </c>
      <c r="J651" s="3" t="s">
        <v>318</v>
      </c>
    </row>
    <row r="652" spans="1:10" x14ac:dyDescent="0.25">
      <c r="A652" s="1" t="s">
        <v>1190</v>
      </c>
      <c r="B652" s="1" t="s">
        <v>1209</v>
      </c>
      <c r="C652" s="1" t="s">
        <v>12</v>
      </c>
      <c r="D652" s="1">
        <v>46.94</v>
      </c>
      <c r="E652" s="1" t="s">
        <v>2152</v>
      </c>
      <c r="F652" s="1">
        <v>10</v>
      </c>
      <c r="G652" s="1" t="s">
        <v>1495</v>
      </c>
      <c r="H652" s="1">
        <v>32</v>
      </c>
      <c r="I652" s="1" t="s">
        <v>2153</v>
      </c>
      <c r="J652" s="1" t="s">
        <v>1679</v>
      </c>
    </row>
    <row r="653" spans="1:10" x14ac:dyDescent="0.25">
      <c r="A653" s="3" t="s">
        <v>10</v>
      </c>
      <c r="B653" s="3" t="s">
        <v>1441</v>
      </c>
      <c r="C653" s="3" t="s">
        <v>510</v>
      </c>
      <c r="D653" s="3">
        <v>47.8</v>
      </c>
      <c r="E653" s="3" t="s">
        <v>1442</v>
      </c>
      <c r="F653" s="3">
        <v>10</v>
      </c>
      <c r="G653" s="3" t="s">
        <v>1443</v>
      </c>
      <c r="H653" s="3">
        <v>38</v>
      </c>
      <c r="I653" s="3" t="s">
        <v>1444</v>
      </c>
      <c r="J653" s="3" t="s">
        <v>1445</v>
      </c>
    </row>
    <row r="654" spans="1:10" x14ac:dyDescent="0.25">
      <c r="A654" s="1" t="s">
        <v>371</v>
      </c>
      <c r="B654" s="1" t="s">
        <v>372</v>
      </c>
      <c r="C654" s="1" t="s">
        <v>55</v>
      </c>
      <c r="D654" s="1">
        <v>48.88</v>
      </c>
      <c r="E654" s="1" t="s">
        <v>373</v>
      </c>
      <c r="F654" s="1">
        <v>10</v>
      </c>
      <c r="G654" s="1" t="s">
        <v>374</v>
      </c>
      <c r="H654" s="1">
        <v>14</v>
      </c>
      <c r="I654" s="1" t="s">
        <v>39</v>
      </c>
      <c r="J654" s="1" t="s">
        <v>219</v>
      </c>
    </row>
    <row r="655" spans="1:10" x14ac:dyDescent="0.25">
      <c r="A655" s="1" t="s">
        <v>371</v>
      </c>
      <c r="B655" s="1" t="s">
        <v>3255</v>
      </c>
      <c r="C655" s="1" t="s">
        <v>55</v>
      </c>
      <c r="D655" s="1">
        <v>48.88</v>
      </c>
      <c r="E655" s="1" t="s">
        <v>373</v>
      </c>
      <c r="F655" s="1">
        <v>10</v>
      </c>
      <c r="G655" s="1" t="s">
        <v>235</v>
      </c>
      <c r="H655" s="1">
        <v>4</v>
      </c>
      <c r="I655" s="1" t="s">
        <v>39</v>
      </c>
      <c r="J655" s="1" t="s">
        <v>219</v>
      </c>
    </row>
    <row r="656" spans="1:10" x14ac:dyDescent="0.25">
      <c r="A656" s="1" t="s">
        <v>371</v>
      </c>
      <c r="B656" s="1" t="s">
        <v>372</v>
      </c>
      <c r="C656" s="1" t="s">
        <v>55</v>
      </c>
      <c r="D656" s="1">
        <v>48.88</v>
      </c>
      <c r="E656" s="1" t="s">
        <v>373</v>
      </c>
      <c r="F656" s="1">
        <v>10</v>
      </c>
      <c r="G656" s="1" t="s">
        <v>3484</v>
      </c>
      <c r="H656" s="1">
        <v>48</v>
      </c>
      <c r="I656" s="1" t="s">
        <v>3485</v>
      </c>
      <c r="J656" s="1" t="s">
        <v>219</v>
      </c>
    </row>
    <row r="657" spans="1:10" x14ac:dyDescent="0.25">
      <c r="A657" s="3" t="s">
        <v>3119</v>
      </c>
      <c r="B657" s="3" t="s">
        <v>3120</v>
      </c>
      <c r="C657" s="3" t="s">
        <v>55</v>
      </c>
      <c r="D657" s="3">
        <v>48.9</v>
      </c>
      <c r="E657" s="3" t="s">
        <v>3121</v>
      </c>
      <c r="F657" s="3">
        <v>10</v>
      </c>
      <c r="G657" s="3" t="s">
        <v>742</v>
      </c>
      <c r="H657" s="3">
        <v>33</v>
      </c>
      <c r="I657" s="3" t="s">
        <v>3122</v>
      </c>
      <c r="J657" s="3" t="s">
        <v>2925</v>
      </c>
    </row>
    <row r="658" spans="1:10" x14ac:dyDescent="0.25">
      <c r="A658" s="3" t="s">
        <v>3320</v>
      </c>
      <c r="B658" s="3" t="s">
        <v>3321</v>
      </c>
      <c r="C658" s="3" t="s">
        <v>104</v>
      </c>
      <c r="D658" s="3">
        <v>48.93</v>
      </c>
      <c r="E658" s="3" t="s">
        <v>3322</v>
      </c>
      <c r="F658" s="3">
        <v>10</v>
      </c>
      <c r="G658" s="3" t="s">
        <v>2309</v>
      </c>
      <c r="H658" s="3">
        <v>37</v>
      </c>
      <c r="I658" s="3" t="s">
        <v>3323</v>
      </c>
      <c r="J658" s="3" t="s">
        <v>967</v>
      </c>
    </row>
    <row r="659" spans="1:10" x14ac:dyDescent="0.25">
      <c r="A659" s="3" t="s">
        <v>91</v>
      </c>
      <c r="B659" s="3" t="s">
        <v>2993</v>
      </c>
      <c r="C659" s="3" t="s">
        <v>12</v>
      </c>
      <c r="D659" s="3">
        <v>48.99</v>
      </c>
      <c r="E659" s="3" t="s">
        <v>1350</v>
      </c>
      <c r="F659" s="3">
        <v>10</v>
      </c>
      <c r="G659" s="3" t="s">
        <v>965</v>
      </c>
      <c r="H659" s="3">
        <v>7</v>
      </c>
      <c r="I659" s="3" t="s">
        <v>2994</v>
      </c>
      <c r="J659" s="3" t="s">
        <v>96</v>
      </c>
    </row>
    <row r="660" spans="1:10" x14ac:dyDescent="0.25">
      <c r="A660" s="1" t="s">
        <v>431</v>
      </c>
      <c r="B660" s="1" t="s">
        <v>432</v>
      </c>
      <c r="C660" s="1" t="s">
        <v>433</v>
      </c>
      <c r="D660" s="1">
        <v>49</v>
      </c>
      <c r="E660" s="1" t="s">
        <v>434</v>
      </c>
      <c r="F660" s="1">
        <v>10</v>
      </c>
      <c r="G660" s="1" t="s">
        <v>435</v>
      </c>
      <c r="H660" s="1">
        <v>443</v>
      </c>
      <c r="I660" s="1" t="s">
        <v>436</v>
      </c>
      <c r="J660" s="1" t="s">
        <v>437</v>
      </c>
    </row>
    <row r="661" spans="1:10" x14ac:dyDescent="0.25">
      <c r="A661" s="3" t="s">
        <v>117</v>
      </c>
      <c r="B661" s="3" t="s">
        <v>2469</v>
      </c>
      <c r="C661" s="3" t="s">
        <v>1970</v>
      </c>
      <c r="D661" s="3">
        <v>49.51</v>
      </c>
      <c r="E661" s="3" t="s">
        <v>2470</v>
      </c>
      <c r="F661" s="3">
        <v>10</v>
      </c>
      <c r="G661" s="3" t="s">
        <v>2471</v>
      </c>
      <c r="H661" s="3">
        <v>635</v>
      </c>
      <c r="I661" s="3" t="s">
        <v>2472</v>
      </c>
      <c r="J661" s="3" t="s">
        <v>96</v>
      </c>
    </row>
    <row r="662" spans="1:10" x14ac:dyDescent="0.25">
      <c r="A662" s="3" t="s">
        <v>71</v>
      </c>
      <c r="B662" s="3" t="s">
        <v>1090</v>
      </c>
      <c r="C662" s="3" t="s">
        <v>12</v>
      </c>
      <c r="D662" s="3">
        <v>49.68</v>
      </c>
      <c r="E662" s="3" t="s">
        <v>1091</v>
      </c>
      <c r="F662" s="3">
        <v>10</v>
      </c>
      <c r="G662" s="3" t="s">
        <v>1092</v>
      </c>
      <c r="H662" s="3">
        <v>21</v>
      </c>
      <c r="I662" s="3" t="s">
        <v>1093</v>
      </c>
      <c r="J662" s="3" t="s">
        <v>285</v>
      </c>
    </row>
    <row r="663" spans="1:10" x14ac:dyDescent="0.25">
      <c r="A663" s="1" t="s">
        <v>71</v>
      </c>
      <c r="B663" s="1" t="s">
        <v>345</v>
      </c>
      <c r="C663" s="1" t="s">
        <v>104</v>
      </c>
      <c r="D663" s="1">
        <v>49.68</v>
      </c>
      <c r="E663" s="1" t="s">
        <v>346</v>
      </c>
      <c r="F663" s="1">
        <v>10</v>
      </c>
      <c r="G663" s="1" t="s">
        <v>347</v>
      </c>
      <c r="H663" s="1">
        <v>25</v>
      </c>
      <c r="I663" s="1" t="s">
        <v>348</v>
      </c>
      <c r="J663" s="1" t="s">
        <v>349</v>
      </c>
    </row>
    <row r="664" spans="1:10" x14ac:dyDescent="0.25">
      <c r="A664" s="1" t="s">
        <v>113</v>
      </c>
      <c r="B664" s="1" t="s">
        <v>1638</v>
      </c>
      <c r="C664" s="1" t="s">
        <v>12</v>
      </c>
      <c r="D664" s="1">
        <v>49.99</v>
      </c>
      <c r="E664" s="1" t="s">
        <v>623</v>
      </c>
      <c r="F664" s="1">
        <v>10</v>
      </c>
      <c r="G664" s="1" t="s">
        <v>1639</v>
      </c>
      <c r="H664" s="1">
        <v>4</v>
      </c>
      <c r="I664" s="1" t="s">
        <v>1640</v>
      </c>
      <c r="J664" s="1" t="s">
        <v>1641</v>
      </c>
    </row>
    <row r="665" spans="1:10" x14ac:dyDescent="0.25">
      <c r="A665" s="1" t="s">
        <v>1102</v>
      </c>
      <c r="B665" s="1" t="s">
        <v>1103</v>
      </c>
      <c r="C665" s="1" t="s">
        <v>1104</v>
      </c>
      <c r="D665" s="1">
        <v>49.99</v>
      </c>
      <c r="E665" s="1" t="s">
        <v>623</v>
      </c>
      <c r="F665" s="1">
        <v>10</v>
      </c>
      <c r="G665" s="1" t="s">
        <v>68</v>
      </c>
      <c r="H665" s="1">
        <v>174</v>
      </c>
      <c r="I665" s="1" t="s">
        <v>1105</v>
      </c>
      <c r="J665" s="1" t="s">
        <v>318</v>
      </c>
    </row>
    <row r="666" spans="1:10" x14ac:dyDescent="0.25">
      <c r="A666" s="3" t="s">
        <v>599</v>
      </c>
      <c r="B666" s="3" t="s">
        <v>1147</v>
      </c>
      <c r="C666" s="3" t="s">
        <v>12</v>
      </c>
      <c r="D666" s="3">
        <v>49.99</v>
      </c>
      <c r="E666" s="3" t="s">
        <v>623</v>
      </c>
      <c r="F666" s="3">
        <v>10</v>
      </c>
      <c r="G666" s="3" t="s">
        <v>2717</v>
      </c>
      <c r="H666" s="3">
        <v>22</v>
      </c>
      <c r="I666" s="3" t="s">
        <v>3575</v>
      </c>
      <c r="J666" s="3" t="s">
        <v>285</v>
      </c>
    </row>
    <row r="667" spans="1:10" x14ac:dyDescent="0.25">
      <c r="A667" s="1" t="s">
        <v>1102</v>
      </c>
      <c r="B667" s="1" t="s">
        <v>1430</v>
      </c>
      <c r="C667" s="1" t="s">
        <v>12</v>
      </c>
      <c r="D667" s="1">
        <v>49.99</v>
      </c>
      <c r="E667" s="1" t="s">
        <v>623</v>
      </c>
      <c r="F667" s="1">
        <v>10</v>
      </c>
      <c r="G667" s="1" t="s">
        <v>1431</v>
      </c>
      <c r="H667" s="1">
        <v>230</v>
      </c>
      <c r="I667" s="1" t="s">
        <v>1432</v>
      </c>
      <c r="J667" s="1" t="s">
        <v>318</v>
      </c>
    </row>
    <row r="668" spans="1:10" x14ac:dyDescent="0.25">
      <c r="A668" s="1" t="s">
        <v>1824</v>
      </c>
      <c r="B668" s="1" t="s">
        <v>1922</v>
      </c>
      <c r="C668" s="1" t="s">
        <v>55</v>
      </c>
      <c r="D668" s="1">
        <v>49.99</v>
      </c>
      <c r="E668" s="1" t="s">
        <v>623</v>
      </c>
      <c r="F668" s="1">
        <v>10</v>
      </c>
      <c r="G668" s="1" t="s">
        <v>26</v>
      </c>
      <c r="H668" s="1">
        <v>35</v>
      </c>
      <c r="I668" s="1" t="s">
        <v>1923</v>
      </c>
      <c r="J668" s="1" t="s">
        <v>318</v>
      </c>
    </row>
    <row r="669" spans="1:10" x14ac:dyDescent="0.25">
      <c r="A669" s="1" t="s">
        <v>1102</v>
      </c>
      <c r="B669" s="1" t="s">
        <v>2518</v>
      </c>
      <c r="C669" s="1" t="s">
        <v>55</v>
      </c>
      <c r="D669" s="1">
        <v>49.99</v>
      </c>
      <c r="E669" s="1" t="s">
        <v>623</v>
      </c>
      <c r="F669" s="1">
        <v>10</v>
      </c>
      <c r="G669" s="1" t="s">
        <v>2519</v>
      </c>
      <c r="H669" s="1">
        <v>43</v>
      </c>
      <c r="I669" s="1" t="s">
        <v>2520</v>
      </c>
      <c r="J669" s="1" t="s">
        <v>318</v>
      </c>
    </row>
    <row r="670" spans="1:10" x14ac:dyDescent="0.25">
      <c r="A670" s="3" t="s">
        <v>319</v>
      </c>
      <c r="B670" s="3" t="s">
        <v>3522</v>
      </c>
      <c r="C670" s="3" t="s">
        <v>55</v>
      </c>
      <c r="D670" s="3">
        <v>49.99</v>
      </c>
      <c r="E670" s="3" t="s">
        <v>148</v>
      </c>
      <c r="F670" s="3">
        <v>10</v>
      </c>
      <c r="G670" s="3" t="s">
        <v>2717</v>
      </c>
      <c r="H670" s="3">
        <v>22</v>
      </c>
      <c r="I670" s="3" t="s">
        <v>3523</v>
      </c>
      <c r="J670" s="3" t="s">
        <v>1161</v>
      </c>
    </row>
    <row r="671" spans="1:10" x14ac:dyDescent="0.25">
      <c r="A671" s="3" t="s">
        <v>525</v>
      </c>
      <c r="B671" s="3" t="s">
        <v>3270</v>
      </c>
      <c r="C671" s="3" t="s">
        <v>12</v>
      </c>
      <c r="D671" s="3">
        <v>50.99</v>
      </c>
      <c r="E671" s="3" t="s">
        <v>3271</v>
      </c>
      <c r="F671" s="3">
        <v>10</v>
      </c>
      <c r="G671" s="3" t="s">
        <v>3184</v>
      </c>
      <c r="H671" s="3">
        <v>27</v>
      </c>
      <c r="I671" s="3" t="s">
        <v>3272</v>
      </c>
      <c r="J671" s="3" t="s">
        <v>318</v>
      </c>
    </row>
    <row r="672" spans="1:10" x14ac:dyDescent="0.25">
      <c r="A672" s="1" t="s">
        <v>117</v>
      </c>
      <c r="B672" s="1" t="s">
        <v>3530</v>
      </c>
      <c r="C672" s="1" t="s">
        <v>55</v>
      </c>
      <c r="D672" s="1">
        <v>52.38</v>
      </c>
      <c r="E672" s="1" t="s">
        <v>3531</v>
      </c>
      <c r="F672" s="1">
        <v>10</v>
      </c>
      <c r="G672" s="1" t="s">
        <v>3184</v>
      </c>
      <c r="H672" s="1">
        <v>27</v>
      </c>
      <c r="I672" s="1" t="s">
        <v>3532</v>
      </c>
      <c r="J672" s="1" t="s">
        <v>177</v>
      </c>
    </row>
    <row r="673" spans="1:10" x14ac:dyDescent="0.25">
      <c r="A673" s="3" t="s">
        <v>117</v>
      </c>
      <c r="B673" s="3" t="s">
        <v>1969</v>
      </c>
      <c r="C673" s="3" t="s">
        <v>1970</v>
      </c>
      <c r="D673" s="3">
        <v>52.39</v>
      </c>
      <c r="E673" s="3" t="s">
        <v>1971</v>
      </c>
      <c r="F673" s="3">
        <v>10</v>
      </c>
      <c r="G673" s="3" t="s">
        <v>1972</v>
      </c>
      <c r="H673" s="3">
        <v>145</v>
      </c>
      <c r="I673" s="3" t="s">
        <v>1973</v>
      </c>
      <c r="J673" s="3" t="s">
        <v>96</v>
      </c>
    </row>
    <row r="674" spans="1:10" x14ac:dyDescent="0.25">
      <c r="A674" s="3" t="s">
        <v>53</v>
      </c>
      <c r="B674" s="3" t="s">
        <v>3104</v>
      </c>
      <c r="C674" s="3" t="s">
        <v>55</v>
      </c>
      <c r="D674" s="3">
        <v>52.79</v>
      </c>
      <c r="E674" s="3" t="s">
        <v>56</v>
      </c>
      <c r="F674" s="3">
        <v>10</v>
      </c>
      <c r="G674" s="3" t="s">
        <v>2120</v>
      </c>
      <c r="H674" s="3">
        <v>23</v>
      </c>
      <c r="I674" s="3" t="s">
        <v>3105</v>
      </c>
      <c r="J674" s="3" t="s">
        <v>3020</v>
      </c>
    </row>
    <row r="675" spans="1:10" x14ac:dyDescent="0.25">
      <c r="A675" s="1" t="s">
        <v>599</v>
      </c>
      <c r="B675" s="1" t="s">
        <v>1760</v>
      </c>
      <c r="C675" s="1" t="s">
        <v>12</v>
      </c>
      <c r="D675" s="1">
        <v>52.99</v>
      </c>
      <c r="E675" s="1" t="s">
        <v>1761</v>
      </c>
      <c r="F675" s="1">
        <v>10</v>
      </c>
      <c r="G675" s="1" t="s">
        <v>298</v>
      </c>
      <c r="H675" s="1">
        <v>287</v>
      </c>
      <c r="I675" s="1" t="s">
        <v>1762</v>
      </c>
      <c r="J675" s="1" t="s">
        <v>318</v>
      </c>
    </row>
    <row r="676" spans="1:10" x14ac:dyDescent="0.25">
      <c r="A676" s="1" t="s">
        <v>77</v>
      </c>
      <c r="B676" s="1" t="s">
        <v>3564</v>
      </c>
      <c r="C676" s="1" t="s">
        <v>3565</v>
      </c>
      <c r="D676" s="1">
        <v>52.99</v>
      </c>
      <c r="E676" s="1" t="s">
        <v>1761</v>
      </c>
      <c r="F676" s="1">
        <v>10</v>
      </c>
      <c r="G676" s="1" t="s">
        <v>235</v>
      </c>
      <c r="H676" s="1">
        <v>4</v>
      </c>
      <c r="I676" s="1" t="s">
        <v>3566</v>
      </c>
      <c r="J676" s="1" t="s">
        <v>967</v>
      </c>
    </row>
    <row r="677" spans="1:10" x14ac:dyDescent="0.25">
      <c r="A677" s="1" t="s">
        <v>71</v>
      </c>
      <c r="B677" s="1" t="s">
        <v>2843</v>
      </c>
      <c r="C677" s="1" t="s">
        <v>55</v>
      </c>
      <c r="D677" s="1">
        <v>53.99</v>
      </c>
      <c r="E677" s="1" t="s">
        <v>164</v>
      </c>
      <c r="F677" s="1">
        <v>10</v>
      </c>
      <c r="G677" s="1" t="s">
        <v>2844</v>
      </c>
      <c r="H677" s="1">
        <v>137</v>
      </c>
      <c r="I677" s="1" t="s">
        <v>2845</v>
      </c>
      <c r="J677" s="1" t="s">
        <v>318</v>
      </c>
    </row>
    <row r="678" spans="1:10" x14ac:dyDescent="0.25">
      <c r="A678" s="3" t="s">
        <v>1944</v>
      </c>
      <c r="B678" s="3" t="s">
        <v>3747</v>
      </c>
      <c r="C678" s="3" t="s">
        <v>12</v>
      </c>
      <c r="D678" s="3">
        <v>54</v>
      </c>
      <c r="E678" s="3" t="s">
        <v>3748</v>
      </c>
      <c r="F678" s="3">
        <v>10</v>
      </c>
      <c r="G678" s="3" t="s">
        <v>3547</v>
      </c>
      <c r="H678" s="3">
        <v>163</v>
      </c>
      <c r="I678" s="3" t="s">
        <v>3749</v>
      </c>
      <c r="J678" s="3" t="s">
        <v>3726</v>
      </c>
    </row>
    <row r="679" spans="1:10" x14ac:dyDescent="0.25">
      <c r="A679" s="1" t="s">
        <v>53</v>
      </c>
      <c r="B679" s="1" t="s">
        <v>997</v>
      </c>
      <c r="C679" s="1" t="s">
        <v>12</v>
      </c>
      <c r="D679" s="1">
        <v>54.9</v>
      </c>
      <c r="E679" s="1" t="s">
        <v>998</v>
      </c>
      <c r="F679" s="1">
        <v>10</v>
      </c>
      <c r="G679" s="1" t="s">
        <v>999</v>
      </c>
      <c r="H679" s="1">
        <v>10</v>
      </c>
      <c r="I679" s="1" t="s">
        <v>1000</v>
      </c>
      <c r="J679" s="1" t="s">
        <v>661</v>
      </c>
    </row>
    <row r="680" spans="1:10" x14ac:dyDescent="0.25">
      <c r="A680" s="3" t="s">
        <v>172</v>
      </c>
      <c r="B680" s="3" t="s">
        <v>3537</v>
      </c>
      <c r="C680" s="3" t="s">
        <v>12</v>
      </c>
      <c r="D680" s="3">
        <v>54.95</v>
      </c>
      <c r="E680" s="3" t="s">
        <v>3538</v>
      </c>
      <c r="F680" s="3">
        <v>10</v>
      </c>
      <c r="G680" s="3" t="s">
        <v>3539</v>
      </c>
      <c r="H680" s="3">
        <v>18</v>
      </c>
      <c r="I680" s="3" t="s">
        <v>3540</v>
      </c>
      <c r="J680" s="3" t="s">
        <v>524</v>
      </c>
    </row>
    <row r="681" spans="1:10" x14ac:dyDescent="0.25">
      <c r="A681" s="1" t="s">
        <v>525</v>
      </c>
      <c r="B681" s="1" t="s">
        <v>1993</v>
      </c>
      <c r="C681" s="1" t="s">
        <v>12</v>
      </c>
      <c r="D681" s="1">
        <v>54.99</v>
      </c>
      <c r="E681" s="1" t="s">
        <v>666</v>
      </c>
      <c r="F681" s="1">
        <v>10</v>
      </c>
      <c r="G681" s="1" t="s">
        <v>387</v>
      </c>
      <c r="H681" s="1">
        <v>40</v>
      </c>
      <c r="I681" s="1" t="s">
        <v>1994</v>
      </c>
      <c r="J681" s="1" t="s">
        <v>318</v>
      </c>
    </row>
    <row r="682" spans="1:10" x14ac:dyDescent="0.25">
      <c r="A682" s="1" t="s">
        <v>77</v>
      </c>
      <c r="B682" s="1" t="s">
        <v>2479</v>
      </c>
      <c r="C682" s="1" t="s">
        <v>12</v>
      </c>
      <c r="D682" s="1">
        <v>54.99</v>
      </c>
      <c r="E682" s="1" t="s">
        <v>273</v>
      </c>
      <c r="F682" s="1">
        <v>10</v>
      </c>
      <c r="G682" s="1" t="s">
        <v>2480</v>
      </c>
      <c r="H682" s="1">
        <v>31</v>
      </c>
      <c r="I682" s="1" t="s">
        <v>2481</v>
      </c>
      <c r="J682" s="1" t="s">
        <v>2482</v>
      </c>
    </row>
    <row r="683" spans="1:10" x14ac:dyDescent="0.25">
      <c r="A683" s="3" t="s">
        <v>438</v>
      </c>
      <c r="B683" s="3" t="s">
        <v>439</v>
      </c>
      <c r="C683" s="3" t="s">
        <v>12</v>
      </c>
      <c r="D683" s="3">
        <v>54.99</v>
      </c>
      <c r="E683" s="3" t="s">
        <v>273</v>
      </c>
      <c r="F683" s="3">
        <v>10</v>
      </c>
      <c r="G683" s="3" t="s">
        <v>440</v>
      </c>
      <c r="H683" s="3">
        <v>17</v>
      </c>
      <c r="I683" s="3" t="s">
        <v>441</v>
      </c>
      <c r="J683" s="3" t="s">
        <v>442</v>
      </c>
    </row>
    <row r="684" spans="1:10" x14ac:dyDescent="0.25">
      <c r="A684" s="3" t="s">
        <v>71</v>
      </c>
      <c r="B684" s="3" t="s">
        <v>888</v>
      </c>
      <c r="C684" s="3" t="s">
        <v>12</v>
      </c>
      <c r="D684" s="3">
        <v>54.99</v>
      </c>
      <c r="E684" s="3" t="s">
        <v>273</v>
      </c>
      <c r="F684" s="3">
        <v>10</v>
      </c>
      <c r="G684" s="3" t="s">
        <v>889</v>
      </c>
      <c r="H684" s="3">
        <v>74</v>
      </c>
      <c r="I684" s="3" t="s">
        <v>890</v>
      </c>
      <c r="J684" s="3" t="s">
        <v>891</v>
      </c>
    </row>
    <row r="685" spans="1:10" x14ac:dyDescent="0.25">
      <c r="A685" s="3" t="s">
        <v>1102</v>
      </c>
      <c r="B685" s="3" t="s">
        <v>2583</v>
      </c>
      <c r="C685" s="3" t="s">
        <v>12</v>
      </c>
      <c r="D685" s="3">
        <v>55.63</v>
      </c>
      <c r="E685" s="3" t="s">
        <v>2584</v>
      </c>
      <c r="F685" s="3">
        <v>10</v>
      </c>
      <c r="G685" s="3" t="s">
        <v>2585</v>
      </c>
      <c r="H685" s="3">
        <v>57</v>
      </c>
      <c r="I685" s="3" t="s">
        <v>2586</v>
      </c>
      <c r="J685" s="3" t="s">
        <v>947</v>
      </c>
    </row>
    <row r="686" spans="1:10" x14ac:dyDescent="0.25">
      <c r="A686" s="3" t="s">
        <v>53</v>
      </c>
      <c r="B686" s="3" t="s">
        <v>2271</v>
      </c>
      <c r="C686" s="3" t="s">
        <v>12</v>
      </c>
      <c r="D686" s="3">
        <v>55.73</v>
      </c>
      <c r="E686" s="3" t="s">
        <v>2272</v>
      </c>
      <c r="F686" s="3">
        <v>10</v>
      </c>
      <c r="G686" s="3" t="s">
        <v>2273</v>
      </c>
      <c r="H686" s="3">
        <v>742</v>
      </c>
      <c r="I686" s="3" t="s">
        <v>2274</v>
      </c>
      <c r="J686" s="3" t="s">
        <v>177</v>
      </c>
    </row>
    <row r="687" spans="1:10" x14ac:dyDescent="0.25">
      <c r="A687" s="3" t="s">
        <v>520</v>
      </c>
      <c r="B687" s="3" t="s">
        <v>1584</v>
      </c>
      <c r="C687" s="3" t="s">
        <v>12</v>
      </c>
      <c r="D687" s="3">
        <v>55.99</v>
      </c>
      <c r="E687" s="3" t="s">
        <v>376</v>
      </c>
      <c r="F687" s="3">
        <v>10</v>
      </c>
      <c r="G687" s="3" t="s">
        <v>1070</v>
      </c>
      <c r="H687" s="3">
        <v>131</v>
      </c>
      <c r="I687" s="3" t="s">
        <v>1585</v>
      </c>
      <c r="J687" s="3" t="s">
        <v>1586</v>
      </c>
    </row>
    <row r="688" spans="1:10" x14ac:dyDescent="0.25">
      <c r="A688" s="1" t="s">
        <v>2483</v>
      </c>
      <c r="B688" s="1" t="s">
        <v>3656</v>
      </c>
      <c r="C688" s="1" t="s">
        <v>12</v>
      </c>
      <c r="D688" s="1">
        <v>55.99</v>
      </c>
      <c r="E688" s="1" t="s">
        <v>376</v>
      </c>
      <c r="F688" s="1">
        <v>10</v>
      </c>
      <c r="G688" s="1" t="s">
        <v>347</v>
      </c>
      <c r="H688" s="1">
        <v>25</v>
      </c>
      <c r="I688" s="1" t="s">
        <v>3657</v>
      </c>
      <c r="J688" s="1" t="s">
        <v>1161</v>
      </c>
    </row>
    <row r="689" spans="1:10" x14ac:dyDescent="0.25">
      <c r="A689" s="1" t="s">
        <v>91</v>
      </c>
      <c r="B689" s="1" t="s">
        <v>2194</v>
      </c>
      <c r="C689" s="1" t="s">
        <v>12</v>
      </c>
      <c r="D689" s="1">
        <v>56.97</v>
      </c>
      <c r="E689" s="1" t="s">
        <v>2195</v>
      </c>
      <c r="F689" s="1">
        <v>10</v>
      </c>
      <c r="G689" s="1" t="s">
        <v>2196</v>
      </c>
      <c r="H689" s="1">
        <v>254</v>
      </c>
      <c r="I689" s="1" t="s">
        <v>877</v>
      </c>
      <c r="J689" s="1" t="s">
        <v>177</v>
      </c>
    </row>
    <row r="690" spans="1:10" x14ac:dyDescent="0.25">
      <c r="A690" s="1" t="s">
        <v>1824</v>
      </c>
      <c r="B690" s="1" t="s">
        <v>3084</v>
      </c>
      <c r="C690" s="1" t="s">
        <v>55</v>
      </c>
      <c r="D690" s="1">
        <v>58.08</v>
      </c>
      <c r="E690" s="1" t="s">
        <v>3085</v>
      </c>
      <c r="F690" s="1">
        <v>10</v>
      </c>
      <c r="G690" s="1" t="s">
        <v>1253</v>
      </c>
      <c r="H690" s="1">
        <v>278</v>
      </c>
      <c r="I690" s="1" t="s">
        <v>3086</v>
      </c>
      <c r="J690" s="1" t="s">
        <v>177</v>
      </c>
    </row>
    <row r="691" spans="1:10" x14ac:dyDescent="0.25">
      <c r="A691" s="3" t="s">
        <v>2737</v>
      </c>
      <c r="B691" s="3" t="s">
        <v>2738</v>
      </c>
      <c r="C691" s="3" t="s">
        <v>433</v>
      </c>
      <c r="D691" s="3">
        <v>58.5</v>
      </c>
      <c r="E691" s="3" t="s">
        <v>2739</v>
      </c>
      <c r="F691" s="3">
        <v>10</v>
      </c>
      <c r="G691" s="3" t="s">
        <v>197</v>
      </c>
      <c r="H691" s="3">
        <v>3</v>
      </c>
      <c r="I691" s="3" t="s">
        <v>39</v>
      </c>
      <c r="J691" s="3" t="s">
        <v>318</v>
      </c>
    </row>
    <row r="692" spans="1:10" x14ac:dyDescent="0.25">
      <c r="A692" s="1" t="s">
        <v>535</v>
      </c>
      <c r="B692" s="1" t="s">
        <v>3503</v>
      </c>
      <c r="C692" s="1" t="s">
        <v>104</v>
      </c>
      <c r="D692" s="1">
        <v>58.62</v>
      </c>
      <c r="E692" s="1" t="s">
        <v>3504</v>
      </c>
      <c r="F692" s="1">
        <v>10</v>
      </c>
      <c r="G692" s="1" t="s">
        <v>3484</v>
      </c>
      <c r="H692" s="1">
        <v>48</v>
      </c>
      <c r="I692" s="1" t="s">
        <v>3505</v>
      </c>
      <c r="J692" s="1" t="s">
        <v>96</v>
      </c>
    </row>
    <row r="693" spans="1:10" x14ac:dyDescent="0.25">
      <c r="A693" s="1" t="s">
        <v>117</v>
      </c>
      <c r="B693" s="1" t="s">
        <v>3123</v>
      </c>
      <c r="C693" s="1" t="s">
        <v>12</v>
      </c>
      <c r="D693" s="1">
        <v>58.69</v>
      </c>
      <c r="E693" s="1" t="s">
        <v>3124</v>
      </c>
      <c r="F693" s="1">
        <v>10</v>
      </c>
      <c r="G693" s="1" t="s">
        <v>2120</v>
      </c>
      <c r="H693" s="1">
        <v>23</v>
      </c>
      <c r="I693" s="1" t="s">
        <v>3125</v>
      </c>
      <c r="J693" s="1" t="s">
        <v>177</v>
      </c>
    </row>
    <row r="694" spans="1:10" x14ac:dyDescent="0.25">
      <c r="A694" s="1" t="s">
        <v>108</v>
      </c>
      <c r="B694" s="1" t="s">
        <v>2977</v>
      </c>
      <c r="C694" s="1" t="s">
        <v>55</v>
      </c>
      <c r="D694" s="1">
        <v>58.98</v>
      </c>
      <c r="E694" s="1" t="s">
        <v>2978</v>
      </c>
      <c r="F694" s="1">
        <v>10</v>
      </c>
      <c r="G694" s="1" t="s">
        <v>2979</v>
      </c>
      <c r="H694" s="1">
        <v>3088</v>
      </c>
      <c r="I694" s="1" t="s">
        <v>2541</v>
      </c>
      <c r="J694" s="1" t="s">
        <v>177</v>
      </c>
    </row>
    <row r="695" spans="1:10" x14ac:dyDescent="0.25">
      <c r="A695" s="3" t="s">
        <v>135</v>
      </c>
      <c r="B695" s="3" t="s">
        <v>708</v>
      </c>
      <c r="C695" s="3" t="s">
        <v>12</v>
      </c>
      <c r="D695" s="3">
        <v>58.99</v>
      </c>
      <c r="E695" s="3" t="s">
        <v>49</v>
      </c>
      <c r="F695" s="3">
        <v>10</v>
      </c>
      <c r="G695" s="3" t="s">
        <v>709</v>
      </c>
      <c r="H695" s="3">
        <v>12</v>
      </c>
      <c r="I695" s="3" t="s">
        <v>710</v>
      </c>
      <c r="J695" s="3" t="s">
        <v>219</v>
      </c>
    </row>
    <row r="696" spans="1:10" x14ac:dyDescent="0.25">
      <c r="A696" s="1" t="s">
        <v>53</v>
      </c>
      <c r="B696" s="1" t="s">
        <v>2914</v>
      </c>
      <c r="C696" s="1" t="s">
        <v>12</v>
      </c>
      <c r="D696" s="1">
        <v>58.99</v>
      </c>
      <c r="E696" s="1" t="s">
        <v>49</v>
      </c>
      <c r="F696" s="1">
        <v>10</v>
      </c>
      <c r="G696" s="1" t="s">
        <v>1495</v>
      </c>
      <c r="H696" s="1">
        <v>32</v>
      </c>
      <c r="I696" s="1" t="s">
        <v>2915</v>
      </c>
      <c r="J696" s="1" t="s">
        <v>1168</v>
      </c>
    </row>
    <row r="697" spans="1:10" x14ac:dyDescent="0.25">
      <c r="A697" s="1" t="s">
        <v>2487</v>
      </c>
      <c r="B697" s="1" t="s">
        <v>2488</v>
      </c>
      <c r="C697" s="1" t="s">
        <v>104</v>
      </c>
      <c r="D697" s="1">
        <v>59.23</v>
      </c>
      <c r="E697" s="1" t="s">
        <v>2489</v>
      </c>
      <c r="F697" s="1">
        <v>10</v>
      </c>
      <c r="G697" s="1" t="s">
        <v>2490</v>
      </c>
      <c r="H697" s="1">
        <v>51</v>
      </c>
      <c r="I697" s="1" t="s">
        <v>2491</v>
      </c>
      <c r="J697" s="1" t="s">
        <v>96</v>
      </c>
    </row>
    <row r="698" spans="1:10" x14ac:dyDescent="0.25">
      <c r="A698" s="1" t="s">
        <v>2473</v>
      </c>
      <c r="B698" s="1" t="s">
        <v>2474</v>
      </c>
      <c r="C698" s="1" t="s">
        <v>12</v>
      </c>
      <c r="D698" s="1">
        <v>59.5</v>
      </c>
      <c r="E698" s="1" t="s">
        <v>2475</v>
      </c>
      <c r="F698" s="1">
        <v>10</v>
      </c>
      <c r="G698" s="1" t="s">
        <v>197</v>
      </c>
      <c r="H698" s="1">
        <v>3</v>
      </c>
      <c r="I698" s="1" t="s">
        <v>2476</v>
      </c>
      <c r="J698" s="1" t="s">
        <v>2063</v>
      </c>
    </row>
    <row r="699" spans="1:10" x14ac:dyDescent="0.25">
      <c r="A699" s="3" t="s">
        <v>231</v>
      </c>
      <c r="B699" s="3" t="s">
        <v>3256</v>
      </c>
      <c r="C699" s="3" t="s">
        <v>12</v>
      </c>
      <c r="D699" s="3">
        <v>59.98</v>
      </c>
      <c r="E699" s="3" t="s">
        <v>3257</v>
      </c>
      <c r="F699" s="3">
        <v>10</v>
      </c>
      <c r="G699" s="3" t="s">
        <v>1201</v>
      </c>
      <c r="H699" s="3">
        <v>5</v>
      </c>
      <c r="I699" s="3" t="s">
        <v>39</v>
      </c>
      <c r="J699" s="3" t="s">
        <v>335</v>
      </c>
    </row>
    <row r="700" spans="1:10" x14ac:dyDescent="0.25">
      <c r="A700" s="3" t="s">
        <v>113</v>
      </c>
      <c r="B700" s="3" t="s">
        <v>555</v>
      </c>
      <c r="C700" s="3" t="s">
        <v>12</v>
      </c>
      <c r="D700" s="3">
        <v>59.99</v>
      </c>
      <c r="E700" s="3" t="s">
        <v>25</v>
      </c>
      <c r="F700" s="3">
        <v>10</v>
      </c>
      <c r="G700" s="3" t="s">
        <v>556</v>
      </c>
      <c r="H700" s="3">
        <v>114</v>
      </c>
      <c r="I700" s="3" t="s">
        <v>557</v>
      </c>
      <c r="J700" s="3" t="s">
        <v>558</v>
      </c>
    </row>
    <row r="701" spans="1:10" x14ac:dyDescent="0.25">
      <c r="A701" s="3" t="s">
        <v>29</v>
      </c>
      <c r="B701" s="3" t="s">
        <v>1757</v>
      </c>
      <c r="C701" s="3" t="s">
        <v>1758</v>
      </c>
      <c r="D701" s="3">
        <v>59.99</v>
      </c>
      <c r="E701" s="3" t="s">
        <v>25</v>
      </c>
      <c r="F701" s="3">
        <v>10</v>
      </c>
      <c r="G701" s="3" t="s">
        <v>1677</v>
      </c>
      <c r="H701" s="3">
        <v>20</v>
      </c>
      <c r="I701" s="3" t="s">
        <v>1548</v>
      </c>
      <c r="J701" s="3" t="s">
        <v>1759</v>
      </c>
    </row>
    <row r="702" spans="1:10" x14ac:dyDescent="0.25">
      <c r="A702" s="3" t="s">
        <v>431</v>
      </c>
      <c r="B702" s="3" t="s">
        <v>1450</v>
      </c>
      <c r="C702" s="3" t="s">
        <v>433</v>
      </c>
      <c r="D702" s="3">
        <v>59.99</v>
      </c>
      <c r="E702" s="3" t="s">
        <v>25</v>
      </c>
      <c r="F702" s="3">
        <v>10</v>
      </c>
      <c r="G702" s="3" t="s">
        <v>1451</v>
      </c>
      <c r="H702" s="3">
        <v>243</v>
      </c>
      <c r="I702" s="3" t="s">
        <v>1452</v>
      </c>
      <c r="J702" s="3" t="s">
        <v>437</v>
      </c>
    </row>
    <row r="703" spans="1:10" x14ac:dyDescent="0.25">
      <c r="A703" s="1" t="s">
        <v>23</v>
      </c>
      <c r="B703" s="1" t="s">
        <v>24</v>
      </c>
      <c r="C703" s="1" t="s">
        <v>12</v>
      </c>
      <c r="D703" s="1">
        <v>59.99</v>
      </c>
      <c r="E703" s="1" t="s">
        <v>25</v>
      </c>
      <c r="F703" s="1">
        <v>10</v>
      </c>
      <c r="G703" s="1" t="s">
        <v>26</v>
      </c>
      <c r="H703" s="1">
        <v>35</v>
      </c>
      <c r="I703" s="1" t="s">
        <v>27</v>
      </c>
      <c r="J703" s="1" t="s">
        <v>28</v>
      </c>
    </row>
    <row r="704" spans="1:10" x14ac:dyDescent="0.25">
      <c r="A704" s="1" t="s">
        <v>41</v>
      </c>
      <c r="B704" s="1" t="s">
        <v>1267</v>
      </c>
      <c r="C704" s="1" t="s">
        <v>12</v>
      </c>
      <c r="D704" s="1">
        <v>59.99</v>
      </c>
      <c r="E704" s="1" t="s">
        <v>31</v>
      </c>
      <c r="F704" s="1">
        <v>10</v>
      </c>
      <c r="G704" s="1" t="s">
        <v>1268</v>
      </c>
      <c r="H704" s="1">
        <v>150</v>
      </c>
      <c r="I704" s="1" t="s">
        <v>1269</v>
      </c>
      <c r="J704" s="1" t="s">
        <v>76</v>
      </c>
    </row>
    <row r="705" spans="1:10" x14ac:dyDescent="0.25">
      <c r="A705" s="3" t="s">
        <v>113</v>
      </c>
      <c r="B705" s="3" t="s">
        <v>2192</v>
      </c>
      <c r="C705" s="3" t="s">
        <v>12</v>
      </c>
      <c r="D705" s="3">
        <v>59.99</v>
      </c>
      <c r="E705" s="3" t="s">
        <v>31</v>
      </c>
      <c r="F705" s="3">
        <v>10</v>
      </c>
      <c r="G705" s="3" t="s">
        <v>620</v>
      </c>
      <c r="H705" s="3">
        <v>8</v>
      </c>
      <c r="I705" s="3" t="s">
        <v>2193</v>
      </c>
      <c r="J705" s="3" t="s">
        <v>707</v>
      </c>
    </row>
    <row r="706" spans="1:10" x14ac:dyDescent="0.25">
      <c r="A706" s="3" t="s">
        <v>29</v>
      </c>
      <c r="B706" s="3" t="s">
        <v>30</v>
      </c>
      <c r="C706" s="3" t="s">
        <v>12</v>
      </c>
      <c r="D706" s="3">
        <v>59.99</v>
      </c>
      <c r="E706" s="3" t="s">
        <v>31</v>
      </c>
      <c r="F706" s="3">
        <v>10</v>
      </c>
      <c r="G706" s="3" t="s">
        <v>32</v>
      </c>
      <c r="H706" s="3">
        <v>9</v>
      </c>
      <c r="I706" s="3" t="s">
        <v>33</v>
      </c>
      <c r="J706" s="3" t="s">
        <v>34</v>
      </c>
    </row>
    <row r="707" spans="1:10" x14ac:dyDescent="0.25">
      <c r="A707" s="1" t="s">
        <v>327</v>
      </c>
      <c r="B707" s="1" t="s">
        <v>454</v>
      </c>
      <c r="C707" s="1" t="s">
        <v>12</v>
      </c>
      <c r="D707" s="1">
        <v>60</v>
      </c>
      <c r="E707" s="1" t="s">
        <v>455</v>
      </c>
      <c r="F707" s="1">
        <v>10</v>
      </c>
      <c r="G707" s="1" t="s">
        <v>456</v>
      </c>
      <c r="H707" s="1">
        <v>256</v>
      </c>
      <c r="I707" s="1" t="s">
        <v>457</v>
      </c>
      <c r="J707" s="1" t="s">
        <v>458</v>
      </c>
    </row>
    <row r="708" spans="1:10" x14ac:dyDescent="0.25">
      <c r="A708" s="1" t="s">
        <v>1152</v>
      </c>
      <c r="B708" s="1" t="s">
        <v>1153</v>
      </c>
      <c r="C708" s="1" t="s">
        <v>104</v>
      </c>
      <c r="D708" s="1">
        <v>60.37</v>
      </c>
      <c r="E708" s="1" t="s">
        <v>1154</v>
      </c>
      <c r="F708" s="1">
        <v>10</v>
      </c>
      <c r="G708" s="1" t="s">
        <v>1155</v>
      </c>
      <c r="H708" s="1">
        <v>9</v>
      </c>
      <c r="I708" s="1" t="s">
        <v>1156</v>
      </c>
      <c r="J708" s="1" t="s">
        <v>1081</v>
      </c>
    </row>
    <row r="709" spans="1:10" x14ac:dyDescent="0.25">
      <c r="A709" s="1" t="s">
        <v>29</v>
      </c>
      <c r="B709" s="1" t="s">
        <v>3798</v>
      </c>
      <c r="C709" s="1" t="s">
        <v>12</v>
      </c>
      <c r="D709" s="1">
        <v>64.88</v>
      </c>
      <c r="E709" s="1" t="s">
        <v>1078</v>
      </c>
      <c r="F709" s="1">
        <v>10</v>
      </c>
      <c r="G709" s="1" t="s">
        <v>3799</v>
      </c>
      <c r="H709" s="1">
        <v>22</v>
      </c>
      <c r="I709" s="1" t="s">
        <v>3800</v>
      </c>
      <c r="J709" s="1" t="s">
        <v>1641</v>
      </c>
    </row>
    <row r="710" spans="1:10" x14ac:dyDescent="0.25">
      <c r="A710" s="1" t="s">
        <v>77</v>
      </c>
      <c r="B710" s="1" t="s">
        <v>2608</v>
      </c>
      <c r="C710" s="1" t="s">
        <v>55</v>
      </c>
      <c r="D710" s="1">
        <v>64.94</v>
      </c>
      <c r="E710" s="1" t="s">
        <v>2609</v>
      </c>
      <c r="F710" s="1">
        <v>10</v>
      </c>
      <c r="G710" s="1" t="s">
        <v>120</v>
      </c>
      <c r="H710" s="1">
        <v>1613</v>
      </c>
      <c r="I710" s="1" t="s">
        <v>2610</v>
      </c>
      <c r="J710" s="1" t="s">
        <v>177</v>
      </c>
    </row>
    <row r="711" spans="1:10" x14ac:dyDescent="0.25">
      <c r="A711" s="3" t="s">
        <v>1824</v>
      </c>
      <c r="B711" s="3" t="s">
        <v>1825</v>
      </c>
      <c r="C711" s="3" t="s">
        <v>12</v>
      </c>
      <c r="D711" s="3">
        <v>64.989999999999995</v>
      </c>
      <c r="E711" s="3" t="s">
        <v>1742</v>
      </c>
      <c r="F711" s="3">
        <v>10</v>
      </c>
      <c r="G711" s="3" t="s">
        <v>565</v>
      </c>
      <c r="H711" s="3">
        <v>123</v>
      </c>
      <c r="I711" s="3" t="s">
        <v>1826</v>
      </c>
      <c r="J711" s="3" t="s">
        <v>318</v>
      </c>
    </row>
    <row r="712" spans="1:10" x14ac:dyDescent="0.25">
      <c r="A712" s="3" t="s">
        <v>23</v>
      </c>
      <c r="B712" s="3" t="s">
        <v>564</v>
      </c>
      <c r="C712" s="3" t="s">
        <v>12</v>
      </c>
      <c r="D712" s="3">
        <v>64.989999999999995</v>
      </c>
      <c r="E712" s="3" t="s">
        <v>79</v>
      </c>
      <c r="F712" s="3">
        <v>10</v>
      </c>
      <c r="G712" s="3" t="s">
        <v>565</v>
      </c>
      <c r="H712" s="3">
        <v>123</v>
      </c>
      <c r="I712" s="3" t="s">
        <v>566</v>
      </c>
      <c r="J712" s="3" t="s">
        <v>558</v>
      </c>
    </row>
    <row r="713" spans="1:10" x14ac:dyDescent="0.25">
      <c r="A713" s="3" t="s">
        <v>77</v>
      </c>
      <c r="B713" s="3" t="s">
        <v>78</v>
      </c>
      <c r="C713" s="3" t="s">
        <v>12</v>
      </c>
      <c r="D713" s="3">
        <v>64.989999999999995</v>
      </c>
      <c r="E713" s="3" t="s">
        <v>79</v>
      </c>
      <c r="F713" s="3">
        <v>10</v>
      </c>
      <c r="G713" s="3" t="s">
        <v>26</v>
      </c>
      <c r="H713" s="3">
        <v>35</v>
      </c>
      <c r="I713" s="3" t="s">
        <v>80</v>
      </c>
      <c r="J713" s="3" t="s">
        <v>76</v>
      </c>
    </row>
    <row r="714" spans="1:10" x14ac:dyDescent="0.25">
      <c r="A714" s="3" t="s">
        <v>117</v>
      </c>
      <c r="B714" s="3" t="s">
        <v>3567</v>
      </c>
      <c r="C714" s="3" t="s">
        <v>1970</v>
      </c>
      <c r="D714" s="3">
        <v>65.55</v>
      </c>
      <c r="E714" s="3" t="s">
        <v>3568</v>
      </c>
      <c r="F714" s="3">
        <v>10</v>
      </c>
      <c r="G714" s="3" t="s">
        <v>3569</v>
      </c>
      <c r="H714" s="3">
        <v>1355</v>
      </c>
      <c r="I714" s="3" t="s">
        <v>3570</v>
      </c>
      <c r="J714" s="3" t="s">
        <v>96</v>
      </c>
    </row>
    <row r="715" spans="1:10" x14ac:dyDescent="0.25">
      <c r="A715" s="3" t="s">
        <v>108</v>
      </c>
      <c r="B715" s="3" t="s">
        <v>3262</v>
      </c>
      <c r="C715" s="3" t="s">
        <v>12</v>
      </c>
      <c r="D715" s="3">
        <v>65.95</v>
      </c>
      <c r="E715" s="3" t="s">
        <v>3263</v>
      </c>
      <c r="F715" s="3">
        <v>10</v>
      </c>
      <c r="G715" s="3" t="s">
        <v>1268</v>
      </c>
      <c r="H715" s="3">
        <v>150</v>
      </c>
      <c r="I715" s="3" t="s">
        <v>3264</v>
      </c>
      <c r="J715" s="3" t="s">
        <v>3265</v>
      </c>
    </row>
    <row r="716" spans="1:10" x14ac:dyDescent="0.25">
      <c r="A716" s="1" t="s">
        <v>383</v>
      </c>
      <c r="B716" s="1" t="s">
        <v>3311</v>
      </c>
      <c r="C716" s="1" t="s">
        <v>385</v>
      </c>
      <c r="D716" s="1">
        <v>66.95</v>
      </c>
      <c r="E716" s="1" t="s">
        <v>3312</v>
      </c>
      <c r="F716" s="1">
        <v>10</v>
      </c>
      <c r="G716" s="1" t="s">
        <v>3313</v>
      </c>
      <c r="H716" s="1">
        <v>6</v>
      </c>
      <c r="I716" s="1" t="s">
        <v>3314</v>
      </c>
      <c r="J716" s="1" t="s">
        <v>1101</v>
      </c>
    </row>
    <row r="717" spans="1:10" x14ac:dyDescent="0.25">
      <c r="A717" s="3" t="s">
        <v>23</v>
      </c>
      <c r="B717" s="3" t="s">
        <v>195</v>
      </c>
      <c r="C717" s="3" t="s">
        <v>12</v>
      </c>
      <c r="D717" s="3">
        <v>66.989999999999995</v>
      </c>
      <c r="E717" s="3" t="s">
        <v>196</v>
      </c>
      <c r="F717" s="3">
        <v>10</v>
      </c>
      <c r="G717" s="3" t="s">
        <v>197</v>
      </c>
      <c r="H717" s="3">
        <v>3</v>
      </c>
      <c r="I717" s="3" t="s">
        <v>198</v>
      </c>
      <c r="J717" s="3" t="s">
        <v>199</v>
      </c>
    </row>
    <row r="718" spans="1:10" x14ac:dyDescent="0.25">
      <c r="A718" s="3" t="s">
        <v>71</v>
      </c>
      <c r="B718" s="3" t="s">
        <v>2911</v>
      </c>
      <c r="C718" s="3" t="s">
        <v>12</v>
      </c>
      <c r="D718" s="3">
        <v>67.489999999999995</v>
      </c>
      <c r="E718" s="3" t="s">
        <v>2912</v>
      </c>
      <c r="F718" s="3">
        <v>10</v>
      </c>
      <c r="G718" s="3" t="s">
        <v>1443</v>
      </c>
      <c r="H718" s="3">
        <v>38</v>
      </c>
      <c r="I718" s="3" t="s">
        <v>2913</v>
      </c>
      <c r="J718" s="3" t="s">
        <v>318</v>
      </c>
    </row>
    <row r="719" spans="1:10" x14ac:dyDescent="0.25">
      <c r="A719" s="3" t="s">
        <v>599</v>
      </c>
      <c r="B719" s="3" t="s">
        <v>1115</v>
      </c>
      <c r="C719" s="3" t="s">
        <v>1116</v>
      </c>
      <c r="D719" s="3">
        <v>67.5</v>
      </c>
      <c r="E719" s="3" t="s">
        <v>1117</v>
      </c>
      <c r="F719" s="3">
        <v>10</v>
      </c>
      <c r="G719" s="3" t="s">
        <v>709</v>
      </c>
      <c r="H719" s="3">
        <v>12</v>
      </c>
      <c r="I719" s="3" t="s">
        <v>39</v>
      </c>
      <c r="J719" s="3" t="s">
        <v>1118</v>
      </c>
    </row>
    <row r="720" spans="1:10" x14ac:dyDescent="0.25">
      <c r="A720" s="3" t="s">
        <v>1824</v>
      </c>
      <c r="B720" s="3" t="s">
        <v>2407</v>
      </c>
      <c r="C720" s="3" t="s">
        <v>55</v>
      </c>
      <c r="D720" s="3">
        <v>67.989999999999995</v>
      </c>
      <c r="E720" s="3" t="s">
        <v>2408</v>
      </c>
      <c r="F720" s="3">
        <v>10</v>
      </c>
      <c r="G720" s="3" t="s">
        <v>343</v>
      </c>
      <c r="H720" s="3">
        <v>110</v>
      </c>
      <c r="I720" s="3" t="s">
        <v>2409</v>
      </c>
      <c r="J720" s="3" t="s">
        <v>318</v>
      </c>
    </row>
    <row r="721" spans="1:10" x14ac:dyDescent="0.25">
      <c r="A721" s="3" t="s">
        <v>2483</v>
      </c>
      <c r="B721" s="3" t="s">
        <v>2484</v>
      </c>
      <c r="C721" s="3" t="s">
        <v>12</v>
      </c>
      <c r="D721" s="3">
        <v>69.58</v>
      </c>
      <c r="E721" s="3" t="s">
        <v>2485</v>
      </c>
      <c r="F721" s="3">
        <v>10</v>
      </c>
      <c r="G721" s="3" t="s">
        <v>1911</v>
      </c>
      <c r="H721" s="3">
        <v>104</v>
      </c>
      <c r="I721" s="3" t="s">
        <v>2486</v>
      </c>
      <c r="J721" s="3" t="s">
        <v>177</v>
      </c>
    </row>
    <row r="722" spans="1:10" x14ac:dyDescent="0.25">
      <c r="A722" s="1" t="s">
        <v>599</v>
      </c>
      <c r="B722" s="1" t="s">
        <v>3367</v>
      </c>
      <c r="C722" s="1" t="s">
        <v>12</v>
      </c>
      <c r="D722" s="1">
        <v>74.989999999999995</v>
      </c>
      <c r="E722" s="1" t="s">
        <v>2033</v>
      </c>
      <c r="F722" s="1">
        <v>10</v>
      </c>
      <c r="G722" s="1" t="s">
        <v>3368</v>
      </c>
      <c r="H722" s="1">
        <v>160</v>
      </c>
      <c r="I722" s="1" t="s">
        <v>3369</v>
      </c>
      <c r="J722" s="1" t="s">
        <v>318</v>
      </c>
    </row>
    <row r="723" spans="1:10" x14ac:dyDescent="0.25">
      <c r="A723" s="3" t="s">
        <v>108</v>
      </c>
      <c r="B723" s="3" t="s">
        <v>3514</v>
      </c>
      <c r="C723" s="3" t="s">
        <v>55</v>
      </c>
      <c r="D723" s="3">
        <v>74.989999999999995</v>
      </c>
      <c r="E723" s="3" t="s">
        <v>3515</v>
      </c>
      <c r="F723" s="3">
        <v>10</v>
      </c>
      <c r="G723" s="3" t="s">
        <v>3516</v>
      </c>
      <c r="H723" s="3">
        <v>13</v>
      </c>
      <c r="I723" s="3" t="s">
        <v>3517</v>
      </c>
      <c r="J723" s="3" t="s">
        <v>524</v>
      </c>
    </row>
    <row r="724" spans="1:10" x14ac:dyDescent="0.25">
      <c r="A724" s="3" t="s">
        <v>2059</v>
      </c>
      <c r="B724" s="3" t="s">
        <v>2060</v>
      </c>
      <c r="C724" s="3" t="s">
        <v>12</v>
      </c>
      <c r="D724" s="3">
        <v>76.5</v>
      </c>
      <c r="E724" s="3" t="s">
        <v>2061</v>
      </c>
      <c r="F724" s="3">
        <v>10</v>
      </c>
      <c r="G724" s="3" t="s">
        <v>605</v>
      </c>
      <c r="H724" s="3">
        <v>2</v>
      </c>
      <c r="I724" s="3" t="s">
        <v>2062</v>
      </c>
      <c r="J724" s="3" t="s">
        <v>2063</v>
      </c>
    </row>
    <row r="725" spans="1:10" x14ac:dyDescent="0.25">
      <c r="A725" s="3" t="s">
        <v>29</v>
      </c>
      <c r="B725" s="3" t="s">
        <v>2070</v>
      </c>
      <c r="C725" s="3" t="s">
        <v>12</v>
      </c>
      <c r="D725" s="3">
        <v>78.989999999999995</v>
      </c>
      <c r="E725" s="3" t="s">
        <v>2071</v>
      </c>
      <c r="F725" s="3">
        <v>10</v>
      </c>
      <c r="G725" s="3" t="s">
        <v>2072</v>
      </c>
      <c r="H725" s="3">
        <v>7</v>
      </c>
      <c r="I725" s="3" t="s">
        <v>2073</v>
      </c>
      <c r="J725" s="3" t="s">
        <v>46</v>
      </c>
    </row>
    <row r="726" spans="1:10" x14ac:dyDescent="0.25">
      <c r="A726" s="3" t="s">
        <v>41</v>
      </c>
      <c r="B726" s="3" t="s">
        <v>1133</v>
      </c>
      <c r="C726" s="3" t="s">
        <v>12</v>
      </c>
      <c r="D726" s="3">
        <v>79.72</v>
      </c>
      <c r="E726" s="3" t="s">
        <v>1134</v>
      </c>
      <c r="F726" s="3">
        <v>10</v>
      </c>
      <c r="G726" s="3" t="s">
        <v>1135</v>
      </c>
      <c r="H726" s="3">
        <v>334</v>
      </c>
      <c r="I726" s="3" t="s">
        <v>1136</v>
      </c>
      <c r="J726" s="3" t="s">
        <v>524</v>
      </c>
    </row>
    <row r="727" spans="1:10" x14ac:dyDescent="0.25">
      <c r="A727" s="3" t="s">
        <v>383</v>
      </c>
      <c r="B727" s="3" t="s">
        <v>773</v>
      </c>
      <c r="C727" s="3" t="s">
        <v>385</v>
      </c>
      <c r="D727" s="3">
        <v>79.989999999999995</v>
      </c>
      <c r="E727" s="3" t="s">
        <v>19</v>
      </c>
      <c r="F727" s="3">
        <v>10</v>
      </c>
      <c r="G727" s="3" t="s">
        <v>774</v>
      </c>
      <c r="H727" s="3">
        <v>15</v>
      </c>
      <c r="I727" s="3" t="s">
        <v>775</v>
      </c>
      <c r="J727" s="3" t="s">
        <v>571</v>
      </c>
    </row>
    <row r="728" spans="1:10" x14ac:dyDescent="0.25">
      <c r="A728" s="1" t="s">
        <v>319</v>
      </c>
      <c r="B728" s="1" t="s">
        <v>963</v>
      </c>
      <c r="C728" s="1" t="s">
        <v>964</v>
      </c>
      <c r="D728" s="1">
        <v>79.989999999999995</v>
      </c>
      <c r="E728" s="1" t="s">
        <v>19</v>
      </c>
      <c r="F728" s="1">
        <v>10</v>
      </c>
      <c r="G728" s="1" t="s">
        <v>965</v>
      </c>
      <c r="H728" s="1">
        <v>7</v>
      </c>
      <c r="I728" s="1" t="s">
        <v>966</v>
      </c>
      <c r="J728" s="1" t="s">
        <v>967</v>
      </c>
    </row>
    <row r="729" spans="1:10" x14ac:dyDescent="0.25">
      <c r="A729" s="1" t="s">
        <v>152</v>
      </c>
      <c r="B729" s="1" t="s">
        <v>3815</v>
      </c>
      <c r="C729" s="1" t="s">
        <v>12</v>
      </c>
      <c r="D729" s="1">
        <v>80</v>
      </c>
      <c r="E729" s="1" t="s">
        <v>3816</v>
      </c>
      <c r="F729" s="1">
        <v>10</v>
      </c>
      <c r="G729" s="1" t="s">
        <v>605</v>
      </c>
      <c r="H729" s="1">
        <v>2</v>
      </c>
      <c r="I729" s="1" t="s">
        <v>39</v>
      </c>
      <c r="J729" s="1" t="s">
        <v>3817</v>
      </c>
    </row>
    <row r="730" spans="1:10" x14ac:dyDescent="0.25">
      <c r="A730" s="3" t="s">
        <v>212</v>
      </c>
      <c r="B730" s="3" t="s">
        <v>2229</v>
      </c>
      <c r="C730" s="3" t="s">
        <v>12</v>
      </c>
      <c r="D730" s="3">
        <v>80.989999999999995</v>
      </c>
      <c r="E730" s="3" t="s">
        <v>2230</v>
      </c>
      <c r="F730" s="3">
        <v>10</v>
      </c>
      <c r="G730" s="3" t="s">
        <v>1639</v>
      </c>
      <c r="H730" s="3">
        <v>4</v>
      </c>
      <c r="I730" s="3" t="s">
        <v>2231</v>
      </c>
      <c r="J730" s="3" t="s">
        <v>1641</v>
      </c>
    </row>
    <row r="731" spans="1:10" x14ac:dyDescent="0.25">
      <c r="A731" s="3" t="s">
        <v>1227</v>
      </c>
      <c r="B731" s="3" t="s">
        <v>1228</v>
      </c>
      <c r="C731" s="3" t="s">
        <v>1229</v>
      </c>
      <c r="D731" s="3">
        <v>86.99</v>
      </c>
      <c r="E731" s="3" t="s">
        <v>1230</v>
      </c>
      <c r="F731" s="3">
        <v>10</v>
      </c>
      <c r="G731" s="3" t="s">
        <v>1231</v>
      </c>
      <c r="H731" s="3">
        <v>1385</v>
      </c>
      <c r="I731" s="3" t="s">
        <v>1232</v>
      </c>
      <c r="J731" s="3" t="s">
        <v>524</v>
      </c>
    </row>
    <row r="732" spans="1:10" x14ac:dyDescent="0.25">
      <c r="A732" s="3" t="s">
        <v>77</v>
      </c>
      <c r="B732" s="3" t="s">
        <v>3199</v>
      </c>
      <c r="C732" s="3" t="s">
        <v>12</v>
      </c>
      <c r="D732" s="3">
        <v>87.52</v>
      </c>
      <c r="E732" s="3" t="s">
        <v>3200</v>
      </c>
      <c r="F732" s="3">
        <v>10</v>
      </c>
      <c r="G732" s="3" t="s">
        <v>3201</v>
      </c>
      <c r="H732" s="3">
        <v>188</v>
      </c>
      <c r="I732" s="3" t="s">
        <v>3202</v>
      </c>
      <c r="J732" s="3" t="s">
        <v>177</v>
      </c>
    </row>
    <row r="733" spans="1:10" x14ac:dyDescent="0.25">
      <c r="A733" s="3" t="s">
        <v>10</v>
      </c>
      <c r="B733" s="3" t="s">
        <v>1763</v>
      </c>
      <c r="C733" s="3" t="s">
        <v>12</v>
      </c>
      <c r="D733" s="3">
        <v>89.99</v>
      </c>
      <c r="E733" s="3" t="s">
        <v>1286</v>
      </c>
      <c r="F733" s="3">
        <v>10</v>
      </c>
      <c r="G733" s="3" t="s">
        <v>1764</v>
      </c>
      <c r="H733" s="3">
        <v>107</v>
      </c>
      <c r="I733" s="3" t="s">
        <v>1765</v>
      </c>
      <c r="J733" s="3" t="s">
        <v>524</v>
      </c>
    </row>
    <row r="734" spans="1:10" x14ac:dyDescent="0.25">
      <c r="A734" s="3" t="s">
        <v>10</v>
      </c>
      <c r="B734" s="3" t="s">
        <v>3603</v>
      </c>
      <c r="C734" s="3" t="s">
        <v>12</v>
      </c>
      <c r="D734" s="3">
        <v>89.99</v>
      </c>
      <c r="E734" s="3" t="s">
        <v>1286</v>
      </c>
      <c r="F734" s="3">
        <v>10</v>
      </c>
      <c r="G734" s="3" t="s">
        <v>3604</v>
      </c>
      <c r="H734" s="3">
        <v>285</v>
      </c>
      <c r="I734" s="3" t="s">
        <v>3605</v>
      </c>
      <c r="J734" s="3" t="s">
        <v>524</v>
      </c>
    </row>
    <row r="735" spans="1:10" x14ac:dyDescent="0.25">
      <c r="A735" s="1" t="s">
        <v>10</v>
      </c>
      <c r="B735" s="1" t="s">
        <v>3249</v>
      </c>
      <c r="C735" s="1" t="s">
        <v>12</v>
      </c>
      <c r="D735" s="1">
        <v>90</v>
      </c>
      <c r="E735" s="1" t="s">
        <v>3250</v>
      </c>
      <c r="F735" s="1">
        <v>10</v>
      </c>
      <c r="G735" s="1" t="s">
        <v>3251</v>
      </c>
      <c r="H735" s="1">
        <v>75</v>
      </c>
      <c r="I735" s="1" t="s">
        <v>3252</v>
      </c>
      <c r="J735" s="1" t="s">
        <v>524</v>
      </c>
    </row>
    <row r="736" spans="1:10" x14ac:dyDescent="0.25">
      <c r="A736" s="1" t="s">
        <v>383</v>
      </c>
      <c r="B736" s="1" t="s">
        <v>940</v>
      </c>
      <c r="C736" s="1" t="s">
        <v>385</v>
      </c>
      <c r="D736" s="1">
        <v>95.99</v>
      </c>
      <c r="E736" s="1" t="s">
        <v>941</v>
      </c>
      <c r="F736" s="1">
        <v>10</v>
      </c>
      <c r="G736" s="1" t="s">
        <v>942</v>
      </c>
      <c r="H736" s="1">
        <v>30</v>
      </c>
      <c r="I736" s="1" t="s">
        <v>943</v>
      </c>
      <c r="J736" s="1" t="s">
        <v>571</v>
      </c>
    </row>
    <row r="737" spans="1:10" x14ac:dyDescent="0.25">
      <c r="A737" s="1" t="s">
        <v>807</v>
      </c>
      <c r="B737" s="1" t="s">
        <v>2509</v>
      </c>
      <c r="C737" s="1" t="s">
        <v>12</v>
      </c>
      <c r="D737" s="1">
        <v>99.95</v>
      </c>
      <c r="E737" s="1" t="s">
        <v>2510</v>
      </c>
      <c r="F737" s="1">
        <v>10</v>
      </c>
      <c r="G737" s="1" t="s">
        <v>2427</v>
      </c>
      <c r="H737" s="1">
        <v>79</v>
      </c>
      <c r="I737" s="1" t="s">
        <v>2511</v>
      </c>
      <c r="J737" s="1" t="s">
        <v>285</v>
      </c>
    </row>
    <row r="738" spans="1:10" x14ac:dyDescent="0.25">
      <c r="A738" s="3" t="s">
        <v>520</v>
      </c>
      <c r="B738" s="3" t="s">
        <v>1343</v>
      </c>
      <c r="C738" s="3" t="s">
        <v>12</v>
      </c>
      <c r="D738" s="3">
        <v>99.99</v>
      </c>
      <c r="E738" s="3" t="s">
        <v>169</v>
      </c>
      <c r="F738" s="3">
        <v>10</v>
      </c>
      <c r="G738" s="3" t="s">
        <v>1201</v>
      </c>
      <c r="H738" s="3">
        <v>5</v>
      </c>
      <c r="I738" s="3" t="s">
        <v>1344</v>
      </c>
      <c r="J738" s="3" t="s">
        <v>1345</v>
      </c>
    </row>
    <row r="739" spans="1:10" x14ac:dyDescent="0.25">
      <c r="A739" s="3" t="s">
        <v>520</v>
      </c>
      <c r="B739" s="3" t="s">
        <v>853</v>
      </c>
      <c r="C739" s="3" t="s">
        <v>12</v>
      </c>
      <c r="D739" s="3">
        <v>109.95</v>
      </c>
      <c r="E739" s="3" t="s">
        <v>854</v>
      </c>
      <c r="F739" s="3">
        <v>10</v>
      </c>
      <c r="G739" s="3" t="s">
        <v>855</v>
      </c>
      <c r="H739" s="3">
        <v>416</v>
      </c>
      <c r="I739" s="3" t="s">
        <v>856</v>
      </c>
      <c r="J739" s="3" t="s">
        <v>524</v>
      </c>
    </row>
    <row r="740" spans="1:10" x14ac:dyDescent="0.25">
      <c r="A740" s="3" t="s">
        <v>10</v>
      </c>
      <c r="B740" s="3" t="s">
        <v>824</v>
      </c>
      <c r="C740" s="3" t="s">
        <v>12</v>
      </c>
      <c r="D740" s="3">
        <v>119.99</v>
      </c>
      <c r="E740" s="3" t="s">
        <v>825</v>
      </c>
      <c r="F740" s="3">
        <v>10</v>
      </c>
      <c r="G740" s="3" t="s">
        <v>826</v>
      </c>
      <c r="H740" s="3">
        <v>141</v>
      </c>
      <c r="I740" s="3" t="s">
        <v>827</v>
      </c>
      <c r="J740" s="3" t="s">
        <v>524</v>
      </c>
    </row>
    <row r="741" spans="1:10" x14ac:dyDescent="0.25">
      <c r="A741" s="3" t="s">
        <v>29</v>
      </c>
      <c r="B741" s="3" t="s">
        <v>2019</v>
      </c>
      <c r="C741" s="3" t="s">
        <v>39</v>
      </c>
      <c r="D741" s="3">
        <v>128.88</v>
      </c>
      <c r="E741" s="3" t="s">
        <v>2020</v>
      </c>
      <c r="F741" s="3">
        <v>10</v>
      </c>
      <c r="G741" s="3" t="s">
        <v>2021</v>
      </c>
      <c r="H741" s="3">
        <v>21</v>
      </c>
      <c r="I741" s="3" t="s">
        <v>2022</v>
      </c>
      <c r="J741" s="3" t="s">
        <v>2023</v>
      </c>
    </row>
    <row r="742" spans="1:10" x14ac:dyDescent="0.25">
      <c r="A742" s="1" t="s">
        <v>1143</v>
      </c>
      <c r="B742" s="1" t="s">
        <v>3100</v>
      </c>
      <c r="C742" s="1" t="s">
        <v>341</v>
      </c>
      <c r="D742" s="1">
        <v>299.99</v>
      </c>
      <c r="E742" s="1" t="s">
        <v>3101</v>
      </c>
      <c r="F742" s="1">
        <v>10</v>
      </c>
      <c r="G742" s="1" t="s">
        <v>3102</v>
      </c>
      <c r="H742" s="1">
        <v>92</v>
      </c>
      <c r="I742" s="1" t="s">
        <v>3103</v>
      </c>
      <c r="J742" s="1" t="s">
        <v>967</v>
      </c>
    </row>
    <row r="743" spans="1:10" x14ac:dyDescent="0.25">
      <c r="A743" s="1" t="s">
        <v>540</v>
      </c>
      <c r="B743" s="1" t="s">
        <v>1086</v>
      </c>
      <c r="C743" s="1" t="s">
        <v>55</v>
      </c>
      <c r="D743" s="1">
        <v>25.69</v>
      </c>
      <c r="E743" s="1" t="s">
        <v>1087</v>
      </c>
      <c r="F743" s="1">
        <v>11</v>
      </c>
      <c r="G743" s="1" t="s">
        <v>1088</v>
      </c>
      <c r="H743" s="1">
        <v>169</v>
      </c>
      <c r="I743" s="1" t="s">
        <v>1089</v>
      </c>
      <c r="J743" s="1" t="s">
        <v>230</v>
      </c>
    </row>
    <row r="744" spans="1:10" x14ac:dyDescent="0.25">
      <c r="A744" s="3" t="s">
        <v>53</v>
      </c>
      <c r="B744" s="3" t="s">
        <v>3417</v>
      </c>
      <c r="C744" s="3" t="s">
        <v>55</v>
      </c>
      <c r="D744" s="3">
        <v>37.630000000000003</v>
      </c>
      <c r="E744" s="3" t="s">
        <v>3418</v>
      </c>
      <c r="F744" s="3">
        <v>12</v>
      </c>
      <c r="G744" s="3" t="s">
        <v>3419</v>
      </c>
      <c r="H744" s="3">
        <v>1909</v>
      </c>
      <c r="I744" s="3" t="s">
        <v>3420</v>
      </c>
      <c r="J744" s="3" t="s">
        <v>230</v>
      </c>
    </row>
    <row r="745" spans="1:10" x14ac:dyDescent="0.25">
      <c r="A745" s="1" t="s">
        <v>719</v>
      </c>
      <c r="B745" s="1" t="s">
        <v>720</v>
      </c>
      <c r="C745" s="1" t="s">
        <v>385</v>
      </c>
      <c r="D745" s="1">
        <v>18.63</v>
      </c>
      <c r="E745" s="1" t="s">
        <v>721</v>
      </c>
      <c r="F745" s="1">
        <v>13</v>
      </c>
      <c r="G745" s="1" t="s">
        <v>722</v>
      </c>
      <c r="H745" s="1">
        <v>3185</v>
      </c>
      <c r="I745" s="1" t="s">
        <v>723</v>
      </c>
      <c r="J745" s="1" t="s">
        <v>230</v>
      </c>
    </row>
    <row r="746" spans="1:10" x14ac:dyDescent="0.25">
      <c r="A746" s="3" t="s">
        <v>2086</v>
      </c>
      <c r="B746" s="3" t="s">
        <v>2632</v>
      </c>
      <c r="C746" s="3" t="s">
        <v>510</v>
      </c>
      <c r="D746" s="3">
        <v>25.99</v>
      </c>
      <c r="E746" s="3" t="s">
        <v>2633</v>
      </c>
      <c r="F746" s="3">
        <v>13</v>
      </c>
      <c r="G746" s="3" t="s">
        <v>2634</v>
      </c>
      <c r="H746" s="3">
        <v>39</v>
      </c>
      <c r="I746" s="3" t="s">
        <v>2635</v>
      </c>
      <c r="J746" s="3" t="s">
        <v>2035</v>
      </c>
    </row>
    <row r="747" spans="1:10" x14ac:dyDescent="0.25">
      <c r="A747" s="1" t="s">
        <v>1213</v>
      </c>
      <c r="B747" s="1" t="s">
        <v>1214</v>
      </c>
      <c r="C747" s="1" t="s">
        <v>12</v>
      </c>
      <c r="D747" s="1">
        <v>12.99</v>
      </c>
      <c r="E747" s="1" t="s">
        <v>1215</v>
      </c>
      <c r="F747" s="1">
        <v>15</v>
      </c>
      <c r="G747" s="1" t="s">
        <v>1216</v>
      </c>
      <c r="H747" s="1">
        <v>36</v>
      </c>
      <c r="I747" s="1" t="s">
        <v>1217</v>
      </c>
      <c r="J747" s="1" t="s">
        <v>1218</v>
      </c>
    </row>
    <row r="748" spans="1:10" x14ac:dyDescent="0.25">
      <c r="A748" s="1" t="s">
        <v>2774</v>
      </c>
      <c r="B748" s="1" t="s">
        <v>2775</v>
      </c>
      <c r="C748" s="1" t="s">
        <v>55</v>
      </c>
      <c r="D748" s="1">
        <v>17.79</v>
      </c>
      <c r="E748" s="1" t="s">
        <v>2776</v>
      </c>
      <c r="F748" s="1">
        <v>15</v>
      </c>
      <c r="G748" s="1" t="s">
        <v>2777</v>
      </c>
      <c r="H748" s="1">
        <v>2177</v>
      </c>
      <c r="I748" s="1" t="s">
        <v>2778</v>
      </c>
      <c r="J748" s="1" t="s">
        <v>230</v>
      </c>
    </row>
    <row r="749" spans="1:10" x14ac:dyDescent="0.25">
      <c r="A749" s="3" t="s">
        <v>1526</v>
      </c>
      <c r="B749" s="3" t="s">
        <v>2036</v>
      </c>
      <c r="C749" s="3" t="s">
        <v>55</v>
      </c>
      <c r="D749" s="3">
        <v>19.41</v>
      </c>
      <c r="E749" s="3" t="s">
        <v>2037</v>
      </c>
      <c r="F749" s="3">
        <v>15</v>
      </c>
      <c r="G749" s="3" t="s">
        <v>2038</v>
      </c>
      <c r="H749" s="3">
        <v>2436</v>
      </c>
      <c r="I749" s="3" t="s">
        <v>2039</v>
      </c>
      <c r="J749" s="3" t="s">
        <v>230</v>
      </c>
    </row>
    <row r="750" spans="1:10" x14ac:dyDescent="0.25">
      <c r="A750" s="3" t="s">
        <v>389</v>
      </c>
      <c r="B750" s="3" t="s">
        <v>1576</v>
      </c>
      <c r="C750" s="3" t="s">
        <v>55</v>
      </c>
      <c r="D750" s="3">
        <v>20</v>
      </c>
      <c r="E750" s="3" t="s">
        <v>1577</v>
      </c>
      <c r="F750" s="3">
        <v>15</v>
      </c>
      <c r="G750" s="3" t="s">
        <v>1578</v>
      </c>
      <c r="H750" s="3">
        <v>25</v>
      </c>
      <c r="I750" s="3" t="s">
        <v>39</v>
      </c>
      <c r="J750" s="3" t="s">
        <v>1579</v>
      </c>
    </row>
    <row r="751" spans="1:10" x14ac:dyDescent="0.25">
      <c r="A751" s="1" t="s">
        <v>2774</v>
      </c>
      <c r="B751" s="1" t="s">
        <v>2850</v>
      </c>
      <c r="C751" s="1" t="s">
        <v>55</v>
      </c>
      <c r="D751" s="1">
        <v>23.98</v>
      </c>
      <c r="E751" s="1" t="s">
        <v>2851</v>
      </c>
      <c r="F751" s="1">
        <v>15</v>
      </c>
      <c r="G751" s="1" t="s">
        <v>2852</v>
      </c>
      <c r="H751" s="1">
        <v>1678</v>
      </c>
      <c r="I751" s="1" t="s">
        <v>2853</v>
      </c>
      <c r="J751" s="1" t="s">
        <v>230</v>
      </c>
    </row>
    <row r="752" spans="1:10" x14ac:dyDescent="0.25">
      <c r="A752" s="1" t="s">
        <v>535</v>
      </c>
      <c r="B752" s="1" t="s">
        <v>1916</v>
      </c>
      <c r="C752" s="1" t="s">
        <v>55</v>
      </c>
      <c r="D752" s="1">
        <v>34.43</v>
      </c>
      <c r="E752" s="1" t="s">
        <v>1917</v>
      </c>
      <c r="F752" s="1">
        <v>16</v>
      </c>
      <c r="G752" s="1" t="s">
        <v>1918</v>
      </c>
      <c r="H752" s="1">
        <v>563</v>
      </c>
      <c r="I752" s="1" t="s">
        <v>1919</v>
      </c>
      <c r="J752" s="1" t="s">
        <v>230</v>
      </c>
    </row>
    <row r="753" spans="1:10" x14ac:dyDescent="0.25">
      <c r="A753" s="3" t="s">
        <v>443</v>
      </c>
      <c r="B753" s="3" t="s">
        <v>1531</v>
      </c>
      <c r="C753" s="3" t="s">
        <v>12</v>
      </c>
      <c r="D753" s="3">
        <v>17.489999999999998</v>
      </c>
      <c r="E753" s="3" t="s">
        <v>1532</v>
      </c>
      <c r="F753" s="3">
        <v>17</v>
      </c>
      <c r="G753" s="3" t="s">
        <v>1533</v>
      </c>
      <c r="H753" s="3">
        <v>292</v>
      </c>
      <c r="I753" s="3" t="s">
        <v>1534</v>
      </c>
      <c r="J753" s="3" t="s">
        <v>411</v>
      </c>
    </row>
    <row r="754" spans="1:10" x14ac:dyDescent="0.25">
      <c r="A754" s="3" t="s">
        <v>467</v>
      </c>
      <c r="B754" s="3" t="s">
        <v>1932</v>
      </c>
      <c r="C754" s="3" t="s">
        <v>55</v>
      </c>
      <c r="D754" s="3">
        <v>27.06</v>
      </c>
      <c r="E754" s="3" t="s">
        <v>1933</v>
      </c>
      <c r="F754" s="3">
        <v>18</v>
      </c>
      <c r="G754" s="3" t="s">
        <v>1934</v>
      </c>
      <c r="H754" s="3">
        <v>21</v>
      </c>
      <c r="I754" s="3" t="s">
        <v>1935</v>
      </c>
      <c r="J754" s="3" t="s">
        <v>230</v>
      </c>
    </row>
    <row r="755" spans="1:10" x14ac:dyDescent="0.25">
      <c r="A755" s="3" t="s">
        <v>3868</v>
      </c>
      <c r="B755" s="3" t="s">
        <v>3869</v>
      </c>
      <c r="C755" s="3" t="s">
        <v>12</v>
      </c>
      <c r="D755" s="3">
        <v>14.95</v>
      </c>
      <c r="E755" s="3" t="s">
        <v>1396</v>
      </c>
      <c r="F755" s="3">
        <v>19</v>
      </c>
      <c r="G755" s="3" t="s">
        <v>3870</v>
      </c>
      <c r="H755" s="3">
        <v>5</v>
      </c>
      <c r="I755" s="3" t="s">
        <v>39</v>
      </c>
      <c r="J755" s="3" t="s">
        <v>2433</v>
      </c>
    </row>
    <row r="756" spans="1:10" x14ac:dyDescent="0.25">
      <c r="A756" s="3" t="s">
        <v>925</v>
      </c>
      <c r="B756" s="3" t="s">
        <v>2320</v>
      </c>
      <c r="C756" s="3" t="s">
        <v>55</v>
      </c>
      <c r="D756" s="3">
        <v>19.54</v>
      </c>
      <c r="E756" s="3" t="s">
        <v>2321</v>
      </c>
      <c r="F756" s="3">
        <v>19</v>
      </c>
      <c r="G756" s="3" t="s">
        <v>2322</v>
      </c>
      <c r="H756" s="3">
        <v>288</v>
      </c>
      <c r="I756" s="3" t="s">
        <v>2323</v>
      </c>
      <c r="J756" s="3" t="s">
        <v>230</v>
      </c>
    </row>
    <row r="757" spans="1:10" x14ac:dyDescent="0.25">
      <c r="A757" s="1" t="s">
        <v>968</v>
      </c>
      <c r="B757" s="1" t="s">
        <v>2602</v>
      </c>
      <c r="C757" s="1" t="s">
        <v>55</v>
      </c>
      <c r="D757" s="1">
        <v>22.95</v>
      </c>
      <c r="E757" s="1" t="s">
        <v>2603</v>
      </c>
      <c r="F757" s="1">
        <v>20</v>
      </c>
      <c r="G757" s="1" t="s">
        <v>2604</v>
      </c>
      <c r="H757" s="1">
        <v>294</v>
      </c>
      <c r="I757" s="1" t="s">
        <v>2605</v>
      </c>
      <c r="J757" s="1" t="s">
        <v>230</v>
      </c>
    </row>
    <row r="758" spans="1:10" x14ac:dyDescent="0.25">
      <c r="A758" s="1" t="s">
        <v>1603</v>
      </c>
      <c r="B758" s="1" t="s">
        <v>1604</v>
      </c>
      <c r="C758" s="1" t="s">
        <v>12</v>
      </c>
      <c r="D758" s="1">
        <v>18.989999999999998</v>
      </c>
      <c r="E758" s="1" t="s">
        <v>863</v>
      </c>
      <c r="F758" s="1">
        <v>21</v>
      </c>
      <c r="G758" s="1" t="s">
        <v>1605</v>
      </c>
      <c r="H758" s="1">
        <v>1396</v>
      </c>
      <c r="I758" s="1" t="s">
        <v>1606</v>
      </c>
      <c r="J758" s="1" t="s">
        <v>230</v>
      </c>
    </row>
    <row r="759" spans="1:10" x14ac:dyDescent="0.25">
      <c r="A759" s="3" t="s">
        <v>2167</v>
      </c>
      <c r="B759" s="3" t="s">
        <v>2168</v>
      </c>
      <c r="C759" s="3" t="s">
        <v>55</v>
      </c>
      <c r="D759" s="3">
        <v>14.45</v>
      </c>
      <c r="E759" s="3" t="s">
        <v>1592</v>
      </c>
      <c r="F759" s="3">
        <v>22</v>
      </c>
      <c r="G759" s="3" t="s">
        <v>2169</v>
      </c>
      <c r="H759" s="3">
        <v>47</v>
      </c>
      <c r="I759" s="3" t="s">
        <v>2170</v>
      </c>
      <c r="J759" s="3" t="s">
        <v>2171</v>
      </c>
    </row>
    <row r="760" spans="1:10" x14ac:dyDescent="0.25">
      <c r="A760" s="3" t="s">
        <v>2090</v>
      </c>
      <c r="B760" s="3" t="s">
        <v>2756</v>
      </c>
      <c r="C760" s="3" t="s">
        <v>55</v>
      </c>
      <c r="D760" s="3">
        <v>15.99</v>
      </c>
      <c r="E760" s="3" t="s">
        <v>1129</v>
      </c>
      <c r="F760" s="3">
        <v>22</v>
      </c>
      <c r="G760" s="3" t="s">
        <v>2757</v>
      </c>
      <c r="H760" s="3">
        <v>18</v>
      </c>
      <c r="I760" s="3" t="s">
        <v>2758</v>
      </c>
      <c r="J760" s="3" t="s">
        <v>2069</v>
      </c>
    </row>
    <row r="761" spans="1:10" x14ac:dyDescent="0.25">
      <c r="A761" s="1" t="s">
        <v>1526</v>
      </c>
      <c r="B761" s="1" t="s">
        <v>1527</v>
      </c>
      <c r="C761" s="1" t="s">
        <v>55</v>
      </c>
      <c r="D761" s="1">
        <v>19.829999999999998</v>
      </c>
      <c r="E761" s="1" t="s">
        <v>1528</v>
      </c>
      <c r="F761" s="1">
        <v>22</v>
      </c>
      <c r="G761" s="1" t="s">
        <v>1529</v>
      </c>
      <c r="H761" s="1">
        <v>1652</v>
      </c>
      <c r="I761" s="1" t="s">
        <v>1530</v>
      </c>
      <c r="J761" s="1" t="s">
        <v>230</v>
      </c>
    </row>
    <row r="762" spans="1:10" x14ac:dyDescent="0.25">
      <c r="A762" s="3" t="s">
        <v>1110</v>
      </c>
      <c r="B762" s="3" t="s">
        <v>1861</v>
      </c>
      <c r="C762" s="3" t="s">
        <v>55</v>
      </c>
      <c r="D762" s="3">
        <v>29.26</v>
      </c>
      <c r="E762" s="3" t="s">
        <v>1862</v>
      </c>
      <c r="F762" s="3">
        <v>23</v>
      </c>
      <c r="G762" s="3" t="s">
        <v>1863</v>
      </c>
      <c r="H762" s="3">
        <v>392</v>
      </c>
      <c r="I762" s="3" t="s">
        <v>1864</v>
      </c>
      <c r="J762" s="3" t="s">
        <v>230</v>
      </c>
    </row>
    <row r="763" spans="1:10" x14ac:dyDescent="0.25">
      <c r="A763" s="3" t="s">
        <v>426</v>
      </c>
      <c r="B763" s="3" t="s">
        <v>3302</v>
      </c>
      <c r="C763" s="3" t="s">
        <v>12</v>
      </c>
      <c r="D763" s="3">
        <v>39.99</v>
      </c>
      <c r="E763" s="3" t="s">
        <v>73</v>
      </c>
      <c r="F763" s="3">
        <v>23</v>
      </c>
      <c r="G763" s="3" t="s">
        <v>3303</v>
      </c>
      <c r="H763" s="3">
        <v>48</v>
      </c>
      <c r="I763" s="3" t="s">
        <v>3304</v>
      </c>
      <c r="J763" s="3" t="s">
        <v>1168</v>
      </c>
    </row>
    <row r="764" spans="1:10" x14ac:dyDescent="0.25">
      <c r="A764" s="3" t="s">
        <v>117</v>
      </c>
      <c r="B764" s="3" t="s">
        <v>1001</v>
      </c>
      <c r="C764" s="3" t="s">
        <v>363</v>
      </c>
      <c r="D764" s="3">
        <v>43.33</v>
      </c>
      <c r="E764" s="3" t="s">
        <v>1002</v>
      </c>
      <c r="F764" s="3">
        <v>23</v>
      </c>
      <c r="G764" s="3" t="s">
        <v>1003</v>
      </c>
      <c r="H764" s="3">
        <v>280</v>
      </c>
      <c r="I764" s="3" t="s">
        <v>1004</v>
      </c>
      <c r="J764" s="3" t="s">
        <v>230</v>
      </c>
    </row>
    <row r="765" spans="1:10" x14ac:dyDescent="0.25">
      <c r="A765" s="3" t="s">
        <v>3380</v>
      </c>
      <c r="B765" s="3" t="s">
        <v>3381</v>
      </c>
      <c r="C765" s="3" t="s">
        <v>12</v>
      </c>
      <c r="D765" s="3">
        <v>55.66</v>
      </c>
      <c r="E765" s="3" t="s">
        <v>3382</v>
      </c>
      <c r="F765" s="3">
        <v>23</v>
      </c>
      <c r="G765" s="3" t="s">
        <v>3383</v>
      </c>
      <c r="H765" s="3">
        <v>268</v>
      </c>
      <c r="I765" s="3" t="s">
        <v>3384</v>
      </c>
      <c r="J765" s="3" t="s">
        <v>230</v>
      </c>
    </row>
    <row r="766" spans="1:10" x14ac:dyDescent="0.25">
      <c r="A766" s="3" t="s">
        <v>2928</v>
      </c>
      <c r="B766" s="3" t="s">
        <v>2929</v>
      </c>
      <c r="C766" s="3" t="s">
        <v>363</v>
      </c>
      <c r="D766" s="3">
        <v>22.97</v>
      </c>
      <c r="E766" s="3" t="s">
        <v>2930</v>
      </c>
      <c r="F766" s="3">
        <v>24</v>
      </c>
      <c r="G766" s="3" t="s">
        <v>2931</v>
      </c>
      <c r="H766" s="3">
        <v>591</v>
      </c>
      <c r="I766" s="3" t="s">
        <v>2932</v>
      </c>
      <c r="J766" s="3" t="s">
        <v>230</v>
      </c>
    </row>
    <row r="767" spans="1:10" x14ac:dyDescent="0.25">
      <c r="A767" s="1" t="s">
        <v>535</v>
      </c>
      <c r="B767" s="1" t="s">
        <v>2939</v>
      </c>
      <c r="C767" s="1" t="s">
        <v>363</v>
      </c>
      <c r="D767" s="1">
        <v>31.14</v>
      </c>
      <c r="E767" s="1" t="s">
        <v>2940</v>
      </c>
      <c r="F767" s="1">
        <v>25</v>
      </c>
      <c r="G767" s="1" t="s">
        <v>2941</v>
      </c>
      <c r="H767" s="1">
        <v>2503</v>
      </c>
      <c r="I767" s="1" t="s">
        <v>2942</v>
      </c>
      <c r="J767" s="1" t="s">
        <v>230</v>
      </c>
    </row>
    <row r="768" spans="1:10" x14ac:dyDescent="0.25">
      <c r="A768" s="3" t="s">
        <v>535</v>
      </c>
      <c r="B768" s="3" t="s">
        <v>3221</v>
      </c>
      <c r="C768" s="3" t="s">
        <v>363</v>
      </c>
      <c r="D768" s="3">
        <v>37.020000000000003</v>
      </c>
      <c r="E768" s="3" t="s">
        <v>3222</v>
      </c>
      <c r="F768" s="3">
        <v>25</v>
      </c>
      <c r="G768" s="3" t="s">
        <v>3223</v>
      </c>
      <c r="H768" s="3">
        <v>1926</v>
      </c>
      <c r="I768" s="3" t="s">
        <v>3224</v>
      </c>
      <c r="J768" s="3" t="s">
        <v>230</v>
      </c>
    </row>
    <row r="769" spans="1:10" x14ac:dyDescent="0.25">
      <c r="A769" s="3" t="s">
        <v>535</v>
      </c>
      <c r="B769" s="3" t="s">
        <v>2028</v>
      </c>
      <c r="C769" s="3" t="s">
        <v>12</v>
      </c>
      <c r="D769" s="3">
        <v>38.89</v>
      </c>
      <c r="E769" s="3" t="s">
        <v>2029</v>
      </c>
      <c r="F769" s="3">
        <v>25</v>
      </c>
      <c r="G769" s="3" t="s">
        <v>2030</v>
      </c>
      <c r="H769" s="3">
        <v>1832</v>
      </c>
      <c r="I769" s="3" t="s">
        <v>2031</v>
      </c>
      <c r="J769" s="3" t="s">
        <v>230</v>
      </c>
    </row>
    <row r="770" spans="1:10" x14ac:dyDescent="0.25">
      <c r="A770" s="1" t="s">
        <v>1185</v>
      </c>
      <c r="B770" s="1" t="s">
        <v>1186</v>
      </c>
      <c r="C770" s="1" t="s">
        <v>363</v>
      </c>
      <c r="D770" s="1">
        <v>15.52</v>
      </c>
      <c r="E770" s="1" t="s">
        <v>1187</v>
      </c>
      <c r="F770" s="1">
        <v>26</v>
      </c>
      <c r="G770" s="1" t="s">
        <v>1188</v>
      </c>
      <c r="H770" s="1">
        <v>129</v>
      </c>
      <c r="I770" s="1" t="s">
        <v>1189</v>
      </c>
      <c r="J770" s="1" t="s">
        <v>230</v>
      </c>
    </row>
    <row r="771" spans="1:10" x14ac:dyDescent="0.25">
      <c r="A771" s="3" t="s">
        <v>389</v>
      </c>
      <c r="B771" s="3" t="s">
        <v>2668</v>
      </c>
      <c r="C771" s="3" t="s">
        <v>12</v>
      </c>
      <c r="D771" s="3">
        <v>15.27</v>
      </c>
      <c r="E771" s="3" t="s">
        <v>2669</v>
      </c>
      <c r="F771" s="3">
        <v>28</v>
      </c>
      <c r="G771" s="3" t="s">
        <v>2670</v>
      </c>
      <c r="H771" s="3">
        <v>126</v>
      </c>
      <c r="I771" s="3" t="s">
        <v>2671</v>
      </c>
      <c r="J771" s="3" t="s">
        <v>230</v>
      </c>
    </row>
    <row r="772" spans="1:10" x14ac:dyDescent="0.25">
      <c r="A772" s="3" t="s">
        <v>327</v>
      </c>
      <c r="B772" s="3" t="s">
        <v>1792</v>
      </c>
      <c r="C772" s="3" t="s">
        <v>363</v>
      </c>
      <c r="D772" s="3">
        <v>64.540000000000006</v>
      </c>
      <c r="E772" s="3" t="s">
        <v>1793</v>
      </c>
      <c r="F772" s="3">
        <v>29</v>
      </c>
      <c r="G772" s="3" t="s">
        <v>1794</v>
      </c>
      <c r="H772" s="3">
        <v>68</v>
      </c>
      <c r="I772" s="3" t="s">
        <v>1795</v>
      </c>
      <c r="J772" s="3" t="s">
        <v>230</v>
      </c>
    </row>
    <row r="773" spans="1:10" x14ac:dyDescent="0.25">
      <c r="A773" s="1" t="s">
        <v>2187</v>
      </c>
      <c r="B773" s="1" t="s">
        <v>2188</v>
      </c>
      <c r="C773" s="1" t="s">
        <v>55</v>
      </c>
      <c r="D773" s="1">
        <v>21.64</v>
      </c>
      <c r="E773" s="1" t="s">
        <v>2189</v>
      </c>
      <c r="F773" s="1">
        <v>31</v>
      </c>
      <c r="G773" s="1" t="s">
        <v>2190</v>
      </c>
      <c r="H773" s="1">
        <v>337</v>
      </c>
      <c r="I773" s="1" t="s">
        <v>2191</v>
      </c>
      <c r="J773" s="1" t="s">
        <v>230</v>
      </c>
    </row>
    <row r="774" spans="1:10" x14ac:dyDescent="0.25">
      <c r="A774" s="3" t="s">
        <v>780</v>
      </c>
      <c r="B774" s="3" t="s">
        <v>781</v>
      </c>
      <c r="C774" s="3" t="s">
        <v>55</v>
      </c>
      <c r="D774" s="3">
        <v>35.39</v>
      </c>
      <c r="E774" s="3" t="s">
        <v>782</v>
      </c>
      <c r="F774" s="3">
        <v>31</v>
      </c>
      <c r="G774" s="3" t="s">
        <v>783</v>
      </c>
      <c r="H774" s="3">
        <v>2209</v>
      </c>
      <c r="I774" s="3" t="s">
        <v>784</v>
      </c>
      <c r="J774" s="3" t="s">
        <v>230</v>
      </c>
    </row>
    <row r="775" spans="1:10" x14ac:dyDescent="0.25">
      <c r="A775" s="3" t="s">
        <v>1334</v>
      </c>
      <c r="B775" s="3" t="s">
        <v>1335</v>
      </c>
      <c r="C775" s="3" t="s">
        <v>12</v>
      </c>
      <c r="D775" s="3">
        <v>27.26</v>
      </c>
      <c r="E775" s="3" t="s">
        <v>1336</v>
      </c>
      <c r="F775" s="3">
        <v>32</v>
      </c>
      <c r="G775" s="3" t="s">
        <v>1337</v>
      </c>
      <c r="H775" s="3">
        <v>4977</v>
      </c>
      <c r="I775" s="3" t="s">
        <v>1338</v>
      </c>
      <c r="J775" s="3" t="s">
        <v>230</v>
      </c>
    </row>
    <row r="776" spans="1:10" x14ac:dyDescent="0.25">
      <c r="A776" s="1" t="s">
        <v>1766</v>
      </c>
      <c r="B776" s="1" t="s">
        <v>1872</v>
      </c>
      <c r="C776" s="1" t="s">
        <v>55</v>
      </c>
      <c r="D776" s="1">
        <v>19.39</v>
      </c>
      <c r="E776" s="1" t="s">
        <v>1873</v>
      </c>
      <c r="F776" s="1">
        <v>33</v>
      </c>
      <c r="G776" s="1" t="s">
        <v>1874</v>
      </c>
      <c r="H776" s="1">
        <v>651</v>
      </c>
      <c r="I776" s="1" t="s">
        <v>1875</v>
      </c>
      <c r="J776" s="1" t="s">
        <v>230</v>
      </c>
    </row>
    <row r="777" spans="1:10" x14ac:dyDescent="0.25">
      <c r="A777" s="1" t="s">
        <v>780</v>
      </c>
      <c r="B777" s="1" t="s">
        <v>1753</v>
      </c>
      <c r="C777" s="1" t="s">
        <v>55</v>
      </c>
      <c r="D777" s="1">
        <v>25.66</v>
      </c>
      <c r="E777" s="1" t="s">
        <v>1754</v>
      </c>
      <c r="F777" s="1">
        <v>33</v>
      </c>
      <c r="G777" s="1" t="s">
        <v>1755</v>
      </c>
      <c r="H777" s="1">
        <v>6077</v>
      </c>
      <c r="I777" s="1" t="s">
        <v>1756</v>
      </c>
      <c r="J777" s="1" t="s">
        <v>230</v>
      </c>
    </row>
    <row r="778" spans="1:10" x14ac:dyDescent="0.25">
      <c r="A778" s="1" t="s">
        <v>2483</v>
      </c>
      <c r="B778" s="1" t="s">
        <v>3896</v>
      </c>
      <c r="C778" s="1" t="s">
        <v>12</v>
      </c>
      <c r="D778" s="1">
        <v>57.85</v>
      </c>
      <c r="E778" s="1" t="s">
        <v>3897</v>
      </c>
      <c r="F778" s="1">
        <v>33</v>
      </c>
      <c r="G778" s="1" t="s">
        <v>3898</v>
      </c>
      <c r="H778" s="1">
        <v>58</v>
      </c>
      <c r="I778" s="1" t="s">
        <v>3899</v>
      </c>
      <c r="J778" s="1" t="s">
        <v>230</v>
      </c>
    </row>
    <row r="779" spans="1:10" x14ac:dyDescent="0.25">
      <c r="A779" s="1" t="s">
        <v>467</v>
      </c>
      <c r="B779" s="1" t="s">
        <v>2811</v>
      </c>
      <c r="C779" s="1" t="s">
        <v>55</v>
      </c>
      <c r="D779" s="1">
        <v>22.53</v>
      </c>
      <c r="E779" s="1" t="s">
        <v>2812</v>
      </c>
      <c r="F779" s="1">
        <v>34</v>
      </c>
      <c r="G779" s="1" t="s">
        <v>2813</v>
      </c>
      <c r="H779" s="1">
        <v>82</v>
      </c>
      <c r="I779" s="1" t="s">
        <v>2814</v>
      </c>
      <c r="J779" s="1" t="s">
        <v>230</v>
      </c>
    </row>
    <row r="780" spans="1:10" x14ac:dyDescent="0.25">
      <c r="A780" s="3" t="s">
        <v>968</v>
      </c>
      <c r="B780" s="3" t="s">
        <v>969</v>
      </c>
      <c r="C780" s="3" t="s">
        <v>12</v>
      </c>
      <c r="D780" s="3">
        <v>20.440000000000001</v>
      </c>
      <c r="E780" s="3" t="s">
        <v>970</v>
      </c>
      <c r="F780" s="3">
        <v>35</v>
      </c>
      <c r="G780" s="3" t="s">
        <v>971</v>
      </c>
      <c r="H780" s="3">
        <v>7558</v>
      </c>
      <c r="I780" s="3" t="s">
        <v>972</v>
      </c>
      <c r="J780" s="3" t="s">
        <v>230</v>
      </c>
    </row>
    <row r="781" spans="1:10" x14ac:dyDescent="0.25">
      <c r="A781" s="1" t="s">
        <v>1043</v>
      </c>
      <c r="B781" s="1" t="s">
        <v>1477</v>
      </c>
      <c r="C781" s="1" t="s">
        <v>12</v>
      </c>
      <c r="D781" s="1">
        <v>16.87</v>
      </c>
      <c r="E781" s="1" t="s">
        <v>1478</v>
      </c>
      <c r="F781" s="1">
        <v>36</v>
      </c>
      <c r="G781" s="1" t="s">
        <v>1479</v>
      </c>
      <c r="H781" s="1">
        <v>626</v>
      </c>
      <c r="I781" s="1" t="s">
        <v>1480</v>
      </c>
      <c r="J781" s="1" t="s">
        <v>230</v>
      </c>
    </row>
    <row r="782" spans="1:10" x14ac:dyDescent="0.25">
      <c r="A782" s="3" t="s">
        <v>449</v>
      </c>
      <c r="B782" s="3" t="s">
        <v>450</v>
      </c>
      <c r="C782" s="3" t="s">
        <v>363</v>
      </c>
      <c r="D782" s="3">
        <v>16.63</v>
      </c>
      <c r="E782" s="3" t="s">
        <v>451</v>
      </c>
      <c r="F782" s="3">
        <v>37</v>
      </c>
      <c r="G782" s="3" t="s">
        <v>452</v>
      </c>
      <c r="H782" s="3">
        <v>528</v>
      </c>
      <c r="I782" s="3" t="s">
        <v>453</v>
      </c>
      <c r="J782" s="3" t="s">
        <v>230</v>
      </c>
    </row>
    <row r="783" spans="1:10" x14ac:dyDescent="0.25">
      <c r="A783" s="1" t="s">
        <v>389</v>
      </c>
      <c r="B783" s="1" t="s">
        <v>2275</v>
      </c>
      <c r="C783" s="1" t="s">
        <v>363</v>
      </c>
      <c r="D783" s="1">
        <v>16.82</v>
      </c>
      <c r="E783" s="1" t="s">
        <v>2276</v>
      </c>
      <c r="F783" s="1">
        <v>38</v>
      </c>
      <c r="G783" s="1" t="s">
        <v>2277</v>
      </c>
      <c r="H783" s="1">
        <v>263</v>
      </c>
      <c r="I783" s="1" t="s">
        <v>2278</v>
      </c>
      <c r="J783" s="1" t="s">
        <v>230</v>
      </c>
    </row>
    <row r="784" spans="1:10" x14ac:dyDescent="0.25">
      <c r="A784" s="3" t="s">
        <v>2154</v>
      </c>
      <c r="B784" s="3" t="s">
        <v>2155</v>
      </c>
      <c r="C784" s="3" t="s">
        <v>363</v>
      </c>
      <c r="D784" s="3">
        <v>17.989999999999998</v>
      </c>
      <c r="E784" s="3" t="s">
        <v>2156</v>
      </c>
      <c r="F784" s="3">
        <v>38</v>
      </c>
      <c r="G784" s="3" t="s">
        <v>2157</v>
      </c>
      <c r="H784" s="3">
        <v>549</v>
      </c>
      <c r="I784" s="3" t="s">
        <v>2158</v>
      </c>
      <c r="J784" s="3" t="s">
        <v>230</v>
      </c>
    </row>
    <row r="785" spans="1:10" x14ac:dyDescent="0.25">
      <c r="A785" s="1" t="s">
        <v>1190</v>
      </c>
      <c r="B785" s="1" t="s">
        <v>3865</v>
      </c>
      <c r="C785" s="1" t="s">
        <v>55</v>
      </c>
      <c r="D785" s="1">
        <v>47.69</v>
      </c>
      <c r="E785" s="1" t="s">
        <v>3866</v>
      </c>
      <c r="F785" s="1">
        <v>41</v>
      </c>
      <c r="G785" s="1" t="s">
        <v>3867</v>
      </c>
      <c r="H785" s="1">
        <v>269</v>
      </c>
      <c r="I785" s="1" t="s">
        <v>1882</v>
      </c>
      <c r="J785" s="1" t="s">
        <v>230</v>
      </c>
    </row>
    <row r="786" spans="1:10" x14ac:dyDescent="0.25">
      <c r="A786" s="3" t="s">
        <v>807</v>
      </c>
      <c r="B786" s="3" t="s">
        <v>1868</v>
      </c>
      <c r="C786" s="3" t="s">
        <v>363</v>
      </c>
      <c r="D786" s="3">
        <v>19.100000000000001</v>
      </c>
      <c r="E786" s="3" t="s">
        <v>1869</v>
      </c>
      <c r="F786" s="3">
        <v>44</v>
      </c>
      <c r="G786" s="3" t="s">
        <v>1870</v>
      </c>
      <c r="H786" s="3">
        <v>373</v>
      </c>
      <c r="I786" s="3" t="s">
        <v>1871</v>
      </c>
      <c r="J786" s="3" t="s">
        <v>230</v>
      </c>
    </row>
    <row r="787" spans="1:10" x14ac:dyDescent="0.25">
      <c r="A787" s="1" t="s">
        <v>2656</v>
      </c>
      <c r="B787" s="1" t="s">
        <v>2657</v>
      </c>
      <c r="C787" s="1" t="s">
        <v>55</v>
      </c>
      <c r="D787" s="1">
        <v>14.49</v>
      </c>
      <c r="E787" s="1" t="s">
        <v>2658</v>
      </c>
      <c r="F787" s="1">
        <v>45</v>
      </c>
      <c r="G787" s="1" t="s">
        <v>2659</v>
      </c>
      <c r="H787" s="1">
        <v>506</v>
      </c>
      <c r="I787" s="1" t="s">
        <v>2660</v>
      </c>
      <c r="J787" s="1" t="s">
        <v>230</v>
      </c>
    </row>
    <row r="788" spans="1:10" x14ac:dyDescent="0.25">
      <c r="A788" s="1" t="s">
        <v>319</v>
      </c>
      <c r="B788" s="1" t="s">
        <v>632</v>
      </c>
      <c r="C788" s="1" t="s">
        <v>55</v>
      </c>
      <c r="D788" s="1">
        <v>35.090000000000003</v>
      </c>
      <c r="E788" s="1" t="s">
        <v>633</v>
      </c>
      <c r="F788" s="1">
        <v>45</v>
      </c>
      <c r="G788" s="1" t="s">
        <v>634</v>
      </c>
      <c r="H788" s="1">
        <v>755</v>
      </c>
      <c r="I788" s="1" t="s">
        <v>635</v>
      </c>
      <c r="J788" s="1" t="s">
        <v>230</v>
      </c>
    </row>
    <row r="789" spans="1:10" x14ac:dyDescent="0.25">
      <c r="A789" s="3" t="s">
        <v>1043</v>
      </c>
      <c r="B789" s="3" t="s">
        <v>3389</v>
      </c>
      <c r="C789" s="3" t="s">
        <v>12</v>
      </c>
      <c r="D789" s="3">
        <v>22.36</v>
      </c>
      <c r="E789" s="3" t="s">
        <v>3390</v>
      </c>
      <c r="F789" s="3">
        <v>46</v>
      </c>
      <c r="G789" s="3" t="s">
        <v>3391</v>
      </c>
      <c r="H789" s="3">
        <v>177</v>
      </c>
      <c r="I789" s="3" t="s">
        <v>3392</v>
      </c>
      <c r="J789" s="3" t="s">
        <v>230</v>
      </c>
    </row>
    <row r="790" spans="1:10" x14ac:dyDescent="0.25">
      <c r="A790" s="3" t="s">
        <v>449</v>
      </c>
      <c r="B790" s="3" t="s">
        <v>2625</v>
      </c>
      <c r="C790" s="3" t="s">
        <v>12</v>
      </c>
      <c r="D790" s="3">
        <v>19.53</v>
      </c>
      <c r="E790" s="3" t="s">
        <v>2626</v>
      </c>
      <c r="F790" s="3">
        <v>47</v>
      </c>
      <c r="G790" s="3" t="s">
        <v>2627</v>
      </c>
      <c r="H790" s="3">
        <v>537</v>
      </c>
      <c r="I790" s="3" t="s">
        <v>2628</v>
      </c>
      <c r="J790" s="3" t="s">
        <v>230</v>
      </c>
    </row>
    <row r="791" spans="1:10" x14ac:dyDescent="0.25">
      <c r="A791" s="3" t="s">
        <v>626</v>
      </c>
      <c r="B791" s="3" t="s">
        <v>1015</v>
      </c>
      <c r="C791" s="3" t="s">
        <v>55</v>
      </c>
      <c r="D791" s="3">
        <v>20.48</v>
      </c>
      <c r="E791" s="3" t="s">
        <v>1016</v>
      </c>
      <c r="F791" s="3">
        <v>48</v>
      </c>
      <c r="G791" s="3" t="s">
        <v>1017</v>
      </c>
      <c r="H791" s="3">
        <v>620</v>
      </c>
      <c r="I791" s="3" t="s">
        <v>1018</v>
      </c>
      <c r="J791" s="3" t="s">
        <v>230</v>
      </c>
    </row>
    <row r="792" spans="1:10" x14ac:dyDescent="0.25">
      <c r="A792" s="1" t="s">
        <v>389</v>
      </c>
      <c r="B792" s="1" t="s">
        <v>390</v>
      </c>
      <c r="C792" s="1" t="s">
        <v>391</v>
      </c>
      <c r="D792" s="1">
        <v>19.45</v>
      </c>
      <c r="E792" s="1" t="s">
        <v>392</v>
      </c>
      <c r="F792" s="1">
        <v>50</v>
      </c>
      <c r="G792" s="1" t="s">
        <v>393</v>
      </c>
      <c r="H792" s="1">
        <v>2</v>
      </c>
      <c r="I792" s="1" t="s">
        <v>394</v>
      </c>
      <c r="J792" s="1" t="s">
        <v>395</v>
      </c>
    </row>
    <row r="793" spans="1:10" x14ac:dyDescent="0.25">
      <c r="A793" s="3" t="s">
        <v>220</v>
      </c>
      <c r="B793" s="3" t="s">
        <v>3811</v>
      </c>
      <c r="C793" s="3" t="s">
        <v>12</v>
      </c>
      <c r="D793" s="3">
        <v>29.53</v>
      </c>
      <c r="E793" s="3" t="s">
        <v>3812</v>
      </c>
      <c r="F793" s="3">
        <v>50</v>
      </c>
      <c r="G793" s="3" t="s">
        <v>3813</v>
      </c>
      <c r="H793" s="3">
        <v>856</v>
      </c>
      <c r="I793" s="3" t="s">
        <v>3814</v>
      </c>
      <c r="J793" s="3" t="s">
        <v>230</v>
      </c>
    </row>
    <row r="794" spans="1:10" x14ac:dyDescent="0.25">
      <c r="A794" s="1" t="s">
        <v>2348</v>
      </c>
      <c r="B794" s="1" t="s">
        <v>2349</v>
      </c>
      <c r="C794" s="1" t="s">
        <v>12</v>
      </c>
      <c r="D794" s="1">
        <v>31.23</v>
      </c>
      <c r="E794" s="1" t="s">
        <v>2350</v>
      </c>
      <c r="F794" s="1">
        <v>50</v>
      </c>
      <c r="G794" s="1" t="s">
        <v>2351</v>
      </c>
      <c r="H794" s="1">
        <v>101</v>
      </c>
      <c r="I794" s="1" t="s">
        <v>2352</v>
      </c>
      <c r="J794" s="1" t="s">
        <v>395</v>
      </c>
    </row>
    <row r="795" spans="1:10" x14ac:dyDescent="0.25">
      <c r="A795" s="3" t="s">
        <v>77</v>
      </c>
      <c r="B795" s="3" t="s">
        <v>1481</v>
      </c>
      <c r="C795" s="3" t="s">
        <v>363</v>
      </c>
      <c r="D795" s="3">
        <v>59.4</v>
      </c>
      <c r="E795" s="3" t="s">
        <v>1482</v>
      </c>
      <c r="F795" s="3">
        <v>50</v>
      </c>
      <c r="G795" s="3" t="s">
        <v>1483</v>
      </c>
      <c r="H795" s="3">
        <v>120</v>
      </c>
      <c r="I795" s="3" t="s">
        <v>1484</v>
      </c>
      <c r="J795" s="3" t="s">
        <v>230</v>
      </c>
    </row>
    <row r="796" spans="1:10" x14ac:dyDescent="0.25">
      <c r="A796" s="1" t="s">
        <v>834</v>
      </c>
      <c r="B796" s="1" t="s">
        <v>1620</v>
      </c>
      <c r="C796" s="1" t="s">
        <v>55</v>
      </c>
      <c r="D796" s="1">
        <v>22.25</v>
      </c>
      <c r="E796" s="1" t="s">
        <v>1621</v>
      </c>
      <c r="F796" s="1">
        <v>51</v>
      </c>
      <c r="G796" s="1" t="s">
        <v>1622</v>
      </c>
      <c r="H796" s="1">
        <v>2048</v>
      </c>
      <c r="I796" s="1" t="s">
        <v>1623</v>
      </c>
      <c r="J796" s="1" t="s">
        <v>230</v>
      </c>
    </row>
    <row r="797" spans="1:10" x14ac:dyDescent="0.25">
      <c r="A797" s="1" t="s">
        <v>834</v>
      </c>
      <c r="B797" s="1" t="s">
        <v>2304</v>
      </c>
      <c r="C797" s="1" t="s">
        <v>12</v>
      </c>
      <c r="D797" s="1">
        <v>16.93</v>
      </c>
      <c r="E797" s="1" t="s">
        <v>2305</v>
      </c>
      <c r="F797" s="1">
        <v>52</v>
      </c>
      <c r="G797" s="1" t="s">
        <v>2306</v>
      </c>
      <c r="H797" s="1">
        <v>1516</v>
      </c>
      <c r="I797" s="1" t="s">
        <v>2307</v>
      </c>
      <c r="J797" s="1" t="s">
        <v>230</v>
      </c>
    </row>
    <row r="798" spans="1:10" x14ac:dyDescent="0.25">
      <c r="A798" s="3" t="s">
        <v>2537</v>
      </c>
      <c r="B798" s="3" t="s">
        <v>2815</v>
      </c>
      <c r="C798" s="3" t="s">
        <v>12</v>
      </c>
      <c r="D798" s="3">
        <v>26.15</v>
      </c>
      <c r="E798" s="3" t="s">
        <v>2048</v>
      </c>
      <c r="F798" s="3">
        <v>52</v>
      </c>
      <c r="G798" s="3" t="s">
        <v>2816</v>
      </c>
      <c r="H798" s="3">
        <v>1386</v>
      </c>
      <c r="I798" s="3" t="s">
        <v>2817</v>
      </c>
      <c r="J798" s="3" t="s">
        <v>230</v>
      </c>
    </row>
    <row r="799" spans="1:10" x14ac:dyDescent="0.25">
      <c r="A799" s="1" t="s">
        <v>2774</v>
      </c>
      <c r="B799" s="1" t="s">
        <v>3421</v>
      </c>
      <c r="C799" s="1" t="s">
        <v>12</v>
      </c>
      <c r="D799" s="1">
        <v>29.25</v>
      </c>
      <c r="E799" s="1" t="s">
        <v>3422</v>
      </c>
      <c r="F799" s="1">
        <v>56</v>
      </c>
      <c r="G799" s="1" t="s">
        <v>3423</v>
      </c>
      <c r="H799" s="1">
        <v>1347</v>
      </c>
      <c r="I799" s="1" t="s">
        <v>3424</v>
      </c>
      <c r="J799" s="1" t="s">
        <v>230</v>
      </c>
    </row>
    <row r="800" spans="1:10" x14ac:dyDescent="0.25">
      <c r="A800" s="3" t="s">
        <v>53</v>
      </c>
      <c r="B800" s="3" t="s">
        <v>226</v>
      </c>
      <c r="C800" s="3" t="s">
        <v>55</v>
      </c>
      <c r="D800" s="3">
        <v>32.200000000000003</v>
      </c>
      <c r="E800" s="3" t="s">
        <v>227</v>
      </c>
      <c r="F800" s="3">
        <v>60</v>
      </c>
      <c r="G800" s="3" t="s">
        <v>228</v>
      </c>
      <c r="H800" s="3">
        <v>157</v>
      </c>
      <c r="I800" s="3" t="s">
        <v>229</v>
      </c>
      <c r="J800" s="3" t="s">
        <v>230</v>
      </c>
    </row>
    <row r="801" spans="1:10" x14ac:dyDescent="0.25">
      <c r="A801" s="1" t="s">
        <v>540</v>
      </c>
      <c r="B801" s="1" t="s">
        <v>1572</v>
      </c>
      <c r="C801" s="1" t="s">
        <v>55</v>
      </c>
      <c r="D801" s="1">
        <v>17.57</v>
      </c>
      <c r="E801" s="1" t="s">
        <v>1573</v>
      </c>
      <c r="F801" s="1">
        <v>62</v>
      </c>
      <c r="G801" s="1" t="s">
        <v>1574</v>
      </c>
      <c r="H801" s="1">
        <v>83</v>
      </c>
      <c r="I801" s="1" t="s">
        <v>1575</v>
      </c>
      <c r="J801" s="1" t="s">
        <v>230</v>
      </c>
    </row>
    <row r="802" spans="1:10" x14ac:dyDescent="0.25">
      <c r="A802" s="1" t="s">
        <v>2136</v>
      </c>
      <c r="B802" s="1" t="s">
        <v>2137</v>
      </c>
      <c r="C802" s="1" t="s">
        <v>363</v>
      </c>
      <c r="D802" s="1">
        <v>50.07</v>
      </c>
      <c r="E802" s="1" t="s">
        <v>2138</v>
      </c>
      <c r="F802" s="1">
        <v>62</v>
      </c>
      <c r="G802" s="1" t="s">
        <v>2139</v>
      </c>
      <c r="H802" s="1">
        <v>1522</v>
      </c>
      <c r="I802" s="1" t="s">
        <v>2140</v>
      </c>
      <c r="J802" s="1" t="s">
        <v>230</v>
      </c>
    </row>
    <row r="803" spans="1:10" x14ac:dyDescent="0.25">
      <c r="A803" s="1" t="s">
        <v>626</v>
      </c>
      <c r="B803" s="1" t="s">
        <v>640</v>
      </c>
      <c r="C803" s="1" t="s">
        <v>55</v>
      </c>
      <c r="D803" s="1">
        <v>16.440000000000001</v>
      </c>
      <c r="E803" s="1" t="s">
        <v>641</v>
      </c>
      <c r="F803" s="1">
        <v>64</v>
      </c>
      <c r="G803" s="1" t="s">
        <v>642</v>
      </c>
      <c r="H803" s="1">
        <v>315</v>
      </c>
      <c r="I803" s="1" t="s">
        <v>643</v>
      </c>
      <c r="J803" s="1" t="s">
        <v>230</v>
      </c>
    </row>
    <row r="804" spans="1:10" x14ac:dyDescent="0.25">
      <c r="A804" s="1" t="s">
        <v>1944</v>
      </c>
      <c r="B804" s="1" t="s">
        <v>2282</v>
      </c>
      <c r="C804" s="1" t="s">
        <v>55</v>
      </c>
      <c r="D804" s="1">
        <v>18.350000000000001</v>
      </c>
      <c r="E804" s="1" t="s">
        <v>2283</v>
      </c>
      <c r="F804" s="1">
        <v>67</v>
      </c>
      <c r="G804" s="1" t="s">
        <v>2284</v>
      </c>
      <c r="H804" s="1">
        <v>1926</v>
      </c>
      <c r="I804" s="1" t="s">
        <v>2285</v>
      </c>
      <c r="J804" s="1" t="s">
        <v>230</v>
      </c>
    </row>
    <row r="805" spans="1:10" x14ac:dyDescent="0.25">
      <c r="A805" s="1" t="s">
        <v>361</v>
      </c>
      <c r="B805" s="1" t="s">
        <v>362</v>
      </c>
      <c r="C805" s="1" t="s">
        <v>363</v>
      </c>
      <c r="D805" s="1">
        <v>36.79</v>
      </c>
      <c r="E805" s="1" t="s">
        <v>364</v>
      </c>
      <c r="F805" s="1">
        <v>68</v>
      </c>
      <c r="G805" s="1" t="s">
        <v>365</v>
      </c>
      <c r="H805" s="1">
        <v>1498</v>
      </c>
      <c r="I805" s="1" t="s">
        <v>366</v>
      </c>
      <c r="J805" s="1" t="s">
        <v>230</v>
      </c>
    </row>
    <row r="806" spans="1:10" x14ac:dyDescent="0.25">
      <c r="A806" s="1" t="s">
        <v>1580</v>
      </c>
      <c r="B806" s="1" t="s">
        <v>1809</v>
      </c>
      <c r="C806" s="1" t="s">
        <v>363</v>
      </c>
      <c r="D806" s="1">
        <v>24.79</v>
      </c>
      <c r="E806" s="1" t="s">
        <v>1810</v>
      </c>
      <c r="F806" s="1">
        <v>70</v>
      </c>
      <c r="G806" s="1" t="s">
        <v>1811</v>
      </c>
      <c r="H806" s="1">
        <v>757</v>
      </c>
      <c r="I806" s="1" t="s">
        <v>1812</v>
      </c>
      <c r="J806" s="1" t="s">
        <v>230</v>
      </c>
    </row>
    <row r="807" spans="1:10" x14ac:dyDescent="0.25">
      <c r="A807" s="3" t="s">
        <v>626</v>
      </c>
      <c r="B807" s="3" t="s">
        <v>627</v>
      </c>
      <c r="C807" s="3" t="s">
        <v>628</v>
      </c>
      <c r="D807" s="3">
        <v>17.89</v>
      </c>
      <c r="E807" s="3" t="s">
        <v>629</v>
      </c>
      <c r="F807" s="3">
        <v>71</v>
      </c>
      <c r="G807" s="3" t="s">
        <v>630</v>
      </c>
      <c r="H807" s="3">
        <v>5263</v>
      </c>
      <c r="I807" s="3" t="s">
        <v>631</v>
      </c>
      <c r="J807" s="3" t="s">
        <v>230</v>
      </c>
    </row>
    <row r="808" spans="1:10" x14ac:dyDescent="0.25">
      <c r="A808" s="3" t="s">
        <v>925</v>
      </c>
      <c r="B808" s="3" t="s">
        <v>1616</v>
      </c>
      <c r="C808" s="3" t="s">
        <v>1174</v>
      </c>
      <c r="D808" s="3">
        <v>25.25</v>
      </c>
      <c r="E808" s="3" t="s">
        <v>1617</v>
      </c>
      <c r="F808" s="3">
        <v>71</v>
      </c>
      <c r="G808" s="3" t="s">
        <v>1618</v>
      </c>
      <c r="H808" s="3">
        <v>15897</v>
      </c>
      <c r="I808" s="3" t="s">
        <v>1619</v>
      </c>
      <c r="J808" s="3" t="s">
        <v>230</v>
      </c>
    </row>
    <row r="809" spans="1:10" x14ac:dyDescent="0.25">
      <c r="A809" s="1" t="s">
        <v>626</v>
      </c>
      <c r="B809" s="1" t="s">
        <v>1511</v>
      </c>
      <c r="C809" s="1" t="s">
        <v>55</v>
      </c>
      <c r="D809" s="1">
        <v>15.8</v>
      </c>
      <c r="E809" s="1" t="s">
        <v>1512</v>
      </c>
      <c r="F809" s="1">
        <v>72</v>
      </c>
      <c r="G809" s="1" t="s">
        <v>1513</v>
      </c>
      <c r="H809" s="1">
        <v>2499</v>
      </c>
      <c r="I809" s="1" t="s">
        <v>1514</v>
      </c>
      <c r="J809" s="1" t="s">
        <v>230</v>
      </c>
    </row>
    <row r="810" spans="1:10" x14ac:dyDescent="0.25">
      <c r="A810" s="1" t="s">
        <v>53</v>
      </c>
      <c r="B810" s="1" t="s">
        <v>2899</v>
      </c>
      <c r="C810" s="1" t="s">
        <v>12</v>
      </c>
      <c r="D810" s="1">
        <v>54.9</v>
      </c>
      <c r="E810" s="1" t="s">
        <v>2900</v>
      </c>
      <c r="F810" s="1">
        <v>72</v>
      </c>
      <c r="G810" s="1" t="s">
        <v>2901</v>
      </c>
      <c r="H810" s="1">
        <v>1224</v>
      </c>
      <c r="I810" s="1" t="s">
        <v>2902</v>
      </c>
      <c r="J810" s="1" t="s">
        <v>230</v>
      </c>
    </row>
    <row r="811" spans="1:10" x14ac:dyDescent="0.25">
      <c r="A811" s="1" t="s">
        <v>478</v>
      </c>
      <c r="B811" s="1" t="s">
        <v>1654</v>
      </c>
      <c r="C811" s="1" t="s">
        <v>12</v>
      </c>
      <c r="D811" s="1">
        <v>18.989999999999998</v>
      </c>
      <c r="E811" s="1" t="s">
        <v>863</v>
      </c>
      <c r="F811" s="1">
        <v>73</v>
      </c>
      <c r="G811" s="1" t="s">
        <v>1655</v>
      </c>
      <c r="H811" s="1">
        <v>886</v>
      </c>
      <c r="I811" s="1" t="s">
        <v>1656</v>
      </c>
      <c r="J811" s="1" t="s">
        <v>230</v>
      </c>
    </row>
    <row r="812" spans="1:10" x14ac:dyDescent="0.25">
      <c r="A812" s="1" t="s">
        <v>53</v>
      </c>
      <c r="B812" s="1" t="s">
        <v>711</v>
      </c>
      <c r="C812" s="1" t="s">
        <v>12</v>
      </c>
      <c r="D812" s="1">
        <v>33.380000000000003</v>
      </c>
      <c r="E812" s="1" t="s">
        <v>712</v>
      </c>
      <c r="F812" s="1">
        <v>76</v>
      </c>
      <c r="G812" s="1" t="s">
        <v>713</v>
      </c>
      <c r="H812" s="1">
        <v>2715</v>
      </c>
      <c r="I812" s="1" t="s">
        <v>714</v>
      </c>
      <c r="J812" s="1" t="s">
        <v>230</v>
      </c>
    </row>
    <row r="813" spans="1:10" x14ac:dyDescent="0.25">
      <c r="A813" s="1" t="s">
        <v>2854</v>
      </c>
      <c r="B813" s="1" t="s">
        <v>3285</v>
      </c>
      <c r="C813" s="1" t="s">
        <v>385</v>
      </c>
      <c r="D813" s="1">
        <v>11.94</v>
      </c>
      <c r="E813" s="1" t="s">
        <v>3286</v>
      </c>
      <c r="F813" s="1">
        <v>82</v>
      </c>
      <c r="G813" s="1" t="s">
        <v>3287</v>
      </c>
      <c r="H813" s="1">
        <v>1286</v>
      </c>
      <c r="I813" s="1" t="s">
        <v>3288</v>
      </c>
      <c r="J813" s="1" t="s">
        <v>230</v>
      </c>
    </row>
    <row r="814" spans="1:10" x14ac:dyDescent="0.25">
      <c r="A814" s="1" t="s">
        <v>2201</v>
      </c>
      <c r="B814" s="1" t="s">
        <v>2202</v>
      </c>
      <c r="C814" s="1" t="s">
        <v>55</v>
      </c>
      <c r="D814" s="1">
        <v>13.76</v>
      </c>
      <c r="E814" s="1" t="s">
        <v>2203</v>
      </c>
      <c r="F814" s="1">
        <v>86</v>
      </c>
      <c r="G814" s="1" t="s">
        <v>2204</v>
      </c>
      <c r="H814" s="1">
        <v>4492</v>
      </c>
      <c r="I814" s="1" t="s">
        <v>2205</v>
      </c>
      <c r="J814" s="1" t="s">
        <v>230</v>
      </c>
    </row>
    <row r="815" spans="1:10" x14ac:dyDescent="0.25">
      <c r="A815" s="1" t="s">
        <v>1102</v>
      </c>
      <c r="B815" s="1" t="s">
        <v>3266</v>
      </c>
      <c r="C815" s="1" t="s">
        <v>363</v>
      </c>
      <c r="D815" s="1">
        <v>63.25</v>
      </c>
      <c r="E815" s="1" t="s">
        <v>3267</v>
      </c>
      <c r="F815" s="1">
        <v>86</v>
      </c>
      <c r="G815" s="1" t="s">
        <v>3268</v>
      </c>
      <c r="H815" s="1">
        <v>116</v>
      </c>
      <c r="I815" s="1" t="s">
        <v>3269</v>
      </c>
      <c r="J815" s="1" t="s">
        <v>230</v>
      </c>
    </row>
    <row r="816" spans="1:10" x14ac:dyDescent="0.25">
      <c r="A816" s="1" t="s">
        <v>361</v>
      </c>
      <c r="B816" s="1" t="s">
        <v>1294</v>
      </c>
      <c r="C816" s="1" t="s">
        <v>12</v>
      </c>
      <c r="D816" s="1">
        <v>34.6</v>
      </c>
      <c r="E816" s="1" t="s">
        <v>1295</v>
      </c>
      <c r="F816" s="1">
        <v>89</v>
      </c>
      <c r="G816" s="1" t="s">
        <v>1296</v>
      </c>
      <c r="H816" s="1">
        <v>1833</v>
      </c>
      <c r="I816" s="1" t="s">
        <v>1297</v>
      </c>
      <c r="J816" s="1" t="s">
        <v>230</v>
      </c>
    </row>
    <row r="817" spans="1:10" x14ac:dyDescent="0.25">
      <c r="A817" s="1" t="s">
        <v>2379</v>
      </c>
      <c r="B817" s="1" t="s">
        <v>2380</v>
      </c>
      <c r="C817" s="1" t="s">
        <v>2379</v>
      </c>
      <c r="D817" s="1">
        <v>13.37</v>
      </c>
      <c r="E817" s="1" t="s">
        <v>2381</v>
      </c>
      <c r="F817" s="1">
        <v>92</v>
      </c>
      <c r="G817" s="1" t="s">
        <v>2382</v>
      </c>
      <c r="H817" s="1">
        <v>7</v>
      </c>
      <c r="I817" s="1" t="s">
        <v>39</v>
      </c>
      <c r="J817" s="1" t="s">
        <v>2383</v>
      </c>
    </row>
    <row r="818" spans="1:10" x14ac:dyDescent="0.25">
      <c r="A818" s="1" t="s">
        <v>467</v>
      </c>
      <c r="B818" s="1" t="s">
        <v>1965</v>
      </c>
      <c r="C818" s="1" t="s">
        <v>55</v>
      </c>
      <c r="D818" s="1">
        <v>29.97</v>
      </c>
      <c r="E818" s="1" t="s">
        <v>1966</v>
      </c>
      <c r="F818" s="1">
        <v>93</v>
      </c>
      <c r="G818" s="1" t="s">
        <v>1967</v>
      </c>
      <c r="H818" s="1">
        <v>2311</v>
      </c>
      <c r="I818" s="1" t="s">
        <v>1968</v>
      </c>
      <c r="J818" s="1" t="s">
        <v>230</v>
      </c>
    </row>
    <row r="819" spans="1:10" x14ac:dyDescent="0.25">
      <c r="A819" s="1" t="s">
        <v>3583</v>
      </c>
      <c r="B819" s="1" t="s">
        <v>3584</v>
      </c>
      <c r="C819" s="1" t="s">
        <v>55</v>
      </c>
      <c r="D819" s="1">
        <v>58.94</v>
      </c>
      <c r="E819" s="1" t="s">
        <v>3585</v>
      </c>
      <c r="F819" s="1">
        <v>95</v>
      </c>
      <c r="G819" s="1" t="s">
        <v>3586</v>
      </c>
      <c r="H819" s="1">
        <v>129</v>
      </c>
      <c r="I819" s="1" t="s">
        <v>3587</v>
      </c>
      <c r="J819" s="1" t="s">
        <v>230</v>
      </c>
    </row>
    <row r="820" spans="1:10" x14ac:dyDescent="0.25">
      <c r="A820" s="1" t="s">
        <v>780</v>
      </c>
      <c r="B820" s="1" t="s">
        <v>2594</v>
      </c>
      <c r="C820" s="1" t="s">
        <v>12</v>
      </c>
      <c r="D820" s="1">
        <v>25.47</v>
      </c>
      <c r="E820" s="1" t="s">
        <v>2595</v>
      </c>
      <c r="F820" s="1">
        <v>96</v>
      </c>
      <c r="G820" s="1" t="s">
        <v>2596</v>
      </c>
      <c r="H820" s="1">
        <v>1616</v>
      </c>
      <c r="I820" s="1" t="s">
        <v>2597</v>
      </c>
      <c r="J820" s="1" t="s">
        <v>230</v>
      </c>
    </row>
    <row r="821" spans="1:10" x14ac:dyDescent="0.25">
      <c r="A821" s="3" t="s">
        <v>540</v>
      </c>
      <c r="B821" s="3" t="s">
        <v>1173</v>
      </c>
      <c r="C821" s="3" t="s">
        <v>1174</v>
      </c>
      <c r="D821" s="3">
        <v>26.43</v>
      </c>
      <c r="E821" s="3" t="s">
        <v>1175</v>
      </c>
      <c r="F821" s="3">
        <v>96</v>
      </c>
      <c r="G821" s="3" t="s">
        <v>1176</v>
      </c>
      <c r="H821" s="3">
        <v>5314</v>
      </c>
      <c r="I821" s="3" t="s">
        <v>1177</v>
      </c>
      <c r="J821" s="3" t="s">
        <v>230</v>
      </c>
    </row>
    <row r="822" spans="1:10" x14ac:dyDescent="0.25">
      <c r="A822" s="1" t="s">
        <v>807</v>
      </c>
      <c r="B822" s="1" t="s">
        <v>2834</v>
      </c>
      <c r="C822" s="1" t="s">
        <v>12</v>
      </c>
      <c r="D822" s="1">
        <v>20.71</v>
      </c>
      <c r="E822" s="1" t="s">
        <v>2835</v>
      </c>
      <c r="F822" s="1">
        <v>100</v>
      </c>
      <c r="G822" s="1" t="s">
        <v>2836</v>
      </c>
      <c r="H822" s="1">
        <v>290</v>
      </c>
      <c r="I822" s="1" t="s">
        <v>2837</v>
      </c>
      <c r="J822" s="1" t="s">
        <v>230</v>
      </c>
    </row>
    <row r="823" spans="1:10" x14ac:dyDescent="0.25">
      <c r="A823" s="3" t="s">
        <v>65</v>
      </c>
      <c r="B823" s="3" t="s">
        <v>2521</v>
      </c>
      <c r="C823" s="3" t="s">
        <v>363</v>
      </c>
      <c r="D823" s="3">
        <v>29.06</v>
      </c>
      <c r="E823" s="3" t="s">
        <v>2522</v>
      </c>
      <c r="F823" s="3">
        <v>103</v>
      </c>
      <c r="G823" s="3" t="s">
        <v>2523</v>
      </c>
      <c r="H823" s="3">
        <v>152</v>
      </c>
      <c r="I823" s="3" t="s">
        <v>2524</v>
      </c>
      <c r="J823" s="3" t="s">
        <v>230</v>
      </c>
    </row>
    <row r="824" spans="1:10" x14ac:dyDescent="0.25">
      <c r="A824" s="3" t="s">
        <v>1829</v>
      </c>
      <c r="B824" s="3" t="s">
        <v>1830</v>
      </c>
      <c r="C824" s="3" t="s">
        <v>12</v>
      </c>
      <c r="D824" s="3">
        <v>50.73</v>
      </c>
      <c r="E824" s="3" t="s">
        <v>1831</v>
      </c>
      <c r="F824" s="3">
        <v>105</v>
      </c>
      <c r="G824" s="3" t="s">
        <v>1832</v>
      </c>
      <c r="H824" s="3">
        <v>1905</v>
      </c>
      <c r="I824" s="3" t="s">
        <v>1833</v>
      </c>
      <c r="J824" s="3" t="s">
        <v>230</v>
      </c>
    </row>
    <row r="825" spans="1:10" x14ac:dyDescent="0.25">
      <c r="A825" s="3" t="s">
        <v>467</v>
      </c>
      <c r="B825" s="3" t="s">
        <v>468</v>
      </c>
      <c r="C825" s="3" t="s">
        <v>55</v>
      </c>
      <c r="D825" s="3">
        <v>25.27</v>
      </c>
      <c r="E825" s="3" t="s">
        <v>469</v>
      </c>
      <c r="F825" s="3">
        <v>106</v>
      </c>
      <c r="G825" s="3" t="s">
        <v>470</v>
      </c>
      <c r="H825" s="3">
        <v>539</v>
      </c>
      <c r="I825" s="3" t="s">
        <v>471</v>
      </c>
      <c r="J825" s="3" t="s">
        <v>230</v>
      </c>
    </row>
    <row r="826" spans="1:10" x14ac:dyDescent="0.25">
      <c r="A826" s="1" t="s">
        <v>925</v>
      </c>
      <c r="B826" s="1" t="s">
        <v>926</v>
      </c>
      <c r="C826" s="1" t="s">
        <v>55</v>
      </c>
      <c r="D826" s="1">
        <v>25.42</v>
      </c>
      <c r="E826" s="1" t="s">
        <v>927</v>
      </c>
      <c r="F826" s="1">
        <v>107</v>
      </c>
      <c r="G826" s="1" t="s">
        <v>928</v>
      </c>
      <c r="H826" s="1">
        <v>4123</v>
      </c>
      <c r="I826" s="1" t="s">
        <v>929</v>
      </c>
      <c r="J826" s="1" t="s">
        <v>230</v>
      </c>
    </row>
    <row r="827" spans="1:10" x14ac:dyDescent="0.25">
      <c r="A827" s="1" t="s">
        <v>53</v>
      </c>
      <c r="B827" s="1" t="s">
        <v>3803</v>
      </c>
      <c r="C827" s="1" t="s">
        <v>55</v>
      </c>
      <c r="D827" s="1">
        <v>44.95</v>
      </c>
      <c r="E827" s="1" t="s">
        <v>1851</v>
      </c>
      <c r="F827" s="1">
        <v>107</v>
      </c>
      <c r="G827" s="1" t="s">
        <v>3804</v>
      </c>
      <c r="H827" s="1">
        <v>32</v>
      </c>
      <c r="I827" s="1" t="s">
        <v>3805</v>
      </c>
      <c r="J827" s="1" t="s">
        <v>230</v>
      </c>
    </row>
    <row r="828" spans="1:10" x14ac:dyDescent="0.25">
      <c r="A828" s="1" t="s">
        <v>550</v>
      </c>
      <c r="B828" s="1" t="s">
        <v>551</v>
      </c>
      <c r="C828" s="1" t="s">
        <v>363</v>
      </c>
      <c r="D828" s="1">
        <v>20.45</v>
      </c>
      <c r="E828" s="1" t="s">
        <v>552</v>
      </c>
      <c r="F828" s="1">
        <v>110</v>
      </c>
      <c r="G828" s="1" t="s">
        <v>553</v>
      </c>
      <c r="H828" s="1">
        <v>4308</v>
      </c>
      <c r="I828" s="1" t="s">
        <v>554</v>
      </c>
      <c r="J828" s="1" t="s">
        <v>230</v>
      </c>
    </row>
    <row r="829" spans="1:10" x14ac:dyDescent="0.25">
      <c r="A829" s="1" t="s">
        <v>389</v>
      </c>
      <c r="B829" s="1" t="s">
        <v>1879</v>
      </c>
      <c r="C829" s="1" t="s">
        <v>12</v>
      </c>
      <c r="D829" s="1">
        <v>23.42</v>
      </c>
      <c r="E829" s="1" t="s">
        <v>1880</v>
      </c>
      <c r="F829" s="1">
        <v>110</v>
      </c>
      <c r="G829" s="1" t="s">
        <v>1881</v>
      </c>
      <c r="H829" s="1">
        <v>536</v>
      </c>
      <c r="I829" s="1" t="s">
        <v>1882</v>
      </c>
      <c r="J829" s="1" t="s">
        <v>230</v>
      </c>
    </row>
    <row r="830" spans="1:10" x14ac:dyDescent="0.25">
      <c r="A830" s="3" t="s">
        <v>389</v>
      </c>
      <c r="B830" s="3" t="s">
        <v>3580</v>
      </c>
      <c r="C830" s="3" t="s">
        <v>12</v>
      </c>
      <c r="D830" s="3">
        <v>16.82</v>
      </c>
      <c r="E830" s="3" t="s">
        <v>2276</v>
      </c>
      <c r="F830" s="3">
        <v>111</v>
      </c>
      <c r="G830" s="3" t="s">
        <v>3581</v>
      </c>
      <c r="H830" s="3">
        <v>662</v>
      </c>
      <c r="I830" s="3" t="s">
        <v>3582</v>
      </c>
      <c r="J830" s="3" t="s">
        <v>230</v>
      </c>
    </row>
    <row r="831" spans="1:10" x14ac:dyDescent="0.25">
      <c r="A831" s="1" t="s">
        <v>540</v>
      </c>
      <c r="B831" s="1" t="s">
        <v>2047</v>
      </c>
      <c r="C831" s="1" t="s">
        <v>55</v>
      </c>
      <c r="D831" s="1">
        <v>26.15</v>
      </c>
      <c r="E831" s="1" t="s">
        <v>2048</v>
      </c>
      <c r="F831" s="1">
        <v>112</v>
      </c>
      <c r="G831" s="1" t="s">
        <v>2049</v>
      </c>
      <c r="H831" s="1">
        <v>1954</v>
      </c>
      <c r="I831" s="1" t="s">
        <v>2050</v>
      </c>
      <c r="J831" s="1" t="s">
        <v>230</v>
      </c>
    </row>
    <row r="832" spans="1:10" x14ac:dyDescent="0.25">
      <c r="A832" s="1" t="s">
        <v>1727</v>
      </c>
      <c r="B832" s="1" t="s">
        <v>1728</v>
      </c>
      <c r="C832" s="1" t="s">
        <v>55</v>
      </c>
      <c r="D832" s="1">
        <v>15.42</v>
      </c>
      <c r="E832" s="1" t="s">
        <v>1729</v>
      </c>
      <c r="F832" s="1">
        <v>114</v>
      </c>
      <c r="G832" s="1" t="s">
        <v>1730</v>
      </c>
      <c r="H832" s="1">
        <v>7773</v>
      </c>
      <c r="I832" s="1" t="s">
        <v>1731</v>
      </c>
      <c r="J832" s="1" t="s">
        <v>230</v>
      </c>
    </row>
    <row r="833" spans="1:10" x14ac:dyDescent="0.25">
      <c r="A833" s="3" t="s">
        <v>1419</v>
      </c>
      <c r="B833" s="3" t="s">
        <v>1420</v>
      </c>
      <c r="C833" s="3" t="s">
        <v>55</v>
      </c>
      <c r="D833" s="3">
        <v>14.74</v>
      </c>
      <c r="E833" s="3" t="s">
        <v>1421</v>
      </c>
      <c r="F833" s="3">
        <v>117</v>
      </c>
      <c r="G833" s="3" t="s">
        <v>1422</v>
      </c>
      <c r="H833" s="3">
        <v>889</v>
      </c>
      <c r="I833" s="3" t="s">
        <v>1423</v>
      </c>
      <c r="J833" s="3" t="s">
        <v>230</v>
      </c>
    </row>
    <row r="834" spans="1:10" x14ac:dyDescent="0.25">
      <c r="A834" s="3" t="s">
        <v>1846</v>
      </c>
      <c r="B834" s="3" t="s">
        <v>1847</v>
      </c>
      <c r="C834" s="3" t="s">
        <v>12</v>
      </c>
      <c r="D834" s="3">
        <v>23.97</v>
      </c>
      <c r="E834" s="3" t="s">
        <v>1848</v>
      </c>
      <c r="F834" s="3">
        <v>117</v>
      </c>
      <c r="G834" s="3" t="s">
        <v>1849</v>
      </c>
      <c r="H834" s="3">
        <v>920</v>
      </c>
      <c r="I834" s="3" t="s">
        <v>1850</v>
      </c>
      <c r="J834" s="3" t="s">
        <v>230</v>
      </c>
    </row>
    <row r="835" spans="1:10" x14ac:dyDescent="0.25">
      <c r="A835" s="1" t="s">
        <v>916</v>
      </c>
      <c r="B835" s="1" t="s">
        <v>2254</v>
      </c>
      <c r="C835" s="1" t="s">
        <v>12</v>
      </c>
      <c r="D835" s="1">
        <v>20.25</v>
      </c>
      <c r="E835" s="1" t="s">
        <v>2255</v>
      </c>
      <c r="F835" s="1">
        <v>120</v>
      </c>
      <c r="G835" s="1" t="s">
        <v>2256</v>
      </c>
      <c r="H835" s="1">
        <v>2996</v>
      </c>
      <c r="I835" s="1" t="s">
        <v>2257</v>
      </c>
      <c r="J835" s="1" t="s">
        <v>230</v>
      </c>
    </row>
    <row r="836" spans="1:10" x14ac:dyDescent="0.25">
      <c r="A836" s="1" t="s">
        <v>1243</v>
      </c>
      <c r="B836" s="1" t="s">
        <v>1244</v>
      </c>
      <c r="C836" s="1" t="s">
        <v>12</v>
      </c>
      <c r="D836" s="1">
        <v>24.39</v>
      </c>
      <c r="E836" s="1" t="s">
        <v>1245</v>
      </c>
      <c r="F836" s="1">
        <v>123</v>
      </c>
      <c r="G836" s="1" t="s">
        <v>1246</v>
      </c>
      <c r="H836" s="1">
        <v>5558</v>
      </c>
      <c r="I836" s="1" t="s">
        <v>1247</v>
      </c>
      <c r="J836" s="1" t="s">
        <v>230</v>
      </c>
    </row>
    <row r="837" spans="1:10" x14ac:dyDescent="0.25">
      <c r="A837" s="1" t="s">
        <v>1766</v>
      </c>
      <c r="B837" s="1" t="s">
        <v>1767</v>
      </c>
      <c r="C837" s="1" t="s">
        <v>55</v>
      </c>
      <c r="D837" s="1">
        <v>26.35</v>
      </c>
      <c r="E837" s="1" t="s">
        <v>1768</v>
      </c>
      <c r="F837" s="1">
        <v>127</v>
      </c>
      <c r="G837" s="1" t="s">
        <v>1769</v>
      </c>
      <c r="H837" s="1">
        <v>984</v>
      </c>
      <c r="I837" s="1" t="s">
        <v>1770</v>
      </c>
      <c r="J837" s="1" t="s">
        <v>230</v>
      </c>
    </row>
    <row r="838" spans="1:10" x14ac:dyDescent="0.25">
      <c r="A838" s="3" t="s">
        <v>535</v>
      </c>
      <c r="B838" s="3" t="s">
        <v>587</v>
      </c>
      <c r="C838" s="3" t="s">
        <v>55</v>
      </c>
      <c r="D838" s="3">
        <v>33.520000000000003</v>
      </c>
      <c r="E838" s="3" t="s">
        <v>588</v>
      </c>
      <c r="F838" s="3">
        <v>131</v>
      </c>
      <c r="G838" s="3" t="s">
        <v>589</v>
      </c>
      <c r="H838" s="3">
        <v>2846</v>
      </c>
      <c r="I838" s="3" t="s">
        <v>590</v>
      </c>
      <c r="J838" s="3" t="s">
        <v>230</v>
      </c>
    </row>
    <row r="839" spans="1:10" x14ac:dyDescent="0.25">
      <c r="A839" s="1" t="s">
        <v>361</v>
      </c>
      <c r="B839" s="1" t="s">
        <v>1027</v>
      </c>
      <c r="C839" s="1" t="s">
        <v>12</v>
      </c>
      <c r="D839" s="1">
        <v>34.380000000000003</v>
      </c>
      <c r="E839" s="1" t="s">
        <v>1028</v>
      </c>
      <c r="F839" s="1">
        <v>131</v>
      </c>
      <c r="G839" s="1" t="s">
        <v>1029</v>
      </c>
      <c r="H839" s="1">
        <v>2361</v>
      </c>
      <c r="I839" s="1" t="s">
        <v>1030</v>
      </c>
      <c r="J839" s="1" t="s">
        <v>230</v>
      </c>
    </row>
    <row r="840" spans="1:10" x14ac:dyDescent="0.25">
      <c r="A840" s="1" t="s">
        <v>857</v>
      </c>
      <c r="B840" s="1" t="s">
        <v>858</v>
      </c>
      <c r="C840" s="1" t="s">
        <v>363</v>
      </c>
      <c r="D840" s="1">
        <v>23.75</v>
      </c>
      <c r="E840" s="1" t="s">
        <v>859</v>
      </c>
      <c r="F840" s="1">
        <v>132</v>
      </c>
      <c r="G840" s="1" t="s">
        <v>860</v>
      </c>
      <c r="H840" s="1">
        <v>417</v>
      </c>
      <c r="I840" s="1" t="s">
        <v>861</v>
      </c>
      <c r="J840" s="1" t="s">
        <v>230</v>
      </c>
    </row>
    <row r="841" spans="1:10" x14ac:dyDescent="0.25">
      <c r="A841" s="3" t="s">
        <v>91</v>
      </c>
      <c r="B841" s="3" t="s">
        <v>700</v>
      </c>
      <c r="C841" s="3" t="s">
        <v>12</v>
      </c>
      <c r="D841" s="3">
        <v>38.92</v>
      </c>
      <c r="E841" s="3" t="s">
        <v>701</v>
      </c>
      <c r="F841" s="3">
        <v>141</v>
      </c>
      <c r="G841" s="3" t="s">
        <v>702</v>
      </c>
      <c r="H841" s="3">
        <v>2515</v>
      </c>
      <c r="I841" s="3" t="s">
        <v>703</v>
      </c>
      <c r="J841" s="3" t="s">
        <v>230</v>
      </c>
    </row>
    <row r="842" spans="1:10" x14ac:dyDescent="0.25">
      <c r="A842" s="3" t="s">
        <v>361</v>
      </c>
      <c r="B842" s="3" t="s">
        <v>2236</v>
      </c>
      <c r="C842" s="3" t="s">
        <v>12</v>
      </c>
      <c r="D842" s="3">
        <v>28.68</v>
      </c>
      <c r="E842" s="3" t="s">
        <v>2237</v>
      </c>
      <c r="F842" s="3">
        <v>145</v>
      </c>
      <c r="G842" s="3" t="s">
        <v>2238</v>
      </c>
      <c r="H842" s="3">
        <v>2188</v>
      </c>
      <c r="I842" s="3" t="s">
        <v>2239</v>
      </c>
      <c r="J842" s="3" t="s">
        <v>230</v>
      </c>
    </row>
    <row r="843" spans="1:10" x14ac:dyDescent="0.25">
      <c r="A843" s="1" t="s">
        <v>559</v>
      </c>
      <c r="B843" s="1" t="s">
        <v>560</v>
      </c>
      <c r="C843" s="1" t="s">
        <v>55</v>
      </c>
      <c r="D843" s="1">
        <v>12.78</v>
      </c>
      <c r="E843" s="1" t="s">
        <v>561</v>
      </c>
      <c r="F843" s="1">
        <v>149</v>
      </c>
      <c r="G843" s="1" t="s">
        <v>562</v>
      </c>
      <c r="H843" s="1">
        <v>10268</v>
      </c>
      <c r="I843" s="1" t="s">
        <v>563</v>
      </c>
      <c r="J843" s="1" t="s">
        <v>230</v>
      </c>
    </row>
    <row r="844" spans="1:10" x14ac:dyDescent="0.25">
      <c r="A844" s="1" t="s">
        <v>1190</v>
      </c>
      <c r="B844" s="1" t="s">
        <v>2797</v>
      </c>
      <c r="C844" s="1" t="s">
        <v>12</v>
      </c>
      <c r="D844" s="1">
        <v>45.93</v>
      </c>
      <c r="E844" s="1" t="s">
        <v>2798</v>
      </c>
      <c r="F844" s="1">
        <v>153</v>
      </c>
      <c r="G844" s="1" t="s">
        <v>2799</v>
      </c>
      <c r="H844" s="1">
        <v>417</v>
      </c>
      <c r="I844" s="1" t="s">
        <v>2800</v>
      </c>
      <c r="J844" s="1" t="s">
        <v>230</v>
      </c>
    </row>
    <row r="845" spans="1:10" x14ac:dyDescent="0.25">
      <c r="A845" s="3" t="s">
        <v>389</v>
      </c>
      <c r="B845" s="3" t="s">
        <v>2553</v>
      </c>
      <c r="C845" s="3" t="s">
        <v>12</v>
      </c>
      <c r="D845" s="3">
        <v>16.3</v>
      </c>
      <c r="E845" s="3" t="s">
        <v>2554</v>
      </c>
      <c r="F845" s="3">
        <v>159</v>
      </c>
      <c r="G845" s="3" t="s">
        <v>2555</v>
      </c>
      <c r="H845" s="3">
        <v>1053</v>
      </c>
      <c r="I845" s="3" t="s">
        <v>2556</v>
      </c>
      <c r="J845" s="3" t="s">
        <v>230</v>
      </c>
    </row>
    <row r="846" spans="1:10" x14ac:dyDescent="0.25">
      <c r="A846" s="3" t="s">
        <v>2136</v>
      </c>
      <c r="B846" s="3" t="s">
        <v>2697</v>
      </c>
      <c r="C846" s="3" t="s">
        <v>55</v>
      </c>
      <c r="D846" s="3">
        <v>40.630000000000003</v>
      </c>
      <c r="E846" s="3" t="s">
        <v>2698</v>
      </c>
      <c r="F846" s="3">
        <v>159</v>
      </c>
      <c r="G846" s="3" t="s">
        <v>2699</v>
      </c>
      <c r="H846" s="3">
        <v>847</v>
      </c>
      <c r="I846" s="3" t="s">
        <v>2700</v>
      </c>
      <c r="J846" s="3" t="s">
        <v>230</v>
      </c>
    </row>
    <row r="847" spans="1:10" x14ac:dyDescent="0.25">
      <c r="A847" s="1" t="s">
        <v>1944</v>
      </c>
      <c r="B847" s="1" t="s">
        <v>1945</v>
      </c>
      <c r="C847" s="1" t="s">
        <v>12</v>
      </c>
      <c r="D847" s="1">
        <v>17.25</v>
      </c>
      <c r="E847" s="1" t="s">
        <v>1946</v>
      </c>
      <c r="F847" s="1">
        <v>165</v>
      </c>
      <c r="G847" s="1" t="s">
        <v>1947</v>
      </c>
      <c r="H847" s="1">
        <v>2156</v>
      </c>
      <c r="I847" s="1" t="s">
        <v>1948</v>
      </c>
      <c r="J847" s="1" t="s">
        <v>230</v>
      </c>
    </row>
    <row r="848" spans="1:10" x14ac:dyDescent="0.25">
      <c r="A848" s="3" t="s">
        <v>91</v>
      </c>
      <c r="B848" s="3" t="s">
        <v>1473</v>
      </c>
      <c r="C848" s="3" t="s">
        <v>12</v>
      </c>
      <c r="D848" s="3">
        <v>41.58</v>
      </c>
      <c r="E848" s="3" t="s">
        <v>1474</v>
      </c>
      <c r="F848" s="3">
        <v>174</v>
      </c>
      <c r="G848" s="3" t="s">
        <v>1475</v>
      </c>
      <c r="H848" s="3">
        <v>298</v>
      </c>
      <c r="I848" s="3" t="s">
        <v>1476</v>
      </c>
      <c r="J848" s="3" t="s">
        <v>230</v>
      </c>
    </row>
    <row r="849" spans="1:10" x14ac:dyDescent="0.25">
      <c r="A849" s="3" t="s">
        <v>807</v>
      </c>
      <c r="B849" s="3" t="s">
        <v>808</v>
      </c>
      <c r="C849" s="3" t="s">
        <v>363</v>
      </c>
      <c r="D849" s="3">
        <v>36.590000000000003</v>
      </c>
      <c r="E849" s="3" t="s">
        <v>809</v>
      </c>
      <c r="F849" s="3">
        <v>175</v>
      </c>
      <c r="G849" s="3" t="s">
        <v>810</v>
      </c>
      <c r="H849" s="3">
        <v>931</v>
      </c>
      <c r="I849" s="3" t="s">
        <v>811</v>
      </c>
      <c r="J849" s="3" t="s">
        <v>230</v>
      </c>
    </row>
    <row r="850" spans="1:10" x14ac:dyDescent="0.25">
      <c r="A850" s="3" t="s">
        <v>579</v>
      </c>
      <c r="B850" s="3" t="s">
        <v>580</v>
      </c>
      <c r="C850" s="3" t="s">
        <v>55</v>
      </c>
      <c r="D850" s="3">
        <v>14.75</v>
      </c>
      <c r="E850" s="3" t="s">
        <v>581</v>
      </c>
      <c r="F850" s="3">
        <v>183</v>
      </c>
      <c r="G850" s="3" t="s">
        <v>582</v>
      </c>
      <c r="H850" s="3">
        <v>1999</v>
      </c>
      <c r="I850" s="3" t="s">
        <v>583</v>
      </c>
      <c r="J850" s="3" t="s">
        <v>230</v>
      </c>
    </row>
    <row r="851" spans="1:10" x14ac:dyDescent="0.25">
      <c r="A851" s="3" t="s">
        <v>1457</v>
      </c>
      <c r="B851" s="3" t="s">
        <v>1458</v>
      </c>
      <c r="C851" s="3" t="s">
        <v>55</v>
      </c>
      <c r="D851" s="3">
        <v>22.51</v>
      </c>
      <c r="E851" s="3" t="s">
        <v>1459</v>
      </c>
      <c r="F851" s="3">
        <v>189</v>
      </c>
      <c r="G851" s="3" t="s">
        <v>1460</v>
      </c>
      <c r="H851" s="3">
        <v>3319</v>
      </c>
      <c r="I851" s="3" t="s">
        <v>1461</v>
      </c>
      <c r="J851" s="3" t="s">
        <v>230</v>
      </c>
    </row>
    <row r="852" spans="1:10" x14ac:dyDescent="0.25">
      <c r="A852" s="3" t="s">
        <v>540</v>
      </c>
      <c r="B852" s="3" t="s">
        <v>636</v>
      </c>
      <c r="C852" s="3" t="s">
        <v>12</v>
      </c>
      <c r="D852" s="3">
        <v>25.57</v>
      </c>
      <c r="E852" s="3" t="s">
        <v>637</v>
      </c>
      <c r="F852" s="3">
        <v>194</v>
      </c>
      <c r="G852" s="3" t="s">
        <v>638</v>
      </c>
      <c r="H852" s="3">
        <v>472</v>
      </c>
      <c r="I852" s="3" t="s">
        <v>639</v>
      </c>
      <c r="J852" s="3" t="s">
        <v>230</v>
      </c>
    </row>
    <row r="853" spans="1:10" x14ac:dyDescent="0.25">
      <c r="A853" s="3" t="s">
        <v>1237</v>
      </c>
      <c r="B853" s="3" t="s">
        <v>1238</v>
      </c>
      <c r="C853" s="3" t="s">
        <v>12</v>
      </c>
      <c r="D853" s="3">
        <v>5.99</v>
      </c>
      <c r="E853" s="3" t="s">
        <v>1239</v>
      </c>
      <c r="F853" s="3">
        <v>196</v>
      </c>
      <c r="G853" s="3" t="s">
        <v>1240</v>
      </c>
      <c r="H853" s="3">
        <v>32</v>
      </c>
      <c r="I853" s="3" t="s">
        <v>1241</v>
      </c>
      <c r="J853" s="3" t="s">
        <v>1242</v>
      </c>
    </row>
    <row r="854" spans="1:10" x14ac:dyDescent="0.25">
      <c r="A854" s="3" t="s">
        <v>1580</v>
      </c>
      <c r="B854" s="3" t="s">
        <v>2638</v>
      </c>
      <c r="C854" s="3" t="s">
        <v>12</v>
      </c>
      <c r="D854" s="3">
        <v>24.77</v>
      </c>
      <c r="E854" s="3" t="s">
        <v>2639</v>
      </c>
      <c r="F854" s="3">
        <v>200</v>
      </c>
      <c r="G854" s="3" t="s">
        <v>2640</v>
      </c>
      <c r="H854" s="3">
        <v>1585</v>
      </c>
      <c r="I854" s="3" t="s">
        <v>2641</v>
      </c>
      <c r="J854" s="3" t="s">
        <v>230</v>
      </c>
    </row>
    <row r="855" spans="1:10" x14ac:dyDescent="0.25">
      <c r="A855" s="1" t="s">
        <v>916</v>
      </c>
      <c r="B855" s="1" t="s">
        <v>917</v>
      </c>
      <c r="C855" s="1" t="s">
        <v>12</v>
      </c>
      <c r="D855" s="1">
        <v>20.420000000000002</v>
      </c>
      <c r="E855" s="1" t="s">
        <v>918</v>
      </c>
      <c r="F855" s="1">
        <v>204</v>
      </c>
      <c r="G855" s="1" t="s">
        <v>919</v>
      </c>
      <c r="H855" s="1">
        <v>3525</v>
      </c>
      <c r="I855" s="1" t="s">
        <v>920</v>
      </c>
      <c r="J855" s="1" t="s">
        <v>230</v>
      </c>
    </row>
    <row r="856" spans="1:10" x14ac:dyDescent="0.25">
      <c r="A856" s="1" t="s">
        <v>535</v>
      </c>
      <c r="B856" s="1" t="s">
        <v>3442</v>
      </c>
      <c r="C856" s="1" t="s">
        <v>363</v>
      </c>
      <c r="D856" s="1">
        <v>36.94</v>
      </c>
      <c r="E856" s="1" t="s">
        <v>3234</v>
      </c>
      <c r="F856" s="1">
        <v>214</v>
      </c>
      <c r="G856" s="1" t="s">
        <v>3443</v>
      </c>
      <c r="H856" s="1">
        <v>30</v>
      </c>
      <c r="I856" s="1" t="s">
        <v>3444</v>
      </c>
      <c r="J856" s="1" t="s">
        <v>230</v>
      </c>
    </row>
    <row r="857" spans="1:10" x14ac:dyDescent="0.25">
      <c r="A857" s="3" t="s">
        <v>834</v>
      </c>
      <c r="B857" s="3" t="s">
        <v>835</v>
      </c>
      <c r="C857" s="3" t="s">
        <v>55</v>
      </c>
      <c r="D857" s="3">
        <v>15.99</v>
      </c>
      <c r="E857" s="3" t="s">
        <v>836</v>
      </c>
      <c r="F857" s="3">
        <v>216</v>
      </c>
      <c r="G857" s="3" t="s">
        <v>837</v>
      </c>
      <c r="H857" s="3">
        <v>1107</v>
      </c>
      <c r="I857" s="3" t="s">
        <v>838</v>
      </c>
      <c r="J857" s="3" t="s">
        <v>230</v>
      </c>
    </row>
    <row r="858" spans="1:10" x14ac:dyDescent="0.25">
      <c r="A858" s="1" t="s">
        <v>1787</v>
      </c>
      <c r="B858" s="1" t="s">
        <v>1788</v>
      </c>
      <c r="C858" s="1" t="s">
        <v>12</v>
      </c>
      <c r="D858" s="1">
        <v>24.98</v>
      </c>
      <c r="E858" s="1" t="s">
        <v>1789</v>
      </c>
      <c r="F858" s="1">
        <v>234</v>
      </c>
      <c r="G858" s="1" t="s">
        <v>1790</v>
      </c>
      <c r="H858" s="1">
        <v>888</v>
      </c>
      <c r="I858" s="1" t="s">
        <v>1791</v>
      </c>
      <c r="J858" s="1" t="s">
        <v>230</v>
      </c>
    </row>
    <row r="859" spans="1:10" x14ac:dyDescent="0.25">
      <c r="A859" s="1" t="s">
        <v>1043</v>
      </c>
      <c r="B859" s="1" t="s">
        <v>1044</v>
      </c>
      <c r="C859" s="1" t="s">
        <v>12</v>
      </c>
      <c r="D859" s="1">
        <v>18.940000000000001</v>
      </c>
      <c r="E859" s="1" t="s">
        <v>1045</v>
      </c>
      <c r="F859" s="1">
        <v>235</v>
      </c>
      <c r="G859" s="1" t="s">
        <v>1046</v>
      </c>
      <c r="H859" s="1">
        <v>1804</v>
      </c>
      <c r="I859" s="1" t="s">
        <v>1047</v>
      </c>
      <c r="J859" s="1" t="s">
        <v>230</v>
      </c>
    </row>
    <row r="860" spans="1:10" x14ac:dyDescent="0.25">
      <c r="A860" s="1" t="s">
        <v>1043</v>
      </c>
      <c r="B860" s="1" t="s">
        <v>2649</v>
      </c>
      <c r="C860" s="1" t="s">
        <v>12</v>
      </c>
      <c r="D860" s="1">
        <v>18.899999999999999</v>
      </c>
      <c r="E860" s="1" t="s">
        <v>2650</v>
      </c>
      <c r="F860" s="1">
        <v>245</v>
      </c>
      <c r="G860" s="1" t="s">
        <v>2651</v>
      </c>
      <c r="H860" s="1">
        <v>3860</v>
      </c>
      <c r="I860" s="1" t="s">
        <v>2652</v>
      </c>
      <c r="J860" s="1" t="s">
        <v>230</v>
      </c>
    </row>
    <row r="861" spans="1:10" x14ac:dyDescent="0.25">
      <c r="A861" s="3" t="s">
        <v>361</v>
      </c>
      <c r="B861" s="3" t="s">
        <v>1031</v>
      </c>
      <c r="C861" s="3" t="s">
        <v>12</v>
      </c>
      <c r="D861" s="3">
        <v>24.24</v>
      </c>
      <c r="E861" s="3" t="s">
        <v>1032</v>
      </c>
      <c r="F861" s="3">
        <v>251</v>
      </c>
      <c r="G861" s="3" t="s">
        <v>1033</v>
      </c>
      <c r="H861" s="3">
        <v>3152</v>
      </c>
      <c r="I861" s="3" t="s">
        <v>1034</v>
      </c>
      <c r="J861" s="3" t="s">
        <v>230</v>
      </c>
    </row>
    <row r="862" spans="1:10" x14ac:dyDescent="0.25">
      <c r="A862" s="1" t="s">
        <v>319</v>
      </c>
      <c r="B862" s="1" t="s">
        <v>2579</v>
      </c>
      <c r="C862" s="1" t="s">
        <v>12</v>
      </c>
      <c r="D862" s="1">
        <v>34.090000000000003</v>
      </c>
      <c r="E862" s="1" t="s">
        <v>2580</v>
      </c>
      <c r="F862" s="1">
        <v>252</v>
      </c>
      <c r="G862" s="1" t="s">
        <v>2581</v>
      </c>
      <c r="H862" s="1">
        <v>1429</v>
      </c>
      <c r="I862" s="1" t="s">
        <v>2582</v>
      </c>
      <c r="J862" s="1" t="s">
        <v>230</v>
      </c>
    </row>
    <row r="863" spans="1:10" x14ac:dyDescent="0.25">
      <c r="A863" s="3" t="s">
        <v>135</v>
      </c>
      <c r="B863" s="3" t="s">
        <v>1642</v>
      </c>
      <c r="C863" s="3" t="s">
        <v>12</v>
      </c>
      <c r="D863" s="3">
        <v>15.77</v>
      </c>
      <c r="E863" s="3" t="s">
        <v>1643</v>
      </c>
      <c r="F863" s="3">
        <v>300</v>
      </c>
      <c r="G863" s="3" t="s">
        <v>1644</v>
      </c>
      <c r="H863" s="3">
        <v>67</v>
      </c>
      <c r="I863" s="3" t="s">
        <v>1645</v>
      </c>
      <c r="J863" s="3" t="s">
        <v>140</v>
      </c>
    </row>
    <row r="864" spans="1:10" x14ac:dyDescent="0.25">
      <c r="A864" s="1" t="s">
        <v>135</v>
      </c>
      <c r="B864" s="1" t="s">
        <v>136</v>
      </c>
      <c r="C864" s="1" t="s">
        <v>12</v>
      </c>
      <c r="D864" s="1">
        <v>16.27</v>
      </c>
      <c r="E864" s="1" t="s">
        <v>137</v>
      </c>
      <c r="F864" s="1">
        <v>300</v>
      </c>
      <c r="G864" s="1" t="s">
        <v>138</v>
      </c>
      <c r="H864" s="1">
        <v>38</v>
      </c>
      <c r="I864" s="1" t="s">
        <v>139</v>
      </c>
      <c r="J864" s="1" t="s">
        <v>140</v>
      </c>
    </row>
    <row r="865" spans="1:10" x14ac:dyDescent="0.25">
      <c r="A865" s="3" t="s">
        <v>389</v>
      </c>
      <c r="B865" s="3" t="s">
        <v>1883</v>
      </c>
      <c r="C865" s="3" t="s">
        <v>55</v>
      </c>
      <c r="D865" s="3">
        <v>15.31</v>
      </c>
      <c r="E865" s="3" t="s">
        <v>1884</v>
      </c>
      <c r="F865" s="3">
        <v>331</v>
      </c>
      <c r="G865" s="3" t="s">
        <v>1885</v>
      </c>
      <c r="H865" s="3">
        <v>1927</v>
      </c>
      <c r="I865" s="3" t="s">
        <v>1886</v>
      </c>
      <c r="J865" s="3" t="s">
        <v>230</v>
      </c>
    </row>
    <row r="866" spans="1:10" x14ac:dyDescent="0.25">
      <c r="A866" s="1" t="s">
        <v>361</v>
      </c>
      <c r="B866" s="1" t="s">
        <v>1368</v>
      </c>
      <c r="C866" s="1" t="s">
        <v>363</v>
      </c>
      <c r="D866" s="1">
        <v>29.55</v>
      </c>
      <c r="E866" s="1" t="s">
        <v>1369</v>
      </c>
      <c r="F866" s="1">
        <v>408</v>
      </c>
      <c r="G866" s="1" t="s">
        <v>1370</v>
      </c>
      <c r="H866" s="1">
        <v>886</v>
      </c>
      <c r="I866" s="1" t="s">
        <v>1371</v>
      </c>
      <c r="J866" s="1" t="s">
        <v>230</v>
      </c>
    </row>
    <row r="867" spans="1:10" x14ac:dyDescent="0.25">
      <c r="A867" s="3" t="s">
        <v>438</v>
      </c>
      <c r="B867" s="3" t="s">
        <v>1924</v>
      </c>
      <c r="C867" s="3" t="s">
        <v>12</v>
      </c>
      <c r="D867" s="3">
        <v>42.04</v>
      </c>
      <c r="E867" s="3" t="s">
        <v>1925</v>
      </c>
      <c r="F867" s="3">
        <v>413</v>
      </c>
      <c r="G867" s="3" t="s">
        <v>1926</v>
      </c>
      <c r="H867" s="3">
        <v>413</v>
      </c>
      <c r="I867" s="3" t="s">
        <v>1927</v>
      </c>
      <c r="J867" s="3" t="s">
        <v>230</v>
      </c>
    </row>
    <row r="868" spans="1:10" x14ac:dyDescent="0.25">
      <c r="A868" s="1" t="s">
        <v>761</v>
      </c>
      <c r="B868" s="1" t="s">
        <v>762</v>
      </c>
      <c r="C868" s="1" t="s">
        <v>763</v>
      </c>
      <c r="D868" s="1">
        <v>12.36</v>
      </c>
      <c r="E868" s="1" t="s">
        <v>764</v>
      </c>
      <c r="F868" s="1">
        <v>417</v>
      </c>
      <c r="G868" s="1" t="s">
        <v>765</v>
      </c>
      <c r="H868" s="1">
        <v>1130</v>
      </c>
      <c r="I868" s="1" t="s">
        <v>766</v>
      </c>
      <c r="J868" s="1" t="s">
        <v>230</v>
      </c>
    </row>
    <row r="869" spans="1:10" x14ac:dyDescent="0.25">
      <c r="A869" s="1" t="s">
        <v>327</v>
      </c>
      <c r="B869" s="1" t="s">
        <v>2865</v>
      </c>
      <c r="C869" s="1" t="s">
        <v>104</v>
      </c>
      <c r="D869" s="1">
        <v>6.99</v>
      </c>
      <c r="E869" s="1" t="s">
        <v>2263</v>
      </c>
      <c r="F869" s="1">
        <v>500</v>
      </c>
      <c r="G869" s="1" t="s">
        <v>2866</v>
      </c>
      <c r="H869" s="1">
        <v>170</v>
      </c>
      <c r="I869" s="1" t="s">
        <v>2867</v>
      </c>
      <c r="J869" s="1" t="s">
        <v>2868</v>
      </c>
    </row>
    <row r="870" spans="1:10" x14ac:dyDescent="0.25">
      <c r="A870" s="3" t="s">
        <v>319</v>
      </c>
      <c r="B870" s="3" t="s">
        <v>1063</v>
      </c>
      <c r="C870" s="3" t="s">
        <v>55</v>
      </c>
      <c r="D870" s="3">
        <v>35.729999999999997</v>
      </c>
      <c r="E870" s="3" t="s">
        <v>1064</v>
      </c>
      <c r="F870" s="3">
        <v>557</v>
      </c>
      <c r="G870" s="3" t="s">
        <v>1065</v>
      </c>
      <c r="H870" s="3">
        <v>2590</v>
      </c>
      <c r="I870" s="3" t="s">
        <v>1066</v>
      </c>
      <c r="J870" s="3" t="s">
        <v>230</v>
      </c>
    </row>
    <row r="871" spans="1:10" x14ac:dyDescent="0.25">
      <c r="A871" s="3" t="s">
        <v>97</v>
      </c>
      <c r="B871" s="3" t="s">
        <v>2801</v>
      </c>
      <c r="C871" s="3" t="s">
        <v>12</v>
      </c>
      <c r="D871" s="3">
        <v>4.95</v>
      </c>
      <c r="E871" s="3" t="s">
        <v>2802</v>
      </c>
      <c r="F871" s="3"/>
      <c r="G871" s="3" t="s">
        <v>2803</v>
      </c>
      <c r="H871" s="3">
        <v>287</v>
      </c>
      <c r="I871" s="3" t="s">
        <v>2804</v>
      </c>
      <c r="J871" s="3" t="s">
        <v>754</v>
      </c>
    </row>
    <row r="872" spans="1:10" x14ac:dyDescent="0.25">
      <c r="A872" s="1" t="s">
        <v>2260</v>
      </c>
      <c r="B872" s="1" t="s">
        <v>2261</v>
      </c>
      <c r="C872" s="1" t="s">
        <v>2262</v>
      </c>
      <c r="D872" s="1">
        <v>6.99</v>
      </c>
      <c r="E872" s="1" t="s">
        <v>2263</v>
      </c>
      <c r="F872" s="1"/>
      <c r="G872" s="1" t="s">
        <v>880</v>
      </c>
      <c r="H872" s="1">
        <v>6</v>
      </c>
      <c r="I872" s="1" t="s">
        <v>2264</v>
      </c>
      <c r="J872" s="1" t="s">
        <v>370</v>
      </c>
    </row>
    <row r="873" spans="1:10" x14ac:dyDescent="0.25">
      <c r="A873" s="3" t="s">
        <v>65</v>
      </c>
      <c r="B873" s="3" t="s">
        <v>2214</v>
      </c>
      <c r="C873" s="3" t="s">
        <v>2012</v>
      </c>
      <c r="D873" s="3">
        <v>11.99</v>
      </c>
      <c r="E873" s="3" t="s">
        <v>2215</v>
      </c>
      <c r="F873" s="3"/>
      <c r="G873" s="3" t="s">
        <v>2216</v>
      </c>
      <c r="H873" s="3">
        <v>423</v>
      </c>
      <c r="I873" s="3" t="s">
        <v>2217</v>
      </c>
      <c r="J873" s="3" t="s">
        <v>1289</v>
      </c>
    </row>
    <row r="874" spans="1:10" x14ac:dyDescent="0.25">
      <c r="A874" s="3" t="s">
        <v>2854</v>
      </c>
      <c r="B874" s="3" t="s">
        <v>2855</v>
      </c>
      <c r="C874" s="3" t="s">
        <v>385</v>
      </c>
      <c r="D874" s="3">
        <v>11.99</v>
      </c>
      <c r="E874" s="3" t="s">
        <v>2215</v>
      </c>
      <c r="F874" s="3"/>
      <c r="G874" s="3" t="s">
        <v>2856</v>
      </c>
      <c r="H874" s="3">
        <v>58</v>
      </c>
      <c r="I874" s="3" t="s">
        <v>2857</v>
      </c>
      <c r="J874" s="3" t="s">
        <v>225</v>
      </c>
    </row>
    <row r="875" spans="1:10" x14ac:dyDescent="0.25">
      <c r="A875" s="3" t="s">
        <v>1891</v>
      </c>
      <c r="B875" s="3" t="s">
        <v>2888</v>
      </c>
      <c r="C875" s="3" t="s">
        <v>12</v>
      </c>
      <c r="D875" s="3">
        <v>12.99</v>
      </c>
      <c r="E875" s="3" t="s">
        <v>1215</v>
      </c>
      <c r="F875" s="3"/>
      <c r="G875" s="3" t="s">
        <v>2889</v>
      </c>
      <c r="H875" s="3">
        <v>52</v>
      </c>
      <c r="I875" s="3" t="s">
        <v>2890</v>
      </c>
      <c r="J875" s="3" t="s">
        <v>2404</v>
      </c>
    </row>
    <row r="876" spans="1:10" x14ac:dyDescent="0.25">
      <c r="A876" s="3" t="s">
        <v>319</v>
      </c>
      <c r="B876" s="3" t="s">
        <v>3851</v>
      </c>
      <c r="C876" s="3" t="s">
        <v>12</v>
      </c>
      <c r="D876" s="3">
        <v>13</v>
      </c>
      <c r="E876" s="3" t="s">
        <v>99</v>
      </c>
      <c r="F876" s="3"/>
      <c r="G876" s="3" t="s">
        <v>39</v>
      </c>
      <c r="H876" s="3"/>
      <c r="I876" s="3" t="s">
        <v>39</v>
      </c>
      <c r="J876" s="3" t="s">
        <v>3852</v>
      </c>
    </row>
    <row r="877" spans="1:10" x14ac:dyDescent="0.25">
      <c r="A877" s="3" t="s">
        <v>2400</v>
      </c>
      <c r="B877" s="3" t="s">
        <v>2401</v>
      </c>
      <c r="C877" s="3" t="s">
        <v>2402</v>
      </c>
      <c r="D877" s="3">
        <v>13</v>
      </c>
      <c r="E877" s="3" t="s">
        <v>99</v>
      </c>
      <c r="F877" s="3"/>
      <c r="G877" s="3" t="s">
        <v>1743</v>
      </c>
      <c r="H877" s="3">
        <v>5</v>
      </c>
      <c r="I877" s="3" t="s">
        <v>2403</v>
      </c>
      <c r="J877" s="3" t="s">
        <v>2404</v>
      </c>
    </row>
    <row r="878" spans="1:10" x14ac:dyDescent="0.25">
      <c r="A878" s="3" t="s">
        <v>977</v>
      </c>
      <c r="B878" s="3" t="s">
        <v>978</v>
      </c>
      <c r="C878" s="3" t="s">
        <v>385</v>
      </c>
      <c r="D878" s="3">
        <v>14.89</v>
      </c>
      <c r="E878" s="3" t="s">
        <v>979</v>
      </c>
      <c r="F878" s="3"/>
      <c r="G878" s="3" t="s">
        <v>980</v>
      </c>
      <c r="H878" s="3">
        <v>7331</v>
      </c>
      <c r="I878" s="3" t="s">
        <v>981</v>
      </c>
      <c r="J878" s="3" t="s">
        <v>177</v>
      </c>
    </row>
    <row r="879" spans="1:10" x14ac:dyDescent="0.25">
      <c r="A879" s="3" t="s">
        <v>3658</v>
      </c>
      <c r="B879" s="3" t="s">
        <v>3659</v>
      </c>
      <c r="C879" s="3" t="s">
        <v>510</v>
      </c>
      <c r="D879" s="3">
        <v>14.95</v>
      </c>
      <c r="E879" s="3" t="s">
        <v>1396</v>
      </c>
      <c r="F879" s="3"/>
      <c r="G879" s="3" t="s">
        <v>39</v>
      </c>
      <c r="H879" s="3"/>
      <c r="I879" s="3" t="s">
        <v>39</v>
      </c>
      <c r="J879" s="3" t="s">
        <v>3660</v>
      </c>
    </row>
    <row r="880" spans="1:10" x14ac:dyDescent="0.25">
      <c r="A880" s="3" t="s">
        <v>1394</v>
      </c>
      <c r="B880" s="3" t="s">
        <v>1395</v>
      </c>
      <c r="C880" s="3" t="s">
        <v>12</v>
      </c>
      <c r="D880" s="3">
        <v>14.95</v>
      </c>
      <c r="E880" s="3" t="s">
        <v>1396</v>
      </c>
      <c r="F880" s="3"/>
      <c r="G880" s="3" t="s">
        <v>1397</v>
      </c>
      <c r="H880" s="3">
        <v>17</v>
      </c>
      <c r="I880" s="3" t="s">
        <v>1398</v>
      </c>
      <c r="J880" s="3" t="s">
        <v>1399</v>
      </c>
    </row>
    <row r="881" spans="1:10" x14ac:dyDescent="0.25">
      <c r="A881" s="1" t="s">
        <v>857</v>
      </c>
      <c r="B881" s="1" t="s">
        <v>1595</v>
      </c>
      <c r="C881" s="1" t="s">
        <v>12</v>
      </c>
      <c r="D881" s="1">
        <v>15.88</v>
      </c>
      <c r="E881" s="1" t="s">
        <v>1596</v>
      </c>
      <c r="F881" s="1"/>
      <c r="G881" s="1" t="s">
        <v>1597</v>
      </c>
      <c r="H881" s="1">
        <v>103</v>
      </c>
      <c r="I881" s="1" t="s">
        <v>1598</v>
      </c>
      <c r="J881" s="1" t="s">
        <v>230</v>
      </c>
    </row>
    <row r="882" spans="1:10" x14ac:dyDescent="0.25">
      <c r="A882" s="1" t="s">
        <v>77</v>
      </c>
      <c r="B882" s="1" t="s">
        <v>2826</v>
      </c>
      <c r="C882" s="1" t="s">
        <v>12</v>
      </c>
      <c r="D882" s="1">
        <v>15.99</v>
      </c>
      <c r="E882" s="1" t="s">
        <v>1129</v>
      </c>
      <c r="F882" s="1"/>
      <c r="G882" s="1" t="s">
        <v>2827</v>
      </c>
      <c r="H882" s="1">
        <v>154</v>
      </c>
      <c r="I882" s="1" t="s">
        <v>2828</v>
      </c>
      <c r="J882" s="1" t="s">
        <v>2829</v>
      </c>
    </row>
    <row r="883" spans="1:10" x14ac:dyDescent="0.25">
      <c r="A883" s="3" t="s">
        <v>610</v>
      </c>
      <c r="B883" s="3" t="s">
        <v>3309</v>
      </c>
      <c r="C883" s="3" t="s">
        <v>3310</v>
      </c>
      <c r="D883" s="3">
        <v>17</v>
      </c>
      <c r="E883" s="3" t="s">
        <v>1650</v>
      </c>
      <c r="F883" s="3"/>
      <c r="G883" s="3" t="s">
        <v>39</v>
      </c>
      <c r="H883" s="3"/>
      <c r="I883" s="3" t="s">
        <v>39</v>
      </c>
      <c r="J883" s="3" t="s">
        <v>96</v>
      </c>
    </row>
    <row r="884" spans="1:10" x14ac:dyDescent="0.25">
      <c r="A884" s="1" t="s">
        <v>626</v>
      </c>
      <c r="B884" s="1" t="s">
        <v>2620</v>
      </c>
      <c r="C884" s="1" t="s">
        <v>2621</v>
      </c>
      <c r="D884" s="1">
        <v>18.87</v>
      </c>
      <c r="E884" s="1" t="s">
        <v>2622</v>
      </c>
      <c r="F884" s="1"/>
      <c r="G884" s="1" t="s">
        <v>2014</v>
      </c>
      <c r="H884" s="1">
        <v>1</v>
      </c>
      <c r="I884" s="1" t="s">
        <v>2623</v>
      </c>
      <c r="J884" s="1" t="s">
        <v>2624</v>
      </c>
    </row>
    <row r="885" spans="1:10" x14ac:dyDescent="0.25">
      <c r="A885" s="1" t="s">
        <v>2364</v>
      </c>
      <c r="B885" s="1" t="s">
        <v>2365</v>
      </c>
      <c r="C885" s="1" t="s">
        <v>510</v>
      </c>
      <c r="D885" s="1">
        <v>18.989999999999998</v>
      </c>
      <c r="E885" s="1" t="s">
        <v>2366</v>
      </c>
      <c r="F885" s="1"/>
      <c r="G885" s="1" t="s">
        <v>2053</v>
      </c>
      <c r="H885" s="1">
        <v>2</v>
      </c>
      <c r="I885" s="1" t="s">
        <v>39</v>
      </c>
      <c r="J885" s="1" t="s">
        <v>318</v>
      </c>
    </row>
    <row r="886" spans="1:10" x14ac:dyDescent="0.25">
      <c r="A886" s="1" t="s">
        <v>1818</v>
      </c>
      <c r="B886" s="1" t="s">
        <v>2290</v>
      </c>
      <c r="C886" s="1" t="s">
        <v>12</v>
      </c>
      <c r="D886" s="1">
        <v>19.899999999999999</v>
      </c>
      <c r="E886" s="1" t="s">
        <v>2291</v>
      </c>
      <c r="F886" s="1"/>
      <c r="G886" s="1" t="s">
        <v>2292</v>
      </c>
      <c r="H886" s="1">
        <v>41</v>
      </c>
      <c r="I886" s="1" t="s">
        <v>2293</v>
      </c>
      <c r="J886" s="1" t="s">
        <v>70</v>
      </c>
    </row>
    <row r="887" spans="1:10" x14ac:dyDescent="0.25">
      <c r="A887" s="1" t="s">
        <v>162</v>
      </c>
      <c r="B887" s="1" t="s">
        <v>2298</v>
      </c>
      <c r="C887" s="1" t="s">
        <v>12</v>
      </c>
      <c r="D887" s="1">
        <v>19.95</v>
      </c>
      <c r="E887" s="1" t="s">
        <v>2299</v>
      </c>
      <c r="F887" s="1"/>
      <c r="G887" s="1" t="s">
        <v>1743</v>
      </c>
      <c r="H887" s="1">
        <v>5</v>
      </c>
      <c r="I887" s="1" t="s">
        <v>39</v>
      </c>
      <c r="J887" s="1" t="s">
        <v>2300</v>
      </c>
    </row>
    <row r="888" spans="1:10" x14ac:dyDescent="0.25">
      <c r="A888" s="3" t="s">
        <v>2086</v>
      </c>
      <c r="B888" s="3" t="s">
        <v>2653</v>
      </c>
      <c r="C888" s="3" t="s">
        <v>12</v>
      </c>
      <c r="D888" s="3">
        <v>19.95</v>
      </c>
      <c r="E888" s="3" t="s">
        <v>2299</v>
      </c>
      <c r="F888" s="3"/>
      <c r="G888" s="3" t="s">
        <v>2654</v>
      </c>
      <c r="H888" s="3">
        <v>915</v>
      </c>
      <c r="I888" s="3" t="s">
        <v>2655</v>
      </c>
      <c r="J888" s="3" t="s">
        <v>986</v>
      </c>
    </row>
    <row r="889" spans="1:10" x14ac:dyDescent="0.25">
      <c r="A889" s="1" t="s">
        <v>117</v>
      </c>
      <c r="B889" s="1" t="s">
        <v>1612</v>
      </c>
      <c r="C889" s="1" t="s">
        <v>55</v>
      </c>
      <c r="D889" s="1">
        <v>20</v>
      </c>
      <c r="E889" s="1" t="s">
        <v>1577</v>
      </c>
      <c r="F889" s="1"/>
      <c r="G889" s="1" t="s">
        <v>1613</v>
      </c>
      <c r="H889" s="1">
        <v>26</v>
      </c>
      <c r="I889" s="1" t="s">
        <v>1614</v>
      </c>
      <c r="J889" s="1" t="s">
        <v>1615</v>
      </c>
    </row>
    <row r="890" spans="1:10" x14ac:dyDescent="0.25">
      <c r="A890" s="3" t="s">
        <v>968</v>
      </c>
      <c r="B890" s="3" t="s">
        <v>2183</v>
      </c>
      <c r="C890" s="3" t="s">
        <v>55</v>
      </c>
      <c r="D890" s="3">
        <v>20.67</v>
      </c>
      <c r="E890" s="3" t="s">
        <v>2184</v>
      </c>
      <c r="F890" s="3"/>
      <c r="G890" s="3" t="s">
        <v>2185</v>
      </c>
      <c r="H890" s="3">
        <v>5628</v>
      </c>
      <c r="I890" s="3" t="s">
        <v>2186</v>
      </c>
      <c r="J890" s="3" t="s">
        <v>177</v>
      </c>
    </row>
    <row r="891" spans="1:10" x14ac:dyDescent="0.25">
      <c r="A891" s="3" t="s">
        <v>2115</v>
      </c>
      <c r="B891" s="3" t="s">
        <v>3506</v>
      </c>
      <c r="C891" s="3" t="s">
        <v>363</v>
      </c>
      <c r="D891" s="3">
        <v>20.93</v>
      </c>
      <c r="E891" s="3" t="s">
        <v>3507</v>
      </c>
      <c r="F891" s="3"/>
      <c r="G891" s="3" t="s">
        <v>3508</v>
      </c>
      <c r="H891" s="3">
        <v>243</v>
      </c>
      <c r="I891" s="3" t="s">
        <v>3509</v>
      </c>
      <c r="J891" s="3" t="s">
        <v>230</v>
      </c>
    </row>
    <row r="892" spans="1:10" x14ac:dyDescent="0.25">
      <c r="A892" s="3" t="s">
        <v>478</v>
      </c>
      <c r="B892" s="3" t="s">
        <v>479</v>
      </c>
      <c r="C892" s="3" t="s">
        <v>12</v>
      </c>
      <c r="D892" s="3">
        <v>20.93</v>
      </c>
      <c r="E892" s="3" t="s">
        <v>480</v>
      </c>
      <c r="F892" s="3"/>
      <c r="G892" s="3" t="s">
        <v>481</v>
      </c>
      <c r="H892" s="3">
        <v>1484</v>
      </c>
      <c r="I892" s="3" t="s">
        <v>482</v>
      </c>
      <c r="J892" s="3" t="s">
        <v>177</v>
      </c>
    </row>
    <row r="893" spans="1:10" x14ac:dyDescent="0.25">
      <c r="A893" s="3" t="s">
        <v>3875</v>
      </c>
      <c r="B893" s="3" t="s">
        <v>3876</v>
      </c>
      <c r="C893" s="3" t="s">
        <v>510</v>
      </c>
      <c r="D893" s="3">
        <v>22.09</v>
      </c>
      <c r="E893" s="3" t="s">
        <v>1024</v>
      </c>
      <c r="F893" s="3"/>
      <c r="G893" s="3" t="s">
        <v>2292</v>
      </c>
      <c r="H893" s="3">
        <v>41</v>
      </c>
      <c r="I893" s="3" t="s">
        <v>3877</v>
      </c>
      <c r="J893" s="3" t="s">
        <v>3878</v>
      </c>
    </row>
    <row r="894" spans="1:10" x14ac:dyDescent="0.25">
      <c r="A894" s="3" t="s">
        <v>916</v>
      </c>
      <c r="B894" s="3" t="s">
        <v>3653</v>
      </c>
      <c r="C894" s="3" t="s">
        <v>12</v>
      </c>
      <c r="D894" s="3">
        <v>22.9</v>
      </c>
      <c r="E894" s="3" t="s">
        <v>180</v>
      </c>
      <c r="F894" s="3"/>
      <c r="G894" s="3" t="s">
        <v>3654</v>
      </c>
      <c r="H894" s="3">
        <v>3510</v>
      </c>
      <c r="I894" s="3" t="s">
        <v>3655</v>
      </c>
      <c r="J894" s="3" t="s">
        <v>177</v>
      </c>
    </row>
    <row r="895" spans="1:10" x14ac:dyDescent="0.25">
      <c r="A895" s="1" t="s">
        <v>508</v>
      </c>
      <c r="B895" s="1" t="s">
        <v>2106</v>
      </c>
      <c r="C895" s="1" t="s">
        <v>1280</v>
      </c>
      <c r="D895" s="1">
        <v>23</v>
      </c>
      <c r="E895" s="1" t="s">
        <v>2107</v>
      </c>
      <c r="F895" s="1"/>
      <c r="G895" s="1" t="s">
        <v>2108</v>
      </c>
      <c r="H895" s="1">
        <v>102</v>
      </c>
      <c r="I895" s="1" t="s">
        <v>2109</v>
      </c>
      <c r="J895" s="1" t="s">
        <v>96</v>
      </c>
    </row>
    <row r="896" spans="1:10" x14ac:dyDescent="0.25">
      <c r="A896" s="1" t="s">
        <v>540</v>
      </c>
      <c r="B896" s="1" t="s">
        <v>541</v>
      </c>
      <c r="C896" s="1" t="s">
        <v>12</v>
      </c>
      <c r="D896" s="1">
        <v>23.88</v>
      </c>
      <c r="E896" s="1" t="s">
        <v>542</v>
      </c>
      <c r="F896" s="1"/>
      <c r="G896" s="1" t="s">
        <v>543</v>
      </c>
      <c r="H896" s="1">
        <v>5587</v>
      </c>
      <c r="I896" s="1" t="s">
        <v>544</v>
      </c>
      <c r="J896" s="1" t="s">
        <v>177</v>
      </c>
    </row>
    <row r="897" spans="1:10" x14ac:dyDescent="0.25">
      <c r="A897" s="1" t="s">
        <v>1328</v>
      </c>
      <c r="B897" s="1" t="s">
        <v>2983</v>
      </c>
      <c r="C897" s="1" t="s">
        <v>55</v>
      </c>
      <c r="D897" s="1">
        <v>24</v>
      </c>
      <c r="E897" s="1" t="s">
        <v>2984</v>
      </c>
      <c r="F897" s="1"/>
      <c r="G897" s="1" t="s">
        <v>39</v>
      </c>
      <c r="H897" s="1"/>
      <c r="I897" s="1" t="s">
        <v>39</v>
      </c>
      <c r="J897" s="1" t="s">
        <v>422</v>
      </c>
    </row>
    <row r="898" spans="1:10" x14ac:dyDescent="0.25">
      <c r="A898" s="1" t="s">
        <v>467</v>
      </c>
      <c r="B898" s="1" t="s">
        <v>2232</v>
      </c>
      <c r="C898" s="1" t="s">
        <v>55</v>
      </c>
      <c r="D898" s="1">
        <v>24.04</v>
      </c>
      <c r="E898" s="1" t="s">
        <v>2233</v>
      </c>
      <c r="F898" s="1"/>
      <c r="G898" s="1" t="s">
        <v>2234</v>
      </c>
      <c r="H898" s="1">
        <v>221</v>
      </c>
      <c r="I898" s="1" t="s">
        <v>2235</v>
      </c>
      <c r="J898" s="1" t="s">
        <v>177</v>
      </c>
    </row>
    <row r="899" spans="1:10" x14ac:dyDescent="0.25">
      <c r="A899" s="3" t="s">
        <v>535</v>
      </c>
      <c r="B899" s="3" t="s">
        <v>1048</v>
      </c>
      <c r="C899" s="3" t="s">
        <v>55</v>
      </c>
      <c r="D899" s="3">
        <v>24.51</v>
      </c>
      <c r="E899" s="3" t="s">
        <v>1049</v>
      </c>
      <c r="F899" s="3"/>
      <c r="G899" s="3" t="s">
        <v>1050</v>
      </c>
      <c r="H899" s="3">
        <v>601</v>
      </c>
      <c r="I899" s="3" t="s">
        <v>1051</v>
      </c>
      <c r="J899" s="3" t="s">
        <v>230</v>
      </c>
    </row>
    <row r="900" spans="1:10" x14ac:dyDescent="0.25">
      <c r="A900" s="1" t="s">
        <v>3871</v>
      </c>
      <c r="B900" s="1" t="s">
        <v>3872</v>
      </c>
      <c r="C900" s="1" t="s">
        <v>55</v>
      </c>
      <c r="D900" s="1">
        <v>24.99</v>
      </c>
      <c r="E900" s="1" t="s">
        <v>2789</v>
      </c>
      <c r="F900" s="1"/>
      <c r="G900" s="1" t="s">
        <v>3873</v>
      </c>
      <c r="H900" s="1">
        <v>79</v>
      </c>
      <c r="I900" s="1" t="s">
        <v>3874</v>
      </c>
      <c r="J900" s="1" t="s">
        <v>661</v>
      </c>
    </row>
    <row r="901" spans="1:10" x14ac:dyDescent="0.25">
      <c r="A901" s="3" t="s">
        <v>540</v>
      </c>
      <c r="B901" s="3" t="s">
        <v>2869</v>
      </c>
      <c r="C901" s="3" t="s">
        <v>12</v>
      </c>
      <c r="D901" s="3">
        <v>25.56</v>
      </c>
      <c r="E901" s="3" t="s">
        <v>2870</v>
      </c>
      <c r="F901" s="3"/>
      <c r="G901" s="3" t="s">
        <v>2871</v>
      </c>
      <c r="H901" s="3">
        <v>460</v>
      </c>
      <c r="I901" s="3" t="s">
        <v>2872</v>
      </c>
      <c r="J901" s="3" t="s">
        <v>177</v>
      </c>
    </row>
    <row r="902" spans="1:10" x14ac:dyDescent="0.25">
      <c r="A902" s="3" t="s">
        <v>91</v>
      </c>
      <c r="B902" s="3" t="s">
        <v>2051</v>
      </c>
      <c r="C902" s="3" t="s">
        <v>12</v>
      </c>
      <c r="D902" s="3">
        <v>26</v>
      </c>
      <c r="E902" s="3" t="s">
        <v>2052</v>
      </c>
      <c r="F902" s="3"/>
      <c r="G902" s="3" t="s">
        <v>2053</v>
      </c>
      <c r="H902" s="3">
        <v>2</v>
      </c>
      <c r="I902" s="3" t="s">
        <v>2054</v>
      </c>
      <c r="J902" s="3" t="s">
        <v>458</v>
      </c>
    </row>
    <row r="903" spans="1:10" x14ac:dyDescent="0.25">
      <c r="A903" s="3" t="s">
        <v>540</v>
      </c>
      <c r="B903" s="3" t="s">
        <v>1560</v>
      </c>
      <c r="C903" s="3" t="s">
        <v>12</v>
      </c>
      <c r="D903" s="3">
        <v>26.66</v>
      </c>
      <c r="E903" s="3" t="s">
        <v>1561</v>
      </c>
      <c r="F903" s="3"/>
      <c r="G903" s="3" t="s">
        <v>1562</v>
      </c>
      <c r="H903" s="3">
        <v>17854</v>
      </c>
      <c r="I903" s="3" t="s">
        <v>1563</v>
      </c>
      <c r="J903" s="3" t="s">
        <v>177</v>
      </c>
    </row>
    <row r="904" spans="1:10" x14ac:dyDescent="0.25">
      <c r="A904" s="1" t="s">
        <v>2728</v>
      </c>
      <c r="B904" s="1" t="s">
        <v>2729</v>
      </c>
      <c r="C904" s="1" t="s">
        <v>55</v>
      </c>
      <c r="D904" s="1">
        <v>26.81</v>
      </c>
      <c r="E904" s="1" t="s">
        <v>2730</v>
      </c>
      <c r="F904" s="1"/>
      <c r="G904" s="1" t="s">
        <v>2731</v>
      </c>
      <c r="H904" s="1">
        <v>478</v>
      </c>
      <c r="I904" s="1" t="s">
        <v>2732</v>
      </c>
      <c r="J904" s="1" t="s">
        <v>230</v>
      </c>
    </row>
    <row r="905" spans="1:10" x14ac:dyDescent="0.25">
      <c r="A905" s="1" t="s">
        <v>438</v>
      </c>
      <c r="B905" s="1" t="s">
        <v>1414</v>
      </c>
      <c r="C905" s="1" t="s">
        <v>12</v>
      </c>
      <c r="D905" s="1">
        <v>28.15</v>
      </c>
      <c r="E905" s="1" t="s">
        <v>1415</v>
      </c>
      <c r="F905" s="1"/>
      <c r="G905" s="1" t="s">
        <v>1416</v>
      </c>
      <c r="H905" s="1">
        <v>123</v>
      </c>
      <c r="I905" s="1" t="s">
        <v>1417</v>
      </c>
      <c r="J905" s="1" t="s">
        <v>1418</v>
      </c>
    </row>
    <row r="906" spans="1:10" x14ac:dyDescent="0.25">
      <c r="A906" s="3" t="s">
        <v>2010</v>
      </c>
      <c r="B906" s="3" t="s">
        <v>2011</v>
      </c>
      <c r="C906" s="3" t="s">
        <v>2012</v>
      </c>
      <c r="D906" s="3">
        <v>28.9</v>
      </c>
      <c r="E906" s="3" t="s">
        <v>2013</v>
      </c>
      <c r="F906" s="3"/>
      <c r="G906" s="3" t="s">
        <v>2014</v>
      </c>
      <c r="H906" s="3">
        <v>1</v>
      </c>
      <c r="I906" s="3" t="s">
        <v>39</v>
      </c>
      <c r="J906" s="3" t="s">
        <v>2015</v>
      </c>
    </row>
    <row r="907" spans="1:10" x14ac:dyDescent="0.25">
      <c r="A907" s="1" t="s">
        <v>2575</v>
      </c>
      <c r="B907" s="1" t="s">
        <v>2576</v>
      </c>
      <c r="C907" s="1" t="s">
        <v>12</v>
      </c>
      <c r="D907" s="1">
        <v>29.95</v>
      </c>
      <c r="E907" s="1" t="s">
        <v>1321</v>
      </c>
      <c r="F907" s="1"/>
      <c r="G907" s="1" t="s">
        <v>2014</v>
      </c>
      <c r="H907" s="1">
        <v>1</v>
      </c>
      <c r="I907" s="1" t="s">
        <v>39</v>
      </c>
      <c r="J907" s="1" t="s">
        <v>2577</v>
      </c>
    </row>
    <row r="908" spans="1:10" x14ac:dyDescent="0.25">
      <c r="A908" s="1" t="s">
        <v>39</v>
      </c>
      <c r="B908" s="1" t="s">
        <v>3413</v>
      </c>
      <c r="C908" s="1" t="s">
        <v>39</v>
      </c>
      <c r="D908" s="1">
        <v>29.99</v>
      </c>
      <c r="E908" s="1" t="s">
        <v>61</v>
      </c>
      <c r="F908" s="1"/>
      <c r="G908" s="1" t="s">
        <v>3414</v>
      </c>
      <c r="H908" s="1"/>
      <c r="I908" s="1" t="s">
        <v>3415</v>
      </c>
      <c r="J908" s="1" t="s">
        <v>3416</v>
      </c>
    </row>
    <row r="909" spans="1:10" x14ac:dyDescent="0.25">
      <c r="A909" s="1" t="s">
        <v>53</v>
      </c>
      <c r="B909" s="1" t="s">
        <v>60</v>
      </c>
      <c r="C909" s="1" t="s">
        <v>55</v>
      </c>
      <c r="D909" s="1">
        <v>29.99</v>
      </c>
      <c r="E909" s="1" t="s">
        <v>61</v>
      </c>
      <c r="F909" s="1"/>
      <c r="G909" s="1" t="s">
        <v>62</v>
      </c>
      <c r="H909" s="1">
        <v>251</v>
      </c>
      <c r="I909" s="1" t="s">
        <v>63</v>
      </c>
      <c r="J909" s="1" t="s">
        <v>64</v>
      </c>
    </row>
    <row r="910" spans="1:10" x14ac:dyDescent="0.25">
      <c r="A910" s="1" t="s">
        <v>1580</v>
      </c>
      <c r="B910" s="1" t="s">
        <v>2418</v>
      </c>
      <c r="C910" s="1" t="s">
        <v>12</v>
      </c>
      <c r="D910" s="1">
        <v>31.41</v>
      </c>
      <c r="E910" s="1" t="s">
        <v>2419</v>
      </c>
      <c r="F910" s="1"/>
      <c r="G910" s="1" t="s">
        <v>2420</v>
      </c>
      <c r="H910" s="1">
        <v>5107</v>
      </c>
      <c r="I910" s="1" t="s">
        <v>2421</v>
      </c>
      <c r="J910" s="1" t="s">
        <v>177</v>
      </c>
    </row>
    <row r="911" spans="1:10" x14ac:dyDescent="0.25">
      <c r="A911" s="1" t="s">
        <v>540</v>
      </c>
      <c r="B911" s="1" t="s">
        <v>874</v>
      </c>
      <c r="C911" s="1" t="s">
        <v>12</v>
      </c>
      <c r="D911" s="1">
        <v>32.119999999999997</v>
      </c>
      <c r="E911" s="1" t="s">
        <v>875</v>
      </c>
      <c r="F911" s="1"/>
      <c r="G911" s="1" t="s">
        <v>876</v>
      </c>
      <c r="H911" s="1">
        <v>7018</v>
      </c>
      <c r="I911" s="1" t="s">
        <v>877</v>
      </c>
      <c r="J911" s="1" t="s">
        <v>177</v>
      </c>
    </row>
    <row r="912" spans="1:10" x14ac:dyDescent="0.25">
      <c r="A912" s="3" t="s">
        <v>508</v>
      </c>
      <c r="B912" s="3" t="s">
        <v>1599</v>
      </c>
      <c r="C912" s="3" t="s">
        <v>12</v>
      </c>
      <c r="D912" s="3">
        <v>32.130000000000003</v>
      </c>
      <c r="E912" s="3" t="s">
        <v>1600</v>
      </c>
      <c r="F912" s="3"/>
      <c r="G912" s="3" t="s">
        <v>1601</v>
      </c>
      <c r="H912" s="3">
        <v>3215</v>
      </c>
      <c r="I912" s="3" t="s">
        <v>1602</v>
      </c>
      <c r="J912" s="3" t="s">
        <v>177</v>
      </c>
    </row>
    <row r="913" spans="1:10" x14ac:dyDescent="0.25">
      <c r="A913" s="3" t="s">
        <v>2689</v>
      </c>
      <c r="B913" s="3" t="s">
        <v>2690</v>
      </c>
      <c r="C913" s="3" t="s">
        <v>55</v>
      </c>
      <c r="D913" s="3">
        <v>32.909999999999997</v>
      </c>
      <c r="E913" s="3" t="s">
        <v>2691</v>
      </c>
      <c r="F913" s="3"/>
      <c r="G913" s="3" t="s">
        <v>2692</v>
      </c>
      <c r="H913" s="3">
        <v>435</v>
      </c>
      <c r="I913" s="3" t="s">
        <v>2693</v>
      </c>
      <c r="J913" s="3" t="s">
        <v>230</v>
      </c>
    </row>
    <row r="914" spans="1:10" x14ac:dyDescent="0.25">
      <c r="A914" s="3" t="s">
        <v>610</v>
      </c>
      <c r="B914" s="3" t="s">
        <v>611</v>
      </c>
      <c r="C914" s="3" t="s">
        <v>12</v>
      </c>
      <c r="D914" s="3">
        <v>33</v>
      </c>
      <c r="E914" s="3" t="s">
        <v>612</v>
      </c>
      <c r="F914" s="3"/>
      <c r="G914" s="3" t="s">
        <v>39</v>
      </c>
      <c r="H914" s="3"/>
      <c r="I914" s="3" t="s">
        <v>39</v>
      </c>
      <c r="J914" s="3" t="s">
        <v>613</v>
      </c>
    </row>
    <row r="915" spans="1:10" x14ac:dyDescent="0.25">
      <c r="A915" s="3" t="s">
        <v>319</v>
      </c>
      <c r="B915" s="3" t="s">
        <v>745</v>
      </c>
      <c r="C915" s="3" t="s">
        <v>12</v>
      </c>
      <c r="D915" s="3">
        <v>34.08</v>
      </c>
      <c r="E915" s="3" t="s">
        <v>746</v>
      </c>
      <c r="F915" s="3"/>
      <c r="G915" s="3" t="s">
        <v>747</v>
      </c>
      <c r="H915" s="3">
        <v>4332</v>
      </c>
      <c r="I915" s="3" t="s">
        <v>748</v>
      </c>
      <c r="J915" s="3" t="s">
        <v>177</v>
      </c>
    </row>
    <row r="916" spans="1:10" x14ac:dyDescent="0.25">
      <c r="A916" s="1" t="s">
        <v>508</v>
      </c>
      <c r="B916" s="1" t="s">
        <v>3694</v>
      </c>
      <c r="C916" s="1" t="s">
        <v>510</v>
      </c>
      <c r="D916" s="1">
        <v>34.17</v>
      </c>
      <c r="E916" s="1" t="s">
        <v>3695</v>
      </c>
      <c r="F916" s="1"/>
      <c r="G916" s="1" t="s">
        <v>3696</v>
      </c>
      <c r="H916" s="1">
        <v>349</v>
      </c>
      <c r="I916" s="1" t="s">
        <v>3697</v>
      </c>
      <c r="J916" s="1" t="s">
        <v>96</v>
      </c>
    </row>
    <row r="917" spans="1:10" x14ac:dyDescent="0.25">
      <c r="A917" s="1" t="s">
        <v>438</v>
      </c>
      <c r="B917" s="1" t="s">
        <v>785</v>
      </c>
      <c r="C917" s="1" t="s">
        <v>786</v>
      </c>
      <c r="D917" s="1">
        <v>34.28</v>
      </c>
      <c r="E917" s="1" t="s">
        <v>787</v>
      </c>
      <c r="F917" s="1"/>
      <c r="G917" s="1" t="s">
        <v>788</v>
      </c>
      <c r="H917" s="1">
        <v>5901</v>
      </c>
      <c r="I917" s="1" t="s">
        <v>789</v>
      </c>
      <c r="J917" s="1" t="s">
        <v>177</v>
      </c>
    </row>
    <row r="918" spans="1:10" x14ac:dyDescent="0.25">
      <c r="A918" s="1" t="s">
        <v>361</v>
      </c>
      <c r="B918" s="1" t="s">
        <v>899</v>
      </c>
      <c r="C918" s="1" t="s">
        <v>12</v>
      </c>
      <c r="D918" s="1">
        <v>34.590000000000003</v>
      </c>
      <c r="E918" s="1" t="s">
        <v>900</v>
      </c>
      <c r="F918" s="1"/>
      <c r="G918" s="1" t="s">
        <v>901</v>
      </c>
      <c r="H918" s="1">
        <v>1790</v>
      </c>
      <c r="I918" s="1" t="s">
        <v>748</v>
      </c>
      <c r="J918" s="1" t="s">
        <v>177</v>
      </c>
    </row>
    <row r="919" spans="1:10" x14ac:dyDescent="0.25">
      <c r="A919" s="3" t="s">
        <v>162</v>
      </c>
      <c r="B919" s="3" t="s">
        <v>3245</v>
      </c>
      <c r="C919" s="3" t="s">
        <v>12</v>
      </c>
      <c r="D919" s="3">
        <v>34.76</v>
      </c>
      <c r="E919" s="3" t="s">
        <v>3246</v>
      </c>
      <c r="F919" s="3"/>
      <c r="G919" s="3" t="s">
        <v>3247</v>
      </c>
      <c r="H919" s="3">
        <v>144</v>
      </c>
      <c r="I919" s="3" t="s">
        <v>3248</v>
      </c>
      <c r="J919" s="3" t="s">
        <v>177</v>
      </c>
    </row>
    <row r="920" spans="1:10" x14ac:dyDescent="0.25">
      <c r="A920" s="1" t="s">
        <v>319</v>
      </c>
      <c r="B920" s="1" t="s">
        <v>2006</v>
      </c>
      <c r="C920" s="1" t="s">
        <v>12</v>
      </c>
      <c r="D920" s="1">
        <v>34.93</v>
      </c>
      <c r="E920" s="1" t="s">
        <v>2007</v>
      </c>
      <c r="F920" s="1"/>
      <c r="G920" s="1" t="s">
        <v>2008</v>
      </c>
      <c r="H920" s="1">
        <v>1947</v>
      </c>
      <c r="I920" s="1" t="s">
        <v>2009</v>
      </c>
      <c r="J920" s="1" t="s">
        <v>230</v>
      </c>
    </row>
    <row r="921" spans="1:10" x14ac:dyDescent="0.25">
      <c r="A921" s="3" t="s">
        <v>319</v>
      </c>
      <c r="B921" s="3" t="s">
        <v>632</v>
      </c>
      <c r="C921" s="3" t="s">
        <v>55</v>
      </c>
      <c r="D921" s="3">
        <v>35.08</v>
      </c>
      <c r="E921" s="3" t="s">
        <v>937</v>
      </c>
      <c r="F921" s="3"/>
      <c r="G921" s="3" t="s">
        <v>938</v>
      </c>
      <c r="H921" s="3">
        <v>6191</v>
      </c>
      <c r="I921" s="3" t="s">
        <v>939</v>
      </c>
      <c r="J921" s="3" t="s">
        <v>177</v>
      </c>
    </row>
    <row r="922" spans="1:10" x14ac:dyDescent="0.25">
      <c r="A922" s="3" t="s">
        <v>91</v>
      </c>
      <c r="B922" s="3" t="s">
        <v>952</v>
      </c>
      <c r="C922" s="3" t="s">
        <v>12</v>
      </c>
      <c r="D922" s="3">
        <v>37.19</v>
      </c>
      <c r="E922" s="3" t="s">
        <v>953</v>
      </c>
      <c r="F922" s="3"/>
      <c r="G922" s="3" t="s">
        <v>954</v>
      </c>
      <c r="H922" s="3">
        <v>3080</v>
      </c>
      <c r="I922" s="3" t="s">
        <v>955</v>
      </c>
      <c r="J922" s="3" t="s">
        <v>177</v>
      </c>
    </row>
    <row r="923" spans="1:10" x14ac:dyDescent="0.25">
      <c r="A923" s="3" t="s">
        <v>91</v>
      </c>
      <c r="B923" s="3" t="s">
        <v>2958</v>
      </c>
      <c r="C923" s="3" t="s">
        <v>104</v>
      </c>
      <c r="D923" s="3">
        <v>37.96</v>
      </c>
      <c r="E923" s="3" t="s">
        <v>2959</v>
      </c>
      <c r="F923" s="3"/>
      <c r="G923" s="3" t="s">
        <v>2960</v>
      </c>
      <c r="H923" s="3">
        <v>116</v>
      </c>
      <c r="I923" s="3" t="s">
        <v>2961</v>
      </c>
      <c r="J923" s="3" t="s">
        <v>96</v>
      </c>
    </row>
    <row r="924" spans="1:10" x14ac:dyDescent="0.25">
      <c r="A924" s="1" t="s">
        <v>35</v>
      </c>
      <c r="B924" s="1" t="s">
        <v>3490</v>
      </c>
      <c r="C924" s="1" t="s">
        <v>12</v>
      </c>
      <c r="D924" s="1">
        <v>38</v>
      </c>
      <c r="E924" s="1" t="s">
        <v>1962</v>
      </c>
      <c r="F924" s="1"/>
      <c r="G924" s="1" t="s">
        <v>913</v>
      </c>
      <c r="H924" s="1">
        <v>8</v>
      </c>
      <c r="I924" s="1" t="s">
        <v>3491</v>
      </c>
      <c r="J924" s="1" t="s">
        <v>1413</v>
      </c>
    </row>
    <row r="925" spans="1:10" x14ac:dyDescent="0.25">
      <c r="A925" s="3" t="s">
        <v>319</v>
      </c>
      <c r="B925" s="3" t="s">
        <v>1298</v>
      </c>
      <c r="C925" s="3" t="s">
        <v>12</v>
      </c>
      <c r="D925" s="3">
        <v>38.14</v>
      </c>
      <c r="E925" s="3" t="s">
        <v>1299</v>
      </c>
      <c r="F925" s="3"/>
      <c r="G925" s="3" t="s">
        <v>1300</v>
      </c>
      <c r="H925" s="3">
        <v>725</v>
      </c>
      <c r="I925" s="3" t="s">
        <v>1301</v>
      </c>
      <c r="J925" s="3" t="s">
        <v>230</v>
      </c>
    </row>
    <row r="926" spans="1:10" x14ac:dyDescent="0.25">
      <c r="A926" s="3" t="s">
        <v>2136</v>
      </c>
      <c r="B926" s="3" t="s">
        <v>2733</v>
      </c>
      <c r="C926" s="3" t="s">
        <v>55</v>
      </c>
      <c r="D926" s="3">
        <v>38.76</v>
      </c>
      <c r="E926" s="3" t="s">
        <v>2734</v>
      </c>
      <c r="F926" s="3"/>
      <c r="G926" s="3" t="s">
        <v>2735</v>
      </c>
      <c r="H926" s="3">
        <v>401</v>
      </c>
      <c r="I926" s="3" t="s">
        <v>2736</v>
      </c>
      <c r="J926" s="3" t="s">
        <v>230</v>
      </c>
    </row>
    <row r="927" spans="1:10" x14ac:dyDescent="0.25">
      <c r="A927" s="3" t="s">
        <v>902</v>
      </c>
      <c r="B927" s="3" t="s">
        <v>903</v>
      </c>
      <c r="C927" s="3" t="s">
        <v>12</v>
      </c>
      <c r="D927" s="3">
        <v>39.47</v>
      </c>
      <c r="E927" s="3" t="s">
        <v>904</v>
      </c>
      <c r="F927" s="3"/>
      <c r="G927" s="3" t="s">
        <v>905</v>
      </c>
      <c r="H927" s="3">
        <v>99</v>
      </c>
      <c r="I927" s="3" t="s">
        <v>906</v>
      </c>
      <c r="J927" s="3" t="s">
        <v>661</v>
      </c>
    </row>
    <row r="928" spans="1:10" x14ac:dyDescent="0.25">
      <c r="A928" s="1" t="s">
        <v>53</v>
      </c>
      <c r="B928" s="1" t="s">
        <v>3258</v>
      </c>
      <c r="C928" s="1" t="s">
        <v>55</v>
      </c>
      <c r="D928" s="1">
        <v>39.549999999999997</v>
      </c>
      <c r="E928" s="1" t="s">
        <v>3259</v>
      </c>
      <c r="F928" s="1"/>
      <c r="G928" s="1" t="s">
        <v>3260</v>
      </c>
      <c r="H928" s="1">
        <v>1059</v>
      </c>
      <c r="I928" s="1" t="s">
        <v>3261</v>
      </c>
      <c r="J928" s="1" t="s">
        <v>177</v>
      </c>
    </row>
    <row r="929" spans="1:10" x14ac:dyDescent="0.25">
      <c r="A929" s="3" t="s">
        <v>117</v>
      </c>
      <c r="B929" s="3" t="s">
        <v>1139</v>
      </c>
      <c r="C929" s="3" t="s">
        <v>55</v>
      </c>
      <c r="D929" s="3">
        <v>39.979999999999997</v>
      </c>
      <c r="E929" s="3" t="s">
        <v>1140</v>
      </c>
      <c r="F929" s="3"/>
      <c r="G929" s="3" t="s">
        <v>1141</v>
      </c>
      <c r="H929" s="3">
        <v>3379</v>
      </c>
      <c r="I929" s="3" t="s">
        <v>1142</v>
      </c>
      <c r="J929" s="3" t="s">
        <v>177</v>
      </c>
    </row>
    <row r="930" spans="1:10" x14ac:dyDescent="0.25">
      <c r="A930" s="3" t="s">
        <v>172</v>
      </c>
      <c r="B930" s="3" t="s">
        <v>173</v>
      </c>
      <c r="C930" s="3" t="s">
        <v>12</v>
      </c>
      <c r="D930" s="3">
        <v>40.92</v>
      </c>
      <c r="E930" s="3" t="s">
        <v>174</v>
      </c>
      <c r="F930" s="3"/>
      <c r="G930" s="3" t="s">
        <v>175</v>
      </c>
      <c r="H930" s="3">
        <v>1571</v>
      </c>
      <c r="I930" s="3" t="s">
        <v>176</v>
      </c>
      <c r="J930" s="3" t="s">
        <v>177</v>
      </c>
    </row>
    <row r="931" spans="1:10" x14ac:dyDescent="0.25">
      <c r="A931" s="1" t="s">
        <v>599</v>
      </c>
      <c r="B931" s="1" t="s">
        <v>2055</v>
      </c>
      <c r="C931" s="1" t="s">
        <v>12</v>
      </c>
      <c r="D931" s="1">
        <v>40.99</v>
      </c>
      <c r="E931" s="1" t="s">
        <v>2056</v>
      </c>
      <c r="F931" s="1"/>
      <c r="G931" s="1" t="s">
        <v>2057</v>
      </c>
      <c r="H931" s="1">
        <v>7</v>
      </c>
      <c r="I931" s="1" t="s">
        <v>2058</v>
      </c>
      <c r="J931" s="1" t="s">
        <v>678</v>
      </c>
    </row>
    <row r="932" spans="1:10" x14ac:dyDescent="0.25">
      <c r="A932" s="3" t="s">
        <v>599</v>
      </c>
      <c r="B932" s="3" t="s">
        <v>870</v>
      </c>
      <c r="C932" s="3" t="s">
        <v>12</v>
      </c>
      <c r="D932" s="3">
        <v>41.49</v>
      </c>
      <c r="E932" s="3" t="s">
        <v>871</v>
      </c>
      <c r="F932" s="3"/>
      <c r="G932" s="3" t="s">
        <v>872</v>
      </c>
      <c r="H932" s="3">
        <v>61</v>
      </c>
      <c r="I932" s="3" t="s">
        <v>873</v>
      </c>
      <c r="J932" s="3" t="s">
        <v>76</v>
      </c>
    </row>
    <row r="933" spans="1:10" x14ac:dyDescent="0.25">
      <c r="A933" s="3" t="s">
        <v>599</v>
      </c>
      <c r="B933" s="3" t="s">
        <v>816</v>
      </c>
      <c r="C933" s="3" t="s">
        <v>12</v>
      </c>
      <c r="D933" s="3">
        <v>41.99</v>
      </c>
      <c r="E933" s="3" t="s">
        <v>795</v>
      </c>
      <c r="F933" s="3"/>
      <c r="G933" s="3" t="s">
        <v>817</v>
      </c>
      <c r="H933" s="3">
        <v>220</v>
      </c>
      <c r="I933" s="3" t="s">
        <v>818</v>
      </c>
      <c r="J933" s="3" t="s">
        <v>64</v>
      </c>
    </row>
    <row r="934" spans="1:10" x14ac:dyDescent="0.25">
      <c r="A934" s="3" t="s">
        <v>508</v>
      </c>
      <c r="B934" s="3" t="s">
        <v>2258</v>
      </c>
      <c r="C934" s="3" t="s">
        <v>12</v>
      </c>
      <c r="D934" s="3">
        <v>42</v>
      </c>
      <c r="E934" s="3" t="s">
        <v>696</v>
      </c>
      <c r="F934" s="3"/>
      <c r="G934" s="3" t="s">
        <v>2112</v>
      </c>
      <c r="H934" s="3">
        <v>11</v>
      </c>
      <c r="I934" s="3" t="s">
        <v>2259</v>
      </c>
      <c r="J934" s="3" t="s">
        <v>1653</v>
      </c>
    </row>
    <row r="935" spans="1:10" x14ac:dyDescent="0.25">
      <c r="A935" s="3" t="s">
        <v>91</v>
      </c>
      <c r="B935" s="3" t="s">
        <v>843</v>
      </c>
      <c r="C935" s="3" t="s">
        <v>12</v>
      </c>
      <c r="D935" s="3">
        <v>42.28</v>
      </c>
      <c r="E935" s="3" t="s">
        <v>844</v>
      </c>
      <c r="F935" s="3"/>
      <c r="G935" s="3" t="s">
        <v>845</v>
      </c>
      <c r="H935" s="3">
        <v>796</v>
      </c>
      <c r="I935" s="3" t="s">
        <v>846</v>
      </c>
      <c r="J935" s="3" t="s">
        <v>177</v>
      </c>
    </row>
    <row r="936" spans="1:10" x14ac:dyDescent="0.25">
      <c r="A936" s="1" t="s">
        <v>117</v>
      </c>
      <c r="B936" s="1" t="s">
        <v>2919</v>
      </c>
      <c r="C936" s="1" t="s">
        <v>55</v>
      </c>
      <c r="D936" s="1">
        <v>43.3</v>
      </c>
      <c r="E936" s="1" t="s">
        <v>2920</v>
      </c>
      <c r="F936" s="1"/>
      <c r="G936" s="1" t="s">
        <v>2921</v>
      </c>
      <c r="H936" s="1">
        <v>4845</v>
      </c>
      <c r="I936" s="1" t="s">
        <v>2922</v>
      </c>
      <c r="J936" s="1" t="s">
        <v>177</v>
      </c>
    </row>
    <row r="937" spans="1:10" x14ac:dyDescent="0.25">
      <c r="A937" s="3" t="s">
        <v>117</v>
      </c>
      <c r="B937" s="3" t="s">
        <v>790</v>
      </c>
      <c r="C937" s="3" t="s">
        <v>12</v>
      </c>
      <c r="D937" s="3">
        <v>43.32</v>
      </c>
      <c r="E937" s="3" t="s">
        <v>791</v>
      </c>
      <c r="F937" s="3"/>
      <c r="G937" s="3" t="s">
        <v>792</v>
      </c>
      <c r="H937" s="3">
        <v>252</v>
      </c>
      <c r="I937" s="3" t="s">
        <v>793</v>
      </c>
      <c r="J937" s="3" t="s">
        <v>177</v>
      </c>
    </row>
    <row r="938" spans="1:10" x14ac:dyDescent="0.25">
      <c r="A938" s="3" t="s">
        <v>1526</v>
      </c>
      <c r="B938" s="3" t="s">
        <v>3734</v>
      </c>
      <c r="C938" s="3" t="s">
        <v>55</v>
      </c>
      <c r="D938" s="3">
        <v>43.39</v>
      </c>
      <c r="E938" s="3" t="s">
        <v>3735</v>
      </c>
      <c r="F938" s="3"/>
      <c r="G938" s="3" t="s">
        <v>3736</v>
      </c>
      <c r="H938" s="3">
        <v>678</v>
      </c>
      <c r="I938" s="3" t="s">
        <v>3737</v>
      </c>
      <c r="J938" s="3" t="s">
        <v>230</v>
      </c>
    </row>
    <row r="939" spans="1:10" x14ac:dyDescent="0.25">
      <c r="A939" s="3" t="s">
        <v>10</v>
      </c>
      <c r="B939" s="3" t="s">
        <v>286</v>
      </c>
      <c r="C939" s="3" t="s">
        <v>12</v>
      </c>
      <c r="D939" s="3">
        <v>43.99</v>
      </c>
      <c r="E939" s="3" t="s">
        <v>287</v>
      </c>
      <c r="F939" s="3"/>
      <c r="G939" s="3" t="s">
        <v>288</v>
      </c>
      <c r="H939" s="3">
        <v>166</v>
      </c>
      <c r="I939" s="3" t="s">
        <v>289</v>
      </c>
      <c r="J939" s="3" t="s">
        <v>290</v>
      </c>
    </row>
    <row r="940" spans="1:10" x14ac:dyDescent="0.25">
      <c r="A940" s="3" t="s">
        <v>599</v>
      </c>
      <c r="B940" s="3" t="s">
        <v>1147</v>
      </c>
      <c r="C940" s="3" t="s">
        <v>12</v>
      </c>
      <c r="D940" s="3">
        <v>44.95</v>
      </c>
      <c r="E940" s="3" t="s">
        <v>1148</v>
      </c>
      <c r="F940" s="3"/>
      <c r="G940" s="3" t="s">
        <v>1149</v>
      </c>
      <c r="H940" s="3">
        <v>14</v>
      </c>
      <c r="I940" s="3" t="s">
        <v>1150</v>
      </c>
      <c r="J940" s="3" t="s">
        <v>1151</v>
      </c>
    </row>
    <row r="941" spans="1:10" x14ac:dyDescent="0.25">
      <c r="A941" s="3" t="s">
        <v>1190</v>
      </c>
      <c r="B941" s="3" t="s">
        <v>1209</v>
      </c>
      <c r="C941" s="3" t="s">
        <v>12</v>
      </c>
      <c r="D941" s="3">
        <v>45.92</v>
      </c>
      <c r="E941" s="3" t="s">
        <v>1210</v>
      </c>
      <c r="F941" s="3"/>
      <c r="G941" s="3" t="s">
        <v>1211</v>
      </c>
      <c r="H941" s="3">
        <v>3009</v>
      </c>
      <c r="I941" s="3" t="s">
        <v>1212</v>
      </c>
      <c r="J941" s="3" t="s">
        <v>177</v>
      </c>
    </row>
    <row r="942" spans="1:10" x14ac:dyDescent="0.25">
      <c r="A942" s="1" t="s">
        <v>1102</v>
      </c>
      <c r="B942" s="1" t="s">
        <v>3592</v>
      </c>
      <c r="C942" s="1" t="s">
        <v>55</v>
      </c>
      <c r="D942" s="1">
        <v>45.98</v>
      </c>
      <c r="E942" s="1" t="s">
        <v>3593</v>
      </c>
      <c r="F942" s="1"/>
      <c r="G942" s="1" t="s">
        <v>3594</v>
      </c>
      <c r="H942" s="1">
        <v>425</v>
      </c>
      <c r="I942" s="1" t="s">
        <v>3595</v>
      </c>
      <c r="J942" s="1" t="s">
        <v>177</v>
      </c>
    </row>
    <row r="943" spans="1:10" x14ac:dyDescent="0.25">
      <c r="A943" s="1" t="s">
        <v>53</v>
      </c>
      <c r="B943" s="1" t="s">
        <v>3330</v>
      </c>
      <c r="C943" s="1" t="s">
        <v>12</v>
      </c>
      <c r="D943" s="1">
        <v>45.98</v>
      </c>
      <c r="E943" s="1" t="s">
        <v>3331</v>
      </c>
      <c r="F943" s="1"/>
      <c r="G943" s="1" t="s">
        <v>3332</v>
      </c>
      <c r="H943" s="1">
        <v>5166</v>
      </c>
      <c r="I943" s="1" t="s">
        <v>3333</v>
      </c>
      <c r="J943" s="1" t="s">
        <v>177</v>
      </c>
    </row>
    <row r="944" spans="1:10" x14ac:dyDescent="0.25">
      <c r="A944" s="1" t="s">
        <v>141</v>
      </c>
      <c r="B944" s="1" t="s">
        <v>888</v>
      </c>
      <c r="C944" s="1" t="s">
        <v>12</v>
      </c>
      <c r="D944" s="1">
        <v>45.99</v>
      </c>
      <c r="E944" s="1" t="s">
        <v>1192</v>
      </c>
      <c r="F944" s="1"/>
      <c r="G944" s="1" t="s">
        <v>2439</v>
      </c>
      <c r="H944" s="1">
        <v>27</v>
      </c>
      <c r="I944" s="1" t="s">
        <v>2440</v>
      </c>
      <c r="J944" s="1" t="s">
        <v>146</v>
      </c>
    </row>
    <row r="945" spans="1:10" x14ac:dyDescent="0.25">
      <c r="A945" s="3" t="s">
        <v>53</v>
      </c>
      <c r="B945" s="3" t="s">
        <v>1838</v>
      </c>
      <c r="C945" s="3" t="s">
        <v>55</v>
      </c>
      <c r="D945" s="3">
        <v>46.44</v>
      </c>
      <c r="E945" s="3" t="s">
        <v>1839</v>
      </c>
      <c r="F945" s="3"/>
      <c r="G945" s="3" t="s">
        <v>1840</v>
      </c>
      <c r="H945" s="3">
        <v>2838</v>
      </c>
      <c r="I945" s="3" t="s">
        <v>1841</v>
      </c>
      <c r="J945" s="3" t="s">
        <v>230</v>
      </c>
    </row>
    <row r="946" spans="1:10" x14ac:dyDescent="0.25">
      <c r="A946" s="3" t="s">
        <v>1102</v>
      </c>
      <c r="B946" s="3" t="s">
        <v>1466</v>
      </c>
      <c r="C946" s="3" t="s">
        <v>55</v>
      </c>
      <c r="D946" s="3">
        <v>47.65</v>
      </c>
      <c r="E946" s="3" t="s">
        <v>1467</v>
      </c>
      <c r="F946" s="3"/>
      <c r="G946" s="3" t="s">
        <v>1468</v>
      </c>
      <c r="H946" s="3">
        <v>5349</v>
      </c>
      <c r="I946" s="3" t="s">
        <v>1469</v>
      </c>
      <c r="J946" s="3" t="s">
        <v>177</v>
      </c>
    </row>
    <row r="947" spans="1:10" x14ac:dyDescent="0.25">
      <c r="A947" s="3" t="s">
        <v>1824</v>
      </c>
      <c r="B947" s="3" t="s">
        <v>3080</v>
      </c>
      <c r="C947" s="3" t="s">
        <v>12</v>
      </c>
      <c r="D947" s="3">
        <v>47.66</v>
      </c>
      <c r="E947" s="3" t="s">
        <v>3081</v>
      </c>
      <c r="F947" s="3"/>
      <c r="G947" s="3" t="s">
        <v>2373</v>
      </c>
      <c r="H947" s="3">
        <v>119</v>
      </c>
      <c r="I947" s="3" t="s">
        <v>3082</v>
      </c>
      <c r="J947" s="3" t="s">
        <v>3083</v>
      </c>
    </row>
    <row r="948" spans="1:10" x14ac:dyDescent="0.25">
      <c r="A948" s="3" t="s">
        <v>3135</v>
      </c>
      <c r="B948" s="3" t="s">
        <v>3136</v>
      </c>
      <c r="C948" s="3" t="s">
        <v>3137</v>
      </c>
      <c r="D948" s="3">
        <v>49.99</v>
      </c>
      <c r="E948" s="3" t="s">
        <v>623</v>
      </c>
      <c r="F948" s="3"/>
      <c r="G948" s="3" t="s">
        <v>2112</v>
      </c>
      <c r="H948" s="3">
        <v>11</v>
      </c>
      <c r="I948" s="3" t="s">
        <v>3138</v>
      </c>
      <c r="J948" s="3" t="s">
        <v>318</v>
      </c>
    </row>
    <row r="949" spans="1:10" x14ac:dyDescent="0.25">
      <c r="A949" s="1" t="s">
        <v>3002</v>
      </c>
      <c r="B949" s="1" t="s">
        <v>3003</v>
      </c>
      <c r="C949" s="1" t="s">
        <v>510</v>
      </c>
      <c r="D949" s="1">
        <v>49.99</v>
      </c>
      <c r="E949" s="1" t="s">
        <v>623</v>
      </c>
      <c r="F949" s="1"/>
      <c r="G949" s="1" t="s">
        <v>3004</v>
      </c>
      <c r="H949" s="1">
        <v>35</v>
      </c>
      <c r="I949" s="1" t="s">
        <v>3005</v>
      </c>
      <c r="J949" s="1" t="s">
        <v>739</v>
      </c>
    </row>
    <row r="950" spans="1:10" x14ac:dyDescent="0.25">
      <c r="A950" s="3" t="s">
        <v>117</v>
      </c>
      <c r="B950" s="3" t="s">
        <v>993</v>
      </c>
      <c r="C950" s="3" t="s">
        <v>12</v>
      </c>
      <c r="D950" s="3">
        <v>52.78</v>
      </c>
      <c r="E950" s="3" t="s">
        <v>994</v>
      </c>
      <c r="F950" s="3"/>
      <c r="G950" s="3" t="s">
        <v>995</v>
      </c>
      <c r="H950" s="3">
        <v>3759</v>
      </c>
      <c r="I950" s="3" t="s">
        <v>996</v>
      </c>
      <c r="J950" s="3" t="s">
        <v>177</v>
      </c>
    </row>
    <row r="951" spans="1:10" x14ac:dyDescent="0.25">
      <c r="A951" s="3" t="s">
        <v>162</v>
      </c>
      <c r="B951" s="3" t="s">
        <v>163</v>
      </c>
      <c r="C951" s="3" t="s">
        <v>55</v>
      </c>
      <c r="D951" s="3">
        <v>53.99</v>
      </c>
      <c r="E951" s="3" t="s">
        <v>164</v>
      </c>
      <c r="F951" s="3"/>
      <c r="G951" s="3" t="s">
        <v>165</v>
      </c>
      <c r="H951" s="3">
        <v>54</v>
      </c>
      <c r="I951" s="3" t="s">
        <v>166</v>
      </c>
      <c r="J951" s="3" t="s">
        <v>76</v>
      </c>
    </row>
    <row r="952" spans="1:10" x14ac:dyDescent="0.25">
      <c r="A952" s="1" t="s">
        <v>23</v>
      </c>
      <c r="B952" s="1" t="s">
        <v>564</v>
      </c>
      <c r="C952" s="1" t="s">
        <v>12</v>
      </c>
      <c r="D952" s="1">
        <v>54.42</v>
      </c>
      <c r="E952" s="1" t="s">
        <v>2629</v>
      </c>
      <c r="F952" s="1"/>
      <c r="G952" s="1" t="s">
        <v>2630</v>
      </c>
      <c r="H952" s="1">
        <v>34</v>
      </c>
      <c r="I952" s="1" t="s">
        <v>2631</v>
      </c>
      <c r="J952" s="1" t="s">
        <v>1899</v>
      </c>
    </row>
    <row r="953" spans="1:10" x14ac:dyDescent="0.25">
      <c r="A953" s="3" t="s">
        <v>1110</v>
      </c>
      <c r="B953" s="3" t="s">
        <v>3685</v>
      </c>
      <c r="C953" s="3" t="s">
        <v>510</v>
      </c>
      <c r="D953" s="3">
        <v>54.9</v>
      </c>
      <c r="E953" s="3" t="s">
        <v>998</v>
      </c>
      <c r="F953" s="3"/>
      <c r="G953" s="3" t="s">
        <v>2507</v>
      </c>
      <c r="H953" s="3">
        <v>10</v>
      </c>
      <c r="I953" s="3" t="s">
        <v>3686</v>
      </c>
      <c r="J953" s="3" t="s">
        <v>661</v>
      </c>
    </row>
    <row r="954" spans="1:10" x14ac:dyDescent="0.25">
      <c r="A954" s="3" t="s">
        <v>141</v>
      </c>
      <c r="B954" s="3" t="s">
        <v>142</v>
      </c>
      <c r="C954" s="3" t="s">
        <v>12</v>
      </c>
      <c r="D954" s="3">
        <v>54.95</v>
      </c>
      <c r="E954" s="3" t="s">
        <v>143</v>
      </c>
      <c r="F954" s="3"/>
      <c r="G954" s="3" t="s">
        <v>144</v>
      </c>
      <c r="H954" s="3">
        <v>25</v>
      </c>
      <c r="I954" s="3" t="s">
        <v>145</v>
      </c>
      <c r="J954" s="3" t="s">
        <v>146</v>
      </c>
    </row>
    <row r="955" spans="1:10" x14ac:dyDescent="0.25">
      <c r="A955" s="1" t="s">
        <v>29</v>
      </c>
      <c r="B955" s="1" t="s">
        <v>665</v>
      </c>
      <c r="C955" s="1" t="s">
        <v>12</v>
      </c>
      <c r="D955" s="1">
        <v>54.99</v>
      </c>
      <c r="E955" s="1" t="s">
        <v>666</v>
      </c>
      <c r="F955" s="1"/>
      <c r="G955" s="1" t="s">
        <v>667</v>
      </c>
      <c r="H955" s="1">
        <v>9</v>
      </c>
      <c r="I955" s="1" t="s">
        <v>668</v>
      </c>
      <c r="J955" s="1" t="s">
        <v>669</v>
      </c>
    </row>
    <row r="956" spans="1:10" x14ac:dyDescent="0.25">
      <c r="A956" s="1" t="s">
        <v>172</v>
      </c>
      <c r="B956" s="1" t="s">
        <v>729</v>
      </c>
      <c r="C956" s="1" t="s">
        <v>12</v>
      </c>
      <c r="D956" s="1">
        <v>55.1</v>
      </c>
      <c r="E956" s="1" t="s">
        <v>730</v>
      </c>
      <c r="F956" s="1"/>
      <c r="G956" s="1" t="s">
        <v>731</v>
      </c>
      <c r="H956" s="1">
        <v>39</v>
      </c>
      <c r="I956" s="1" t="s">
        <v>732</v>
      </c>
      <c r="J956" s="1" t="s">
        <v>733</v>
      </c>
    </row>
    <row r="957" spans="1:10" x14ac:dyDescent="0.25">
      <c r="A957" s="3" t="s">
        <v>113</v>
      </c>
      <c r="B957" s="3" t="s">
        <v>878</v>
      </c>
      <c r="C957" s="3" t="s">
        <v>12</v>
      </c>
      <c r="D957" s="3">
        <v>55.39</v>
      </c>
      <c r="E957" s="3" t="s">
        <v>879</v>
      </c>
      <c r="F957" s="3"/>
      <c r="G957" s="3" t="s">
        <v>880</v>
      </c>
      <c r="H957" s="3">
        <v>6</v>
      </c>
      <c r="I957" s="3" t="s">
        <v>881</v>
      </c>
      <c r="J957" s="3" t="s">
        <v>882</v>
      </c>
    </row>
    <row r="958" spans="1:10" x14ac:dyDescent="0.25">
      <c r="A958" s="1" t="s">
        <v>3036</v>
      </c>
      <c r="B958" s="1" t="s">
        <v>3037</v>
      </c>
      <c r="C958" s="1" t="s">
        <v>510</v>
      </c>
      <c r="D958" s="1">
        <v>55.88</v>
      </c>
      <c r="E958" s="1" t="s">
        <v>3038</v>
      </c>
      <c r="F958" s="1"/>
      <c r="G958" s="1" t="s">
        <v>2053</v>
      </c>
      <c r="H958" s="1">
        <v>2</v>
      </c>
      <c r="I958" s="1" t="s">
        <v>39</v>
      </c>
      <c r="J958" s="1" t="s">
        <v>3039</v>
      </c>
    </row>
    <row r="959" spans="1:10" x14ac:dyDescent="0.25">
      <c r="A959" s="3" t="s">
        <v>108</v>
      </c>
      <c r="B959" s="3" t="s">
        <v>2082</v>
      </c>
      <c r="C959" s="3" t="s">
        <v>55</v>
      </c>
      <c r="D959" s="3">
        <v>57.63</v>
      </c>
      <c r="E959" s="3" t="s">
        <v>2083</v>
      </c>
      <c r="F959" s="3"/>
      <c r="G959" s="3" t="s">
        <v>2084</v>
      </c>
      <c r="H959" s="3">
        <v>430</v>
      </c>
      <c r="I959" s="3" t="s">
        <v>2085</v>
      </c>
      <c r="J959" s="3" t="s">
        <v>230</v>
      </c>
    </row>
    <row r="960" spans="1:10" x14ac:dyDescent="0.25">
      <c r="A960" s="1" t="s">
        <v>535</v>
      </c>
      <c r="B960" s="1" t="s">
        <v>1223</v>
      </c>
      <c r="C960" s="1" t="s">
        <v>12</v>
      </c>
      <c r="D960" s="1">
        <v>58.61</v>
      </c>
      <c r="E960" s="1" t="s">
        <v>1224</v>
      </c>
      <c r="F960" s="1"/>
      <c r="G960" s="1" t="s">
        <v>1225</v>
      </c>
      <c r="H960" s="1">
        <v>770</v>
      </c>
      <c r="I960" s="1" t="s">
        <v>1226</v>
      </c>
      <c r="J960" s="1" t="s">
        <v>177</v>
      </c>
    </row>
    <row r="961" spans="1:10" x14ac:dyDescent="0.25">
      <c r="A961" s="1" t="s">
        <v>47</v>
      </c>
      <c r="B961" s="1" t="s">
        <v>48</v>
      </c>
      <c r="C961" s="1" t="s">
        <v>12</v>
      </c>
      <c r="D961" s="1">
        <v>58.99</v>
      </c>
      <c r="E961" s="1" t="s">
        <v>49</v>
      </c>
      <c r="F961" s="1"/>
      <c r="G961" s="1" t="s">
        <v>50</v>
      </c>
      <c r="H961" s="1">
        <v>18</v>
      </c>
      <c r="I961" s="1" t="s">
        <v>51</v>
      </c>
      <c r="J961" s="1" t="s">
        <v>52</v>
      </c>
    </row>
    <row r="962" spans="1:10" x14ac:dyDescent="0.25">
      <c r="A962" s="1" t="s">
        <v>361</v>
      </c>
      <c r="B962" s="1" t="s">
        <v>2371</v>
      </c>
      <c r="C962" s="1" t="s">
        <v>12</v>
      </c>
      <c r="D962" s="1">
        <v>59.32</v>
      </c>
      <c r="E962" s="1" t="s">
        <v>2372</v>
      </c>
      <c r="F962" s="1"/>
      <c r="G962" s="1" t="s">
        <v>2373</v>
      </c>
      <c r="H962" s="1">
        <v>119</v>
      </c>
      <c r="I962" s="1" t="s">
        <v>2374</v>
      </c>
      <c r="J962" s="1" t="s">
        <v>177</v>
      </c>
    </row>
    <row r="963" spans="1:10" x14ac:dyDescent="0.25">
      <c r="A963" s="1" t="s">
        <v>17</v>
      </c>
      <c r="B963" s="1" t="s">
        <v>3218</v>
      </c>
      <c r="C963" s="1" t="s">
        <v>55</v>
      </c>
      <c r="D963" s="1">
        <v>59.99</v>
      </c>
      <c r="E963" s="1" t="s">
        <v>25</v>
      </c>
      <c r="F963" s="1"/>
      <c r="G963" s="1" t="s">
        <v>2112</v>
      </c>
      <c r="H963" s="1">
        <v>11</v>
      </c>
      <c r="I963" s="1" t="s">
        <v>3219</v>
      </c>
      <c r="J963" s="1" t="s">
        <v>3220</v>
      </c>
    </row>
    <row r="964" spans="1:10" x14ac:dyDescent="0.25">
      <c r="A964" s="1" t="s">
        <v>113</v>
      </c>
      <c r="B964" s="1" t="s">
        <v>114</v>
      </c>
      <c r="C964" s="1" t="s">
        <v>12</v>
      </c>
      <c r="D964" s="1">
        <v>59.99</v>
      </c>
      <c r="E964" s="1" t="s">
        <v>25</v>
      </c>
      <c r="F964" s="1"/>
      <c r="G964" s="1" t="s">
        <v>115</v>
      </c>
      <c r="H964" s="1">
        <v>43</v>
      </c>
      <c r="I964" s="1" t="s">
        <v>116</v>
      </c>
      <c r="J964" s="1" t="s">
        <v>70</v>
      </c>
    </row>
    <row r="965" spans="1:10" x14ac:dyDescent="0.25">
      <c r="A965" s="3" t="s">
        <v>47</v>
      </c>
      <c r="B965" s="3" t="s">
        <v>24</v>
      </c>
      <c r="C965" s="3" t="s">
        <v>12</v>
      </c>
      <c r="D965" s="3">
        <v>59.99</v>
      </c>
      <c r="E965" s="3" t="s">
        <v>25</v>
      </c>
      <c r="F965" s="3"/>
      <c r="G965" s="3" t="s">
        <v>913</v>
      </c>
      <c r="H965" s="3">
        <v>8</v>
      </c>
      <c r="I965" s="3" t="s">
        <v>914</v>
      </c>
      <c r="J965" s="3" t="s">
        <v>915</v>
      </c>
    </row>
    <row r="966" spans="1:10" x14ac:dyDescent="0.25">
      <c r="A966" s="1" t="s">
        <v>291</v>
      </c>
      <c r="B966" s="1" t="s">
        <v>1701</v>
      </c>
      <c r="C966" s="1" t="s">
        <v>12</v>
      </c>
      <c r="D966" s="1">
        <v>63</v>
      </c>
      <c r="E966" s="1" t="s">
        <v>1702</v>
      </c>
      <c r="F966" s="1"/>
      <c r="G966" s="1" t="s">
        <v>1703</v>
      </c>
      <c r="H966" s="1">
        <v>4</v>
      </c>
      <c r="I966" s="1" t="s">
        <v>1704</v>
      </c>
      <c r="J966" s="1" t="s">
        <v>1705</v>
      </c>
    </row>
    <row r="967" spans="1:10" x14ac:dyDescent="0.25">
      <c r="A967" s="1" t="s">
        <v>53</v>
      </c>
      <c r="B967" s="1" t="s">
        <v>1630</v>
      </c>
      <c r="C967" s="1" t="s">
        <v>12</v>
      </c>
      <c r="D967" s="1">
        <v>63.99</v>
      </c>
      <c r="E967" s="1" t="s">
        <v>1631</v>
      </c>
      <c r="F967" s="1"/>
      <c r="G967" s="1" t="s">
        <v>1632</v>
      </c>
      <c r="H967" s="1">
        <v>152</v>
      </c>
      <c r="I967" s="1" t="s">
        <v>1633</v>
      </c>
      <c r="J967" s="1" t="s">
        <v>177</v>
      </c>
    </row>
    <row r="968" spans="1:10" x14ac:dyDescent="0.25">
      <c r="A968" s="3" t="s">
        <v>77</v>
      </c>
      <c r="B968" s="3" t="s">
        <v>3818</v>
      </c>
      <c r="C968" s="3" t="s">
        <v>55</v>
      </c>
      <c r="D968" s="3">
        <v>64.58</v>
      </c>
      <c r="E968" s="3" t="s">
        <v>3819</v>
      </c>
      <c r="F968" s="3"/>
      <c r="G968" s="3" t="s">
        <v>3820</v>
      </c>
      <c r="H968" s="3">
        <v>275</v>
      </c>
      <c r="I968" s="3" t="s">
        <v>3821</v>
      </c>
      <c r="J968" s="3" t="s">
        <v>177</v>
      </c>
    </row>
    <row r="969" spans="1:10" x14ac:dyDescent="0.25">
      <c r="A969" s="3" t="s">
        <v>1664</v>
      </c>
      <c r="B969" s="3" t="s">
        <v>1741</v>
      </c>
      <c r="C969" s="3" t="s">
        <v>125</v>
      </c>
      <c r="D969" s="3">
        <v>64.989999999999995</v>
      </c>
      <c r="E969" s="3" t="s">
        <v>1742</v>
      </c>
      <c r="F969" s="3"/>
      <c r="G969" s="3" t="s">
        <v>1743</v>
      </c>
      <c r="H969" s="3">
        <v>5</v>
      </c>
      <c r="I969" s="3" t="s">
        <v>1744</v>
      </c>
      <c r="J969" s="3" t="s">
        <v>1667</v>
      </c>
    </row>
    <row r="970" spans="1:10" x14ac:dyDescent="0.25">
      <c r="A970" s="3" t="s">
        <v>1664</v>
      </c>
      <c r="B970" s="3" t="s">
        <v>1741</v>
      </c>
      <c r="C970" s="3" t="s">
        <v>125</v>
      </c>
      <c r="D970" s="3">
        <v>64.989999999999995</v>
      </c>
      <c r="E970" s="3" t="s">
        <v>1742</v>
      </c>
      <c r="F970" s="3"/>
      <c r="G970" s="3" t="s">
        <v>1743</v>
      </c>
      <c r="H970" s="3">
        <v>5</v>
      </c>
      <c r="I970" s="3" t="s">
        <v>1778</v>
      </c>
      <c r="J970" s="3" t="s">
        <v>1779</v>
      </c>
    </row>
    <row r="971" spans="1:10" x14ac:dyDescent="0.25">
      <c r="A971" s="1" t="s">
        <v>2487</v>
      </c>
      <c r="B971" s="1" t="s">
        <v>3636</v>
      </c>
      <c r="C971" s="1" t="s">
        <v>12</v>
      </c>
      <c r="D971" s="1">
        <v>65.5</v>
      </c>
      <c r="E971" s="1" t="s">
        <v>3637</v>
      </c>
      <c r="F971" s="1"/>
      <c r="G971" s="1" t="s">
        <v>3638</v>
      </c>
      <c r="H971" s="1">
        <v>46</v>
      </c>
      <c r="I971" s="1" t="s">
        <v>3639</v>
      </c>
      <c r="J971" s="1" t="s">
        <v>96</v>
      </c>
    </row>
    <row r="972" spans="1:10" x14ac:dyDescent="0.25">
      <c r="A972" s="3" t="s">
        <v>599</v>
      </c>
      <c r="B972" s="3" t="s">
        <v>2943</v>
      </c>
      <c r="C972" s="3" t="s">
        <v>12</v>
      </c>
      <c r="D972" s="3">
        <v>67.98</v>
      </c>
      <c r="E972" s="3" t="s">
        <v>2944</v>
      </c>
      <c r="F972" s="3"/>
      <c r="G972" s="3" t="s">
        <v>2945</v>
      </c>
      <c r="H972" s="3">
        <v>705</v>
      </c>
      <c r="I972" s="3" t="s">
        <v>2946</v>
      </c>
      <c r="J972" s="3" t="s">
        <v>177</v>
      </c>
    </row>
    <row r="973" spans="1:10" x14ac:dyDescent="0.25">
      <c r="A973" s="3" t="s">
        <v>525</v>
      </c>
      <c r="B973" s="3" t="s">
        <v>1941</v>
      </c>
      <c r="C973" s="3" t="s">
        <v>55</v>
      </c>
      <c r="D973" s="3">
        <v>69.98</v>
      </c>
      <c r="E973" s="3" t="s">
        <v>1942</v>
      </c>
      <c r="F973" s="3"/>
      <c r="G973" s="3" t="s">
        <v>1943</v>
      </c>
      <c r="H973" s="3">
        <v>2663</v>
      </c>
      <c r="I973" s="3" t="s">
        <v>748</v>
      </c>
      <c r="J973" s="3" t="s">
        <v>177</v>
      </c>
    </row>
    <row r="974" spans="1:10" x14ac:dyDescent="0.25">
      <c r="A974" s="1" t="s">
        <v>47</v>
      </c>
      <c r="B974" s="1" t="s">
        <v>2032</v>
      </c>
      <c r="C974" s="1" t="s">
        <v>55</v>
      </c>
      <c r="D974" s="1">
        <v>74.989999999999995</v>
      </c>
      <c r="E974" s="1" t="s">
        <v>2033</v>
      </c>
      <c r="F974" s="1"/>
      <c r="G974" s="1" t="s">
        <v>880</v>
      </c>
      <c r="H974" s="1">
        <v>6</v>
      </c>
      <c r="I974" s="1" t="s">
        <v>2034</v>
      </c>
      <c r="J974" s="1" t="s">
        <v>2035</v>
      </c>
    </row>
    <row r="975" spans="1:10" x14ac:dyDescent="0.25">
      <c r="A975" s="3" t="s">
        <v>3350</v>
      </c>
      <c r="B975" s="3" t="s">
        <v>3351</v>
      </c>
      <c r="C975" s="3" t="s">
        <v>12</v>
      </c>
      <c r="D975" s="3">
        <v>84</v>
      </c>
      <c r="E975" s="3" t="s">
        <v>3352</v>
      </c>
      <c r="F975" s="3"/>
      <c r="G975" s="3" t="s">
        <v>39</v>
      </c>
      <c r="H975" s="3"/>
      <c r="I975" s="3" t="s">
        <v>39</v>
      </c>
      <c r="J975" s="3" t="s">
        <v>2976</v>
      </c>
    </row>
    <row r="976" spans="1:10" x14ac:dyDescent="0.25">
      <c r="A976" s="1" t="s">
        <v>520</v>
      </c>
      <c r="B976" s="1" t="s">
        <v>3139</v>
      </c>
      <c r="C976" s="1" t="s">
        <v>12</v>
      </c>
      <c r="D976" s="1">
        <v>84.97</v>
      </c>
      <c r="E976" s="1" t="s">
        <v>3140</v>
      </c>
      <c r="F976" s="1"/>
      <c r="G976" s="1" t="s">
        <v>3141</v>
      </c>
      <c r="H976" s="1">
        <v>146</v>
      </c>
      <c r="I976" s="1" t="s">
        <v>3142</v>
      </c>
      <c r="J976" s="1" t="s">
        <v>177</v>
      </c>
    </row>
    <row r="977" spans="1:10" x14ac:dyDescent="0.25">
      <c r="A977" s="1" t="s">
        <v>77</v>
      </c>
      <c r="B977" s="1" t="s">
        <v>3738</v>
      </c>
      <c r="C977" s="1" t="s">
        <v>12</v>
      </c>
      <c r="D977" s="1">
        <v>84.98</v>
      </c>
      <c r="E977" s="1" t="s">
        <v>3739</v>
      </c>
      <c r="F977" s="1"/>
      <c r="G977" s="1" t="s">
        <v>3740</v>
      </c>
      <c r="H977" s="1">
        <v>272</v>
      </c>
      <c r="I977" s="1" t="s">
        <v>3741</v>
      </c>
      <c r="J977" s="1" t="s">
        <v>177</v>
      </c>
    </row>
    <row r="978" spans="1:10" x14ac:dyDescent="0.25">
      <c r="A978" s="3" t="s">
        <v>327</v>
      </c>
      <c r="B978" s="3" t="s">
        <v>1324</v>
      </c>
      <c r="C978" s="3" t="s">
        <v>628</v>
      </c>
      <c r="D978" s="3">
        <v>85.56</v>
      </c>
      <c r="E978" s="3" t="s">
        <v>1325</v>
      </c>
      <c r="F978" s="3"/>
      <c r="G978" s="3" t="s">
        <v>1326</v>
      </c>
      <c r="H978" s="3">
        <v>953</v>
      </c>
      <c r="I978" s="3" t="s">
        <v>1327</v>
      </c>
      <c r="J978" s="3" t="s">
        <v>177</v>
      </c>
    </row>
    <row r="979" spans="1:10" x14ac:dyDescent="0.25">
      <c r="A979" s="1" t="s">
        <v>1624</v>
      </c>
      <c r="B979" s="1" t="s">
        <v>3510</v>
      </c>
      <c r="C979" s="1" t="s">
        <v>55</v>
      </c>
      <c r="D979" s="1">
        <v>85.67</v>
      </c>
      <c r="E979" s="1" t="s">
        <v>3511</v>
      </c>
      <c r="F979" s="1"/>
      <c r="G979" s="1" t="s">
        <v>3512</v>
      </c>
      <c r="H979" s="1">
        <v>85</v>
      </c>
      <c r="I979" s="1" t="s">
        <v>3513</v>
      </c>
      <c r="J979" s="1" t="s">
        <v>230</v>
      </c>
    </row>
    <row r="980" spans="1:10" x14ac:dyDescent="0.25">
      <c r="A980" s="1" t="s">
        <v>319</v>
      </c>
      <c r="B980" s="1" t="s">
        <v>3496</v>
      </c>
      <c r="C980" s="1" t="s">
        <v>12</v>
      </c>
      <c r="D980" s="1">
        <v>95</v>
      </c>
      <c r="E980" s="1" t="s">
        <v>3497</v>
      </c>
      <c r="F980" s="1"/>
      <c r="G980" s="1" t="s">
        <v>39</v>
      </c>
      <c r="H980" s="1"/>
      <c r="I980" s="1" t="s">
        <v>39</v>
      </c>
      <c r="J980" s="1" t="s">
        <v>3498</v>
      </c>
    </row>
    <row r="981" spans="1:10" x14ac:dyDescent="0.25">
      <c r="A981" s="3" t="s">
        <v>2110</v>
      </c>
      <c r="B981" s="3" t="s">
        <v>2111</v>
      </c>
      <c r="C981" s="3" t="s">
        <v>12</v>
      </c>
      <c r="D981" s="3">
        <v>99</v>
      </c>
      <c r="E981" s="3" t="s">
        <v>2101</v>
      </c>
      <c r="F981" s="3"/>
      <c r="G981" s="3" t="s">
        <v>2112</v>
      </c>
      <c r="H981" s="3">
        <v>11</v>
      </c>
      <c r="I981" s="3" t="s">
        <v>2113</v>
      </c>
      <c r="J981" s="3" t="s">
        <v>2114</v>
      </c>
    </row>
    <row r="982" spans="1:10" x14ac:dyDescent="0.25">
      <c r="A982" s="3" t="s">
        <v>152</v>
      </c>
      <c r="B982" s="3" t="s">
        <v>2506</v>
      </c>
      <c r="C982" s="3" t="s">
        <v>12</v>
      </c>
      <c r="D982" s="3">
        <v>99.99</v>
      </c>
      <c r="E982" s="3" t="s">
        <v>169</v>
      </c>
      <c r="F982" s="3"/>
      <c r="G982" s="3" t="s">
        <v>2507</v>
      </c>
      <c r="H982" s="3">
        <v>10</v>
      </c>
      <c r="I982" s="3" t="s">
        <v>2508</v>
      </c>
      <c r="J982" s="3" t="s">
        <v>1407</v>
      </c>
    </row>
    <row r="983" spans="1:10" x14ac:dyDescent="0.25">
      <c r="A983" s="1" t="s">
        <v>520</v>
      </c>
      <c r="B983" s="1" t="s">
        <v>2459</v>
      </c>
      <c r="C983" s="1" t="s">
        <v>12</v>
      </c>
      <c r="D983" s="1">
        <v>99.99</v>
      </c>
      <c r="E983" s="1" t="s">
        <v>169</v>
      </c>
      <c r="F983" s="1"/>
      <c r="G983" s="1" t="s">
        <v>2460</v>
      </c>
      <c r="H983" s="1">
        <v>19</v>
      </c>
      <c r="I983" s="1" t="s">
        <v>2461</v>
      </c>
      <c r="J983" s="1" t="s">
        <v>1172</v>
      </c>
    </row>
    <row r="984" spans="1:10" x14ac:dyDescent="0.25">
      <c r="A984" s="1" t="s">
        <v>238</v>
      </c>
      <c r="B984" s="1" t="s">
        <v>1169</v>
      </c>
      <c r="C984" s="1" t="s">
        <v>12</v>
      </c>
      <c r="D984" s="1">
        <v>99.99</v>
      </c>
      <c r="E984" s="1" t="s">
        <v>169</v>
      </c>
      <c r="F984" s="1"/>
      <c r="G984" s="1" t="s">
        <v>1170</v>
      </c>
      <c r="H984" s="1">
        <v>20</v>
      </c>
      <c r="I984" s="1" t="s">
        <v>1171</v>
      </c>
      <c r="J984" s="1" t="s">
        <v>1172</v>
      </c>
    </row>
    <row r="985" spans="1:10" x14ac:dyDescent="0.25">
      <c r="A985" s="3" t="s">
        <v>238</v>
      </c>
      <c r="B985" s="3" t="s">
        <v>1900</v>
      </c>
      <c r="C985" s="3" t="s">
        <v>12</v>
      </c>
      <c r="D985" s="3">
        <v>99.99</v>
      </c>
      <c r="E985" s="3" t="s">
        <v>169</v>
      </c>
      <c r="F985" s="3"/>
      <c r="G985" s="3" t="s">
        <v>1170</v>
      </c>
      <c r="H985" s="3">
        <v>20</v>
      </c>
      <c r="I985" s="3" t="s">
        <v>1901</v>
      </c>
      <c r="J985" s="3" t="s">
        <v>1172</v>
      </c>
    </row>
    <row r="986" spans="1:10" x14ac:dyDescent="0.25">
      <c r="A986" s="3" t="s">
        <v>152</v>
      </c>
      <c r="B986" s="3" t="s">
        <v>3216</v>
      </c>
      <c r="C986" s="3" t="s">
        <v>12</v>
      </c>
      <c r="D986" s="3">
        <v>99.99</v>
      </c>
      <c r="E986" s="3" t="s">
        <v>169</v>
      </c>
      <c r="F986" s="3"/>
      <c r="G986" s="3" t="s">
        <v>2057</v>
      </c>
      <c r="H986" s="3">
        <v>7</v>
      </c>
      <c r="I986" s="3" t="s">
        <v>3217</v>
      </c>
      <c r="J986" s="3" t="s">
        <v>1407</v>
      </c>
    </row>
    <row r="987" spans="1:10" x14ac:dyDescent="0.25">
      <c r="A987" s="1" t="s">
        <v>238</v>
      </c>
      <c r="B987" s="1" t="s">
        <v>3044</v>
      </c>
      <c r="C987" s="1" t="s">
        <v>12</v>
      </c>
      <c r="D987" s="1">
        <v>100</v>
      </c>
      <c r="E987" s="1" t="s">
        <v>3045</v>
      </c>
      <c r="F987" s="1"/>
      <c r="G987" s="1" t="s">
        <v>3046</v>
      </c>
      <c r="H987" s="1">
        <v>12</v>
      </c>
      <c r="I987" s="1" t="s">
        <v>3047</v>
      </c>
      <c r="J987" s="1" t="s">
        <v>688</v>
      </c>
    </row>
    <row r="988" spans="1:10" x14ac:dyDescent="0.25">
      <c r="A988" s="3" t="s">
        <v>520</v>
      </c>
      <c r="B988" s="3" t="s">
        <v>2647</v>
      </c>
      <c r="C988" s="3" t="s">
        <v>12</v>
      </c>
      <c r="D988" s="3">
        <v>100.99</v>
      </c>
      <c r="E988" s="3" t="s">
        <v>263</v>
      </c>
      <c r="F988" s="3"/>
      <c r="G988" s="3" t="s">
        <v>2507</v>
      </c>
      <c r="H988" s="3">
        <v>10</v>
      </c>
      <c r="I988" s="3" t="s">
        <v>2648</v>
      </c>
      <c r="J988" s="3" t="s">
        <v>688</v>
      </c>
    </row>
    <row r="989" spans="1:10" x14ac:dyDescent="0.25">
      <c r="A989" s="1" t="s">
        <v>684</v>
      </c>
      <c r="B989" s="1" t="s">
        <v>685</v>
      </c>
      <c r="C989" s="1" t="s">
        <v>12</v>
      </c>
      <c r="D989" s="1">
        <v>100.99</v>
      </c>
      <c r="E989" s="1" t="s">
        <v>263</v>
      </c>
      <c r="F989" s="1"/>
      <c r="G989" s="1" t="s">
        <v>686</v>
      </c>
      <c r="H989" s="1">
        <v>13</v>
      </c>
      <c r="I989" s="1" t="s">
        <v>687</v>
      </c>
      <c r="J989" s="1" t="s">
        <v>688</v>
      </c>
    </row>
    <row r="990" spans="1:10" x14ac:dyDescent="0.25">
      <c r="A990" s="3" t="s">
        <v>152</v>
      </c>
      <c r="B990" s="3" t="s">
        <v>1403</v>
      </c>
      <c r="C990" s="3" t="s">
        <v>1404</v>
      </c>
      <c r="D990" s="3">
        <v>100.99</v>
      </c>
      <c r="E990" s="3" t="s">
        <v>263</v>
      </c>
      <c r="F990" s="3"/>
      <c r="G990" s="3" t="s">
        <v>1405</v>
      </c>
      <c r="H990" s="3">
        <v>15</v>
      </c>
      <c r="I990" s="3" t="s">
        <v>1406</v>
      </c>
      <c r="J990" s="3" t="s">
        <v>1407</v>
      </c>
    </row>
    <row r="991" spans="1:10" x14ac:dyDescent="0.25">
      <c r="A991" s="1" t="s">
        <v>238</v>
      </c>
      <c r="B991" s="1" t="s">
        <v>3113</v>
      </c>
      <c r="C991" s="1" t="s">
        <v>12</v>
      </c>
      <c r="D991" s="1">
        <v>100.99</v>
      </c>
      <c r="E991" s="1" t="s">
        <v>263</v>
      </c>
      <c r="F991" s="1"/>
      <c r="G991" s="1" t="s">
        <v>1405</v>
      </c>
      <c r="H991" s="1">
        <v>15</v>
      </c>
      <c r="I991" s="1" t="s">
        <v>3114</v>
      </c>
      <c r="J991" s="1" t="s">
        <v>1407</v>
      </c>
    </row>
    <row r="992" spans="1:10" x14ac:dyDescent="0.25">
      <c r="A992" s="3" t="s">
        <v>152</v>
      </c>
      <c r="B992" s="3" t="s">
        <v>3806</v>
      </c>
      <c r="C992" s="3" t="s">
        <v>12</v>
      </c>
      <c r="D992" s="3">
        <v>100.99</v>
      </c>
      <c r="E992" s="3" t="s">
        <v>263</v>
      </c>
      <c r="F992" s="3"/>
      <c r="G992" s="3" t="s">
        <v>1397</v>
      </c>
      <c r="H992" s="3">
        <v>17</v>
      </c>
      <c r="I992" s="3" t="s">
        <v>3807</v>
      </c>
      <c r="J992" s="3" t="s">
        <v>1407</v>
      </c>
    </row>
    <row r="993" spans="1:10" x14ac:dyDescent="0.25">
      <c r="A993" s="3" t="s">
        <v>152</v>
      </c>
      <c r="B993" s="3" t="s">
        <v>2719</v>
      </c>
      <c r="C993" s="3" t="s">
        <v>12</v>
      </c>
      <c r="D993" s="3">
        <v>100.99</v>
      </c>
      <c r="E993" s="3" t="s">
        <v>263</v>
      </c>
      <c r="F993" s="3"/>
      <c r="G993" s="3" t="s">
        <v>731</v>
      </c>
      <c r="H993" s="3">
        <v>39</v>
      </c>
      <c r="I993" s="3" t="s">
        <v>2720</v>
      </c>
      <c r="J993" s="3" t="s">
        <v>266</v>
      </c>
    </row>
    <row r="994" spans="1:10" x14ac:dyDescent="0.25">
      <c r="A994" s="1" t="s">
        <v>520</v>
      </c>
      <c r="B994" s="1" t="s">
        <v>576</v>
      </c>
      <c r="C994" s="1" t="s">
        <v>12</v>
      </c>
      <c r="D994" s="1">
        <v>100.99</v>
      </c>
      <c r="E994" s="1" t="s">
        <v>263</v>
      </c>
      <c r="F994" s="1"/>
      <c r="G994" s="1" t="s">
        <v>577</v>
      </c>
      <c r="H994" s="1">
        <v>47</v>
      </c>
      <c r="I994" s="1" t="s">
        <v>578</v>
      </c>
      <c r="J994" s="1" t="s">
        <v>266</v>
      </c>
    </row>
    <row r="995" spans="1:10" x14ac:dyDescent="0.25">
      <c r="A995" s="1" t="s">
        <v>238</v>
      </c>
      <c r="B995" s="1" t="s">
        <v>591</v>
      </c>
      <c r="C995" s="1" t="s">
        <v>12</v>
      </c>
      <c r="D995" s="1">
        <v>100.99</v>
      </c>
      <c r="E995" s="1" t="s">
        <v>263</v>
      </c>
      <c r="F995" s="1"/>
      <c r="G995" s="1" t="s">
        <v>592</v>
      </c>
      <c r="H995" s="1">
        <v>48</v>
      </c>
      <c r="I995" s="1" t="s">
        <v>593</v>
      </c>
      <c r="J995" s="1" t="s">
        <v>266</v>
      </c>
    </row>
    <row r="996" spans="1:10" x14ac:dyDescent="0.25">
      <c r="A996" s="1" t="s">
        <v>152</v>
      </c>
      <c r="B996" s="1" t="s">
        <v>262</v>
      </c>
      <c r="C996" s="1" t="s">
        <v>12</v>
      </c>
      <c r="D996" s="1">
        <v>100.99</v>
      </c>
      <c r="E996" s="1" t="s">
        <v>263</v>
      </c>
      <c r="F996" s="1"/>
      <c r="G996" s="1" t="s">
        <v>264</v>
      </c>
      <c r="H996" s="1">
        <v>49</v>
      </c>
      <c r="I996" s="1" t="s">
        <v>265</v>
      </c>
      <c r="J996" s="1" t="s">
        <v>266</v>
      </c>
    </row>
    <row r="997" spans="1:10" x14ac:dyDescent="0.25">
      <c r="A997" s="1" t="s">
        <v>29</v>
      </c>
      <c r="B997" s="1" t="s">
        <v>3846</v>
      </c>
      <c r="C997" s="1" t="s">
        <v>3847</v>
      </c>
      <c r="D997" s="1">
        <v>124.99</v>
      </c>
      <c r="E997" s="1" t="s">
        <v>3848</v>
      </c>
      <c r="F997" s="1"/>
      <c r="G997" s="1" t="s">
        <v>3849</v>
      </c>
      <c r="H997" s="1">
        <v>3</v>
      </c>
      <c r="I997" s="1" t="s">
        <v>3850</v>
      </c>
      <c r="J997" s="1" t="s">
        <v>34</v>
      </c>
    </row>
    <row r="998" spans="1:10" x14ac:dyDescent="0.25">
      <c r="A998" s="1" t="s">
        <v>2525</v>
      </c>
      <c r="B998" s="1" t="s">
        <v>2526</v>
      </c>
      <c r="C998" s="1" t="s">
        <v>510</v>
      </c>
      <c r="D998" s="1">
        <v>140</v>
      </c>
      <c r="E998" s="1" t="s">
        <v>2527</v>
      </c>
      <c r="F998" s="1"/>
      <c r="G998" s="1" t="s">
        <v>39</v>
      </c>
      <c r="H998" s="1"/>
      <c r="I998" s="1" t="s">
        <v>39</v>
      </c>
      <c r="J998" s="1" t="s">
        <v>285</v>
      </c>
    </row>
    <row r="999" spans="1:10" x14ac:dyDescent="0.25">
      <c r="A999" s="3" t="s">
        <v>3499</v>
      </c>
      <c r="B999" s="3" t="s">
        <v>3500</v>
      </c>
      <c r="C999" s="3" t="s">
        <v>12</v>
      </c>
      <c r="D999" s="3">
        <v>150</v>
      </c>
      <c r="E999" s="3" t="s">
        <v>2325</v>
      </c>
      <c r="F999" s="3"/>
      <c r="G999" s="3" t="s">
        <v>3501</v>
      </c>
      <c r="H999" s="3">
        <v>62</v>
      </c>
      <c r="I999" s="3" t="s">
        <v>3502</v>
      </c>
      <c r="J999" s="3" t="s">
        <v>64</v>
      </c>
    </row>
    <row r="1000" spans="1:10" x14ac:dyDescent="0.25">
      <c r="A1000" s="3" t="s">
        <v>1143</v>
      </c>
      <c r="B1000" s="3" t="s">
        <v>1813</v>
      </c>
      <c r="C1000" s="3" t="s">
        <v>12</v>
      </c>
      <c r="D1000" s="3">
        <v>269</v>
      </c>
      <c r="E1000" s="3" t="s">
        <v>1814</v>
      </c>
      <c r="F1000" s="3"/>
      <c r="G1000" s="3" t="s">
        <v>1815</v>
      </c>
      <c r="H1000" s="3">
        <v>59</v>
      </c>
      <c r="I1000" s="3" t="s">
        <v>1816</v>
      </c>
      <c r="J1000" s="3" t="s">
        <v>1817</v>
      </c>
    </row>
    <row r="1001" spans="1:10" x14ac:dyDescent="0.25">
      <c r="A1001" s="1" t="s">
        <v>1891</v>
      </c>
      <c r="B1001" s="1" t="s">
        <v>3156</v>
      </c>
      <c r="C1001" s="1" t="s">
        <v>12</v>
      </c>
      <c r="D1001" s="1">
        <v>275</v>
      </c>
      <c r="E1001" s="1" t="s">
        <v>3157</v>
      </c>
      <c r="F1001" s="1"/>
      <c r="G1001" s="1" t="s">
        <v>1703</v>
      </c>
      <c r="H1001" s="1">
        <v>4</v>
      </c>
      <c r="I1001" s="1" t="s">
        <v>3158</v>
      </c>
      <c r="J1001" s="1" t="s">
        <v>3159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2AEF9-1342-496F-961E-358F6D271630}">
  <sheetPr codeName="Arkusz3"/>
  <dimension ref="A1:J1001"/>
  <sheetViews>
    <sheetView workbookViewId="0">
      <selection activeCell="P17" sqref="P17"/>
    </sheetView>
  </sheetViews>
  <sheetFormatPr defaultRowHeight="15" x14ac:dyDescent="0.25"/>
  <cols>
    <col min="1" max="1" width="13.5703125" customWidth="1"/>
    <col min="2" max="2" width="14.7109375" customWidth="1"/>
    <col min="3" max="3" width="12.140625" customWidth="1"/>
    <col min="4" max="4" width="7.85546875" bestFit="1" customWidth="1"/>
    <col min="5" max="5" width="8.7109375" customWidth="1"/>
    <col min="6" max="6" width="5.28515625" customWidth="1"/>
    <col min="7" max="7" width="10.140625" customWidth="1"/>
    <col min="8" max="8" width="7.140625" bestFit="1" customWidth="1"/>
    <col min="9" max="9" width="16.42578125" customWidth="1"/>
    <col min="10" max="10" width="37.5703125" customWidth="1"/>
  </cols>
  <sheetData>
    <row r="1" spans="1:10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</row>
    <row r="2" spans="1:10" x14ac:dyDescent="0.25">
      <c r="A2" s="11" t="s">
        <v>525</v>
      </c>
      <c r="B2" s="11" t="s">
        <v>3925</v>
      </c>
      <c r="C2" s="11" t="s">
        <v>55</v>
      </c>
      <c r="D2" s="11">
        <v>44.99</v>
      </c>
      <c r="E2" s="11" t="s">
        <v>974</v>
      </c>
      <c r="F2" s="11">
        <v>2</v>
      </c>
      <c r="G2" s="11" t="s">
        <v>3926</v>
      </c>
      <c r="H2" s="11">
        <v>159</v>
      </c>
      <c r="I2" s="11" t="s">
        <v>3927</v>
      </c>
      <c r="J2" s="11" t="s">
        <v>1342</v>
      </c>
    </row>
    <row r="3" spans="1:10" x14ac:dyDescent="0.25">
      <c r="A3" s="11" t="s">
        <v>1829</v>
      </c>
      <c r="B3" s="11" t="s">
        <v>3961</v>
      </c>
      <c r="C3" s="11" t="s">
        <v>3962</v>
      </c>
      <c r="D3" s="11">
        <v>68.989999999999995</v>
      </c>
      <c r="E3" s="11" t="s">
        <v>3963</v>
      </c>
      <c r="F3" s="11">
        <v>2</v>
      </c>
      <c r="G3" s="11" t="s">
        <v>88</v>
      </c>
      <c r="H3" s="11">
        <v>20</v>
      </c>
      <c r="I3" s="11" t="s">
        <v>3964</v>
      </c>
      <c r="J3" s="11" t="s">
        <v>254</v>
      </c>
    </row>
    <row r="4" spans="1:10" x14ac:dyDescent="0.25">
      <c r="A4" s="9" t="s">
        <v>53</v>
      </c>
      <c r="B4" s="9" t="s">
        <v>3993</v>
      </c>
      <c r="C4" s="9" t="s">
        <v>55</v>
      </c>
      <c r="D4" s="9">
        <v>35.99</v>
      </c>
      <c r="E4" s="9" t="s">
        <v>3994</v>
      </c>
      <c r="F4" s="9">
        <v>2</v>
      </c>
      <c r="G4" s="9" t="s">
        <v>3995</v>
      </c>
      <c r="H4" s="9">
        <v>43</v>
      </c>
      <c r="I4" s="9" t="s">
        <v>3996</v>
      </c>
      <c r="J4" s="9" t="s">
        <v>3997</v>
      </c>
    </row>
    <row r="5" spans="1:10" x14ac:dyDescent="0.25">
      <c r="A5" s="11" t="s">
        <v>3998</v>
      </c>
      <c r="B5" s="11" t="s">
        <v>4007</v>
      </c>
      <c r="C5" s="11" t="s">
        <v>12</v>
      </c>
      <c r="D5" s="11">
        <v>87.99</v>
      </c>
      <c r="E5" s="11" t="s">
        <v>4008</v>
      </c>
      <c r="F5" s="11">
        <v>2</v>
      </c>
      <c r="G5" s="11" t="s">
        <v>1400</v>
      </c>
      <c r="H5" s="11">
        <v>4</v>
      </c>
      <c r="I5" s="11" t="s">
        <v>39</v>
      </c>
      <c r="J5" s="11" t="s">
        <v>4009</v>
      </c>
    </row>
    <row r="6" spans="1:10" x14ac:dyDescent="0.25">
      <c r="A6" s="9" t="s">
        <v>525</v>
      </c>
      <c r="B6" s="9" t="s">
        <v>4114</v>
      </c>
      <c r="C6" s="9" t="s">
        <v>12</v>
      </c>
      <c r="D6" s="9">
        <v>68.989999999999995</v>
      </c>
      <c r="E6" s="9" t="s">
        <v>3963</v>
      </c>
      <c r="F6" s="9">
        <v>2</v>
      </c>
      <c r="G6" s="9" t="s">
        <v>4115</v>
      </c>
      <c r="H6" s="9">
        <v>99</v>
      </c>
      <c r="I6" s="9" t="s">
        <v>4116</v>
      </c>
      <c r="J6" s="9" t="s">
        <v>4117</v>
      </c>
    </row>
    <row r="7" spans="1:10" x14ac:dyDescent="0.25">
      <c r="A7" s="11" t="s">
        <v>71</v>
      </c>
      <c r="B7" s="11" t="s">
        <v>4149</v>
      </c>
      <c r="C7" s="11" t="s">
        <v>4150</v>
      </c>
      <c r="D7" s="11">
        <v>60.99</v>
      </c>
      <c r="E7" s="11" t="s">
        <v>82</v>
      </c>
      <c r="F7" s="11">
        <v>2</v>
      </c>
      <c r="G7" s="11" t="s">
        <v>4151</v>
      </c>
      <c r="H7" s="11">
        <v>35</v>
      </c>
      <c r="I7" s="11" t="s">
        <v>4152</v>
      </c>
      <c r="J7" s="11" t="s">
        <v>571</v>
      </c>
    </row>
    <row r="8" spans="1:10" x14ac:dyDescent="0.25">
      <c r="A8" s="11" t="s">
        <v>525</v>
      </c>
      <c r="B8" s="11" t="s">
        <v>4217</v>
      </c>
      <c r="C8" s="11" t="s">
        <v>12</v>
      </c>
      <c r="D8" s="11">
        <v>70.989999999999995</v>
      </c>
      <c r="E8" s="11" t="s">
        <v>4218</v>
      </c>
      <c r="F8" s="11">
        <v>2</v>
      </c>
      <c r="G8" s="11" t="s">
        <v>4219</v>
      </c>
      <c r="H8" s="11">
        <v>52</v>
      </c>
      <c r="I8" s="11" t="s">
        <v>4220</v>
      </c>
      <c r="J8" s="11" t="s">
        <v>290</v>
      </c>
    </row>
    <row r="9" spans="1:10" x14ac:dyDescent="0.25">
      <c r="A9" s="9" t="s">
        <v>4081</v>
      </c>
      <c r="B9" s="9" t="s">
        <v>4297</v>
      </c>
      <c r="C9" s="9" t="s">
        <v>55</v>
      </c>
      <c r="D9" s="9">
        <v>24.5</v>
      </c>
      <c r="E9" s="9" t="s">
        <v>1676</v>
      </c>
      <c r="F9" s="9">
        <v>2</v>
      </c>
      <c r="G9" s="9" t="s">
        <v>1400</v>
      </c>
      <c r="H9" s="9">
        <v>4</v>
      </c>
      <c r="I9" s="9" t="s">
        <v>4298</v>
      </c>
      <c r="J9" s="9" t="s">
        <v>4204</v>
      </c>
    </row>
    <row r="10" spans="1:10" x14ac:dyDescent="0.25">
      <c r="A10" s="9" t="s">
        <v>4309</v>
      </c>
      <c r="B10" s="9" t="s">
        <v>4310</v>
      </c>
      <c r="C10" s="9" t="s">
        <v>4311</v>
      </c>
      <c r="D10" s="9">
        <v>54.99</v>
      </c>
      <c r="E10" s="9" t="s">
        <v>273</v>
      </c>
      <c r="F10" s="9">
        <v>2</v>
      </c>
      <c r="G10" s="9" t="s">
        <v>2807</v>
      </c>
      <c r="H10" s="9">
        <v>22</v>
      </c>
      <c r="I10" s="9" t="s">
        <v>4312</v>
      </c>
      <c r="J10" s="9" t="s">
        <v>833</v>
      </c>
    </row>
    <row r="11" spans="1:10" x14ac:dyDescent="0.25">
      <c r="A11" s="11" t="s">
        <v>53</v>
      </c>
      <c r="B11" s="11" t="s">
        <v>4313</v>
      </c>
      <c r="C11" s="11" t="s">
        <v>55</v>
      </c>
      <c r="D11" s="11">
        <v>30</v>
      </c>
      <c r="E11" s="11" t="s">
        <v>4314</v>
      </c>
      <c r="F11" s="11">
        <v>2</v>
      </c>
      <c r="G11" s="11" t="s">
        <v>4315</v>
      </c>
      <c r="H11" s="11">
        <v>270</v>
      </c>
      <c r="I11" s="11" t="s">
        <v>4316</v>
      </c>
      <c r="J11" s="11" t="s">
        <v>4317</v>
      </c>
    </row>
    <row r="12" spans="1:10" x14ac:dyDescent="0.25">
      <c r="A12" s="9" t="s">
        <v>4318</v>
      </c>
      <c r="B12" s="9" t="s">
        <v>4319</v>
      </c>
      <c r="C12" s="9" t="s">
        <v>12</v>
      </c>
      <c r="D12" s="9">
        <v>189.99</v>
      </c>
      <c r="E12" s="9" t="s">
        <v>4320</v>
      </c>
      <c r="F12" s="9">
        <v>2</v>
      </c>
      <c r="G12" s="9" t="s">
        <v>4321</v>
      </c>
      <c r="H12" s="9">
        <v>32</v>
      </c>
      <c r="I12" s="9" t="s">
        <v>4322</v>
      </c>
      <c r="J12" s="9" t="s">
        <v>4323</v>
      </c>
    </row>
    <row r="13" spans="1:10" x14ac:dyDescent="0.25">
      <c r="A13" s="9" t="s">
        <v>162</v>
      </c>
      <c r="B13" s="9" t="s">
        <v>4386</v>
      </c>
      <c r="C13" s="9" t="s">
        <v>55</v>
      </c>
      <c r="D13" s="9">
        <v>36.99</v>
      </c>
      <c r="E13" s="9" t="s">
        <v>4387</v>
      </c>
      <c r="F13" s="9">
        <v>2</v>
      </c>
      <c r="G13" s="9" t="s">
        <v>4388</v>
      </c>
      <c r="H13" s="9">
        <v>98</v>
      </c>
      <c r="I13" s="9" t="s">
        <v>4389</v>
      </c>
      <c r="J13" s="9" t="s">
        <v>219</v>
      </c>
    </row>
    <row r="14" spans="1:10" x14ac:dyDescent="0.25">
      <c r="A14" s="11" t="s">
        <v>71</v>
      </c>
      <c r="B14" s="11" t="s">
        <v>4416</v>
      </c>
      <c r="C14" s="11" t="s">
        <v>4150</v>
      </c>
      <c r="D14" s="11">
        <v>60.99</v>
      </c>
      <c r="E14" s="11" t="s">
        <v>82</v>
      </c>
      <c r="F14" s="11">
        <v>2</v>
      </c>
      <c r="G14" s="11" t="s">
        <v>1340</v>
      </c>
      <c r="H14" s="11">
        <v>27</v>
      </c>
      <c r="I14" s="11" t="s">
        <v>4417</v>
      </c>
      <c r="J14" s="11" t="s">
        <v>326</v>
      </c>
    </row>
    <row r="15" spans="1:10" x14ac:dyDescent="0.25">
      <c r="A15" s="9" t="s">
        <v>4081</v>
      </c>
      <c r="B15" s="9" t="s">
        <v>4426</v>
      </c>
      <c r="C15" s="9" t="s">
        <v>55</v>
      </c>
      <c r="D15" s="9">
        <v>41.99</v>
      </c>
      <c r="E15" s="9" t="s">
        <v>804</v>
      </c>
      <c r="F15" s="9">
        <v>2</v>
      </c>
      <c r="G15" s="9" t="s">
        <v>4427</v>
      </c>
      <c r="H15" s="9">
        <v>38</v>
      </c>
      <c r="I15" s="9" t="s">
        <v>4428</v>
      </c>
      <c r="J15" s="9" t="s">
        <v>1342</v>
      </c>
    </row>
    <row r="16" spans="1:10" x14ac:dyDescent="0.25">
      <c r="A16" s="9" t="s">
        <v>525</v>
      </c>
      <c r="B16" s="9" t="s">
        <v>4478</v>
      </c>
      <c r="C16" s="9" t="s">
        <v>12</v>
      </c>
      <c r="D16" s="9">
        <v>69.989999999999995</v>
      </c>
      <c r="E16" s="9" t="s">
        <v>1083</v>
      </c>
      <c r="F16" s="9">
        <v>2</v>
      </c>
      <c r="G16" s="9" t="s">
        <v>4479</v>
      </c>
      <c r="H16" s="9">
        <v>81</v>
      </c>
      <c r="I16" s="9" t="s">
        <v>4480</v>
      </c>
      <c r="J16" s="9" t="s">
        <v>16</v>
      </c>
    </row>
    <row r="17" spans="1:10" x14ac:dyDescent="0.25">
      <c r="A17" s="11" t="s">
        <v>4248</v>
      </c>
      <c r="B17" s="11" t="s">
        <v>4508</v>
      </c>
      <c r="C17" s="11" t="s">
        <v>4509</v>
      </c>
      <c r="D17" s="11">
        <v>44</v>
      </c>
      <c r="E17" s="11" t="s">
        <v>4510</v>
      </c>
      <c r="F17" s="11">
        <v>2</v>
      </c>
      <c r="G17" s="11" t="s">
        <v>4511</v>
      </c>
      <c r="H17" s="11">
        <v>24</v>
      </c>
      <c r="I17" s="11" t="s">
        <v>4512</v>
      </c>
      <c r="J17" s="11" t="s">
        <v>46</v>
      </c>
    </row>
    <row r="18" spans="1:10" x14ac:dyDescent="0.25">
      <c r="A18" s="11" t="s">
        <v>383</v>
      </c>
      <c r="B18" s="11" t="s">
        <v>4636</v>
      </c>
      <c r="C18" s="11" t="s">
        <v>4637</v>
      </c>
      <c r="D18" s="11">
        <v>63.99</v>
      </c>
      <c r="E18" s="11" t="s">
        <v>4638</v>
      </c>
      <c r="F18" s="11">
        <v>2</v>
      </c>
      <c r="G18" s="11" t="s">
        <v>4639</v>
      </c>
      <c r="H18" s="11">
        <v>6</v>
      </c>
      <c r="I18" s="11" t="s">
        <v>4640</v>
      </c>
      <c r="J18" s="11" t="s">
        <v>4641</v>
      </c>
    </row>
    <row r="19" spans="1:10" x14ac:dyDescent="0.25">
      <c r="A19" s="11" t="s">
        <v>4695</v>
      </c>
      <c r="B19" s="11" t="s">
        <v>4291</v>
      </c>
      <c r="C19" s="11" t="s">
        <v>12</v>
      </c>
      <c r="D19" s="11">
        <v>46.99</v>
      </c>
      <c r="E19" s="11" t="s">
        <v>4696</v>
      </c>
      <c r="F19" s="11">
        <v>2</v>
      </c>
      <c r="G19" s="11" t="s">
        <v>737</v>
      </c>
      <c r="H19" s="11">
        <v>3</v>
      </c>
      <c r="I19" s="11" t="s">
        <v>4697</v>
      </c>
      <c r="J19" s="11" t="s">
        <v>4698</v>
      </c>
    </row>
    <row r="20" spans="1:10" x14ac:dyDescent="0.25">
      <c r="A20" s="11" t="s">
        <v>200</v>
      </c>
      <c r="B20" s="11" t="s">
        <v>4723</v>
      </c>
      <c r="C20" s="11" t="s">
        <v>341</v>
      </c>
      <c r="D20" s="11">
        <v>202.95</v>
      </c>
      <c r="E20" s="11" t="s">
        <v>4724</v>
      </c>
      <c r="F20" s="11">
        <v>2</v>
      </c>
      <c r="G20" s="11" t="s">
        <v>4725</v>
      </c>
      <c r="H20" s="11">
        <v>18</v>
      </c>
      <c r="I20" s="11" t="s">
        <v>4726</v>
      </c>
      <c r="J20" s="11" t="s">
        <v>96</v>
      </c>
    </row>
    <row r="21" spans="1:10" x14ac:dyDescent="0.25">
      <c r="A21" s="9" t="s">
        <v>3583</v>
      </c>
      <c r="B21" s="9" t="s">
        <v>4734</v>
      </c>
      <c r="C21" s="9" t="s">
        <v>55</v>
      </c>
      <c r="D21" s="9">
        <v>45.49</v>
      </c>
      <c r="E21" s="9" t="s">
        <v>4735</v>
      </c>
      <c r="F21" s="9">
        <v>2</v>
      </c>
      <c r="G21" s="9" t="s">
        <v>4736</v>
      </c>
      <c r="H21" s="9">
        <v>116</v>
      </c>
      <c r="I21" s="9" t="s">
        <v>4737</v>
      </c>
      <c r="J21" s="9" t="s">
        <v>90</v>
      </c>
    </row>
    <row r="22" spans="1:10" x14ac:dyDescent="0.25">
      <c r="A22" s="9" t="s">
        <v>135</v>
      </c>
      <c r="B22" s="9" t="s">
        <v>4801</v>
      </c>
      <c r="C22" s="9" t="s">
        <v>12</v>
      </c>
      <c r="D22" s="9">
        <v>54.99</v>
      </c>
      <c r="E22" s="9" t="s">
        <v>666</v>
      </c>
      <c r="F22" s="9">
        <v>2</v>
      </c>
      <c r="G22" s="9" t="s">
        <v>4639</v>
      </c>
      <c r="H22" s="9">
        <v>6</v>
      </c>
      <c r="I22" s="9" t="s">
        <v>4802</v>
      </c>
      <c r="J22" s="9" t="s">
        <v>422</v>
      </c>
    </row>
    <row r="23" spans="1:10" x14ac:dyDescent="0.25">
      <c r="A23" s="9" t="s">
        <v>4603</v>
      </c>
      <c r="B23" s="9" t="s">
        <v>5019</v>
      </c>
      <c r="C23" s="9" t="s">
        <v>385</v>
      </c>
      <c r="D23" s="9">
        <v>31.95</v>
      </c>
      <c r="E23" s="9" t="s">
        <v>2466</v>
      </c>
      <c r="F23" s="9">
        <v>2</v>
      </c>
      <c r="G23" s="9" t="s">
        <v>1159</v>
      </c>
      <c r="H23" s="9">
        <v>10</v>
      </c>
      <c r="I23" s="9" t="s">
        <v>5020</v>
      </c>
      <c r="J23" s="9" t="s">
        <v>986</v>
      </c>
    </row>
    <row r="24" spans="1:10" x14ac:dyDescent="0.25">
      <c r="A24" s="9" t="s">
        <v>71</v>
      </c>
      <c r="B24" s="9" t="s">
        <v>5031</v>
      </c>
      <c r="C24" s="9" t="s">
        <v>5032</v>
      </c>
      <c r="D24" s="9">
        <v>60.99</v>
      </c>
      <c r="E24" s="9" t="s">
        <v>82</v>
      </c>
      <c r="F24" s="9">
        <v>2</v>
      </c>
      <c r="G24" s="9" t="s">
        <v>252</v>
      </c>
      <c r="H24" s="9">
        <v>16</v>
      </c>
      <c r="I24" s="9" t="s">
        <v>5033</v>
      </c>
      <c r="J24" s="9" t="s">
        <v>285</v>
      </c>
    </row>
    <row r="25" spans="1:10" x14ac:dyDescent="0.25">
      <c r="A25" s="9" t="s">
        <v>4248</v>
      </c>
      <c r="B25" s="9" t="s">
        <v>5270</v>
      </c>
      <c r="C25" s="9" t="s">
        <v>385</v>
      </c>
      <c r="D25" s="9">
        <v>43.49</v>
      </c>
      <c r="E25" s="9" t="s">
        <v>87</v>
      </c>
      <c r="F25" s="9">
        <v>2</v>
      </c>
      <c r="G25" s="9" t="s">
        <v>737</v>
      </c>
      <c r="H25" s="9">
        <v>3</v>
      </c>
      <c r="I25" s="9" t="s">
        <v>5271</v>
      </c>
      <c r="J25" s="9" t="s">
        <v>678</v>
      </c>
    </row>
    <row r="26" spans="1:10" x14ac:dyDescent="0.25">
      <c r="A26" s="9" t="s">
        <v>1829</v>
      </c>
      <c r="B26" s="9" t="s">
        <v>5281</v>
      </c>
      <c r="C26" s="9" t="s">
        <v>12</v>
      </c>
      <c r="D26" s="9">
        <v>74.989999999999995</v>
      </c>
      <c r="E26" s="9" t="s">
        <v>2033</v>
      </c>
      <c r="F26" s="9">
        <v>2</v>
      </c>
      <c r="G26" s="9" t="s">
        <v>5282</v>
      </c>
      <c r="H26" s="9">
        <v>60</v>
      </c>
      <c r="I26" s="9" t="s">
        <v>5283</v>
      </c>
      <c r="J26" s="9" t="s">
        <v>157</v>
      </c>
    </row>
    <row r="27" spans="1:10" x14ac:dyDescent="0.25">
      <c r="A27" s="9" t="s">
        <v>2266</v>
      </c>
      <c r="B27" s="9" t="s">
        <v>5319</v>
      </c>
      <c r="C27" s="9" t="s">
        <v>55</v>
      </c>
      <c r="D27" s="9">
        <v>49.99</v>
      </c>
      <c r="E27" s="9" t="s">
        <v>148</v>
      </c>
      <c r="F27" s="9">
        <v>2</v>
      </c>
      <c r="G27" s="9" t="s">
        <v>737</v>
      </c>
      <c r="H27" s="9">
        <v>3</v>
      </c>
      <c r="I27" s="9" t="s">
        <v>5320</v>
      </c>
      <c r="J27" s="9" t="s">
        <v>1259</v>
      </c>
    </row>
    <row r="28" spans="1:10" x14ac:dyDescent="0.25">
      <c r="A28" s="11" t="s">
        <v>520</v>
      </c>
      <c r="B28" s="11" t="s">
        <v>5637</v>
      </c>
      <c r="C28" s="11" t="s">
        <v>55</v>
      </c>
      <c r="D28" s="11">
        <v>75.989999999999995</v>
      </c>
      <c r="E28" s="11" t="s">
        <v>5638</v>
      </c>
      <c r="F28" s="11">
        <v>2</v>
      </c>
      <c r="G28" s="11" t="s">
        <v>1963</v>
      </c>
      <c r="H28" s="11">
        <v>8</v>
      </c>
      <c r="I28" s="11" t="s">
        <v>5639</v>
      </c>
      <c r="J28" s="11" t="s">
        <v>4285</v>
      </c>
    </row>
    <row r="29" spans="1:10" x14ac:dyDescent="0.25">
      <c r="A29" s="9" t="s">
        <v>23</v>
      </c>
      <c r="B29" s="9" t="s">
        <v>5799</v>
      </c>
      <c r="C29" s="9" t="s">
        <v>55</v>
      </c>
      <c r="D29" s="9">
        <v>76.5</v>
      </c>
      <c r="E29" s="9" t="s">
        <v>2061</v>
      </c>
      <c r="F29" s="9">
        <v>2</v>
      </c>
      <c r="G29" s="9" t="s">
        <v>1963</v>
      </c>
      <c r="H29" s="9">
        <v>8</v>
      </c>
      <c r="I29" s="9" t="s">
        <v>5800</v>
      </c>
      <c r="J29" s="9" t="s">
        <v>5045</v>
      </c>
    </row>
    <row r="30" spans="1:10" x14ac:dyDescent="0.25">
      <c r="A30" s="9" t="s">
        <v>5890</v>
      </c>
      <c r="B30" s="9" t="s">
        <v>5891</v>
      </c>
      <c r="C30" s="9" t="s">
        <v>385</v>
      </c>
      <c r="D30" s="9">
        <v>19.989999999999998</v>
      </c>
      <c r="E30" s="9" t="s">
        <v>3890</v>
      </c>
      <c r="F30" s="9">
        <v>2</v>
      </c>
      <c r="G30" s="9" t="s">
        <v>5892</v>
      </c>
      <c r="H30" s="9">
        <v>132</v>
      </c>
      <c r="I30" s="9" t="s">
        <v>5893</v>
      </c>
      <c r="J30" s="9" t="s">
        <v>2864</v>
      </c>
    </row>
    <row r="31" spans="1:10" x14ac:dyDescent="0.25">
      <c r="A31" s="11" t="s">
        <v>5772</v>
      </c>
      <c r="B31" s="11" t="s">
        <v>6009</v>
      </c>
      <c r="C31" s="11" t="s">
        <v>657</v>
      </c>
      <c r="D31" s="11">
        <v>18.79</v>
      </c>
      <c r="E31" s="11" t="s">
        <v>957</v>
      </c>
      <c r="F31" s="11">
        <v>2</v>
      </c>
      <c r="G31" s="11" t="s">
        <v>6010</v>
      </c>
      <c r="H31" s="11">
        <v>9</v>
      </c>
      <c r="I31" s="11" t="s">
        <v>6011</v>
      </c>
      <c r="J31" s="11" t="s">
        <v>661</v>
      </c>
    </row>
    <row r="32" spans="1:10" x14ac:dyDescent="0.25">
      <c r="A32" s="9" t="s">
        <v>319</v>
      </c>
      <c r="B32" s="9" t="s">
        <v>6012</v>
      </c>
      <c r="C32" s="9" t="s">
        <v>55</v>
      </c>
      <c r="D32" s="9">
        <v>32.99</v>
      </c>
      <c r="E32" s="9" t="s">
        <v>3306</v>
      </c>
      <c r="F32" s="9">
        <v>2</v>
      </c>
      <c r="G32" s="9" t="s">
        <v>737</v>
      </c>
      <c r="H32" s="9">
        <v>3</v>
      </c>
      <c r="I32" s="9" t="s">
        <v>6013</v>
      </c>
      <c r="J32" s="9" t="s">
        <v>70</v>
      </c>
    </row>
    <row r="33" spans="1:10" x14ac:dyDescent="0.25">
      <c r="A33" s="9" t="s">
        <v>6024</v>
      </c>
      <c r="B33" s="9" t="s">
        <v>6025</v>
      </c>
      <c r="C33" s="9" t="s">
        <v>55</v>
      </c>
      <c r="D33" s="9">
        <v>41.79</v>
      </c>
      <c r="E33" s="9" t="s">
        <v>6026</v>
      </c>
      <c r="F33" s="9">
        <v>2</v>
      </c>
      <c r="G33" s="9" t="s">
        <v>6027</v>
      </c>
      <c r="H33" s="9">
        <v>174</v>
      </c>
      <c r="I33" s="9" t="s">
        <v>6028</v>
      </c>
      <c r="J33" s="9" t="s">
        <v>64</v>
      </c>
    </row>
    <row r="34" spans="1:10" x14ac:dyDescent="0.25">
      <c r="A34" s="9" t="s">
        <v>5256</v>
      </c>
      <c r="B34" s="9" t="s">
        <v>6064</v>
      </c>
      <c r="C34" s="9" t="s">
        <v>12</v>
      </c>
      <c r="D34" s="9">
        <v>69.989999999999995</v>
      </c>
      <c r="E34" s="9" t="s">
        <v>1694</v>
      </c>
      <c r="F34" s="9">
        <v>2</v>
      </c>
      <c r="G34" s="9" t="s">
        <v>4639</v>
      </c>
      <c r="H34" s="9">
        <v>6</v>
      </c>
      <c r="I34" s="9" t="s">
        <v>4944</v>
      </c>
      <c r="J34" s="9" t="s">
        <v>6065</v>
      </c>
    </row>
    <row r="35" spans="1:10" x14ac:dyDescent="0.25">
      <c r="A35" s="11" t="s">
        <v>1039</v>
      </c>
      <c r="B35" s="11" t="s">
        <v>6087</v>
      </c>
      <c r="C35" s="11" t="s">
        <v>12</v>
      </c>
      <c r="D35" s="11">
        <v>34.5</v>
      </c>
      <c r="E35" s="11" t="s">
        <v>6088</v>
      </c>
      <c r="F35" s="11">
        <v>2</v>
      </c>
      <c r="G35" s="11" t="s">
        <v>252</v>
      </c>
      <c r="H35" s="11">
        <v>16</v>
      </c>
      <c r="I35" s="11" t="s">
        <v>6089</v>
      </c>
      <c r="J35" s="11" t="s">
        <v>230</v>
      </c>
    </row>
    <row r="36" spans="1:10" x14ac:dyDescent="0.25">
      <c r="A36" s="9" t="s">
        <v>6167</v>
      </c>
      <c r="B36" s="9" t="s">
        <v>6168</v>
      </c>
      <c r="C36" s="9" t="s">
        <v>385</v>
      </c>
      <c r="D36" s="9">
        <v>30</v>
      </c>
      <c r="E36" s="9" t="s">
        <v>757</v>
      </c>
      <c r="F36" s="9">
        <v>2</v>
      </c>
      <c r="G36" s="9" t="s">
        <v>4511</v>
      </c>
      <c r="H36" s="9">
        <v>24</v>
      </c>
      <c r="I36" s="9" t="s">
        <v>6169</v>
      </c>
      <c r="J36" s="9" t="s">
        <v>6170</v>
      </c>
    </row>
    <row r="37" spans="1:10" x14ac:dyDescent="0.25">
      <c r="A37" s="9" t="s">
        <v>3482</v>
      </c>
      <c r="B37" s="9" t="s">
        <v>6225</v>
      </c>
      <c r="C37" s="9" t="s">
        <v>385</v>
      </c>
      <c r="D37" s="9">
        <v>35</v>
      </c>
      <c r="E37" s="9" t="s">
        <v>6226</v>
      </c>
      <c r="F37" s="9">
        <v>2</v>
      </c>
      <c r="G37" s="9" t="s">
        <v>1963</v>
      </c>
      <c r="H37" s="9">
        <v>8</v>
      </c>
      <c r="I37" s="9" t="s">
        <v>39</v>
      </c>
      <c r="J37" s="9" t="s">
        <v>6227</v>
      </c>
    </row>
    <row r="38" spans="1:10" x14ac:dyDescent="0.25">
      <c r="A38" s="11" t="s">
        <v>1328</v>
      </c>
      <c r="B38" s="11" t="s">
        <v>6241</v>
      </c>
      <c r="C38" s="11" t="s">
        <v>212</v>
      </c>
      <c r="D38" s="11">
        <v>11.5</v>
      </c>
      <c r="E38" s="11" t="s">
        <v>6242</v>
      </c>
      <c r="F38" s="11">
        <v>2</v>
      </c>
      <c r="G38" s="11" t="s">
        <v>1500</v>
      </c>
      <c r="H38" s="11">
        <v>12</v>
      </c>
      <c r="I38" s="11" t="s">
        <v>6243</v>
      </c>
      <c r="J38" s="11" t="s">
        <v>6244</v>
      </c>
    </row>
    <row r="39" spans="1:10" x14ac:dyDescent="0.25">
      <c r="A39" s="11" t="s">
        <v>1891</v>
      </c>
      <c r="B39" s="11" t="s">
        <v>6253</v>
      </c>
      <c r="C39" s="11" t="s">
        <v>12</v>
      </c>
      <c r="D39" s="11">
        <v>11.99</v>
      </c>
      <c r="E39" s="11" t="s">
        <v>2215</v>
      </c>
      <c r="F39" s="11">
        <v>2</v>
      </c>
      <c r="G39" s="11" t="s">
        <v>6254</v>
      </c>
      <c r="H39" s="11">
        <v>39</v>
      </c>
      <c r="I39" s="11" t="s">
        <v>6255</v>
      </c>
      <c r="J39" s="11" t="s">
        <v>2404</v>
      </c>
    </row>
    <row r="40" spans="1:10" x14ac:dyDescent="0.25">
      <c r="A40" s="11" t="s">
        <v>4081</v>
      </c>
      <c r="B40" s="11" t="s">
        <v>6272</v>
      </c>
      <c r="C40" s="11" t="s">
        <v>55</v>
      </c>
      <c r="D40" s="11">
        <v>38.99</v>
      </c>
      <c r="E40" s="11" t="s">
        <v>1205</v>
      </c>
      <c r="F40" s="11">
        <v>2</v>
      </c>
      <c r="G40" s="11" t="s">
        <v>1179</v>
      </c>
      <c r="H40" s="11">
        <v>41</v>
      </c>
      <c r="I40" s="11" t="s">
        <v>6273</v>
      </c>
      <c r="J40" s="11" t="s">
        <v>3454</v>
      </c>
    </row>
    <row r="41" spans="1:10" x14ac:dyDescent="0.25">
      <c r="A41" s="9" t="s">
        <v>4248</v>
      </c>
      <c r="B41" s="9" t="s">
        <v>6280</v>
      </c>
      <c r="C41" s="9" t="s">
        <v>385</v>
      </c>
      <c r="D41" s="9">
        <v>44.99</v>
      </c>
      <c r="E41" s="9" t="s">
        <v>974</v>
      </c>
      <c r="F41" s="9">
        <v>2</v>
      </c>
      <c r="G41" s="9" t="s">
        <v>6281</v>
      </c>
      <c r="H41" s="9">
        <v>129</v>
      </c>
      <c r="I41" s="9" t="s">
        <v>6282</v>
      </c>
      <c r="J41" s="9" t="s">
        <v>1342</v>
      </c>
    </row>
    <row r="42" spans="1:10" x14ac:dyDescent="0.25">
      <c r="A42" s="9" t="s">
        <v>520</v>
      </c>
      <c r="B42" s="9" t="s">
        <v>6293</v>
      </c>
      <c r="C42" s="9" t="s">
        <v>55</v>
      </c>
      <c r="D42" s="9">
        <v>59.99</v>
      </c>
      <c r="E42" s="9" t="s">
        <v>31</v>
      </c>
      <c r="F42" s="9">
        <v>2</v>
      </c>
      <c r="G42" s="9" t="s">
        <v>737</v>
      </c>
      <c r="H42" s="9">
        <v>3</v>
      </c>
      <c r="I42" s="9" t="s">
        <v>6294</v>
      </c>
      <c r="J42" s="9" t="s">
        <v>1161</v>
      </c>
    </row>
    <row r="43" spans="1:10" x14ac:dyDescent="0.25">
      <c r="A43" s="11" t="s">
        <v>520</v>
      </c>
      <c r="B43" s="11" t="s">
        <v>6456</v>
      </c>
      <c r="C43" s="11" t="s">
        <v>55</v>
      </c>
      <c r="D43" s="11">
        <v>79.989999999999995</v>
      </c>
      <c r="E43" s="11" t="s">
        <v>4282</v>
      </c>
      <c r="F43" s="11">
        <v>2</v>
      </c>
      <c r="G43" s="11" t="s">
        <v>988</v>
      </c>
      <c r="H43" s="11">
        <v>11</v>
      </c>
      <c r="I43" s="11" t="s">
        <v>6457</v>
      </c>
      <c r="J43" s="11" t="s">
        <v>1259</v>
      </c>
    </row>
    <row r="44" spans="1:10" x14ac:dyDescent="0.25">
      <c r="A44" s="11" t="s">
        <v>4367</v>
      </c>
      <c r="B44" s="11" t="s">
        <v>6479</v>
      </c>
      <c r="C44" s="11" t="s">
        <v>55</v>
      </c>
      <c r="D44" s="11">
        <v>54.5</v>
      </c>
      <c r="E44" s="11" t="s">
        <v>6480</v>
      </c>
      <c r="F44" s="11">
        <v>2</v>
      </c>
      <c r="G44" s="11" t="s">
        <v>6481</v>
      </c>
      <c r="H44" s="11">
        <v>1995</v>
      </c>
      <c r="I44" s="11" t="s">
        <v>6482</v>
      </c>
      <c r="J44" s="11" t="s">
        <v>177</v>
      </c>
    </row>
    <row r="45" spans="1:10" x14ac:dyDescent="0.25">
      <c r="A45" s="11" t="s">
        <v>1328</v>
      </c>
      <c r="B45" s="11" t="s">
        <v>6494</v>
      </c>
      <c r="C45" s="11" t="s">
        <v>55</v>
      </c>
      <c r="D45" s="11">
        <v>12</v>
      </c>
      <c r="E45" s="11" t="s">
        <v>213</v>
      </c>
      <c r="F45" s="11">
        <v>2</v>
      </c>
      <c r="G45" s="11" t="s">
        <v>988</v>
      </c>
      <c r="H45" s="11">
        <v>11</v>
      </c>
      <c r="I45" s="11" t="s">
        <v>6495</v>
      </c>
      <c r="J45" s="11" t="s">
        <v>6244</v>
      </c>
    </row>
    <row r="46" spans="1:10" x14ac:dyDescent="0.25">
      <c r="A46" s="9" t="s">
        <v>807</v>
      </c>
      <c r="B46" s="9" t="s">
        <v>6571</v>
      </c>
      <c r="C46" s="9" t="s">
        <v>12</v>
      </c>
      <c r="D46" s="9">
        <v>29.03</v>
      </c>
      <c r="E46" s="9" t="s">
        <v>6572</v>
      </c>
      <c r="F46" s="9">
        <v>2</v>
      </c>
      <c r="G46" s="9" t="s">
        <v>988</v>
      </c>
      <c r="H46" s="9">
        <v>11</v>
      </c>
      <c r="I46" s="9" t="s">
        <v>6573</v>
      </c>
      <c r="J46" s="9" t="s">
        <v>177</v>
      </c>
    </row>
    <row r="47" spans="1:10" x14ac:dyDescent="0.25">
      <c r="A47" s="9" t="s">
        <v>162</v>
      </c>
      <c r="B47" s="9" t="s">
        <v>6583</v>
      </c>
      <c r="C47" s="9" t="s">
        <v>12</v>
      </c>
      <c r="D47" s="9">
        <v>124.99</v>
      </c>
      <c r="E47" s="9" t="s">
        <v>3848</v>
      </c>
      <c r="F47" s="9">
        <v>2</v>
      </c>
      <c r="G47" s="9" t="s">
        <v>1257</v>
      </c>
      <c r="H47" s="9">
        <v>13</v>
      </c>
      <c r="I47" s="9" t="s">
        <v>6584</v>
      </c>
      <c r="J47" s="9" t="s">
        <v>3448</v>
      </c>
    </row>
    <row r="48" spans="1:10" x14ac:dyDescent="0.25">
      <c r="A48" s="9" t="s">
        <v>1190</v>
      </c>
      <c r="B48" s="9" t="s">
        <v>6605</v>
      </c>
      <c r="C48" s="9" t="s">
        <v>12</v>
      </c>
      <c r="D48" s="9">
        <v>53.99</v>
      </c>
      <c r="E48" s="9" t="s">
        <v>164</v>
      </c>
      <c r="F48" s="9">
        <v>2</v>
      </c>
      <c r="G48" s="9" t="s">
        <v>252</v>
      </c>
      <c r="H48" s="9">
        <v>16</v>
      </c>
      <c r="I48" s="9" t="s">
        <v>6606</v>
      </c>
      <c r="J48" s="9" t="s">
        <v>2417</v>
      </c>
    </row>
    <row r="49" spans="1:10" x14ac:dyDescent="0.25">
      <c r="A49" s="11" t="s">
        <v>97</v>
      </c>
      <c r="B49" s="11" t="s">
        <v>6659</v>
      </c>
      <c r="C49" s="11" t="s">
        <v>385</v>
      </c>
      <c r="D49" s="11">
        <v>96.95</v>
      </c>
      <c r="E49" s="11" t="s">
        <v>6660</v>
      </c>
      <c r="F49" s="11">
        <v>2</v>
      </c>
      <c r="G49" s="11" t="s">
        <v>4639</v>
      </c>
      <c r="H49" s="11">
        <v>6</v>
      </c>
      <c r="I49" s="11" t="s">
        <v>6661</v>
      </c>
      <c r="J49" s="11" t="s">
        <v>318</v>
      </c>
    </row>
    <row r="50" spans="1:10" x14ac:dyDescent="0.25">
      <c r="A50" s="9" t="s">
        <v>47</v>
      </c>
      <c r="B50" s="9" t="s">
        <v>6662</v>
      </c>
      <c r="C50" s="9" t="s">
        <v>12</v>
      </c>
      <c r="D50" s="9">
        <v>74.989999999999995</v>
      </c>
      <c r="E50" s="9" t="s">
        <v>3515</v>
      </c>
      <c r="F50" s="9">
        <v>2</v>
      </c>
      <c r="G50" s="9" t="s">
        <v>1400</v>
      </c>
      <c r="H50" s="9">
        <v>4</v>
      </c>
      <c r="I50" s="9" t="s">
        <v>6663</v>
      </c>
      <c r="J50" s="9" t="s">
        <v>4288</v>
      </c>
    </row>
    <row r="51" spans="1:10" x14ac:dyDescent="0.25">
      <c r="A51" s="11" t="s">
        <v>807</v>
      </c>
      <c r="B51" s="11" t="s">
        <v>6827</v>
      </c>
      <c r="C51" s="11" t="s">
        <v>12</v>
      </c>
      <c r="D51" s="11">
        <v>45.35</v>
      </c>
      <c r="E51" s="11" t="s">
        <v>6828</v>
      </c>
      <c r="F51" s="11">
        <v>2</v>
      </c>
      <c r="G51" s="11" t="s">
        <v>6829</v>
      </c>
      <c r="H51" s="11">
        <v>1</v>
      </c>
      <c r="I51" s="11" t="s">
        <v>6830</v>
      </c>
      <c r="J51" s="11" t="s">
        <v>3462</v>
      </c>
    </row>
    <row r="52" spans="1:10" x14ac:dyDescent="0.25">
      <c r="A52" s="11" t="s">
        <v>2266</v>
      </c>
      <c r="B52" s="11" t="s">
        <v>6927</v>
      </c>
      <c r="C52" s="11" t="s">
        <v>55</v>
      </c>
      <c r="D52" s="11">
        <v>64.02</v>
      </c>
      <c r="E52" s="11" t="s">
        <v>6928</v>
      </c>
      <c r="F52" s="11">
        <v>2</v>
      </c>
      <c r="G52" s="11" t="s">
        <v>1159</v>
      </c>
      <c r="H52" s="11">
        <v>10</v>
      </c>
      <c r="I52" s="11" t="s">
        <v>6929</v>
      </c>
      <c r="J52" s="11" t="s">
        <v>177</v>
      </c>
    </row>
    <row r="53" spans="1:10" x14ac:dyDescent="0.25">
      <c r="A53" s="9" t="s">
        <v>2141</v>
      </c>
      <c r="B53" s="9" t="s">
        <v>7057</v>
      </c>
      <c r="C53" s="9" t="s">
        <v>55</v>
      </c>
      <c r="D53" s="9">
        <v>15</v>
      </c>
      <c r="E53" s="9" t="s">
        <v>1516</v>
      </c>
      <c r="F53" s="9">
        <v>2</v>
      </c>
      <c r="G53" s="9" t="s">
        <v>737</v>
      </c>
      <c r="H53" s="9">
        <v>3</v>
      </c>
      <c r="I53" s="9" t="s">
        <v>7058</v>
      </c>
      <c r="J53" s="9" t="s">
        <v>285</v>
      </c>
    </row>
    <row r="54" spans="1:10" x14ac:dyDescent="0.25">
      <c r="A54" s="11" t="s">
        <v>162</v>
      </c>
      <c r="B54" s="11" t="s">
        <v>7133</v>
      </c>
      <c r="C54" s="11" t="s">
        <v>55</v>
      </c>
      <c r="D54" s="11">
        <v>54.99</v>
      </c>
      <c r="E54" s="11" t="s">
        <v>273</v>
      </c>
      <c r="F54" s="11">
        <v>2</v>
      </c>
      <c r="G54" s="11" t="s">
        <v>2877</v>
      </c>
      <c r="H54" s="11">
        <v>45</v>
      </c>
      <c r="I54" s="11" t="s">
        <v>7134</v>
      </c>
      <c r="J54" s="11" t="s">
        <v>1845</v>
      </c>
    </row>
    <row r="55" spans="1:10" x14ac:dyDescent="0.25">
      <c r="A55" s="11" t="s">
        <v>1829</v>
      </c>
      <c r="B55" s="11" t="s">
        <v>7199</v>
      </c>
      <c r="C55" s="11" t="s">
        <v>55</v>
      </c>
      <c r="D55" s="11">
        <v>39.99</v>
      </c>
      <c r="E55" s="11" t="s">
        <v>73</v>
      </c>
      <c r="F55" s="11">
        <v>2</v>
      </c>
      <c r="G55" s="11" t="s">
        <v>7200</v>
      </c>
      <c r="H55" s="11">
        <v>305</v>
      </c>
      <c r="I55" s="11" t="s">
        <v>7201</v>
      </c>
      <c r="J55" s="11" t="s">
        <v>64</v>
      </c>
    </row>
    <row r="56" spans="1:10" x14ac:dyDescent="0.25">
      <c r="A56" s="9" t="s">
        <v>3350</v>
      </c>
      <c r="B56" s="9" t="s">
        <v>7202</v>
      </c>
      <c r="C56" s="9" t="s">
        <v>55</v>
      </c>
      <c r="D56" s="9">
        <v>9.99</v>
      </c>
      <c r="E56" s="9" t="s">
        <v>2296</v>
      </c>
      <c r="F56" s="9">
        <v>2</v>
      </c>
      <c r="G56" s="9" t="s">
        <v>2807</v>
      </c>
      <c r="H56" s="9">
        <v>22</v>
      </c>
      <c r="I56" s="9" t="s">
        <v>7203</v>
      </c>
      <c r="J56" s="9" t="s">
        <v>370</v>
      </c>
    </row>
    <row r="57" spans="1:10" x14ac:dyDescent="0.25">
      <c r="A57" s="9" t="s">
        <v>3986</v>
      </c>
      <c r="B57" s="9" t="s">
        <v>3987</v>
      </c>
      <c r="C57" s="9" t="s">
        <v>657</v>
      </c>
      <c r="D57" s="9">
        <v>49.99</v>
      </c>
      <c r="E57" s="9" t="s">
        <v>623</v>
      </c>
      <c r="F57" s="9">
        <v>3</v>
      </c>
      <c r="G57" s="9" t="s">
        <v>3988</v>
      </c>
      <c r="H57" s="9">
        <v>187</v>
      </c>
      <c r="I57" s="9" t="s">
        <v>3989</v>
      </c>
      <c r="J57" s="9" t="s">
        <v>661</v>
      </c>
    </row>
    <row r="58" spans="1:10" x14ac:dyDescent="0.25">
      <c r="A58" s="11" t="s">
        <v>807</v>
      </c>
      <c r="B58" s="11" t="s">
        <v>4073</v>
      </c>
      <c r="C58" s="11" t="s">
        <v>12</v>
      </c>
      <c r="D58" s="11">
        <v>39</v>
      </c>
      <c r="E58" s="11" t="s">
        <v>4074</v>
      </c>
      <c r="F58" s="11">
        <v>3</v>
      </c>
      <c r="G58" s="11" t="s">
        <v>4075</v>
      </c>
      <c r="H58" s="11">
        <v>24</v>
      </c>
      <c r="I58" s="11" t="s">
        <v>4076</v>
      </c>
      <c r="J58" s="11" t="s">
        <v>661</v>
      </c>
    </row>
    <row r="59" spans="1:10" x14ac:dyDescent="0.25">
      <c r="A59" s="9" t="s">
        <v>4104</v>
      </c>
      <c r="B59" s="9" t="s">
        <v>4105</v>
      </c>
      <c r="C59" s="9" t="s">
        <v>55</v>
      </c>
      <c r="D59" s="9">
        <v>14.99</v>
      </c>
      <c r="E59" s="9" t="s">
        <v>1859</v>
      </c>
      <c r="F59" s="9">
        <v>3</v>
      </c>
      <c r="G59" s="9" t="s">
        <v>4106</v>
      </c>
      <c r="H59" s="9">
        <v>291</v>
      </c>
      <c r="I59" s="9" t="s">
        <v>4107</v>
      </c>
      <c r="J59" s="9" t="s">
        <v>4108</v>
      </c>
    </row>
    <row r="60" spans="1:10" x14ac:dyDescent="0.25">
      <c r="A60" s="11" t="s">
        <v>65</v>
      </c>
      <c r="B60" s="11" t="s">
        <v>4181</v>
      </c>
      <c r="C60" s="11" t="s">
        <v>657</v>
      </c>
      <c r="D60" s="11">
        <v>15.03</v>
      </c>
      <c r="E60" s="11" t="s">
        <v>4182</v>
      </c>
      <c r="F60" s="11">
        <v>3</v>
      </c>
      <c r="G60" s="11" t="s">
        <v>4183</v>
      </c>
      <c r="H60" s="11">
        <v>44</v>
      </c>
      <c r="I60" s="11" t="s">
        <v>4184</v>
      </c>
      <c r="J60" s="11" t="s">
        <v>661</v>
      </c>
    </row>
    <row r="61" spans="1:10" x14ac:dyDescent="0.25">
      <c r="A61" s="9" t="s">
        <v>1190</v>
      </c>
      <c r="B61" s="9" t="s">
        <v>4201</v>
      </c>
      <c r="C61" s="9" t="s">
        <v>55</v>
      </c>
      <c r="D61" s="9">
        <v>26.5</v>
      </c>
      <c r="E61" s="9" t="s">
        <v>4202</v>
      </c>
      <c r="F61" s="9">
        <v>3</v>
      </c>
      <c r="G61" s="9" t="s">
        <v>1582</v>
      </c>
      <c r="H61" s="9">
        <v>3</v>
      </c>
      <c r="I61" s="9" t="s">
        <v>4203</v>
      </c>
      <c r="J61" s="9" t="s">
        <v>4204</v>
      </c>
    </row>
    <row r="62" spans="1:10" x14ac:dyDescent="0.25">
      <c r="A62" s="11" t="s">
        <v>162</v>
      </c>
      <c r="B62" s="11" t="s">
        <v>4205</v>
      </c>
      <c r="C62" s="11" t="s">
        <v>12</v>
      </c>
      <c r="D62" s="11">
        <v>35.71</v>
      </c>
      <c r="E62" s="11" t="s">
        <v>4206</v>
      </c>
      <c r="F62" s="11">
        <v>3</v>
      </c>
      <c r="G62" s="11" t="s">
        <v>4207</v>
      </c>
      <c r="H62" s="11">
        <v>36</v>
      </c>
      <c r="I62" s="11" t="s">
        <v>4208</v>
      </c>
      <c r="J62" s="11" t="s">
        <v>661</v>
      </c>
    </row>
    <row r="63" spans="1:10" x14ac:dyDescent="0.25">
      <c r="A63" s="11" t="s">
        <v>29</v>
      </c>
      <c r="B63" s="11" t="s">
        <v>4255</v>
      </c>
      <c r="C63" s="11" t="s">
        <v>12</v>
      </c>
      <c r="D63" s="11">
        <v>109.99</v>
      </c>
      <c r="E63" s="11" t="s">
        <v>4256</v>
      </c>
      <c r="F63" s="11">
        <v>3</v>
      </c>
      <c r="G63" s="11" t="s">
        <v>4075</v>
      </c>
      <c r="H63" s="11">
        <v>24</v>
      </c>
      <c r="I63" s="11" t="s">
        <v>4257</v>
      </c>
      <c r="J63" s="11" t="s">
        <v>4258</v>
      </c>
    </row>
    <row r="64" spans="1:10" x14ac:dyDescent="0.25">
      <c r="A64" s="9" t="s">
        <v>4104</v>
      </c>
      <c r="B64" s="9" t="s">
        <v>4277</v>
      </c>
      <c r="C64" s="9" t="s">
        <v>55</v>
      </c>
      <c r="D64" s="9">
        <v>17.989999999999998</v>
      </c>
      <c r="E64" s="9" t="s">
        <v>4278</v>
      </c>
      <c r="F64" s="9">
        <v>3</v>
      </c>
      <c r="G64" s="9" t="s">
        <v>4279</v>
      </c>
      <c r="H64" s="9">
        <v>324</v>
      </c>
      <c r="I64" s="9" t="s">
        <v>4280</v>
      </c>
      <c r="J64" s="9" t="s">
        <v>225</v>
      </c>
    </row>
    <row r="65" spans="1:10" x14ac:dyDescent="0.25">
      <c r="A65" s="9" t="s">
        <v>319</v>
      </c>
      <c r="B65" s="9" t="s">
        <v>4375</v>
      </c>
      <c r="C65" s="9" t="s">
        <v>657</v>
      </c>
      <c r="D65" s="9">
        <v>77.069999999999993</v>
      </c>
      <c r="E65" s="9" t="s">
        <v>4376</v>
      </c>
      <c r="F65" s="9">
        <v>3</v>
      </c>
      <c r="G65" s="9" t="s">
        <v>4377</v>
      </c>
      <c r="H65" s="9">
        <v>55</v>
      </c>
      <c r="I65" s="9" t="s">
        <v>4378</v>
      </c>
      <c r="J65" s="9" t="s">
        <v>661</v>
      </c>
    </row>
    <row r="66" spans="1:10" x14ac:dyDescent="0.25">
      <c r="A66" s="9" t="s">
        <v>71</v>
      </c>
      <c r="B66" s="9" t="s">
        <v>4381</v>
      </c>
      <c r="C66" s="9" t="s">
        <v>3962</v>
      </c>
      <c r="D66" s="9">
        <v>59.99</v>
      </c>
      <c r="E66" s="9" t="s">
        <v>25</v>
      </c>
      <c r="F66" s="9">
        <v>3</v>
      </c>
      <c r="G66" s="9" t="s">
        <v>2991</v>
      </c>
      <c r="H66" s="9">
        <v>20</v>
      </c>
      <c r="I66" s="9" t="s">
        <v>4382</v>
      </c>
      <c r="J66" s="9" t="s">
        <v>3244</v>
      </c>
    </row>
    <row r="67" spans="1:10" x14ac:dyDescent="0.25">
      <c r="A67" s="11" t="s">
        <v>4248</v>
      </c>
      <c r="B67" s="11" t="s">
        <v>4383</v>
      </c>
      <c r="C67" s="11" t="s">
        <v>385</v>
      </c>
      <c r="D67" s="11">
        <v>39.99</v>
      </c>
      <c r="E67" s="11" t="s">
        <v>315</v>
      </c>
      <c r="F67" s="11">
        <v>3</v>
      </c>
      <c r="G67" s="11" t="s">
        <v>4384</v>
      </c>
      <c r="H67" s="11">
        <v>275</v>
      </c>
      <c r="I67" s="11" t="s">
        <v>4385</v>
      </c>
      <c r="J67" s="11" t="s">
        <v>4317</v>
      </c>
    </row>
    <row r="68" spans="1:10" x14ac:dyDescent="0.25">
      <c r="A68" s="11" t="s">
        <v>152</v>
      </c>
      <c r="B68" s="11" t="s">
        <v>4448</v>
      </c>
      <c r="C68" s="11" t="s">
        <v>12</v>
      </c>
      <c r="D68" s="11">
        <v>82.99</v>
      </c>
      <c r="E68" s="11" t="s">
        <v>4449</v>
      </c>
      <c r="F68" s="11">
        <v>3</v>
      </c>
      <c r="G68" s="11" t="s">
        <v>3358</v>
      </c>
      <c r="H68" s="11">
        <v>5</v>
      </c>
      <c r="I68" s="11" t="s">
        <v>4450</v>
      </c>
      <c r="J68" s="11" t="s">
        <v>219</v>
      </c>
    </row>
    <row r="69" spans="1:10" x14ac:dyDescent="0.25">
      <c r="A69" s="11" t="s">
        <v>4459</v>
      </c>
      <c r="B69" s="11" t="s">
        <v>4460</v>
      </c>
      <c r="C69" s="11" t="s">
        <v>657</v>
      </c>
      <c r="D69" s="11">
        <v>35.71</v>
      </c>
      <c r="E69" s="11" t="s">
        <v>4206</v>
      </c>
      <c r="F69" s="11">
        <v>3</v>
      </c>
      <c r="G69" s="11" t="s">
        <v>1313</v>
      </c>
      <c r="H69" s="11">
        <v>30</v>
      </c>
      <c r="I69" s="11" t="s">
        <v>4461</v>
      </c>
      <c r="J69" s="11" t="s">
        <v>661</v>
      </c>
    </row>
    <row r="70" spans="1:10" x14ac:dyDescent="0.25">
      <c r="A70" s="9" t="s">
        <v>807</v>
      </c>
      <c r="B70" s="9" t="s">
        <v>4462</v>
      </c>
      <c r="C70" s="9" t="s">
        <v>12</v>
      </c>
      <c r="D70" s="9">
        <v>39.99</v>
      </c>
      <c r="E70" s="9" t="s">
        <v>315</v>
      </c>
      <c r="F70" s="9">
        <v>3</v>
      </c>
      <c r="G70" s="9" t="s">
        <v>4463</v>
      </c>
      <c r="H70" s="9">
        <v>76</v>
      </c>
      <c r="I70" s="9" t="s">
        <v>4464</v>
      </c>
      <c r="J70" s="9" t="s">
        <v>422</v>
      </c>
    </row>
    <row r="71" spans="1:10" x14ac:dyDescent="0.25">
      <c r="A71" s="9" t="s">
        <v>4469</v>
      </c>
      <c r="B71" s="9" t="s">
        <v>4470</v>
      </c>
      <c r="C71" s="9" t="s">
        <v>657</v>
      </c>
      <c r="D71" s="9">
        <v>17.850000000000001</v>
      </c>
      <c r="E71" s="9" t="s">
        <v>4471</v>
      </c>
      <c r="F71" s="9">
        <v>3</v>
      </c>
      <c r="G71" s="9" t="s">
        <v>3886</v>
      </c>
      <c r="H71" s="9">
        <v>29</v>
      </c>
      <c r="I71" s="9" t="s">
        <v>4472</v>
      </c>
      <c r="J71" s="9" t="s">
        <v>661</v>
      </c>
    </row>
    <row r="72" spans="1:10" x14ac:dyDescent="0.25">
      <c r="A72" s="11" t="s">
        <v>141</v>
      </c>
      <c r="B72" s="11" t="s">
        <v>4494</v>
      </c>
      <c r="C72" s="11" t="s">
        <v>12</v>
      </c>
      <c r="D72" s="11">
        <v>39.99</v>
      </c>
      <c r="E72" s="11" t="s">
        <v>73</v>
      </c>
      <c r="F72" s="11">
        <v>3</v>
      </c>
      <c r="G72" s="11" t="s">
        <v>1798</v>
      </c>
      <c r="H72" s="11">
        <v>9</v>
      </c>
      <c r="I72" s="11" t="s">
        <v>4495</v>
      </c>
      <c r="J72" s="11" t="s">
        <v>4496</v>
      </c>
    </row>
    <row r="73" spans="1:10" x14ac:dyDescent="0.25">
      <c r="A73" s="11" t="s">
        <v>4603</v>
      </c>
      <c r="B73" s="11" t="s">
        <v>4604</v>
      </c>
      <c r="C73" s="11" t="s">
        <v>385</v>
      </c>
      <c r="D73" s="11">
        <v>22.98</v>
      </c>
      <c r="E73" s="11" t="s">
        <v>4605</v>
      </c>
      <c r="F73" s="11">
        <v>3</v>
      </c>
      <c r="G73" s="11" t="s">
        <v>4606</v>
      </c>
      <c r="H73" s="11">
        <v>18</v>
      </c>
      <c r="I73" s="11" t="s">
        <v>4607</v>
      </c>
      <c r="J73" s="11" t="s">
        <v>661</v>
      </c>
    </row>
    <row r="74" spans="1:10" x14ac:dyDescent="0.25">
      <c r="A74" s="9" t="s">
        <v>807</v>
      </c>
      <c r="B74" s="9" t="s">
        <v>4616</v>
      </c>
      <c r="C74" s="9" t="s">
        <v>12</v>
      </c>
      <c r="D74" s="9">
        <v>29</v>
      </c>
      <c r="E74" s="9" t="s">
        <v>4617</v>
      </c>
      <c r="F74" s="9">
        <v>3</v>
      </c>
      <c r="G74" s="9" t="s">
        <v>4618</v>
      </c>
      <c r="H74" s="9">
        <v>57</v>
      </c>
      <c r="I74" s="9" t="s">
        <v>4619</v>
      </c>
      <c r="J74" s="9" t="s">
        <v>661</v>
      </c>
    </row>
    <row r="75" spans="1:10" x14ac:dyDescent="0.25">
      <c r="A75" s="9" t="s">
        <v>4625</v>
      </c>
      <c r="B75" s="9" t="s">
        <v>4626</v>
      </c>
      <c r="C75" s="9" t="s">
        <v>657</v>
      </c>
      <c r="D75" s="9">
        <v>30.07</v>
      </c>
      <c r="E75" s="9" t="s">
        <v>4627</v>
      </c>
      <c r="F75" s="9">
        <v>3</v>
      </c>
      <c r="G75" s="9" t="s">
        <v>3751</v>
      </c>
      <c r="H75" s="9">
        <v>25</v>
      </c>
      <c r="I75" s="9" t="s">
        <v>4628</v>
      </c>
      <c r="J75" s="9" t="s">
        <v>661</v>
      </c>
    </row>
    <row r="76" spans="1:10" x14ac:dyDescent="0.25">
      <c r="A76" s="11" t="s">
        <v>2218</v>
      </c>
      <c r="B76" s="11" t="s">
        <v>4629</v>
      </c>
      <c r="C76" s="11" t="s">
        <v>12</v>
      </c>
      <c r="D76" s="11">
        <v>32.89</v>
      </c>
      <c r="E76" s="11" t="s">
        <v>4630</v>
      </c>
      <c r="F76" s="11">
        <v>3</v>
      </c>
      <c r="G76" s="11" t="s">
        <v>4631</v>
      </c>
      <c r="H76" s="11">
        <v>61</v>
      </c>
      <c r="I76" s="11" t="s">
        <v>4632</v>
      </c>
      <c r="J76" s="11" t="s">
        <v>661</v>
      </c>
    </row>
    <row r="77" spans="1:10" x14ac:dyDescent="0.25">
      <c r="A77" s="11" t="s">
        <v>35</v>
      </c>
      <c r="B77" s="11" t="s">
        <v>4657</v>
      </c>
      <c r="C77" s="11" t="s">
        <v>12</v>
      </c>
      <c r="D77" s="11">
        <v>54.86</v>
      </c>
      <c r="E77" s="11" t="s">
        <v>4658</v>
      </c>
      <c r="F77" s="11">
        <v>3</v>
      </c>
      <c r="G77" s="11" t="s">
        <v>758</v>
      </c>
      <c r="H77" s="11">
        <v>4</v>
      </c>
      <c r="I77" s="11" t="s">
        <v>4659</v>
      </c>
      <c r="J77" s="11" t="s">
        <v>661</v>
      </c>
    </row>
    <row r="78" spans="1:10" x14ac:dyDescent="0.25">
      <c r="A78" s="9" t="s">
        <v>4684</v>
      </c>
      <c r="B78" s="9" t="s">
        <v>4685</v>
      </c>
      <c r="C78" s="9" t="s">
        <v>657</v>
      </c>
      <c r="D78" s="9">
        <v>19.73</v>
      </c>
      <c r="E78" s="9" t="s">
        <v>4045</v>
      </c>
      <c r="F78" s="9">
        <v>3</v>
      </c>
      <c r="G78" s="9" t="s">
        <v>2991</v>
      </c>
      <c r="H78" s="9">
        <v>20</v>
      </c>
      <c r="I78" s="9" t="s">
        <v>4686</v>
      </c>
      <c r="J78" s="9" t="s">
        <v>661</v>
      </c>
    </row>
    <row r="79" spans="1:10" x14ac:dyDescent="0.25">
      <c r="A79" s="11" t="s">
        <v>1328</v>
      </c>
      <c r="B79" s="11" t="s">
        <v>4716</v>
      </c>
      <c r="C79" s="11" t="s">
        <v>12</v>
      </c>
      <c r="D79" s="11">
        <v>129</v>
      </c>
      <c r="E79" s="11" t="s">
        <v>4717</v>
      </c>
      <c r="F79" s="11">
        <v>3</v>
      </c>
      <c r="G79" s="11" t="s">
        <v>4718</v>
      </c>
      <c r="H79" s="11">
        <v>11</v>
      </c>
      <c r="I79" s="11" t="s">
        <v>4719</v>
      </c>
      <c r="J79" s="11" t="s">
        <v>285</v>
      </c>
    </row>
    <row r="80" spans="1:10" x14ac:dyDescent="0.25">
      <c r="A80" s="9" t="s">
        <v>426</v>
      </c>
      <c r="B80" s="9" t="s">
        <v>4727</v>
      </c>
      <c r="C80" s="9" t="s">
        <v>657</v>
      </c>
      <c r="D80" s="9">
        <v>19.73</v>
      </c>
      <c r="E80" s="9" t="s">
        <v>4045</v>
      </c>
      <c r="F80" s="9">
        <v>3</v>
      </c>
      <c r="G80" s="9" t="s">
        <v>4606</v>
      </c>
      <c r="H80" s="9">
        <v>18</v>
      </c>
      <c r="I80" s="9" t="s">
        <v>4728</v>
      </c>
      <c r="J80" s="9" t="s">
        <v>661</v>
      </c>
    </row>
    <row r="81" spans="1:10" x14ac:dyDescent="0.25">
      <c r="A81" s="9" t="s">
        <v>4770</v>
      </c>
      <c r="B81" s="9" t="s">
        <v>4771</v>
      </c>
      <c r="C81" s="9" t="s">
        <v>657</v>
      </c>
      <c r="D81" s="9">
        <v>38.53</v>
      </c>
      <c r="E81" s="9" t="s">
        <v>4772</v>
      </c>
      <c r="F81" s="9">
        <v>3</v>
      </c>
      <c r="G81" s="9" t="s">
        <v>4773</v>
      </c>
      <c r="H81" s="9">
        <v>33</v>
      </c>
      <c r="I81" s="9" t="s">
        <v>4774</v>
      </c>
      <c r="J81" s="9" t="s">
        <v>661</v>
      </c>
    </row>
    <row r="82" spans="1:10" x14ac:dyDescent="0.25">
      <c r="A82" s="9" t="s">
        <v>1328</v>
      </c>
      <c r="B82" s="9" t="s">
        <v>4777</v>
      </c>
      <c r="C82" s="9" t="s">
        <v>212</v>
      </c>
      <c r="D82" s="9">
        <v>13.89</v>
      </c>
      <c r="E82" s="9" t="s">
        <v>1546</v>
      </c>
      <c r="F82" s="9">
        <v>3</v>
      </c>
      <c r="G82" s="9" t="s">
        <v>4778</v>
      </c>
      <c r="H82" s="9">
        <v>239</v>
      </c>
      <c r="I82" s="9" t="s">
        <v>4779</v>
      </c>
      <c r="J82" s="9" t="s">
        <v>1549</v>
      </c>
    </row>
    <row r="83" spans="1:10" x14ac:dyDescent="0.25">
      <c r="A83" s="9" t="s">
        <v>4784</v>
      </c>
      <c r="B83" s="9" t="s">
        <v>4785</v>
      </c>
      <c r="C83" s="9" t="s">
        <v>657</v>
      </c>
      <c r="D83" s="9">
        <v>28.65</v>
      </c>
      <c r="E83" s="9" t="s">
        <v>4786</v>
      </c>
      <c r="F83" s="9">
        <v>3</v>
      </c>
      <c r="G83" s="9" t="s">
        <v>1798</v>
      </c>
      <c r="H83" s="9">
        <v>9</v>
      </c>
      <c r="I83" s="9" t="s">
        <v>4787</v>
      </c>
      <c r="J83" s="9" t="s">
        <v>661</v>
      </c>
    </row>
    <row r="84" spans="1:10" x14ac:dyDescent="0.25">
      <c r="A84" s="11" t="s">
        <v>1829</v>
      </c>
      <c r="B84" s="11" t="s">
        <v>4836</v>
      </c>
      <c r="C84" s="11" t="s">
        <v>4837</v>
      </c>
      <c r="D84" s="11">
        <v>39.99</v>
      </c>
      <c r="E84" s="11" t="s">
        <v>73</v>
      </c>
      <c r="F84" s="11">
        <v>3</v>
      </c>
      <c r="G84" s="11" t="s">
        <v>1582</v>
      </c>
      <c r="H84" s="11">
        <v>3</v>
      </c>
      <c r="I84" s="11" t="s">
        <v>4838</v>
      </c>
      <c r="J84" s="11" t="s">
        <v>1667</v>
      </c>
    </row>
    <row r="85" spans="1:10" x14ac:dyDescent="0.25">
      <c r="A85" s="9" t="s">
        <v>1039</v>
      </c>
      <c r="B85" s="9" t="s">
        <v>4844</v>
      </c>
      <c r="C85" s="9" t="s">
        <v>657</v>
      </c>
      <c r="D85" s="9">
        <v>23.49</v>
      </c>
      <c r="E85" s="9" t="s">
        <v>4845</v>
      </c>
      <c r="F85" s="9">
        <v>3</v>
      </c>
      <c r="G85" s="9" t="s">
        <v>1938</v>
      </c>
      <c r="H85" s="9">
        <v>14</v>
      </c>
      <c r="I85" s="9" t="s">
        <v>4846</v>
      </c>
      <c r="J85" s="9" t="s">
        <v>661</v>
      </c>
    </row>
    <row r="86" spans="1:10" x14ac:dyDescent="0.25">
      <c r="A86" s="9" t="s">
        <v>3583</v>
      </c>
      <c r="B86" s="9" t="s">
        <v>4867</v>
      </c>
      <c r="C86" s="9" t="s">
        <v>4868</v>
      </c>
      <c r="D86" s="9">
        <v>92</v>
      </c>
      <c r="E86" s="9" t="s">
        <v>4869</v>
      </c>
      <c r="F86" s="9">
        <v>3</v>
      </c>
      <c r="G86" s="9" t="s">
        <v>4870</v>
      </c>
      <c r="H86" s="9">
        <v>37</v>
      </c>
      <c r="I86" s="9" t="s">
        <v>4871</v>
      </c>
      <c r="J86" s="9" t="s">
        <v>4009</v>
      </c>
    </row>
    <row r="87" spans="1:10" x14ac:dyDescent="0.25">
      <c r="A87" s="11" t="s">
        <v>3583</v>
      </c>
      <c r="B87" s="11" t="s">
        <v>4885</v>
      </c>
      <c r="C87" s="11" t="s">
        <v>55</v>
      </c>
      <c r="D87" s="11">
        <v>92</v>
      </c>
      <c r="E87" s="11" t="s">
        <v>4869</v>
      </c>
      <c r="F87" s="11">
        <v>3</v>
      </c>
      <c r="G87" s="11" t="s">
        <v>3886</v>
      </c>
      <c r="H87" s="11">
        <v>29</v>
      </c>
      <c r="I87" s="11" t="s">
        <v>4886</v>
      </c>
      <c r="J87" s="11" t="s">
        <v>4009</v>
      </c>
    </row>
    <row r="88" spans="1:10" x14ac:dyDescent="0.25">
      <c r="A88" s="11" t="s">
        <v>4397</v>
      </c>
      <c r="B88" s="11" t="s">
        <v>4968</v>
      </c>
      <c r="C88" s="11" t="s">
        <v>55</v>
      </c>
      <c r="D88" s="11">
        <v>19.989999999999998</v>
      </c>
      <c r="E88" s="11" t="s">
        <v>3890</v>
      </c>
      <c r="F88" s="11">
        <v>3</v>
      </c>
      <c r="G88" s="11" t="s">
        <v>2970</v>
      </c>
      <c r="H88" s="11">
        <v>8</v>
      </c>
      <c r="I88" s="11" t="s">
        <v>4969</v>
      </c>
      <c r="J88" s="11" t="s">
        <v>4970</v>
      </c>
    </row>
    <row r="89" spans="1:10" x14ac:dyDescent="0.25">
      <c r="A89" s="9" t="s">
        <v>53</v>
      </c>
      <c r="B89" s="9" t="s">
        <v>4980</v>
      </c>
      <c r="C89" s="9" t="s">
        <v>55</v>
      </c>
      <c r="D89" s="9">
        <v>39.99</v>
      </c>
      <c r="E89" s="9" t="s">
        <v>315</v>
      </c>
      <c r="F89" s="9">
        <v>3</v>
      </c>
      <c r="G89" s="9" t="s">
        <v>758</v>
      </c>
      <c r="H89" s="9">
        <v>4</v>
      </c>
      <c r="I89" s="9" t="s">
        <v>4981</v>
      </c>
      <c r="J89" s="9" t="s">
        <v>4982</v>
      </c>
    </row>
    <row r="90" spans="1:10" x14ac:dyDescent="0.25">
      <c r="A90" s="11" t="s">
        <v>3998</v>
      </c>
      <c r="B90" s="11" t="s">
        <v>4991</v>
      </c>
      <c r="C90" s="11" t="s">
        <v>12</v>
      </c>
      <c r="D90" s="11">
        <v>93.05</v>
      </c>
      <c r="E90" s="11" t="s">
        <v>4992</v>
      </c>
      <c r="F90" s="11">
        <v>3</v>
      </c>
      <c r="G90" s="11" t="s">
        <v>4993</v>
      </c>
      <c r="H90" s="11">
        <v>21</v>
      </c>
      <c r="I90" s="11" t="s">
        <v>4994</v>
      </c>
      <c r="J90" s="11" t="s">
        <v>661</v>
      </c>
    </row>
    <row r="91" spans="1:10" x14ac:dyDescent="0.25">
      <c r="A91" s="9" t="s">
        <v>540</v>
      </c>
      <c r="B91" s="9" t="s">
        <v>5013</v>
      </c>
      <c r="C91" s="9" t="s">
        <v>55</v>
      </c>
      <c r="D91" s="9">
        <v>19.989999999999998</v>
      </c>
      <c r="E91" s="9" t="s">
        <v>247</v>
      </c>
      <c r="F91" s="9">
        <v>3</v>
      </c>
      <c r="G91" s="9" t="s">
        <v>758</v>
      </c>
      <c r="H91" s="9">
        <v>4</v>
      </c>
      <c r="I91" s="9" t="s">
        <v>5014</v>
      </c>
      <c r="J91" s="9" t="s">
        <v>571</v>
      </c>
    </row>
    <row r="92" spans="1:10" x14ac:dyDescent="0.25">
      <c r="A92" s="9" t="s">
        <v>65</v>
      </c>
      <c r="B92" s="9" t="s">
        <v>5025</v>
      </c>
      <c r="C92" s="9" t="s">
        <v>12</v>
      </c>
      <c r="D92" s="9">
        <v>25.79</v>
      </c>
      <c r="E92" s="9" t="s">
        <v>5026</v>
      </c>
      <c r="F92" s="9">
        <v>3</v>
      </c>
      <c r="G92" s="9" t="s">
        <v>4718</v>
      </c>
      <c r="H92" s="9">
        <v>11</v>
      </c>
      <c r="I92" s="9" t="s">
        <v>5027</v>
      </c>
      <c r="J92" s="9" t="s">
        <v>661</v>
      </c>
    </row>
    <row r="93" spans="1:10" x14ac:dyDescent="0.25">
      <c r="A93" s="9" t="s">
        <v>53</v>
      </c>
      <c r="B93" s="9" t="s">
        <v>5076</v>
      </c>
      <c r="C93" s="9" t="s">
        <v>55</v>
      </c>
      <c r="D93" s="9">
        <v>23.49</v>
      </c>
      <c r="E93" s="9" t="s">
        <v>4845</v>
      </c>
      <c r="F93" s="9">
        <v>3</v>
      </c>
      <c r="G93" s="9" t="s">
        <v>3751</v>
      </c>
      <c r="H93" s="9">
        <v>25</v>
      </c>
      <c r="I93" s="9" t="s">
        <v>5077</v>
      </c>
      <c r="J93" s="9" t="s">
        <v>661</v>
      </c>
    </row>
    <row r="94" spans="1:10" x14ac:dyDescent="0.25">
      <c r="A94" s="11" t="s">
        <v>71</v>
      </c>
      <c r="B94" s="11" t="s">
        <v>5107</v>
      </c>
      <c r="C94" s="11" t="s">
        <v>55</v>
      </c>
      <c r="D94" s="11">
        <v>69.55</v>
      </c>
      <c r="E94" s="11" t="s">
        <v>5108</v>
      </c>
      <c r="F94" s="11">
        <v>3</v>
      </c>
      <c r="G94" s="11" t="s">
        <v>5109</v>
      </c>
      <c r="H94" s="11">
        <v>16</v>
      </c>
      <c r="I94" s="11" t="s">
        <v>5110</v>
      </c>
      <c r="J94" s="11" t="s">
        <v>661</v>
      </c>
    </row>
    <row r="95" spans="1:10" x14ac:dyDescent="0.25">
      <c r="A95" s="11" t="s">
        <v>1829</v>
      </c>
      <c r="B95" s="11" t="s">
        <v>5163</v>
      </c>
      <c r="C95" s="11" t="s">
        <v>55</v>
      </c>
      <c r="D95" s="11">
        <v>108.98</v>
      </c>
      <c r="E95" s="11" t="s">
        <v>5164</v>
      </c>
      <c r="F95" s="11">
        <v>3</v>
      </c>
      <c r="G95" s="11" t="s">
        <v>4773</v>
      </c>
      <c r="H95" s="11">
        <v>33</v>
      </c>
      <c r="I95" s="11" t="s">
        <v>5165</v>
      </c>
      <c r="J95" s="11" t="s">
        <v>177</v>
      </c>
    </row>
    <row r="96" spans="1:10" x14ac:dyDescent="0.25">
      <c r="A96" s="9" t="s">
        <v>5256</v>
      </c>
      <c r="B96" s="9" t="s">
        <v>5257</v>
      </c>
      <c r="C96" s="9" t="s">
        <v>12</v>
      </c>
      <c r="D96" s="9">
        <v>84.99</v>
      </c>
      <c r="E96" s="9" t="s">
        <v>154</v>
      </c>
      <c r="F96" s="9">
        <v>3</v>
      </c>
      <c r="G96" s="9" t="s">
        <v>692</v>
      </c>
      <c r="H96" s="9">
        <v>7</v>
      </c>
      <c r="I96" s="9" t="s">
        <v>5258</v>
      </c>
      <c r="J96" s="9" t="s">
        <v>1899</v>
      </c>
    </row>
    <row r="97" spans="1:10" x14ac:dyDescent="0.25">
      <c r="A97" s="11" t="s">
        <v>4975</v>
      </c>
      <c r="B97" s="11" t="s">
        <v>5272</v>
      </c>
      <c r="C97" s="11" t="s">
        <v>657</v>
      </c>
      <c r="D97" s="11">
        <v>23.49</v>
      </c>
      <c r="E97" s="11" t="s">
        <v>4845</v>
      </c>
      <c r="F97" s="11">
        <v>3</v>
      </c>
      <c r="G97" s="11" t="s">
        <v>910</v>
      </c>
      <c r="H97" s="11">
        <v>6</v>
      </c>
      <c r="I97" s="11" t="s">
        <v>5273</v>
      </c>
      <c r="J97" s="11" t="s">
        <v>661</v>
      </c>
    </row>
    <row r="98" spans="1:10" x14ac:dyDescent="0.25">
      <c r="A98" s="11" t="s">
        <v>5299</v>
      </c>
      <c r="B98" s="11" t="s">
        <v>5300</v>
      </c>
      <c r="C98" s="11" t="s">
        <v>657</v>
      </c>
      <c r="D98" s="11">
        <v>27.99</v>
      </c>
      <c r="E98" s="11" t="s">
        <v>2249</v>
      </c>
      <c r="F98" s="11">
        <v>3</v>
      </c>
      <c r="G98" s="11" t="s">
        <v>2326</v>
      </c>
      <c r="H98" s="11">
        <v>1</v>
      </c>
      <c r="I98" s="11" t="s">
        <v>5301</v>
      </c>
      <c r="J98" s="11" t="s">
        <v>661</v>
      </c>
    </row>
    <row r="99" spans="1:10" x14ac:dyDescent="0.25">
      <c r="A99" s="9" t="s">
        <v>807</v>
      </c>
      <c r="B99" s="9" t="s">
        <v>5404</v>
      </c>
      <c r="C99" s="9" t="s">
        <v>12</v>
      </c>
      <c r="D99" s="9">
        <v>29.99</v>
      </c>
      <c r="E99" s="9" t="s">
        <v>37</v>
      </c>
      <c r="F99" s="9">
        <v>3</v>
      </c>
      <c r="G99" s="9" t="s">
        <v>692</v>
      </c>
      <c r="H99" s="9">
        <v>7</v>
      </c>
      <c r="I99" s="9" t="s">
        <v>5405</v>
      </c>
      <c r="J99" s="9" t="s">
        <v>285</v>
      </c>
    </row>
    <row r="100" spans="1:10" x14ac:dyDescent="0.25">
      <c r="A100" s="11" t="s">
        <v>1039</v>
      </c>
      <c r="B100" s="11" t="s">
        <v>5406</v>
      </c>
      <c r="C100" s="11" t="s">
        <v>657</v>
      </c>
      <c r="D100" s="11">
        <v>19.73</v>
      </c>
      <c r="E100" s="11" t="s">
        <v>4045</v>
      </c>
      <c r="F100" s="11">
        <v>3</v>
      </c>
      <c r="G100" s="11" t="s">
        <v>3358</v>
      </c>
      <c r="H100" s="11">
        <v>5</v>
      </c>
      <c r="I100" s="11" t="s">
        <v>5407</v>
      </c>
      <c r="J100" s="11" t="s">
        <v>661</v>
      </c>
    </row>
    <row r="101" spans="1:10" x14ac:dyDescent="0.25">
      <c r="A101" s="11" t="s">
        <v>5431</v>
      </c>
      <c r="B101" s="11" t="s">
        <v>5432</v>
      </c>
      <c r="C101" s="11" t="s">
        <v>385</v>
      </c>
      <c r="D101" s="11">
        <v>100</v>
      </c>
      <c r="E101" s="11" t="s">
        <v>5433</v>
      </c>
      <c r="F101" s="11">
        <v>3</v>
      </c>
      <c r="G101" s="11" t="s">
        <v>2326</v>
      </c>
      <c r="H101" s="11">
        <v>1</v>
      </c>
      <c r="I101" s="11" t="s">
        <v>5434</v>
      </c>
      <c r="J101" s="11" t="s">
        <v>5435</v>
      </c>
    </row>
    <row r="102" spans="1:10" x14ac:dyDescent="0.25">
      <c r="A102" s="9" t="s">
        <v>655</v>
      </c>
      <c r="B102" s="9" t="s">
        <v>5441</v>
      </c>
      <c r="C102" s="9" t="s">
        <v>657</v>
      </c>
      <c r="D102" s="9">
        <v>38.53</v>
      </c>
      <c r="E102" s="9" t="s">
        <v>4772</v>
      </c>
      <c r="F102" s="9">
        <v>3</v>
      </c>
      <c r="G102" s="9" t="s">
        <v>2242</v>
      </c>
      <c r="H102" s="9">
        <v>12</v>
      </c>
      <c r="I102" s="9" t="s">
        <v>5442</v>
      </c>
      <c r="J102" s="9" t="s">
        <v>661</v>
      </c>
    </row>
    <row r="103" spans="1:10" x14ac:dyDescent="0.25">
      <c r="A103" s="9" t="s">
        <v>1829</v>
      </c>
      <c r="B103" s="9" t="s">
        <v>5492</v>
      </c>
      <c r="C103" s="9" t="s">
        <v>657</v>
      </c>
      <c r="D103" s="9">
        <v>68.61</v>
      </c>
      <c r="E103" s="9" t="s">
        <v>5493</v>
      </c>
      <c r="F103" s="9">
        <v>3</v>
      </c>
      <c r="G103" s="9" t="s">
        <v>3111</v>
      </c>
      <c r="H103" s="9">
        <v>10</v>
      </c>
      <c r="I103" s="9" t="s">
        <v>5494</v>
      </c>
      <c r="J103" s="9" t="s">
        <v>661</v>
      </c>
    </row>
    <row r="104" spans="1:10" x14ac:dyDescent="0.25">
      <c r="A104" s="9" t="s">
        <v>540</v>
      </c>
      <c r="B104" s="9" t="s">
        <v>5542</v>
      </c>
      <c r="C104" s="9" t="s">
        <v>55</v>
      </c>
      <c r="D104" s="9">
        <v>21.95</v>
      </c>
      <c r="E104" s="9" t="s">
        <v>1036</v>
      </c>
      <c r="F104" s="9">
        <v>3</v>
      </c>
      <c r="G104" s="9" t="s">
        <v>5543</v>
      </c>
      <c r="H104" s="9">
        <v>189</v>
      </c>
      <c r="I104" s="9" t="s">
        <v>5544</v>
      </c>
      <c r="J104" s="9" t="s">
        <v>70</v>
      </c>
    </row>
    <row r="105" spans="1:10" x14ac:dyDescent="0.25">
      <c r="A105" s="9" t="s">
        <v>71</v>
      </c>
      <c r="B105" s="9" t="s">
        <v>5633</v>
      </c>
      <c r="C105" s="9" t="s">
        <v>12</v>
      </c>
      <c r="D105" s="9">
        <v>84.59</v>
      </c>
      <c r="E105" s="9" t="s">
        <v>5634</v>
      </c>
      <c r="F105" s="9">
        <v>3</v>
      </c>
      <c r="G105" s="9" t="s">
        <v>5635</v>
      </c>
      <c r="H105" s="9">
        <v>19</v>
      </c>
      <c r="I105" s="9" t="s">
        <v>5636</v>
      </c>
      <c r="J105" s="9" t="s">
        <v>661</v>
      </c>
    </row>
    <row r="106" spans="1:10" x14ac:dyDescent="0.25">
      <c r="A106" s="9" t="s">
        <v>4729</v>
      </c>
      <c r="B106" s="9" t="s">
        <v>5678</v>
      </c>
      <c r="C106" s="9" t="s">
        <v>12</v>
      </c>
      <c r="D106" s="9">
        <v>27.25</v>
      </c>
      <c r="E106" s="9" t="s">
        <v>2088</v>
      </c>
      <c r="F106" s="9">
        <v>3</v>
      </c>
      <c r="G106" s="9" t="s">
        <v>4075</v>
      </c>
      <c r="H106" s="9">
        <v>24</v>
      </c>
      <c r="I106" s="9" t="s">
        <v>5679</v>
      </c>
      <c r="J106" s="9" t="s">
        <v>661</v>
      </c>
    </row>
    <row r="107" spans="1:10" x14ac:dyDescent="0.25">
      <c r="A107" s="11" t="s">
        <v>525</v>
      </c>
      <c r="B107" s="11" t="s">
        <v>5680</v>
      </c>
      <c r="C107" s="11" t="s">
        <v>55</v>
      </c>
      <c r="D107" s="11">
        <v>27.5</v>
      </c>
      <c r="E107" s="11" t="s">
        <v>5681</v>
      </c>
      <c r="F107" s="11">
        <v>3</v>
      </c>
      <c r="G107" s="11" t="s">
        <v>4606</v>
      </c>
      <c r="H107" s="11">
        <v>18</v>
      </c>
      <c r="I107" s="11" t="s">
        <v>5682</v>
      </c>
      <c r="J107" s="11" t="s">
        <v>46</v>
      </c>
    </row>
    <row r="108" spans="1:10" x14ac:dyDescent="0.25">
      <c r="A108" s="9" t="s">
        <v>1039</v>
      </c>
      <c r="B108" s="9" t="s">
        <v>5683</v>
      </c>
      <c r="C108" s="9" t="s">
        <v>12</v>
      </c>
      <c r="D108" s="9">
        <v>24.43</v>
      </c>
      <c r="E108" s="9" t="s">
        <v>4161</v>
      </c>
      <c r="F108" s="9">
        <v>3</v>
      </c>
      <c r="G108" s="9" t="s">
        <v>5109</v>
      </c>
      <c r="H108" s="9">
        <v>16</v>
      </c>
      <c r="I108" s="9" t="s">
        <v>5684</v>
      </c>
      <c r="J108" s="9" t="s">
        <v>661</v>
      </c>
    </row>
    <row r="109" spans="1:10" x14ac:dyDescent="0.25">
      <c r="A109" s="11" t="s">
        <v>5710</v>
      </c>
      <c r="B109" s="11" t="s">
        <v>5711</v>
      </c>
      <c r="C109" s="11" t="s">
        <v>55</v>
      </c>
      <c r="D109" s="11">
        <v>49.81</v>
      </c>
      <c r="E109" s="11" t="s">
        <v>1312</v>
      </c>
      <c r="F109" s="11">
        <v>3</v>
      </c>
      <c r="G109" s="11" t="s">
        <v>2134</v>
      </c>
      <c r="H109" s="11">
        <v>15</v>
      </c>
      <c r="I109" s="11" t="s">
        <v>5712</v>
      </c>
      <c r="J109" s="11" t="s">
        <v>661</v>
      </c>
    </row>
    <row r="110" spans="1:10" x14ac:dyDescent="0.25">
      <c r="A110" s="11" t="s">
        <v>807</v>
      </c>
      <c r="B110" s="11" t="s">
        <v>5716</v>
      </c>
      <c r="C110" s="11" t="s">
        <v>5717</v>
      </c>
      <c r="D110" s="11">
        <v>62.99</v>
      </c>
      <c r="E110" s="11" t="s">
        <v>934</v>
      </c>
      <c r="F110" s="11">
        <v>3</v>
      </c>
      <c r="G110" s="11" t="s">
        <v>4631</v>
      </c>
      <c r="H110" s="11">
        <v>61</v>
      </c>
      <c r="I110" s="11" t="s">
        <v>5718</v>
      </c>
      <c r="J110" s="11" t="s">
        <v>833</v>
      </c>
    </row>
    <row r="111" spans="1:10" x14ac:dyDescent="0.25">
      <c r="A111" s="11" t="s">
        <v>4729</v>
      </c>
      <c r="B111" s="11" t="s">
        <v>5721</v>
      </c>
      <c r="C111" s="11" t="s">
        <v>12</v>
      </c>
      <c r="D111" s="11">
        <v>28.19</v>
      </c>
      <c r="E111" s="11" t="s">
        <v>5722</v>
      </c>
      <c r="F111" s="11">
        <v>3</v>
      </c>
      <c r="G111" s="11" t="s">
        <v>3111</v>
      </c>
      <c r="H111" s="11">
        <v>10</v>
      </c>
      <c r="I111" s="11" t="s">
        <v>5723</v>
      </c>
      <c r="J111" s="11" t="s">
        <v>661</v>
      </c>
    </row>
    <row r="112" spans="1:10" x14ac:dyDescent="0.25">
      <c r="A112" s="11" t="s">
        <v>1829</v>
      </c>
      <c r="B112" s="11" t="s">
        <v>5741</v>
      </c>
      <c r="C112" s="11" t="s">
        <v>55</v>
      </c>
      <c r="D112" s="11">
        <v>36.65</v>
      </c>
      <c r="E112" s="11" t="s">
        <v>658</v>
      </c>
      <c r="F112" s="11">
        <v>3</v>
      </c>
      <c r="G112" s="11" t="s">
        <v>4718</v>
      </c>
      <c r="H112" s="11">
        <v>11</v>
      </c>
      <c r="I112" s="11" t="s">
        <v>5742</v>
      </c>
      <c r="J112" s="11" t="s">
        <v>661</v>
      </c>
    </row>
    <row r="113" spans="1:10" x14ac:dyDescent="0.25">
      <c r="A113" s="9" t="s">
        <v>5772</v>
      </c>
      <c r="B113" s="9" t="s">
        <v>5773</v>
      </c>
      <c r="C113" s="9" t="s">
        <v>657</v>
      </c>
      <c r="D113" s="9">
        <v>17.850000000000001</v>
      </c>
      <c r="E113" s="9" t="s">
        <v>4471</v>
      </c>
      <c r="F113" s="9">
        <v>3</v>
      </c>
      <c r="G113" s="9" t="s">
        <v>910</v>
      </c>
      <c r="H113" s="9">
        <v>6</v>
      </c>
      <c r="I113" s="9" t="s">
        <v>5774</v>
      </c>
      <c r="J113" s="9" t="s">
        <v>661</v>
      </c>
    </row>
    <row r="114" spans="1:10" x14ac:dyDescent="0.25">
      <c r="A114" s="9" t="s">
        <v>5779</v>
      </c>
      <c r="B114" s="9" t="s">
        <v>5780</v>
      </c>
      <c r="C114" s="9" t="s">
        <v>657</v>
      </c>
      <c r="D114" s="9">
        <v>30.07</v>
      </c>
      <c r="E114" s="9" t="s">
        <v>4627</v>
      </c>
      <c r="F114" s="9">
        <v>3</v>
      </c>
      <c r="G114" s="9" t="s">
        <v>2242</v>
      </c>
      <c r="H114" s="9">
        <v>12</v>
      </c>
      <c r="I114" s="9" t="s">
        <v>5781</v>
      </c>
      <c r="J114" s="9" t="s">
        <v>661</v>
      </c>
    </row>
    <row r="115" spans="1:10" x14ac:dyDescent="0.25">
      <c r="A115" s="11" t="s">
        <v>77</v>
      </c>
      <c r="B115" s="11" t="s">
        <v>5829</v>
      </c>
      <c r="C115" s="11" t="s">
        <v>12</v>
      </c>
      <c r="D115" s="11">
        <v>74.25</v>
      </c>
      <c r="E115" s="11" t="s">
        <v>5830</v>
      </c>
      <c r="F115" s="11">
        <v>3</v>
      </c>
      <c r="G115" s="11" t="s">
        <v>5109</v>
      </c>
      <c r="H115" s="11">
        <v>16</v>
      </c>
      <c r="I115" s="11" t="s">
        <v>5831</v>
      </c>
      <c r="J115" s="11" t="s">
        <v>661</v>
      </c>
    </row>
    <row r="116" spans="1:10" x14ac:dyDescent="0.25">
      <c r="A116" s="9" t="s">
        <v>23</v>
      </c>
      <c r="B116" s="9" t="s">
        <v>5832</v>
      </c>
      <c r="C116" s="9" t="s">
        <v>12</v>
      </c>
      <c r="D116" s="9">
        <v>90.45</v>
      </c>
      <c r="E116" s="9" t="s">
        <v>5833</v>
      </c>
      <c r="F116" s="9">
        <v>3</v>
      </c>
      <c r="G116" s="9" t="s">
        <v>5635</v>
      </c>
      <c r="H116" s="9">
        <v>19</v>
      </c>
      <c r="I116" s="9" t="s">
        <v>5834</v>
      </c>
      <c r="J116" s="9" t="s">
        <v>661</v>
      </c>
    </row>
    <row r="117" spans="1:10" x14ac:dyDescent="0.25">
      <c r="A117" s="9" t="s">
        <v>97</v>
      </c>
      <c r="B117" s="9" t="s">
        <v>5838</v>
      </c>
      <c r="C117" s="9" t="s">
        <v>55</v>
      </c>
      <c r="D117" s="9">
        <v>94.99</v>
      </c>
      <c r="E117" s="9" t="s">
        <v>4707</v>
      </c>
      <c r="F117" s="9">
        <v>3</v>
      </c>
      <c r="G117" s="9" t="s">
        <v>4075</v>
      </c>
      <c r="H117" s="9">
        <v>24</v>
      </c>
      <c r="I117" s="9" t="s">
        <v>5839</v>
      </c>
      <c r="J117" s="9" t="s">
        <v>661</v>
      </c>
    </row>
    <row r="118" spans="1:10" x14ac:dyDescent="0.25">
      <c r="A118" s="9" t="s">
        <v>525</v>
      </c>
      <c r="B118" s="9" t="s">
        <v>5852</v>
      </c>
      <c r="C118" s="9" t="s">
        <v>12</v>
      </c>
      <c r="D118" s="9">
        <v>79.89</v>
      </c>
      <c r="E118" s="9" t="s">
        <v>5853</v>
      </c>
      <c r="F118" s="9">
        <v>3</v>
      </c>
      <c r="G118" s="9" t="s">
        <v>2134</v>
      </c>
      <c r="H118" s="9">
        <v>15</v>
      </c>
      <c r="I118" s="9" t="s">
        <v>5854</v>
      </c>
      <c r="J118" s="9" t="s">
        <v>661</v>
      </c>
    </row>
    <row r="119" spans="1:10" x14ac:dyDescent="0.25">
      <c r="A119" s="9" t="s">
        <v>135</v>
      </c>
      <c r="B119" s="9" t="s">
        <v>5951</v>
      </c>
      <c r="C119" s="9" t="s">
        <v>516</v>
      </c>
      <c r="D119" s="9">
        <v>15.89</v>
      </c>
      <c r="E119" s="9" t="s">
        <v>517</v>
      </c>
      <c r="F119" s="9">
        <v>3</v>
      </c>
      <c r="G119" s="9" t="s">
        <v>2970</v>
      </c>
      <c r="H119" s="9">
        <v>8</v>
      </c>
      <c r="I119" s="9" t="s">
        <v>5952</v>
      </c>
      <c r="J119" s="9" t="s">
        <v>140</v>
      </c>
    </row>
    <row r="120" spans="1:10" x14ac:dyDescent="0.25">
      <c r="A120" s="9" t="s">
        <v>5956</v>
      </c>
      <c r="B120" s="9" t="s">
        <v>5957</v>
      </c>
      <c r="C120" s="9" t="s">
        <v>12</v>
      </c>
      <c r="D120" s="9">
        <v>13</v>
      </c>
      <c r="E120" s="9" t="s">
        <v>99</v>
      </c>
      <c r="F120" s="9">
        <v>3</v>
      </c>
      <c r="G120" s="9" t="s">
        <v>1938</v>
      </c>
      <c r="H120" s="9">
        <v>14</v>
      </c>
      <c r="I120" s="9" t="s">
        <v>5958</v>
      </c>
      <c r="J120" s="9" t="s">
        <v>2404</v>
      </c>
    </row>
    <row r="121" spans="1:10" x14ac:dyDescent="0.25">
      <c r="A121" s="11" t="s">
        <v>1568</v>
      </c>
      <c r="B121" s="11" t="s">
        <v>5959</v>
      </c>
      <c r="C121" s="11" t="s">
        <v>212</v>
      </c>
      <c r="D121" s="11">
        <v>13.05</v>
      </c>
      <c r="E121" s="11" t="s">
        <v>5960</v>
      </c>
      <c r="F121" s="11">
        <v>3</v>
      </c>
      <c r="G121" s="11" t="s">
        <v>1798</v>
      </c>
      <c r="H121" s="11">
        <v>9</v>
      </c>
      <c r="I121" s="11" t="s">
        <v>5961</v>
      </c>
      <c r="J121" s="11" t="s">
        <v>5962</v>
      </c>
    </row>
    <row r="122" spans="1:10" x14ac:dyDescent="0.25">
      <c r="A122" s="11" t="s">
        <v>2774</v>
      </c>
      <c r="B122" s="11" t="s">
        <v>6066</v>
      </c>
      <c r="C122" s="11" t="s">
        <v>55</v>
      </c>
      <c r="D122" s="11">
        <v>28.19</v>
      </c>
      <c r="E122" s="11" t="s">
        <v>5722</v>
      </c>
      <c r="F122" s="11">
        <v>3</v>
      </c>
      <c r="G122" s="11" t="s">
        <v>6067</v>
      </c>
      <c r="H122" s="11">
        <v>23</v>
      </c>
      <c r="I122" s="11" t="s">
        <v>6068</v>
      </c>
      <c r="J122" s="11" t="s">
        <v>661</v>
      </c>
    </row>
    <row r="123" spans="1:10" x14ac:dyDescent="0.25">
      <c r="A123" s="9" t="s">
        <v>71</v>
      </c>
      <c r="B123" s="9" t="s">
        <v>6084</v>
      </c>
      <c r="C123" s="9" t="s">
        <v>12</v>
      </c>
      <c r="D123" s="9">
        <v>94.93</v>
      </c>
      <c r="E123" s="9" t="s">
        <v>6085</v>
      </c>
      <c r="F123" s="9">
        <v>3</v>
      </c>
      <c r="G123" s="9" t="s">
        <v>2134</v>
      </c>
      <c r="H123" s="9">
        <v>15</v>
      </c>
      <c r="I123" s="9" t="s">
        <v>6086</v>
      </c>
      <c r="J123" s="9" t="s">
        <v>661</v>
      </c>
    </row>
    <row r="124" spans="1:10" x14ac:dyDescent="0.25">
      <c r="A124" s="11" t="s">
        <v>438</v>
      </c>
      <c r="B124" s="11" t="s">
        <v>6095</v>
      </c>
      <c r="C124" s="11" t="s">
        <v>385</v>
      </c>
      <c r="D124" s="11">
        <v>19.989999999999998</v>
      </c>
      <c r="E124" s="11" t="s">
        <v>3890</v>
      </c>
      <c r="F124" s="11">
        <v>3</v>
      </c>
      <c r="G124" s="11" t="s">
        <v>3111</v>
      </c>
      <c r="H124" s="11">
        <v>10</v>
      </c>
      <c r="I124" s="11" t="s">
        <v>6096</v>
      </c>
      <c r="J124" s="11" t="s">
        <v>70</v>
      </c>
    </row>
    <row r="125" spans="1:10" x14ac:dyDescent="0.25">
      <c r="A125" s="9" t="s">
        <v>535</v>
      </c>
      <c r="B125" s="9" t="s">
        <v>6148</v>
      </c>
      <c r="C125" s="9" t="s">
        <v>55</v>
      </c>
      <c r="D125" s="9">
        <v>31.95</v>
      </c>
      <c r="E125" s="9" t="s">
        <v>5413</v>
      </c>
      <c r="F125" s="9">
        <v>3</v>
      </c>
      <c r="G125" s="9" t="s">
        <v>2970</v>
      </c>
      <c r="H125" s="9">
        <v>8</v>
      </c>
      <c r="I125" s="9" t="s">
        <v>6149</v>
      </c>
      <c r="J125" s="9" t="s">
        <v>661</v>
      </c>
    </row>
    <row r="126" spans="1:10" x14ac:dyDescent="0.25">
      <c r="A126" s="9" t="s">
        <v>4975</v>
      </c>
      <c r="B126" s="9" t="s">
        <v>6154</v>
      </c>
      <c r="C126" s="9" t="s">
        <v>12</v>
      </c>
      <c r="D126" s="9">
        <v>29.13</v>
      </c>
      <c r="E126" s="9" t="s">
        <v>6155</v>
      </c>
      <c r="F126" s="9">
        <v>3</v>
      </c>
      <c r="G126" s="9" t="s">
        <v>3181</v>
      </c>
      <c r="H126" s="9">
        <v>13</v>
      </c>
      <c r="I126" s="9" t="s">
        <v>6156</v>
      </c>
      <c r="J126" s="9" t="s">
        <v>661</v>
      </c>
    </row>
    <row r="127" spans="1:10" x14ac:dyDescent="0.25">
      <c r="A127" s="9" t="s">
        <v>535</v>
      </c>
      <c r="B127" s="9" t="s">
        <v>6184</v>
      </c>
      <c r="C127" s="9" t="s">
        <v>55</v>
      </c>
      <c r="D127" s="9">
        <v>24.43</v>
      </c>
      <c r="E127" s="9" t="s">
        <v>4161</v>
      </c>
      <c r="F127" s="9">
        <v>3</v>
      </c>
      <c r="G127" s="9" t="s">
        <v>758</v>
      </c>
      <c r="H127" s="9">
        <v>4</v>
      </c>
      <c r="I127" s="9" t="s">
        <v>6185</v>
      </c>
      <c r="J127" s="9" t="s">
        <v>661</v>
      </c>
    </row>
    <row r="128" spans="1:10" x14ac:dyDescent="0.25">
      <c r="A128" s="9" t="s">
        <v>53</v>
      </c>
      <c r="B128" s="9" t="s">
        <v>6215</v>
      </c>
      <c r="C128" s="9" t="s">
        <v>55</v>
      </c>
      <c r="D128" s="9">
        <v>45.99</v>
      </c>
      <c r="E128" s="9" t="s">
        <v>1192</v>
      </c>
      <c r="F128" s="9">
        <v>3</v>
      </c>
      <c r="G128" s="9" t="s">
        <v>4870</v>
      </c>
      <c r="H128" s="9">
        <v>37</v>
      </c>
      <c r="I128" s="9" t="s">
        <v>6216</v>
      </c>
      <c r="J128" s="9" t="s">
        <v>318</v>
      </c>
    </row>
    <row r="129" spans="1:10" x14ac:dyDescent="0.25">
      <c r="A129" s="9" t="s">
        <v>53</v>
      </c>
      <c r="B129" s="9" t="s">
        <v>6220</v>
      </c>
      <c r="C129" s="9" t="s">
        <v>55</v>
      </c>
      <c r="D129" s="9">
        <v>19.73</v>
      </c>
      <c r="E129" s="9" t="s">
        <v>4045</v>
      </c>
      <c r="F129" s="9">
        <v>3</v>
      </c>
      <c r="G129" s="9" t="s">
        <v>692</v>
      </c>
      <c r="H129" s="9">
        <v>7</v>
      </c>
      <c r="I129" s="9" t="s">
        <v>6221</v>
      </c>
      <c r="J129" s="9" t="s">
        <v>661</v>
      </c>
    </row>
    <row r="130" spans="1:10" x14ac:dyDescent="0.25">
      <c r="A130" s="11" t="s">
        <v>4513</v>
      </c>
      <c r="B130" s="11" t="s">
        <v>6235</v>
      </c>
      <c r="C130" s="11" t="s">
        <v>657</v>
      </c>
      <c r="D130" s="11">
        <v>13.15</v>
      </c>
      <c r="E130" s="11" t="s">
        <v>6236</v>
      </c>
      <c r="F130" s="11">
        <v>3</v>
      </c>
      <c r="G130" s="11" t="s">
        <v>692</v>
      </c>
      <c r="H130" s="11">
        <v>7</v>
      </c>
      <c r="I130" s="11" t="s">
        <v>6237</v>
      </c>
      <c r="J130" s="11" t="s">
        <v>661</v>
      </c>
    </row>
    <row r="131" spans="1:10" x14ac:dyDescent="0.25">
      <c r="A131" s="9" t="s">
        <v>1891</v>
      </c>
      <c r="B131" s="9" t="s">
        <v>6251</v>
      </c>
      <c r="C131" s="9" t="s">
        <v>12</v>
      </c>
      <c r="D131" s="9">
        <v>13</v>
      </c>
      <c r="E131" s="9" t="s">
        <v>99</v>
      </c>
      <c r="F131" s="9">
        <v>3</v>
      </c>
      <c r="G131" s="9" t="s">
        <v>3077</v>
      </c>
      <c r="H131" s="9">
        <v>17</v>
      </c>
      <c r="I131" s="9" t="s">
        <v>6252</v>
      </c>
      <c r="J131" s="9" t="s">
        <v>2404</v>
      </c>
    </row>
    <row r="132" spans="1:10" x14ac:dyDescent="0.25">
      <c r="A132" s="11" t="s">
        <v>6295</v>
      </c>
      <c r="B132" s="11" t="s">
        <v>6296</v>
      </c>
      <c r="C132" s="11" t="s">
        <v>3482</v>
      </c>
      <c r="D132" s="11">
        <v>38.950000000000003</v>
      </c>
      <c r="E132" s="11" t="s">
        <v>6297</v>
      </c>
      <c r="F132" s="11">
        <v>3</v>
      </c>
      <c r="G132" s="11" t="s">
        <v>6298</v>
      </c>
      <c r="H132" s="11">
        <v>114</v>
      </c>
      <c r="I132" s="11" t="s">
        <v>6299</v>
      </c>
      <c r="J132" s="11" t="s">
        <v>6300</v>
      </c>
    </row>
    <row r="133" spans="1:10" x14ac:dyDescent="0.25">
      <c r="A133" s="9" t="s">
        <v>77</v>
      </c>
      <c r="B133" s="9" t="s">
        <v>6309</v>
      </c>
      <c r="C133" s="9" t="s">
        <v>55</v>
      </c>
      <c r="D133" s="9">
        <v>53.99</v>
      </c>
      <c r="E133" s="9" t="s">
        <v>164</v>
      </c>
      <c r="F133" s="9">
        <v>3</v>
      </c>
      <c r="G133" s="9" t="s">
        <v>1582</v>
      </c>
      <c r="H133" s="9">
        <v>3</v>
      </c>
      <c r="I133" s="9" t="s">
        <v>39</v>
      </c>
      <c r="J133" s="9" t="s">
        <v>318</v>
      </c>
    </row>
    <row r="134" spans="1:10" x14ac:dyDescent="0.25">
      <c r="A134" s="9" t="s">
        <v>65</v>
      </c>
      <c r="B134" s="9" t="s">
        <v>6413</v>
      </c>
      <c r="C134" s="9" t="s">
        <v>657</v>
      </c>
      <c r="D134" s="9">
        <v>33.49</v>
      </c>
      <c r="E134" s="9" t="s">
        <v>6414</v>
      </c>
      <c r="F134" s="9">
        <v>3</v>
      </c>
      <c r="G134" s="9" t="s">
        <v>758</v>
      </c>
      <c r="H134" s="9">
        <v>4</v>
      </c>
      <c r="I134" s="9" t="s">
        <v>6415</v>
      </c>
      <c r="J134" s="9" t="s">
        <v>661</v>
      </c>
    </row>
    <row r="135" spans="1:10" x14ac:dyDescent="0.25">
      <c r="A135" s="9" t="s">
        <v>540</v>
      </c>
      <c r="B135" s="9" t="s">
        <v>6426</v>
      </c>
      <c r="C135" s="9" t="s">
        <v>4509</v>
      </c>
      <c r="D135" s="9">
        <v>17.989999999999998</v>
      </c>
      <c r="E135" s="9" t="s">
        <v>2156</v>
      </c>
      <c r="F135" s="9">
        <v>3</v>
      </c>
      <c r="G135" s="9" t="s">
        <v>1582</v>
      </c>
      <c r="H135" s="9">
        <v>3</v>
      </c>
      <c r="I135" s="9" t="s">
        <v>6427</v>
      </c>
      <c r="J135" s="9" t="s">
        <v>6428</v>
      </c>
    </row>
    <row r="136" spans="1:10" x14ac:dyDescent="0.25">
      <c r="A136" s="11" t="s">
        <v>3482</v>
      </c>
      <c r="B136" s="11" t="s">
        <v>6435</v>
      </c>
      <c r="C136" s="11" t="s">
        <v>55</v>
      </c>
      <c r="D136" s="11">
        <v>35</v>
      </c>
      <c r="E136" s="11" t="s">
        <v>6226</v>
      </c>
      <c r="F136" s="11">
        <v>3</v>
      </c>
      <c r="G136" s="11" t="s">
        <v>6436</v>
      </c>
      <c r="H136" s="11">
        <v>214</v>
      </c>
      <c r="I136" s="11" t="s">
        <v>6437</v>
      </c>
      <c r="J136" s="11" t="s">
        <v>1418</v>
      </c>
    </row>
    <row r="137" spans="1:10" x14ac:dyDescent="0.25">
      <c r="A137" s="11" t="s">
        <v>6504</v>
      </c>
      <c r="B137" s="11" t="s">
        <v>6505</v>
      </c>
      <c r="C137" s="11" t="s">
        <v>55</v>
      </c>
      <c r="D137" s="11">
        <v>56</v>
      </c>
      <c r="E137" s="11" t="s">
        <v>6506</v>
      </c>
      <c r="F137" s="11">
        <v>3</v>
      </c>
      <c r="G137" s="11" t="s">
        <v>910</v>
      </c>
      <c r="H137" s="11">
        <v>6</v>
      </c>
      <c r="I137" s="11" t="s">
        <v>6507</v>
      </c>
      <c r="J137" s="11" t="s">
        <v>5306</v>
      </c>
    </row>
    <row r="138" spans="1:10" x14ac:dyDescent="0.25">
      <c r="A138" s="11" t="s">
        <v>6511</v>
      </c>
      <c r="B138" s="11" t="s">
        <v>6512</v>
      </c>
      <c r="C138" s="11" t="s">
        <v>12</v>
      </c>
      <c r="D138" s="11">
        <v>39.99</v>
      </c>
      <c r="E138" s="11" t="s">
        <v>73</v>
      </c>
      <c r="F138" s="11">
        <v>3</v>
      </c>
      <c r="G138" s="11" t="s">
        <v>6513</v>
      </c>
      <c r="H138" s="11">
        <v>153</v>
      </c>
      <c r="I138" s="11" t="s">
        <v>6514</v>
      </c>
      <c r="J138" s="11" t="s">
        <v>3660</v>
      </c>
    </row>
    <row r="139" spans="1:10" x14ac:dyDescent="0.25">
      <c r="A139" s="11" t="s">
        <v>4459</v>
      </c>
      <c r="B139" s="11" t="s">
        <v>6527</v>
      </c>
      <c r="C139" s="11" t="s">
        <v>657</v>
      </c>
      <c r="D139" s="11">
        <v>31.29</v>
      </c>
      <c r="E139" s="11" t="s">
        <v>6528</v>
      </c>
      <c r="F139" s="11">
        <v>3</v>
      </c>
      <c r="G139" s="11" t="s">
        <v>2326</v>
      </c>
      <c r="H139" s="11">
        <v>1</v>
      </c>
      <c r="I139" s="11" t="s">
        <v>6529</v>
      </c>
      <c r="J139" s="11" t="s">
        <v>661</v>
      </c>
    </row>
    <row r="140" spans="1:10" x14ac:dyDescent="0.25">
      <c r="A140" s="9" t="s">
        <v>4033</v>
      </c>
      <c r="B140" s="9" t="s">
        <v>6550</v>
      </c>
      <c r="C140" s="9" t="s">
        <v>55</v>
      </c>
      <c r="D140" s="9">
        <v>19.989999999999998</v>
      </c>
      <c r="E140" s="9" t="s">
        <v>3890</v>
      </c>
      <c r="F140" s="9">
        <v>3</v>
      </c>
      <c r="G140" s="9" t="s">
        <v>6551</v>
      </c>
      <c r="H140" s="9">
        <v>58</v>
      </c>
      <c r="I140" s="9" t="s">
        <v>6552</v>
      </c>
      <c r="J140" s="9" t="s">
        <v>6553</v>
      </c>
    </row>
    <row r="141" spans="1:10" x14ac:dyDescent="0.25">
      <c r="A141" s="9" t="s">
        <v>1102</v>
      </c>
      <c r="B141" s="9" t="s">
        <v>6564</v>
      </c>
      <c r="C141" s="9" t="s">
        <v>55</v>
      </c>
      <c r="D141" s="9">
        <v>39.99</v>
      </c>
      <c r="E141" s="9" t="s">
        <v>73</v>
      </c>
      <c r="F141" s="9">
        <v>3</v>
      </c>
      <c r="G141" s="9" t="s">
        <v>6565</v>
      </c>
      <c r="H141" s="9">
        <v>45</v>
      </c>
      <c r="I141" s="9" t="s">
        <v>6566</v>
      </c>
      <c r="J141" s="9" t="s">
        <v>6567</v>
      </c>
    </row>
    <row r="142" spans="1:10" x14ac:dyDescent="0.25">
      <c r="A142" s="9" t="s">
        <v>6589</v>
      </c>
      <c r="B142" s="9" t="s">
        <v>6590</v>
      </c>
      <c r="C142" s="9" t="s">
        <v>510</v>
      </c>
      <c r="D142" s="9">
        <v>29.99</v>
      </c>
      <c r="E142" s="9" t="s">
        <v>61</v>
      </c>
      <c r="F142" s="9">
        <v>3</v>
      </c>
      <c r="G142" s="9" t="s">
        <v>1538</v>
      </c>
      <c r="H142" s="9">
        <v>42</v>
      </c>
      <c r="I142" s="9" t="s">
        <v>6591</v>
      </c>
      <c r="J142" s="9" t="s">
        <v>318</v>
      </c>
    </row>
    <row r="143" spans="1:10" x14ac:dyDescent="0.25">
      <c r="A143" s="9" t="s">
        <v>23</v>
      </c>
      <c r="B143" s="9" t="s">
        <v>6672</v>
      </c>
      <c r="C143" s="9" t="s">
        <v>55</v>
      </c>
      <c r="D143" s="9">
        <v>66.55</v>
      </c>
      <c r="E143" s="9" t="s">
        <v>6673</v>
      </c>
      <c r="F143" s="9">
        <v>3</v>
      </c>
      <c r="G143" s="9" t="s">
        <v>692</v>
      </c>
      <c r="H143" s="9">
        <v>7</v>
      </c>
      <c r="I143" s="9" t="s">
        <v>6674</v>
      </c>
      <c r="J143" s="9" t="s">
        <v>661</v>
      </c>
    </row>
    <row r="144" spans="1:10" x14ac:dyDescent="0.25">
      <c r="A144" s="11" t="s">
        <v>1102</v>
      </c>
      <c r="B144" s="11" t="s">
        <v>6675</v>
      </c>
      <c r="C144" s="11" t="s">
        <v>657</v>
      </c>
      <c r="D144" s="11">
        <v>48.87</v>
      </c>
      <c r="E144" s="11" t="s">
        <v>6676</v>
      </c>
      <c r="F144" s="11">
        <v>3</v>
      </c>
      <c r="G144" s="11" t="s">
        <v>2970</v>
      </c>
      <c r="H144" s="11">
        <v>8</v>
      </c>
      <c r="I144" s="11" t="s">
        <v>6677</v>
      </c>
      <c r="J144" s="11" t="s">
        <v>661</v>
      </c>
    </row>
    <row r="145" spans="1:10" x14ac:dyDescent="0.25">
      <c r="A145" s="11" t="s">
        <v>1039</v>
      </c>
      <c r="B145" s="11" t="s">
        <v>6682</v>
      </c>
      <c r="C145" s="11" t="s">
        <v>657</v>
      </c>
      <c r="D145" s="11">
        <v>31.95</v>
      </c>
      <c r="E145" s="11" t="s">
        <v>5413</v>
      </c>
      <c r="F145" s="11">
        <v>3</v>
      </c>
      <c r="G145" s="11" t="s">
        <v>3358</v>
      </c>
      <c r="H145" s="11">
        <v>5</v>
      </c>
      <c r="I145" s="11" t="s">
        <v>6683</v>
      </c>
      <c r="J145" s="11" t="s">
        <v>661</v>
      </c>
    </row>
    <row r="146" spans="1:10" x14ac:dyDescent="0.25">
      <c r="A146" s="11" t="s">
        <v>162</v>
      </c>
      <c r="B146" s="11" t="s">
        <v>6687</v>
      </c>
      <c r="C146" s="11" t="s">
        <v>12</v>
      </c>
      <c r="D146" s="11">
        <v>55.45</v>
      </c>
      <c r="E146" s="11" t="s">
        <v>6688</v>
      </c>
      <c r="F146" s="11">
        <v>3</v>
      </c>
      <c r="G146" s="11" t="s">
        <v>4718</v>
      </c>
      <c r="H146" s="11">
        <v>11</v>
      </c>
      <c r="I146" s="11" t="s">
        <v>6689</v>
      </c>
      <c r="J146" s="11" t="s">
        <v>661</v>
      </c>
    </row>
    <row r="147" spans="1:10" x14ac:dyDescent="0.25">
      <c r="A147" s="11" t="s">
        <v>2774</v>
      </c>
      <c r="B147" s="11" t="s">
        <v>6712</v>
      </c>
      <c r="C147" s="11" t="s">
        <v>55</v>
      </c>
      <c r="D147" s="11">
        <v>32.89</v>
      </c>
      <c r="E147" s="11" t="s">
        <v>4630</v>
      </c>
      <c r="F147" s="11">
        <v>3</v>
      </c>
      <c r="G147" s="11" t="s">
        <v>3358</v>
      </c>
      <c r="H147" s="11">
        <v>5</v>
      </c>
      <c r="I147" s="11" t="s">
        <v>6713</v>
      </c>
      <c r="J147" s="11" t="s">
        <v>661</v>
      </c>
    </row>
    <row r="148" spans="1:10" x14ac:dyDescent="0.25">
      <c r="A148" s="9" t="s">
        <v>1824</v>
      </c>
      <c r="B148" s="9" t="s">
        <v>6728</v>
      </c>
      <c r="C148" s="9" t="s">
        <v>385</v>
      </c>
      <c r="D148" s="9">
        <v>62.62</v>
      </c>
      <c r="E148" s="9" t="s">
        <v>6729</v>
      </c>
      <c r="F148" s="9">
        <v>3</v>
      </c>
      <c r="G148" s="9" t="s">
        <v>6730</v>
      </c>
      <c r="H148" s="9">
        <v>335</v>
      </c>
      <c r="I148" s="9" t="s">
        <v>6731</v>
      </c>
      <c r="J148" s="9" t="s">
        <v>177</v>
      </c>
    </row>
    <row r="149" spans="1:10" x14ac:dyDescent="0.25">
      <c r="A149" s="11" t="s">
        <v>6732</v>
      </c>
      <c r="B149" s="11" t="s">
        <v>6733</v>
      </c>
      <c r="C149" s="11" t="s">
        <v>55</v>
      </c>
      <c r="D149" s="11">
        <v>49.99</v>
      </c>
      <c r="E149" s="11" t="s">
        <v>623</v>
      </c>
      <c r="F149" s="11">
        <v>3</v>
      </c>
      <c r="G149" s="11" t="s">
        <v>5635</v>
      </c>
      <c r="H149" s="11">
        <v>19</v>
      </c>
      <c r="I149" s="11" t="s">
        <v>6734</v>
      </c>
      <c r="J149" s="11" t="s">
        <v>157</v>
      </c>
    </row>
    <row r="150" spans="1:10" x14ac:dyDescent="0.25">
      <c r="A150" s="11" t="s">
        <v>5549</v>
      </c>
      <c r="B150" s="11" t="s">
        <v>6744</v>
      </c>
      <c r="C150" s="11" t="s">
        <v>55</v>
      </c>
      <c r="D150" s="11">
        <v>40.950000000000003</v>
      </c>
      <c r="E150" s="11" t="s">
        <v>6745</v>
      </c>
      <c r="F150" s="11">
        <v>3</v>
      </c>
      <c r="G150" s="11" t="s">
        <v>1938</v>
      </c>
      <c r="H150" s="11">
        <v>14</v>
      </c>
      <c r="I150" s="11" t="s">
        <v>6746</v>
      </c>
      <c r="J150" s="11" t="s">
        <v>1038</v>
      </c>
    </row>
    <row r="151" spans="1:10" x14ac:dyDescent="0.25">
      <c r="A151" s="11" t="s">
        <v>5387</v>
      </c>
      <c r="B151" s="11" t="s">
        <v>6790</v>
      </c>
      <c r="C151" s="11" t="s">
        <v>104</v>
      </c>
      <c r="D151" s="11">
        <v>160.27000000000001</v>
      </c>
      <c r="E151" s="11" t="s">
        <v>6791</v>
      </c>
      <c r="F151" s="11">
        <v>3</v>
      </c>
      <c r="G151" s="11" t="s">
        <v>6792</v>
      </c>
      <c r="H151" s="11">
        <v>47</v>
      </c>
      <c r="I151" s="11" t="s">
        <v>6793</v>
      </c>
      <c r="J151" s="11" t="s">
        <v>96</v>
      </c>
    </row>
    <row r="152" spans="1:10" x14ac:dyDescent="0.25">
      <c r="A152" s="11" t="s">
        <v>5299</v>
      </c>
      <c r="B152" s="11" t="s">
        <v>6798</v>
      </c>
      <c r="C152" s="11" t="s">
        <v>657</v>
      </c>
      <c r="D152" s="11">
        <v>32.89</v>
      </c>
      <c r="E152" s="11" t="s">
        <v>4630</v>
      </c>
      <c r="F152" s="11">
        <v>3</v>
      </c>
      <c r="G152" s="11" t="s">
        <v>2970</v>
      </c>
      <c r="H152" s="11">
        <v>8</v>
      </c>
      <c r="I152" s="11" t="s">
        <v>6799</v>
      </c>
      <c r="J152" s="11" t="s">
        <v>661</v>
      </c>
    </row>
    <row r="153" spans="1:10" x14ac:dyDescent="0.25">
      <c r="A153" s="11" t="s">
        <v>6841</v>
      </c>
      <c r="B153" s="11" t="s">
        <v>6842</v>
      </c>
      <c r="C153" s="11" t="s">
        <v>12</v>
      </c>
      <c r="D153" s="11">
        <v>99.86</v>
      </c>
      <c r="E153" s="11" t="s">
        <v>6843</v>
      </c>
      <c r="F153" s="11">
        <v>3</v>
      </c>
      <c r="G153" s="11" t="s">
        <v>758</v>
      </c>
      <c r="H153" s="11">
        <v>4</v>
      </c>
      <c r="I153" s="11" t="s">
        <v>6844</v>
      </c>
      <c r="J153" s="11" t="s">
        <v>661</v>
      </c>
    </row>
    <row r="154" spans="1:10" x14ac:dyDescent="0.25">
      <c r="A154" s="9" t="s">
        <v>2110</v>
      </c>
      <c r="B154" s="9" t="s">
        <v>6845</v>
      </c>
      <c r="C154" s="9" t="s">
        <v>12</v>
      </c>
      <c r="D154" s="9">
        <v>11</v>
      </c>
      <c r="E154" s="9" t="s">
        <v>119</v>
      </c>
      <c r="F154" s="9">
        <v>3</v>
      </c>
      <c r="G154" s="9" t="s">
        <v>6792</v>
      </c>
      <c r="H154" s="9">
        <v>47</v>
      </c>
      <c r="I154" s="9" t="s">
        <v>6846</v>
      </c>
      <c r="J154" s="9" t="s">
        <v>2404</v>
      </c>
    </row>
    <row r="155" spans="1:10" x14ac:dyDescent="0.25">
      <c r="A155" s="11" t="s">
        <v>525</v>
      </c>
      <c r="B155" s="11" t="s">
        <v>6885</v>
      </c>
      <c r="C155" s="11" t="s">
        <v>55</v>
      </c>
      <c r="D155" s="11">
        <v>36.5</v>
      </c>
      <c r="E155" s="11" t="s">
        <v>6886</v>
      </c>
      <c r="F155" s="11">
        <v>3</v>
      </c>
      <c r="G155" s="11" t="s">
        <v>6887</v>
      </c>
      <c r="H155" s="11">
        <v>185</v>
      </c>
      <c r="I155" s="11" t="s">
        <v>6888</v>
      </c>
      <c r="J155" s="11" t="s">
        <v>3839</v>
      </c>
    </row>
    <row r="156" spans="1:10" x14ac:dyDescent="0.25">
      <c r="A156" s="11" t="s">
        <v>4684</v>
      </c>
      <c r="B156" s="11" t="s">
        <v>6918</v>
      </c>
      <c r="C156" s="11" t="s">
        <v>657</v>
      </c>
      <c r="D156" s="11">
        <v>28.19</v>
      </c>
      <c r="E156" s="11" t="s">
        <v>5722</v>
      </c>
      <c r="F156" s="11">
        <v>3</v>
      </c>
      <c r="G156" s="11" t="s">
        <v>910</v>
      </c>
      <c r="H156" s="11">
        <v>6</v>
      </c>
      <c r="I156" s="11" t="s">
        <v>6919</v>
      </c>
      <c r="J156" s="11" t="s">
        <v>661</v>
      </c>
    </row>
    <row r="157" spans="1:10" x14ac:dyDescent="0.25">
      <c r="A157" s="9" t="s">
        <v>2774</v>
      </c>
      <c r="B157" s="9" t="s">
        <v>6920</v>
      </c>
      <c r="C157" s="9" t="s">
        <v>12</v>
      </c>
      <c r="D157" s="9">
        <v>26.99</v>
      </c>
      <c r="E157" s="9" t="s">
        <v>830</v>
      </c>
      <c r="F157" s="9">
        <v>3</v>
      </c>
      <c r="G157" s="9" t="s">
        <v>1938</v>
      </c>
      <c r="H157" s="9">
        <v>14</v>
      </c>
      <c r="I157" s="9" t="s">
        <v>6921</v>
      </c>
      <c r="J157" s="9" t="s">
        <v>318</v>
      </c>
    </row>
    <row r="158" spans="1:10" x14ac:dyDescent="0.25">
      <c r="A158" s="11" t="s">
        <v>6989</v>
      </c>
      <c r="B158" s="11" t="s">
        <v>6990</v>
      </c>
      <c r="C158" s="11" t="s">
        <v>6991</v>
      </c>
      <c r="D158" s="11">
        <v>9.99</v>
      </c>
      <c r="E158" s="11" t="s">
        <v>2296</v>
      </c>
      <c r="F158" s="11">
        <v>3</v>
      </c>
      <c r="G158" s="11" t="s">
        <v>6992</v>
      </c>
      <c r="H158" s="11">
        <v>32</v>
      </c>
      <c r="I158" s="11" t="s">
        <v>6993</v>
      </c>
      <c r="J158" s="11" t="s">
        <v>2549</v>
      </c>
    </row>
    <row r="159" spans="1:10" x14ac:dyDescent="0.25">
      <c r="A159" s="9" t="s">
        <v>4358</v>
      </c>
      <c r="B159" s="9" t="s">
        <v>6994</v>
      </c>
      <c r="C159" s="9" t="s">
        <v>55</v>
      </c>
      <c r="D159" s="9">
        <v>56</v>
      </c>
      <c r="E159" s="9" t="s">
        <v>6995</v>
      </c>
      <c r="F159" s="9">
        <v>3</v>
      </c>
      <c r="G159" s="9" t="s">
        <v>6996</v>
      </c>
      <c r="H159" s="9">
        <v>677</v>
      </c>
      <c r="I159" s="9" t="s">
        <v>6997</v>
      </c>
      <c r="J159" s="9" t="s">
        <v>177</v>
      </c>
    </row>
    <row r="160" spans="1:10" x14ac:dyDescent="0.25">
      <c r="A160" s="11" t="s">
        <v>525</v>
      </c>
      <c r="B160" s="11" t="s">
        <v>7021</v>
      </c>
      <c r="C160" s="11" t="s">
        <v>12</v>
      </c>
      <c r="D160" s="11">
        <v>24</v>
      </c>
      <c r="E160" s="11" t="s">
        <v>2984</v>
      </c>
      <c r="F160" s="11">
        <v>3</v>
      </c>
      <c r="G160" s="11" t="s">
        <v>3692</v>
      </c>
      <c r="H160" s="11">
        <v>2</v>
      </c>
      <c r="I160" s="11" t="s">
        <v>39</v>
      </c>
      <c r="J160" s="11" t="s">
        <v>7022</v>
      </c>
    </row>
    <row r="161" spans="1:10" x14ac:dyDescent="0.25">
      <c r="A161" s="11" t="s">
        <v>7039</v>
      </c>
      <c r="B161" s="11" t="s">
        <v>7040</v>
      </c>
      <c r="C161" s="11" t="s">
        <v>657</v>
      </c>
      <c r="D161" s="11">
        <v>99.63</v>
      </c>
      <c r="E161" s="11" t="s">
        <v>7041</v>
      </c>
      <c r="F161" s="11">
        <v>3</v>
      </c>
      <c r="G161" s="11" t="s">
        <v>3181</v>
      </c>
      <c r="H161" s="11">
        <v>13</v>
      </c>
      <c r="I161" s="11" t="s">
        <v>7042</v>
      </c>
      <c r="J161" s="11" t="s">
        <v>661</v>
      </c>
    </row>
    <row r="162" spans="1:10" x14ac:dyDescent="0.25">
      <c r="A162" s="9" t="s">
        <v>2136</v>
      </c>
      <c r="B162" s="9" t="s">
        <v>7099</v>
      </c>
      <c r="C162" s="9" t="s">
        <v>55</v>
      </c>
      <c r="D162" s="9">
        <v>69.25</v>
      </c>
      <c r="E162" s="9" t="s">
        <v>7100</v>
      </c>
      <c r="F162" s="9">
        <v>3</v>
      </c>
      <c r="G162" s="9" t="s">
        <v>5635</v>
      </c>
      <c r="H162" s="9">
        <v>19</v>
      </c>
      <c r="I162" s="9" t="s">
        <v>7101</v>
      </c>
      <c r="J162" s="9" t="s">
        <v>7102</v>
      </c>
    </row>
    <row r="163" spans="1:10" x14ac:dyDescent="0.25">
      <c r="A163" s="9" t="s">
        <v>7107</v>
      </c>
      <c r="B163" s="9" t="s">
        <v>7108</v>
      </c>
      <c r="C163" s="9" t="s">
        <v>385</v>
      </c>
      <c r="D163" s="9">
        <v>34.99</v>
      </c>
      <c r="E163" s="9" t="s">
        <v>2241</v>
      </c>
      <c r="F163" s="9">
        <v>3</v>
      </c>
      <c r="G163" s="9" t="s">
        <v>2326</v>
      </c>
      <c r="H163" s="9">
        <v>1</v>
      </c>
      <c r="I163" s="9" t="s">
        <v>7109</v>
      </c>
      <c r="J163" s="9" t="s">
        <v>7110</v>
      </c>
    </row>
    <row r="164" spans="1:10" x14ac:dyDescent="0.25">
      <c r="A164" s="11" t="s">
        <v>7118</v>
      </c>
      <c r="B164" s="11" t="s">
        <v>7119</v>
      </c>
      <c r="C164" s="11" t="s">
        <v>55</v>
      </c>
      <c r="D164" s="11">
        <v>120</v>
      </c>
      <c r="E164" s="11" t="s">
        <v>7120</v>
      </c>
      <c r="F164" s="11">
        <v>3</v>
      </c>
      <c r="G164" s="11" t="s">
        <v>692</v>
      </c>
      <c r="H164" s="11">
        <v>7</v>
      </c>
      <c r="I164" s="11" t="s">
        <v>7121</v>
      </c>
      <c r="J164" s="11" t="s">
        <v>7122</v>
      </c>
    </row>
    <row r="165" spans="1:10" x14ac:dyDescent="0.25">
      <c r="A165" s="9" t="s">
        <v>162</v>
      </c>
      <c r="B165" s="9" t="s">
        <v>7135</v>
      </c>
      <c r="C165" s="9" t="s">
        <v>12</v>
      </c>
      <c r="D165" s="9">
        <v>91</v>
      </c>
      <c r="E165" s="9" t="s">
        <v>7136</v>
      </c>
      <c r="F165" s="9">
        <v>3</v>
      </c>
      <c r="G165" s="9" t="s">
        <v>2326</v>
      </c>
      <c r="H165" s="9">
        <v>1</v>
      </c>
      <c r="I165" s="9" t="s">
        <v>7137</v>
      </c>
      <c r="J165" s="9" t="s">
        <v>7138</v>
      </c>
    </row>
    <row r="166" spans="1:10" x14ac:dyDescent="0.25">
      <c r="A166" s="11" t="s">
        <v>1624</v>
      </c>
      <c r="B166" s="11" t="s">
        <v>3974</v>
      </c>
      <c r="C166" s="11" t="s">
        <v>55</v>
      </c>
      <c r="D166" s="11">
        <v>83.95</v>
      </c>
      <c r="E166" s="11" t="s">
        <v>3975</v>
      </c>
      <c r="F166" s="11">
        <v>4</v>
      </c>
      <c r="G166" s="11" t="s">
        <v>3976</v>
      </c>
      <c r="H166" s="11">
        <v>22</v>
      </c>
      <c r="I166" s="11" t="s">
        <v>3977</v>
      </c>
      <c r="J166" s="11" t="s">
        <v>3978</v>
      </c>
    </row>
    <row r="167" spans="1:10" x14ac:dyDescent="0.25">
      <c r="A167" s="11" t="s">
        <v>508</v>
      </c>
      <c r="B167" s="11" t="s">
        <v>3983</v>
      </c>
      <c r="C167" s="11" t="s">
        <v>55</v>
      </c>
      <c r="D167" s="11">
        <v>21.99</v>
      </c>
      <c r="E167" s="11" t="s">
        <v>1626</v>
      </c>
      <c r="F167" s="11">
        <v>4</v>
      </c>
      <c r="G167" s="11" t="s">
        <v>3984</v>
      </c>
      <c r="H167" s="11">
        <v>86</v>
      </c>
      <c r="I167" s="11" t="s">
        <v>3985</v>
      </c>
      <c r="J167" s="11" t="s">
        <v>318</v>
      </c>
    </row>
    <row r="168" spans="1:10" x14ac:dyDescent="0.25">
      <c r="A168" s="9" t="s">
        <v>4018</v>
      </c>
      <c r="B168" s="9" t="s">
        <v>4019</v>
      </c>
      <c r="C168" s="9" t="s">
        <v>12</v>
      </c>
      <c r="D168" s="9">
        <v>51.91</v>
      </c>
      <c r="E168" s="9" t="s">
        <v>4020</v>
      </c>
      <c r="F168" s="9">
        <v>4</v>
      </c>
      <c r="G168" s="9" t="s">
        <v>3012</v>
      </c>
      <c r="H168" s="9">
        <v>47</v>
      </c>
      <c r="I168" s="9" t="s">
        <v>4021</v>
      </c>
      <c r="J168" s="9" t="s">
        <v>4022</v>
      </c>
    </row>
    <row r="169" spans="1:10" x14ac:dyDescent="0.25">
      <c r="A169" s="11" t="s">
        <v>3353</v>
      </c>
      <c r="B169" s="11" t="s">
        <v>4131</v>
      </c>
      <c r="C169" s="11" t="s">
        <v>55</v>
      </c>
      <c r="D169" s="11">
        <v>26.11</v>
      </c>
      <c r="E169" s="11" t="s">
        <v>4132</v>
      </c>
      <c r="F169" s="11">
        <v>4</v>
      </c>
      <c r="G169" s="11" t="s">
        <v>4133</v>
      </c>
      <c r="H169" s="11">
        <v>12184</v>
      </c>
      <c r="I169" s="11" t="s">
        <v>4134</v>
      </c>
      <c r="J169" s="11" t="s">
        <v>230</v>
      </c>
    </row>
    <row r="170" spans="1:10" x14ac:dyDescent="0.25">
      <c r="A170" s="11" t="s">
        <v>3482</v>
      </c>
      <c r="B170" s="11" t="s">
        <v>4266</v>
      </c>
      <c r="C170" s="11" t="s">
        <v>510</v>
      </c>
      <c r="D170" s="11">
        <v>85</v>
      </c>
      <c r="E170" s="11" t="s">
        <v>3938</v>
      </c>
      <c r="F170" s="11">
        <v>4</v>
      </c>
      <c r="G170" s="11" t="s">
        <v>4267</v>
      </c>
      <c r="H170" s="11">
        <v>42</v>
      </c>
      <c r="I170" s="11" t="s">
        <v>4268</v>
      </c>
      <c r="J170" s="11" t="s">
        <v>4269</v>
      </c>
    </row>
    <row r="171" spans="1:10" x14ac:dyDescent="0.25">
      <c r="A171" s="11" t="s">
        <v>178</v>
      </c>
      <c r="B171" s="11" t="s">
        <v>4421</v>
      </c>
      <c r="C171" s="11" t="s">
        <v>55</v>
      </c>
      <c r="D171" s="11">
        <v>25.49</v>
      </c>
      <c r="E171" s="11" t="s">
        <v>4422</v>
      </c>
      <c r="F171" s="11">
        <v>4</v>
      </c>
      <c r="G171" s="11" t="s">
        <v>4423</v>
      </c>
      <c r="H171" s="11">
        <v>64</v>
      </c>
      <c r="I171" s="11" t="s">
        <v>4424</v>
      </c>
      <c r="J171" s="11" t="s">
        <v>4425</v>
      </c>
    </row>
    <row r="172" spans="1:10" x14ac:dyDescent="0.25">
      <c r="A172" s="11" t="s">
        <v>4429</v>
      </c>
      <c r="B172" s="11" t="s">
        <v>4430</v>
      </c>
      <c r="C172" s="11" t="s">
        <v>12</v>
      </c>
      <c r="D172" s="11">
        <v>99.99</v>
      </c>
      <c r="E172" s="11" t="s">
        <v>169</v>
      </c>
      <c r="F172" s="11">
        <v>4</v>
      </c>
      <c r="G172" s="11" t="s">
        <v>4431</v>
      </c>
      <c r="H172" s="11">
        <v>8</v>
      </c>
      <c r="I172" s="11" t="s">
        <v>4432</v>
      </c>
      <c r="J172" s="11" t="s">
        <v>707</v>
      </c>
    </row>
    <row r="173" spans="1:10" x14ac:dyDescent="0.25">
      <c r="A173" s="11" t="s">
        <v>4014</v>
      </c>
      <c r="B173" s="11" t="s">
        <v>4738</v>
      </c>
      <c r="C173" s="11" t="s">
        <v>55</v>
      </c>
      <c r="D173" s="11">
        <v>55</v>
      </c>
      <c r="E173" s="11" t="s">
        <v>3300</v>
      </c>
      <c r="F173" s="11">
        <v>4</v>
      </c>
      <c r="G173" s="11" t="s">
        <v>1558</v>
      </c>
      <c r="H173" s="11">
        <v>1</v>
      </c>
      <c r="I173" s="11" t="s">
        <v>4739</v>
      </c>
      <c r="J173" s="11" t="s">
        <v>4740</v>
      </c>
    </row>
    <row r="174" spans="1:10" x14ac:dyDescent="0.25">
      <c r="A174" s="11" t="s">
        <v>4081</v>
      </c>
      <c r="B174" s="11" t="s">
        <v>4767</v>
      </c>
      <c r="C174" s="11" t="s">
        <v>55</v>
      </c>
      <c r="D174" s="11">
        <v>32</v>
      </c>
      <c r="E174" s="11" t="s">
        <v>3493</v>
      </c>
      <c r="F174" s="11">
        <v>4</v>
      </c>
      <c r="G174" s="11" t="s">
        <v>4768</v>
      </c>
      <c r="H174" s="11">
        <v>445</v>
      </c>
      <c r="I174" s="11" t="s">
        <v>4769</v>
      </c>
      <c r="J174" s="11" t="s">
        <v>411</v>
      </c>
    </row>
    <row r="175" spans="1:10" x14ac:dyDescent="0.25">
      <c r="A175" s="9" t="s">
        <v>525</v>
      </c>
      <c r="B175" s="9" t="s">
        <v>4839</v>
      </c>
      <c r="C175" s="9" t="s">
        <v>12</v>
      </c>
      <c r="D175" s="9">
        <v>138.99</v>
      </c>
      <c r="E175" s="9" t="s">
        <v>4840</v>
      </c>
      <c r="F175" s="9">
        <v>4</v>
      </c>
      <c r="G175" s="9" t="s">
        <v>1366</v>
      </c>
      <c r="H175" s="9">
        <v>6</v>
      </c>
      <c r="I175" s="9" t="s">
        <v>4841</v>
      </c>
      <c r="J175" s="9" t="s">
        <v>1641</v>
      </c>
    </row>
    <row r="176" spans="1:10" x14ac:dyDescent="0.25">
      <c r="A176" s="9" t="s">
        <v>4902</v>
      </c>
      <c r="B176" s="9" t="s">
        <v>4903</v>
      </c>
      <c r="C176" s="9" t="s">
        <v>3482</v>
      </c>
      <c r="D176" s="9">
        <v>25</v>
      </c>
      <c r="E176" s="9" t="s">
        <v>4904</v>
      </c>
      <c r="F176" s="9">
        <v>4</v>
      </c>
      <c r="G176" s="9" t="s">
        <v>3976</v>
      </c>
      <c r="H176" s="9">
        <v>22</v>
      </c>
      <c r="I176" s="9" t="s">
        <v>4905</v>
      </c>
      <c r="J176" s="9" t="s">
        <v>4535</v>
      </c>
    </row>
    <row r="177" spans="1:10" x14ac:dyDescent="0.25">
      <c r="A177" s="9" t="s">
        <v>4599</v>
      </c>
      <c r="B177" s="9" t="s">
        <v>4937</v>
      </c>
      <c r="C177" s="9" t="s">
        <v>510</v>
      </c>
      <c r="D177" s="9">
        <v>71.489999999999995</v>
      </c>
      <c r="E177" s="9" t="s">
        <v>4938</v>
      </c>
      <c r="F177" s="9">
        <v>4</v>
      </c>
      <c r="G177" s="9" t="s">
        <v>4939</v>
      </c>
      <c r="H177" s="9">
        <v>31</v>
      </c>
      <c r="I177" s="9" t="s">
        <v>4940</v>
      </c>
      <c r="J177" s="9" t="s">
        <v>833</v>
      </c>
    </row>
    <row r="178" spans="1:10" x14ac:dyDescent="0.25">
      <c r="A178" s="11" t="s">
        <v>178</v>
      </c>
      <c r="B178" s="11" t="s">
        <v>4941</v>
      </c>
      <c r="C178" s="11" t="s">
        <v>55</v>
      </c>
      <c r="D178" s="11">
        <v>24.49</v>
      </c>
      <c r="E178" s="11" t="s">
        <v>4942</v>
      </c>
      <c r="F178" s="11">
        <v>4</v>
      </c>
      <c r="G178" s="11" t="s">
        <v>155</v>
      </c>
      <c r="H178" s="11">
        <v>71</v>
      </c>
      <c r="I178" s="11" t="s">
        <v>4943</v>
      </c>
      <c r="J178" s="11" t="s">
        <v>571</v>
      </c>
    </row>
    <row r="179" spans="1:10" x14ac:dyDescent="0.25">
      <c r="A179" s="9" t="s">
        <v>977</v>
      </c>
      <c r="B179" s="9" t="s">
        <v>5006</v>
      </c>
      <c r="C179" s="9" t="s">
        <v>3482</v>
      </c>
      <c r="D179" s="9">
        <v>16.899999999999999</v>
      </c>
      <c r="E179" s="9" t="s">
        <v>5007</v>
      </c>
      <c r="F179" s="9">
        <v>4</v>
      </c>
      <c r="G179" s="9" t="s">
        <v>5008</v>
      </c>
      <c r="H179" s="9">
        <v>34</v>
      </c>
      <c r="I179" s="9" t="s">
        <v>5009</v>
      </c>
      <c r="J179" s="9" t="s">
        <v>3237</v>
      </c>
    </row>
    <row r="180" spans="1:10" x14ac:dyDescent="0.25">
      <c r="A180" s="9" t="s">
        <v>2701</v>
      </c>
      <c r="B180" s="9" t="s">
        <v>5038</v>
      </c>
      <c r="C180" s="9" t="s">
        <v>510</v>
      </c>
      <c r="D180" s="9">
        <v>124.99</v>
      </c>
      <c r="E180" s="9" t="s">
        <v>3848</v>
      </c>
      <c r="F180" s="9">
        <v>4</v>
      </c>
      <c r="G180" s="9" t="s">
        <v>5039</v>
      </c>
      <c r="H180" s="9">
        <v>13</v>
      </c>
      <c r="I180" s="9" t="s">
        <v>4432</v>
      </c>
      <c r="J180" s="9" t="s">
        <v>5040</v>
      </c>
    </row>
    <row r="181" spans="1:10" x14ac:dyDescent="0.25">
      <c r="A181" s="9" t="s">
        <v>4620</v>
      </c>
      <c r="B181" s="9" t="s">
        <v>5128</v>
      </c>
      <c r="C181" s="9" t="s">
        <v>5129</v>
      </c>
      <c r="D181" s="9">
        <v>26.1</v>
      </c>
      <c r="E181" s="9" t="s">
        <v>5130</v>
      </c>
      <c r="F181" s="9">
        <v>4</v>
      </c>
      <c r="G181" s="9" t="s">
        <v>5131</v>
      </c>
      <c r="H181" s="9">
        <v>4934</v>
      </c>
      <c r="I181" s="9" t="s">
        <v>4611</v>
      </c>
      <c r="J181" s="9" t="s">
        <v>177</v>
      </c>
    </row>
    <row r="182" spans="1:10" x14ac:dyDescent="0.25">
      <c r="A182" s="9" t="s">
        <v>5159</v>
      </c>
      <c r="B182" s="9" t="s">
        <v>5160</v>
      </c>
      <c r="C182" s="9" t="s">
        <v>510</v>
      </c>
      <c r="D182" s="9">
        <v>85.2</v>
      </c>
      <c r="E182" s="9" t="s">
        <v>5161</v>
      </c>
      <c r="F182" s="9">
        <v>4</v>
      </c>
      <c r="G182" s="9" t="s">
        <v>752</v>
      </c>
      <c r="H182" s="9">
        <v>73</v>
      </c>
      <c r="I182" s="9" t="s">
        <v>5162</v>
      </c>
      <c r="J182" s="9" t="s">
        <v>318</v>
      </c>
    </row>
    <row r="183" spans="1:10" x14ac:dyDescent="0.25">
      <c r="A183" s="11" t="s">
        <v>4367</v>
      </c>
      <c r="B183" s="11" t="s">
        <v>5341</v>
      </c>
      <c r="C183" s="11" t="s">
        <v>55</v>
      </c>
      <c r="D183" s="11">
        <v>47.34</v>
      </c>
      <c r="E183" s="11" t="s">
        <v>5342</v>
      </c>
      <c r="F183" s="11">
        <v>4</v>
      </c>
      <c r="G183" s="11" t="s">
        <v>3407</v>
      </c>
      <c r="H183" s="11">
        <v>14</v>
      </c>
      <c r="I183" s="11" t="s">
        <v>39</v>
      </c>
      <c r="J183" s="11" t="s">
        <v>3010</v>
      </c>
    </row>
    <row r="184" spans="1:10" x14ac:dyDescent="0.25">
      <c r="A184" s="11" t="s">
        <v>113</v>
      </c>
      <c r="B184" s="11" t="s">
        <v>5419</v>
      </c>
      <c r="C184" s="11" t="s">
        <v>12</v>
      </c>
      <c r="D184" s="11">
        <v>69.989999999999995</v>
      </c>
      <c r="E184" s="11" t="s">
        <v>1083</v>
      </c>
      <c r="F184" s="11">
        <v>4</v>
      </c>
      <c r="G184" s="11" t="s">
        <v>697</v>
      </c>
      <c r="H184" s="11">
        <v>11</v>
      </c>
      <c r="I184" s="11" t="s">
        <v>5420</v>
      </c>
      <c r="J184" s="11" t="s">
        <v>3096</v>
      </c>
    </row>
    <row r="185" spans="1:10" x14ac:dyDescent="0.25">
      <c r="A185" s="11" t="s">
        <v>5564</v>
      </c>
      <c r="B185" s="11" t="s">
        <v>5565</v>
      </c>
      <c r="C185" s="11" t="s">
        <v>5566</v>
      </c>
      <c r="D185" s="11">
        <v>16.850000000000001</v>
      </c>
      <c r="E185" s="11" t="s">
        <v>5567</v>
      </c>
      <c r="F185" s="11">
        <v>4</v>
      </c>
      <c r="G185" s="11" t="s">
        <v>5568</v>
      </c>
      <c r="H185" s="11">
        <v>16</v>
      </c>
      <c r="I185" s="11" t="s">
        <v>5569</v>
      </c>
      <c r="J185" s="11" t="s">
        <v>2144</v>
      </c>
    </row>
    <row r="186" spans="1:10" x14ac:dyDescent="0.25">
      <c r="A186" s="9" t="s">
        <v>5612</v>
      </c>
      <c r="B186" s="9" t="s">
        <v>5613</v>
      </c>
      <c r="C186" s="9" t="s">
        <v>510</v>
      </c>
      <c r="D186" s="9">
        <v>139.99</v>
      </c>
      <c r="E186" s="9" t="s">
        <v>5506</v>
      </c>
      <c r="F186" s="9">
        <v>4</v>
      </c>
      <c r="G186" s="9" t="s">
        <v>705</v>
      </c>
      <c r="H186" s="9">
        <v>46</v>
      </c>
      <c r="I186" s="9" t="s">
        <v>5614</v>
      </c>
      <c r="J186" s="9" t="s">
        <v>2825</v>
      </c>
    </row>
    <row r="187" spans="1:10" x14ac:dyDescent="0.25">
      <c r="A187" s="11" t="s">
        <v>3396</v>
      </c>
      <c r="B187" s="11" t="s">
        <v>5706</v>
      </c>
      <c r="C187" s="11" t="s">
        <v>55</v>
      </c>
      <c r="D187" s="11">
        <v>26.95</v>
      </c>
      <c r="E187" s="11" t="s">
        <v>2952</v>
      </c>
      <c r="F187" s="11">
        <v>4</v>
      </c>
      <c r="G187" s="11" t="s">
        <v>3290</v>
      </c>
      <c r="H187" s="11">
        <v>5</v>
      </c>
      <c r="I187" s="11" t="s">
        <v>39</v>
      </c>
      <c r="J187" s="11" t="s">
        <v>4970</v>
      </c>
    </row>
    <row r="188" spans="1:10" x14ac:dyDescent="0.25">
      <c r="A188" s="9" t="s">
        <v>4095</v>
      </c>
      <c r="B188" s="9" t="s">
        <v>5743</v>
      </c>
      <c r="C188" s="9" t="s">
        <v>55</v>
      </c>
      <c r="D188" s="9">
        <v>33.36</v>
      </c>
      <c r="E188" s="9" t="s">
        <v>5744</v>
      </c>
      <c r="F188" s="9">
        <v>4</v>
      </c>
      <c r="G188" s="9" t="s">
        <v>5745</v>
      </c>
      <c r="H188" s="9">
        <v>453</v>
      </c>
      <c r="I188" s="9" t="s">
        <v>5746</v>
      </c>
      <c r="J188" s="9" t="s">
        <v>230</v>
      </c>
    </row>
    <row r="189" spans="1:10" x14ac:dyDescent="0.25">
      <c r="A189" s="9" t="s">
        <v>5805</v>
      </c>
      <c r="B189" s="9" t="s">
        <v>5806</v>
      </c>
      <c r="C189" s="9" t="s">
        <v>385</v>
      </c>
      <c r="D189" s="9">
        <v>28.38</v>
      </c>
      <c r="E189" s="9" t="s">
        <v>5807</v>
      </c>
      <c r="F189" s="9">
        <v>4</v>
      </c>
      <c r="G189" s="9" t="s">
        <v>5808</v>
      </c>
      <c r="H189" s="9">
        <v>1433</v>
      </c>
      <c r="I189" s="9" t="s">
        <v>5809</v>
      </c>
      <c r="J189" s="9" t="s">
        <v>230</v>
      </c>
    </row>
    <row r="190" spans="1:10" x14ac:dyDescent="0.25">
      <c r="A190" s="9" t="s">
        <v>2774</v>
      </c>
      <c r="B190" s="9" t="s">
        <v>6039</v>
      </c>
      <c r="C190" s="9" t="s">
        <v>55</v>
      </c>
      <c r="D190" s="9">
        <v>21</v>
      </c>
      <c r="E190" s="9" t="s">
        <v>2840</v>
      </c>
      <c r="F190" s="9">
        <v>4</v>
      </c>
      <c r="G190" s="9" t="s">
        <v>6040</v>
      </c>
      <c r="H190" s="9">
        <v>785</v>
      </c>
      <c r="I190" s="9" t="s">
        <v>5819</v>
      </c>
      <c r="J190" s="9" t="s">
        <v>230</v>
      </c>
    </row>
    <row r="191" spans="1:10" x14ac:dyDescent="0.25">
      <c r="A191" s="9" t="s">
        <v>5710</v>
      </c>
      <c r="B191" s="9" t="s">
        <v>6046</v>
      </c>
      <c r="C191" s="9" t="s">
        <v>55</v>
      </c>
      <c r="D191" s="9">
        <v>37.99</v>
      </c>
      <c r="E191" s="9" t="s">
        <v>1357</v>
      </c>
      <c r="F191" s="9">
        <v>4</v>
      </c>
      <c r="G191" s="9" t="s">
        <v>6047</v>
      </c>
      <c r="H191" s="9">
        <v>2</v>
      </c>
      <c r="I191" s="9" t="s">
        <v>6048</v>
      </c>
      <c r="J191" s="9" t="s">
        <v>1168</v>
      </c>
    </row>
    <row r="192" spans="1:10" x14ac:dyDescent="0.25">
      <c r="A192" s="9" t="s">
        <v>6056</v>
      </c>
      <c r="B192" s="9" t="s">
        <v>6057</v>
      </c>
      <c r="C192" s="9" t="s">
        <v>385</v>
      </c>
      <c r="D192" s="9">
        <v>16.82</v>
      </c>
      <c r="E192" s="9" t="s">
        <v>2276</v>
      </c>
      <c r="F192" s="9">
        <v>4</v>
      </c>
      <c r="G192" s="9" t="s">
        <v>6058</v>
      </c>
      <c r="H192" s="9">
        <v>1992</v>
      </c>
      <c r="I192" s="9" t="s">
        <v>6059</v>
      </c>
      <c r="J192" s="9" t="s">
        <v>177</v>
      </c>
    </row>
    <row r="193" spans="1:10" x14ac:dyDescent="0.25">
      <c r="A193" s="11" t="s">
        <v>4014</v>
      </c>
      <c r="B193" s="11" t="s">
        <v>6060</v>
      </c>
      <c r="C193" s="11" t="s">
        <v>12</v>
      </c>
      <c r="D193" s="11">
        <v>188.99</v>
      </c>
      <c r="E193" s="11" t="s">
        <v>6061</v>
      </c>
      <c r="F193" s="11">
        <v>4</v>
      </c>
      <c r="G193" s="11" t="s">
        <v>1558</v>
      </c>
      <c r="H193" s="11">
        <v>1</v>
      </c>
      <c r="I193" s="11" t="s">
        <v>6062</v>
      </c>
      <c r="J193" s="11" t="s">
        <v>6063</v>
      </c>
    </row>
    <row r="194" spans="1:10" x14ac:dyDescent="0.25">
      <c r="A194" s="9" t="s">
        <v>3482</v>
      </c>
      <c r="B194" s="9" t="s">
        <v>6103</v>
      </c>
      <c r="C194" s="9" t="s">
        <v>12</v>
      </c>
      <c r="D194" s="9">
        <v>67.5</v>
      </c>
      <c r="E194" s="9" t="s">
        <v>1117</v>
      </c>
      <c r="F194" s="9">
        <v>4</v>
      </c>
      <c r="G194" s="9" t="s">
        <v>6104</v>
      </c>
      <c r="H194" s="9">
        <v>3</v>
      </c>
      <c r="I194" s="9" t="s">
        <v>6105</v>
      </c>
      <c r="J194" s="9" t="s">
        <v>1502</v>
      </c>
    </row>
    <row r="195" spans="1:10" x14ac:dyDescent="0.25">
      <c r="A195" s="11" t="s">
        <v>6090</v>
      </c>
      <c r="B195" s="11" t="s">
        <v>6117</v>
      </c>
      <c r="C195" s="11" t="s">
        <v>12</v>
      </c>
      <c r="D195" s="11">
        <v>89.99</v>
      </c>
      <c r="E195" s="11" t="s">
        <v>1286</v>
      </c>
      <c r="F195" s="11">
        <v>4</v>
      </c>
      <c r="G195" s="11" t="s">
        <v>4431</v>
      </c>
      <c r="H195" s="11">
        <v>8</v>
      </c>
      <c r="I195" s="11" t="s">
        <v>6118</v>
      </c>
      <c r="J195" s="11" t="s">
        <v>6119</v>
      </c>
    </row>
    <row r="196" spans="1:10" x14ac:dyDescent="0.25">
      <c r="A196" s="9" t="s">
        <v>3482</v>
      </c>
      <c r="B196" s="9" t="s">
        <v>6120</v>
      </c>
      <c r="C196" s="9" t="s">
        <v>510</v>
      </c>
      <c r="D196" s="9">
        <v>68.89</v>
      </c>
      <c r="E196" s="9" t="s">
        <v>6121</v>
      </c>
      <c r="F196" s="9">
        <v>4</v>
      </c>
      <c r="G196" s="9" t="s">
        <v>6122</v>
      </c>
      <c r="H196" s="9">
        <v>25</v>
      </c>
      <c r="I196" s="9" t="s">
        <v>6123</v>
      </c>
      <c r="J196" s="9" t="s">
        <v>70</v>
      </c>
    </row>
    <row r="197" spans="1:10" x14ac:dyDescent="0.25">
      <c r="A197" s="9" t="s">
        <v>1607</v>
      </c>
      <c r="B197" s="9" t="s">
        <v>6320</v>
      </c>
      <c r="C197" s="9" t="s">
        <v>12</v>
      </c>
      <c r="D197" s="9">
        <v>35.99</v>
      </c>
      <c r="E197" s="9" t="s">
        <v>1427</v>
      </c>
      <c r="F197" s="9">
        <v>4</v>
      </c>
      <c r="G197" s="9" t="s">
        <v>6104</v>
      </c>
      <c r="H197" s="9">
        <v>3</v>
      </c>
      <c r="I197" s="9" t="s">
        <v>6321</v>
      </c>
      <c r="J197" s="9" t="s">
        <v>6322</v>
      </c>
    </row>
    <row r="198" spans="1:10" x14ac:dyDescent="0.25">
      <c r="A198" s="9" t="s">
        <v>152</v>
      </c>
      <c r="B198" s="9" t="s">
        <v>6402</v>
      </c>
      <c r="C198" s="9" t="s">
        <v>12</v>
      </c>
      <c r="D198" s="9">
        <v>19.989999999999998</v>
      </c>
      <c r="E198" s="9" t="s">
        <v>247</v>
      </c>
      <c r="F198" s="9">
        <v>4</v>
      </c>
      <c r="G198" s="9" t="s">
        <v>1366</v>
      </c>
      <c r="H198" s="9">
        <v>6</v>
      </c>
      <c r="I198" s="9" t="s">
        <v>39</v>
      </c>
      <c r="J198" s="9" t="s">
        <v>661</v>
      </c>
    </row>
    <row r="199" spans="1:10" x14ac:dyDescent="0.25">
      <c r="A199" s="9" t="s">
        <v>3676</v>
      </c>
      <c r="B199" s="9" t="s">
        <v>6530</v>
      </c>
      <c r="C199" s="9" t="s">
        <v>3482</v>
      </c>
      <c r="D199" s="9">
        <v>29.97</v>
      </c>
      <c r="E199" s="9" t="s">
        <v>6531</v>
      </c>
      <c r="F199" s="9">
        <v>4</v>
      </c>
      <c r="G199" s="9" t="s">
        <v>2146</v>
      </c>
      <c r="H199" s="9"/>
      <c r="I199" s="9" t="s">
        <v>39</v>
      </c>
      <c r="J199" s="9" t="s">
        <v>5905</v>
      </c>
    </row>
    <row r="200" spans="1:10" x14ac:dyDescent="0.25">
      <c r="A200" s="11" t="s">
        <v>2141</v>
      </c>
      <c r="B200" s="11" t="s">
        <v>5696</v>
      </c>
      <c r="C200" s="11" t="s">
        <v>12</v>
      </c>
      <c r="D200" s="11">
        <v>48.97</v>
      </c>
      <c r="E200" s="11" t="s">
        <v>6652</v>
      </c>
      <c r="F200" s="11">
        <v>4</v>
      </c>
      <c r="G200" s="11" t="s">
        <v>6653</v>
      </c>
      <c r="H200" s="11">
        <v>30</v>
      </c>
      <c r="I200" s="11" t="s">
        <v>6654</v>
      </c>
      <c r="J200" s="11" t="s">
        <v>6655</v>
      </c>
    </row>
    <row r="201" spans="1:10" x14ac:dyDescent="0.25">
      <c r="A201" s="11" t="s">
        <v>2528</v>
      </c>
      <c r="B201" s="11" t="s">
        <v>6699</v>
      </c>
      <c r="C201" s="11" t="s">
        <v>6700</v>
      </c>
      <c r="D201" s="11">
        <v>3.5</v>
      </c>
      <c r="E201" s="11" t="s">
        <v>6701</v>
      </c>
      <c r="F201" s="11">
        <v>4</v>
      </c>
      <c r="G201" s="11" t="s">
        <v>6702</v>
      </c>
      <c r="H201" s="11">
        <v>3009</v>
      </c>
      <c r="I201" s="11" t="s">
        <v>6703</v>
      </c>
      <c r="J201" s="11" t="s">
        <v>754</v>
      </c>
    </row>
    <row r="202" spans="1:10" x14ac:dyDescent="0.25">
      <c r="A202" s="11" t="s">
        <v>4815</v>
      </c>
      <c r="B202" s="11" t="s">
        <v>6705</v>
      </c>
      <c r="C202" s="11" t="s">
        <v>6706</v>
      </c>
      <c r="D202" s="11">
        <v>42.99</v>
      </c>
      <c r="E202" s="11" t="s">
        <v>460</v>
      </c>
      <c r="F202" s="11">
        <v>4</v>
      </c>
      <c r="G202" s="11" t="s">
        <v>1235</v>
      </c>
      <c r="H202" s="11">
        <v>26</v>
      </c>
      <c r="I202" s="11" t="s">
        <v>39</v>
      </c>
      <c r="J202" s="11" t="s">
        <v>6707</v>
      </c>
    </row>
    <row r="203" spans="1:10" x14ac:dyDescent="0.25">
      <c r="A203" s="11" t="s">
        <v>6739</v>
      </c>
      <c r="B203" s="11" t="s">
        <v>6740</v>
      </c>
      <c r="C203" s="11" t="s">
        <v>12</v>
      </c>
      <c r="D203" s="11">
        <v>29.95</v>
      </c>
      <c r="E203" s="11" t="s">
        <v>1321</v>
      </c>
      <c r="F203" s="11">
        <v>4</v>
      </c>
      <c r="G203" s="11" t="s">
        <v>6047</v>
      </c>
      <c r="H203" s="11">
        <v>2</v>
      </c>
      <c r="I203" s="11" t="s">
        <v>39</v>
      </c>
      <c r="J203" s="11" t="s">
        <v>230</v>
      </c>
    </row>
    <row r="204" spans="1:10" x14ac:dyDescent="0.25">
      <c r="A204" s="9" t="s">
        <v>5277</v>
      </c>
      <c r="B204" s="9" t="s">
        <v>6747</v>
      </c>
      <c r="C204" s="9" t="s">
        <v>1688</v>
      </c>
      <c r="D204" s="9">
        <v>159.99</v>
      </c>
      <c r="E204" s="9" t="s">
        <v>4440</v>
      </c>
      <c r="F204" s="9">
        <v>4</v>
      </c>
      <c r="G204" s="9" t="s">
        <v>6047</v>
      </c>
      <c r="H204" s="9">
        <v>2</v>
      </c>
      <c r="I204" s="9" t="s">
        <v>6748</v>
      </c>
      <c r="J204" s="9" t="s">
        <v>6749</v>
      </c>
    </row>
    <row r="205" spans="1:10" x14ac:dyDescent="0.25">
      <c r="A205" s="11" t="s">
        <v>6763</v>
      </c>
      <c r="B205" s="11" t="s">
        <v>6764</v>
      </c>
      <c r="C205" s="11" t="s">
        <v>6765</v>
      </c>
      <c r="D205" s="11">
        <v>19.97</v>
      </c>
      <c r="E205" s="11" t="s">
        <v>6766</v>
      </c>
      <c r="F205" s="11">
        <v>4</v>
      </c>
      <c r="G205" s="11" t="s">
        <v>6767</v>
      </c>
      <c r="H205" s="11">
        <v>15</v>
      </c>
      <c r="I205" s="11" t="s">
        <v>6768</v>
      </c>
      <c r="J205" s="11" t="s">
        <v>1289</v>
      </c>
    </row>
    <row r="206" spans="1:10" x14ac:dyDescent="0.25">
      <c r="A206" s="9" t="s">
        <v>162</v>
      </c>
      <c r="B206" s="9" t="s">
        <v>6781</v>
      </c>
      <c r="C206" s="9" t="s">
        <v>55</v>
      </c>
      <c r="D206" s="9">
        <v>34.99</v>
      </c>
      <c r="E206" s="9" t="s">
        <v>1107</v>
      </c>
      <c r="F206" s="9">
        <v>4</v>
      </c>
      <c r="G206" s="9" t="s">
        <v>6782</v>
      </c>
      <c r="H206" s="9">
        <v>48</v>
      </c>
      <c r="I206" s="9" t="s">
        <v>6783</v>
      </c>
      <c r="J206" s="9" t="s">
        <v>1663</v>
      </c>
    </row>
    <row r="207" spans="1:10" x14ac:dyDescent="0.25">
      <c r="A207" s="11" t="s">
        <v>4081</v>
      </c>
      <c r="B207" s="11" t="s">
        <v>6852</v>
      </c>
      <c r="C207" s="11" t="s">
        <v>12</v>
      </c>
      <c r="D207" s="11">
        <v>8.99</v>
      </c>
      <c r="E207" s="11" t="s">
        <v>1271</v>
      </c>
      <c r="F207" s="11">
        <v>4</v>
      </c>
      <c r="G207" s="11" t="s">
        <v>4431</v>
      </c>
      <c r="H207" s="11">
        <v>8</v>
      </c>
      <c r="I207" s="11" t="s">
        <v>6853</v>
      </c>
      <c r="J207" s="11" t="s">
        <v>6854</v>
      </c>
    </row>
    <row r="208" spans="1:10" x14ac:dyDescent="0.25">
      <c r="A208" s="11" t="s">
        <v>2110</v>
      </c>
      <c r="B208" s="11" t="s">
        <v>6974</v>
      </c>
      <c r="C208" s="11" t="s">
        <v>12</v>
      </c>
      <c r="D208" s="11">
        <v>11.99</v>
      </c>
      <c r="E208" s="11" t="s">
        <v>2215</v>
      </c>
      <c r="F208" s="11">
        <v>4</v>
      </c>
      <c r="G208" s="11" t="s">
        <v>6975</v>
      </c>
      <c r="H208" s="11">
        <v>442</v>
      </c>
      <c r="I208" s="11" t="s">
        <v>6976</v>
      </c>
      <c r="J208" s="11" t="s">
        <v>2404</v>
      </c>
    </row>
    <row r="209" spans="1:10" x14ac:dyDescent="0.25">
      <c r="A209" s="9" t="s">
        <v>535</v>
      </c>
      <c r="B209" s="9" t="s">
        <v>7092</v>
      </c>
      <c r="C209" s="9" t="s">
        <v>55</v>
      </c>
      <c r="D209" s="9">
        <v>36.99</v>
      </c>
      <c r="E209" s="9" t="s">
        <v>884</v>
      </c>
      <c r="F209" s="9">
        <v>4</v>
      </c>
      <c r="G209" s="9" t="s">
        <v>5568</v>
      </c>
      <c r="H209" s="9">
        <v>16</v>
      </c>
      <c r="I209" s="9" t="s">
        <v>7093</v>
      </c>
      <c r="J209" s="9" t="s">
        <v>833</v>
      </c>
    </row>
    <row r="210" spans="1:10" x14ac:dyDescent="0.25">
      <c r="A210" s="9" t="s">
        <v>4081</v>
      </c>
      <c r="B210" s="9" t="s">
        <v>7162</v>
      </c>
      <c r="C210" s="9" t="s">
        <v>55</v>
      </c>
      <c r="D210" s="9">
        <v>33</v>
      </c>
      <c r="E210" s="9" t="s">
        <v>867</v>
      </c>
      <c r="F210" s="9">
        <v>4</v>
      </c>
      <c r="G210" s="9" t="s">
        <v>7163</v>
      </c>
      <c r="H210" s="9">
        <v>401</v>
      </c>
      <c r="I210" s="9" t="s">
        <v>7164</v>
      </c>
      <c r="J210" s="9" t="s">
        <v>312</v>
      </c>
    </row>
    <row r="211" spans="1:10" x14ac:dyDescent="0.25">
      <c r="A211" s="11" t="s">
        <v>1102</v>
      </c>
      <c r="B211" s="11" t="s">
        <v>7181</v>
      </c>
      <c r="C211" s="11" t="s">
        <v>12</v>
      </c>
      <c r="D211" s="11">
        <v>73.52</v>
      </c>
      <c r="E211" s="11" t="s">
        <v>7182</v>
      </c>
      <c r="F211" s="11">
        <v>4</v>
      </c>
      <c r="G211" s="11" t="s">
        <v>4431</v>
      </c>
      <c r="H211" s="11">
        <v>8</v>
      </c>
      <c r="I211" s="11" t="s">
        <v>7183</v>
      </c>
      <c r="J211" s="11" t="s">
        <v>230</v>
      </c>
    </row>
    <row r="212" spans="1:10" x14ac:dyDescent="0.25">
      <c r="A212" s="11" t="s">
        <v>807</v>
      </c>
      <c r="B212" s="11" t="s">
        <v>3968</v>
      </c>
      <c r="C212" s="11" t="s">
        <v>55</v>
      </c>
      <c r="D212" s="11">
        <v>29.99</v>
      </c>
      <c r="E212" s="11" t="s">
        <v>37</v>
      </c>
      <c r="F212" s="11">
        <v>5</v>
      </c>
      <c r="G212" s="11" t="s">
        <v>3969</v>
      </c>
      <c r="H212" s="11">
        <v>384</v>
      </c>
      <c r="I212" s="11" t="s">
        <v>3970</v>
      </c>
      <c r="J212" s="11" t="s">
        <v>458</v>
      </c>
    </row>
    <row r="213" spans="1:10" x14ac:dyDescent="0.25">
      <c r="A213" s="9" t="s">
        <v>135</v>
      </c>
      <c r="B213" s="9" t="s">
        <v>4003</v>
      </c>
      <c r="C213" s="9" t="s">
        <v>12</v>
      </c>
      <c r="D213" s="9">
        <v>92.99</v>
      </c>
      <c r="E213" s="9" t="s">
        <v>4004</v>
      </c>
      <c r="F213" s="9">
        <v>5</v>
      </c>
      <c r="G213" s="9" t="s">
        <v>4005</v>
      </c>
      <c r="H213" s="9">
        <v>19</v>
      </c>
      <c r="I213" s="9" t="s">
        <v>4006</v>
      </c>
      <c r="J213" s="9" t="s">
        <v>219</v>
      </c>
    </row>
    <row r="214" spans="1:10" x14ac:dyDescent="0.25">
      <c r="A214" s="11" t="s">
        <v>1039</v>
      </c>
      <c r="B214" s="11" t="s">
        <v>4100</v>
      </c>
      <c r="C214" s="11" t="s">
        <v>12</v>
      </c>
      <c r="D214" s="11">
        <v>32.5</v>
      </c>
      <c r="E214" s="11" t="s">
        <v>4101</v>
      </c>
      <c r="F214" s="11">
        <v>5</v>
      </c>
      <c r="G214" s="11" t="s">
        <v>4102</v>
      </c>
      <c r="H214" s="11">
        <v>372</v>
      </c>
      <c r="I214" s="11" t="s">
        <v>4103</v>
      </c>
      <c r="J214" s="11" t="s">
        <v>96</v>
      </c>
    </row>
    <row r="215" spans="1:10" x14ac:dyDescent="0.25">
      <c r="A215" s="11" t="s">
        <v>525</v>
      </c>
      <c r="B215" s="11" t="s">
        <v>4109</v>
      </c>
      <c r="C215" s="11" t="s">
        <v>55</v>
      </c>
      <c r="D215" s="11">
        <v>45.95</v>
      </c>
      <c r="E215" s="11" t="s">
        <v>4110</v>
      </c>
      <c r="F215" s="11">
        <v>5</v>
      </c>
      <c r="G215" s="11" t="s">
        <v>4111</v>
      </c>
      <c r="H215" s="11">
        <v>578</v>
      </c>
      <c r="I215" s="11" t="s">
        <v>4112</v>
      </c>
      <c r="J215" s="11" t="s">
        <v>4113</v>
      </c>
    </row>
    <row r="216" spans="1:10" x14ac:dyDescent="0.25">
      <c r="A216" s="11" t="s">
        <v>53</v>
      </c>
      <c r="B216" s="11" t="s">
        <v>4164</v>
      </c>
      <c r="C216" s="11" t="s">
        <v>55</v>
      </c>
      <c r="D216" s="11">
        <v>35.99</v>
      </c>
      <c r="E216" s="11" t="s">
        <v>1427</v>
      </c>
      <c r="F216" s="11">
        <v>5</v>
      </c>
      <c r="G216" s="11" t="s">
        <v>3783</v>
      </c>
      <c r="H216" s="11">
        <v>221</v>
      </c>
      <c r="I216" s="11" t="s">
        <v>4165</v>
      </c>
      <c r="J216" s="11" t="s">
        <v>2571</v>
      </c>
    </row>
    <row r="217" spans="1:10" x14ac:dyDescent="0.25">
      <c r="A217" s="11" t="s">
        <v>1607</v>
      </c>
      <c r="B217" s="11" t="s">
        <v>4275</v>
      </c>
      <c r="C217" s="11" t="s">
        <v>12</v>
      </c>
      <c r="D217" s="11">
        <v>29.99</v>
      </c>
      <c r="E217" s="11" t="s">
        <v>61</v>
      </c>
      <c r="F217" s="11">
        <v>5</v>
      </c>
      <c r="G217" s="11" t="s">
        <v>1392</v>
      </c>
      <c r="H217" s="11">
        <v>17</v>
      </c>
      <c r="I217" s="11" t="s">
        <v>4276</v>
      </c>
      <c r="J217" s="11" t="s">
        <v>458</v>
      </c>
    </row>
    <row r="218" spans="1:10" x14ac:dyDescent="0.25">
      <c r="A218" s="11" t="s">
        <v>1624</v>
      </c>
      <c r="B218" s="11" t="s">
        <v>4289</v>
      </c>
      <c r="C218" s="11" t="s">
        <v>12</v>
      </c>
      <c r="D218" s="11">
        <v>84.99</v>
      </c>
      <c r="E218" s="11" t="s">
        <v>3915</v>
      </c>
      <c r="F218" s="11">
        <v>5</v>
      </c>
      <c r="G218" s="11" t="s">
        <v>1690</v>
      </c>
      <c r="H218" s="11">
        <v>73</v>
      </c>
      <c r="I218" s="11" t="s">
        <v>4290</v>
      </c>
      <c r="J218" s="11" t="s">
        <v>225</v>
      </c>
    </row>
    <row r="219" spans="1:10" x14ac:dyDescent="0.25">
      <c r="A219" s="9" t="s">
        <v>17</v>
      </c>
      <c r="B219" s="9" t="s">
        <v>4291</v>
      </c>
      <c r="C219" s="9" t="s">
        <v>12</v>
      </c>
      <c r="D219" s="9">
        <v>49.99</v>
      </c>
      <c r="E219" s="9" t="s">
        <v>623</v>
      </c>
      <c r="F219" s="9">
        <v>5</v>
      </c>
      <c r="G219" s="9" t="s">
        <v>800</v>
      </c>
      <c r="H219" s="9">
        <v>45</v>
      </c>
      <c r="I219" s="9" t="s">
        <v>4292</v>
      </c>
      <c r="J219" s="9" t="s">
        <v>3220</v>
      </c>
    </row>
    <row r="220" spans="1:10" x14ac:dyDescent="0.25">
      <c r="A220" s="9" t="s">
        <v>47</v>
      </c>
      <c r="B220" s="9" t="s">
        <v>4409</v>
      </c>
      <c r="C220" s="9" t="s">
        <v>39</v>
      </c>
      <c r="D220" s="9">
        <v>89.99</v>
      </c>
      <c r="E220" s="9" t="s">
        <v>3242</v>
      </c>
      <c r="F220" s="9">
        <v>5</v>
      </c>
      <c r="G220" s="9" t="s">
        <v>1517</v>
      </c>
      <c r="H220" s="9">
        <v>5</v>
      </c>
      <c r="I220" s="9" t="s">
        <v>4410</v>
      </c>
      <c r="J220" s="9" t="s">
        <v>1641</v>
      </c>
    </row>
    <row r="221" spans="1:10" x14ac:dyDescent="0.25">
      <c r="A221" s="9" t="s">
        <v>162</v>
      </c>
      <c r="B221" s="9" t="s">
        <v>4642</v>
      </c>
      <c r="C221" s="9" t="s">
        <v>55</v>
      </c>
      <c r="D221" s="9">
        <v>38.99</v>
      </c>
      <c r="E221" s="9" t="s">
        <v>1205</v>
      </c>
      <c r="F221" s="9">
        <v>5</v>
      </c>
      <c r="G221" s="9" t="s">
        <v>20</v>
      </c>
      <c r="H221" s="9">
        <v>40</v>
      </c>
      <c r="I221" s="9" t="s">
        <v>4643</v>
      </c>
      <c r="J221" s="9" t="s">
        <v>225</v>
      </c>
    </row>
    <row r="222" spans="1:10" x14ac:dyDescent="0.25">
      <c r="A222" s="11" t="s">
        <v>1190</v>
      </c>
      <c r="B222" s="11" t="s">
        <v>4687</v>
      </c>
      <c r="C222" s="11" t="s">
        <v>55</v>
      </c>
      <c r="D222" s="11">
        <v>31.99</v>
      </c>
      <c r="E222" s="11" t="s">
        <v>4688</v>
      </c>
      <c r="F222" s="11">
        <v>5</v>
      </c>
      <c r="G222" s="11" t="s">
        <v>4689</v>
      </c>
      <c r="H222" s="11">
        <v>56</v>
      </c>
      <c r="I222" s="11" t="s">
        <v>4690</v>
      </c>
      <c r="J222" s="11" t="s">
        <v>76</v>
      </c>
    </row>
    <row r="223" spans="1:10" x14ac:dyDescent="0.25">
      <c r="A223" s="9" t="s">
        <v>113</v>
      </c>
      <c r="B223" s="9" t="s">
        <v>4714</v>
      </c>
      <c r="C223" s="9" t="s">
        <v>55</v>
      </c>
      <c r="D223" s="9">
        <v>52.99</v>
      </c>
      <c r="E223" s="9" t="s">
        <v>1806</v>
      </c>
      <c r="F223" s="9">
        <v>5</v>
      </c>
      <c r="G223" s="9" t="s">
        <v>3796</v>
      </c>
      <c r="H223" s="9">
        <v>34</v>
      </c>
      <c r="I223" s="9" t="s">
        <v>4715</v>
      </c>
      <c r="J223" s="9" t="s">
        <v>276</v>
      </c>
    </row>
    <row r="224" spans="1:10" x14ac:dyDescent="0.25">
      <c r="A224" s="11" t="s">
        <v>4780</v>
      </c>
      <c r="B224" s="11" t="s">
        <v>4781</v>
      </c>
      <c r="C224" s="11" t="s">
        <v>55</v>
      </c>
      <c r="D224" s="11">
        <v>49.99</v>
      </c>
      <c r="E224" s="11" t="s">
        <v>623</v>
      </c>
      <c r="F224" s="11">
        <v>5</v>
      </c>
      <c r="G224" s="11" t="s">
        <v>1309</v>
      </c>
      <c r="H224" s="11">
        <v>24</v>
      </c>
      <c r="I224" s="11" t="s">
        <v>4782</v>
      </c>
      <c r="J224" s="11" t="s">
        <v>4783</v>
      </c>
    </row>
    <row r="225" spans="1:10" x14ac:dyDescent="0.25">
      <c r="A225" s="11" t="s">
        <v>4815</v>
      </c>
      <c r="B225" s="11" t="s">
        <v>4816</v>
      </c>
      <c r="C225" s="11" t="s">
        <v>402</v>
      </c>
      <c r="D225" s="11">
        <v>11.99</v>
      </c>
      <c r="E225" s="11" t="s">
        <v>2164</v>
      </c>
      <c r="F225" s="11">
        <v>5</v>
      </c>
      <c r="G225" s="11" t="s">
        <v>359</v>
      </c>
      <c r="H225" s="11">
        <v>15</v>
      </c>
      <c r="I225" s="11" t="s">
        <v>4817</v>
      </c>
      <c r="J225" s="11" t="s">
        <v>4818</v>
      </c>
    </row>
    <row r="226" spans="1:10" x14ac:dyDescent="0.25">
      <c r="A226" s="11" t="s">
        <v>1190</v>
      </c>
      <c r="B226" s="11" t="s">
        <v>4842</v>
      </c>
      <c r="C226" s="11" t="s">
        <v>55</v>
      </c>
      <c r="D226" s="11">
        <v>44.49</v>
      </c>
      <c r="E226" s="11" t="s">
        <v>2328</v>
      </c>
      <c r="F226" s="11">
        <v>5</v>
      </c>
      <c r="G226" s="11" t="s">
        <v>493</v>
      </c>
      <c r="H226" s="11">
        <v>4</v>
      </c>
      <c r="I226" s="11" t="s">
        <v>4843</v>
      </c>
      <c r="J226" s="11" t="s">
        <v>448</v>
      </c>
    </row>
    <row r="227" spans="1:10" x14ac:dyDescent="0.25">
      <c r="A227" s="9" t="s">
        <v>113</v>
      </c>
      <c r="B227" s="9" t="s">
        <v>4874</v>
      </c>
      <c r="C227" s="9" t="s">
        <v>12</v>
      </c>
      <c r="D227" s="9">
        <v>49.99</v>
      </c>
      <c r="E227" s="9" t="s">
        <v>148</v>
      </c>
      <c r="F227" s="9">
        <v>5</v>
      </c>
      <c r="G227" s="9" t="s">
        <v>4875</v>
      </c>
      <c r="H227" s="9">
        <v>43</v>
      </c>
      <c r="I227" s="9" t="s">
        <v>4876</v>
      </c>
      <c r="J227" s="9" t="s">
        <v>276</v>
      </c>
    </row>
    <row r="228" spans="1:10" x14ac:dyDescent="0.25">
      <c r="A228" s="11" t="s">
        <v>135</v>
      </c>
      <c r="B228" s="11" t="s">
        <v>4906</v>
      </c>
      <c r="C228" s="11" t="s">
        <v>55</v>
      </c>
      <c r="D228" s="11">
        <v>39.99</v>
      </c>
      <c r="E228" s="11" t="s">
        <v>73</v>
      </c>
      <c r="F228" s="11">
        <v>5</v>
      </c>
      <c r="G228" s="11" t="s">
        <v>3107</v>
      </c>
      <c r="H228" s="11">
        <v>18</v>
      </c>
      <c r="I228" s="11" t="s">
        <v>4907</v>
      </c>
      <c r="J228" s="11" t="s">
        <v>4908</v>
      </c>
    </row>
    <row r="229" spans="1:10" x14ac:dyDescent="0.25">
      <c r="A229" s="9" t="s">
        <v>1824</v>
      </c>
      <c r="B229" s="9" t="s">
        <v>4955</v>
      </c>
      <c r="C229" s="9" t="s">
        <v>12</v>
      </c>
      <c r="D229" s="9">
        <v>8.49</v>
      </c>
      <c r="E229" s="9" t="s">
        <v>4956</v>
      </c>
      <c r="F229" s="9">
        <v>5</v>
      </c>
      <c r="G229" s="9" t="s">
        <v>4957</v>
      </c>
      <c r="H229" s="9">
        <v>131</v>
      </c>
      <c r="I229" s="9" t="s">
        <v>4958</v>
      </c>
      <c r="J229" s="9" t="s">
        <v>1549</v>
      </c>
    </row>
    <row r="230" spans="1:10" x14ac:dyDescent="0.25">
      <c r="A230" s="11" t="s">
        <v>135</v>
      </c>
      <c r="B230" s="11" t="s">
        <v>4221</v>
      </c>
      <c r="C230" s="11" t="s">
        <v>510</v>
      </c>
      <c r="D230" s="11">
        <v>14.6</v>
      </c>
      <c r="E230" s="11" t="s">
        <v>5115</v>
      </c>
      <c r="F230" s="11">
        <v>5</v>
      </c>
      <c r="G230" s="11" t="s">
        <v>5116</v>
      </c>
      <c r="H230" s="11">
        <v>94</v>
      </c>
      <c r="I230" s="11" t="s">
        <v>5117</v>
      </c>
      <c r="J230" s="11" t="s">
        <v>5118</v>
      </c>
    </row>
    <row r="231" spans="1:10" x14ac:dyDescent="0.25">
      <c r="A231" s="9" t="s">
        <v>1190</v>
      </c>
      <c r="B231" s="9" t="s">
        <v>5153</v>
      </c>
      <c r="C231" s="9" t="s">
        <v>55</v>
      </c>
      <c r="D231" s="9">
        <v>36.99</v>
      </c>
      <c r="E231" s="9" t="s">
        <v>4387</v>
      </c>
      <c r="F231" s="9">
        <v>5</v>
      </c>
      <c r="G231" s="9" t="s">
        <v>2102</v>
      </c>
      <c r="H231" s="9">
        <v>7</v>
      </c>
      <c r="I231" s="9" t="s">
        <v>5154</v>
      </c>
      <c r="J231" s="9" t="s">
        <v>458</v>
      </c>
    </row>
    <row r="232" spans="1:10" x14ac:dyDescent="0.25">
      <c r="A232" s="9" t="s">
        <v>1328</v>
      </c>
      <c r="B232" s="9" t="s">
        <v>5186</v>
      </c>
      <c r="C232" s="9" t="s">
        <v>55</v>
      </c>
      <c r="D232" s="9">
        <v>10.7</v>
      </c>
      <c r="E232" s="9" t="s">
        <v>5187</v>
      </c>
      <c r="F232" s="9">
        <v>5</v>
      </c>
      <c r="G232" s="9" t="s">
        <v>5188</v>
      </c>
      <c r="H232" s="9">
        <v>163</v>
      </c>
      <c r="I232" s="9" t="s">
        <v>5189</v>
      </c>
      <c r="J232" s="9" t="s">
        <v>1549</v>
      </c>
    </row>
    <row r="233" spans="1:10" x14ac:dyDescent="0.25">
      <c r="A233" s="11" t="s">
        <v>5228</v>
      </c>
      <c r="B233" s="11" t="s">
        <v>5229</v>
      </c>
      <c r="C233" s="11" t="s">
        <v>1688</v>
      </c>
      <c r="D233" s="11">
        <v>9.2100000000000009</v>
      </c>
      <c r="E233" s="11" t="s">
        <v>5230</v>
      </c>
      <c r="F233" s="11">
        <v>5</v>
      </c>
      <c r="G233" s="11" t="s">
        <v>5231</v>
      </c>
      <c r="H233" s="11">
        <v>72</v>
      </c>
      <c r="I233" s="11" t="s">
        <v>5232</v>
      </c>
      <c r="J233" s="11" t="s">
        <v>1289</v>
      </c>
    </row>
    <row r="234" spans="1:10" x14ac:dyDescent="0.25">
      <c r="A234" s="11" t="s">
        <v>1328</v>
      </c>
      <c r="B234" s="11" t="s">
        <v>5259</v>
      </c>
      <c r="C234" s="11" t="s">
        <v>12</v>
      </c>
      <c r="D234" s="11">
        <v>112.49</v>
      </c>
      <c r="E234" s="11" t="s">
        <v>5260</v>
      </c>
      <c r="F234" s="11">
        <v>5</v>
      </c>
      <c r="G234" s="11" t="s">
        <v>359</v>
      </c>
      <c r="H234" s="11">
        <v>15</v>
      </c>
      <c r="I234" s="11" t="s">
        <v>378</v>
      </c>
      <c r="J234" s="11" t="s">
        <v>5261</v>
      </c>
    </row>
    <row r="235" spans="1:10" x14ac:dyDescent="0.25">
      <c r="A235" s="9" t="s">
        <v>3482</v>
      </c>
      <c r="B235" s="9" t="s">
        <v>5343</v>
      </c>
      <c r="C235" s="9" t="s">
        <v>55</v>
      </c>
      <c r="D235" s="9">
        <v>28.99</v>
      </c>
      <c r="E235" s="9" t="s">
        <v>1354</v>
      </c>
      <c r="F235" s="9">
        <v>5</v>
      </c>
      <c r="G235" s="9" t="s">
        <v>5344</v>
      </c>
      <c r="H235" s="9">
        <v>111</v>
      </c>
      <c r="I235" s="9" t="s">
        <v>5345</v>
      </c>
      <c r="J235" s="9" t="s">
        <v>458</v>
      </c>
    </row>
    <row r="236" spans="1:10" x14ac:dyDescent="0.25">
      <c r="A236" s="9" t="s">
        <v>1903</v>
      </c>
      <c r="B236" s="9" t="s">
        <v>5408</v>
      </c>
      <c r="C236" s="9" t="s">
        <v>385</v>
      </c>
      <c r="D236" s="9">
        <v>69.97</v>
      </c>
      <c r="E236" s="9" t="s">
        <v>5409</v>
      </c>
      <c r="F236" s="9">
        <v>5</v>
      </c>
      <c r="G236" s="9" t="s">
        <v>5410</v>
      </c>
      <c r="H236" s="9">
        <v>244</v>
      </c>
      <c r="I236" s="9" t="s">
        <v>5411</v>
      </c>
      <c r="J236" s="9" t="s">
        <v>177</v>
      </c>
    </row>
    <row r="237" spans="1:10" x14ac:dyDescent="0.25">
      <c r="A237" s="11" t="s">
        <v>3482</v>
      </c>
      <c r="B237" s="11" t="s">
        <v>5437</v>
      </c>
      <c r="C237" s="11" t="s">
        <v>510</v>
      </c>
      <c r="D237" s="11">
        <v>88</v>
      </c>
      <c r="E237" s="11" t="s">
        <v>5438</v>
      </c>
      <c r="F237" s="11">
        <v>5</v>
      </c>
      <c r="G237" s="11" t="s">
        <v>1517</v>
      </c>
      <c r="H237" s="11">
        <v>5</v>
      </c>
      <c r="I237" s="11" t="s">
        <v>5439</v>
      </c>
      <c r="J237" s="11" t="s">
        <v>5440</v>
      </c>
    </row>
    <row r="238" spans="1:10" x14ac:dyDescent="0.25">
      <c r="A238" s="9" t="s">
        <v>319</v>
      </c>
      <c r="B238" s="9" t="s">
        <v>5485</v>
      </c>
      <c r="C238" s="9" t="s">
        <v>55</v>
      </c>
      <c r="D238" s="9">
        <v>7.95</v>
      </c>
      <c r="E238" s="9" t="s">
        <v>5486</v>
      </c>
      <c r="F238" s="9">
        <v>5</v>
      </c>
      <c r="G238" s="9" t="s">
        <v>5487</v>
      </c>
      <c r="H238" s="9">
        <v>254</v>
      </c>
      <c r="I238" s="9" t="s">
        <v>5488</v>
      </c>
      <c r="J238" s="9" t="s">
        <v>1549</v>
      </c>
    </row>
    <row r="239" spans="1:10" x14ac:dyDescent="0.25">
      <c r="A239" s="11" t="s">
        <v>4014</v>
      </c>
      <c r="B239" s="11" t="s">
        <v>5545</v>
      </c>
      <c r="C239" s="11" t="s">
        <v>12</v>
      </c>
      <c r="D239" s="11">
        <v>71.989999999999995</v>
      </c>
      <c r="E239" s="11" t="s">
        <v>5546</v>
      </c>
      <c r="F239" s="11">
        <v>5</v>
      </c>
      <c r="G239" s="11" t="s">
        <v>1121</v>
      </c>
      <c r="H239" s="11">
        <v>3</v>
      </c>
      <c r="I239" s="11" t="s">
        <v>5547</v>
      </c>
      <c r="J239" s="11" t="s">
        <v>5548</v>
      </c>
    </row>
    <row r="240" spans="1:10" x14ac:dyDescent="0.25">
      <c r="A240" s="9" t="s">
        <v>3353</v>
      </c>
      <c r="B240" s="9" t="s">
        <v>5555</v>
      </c>
      <c r="C240" s="9" t="s">
        <v>55</v>
      </c>
      <c r="D240" s="9">
        <v>9.9499999999999993</v>
      </c>
      <c r="E240" s="9" t="s">
        <v>1609</v>
      </c>
      <c r="F240" s="9">
        <v>5</v>
      </c>
      <c r="G240" s="9" t="s">
        <v>5556</v>
      </c>
      <c r="H240" s="9">
        <v>269</v>
      </c>
      <c r="I240" s="9" t="s">
        <v>5557</v>
      </c>
      <c r="J240" s="9" t="s">
        <v>3043</v>
      </c>
    </row>
    <row r="241" spans="1:10" x14ac:dyDescent="0.25">
      <c r="A241" s="9" t="s">
        <v>162</v>
      </c>
      <c r="B241" s="9" t="s">
        <v>5586</v>
      </c>
      <c r="C241" s="9" t="s">
        <v>55</v>
      </c>
      <c r="D241" s="9">
        <v>33.369999999999997</v>
      </c>
      <c r="E241" s="9" t="s">
        <v>5587</v>
      </c>
      <c r="F241" s="9">
        <v>5</v>
      </c>
      <c r="G241" s="9" t="s">
        <v>5588</v>
      </c>
      <c r="H241" s="9">
        <v>400</v>
      </c>
      <c r="I241" s="9" t="s">
        <v>5589</v>
      </c>
      <c r="J241" s="9" t="s">
        <v>177</v>
      </c>
    </row>
    <row r="242" spans="1:10" x14ac:dyDescent="0.25">
      <c r="A242" s="9" t="s">
        <v>135</v>
      </c>
      <c r="B242" s="9" t="s">
        <v>5596</v>
      </c>
      <c r="C242" s="9" t="s">
        <v>510</v>
      </c>
      <c r="D242" s="9">
        <v>35.99</v>
      </c>
      <c r="E242" s="9" t="s">
        <v>3994</v>
      </c>
      <c r="F242" s="9">
        <v>5</v>
      </c>
      <c r="G242" s="9" t="s">
        <v>2225</v>
      </c>
      <c r="H242" s="9">
        <v>27</v>
      </c>
      <c r="I242" s="9" t="s">
        <v>5597</v>
      </c>
      <c r="J242" s="9" t="s">
        <v>4443</v>
      </c>
    </row>
    <row r="243" spans="1:10" x14ac:dyDescent="0.25">
      <c r="A243" s="9" t="s">
        <v>525</v>
      </c>
      <c r="B243" s="9" t="s">
        <v>5605</v>
      </c>
      <c r="C243" s="9" t="s">
        <v>55</v>
      </c>
      <c r="D243" s="9">
        <v>38.25</v>
      </c>
      <c r="E243" s="9" t="s">
        <v>4984</v>
      </c>
      <c r="F243" s="9">
        <v>5</v>
      </c>
      <c r="G243" s="9" t="s">
        <v>5606</v>
      </c>
      <c r="H243" s="9">
        <v>8</v>
      </c>
      <c r="I243" s="9" t="s">
        <v>5607</v>
      </c>
      <c r="J243" s="9" t="s">
        <v>5608</v>
      </c>
    </row>
    <row r="244" spans="1:10" x14ac:dyDescent="0.25">
      <c r="A244" s="9" t="s">
        <v>1829</v>
      </c>
      <c r="B244" s="9" t="s">
        <v>5645</v>
      </c>
      <c r="C244" s="9" t="s">
        <v>55</v>
      </c>
      <c r="D244" s="9">
        <v>49.99</v>
      </c>
      <c r="E244" s="9" t="s">
        <v>148</v>
      </c>
      <c r="F244" s="9">
        <v>5</v>
      </c>
      <c r="G244" s="9" t="s">
        <v>5646</v>
      </c>
      <c r="H244" s="9">
        <v>21</v>
      </c>
      <c r="I244" s="9" t="s">
        <v>5647</v>
      </c>
      <c r="J244" s="9" t="s">
        <v>151</v>
      </c>
    </row>
    <row r="245" spans="1:10" x14ac:dyDescent="0.25">
      <c r="A245" s="9" t="s">
        <v>2141</v>
      </c>
      <c r="B245" s="9" t="s">
        <v>5696</v>
      </c>
      <c r="C245" s="9" t="s">
        <v>12</v>
      </c>
      <c r="D245" s="9">
        <v>58.95</v>
      </c>
      <c r="E245" s="9" t="s">
        <v>5697</v>
      </c>
      <c r="F245" s="9">
        <v>5</v>
      </c>
      <c r="G245" s="9" t="s">
        <v>5698</v>
      </c>
      <c r="H245" s="9">
        <v>12</v>
      </c>
      <c r="I245" s="9" t="s">
        <v>5699</v>
      </c>
      <c r="J245" s="9" t="s">
        <v>1982</v>
      </c>
    </row>
    <row r="246" spans="1:10" x14ac:dyDescent="0.25">
      <c r="A246" s="11" t="s">
        <v>540</v>
      </c>
      <c r="B246" s="11" t="s">
        <v>5734</v>
      </c>
      <c r="C246" s="11" t="s">
        <v>4509</v>
      </c>
      <c r="D246" s="11">
        <v>23.79</v>
      </c>
      <c r="E246" s="11" t="s">
        <v>5735</v>
      </c>
      <c r="F246" s="11">
        <v>5</v>
      </c>
      <c r="G246" s="11" t="s">
        <v>5736</v>
      </c>
      <c r="H246" s="11">
        <v>83</v>
      </c>
      <c r="I246" s="11" t="s">
        <v>5737</v>
      </c>
      <c r="J246" s="11" t="s">
        <v>96</v>
      </c>
    </row>
    <row r="247" spans="1:10" x14ac:dyDescent="0.25">
      <c r="A247" s="11" t="s">
        <v>1624</v>
      </c>
      <c r="B247" s="11" t="s">
        <v>5768</v>
      </c>
      <c r="C247" s="11" t="s">
        <v>55</v>
      </c>
      <c r="D247" s="11">
        <v>67.989999999999995</v>
      </c>
      <c r="E247" s="11" t="s">
        <v>5769</v>
      </c>
      <c r="F247" s="11">
        <v>5</v>
      </c>
      <c r="G247" s="11" t="s">
        <v>5770</v>
      </c>
      <c r="H247" s="11">
        <v>28</v>
      </c>
      <c r="I247" s="11" t="s">
        <v>5771</v>
      </c>
      <c r="J247" s="11" t="s">
        <v>183</v>
      </c>
    </row>
    <row r="248" spans="1:10" x14ac:dyDescent="0.25">
      <c r="A248" s="9" t="s">
        <v>135</v>
      </c>
      <c r="B248" s="9" t="s">
        <v>5793</v>
      </c>
      <c r="C248" s="9" t="s">
        <v>385</v>
      </c>
      <c r="D248" s="9">
        <v>18</v>
      </c>
      <c r="E248" s="9" t="s">
        <v>5794</v>
      </c>
      <c r="F248" s="9">
        <v>5</v>
      </c>
      <c r="G248" s="9" t="s">
        <v>1121</v>
      </c>
      <c r="H248" s="9">
        <v>3</v>
      </c>
      <c r="I248" s="9" t="s">
        <v>39</v>
      </c>
      <c r="J248" s="9" t="s">
        <v>5795</v>
      </c>
    </row>
    <row r="249" spans="1:10" x14ac:dyDescent="0.25">
      <c r="A249" s="11" t="s">
        <v>23</v>
      </c>
      <c r="B249" s="11" t="s">
        <v>5823</v>
      </c>
      <c r="C249" s="11" t="s">
        <v>55</v>
      </c>
      <c r="D249" s="11">
        <v>79.989999999999995</v>
      </c>
      <c r="E249" s="11" t="s">
        <v>19</v>
      </c>
      <c r="F249" s="11">
        <v>5</v>
      </c>
      <c r="G249" s="11" t="s">
        <v>2573</v>
      </c>
      <c r="H249" s="11">
        <v>1</v>
      </c>
      <c r="I249" s="11" t="s">
        <v>39</v>
      </c>
      <c r="J249" s="11" t="s">
        <v>5824</v>
      </c>
    </row>
    <row r="250" spans="1:10" x14ac:dyDescent="0.25">
      <c r="A250" s="9" t="s">
        <v>525</v>
      </c>
      <c r="B250" s="9" t="s">
        <v>5938</v>
      </c>
      <c r="C250" s="9" t="s">
        <v>55</v>
      </c>
      <c r="D250" s="9">
        <v>27.9</v>
      </c>
      <c r="E250" s="9" t="s">
        <v>355</v>
      </c>
      <c r="F250" s="9">
        <v>5</v>
      </c>
      <c r="G250" s="9" t="s">
        <v>5939</v>
      </c>
      <c r="H250" s="9">
        <v>157</v>
      </c>
      <c r="I250" s="9" t="s">
        <v>5940</v>
      </c>
      <c r="J250" s="9" t="s">
        <v>458</v>
      </c>
    </row>
    <row r="251" spans="1:10" x14ac:dyDescent="0.25">
      <c r="A251" s="11" t="s">
        <v>71</v>
      </c>
      <c r="B251" s="11" t="s">
        <v>5948</v>
      </c>
      <c r="C251" s="11" t="s">
        <v>12</v>
      </c>
      <c r="D251" s="11">
        <v>83.99</v>
      </c>
      <c r="E251" s="11" t="s">
        <v>5949</v>
      </c>
      <c r="F251" s="11">
        <v>5</v>
      </c>
      <c r="G251" s="11" t="s">
        <v>1517</v>
      </c>
      <c r="H251" s="11">
        <v>5</v>
      </c>
      <c r="I251" s="11" t="s">
        <v>5950</v>
      </c>
      <c r="J251" s="11" t="s">
        <v>947</v>
      </c>
    </row>
    <row r="252" spans="1:10" x14ac:dyDescent="0.25">
      <c r="A252" s="11" t="s">
        <v>1190</v>
      </c>
      <c r="B252" s="11" t="s">
        <v>6054</v>
      </c>
      <c r="C252" s="11" t="s">
        <v>12</v>
      </c>
      <c r="D252" s="11">
        <v>43</v>
      </c>
      <c r="E252" s="11" t="s">
        <v>1454</v>
      </c>
      <c r="F252" s="11">
        <v>5</v>
      </c>
      <c r="G252" s="11" t="s">
        <v>3666</v>
      </c>
      <c r="H252" s="11">
        <v>32</v>
      </c>
      <c r="I252" s="11" t="s">
        <v>6055</v>
      </c>
      <c r="J252" s="11" t="s">
        <v>458</v>
      </c>
    </row>
    <row r="253" spans="1:10" x14ac:dyDescent="0.25">
      <c r="A253" s="9" t="s">
        <v>23</v>
      </c>
      <c r="B253" s="9" t="s">
        <v>6134</v>
      </c>
      <c r="C253" s="9" t="s">
        <v>12</v>
      </c>
      <c r="D253" s="9">
        <v>181.04</v>
      </c>
      <c r="E253" s="9" t="s">
        <v>6135</v>
      </c>
      <c r="F253" s="9">
        <v>5</v>
      </c>
      <c r="G253" s="9" t="s">
        <v>2332</v>
      </c>
      <c r="H253" s="9">
        <v>30</v>
      </c>
      <c r="I253" s="9" t="s">
        <v>6136</v>
      </c>
      <c r="J253" s="9" t="s">
        <v>6137</v>
      </c>
    </row>
    <row r="254" spans="1:10" x14ac:dyDescent="0.25">
      <c r="A254" s="9" t="s">
        <v>6175</v>
      </c>
      <c r="B254" s="9" t="s">
        <v>6176</v>
      </c>
      <c r="C254" s="9" t="s">
        <v>55</v>
      </c>
      <c r="D254" s="9">
        <v>59</v>
      </c>
      <c r="E254" s="9" t="s">
        <v>6177</v>
      </c>
      <c r="F254" s="9">
        <v>5</v>
      </c>
      <c r="G254" s="9" t="s">
        <v>493</v>
      </c>
      <c r="H254" s="9">
        <v>4</v>
      </c>
      <c r="I254" s="9" t="s">
        <v>6178</v>
      </c>
      <c r="J254" s="9" t="s">
        <v>5306</v>
      </c>
    </row>
    <row r="255" spans="1:10" x14ac:dyDescent="0.25">
      <c r="A255" s="9" t="s">
        <v>1829</v>
      </c>
      <c r="B255" s="9" t="s">
        <v>6256</v>
      </c>
      <c r="C255" s="9" t="s">
        <v>12</v>
      </c>
      <c r="D255" s="9">
        <v>104.99</v>
      </c>
      <c r="E255" s="9" t="s">
        <v>6257</v>
      </c>
      <c r="F255" s="9">
        <v>5</v>
      </c>
      <c r="G255" s="9" t="s">
        <v>6258</v>
      </c>
      <c r="H255" s="9">
        <v>38</v>
      </c>
      <c r="I255" s="9" t="s">
        <v>6259</v>
      </c>
      <c r="J255" s="9" t="s">
        <v>3448</v>
      </c>
    </row>
    <row r="256" spans="1:10" x14ac:dyDescent="0.25">
      <c r="A256" s="9" t="s">
        <v>525</v>
      </c>
      <c r="B256" s="9" t="s">
        <v>6274</v>
      </c>
      <c r="C256" s="9" t="s">
        <v>55</v>
      </c>
      <c r="D256" s="9">
        <v>46.99</v>
      </c>
      <c r="E256" s="9" t="s">
        <v>6275</v>
      </c>
      <c r="F256" s="9">
        <v>5</v>
      </c>
      <c r="G256" s="9" t="s">
        <v>359</v>
      </c>
      <c r="H256" s="9">
        <v>15</v>
      </c>
      <c r="I256" s="9" t="s">
        <v>6276</v>
      </c>
      <c r="J256" s="9" t="s">
        <v>661</v>
      </c>
    </row>
    <row r="257" spans="1:10" x14ac:dyDescent="0.25">
      <c r="A257" s="11" t="s">
        <v>525</v>
      </c>
      <c r="B257" s="11" t="s">
        <v>6315</v>
      </c>
      <c r="C257" s="11" t="s">
        <v>12</v>
      </c>
      <c r="D257" s="11">
        <v>79.989999999999995</v>
      </c>
      <c r="E257" s="11" t="s">
        <v>4282</v>
      </c>
      <c r="F257" s="11">
        <v>5</v>
      </c>
      <c r="G257" s="11" t="s">
        <v>6316</v>
      </c>
      <c r="H257" s="11">
        <v>47</v>
      </c>
      <c r="I257" s="11" t="s">
        <v>6317</v>
      </c>
      <c r="J257" s="11" t="s">
        <v>151</v>
      </c>
    </row>
    <row r="258" spans="1:10" x14ac:dyDescent="0.25">
      <c r="A258" s="9" t="s">
        <v>1190</v>
      </c>
      <c r="B258" s="9" t="s">
        <v>6339</v>
      </c>
      <c r="C258" s="9" t="s">
        <v>12</v>
      </c>
      <c r="D258" s="9">
        <v>12.99</v>
      </c>
      <c r="E258" s="9" t="s">
        <v>1494</v>
      </c>
      <c r="F258" s="9">
        <v>5</v>
      </c>
      <c r="G258" s="9" t="s">
        <v>1517</v>
      </c>
      <c r="H258" s="9">
        <v>5</v>
      </c>
      <c r="I258" s="9" t="s">
        <v>6340</v>
      </c>
      <c r="J258" s="9" t="s">
        <v>661</v>
      </c>
    </row>
    <row r="259" spans="1:10" x14ac:dyDescent="0.25">
      <c r="A259" s="9" t="s">
        <v>1624</v>
      </c>
      <c r="B259" s="9" t="s">
        <v>6374</v>
      </c>
      <c r="C259" s="9" t="s">
        <v>6375</v>
      </c>
      <c r="D259" s="9">
        <v>88.99</v>
      </c>
      <c r="E259" s="9" t="s">
        <v>6376</v>
      </c>
      <c r="F259" s="9">
        <v>5</v>
      </c>
      <c r="G259" s="9" t="s">
        <v>493</v>
      </c>
      <c r="H259" s="9">
        <v>4</v>
      </c>
      <c r="I259" s="9" t="s">
        <v>6377</v>
      </c>
      <c r="J259" s="9" t="s">
        <v>6378</v>
      </c>
    </row>
    <row r="260" spans="1:10" x14ac:dyDescent="0.25">
      <c r="A260" s="9" t="s">
        <v>162</v>
      </c>
      <c r="B260" s="9" t="s">
        <v>6405</v>
      </c>
      <c r="C260" s="9" t="s">
        <v>12</v>
      </c>
      <c r="D260" s="9">
        <v>55.15</v>
      </c>
      <c r="E260" s="9" t="s">
        <v>6406</v>
      </c>
      <c r="F260" s="9">
        <v>5</v>
      </c>
      <c r="G260" s="9" t="s">
        <v>6407</v>
      </c>
      <c r="H260" s="9">
        <v>64</v>
      </c>
      <c r="I260" s="9" t="s">
        <v>6408</v>
      </c>
      <c r="J260" s="9" t="s">
        <v>177</v>
      </c>
    </row>
    <row r="261" spans="1:10" x14ac:dyDescent="0.25">
      <c r="A261" s="11" t="s">
        <v>200</v>
      </c>
      <c r="B261" s="11" t="s">
        <v>6416</v>
      </c>
      <c r="C261" s="11" t="s">
        <v>385</v>
      </c>
      <c r="D261" s="11">
        <v>17.89</v>
      </c>
      <c r="E261" s="11" t="s">
        <v>3209</v>
      </c>
      <c r="F261" s="11">
        <v>5</v>
      </c>
      <c r="G261" s="11" t="s">
        <v>3742</v>
      </c>
      <c r="H261" s="11">
        <v>68</v>
      </c>
      <c r="I261" s="11" t="s">
        <v>6417</v>
      </c>
      <c r="J261" s="11" t="s">
        <v>1549</v>
      </c>
    </row>
    <row r="262" spans="1:10" x14ac:dyDescent="0.25">
      <c r="A262" s="11" t="s">
        <v>2774</v>
      </c>
      <c r="B262" s="11" t="s">
        <v>6429</v>
      </c>
      <c r="C262" s="11" t="s">
        <v>12</v>
      </c>
      <c r="D262" s="11">
        <v>69.95</v>
      </c>
      <c r="E262" s="11" t="s">
        <v>6430</v>
      </c>
      <c r="F262" s="11">
        <v>5</v>
      </c>
      <c r="G262" s="11" t="s">
        <v>6431</v>
      </c>
      <c r="H262" s="11">
        <v>120</v>
      </c>
      <c r="I262" s="11" t="s">
        <v>6432</v>
      </c>
      <c r="J262" s="11" t="s">
        <v>661</v>
      </c>
    </row>
    <row r="263" spans="1:10" x14ac:dyDescent="0.25">
      <c r="A263" s="9" t="s">
        <v>1190</v>
      </c>
      <c r="B263" s="9" t="s">
        <v>6447</v>
      </c>
      <c r="C263" s="9" t="s">
        <v>55</v>
      </c>
      <c r="D263" s="9">
        <v>34.99</v>
      </c>
      <c r="E263" s="9" t="s">
        <v>1107</v>
      </c>
      <c r="F263" s="9">
        <v>5</v>
      </c>
      <c r="G263" s="9" t="s">
        <v>6448</v>
      </c>
      <c r="H263" s="9">
        <v>31</v>
      </c>
      <c r="I263" s="9" t="s">
        <v>6449</v>
      </c>
      <c r="J263" s="9" t="s">
        <v>280</v>
      </c>
    </row>
    <row r="264" spans="1:10" x14ac:dyDescent="0.25">
      <c r="A264" s="11" t="s">
        <v>1829</v>
      </c>
      <c r="B264" s="11" t="s">
        <v>6615</v>
      </c>
      <c r="C264" s="11" t="s">
        <v>55</v>
      </c>
      <c r="D264" s="11">
        <v>39.99</v>
      </c>
      <c r="E264" s="11" t="s">
        <v>73</v>
      </c>
      <c r="F264" s="11">
        <v>5</v>
      </c>
      <c r="G264" s="11" t="s">
        <v>3825</v>
      </c>
      <c r="H264" s="11">
        <v>23</v>
      </c>
      <c r="I264" s="11" t="s">
        <v>6616</v>
      </c>
      <c r="J264" s="11" t="s">
        <v>225</v>
      </c>
    </row>
    <row r="265" spans="1:10" x14ac:dyDescent="0.25">
      <c r="A265" s="11" t="s">
        <v>780</v>
      </c>
      <c r="B265" s="11" t="s">
        <v>6623</v>
      </c>
      <c r="C265" s="11" t="s">
        <v>55</v>
      </c>
      <c r="D265" s="11">
        <v>23.01</v>
      </c>
      <c r="E265" s="11" t="s">
        <v>6624</v>
      </c>
      <c r="F265" s="11">
        <v>5</v>
      </c>
      <c r="G265" s="11" t="s">
        <v>6625</v>
      </c>
      <c r="H265" s="11">
        <v>2611</v>
      </c>
      <c r="I265" s="11" t="s">
        <v>6626</v>
      </c>
      <c r="J265" s="11" t="s">
        <v>177</v>
      </c>
    </row>
    <row r="266" spans="1:10" x14ac:dyDescent="0.25">
      <c r="A266" s="9" t="s">
        <v>3583</v>
      </c>
      <c r="B266" s="9" t="s">
        <v>6627</v>
      </c>
      <c r="C266" s="9" t="s">
        <v>55</v>
      </c>
      <c r="D266" s="9">
        <v>136</v>
      </c>
      <c r="E266" s="9" t="s">
        <v>6628</v>
      </c>
      <c r="F266" s="9">
        <v>5</v>
      </c>
      <c r="G266" s="9" t="s">
        <v>6629</v>
      </c>
      <c r="H266" s="9">
        <v>51</v>
      </c>
      <c r="I266" s="9" t="s">
        <v>6630</v>
      </c>
      <c r="J266" s="9" t="s">
        <v>318</v>
      </c>
    </row>
    <row r="267" spans="1:10" x14ac:dyDescent="0.25">
      <c r="A267" s="11" t="s">
        <v>1190</v>
      </c>
      <c r="B267" s="11" t="s">
        <v>6640</v>
      </c>
      <c r="C267" s="11" t="s">
        <v>55</v>
      </c>
      <c r="D267" s="11">
        <v>25</v>
      </c>
      <c r="E267" s="11" t="s">
        <v>4904</v>
      </c>
      <c r="F267" s="11">
        <v>5</v>
      </c>
      <c r="G267" s="11" t="s">
        <v>5606</v>
      </c>
      <c r="H267" s="11">
        <v>8</v>
      </c>
      <c r="I267" s="11" t="s">
        <v>6641</v>
      </c>
      <c r="J267" s="11" t="s">
        <v>2842</v>
      </c>
    </row>
    <row r="268" spans="1:10" x14ac:dyDescent="0.25">
      <c r="A268" s="11" t="s">
        <v>1688</v>
      </c>
      <c r="B268" s="11" t="s">
        <v>6715</v>
      </c>
      <c r="C268" s="11" t="s">
        <v>1688</v>
      </c>
      <c r="D268" s="11">
        <v>16.34</v>
      </c>
      <c r="E268" s="11" t="s">
        <v>6716</v>
      </c>
      <c r="F268" s="11">
        <v>5</v>
      </c>
      <c r="G268" s="11" t="s">
        <v>6717</v>
      </c>
      <c r="H268" s="11">
        <v>103</v>
      </c>
      <c r="I268" s="11" t="s">
        <v>6718</v>
      </c>
      <c r="J268" s="11" t="s">
        <v>6719</v>
      </c>
    </row>
    <row r="269" spans="1:10" x14ac:dyDescent="0.25">
      <c r="A269" s="9" t="s">
        <v>6822</v>
      </c>
      <c r="B269" s="9" t="s">
        <v>6823</v>
      </c>
      <c r="C269" s="9" t="s">
        <v>12</v>
      </c>
      <c r="D269" s="9">
        <v>179.99</v>
      </c>
      <c r="E269" s="9" t="s">
        <v>6824</v>
      </c>
      <c r="F269" s="9">
        <v>5</v>
      </c>
      <c r="G269" s="9" t="s">
        <v>1517</v>
      </c>
      <c r="H269" s="9">
        <v>5</v>
      </c>
      <c r="I269" s="9" t="s">
        <v>6825</v>
      </c>
      <c r="J269" s="9" t="s">
        <v>6826</v>
      </c>
    </row>
    <row r="270" spans="1:10" x14ac:dyDescent="0.25">
      <c r="A270" s="9" t="s">
        <v>535</v>
      </c>
      <c r="B270" s="9" t="s">
        <v>6863</v>
      </c>
      <c r="C270" s="9" t="s">
        <v>55</v>
      </c>
      <c r="D270" s="9">
        <v>16.5</v>
      </c>
      <c r="E270" s="9" t="s">
        <v>6864</v>
      </c>
      <c r="F270" s="9">
        <v>5</v>
      </c>
      <c r="G270" s="9" t="s">
        <v>6865</v>
      </c>
      <c r="H270" s="9">
        <v>67</v>
      </c>
      <c r="I270" s="9" t="s">
        <v>6866</v>
      </c>
      <c r="J270" s="9" t="s">
        <v>3764</v>
      </c>
    </row>
    <row r="271" spans="1:10" x14ac:dyDescent="0.25">
      <c r="A271" s="9" t="s">
        <v>6930</v>
      </c>
      <c r="B271" s="9" t="s">
        <v>6931</v>
      </c>
      <c r="C271" s="9" t="s">
        <v>55</v>
      </c>
      <c r="D271" s="9">
        <v>15.39</v>
      </c>
      <c r="E271" s="9" t="s">
        <v>6932</v>
      </c>
      <c r="F271" s="9">
        <v>5</v>
      </c>
      <c r="G271" s="9" t="s">
        <v>2573</v>
      </c>
      <c r="H271" s="9">
        <v>1</v>
      </c>
      <c r="I271" s="9" t="s">
        <v>6933</v>
      </c>
      <c r="J271" s="9" t="s">
        <v>285</v>
      </c>
    </row>
    <row r="272" spans="1:10" x14ac:dyDescent="0.25">
      <c r="A272" s="11" t="s">
        <v>4729</v>
      </c>
      <c r="B272" s="11" t="s">
        <v>6962</v>
      </c>
      <c r="C272" s="11" t="s">
        <v>12</v>
      </c>
      <c r="D272" s="11">
        <v>25.74</v>
      </c>
      <c r="E272" s="11" t="s">
        <v>6963</v>
      </c>
      <c r="F272" s="11">
        <v>5</v>
      </c>
      <c r="G272" s="11" t="s">
        <v>2102</v>
      </c>
      <c r="H272" s="11">
        <v>7</v>
      </c>
      <c r="I272" s="11" t="s">
        <v>6964</v>
      </c>
      <c r="J272" s="11" t="s">
        <v>230</v>
      </c>
    </row>
    <row r="273" spans="1:10" x14ac:dyDescent="0.25">
      <c r="A273" s="9" t="s">
        <v>1185</v>
      </c>
      <c r="B273" s="9" t="s">
        <v>7154</v>
      </c>
      <c r="C273" s="9" t="s">
        <v>55</v>
      </c>
      <c r="D273" s="9">
        <v>18.760000000000002</v>
      </c>
      <c r="E273" s="9" t="s">
        <v>7155</v>
      </c>
      <c r="F273" s="9">
        <v>5</v>
      </c>
      <c r="G273" s="9" t="s">
        <v>7156</v>
      </c>
      <c r="H273" s="9">
        <v>227</v>
      </c>
      <c r="I273" s="9" t="s">
        <v>7157</v>
      </c>
      <c r="J273" s="9" t="s">
        <v>177</v>
      </c>
    </row>
    <row r="274" spans="1:10" x14ac:dyDescent="0.25">
      <c r="A274" s="9" t="s">
        <v>1624</v>
      </c>
      <c r="B274" s="9" t="s">
        <v>4145</v>
      </c>
      <c r="C274" s="9" t="s">
        <v>12</v>
      </c>
      <c r="D274" s="9">
        <v>25.99</v>
      </c>
      <c r="E274" s="9" t="s">
        <v>2633</v>
      </c>
      <c r="F274" s="9">
        <v>6</v>
      </c>
      <c r="G274" s="9" t="s">
        <v>4146</v>
      </c>
      <c r="H274" s="9">
        <v>1332</v>
      </c>
      <c r="I274" s="9" t="s">
        <v>4147</v>
      </c>
      <c r="J274" s="9" t="s">
        <v>4148</v>
      </c>
    </row>
    <row r="275" spans="1:10" x14ac:dyDescent="0.25">
      <c r="A275" s="9" t="s">
        <v>520</v>
      </c>
      <c r="B275" s="9" t="s">
        <v>4252</v>
      </c>
      <c r="C275" s="9" t="s">
        <v>55</v>
      </c>
      <c r="D275" s="9">
        <v>89.99</v>
      </c>
      <c r="E275" s="9" t="s">
        <v>3242</v>
      </c>
      <c r="F275" s="9">
        <v>6</v>
      </c>
      <c r="G275" s="9" t="s">
        <v>547</v>
      </c>
      <c r="H275" s="9">
        <v>23</v>
      </c>
      <c r="I275" s="9" t="s">
        <v>4253</v>
      </c>
      <c r="J275" s="9" t="s">
        <v>4254</v>
      </c>
    </row>
    <row r="276" spans="1:10" x14ac:dyDescent="0.25">
      <c r="A276" s="11" t="s">
        <v>135</v>
      </c>
      <c r="B276" s="11" t="s">
        <v>3940</v>
      </c>
      <c r="C276" s="11" t="s">
        <v>516</v>
      </c>
      <c r="D276" s="11">
        <v>15.89</v>
      </c>
      <c r="E276" s="11" t="s">
        <v>517</v>
      </c>
      <c r="F276" s="11">
        <v>6</v>
      </c>
      <c r="G276" s="11" t="s">
        <v>4263</v>
      </c>
      <c r="H276" s="11">
        <v>8</v>
      </c>
      <c r="I276" s="11" t="s">
        <v>4264</v>
      </c>
      <c r="J276" s="11" t="s">
        <v>140</v>
      </c>
    </row>
    <row r="277" spans="1:10" x14ac:dyDescent="0.25">
      <c r="A277" s="11" t="s">
        <v>1829</v>
      </c>
      <c r="B277" s="11" t="s">
        <v>4299</v>
      </c>
      <c r="C277" s="11" t="s">
        <v>55</v>
      </c>
      <c r="D277" s="11">
        <v>49.96</v>
      </c>
      <c r="E277" s="11" t="s">
        <v>4300</v>
      </c>
      <c r="F277" s="11">
        <v>6</v>
      </c>
      <c r="G277" s="11" t="s">
        <v>1322</v>
      </c>
      <c r="H277" s="11">
        <v>19</v>
      </c>
      <c r="I277" s="11" t="s">
        <v>4301</v>
      </c>
      <c r="J277" s="11" t="s">
        <v>46</v>
      </c>
    </row>
    <row r="278" spans="1:10" x14ac:dyDescent="0.25">
      <c r="A278" s="11" t="s">
        <v>4358</v>
      </c>
      <c r="B278" s="11" t="s">
        <v>4359</v>
      </c>
      <c r="C278" s="11" t="s">
        <v>55</v>
      </c>
      <c r="D278" s="11">
        <v>17</v>
      </c>
      <c r="E278" s="11" t="s">
        <v>4360</v>
      </c>
      <c r="F278" s="11">
        <v>6</v>
      </c>
      <c r="G278" s="11" t="s">
        <v>4361</v>
      </c>
      <c r="H278" s="11">
        <v>147</v>
      </c>
      <c r="I278" s="11" t="s">
        <v>4362</v>
      </c>
      <c r="J278" s="11" t="s">
        <v>230</v>
      </c>
    </row>
    <row r="279" spans="1:10" x14ac:dyDescent="0.25">
      <c r="A279" s="11" t="s">
        <v>4390</v>
      </c>
      <c r="B279" s="11" t="s">
        <v>4391</v>
      </c>
      <c r="C279" s="11" t="s">
        <v>12</v>
      </c>
      <c r="D279" s="11">
        <v>79.989999999999995</v>
      </c>
      <c r="E279" s="11" t="s">
        <v>19</v>
      </c>
      <c r="F279" s="11">
        <v>6</v>
      </c>
      <c r="G279" s="11" t="s">
        <v>778</v>
      </c>
      <c r="H279" s="11">
        <v>18</v>
      </c>
      <c r="I279" s="11" t="s">
        <v>4392</v>
      </c>
      <c r="J279" s="11" t="s">
        <v>4393</v>
      </c>
    </row>
    <row r="280" spans="1:10" x14ac:dyDescent="0.25">
      <c r="A280" s="11" t="s">
        <v>4473</v>
      </c>
      <c r="B280" s="11" t="s">
        <v>4474</v>
      </c>
      <c r="C280" s="11" t="s">
        <v>55</v>
      </c>
      <c r="D280" s="11">
        <v>16.91</v>
      </c>
      <c r="E280" s="11" t="s">
        <v>4475</v>
      </c>
      <c r="F280" s="11">
        <v>6</v>
      </c>
      <c r="G280" s="11" t="s">
        <v>4476</v>
      </c>
      <c r="H280" s="11">
        <v>825</v>
      </c>
      <c r="I280" s="11" t="s">
        <v>4477</v>
      </c>
      <c r="J280" s="11" t="s">
        <v>96</v>
      </c>
    </row>
    <row r="281" spans="1:10" x14ac:dyDescent="0.25">
      <c r="A281" s="11" t="s">
        <v>525</v>
      </c>
      <c r="B281" s="11" t="s">
        <v>4584</v>
      </c>
      <c r="C281" s="11" t="s">
        <v>55</v>
      </c>
      <c r="D281" s="11">
        <v>29.95</v>
      </c>
      <c r="E281" s="11" t="s">
        <v>1182</v>
      </c>
      <c r="F281" s="11">
        <v>6</v>
      </c>
      <c r="G281" s="11" t="s">
        <v>4585</v>
      </c>
      <c r="H281" s="11">
        <v>1484</v>
      </c>
      <c r="I281" s="11" t="s">
        <v>4586</v>
      </c>
      <c r="J281" s="11" t="s">
        <v>46</v>
      </c>
    </row>
    <row r="282" spans="1:10" x14ac:dyDescent="0.25">
      <c r="A282" s="11" t="s">
        <v>162</v>
      </c>
      <c r="B282" s="11" t="s">
        <v>4612</v>
      </c>
      <c r="C282" s="11" t="s">
        <v>55</v>
      </c>
      <c r="D282" s="11">
        <v>28.5</v>
      </c>
      <c r="E282" s="11" t="s">
        <v>4613</v>
      </c>
      <c r="F282" s="11">
        <v>6</v>
      </c>
      <c r="G282" s="11" t="s">
        <v>4614</v>
      </c>
      <c r="H282" s="11">
        <v>566</v>
      </c>
      <c r="I282" s="11" t="s">
        <v>4615</v>
      </c>
      <c r="J282" s="11" t="s">
        <v>728</v>
      </c>
    </row>
    <row r="283" spans="1:10" x14ac:dyDescent="0.25">
      <c r="A283" s="11" t="s">
        <v>525</v>
      </c>
      <c r="B283" s="11" t="s">
        <v>4644</v>
      </c>
      <c r="C283" s="11" t="s">
        <v>55</v>
      </c>
      <c r="D283" s="11">
        <v>29.99</v>
      </c>
      <c r="E283" s="11" t="s">
        <v>37</v>
      </c>
      <c r="F283" s="11">
        <v>6</v>
      </c>
      <c r="G283" s="11" t="s">
        <v>4645</v>
      </c>
      <c r="H283" s="11">
        <v>233</v>
      </c>
      <c r="I283" s="11" t="s">
        <v>4646</v>
      </c>
      <c r="J283" s="11" t="s">
        <v>151</v>
      </c>
    </row>
    <row r="284" spans="1:10" x14ac:dyDescent="0.25">
      <c r="A284" s="9" t="s">
        <v>1190</v>
      </c>
      <c r="B284" s="9" t="s">
        <v>4302</v>
      </c>
      <c r="C284" s="9" t="s">
        <v>55</v>
      </c>
      <c r="D284" s="9">
        <v>44.99</v>
      </c>
      <c r="E284" s="9" t="s">
        <v>974</v>
      </c>
      <c r="F284" s="9">
        <v>6</v>
      </c>
      <c r="G284" s="9" t="s">
        <v>4664</v>
      </c>
      <c r="H284" s="9">
        <v>14</v>
      </c>
      <c r="I284" s="9" t="s">
        <v>4665</v>
      </c>
      <c r="J284" s="9" t="s">
        <v>46</v>
      </c>
    </row>
    <row r="285" spans="1:10" x14ac:dyDescent="0.25">
      <c r="A285" s="11" t="s">
        <v>4681</v>
      </c>
      <c r="B285" s="11" t="s">
        <v>4682</v>
      </c>
      <c r="C285" s="11" t="s">
        <v>12</v>
      </c>
      <c r="D285" s="11">
        <v>119.99</v>
      </c>
      <c r="E285" s="11" t="s">
        <v>4011</v>
      </c>
      <c r="F285" s="11">
        <v>6</v>
      </c>
      <c r="G285" s="11" t="s">
        <v>1950</v>
      </c>
      <c r="H285" s="11">
        <v>13</v>
      </c>
      <c r="I285" s="11" t="s">
        <v>4683</v>
      </c>
      <c r="J285" s="11" t="s">
        <v>3434</v>
      </c>
    </row>
    <row r="286" spans="1:10" x14ac:dyDescent="0.25">
      <c r="A286" s="9" t="s">
        <v>1190</v>
      </c>
      <c r="B286" s="9" t="s">
        <v>4795</v>
      </c>
      <c r="C286" s="9" t="s">
        <v>55</v>
      </c>
      <c r="D286" s="9">
        <v>31.99</v>
      </c>
      <c r="E286" s="9" t="s">
        <v>4688</v>
      </c>
      <c r="F286" s="9">
        <v>6</v>
      </c>
      <c r="G286" s="9" t="s">
        <v>4796</v>
      </c>
      <c r="H286" s="9">
        <v>44</v>
      </c>
      <c r="I286" s="9" t="s">
        <v>4797</v>
      </c>
      <c r="J286" s="9" t="s">
        <v>280</v>
      </c>
    </row>
    <row r="287" spans="1:10" x14ac:dyDescent="0.25">
      <c r="A287" s="9" t="s">
        <v>1190</v>
      </c>
      <c r="B287" s="9" t="s">
        <v>4849</v>
      </c>
      <c r="C287" s="9" t="s">
        <v>55</v>
      </c>
      <c r="D287" s="9">
        <v>22.99</v>
      </c>
      <c r="E287" s="9" t="s">
        <v>619</v>
      </c>
      <c r="F287" s="9">
        <v>6</v>
      </c>
      <c r="G287" s="9" t="s">
        <v>4664</v>
      </c>
      <c r="H287" s="9">
        <v>14</v>
      </c>
      <c r="I287" s="9" t="s">
        <v>4850</v>
      </c>
      <c r="J287" s="9" t="s">
        <v>661</v>
      </c>
    </row>
    <row r="288" spans="1:10" x14ac:dyDescent="0.25">
      <c r="A288" s="11" t="s">
        <v>10</v>
      </c>
      <c r="B288" s="11" t="s">
        <v>4872</v>
      </c>
      <c r="C288" s="11" t="s">
        <v>55</v>
      </c>
      <c r="D288" s="11">
        <v>39.99</v>
      </c>
      <c r="E288" s="11" t="s">
        <v>73</v>
      </c>
      <c r="F288" s="11">
        <v>6</v>
      </c>
      <c r="G288" s="11" t="s">
        <v>329</v>
      </c>
      <c r="H288" s="11">
        <v>25</v>
      </c>
      <c r="I288" s="11" t="s">
        <v>4873</v>
      </c>
      <c r="J288" s="11" t="s">
        <v>225</v>
      </c>
    </row>
    <row r="289" spans="1:10" x14ac:dyDescent="0.25">
      <c r="A289" s="11" t="s">
        <v>4910</v>
      </c>
      <c r="B289" s="11" t="s">
        <v>4911</v>
      </c>
      <c r="C289" s="11" t="s">
        <v>12</v>
      </c>
      <c r="D289" s="11">
        <v>129.99</v>
      </c>
      <c r="E289" s="11" t="s">
        <v>4912</v>
      </c>
      <c r="F289" s="11">
        <v>6</v>
      </c>
      <c r="G289" s="11" t="s">
        <v>329</v>
      </c>
      <c r="H289" s="11">
        <v>25</v>
      </c>
      <c r="I289" s="11" t="s">
        <v>4913</v>
      </c>
      <c r="J289" s="11" t="s">
        <v>3997</v>
      </c>
    </row>
    <row r="290" spans="1:10" x14ac:dyDescent="0.25">
      <c r="A290" s="9" t="s">
        <v>319</v>
      </c>
      <c r="B290" s="9" t="s">
        <v>4966</v>
      </c>
      <c r="C290" s="9" t="s">
        <v>55</v>
      </c>
      <c r="D290" s="9">
        <v>30.95</v>
      </c>
      <c r="E290" s="9" t="s">
        <v>531</v>
      </c>
      <c r="F290" s="9">
        <v>6</v>
      </c>
      <c r="G290" s="9" t="s">
        <v>1775</v>
      </c>
      <c r="H290" s="9">
        <v>36</v>
      </c>
      <c r="I290" s="9" t="s">
        <v>4967</v>
      </c>
      <c r="J290" s="9" t="s">
        <v>499</v>
      </c>
    </row>
    <row r="291" spans="1:10" x14ac:dyDescent="0.25">
      <c r="A291" s="9" t="s">
        <v>2774</v>
      </c>
      <c r="B291" s="9" t="s">
        <v>5046</v>
      </c>
      <c r="C291" s="9" t="s">
        <v>55</v>
      </c>
      <c r="D291" s="9">
        <v>23</v>
      </c>
      <c r="E291" s="9" t="s">
        <v>5047</v>
      </c>
      <c r="F291" s="9">
        <v>6</v>
      </c>
      <c r="G291" s="9" t="s">
        <v>2423</v>
      </c>
      <c r="H291" s="9">
        <v>9</v>
      </c>
      <c r="I291" s="9" t="s">
        <v>5048</v>
      </c>
      <c r="J291" s="9" t="s">
        <v>1986</v>
      </c>
    </row>
    <row r="292" spans="1:10" x14ac:dyDescent="0.25">
      <c r="A292" s="9" t="s">
        <v>525</v>
      </c>
      <c r="B292" s="9" t="s">
        <v>5295</v>
      </c>
      <c r="C292" s="9" t="s">
        <v>12</v>
      </c>
      <c r="D292" s="9">
        <v>72.989999999999995</v>
      </c>
      <c r="E292" s="9" t="s">
        <v>5296</v>
      </c>
      <c r="F292" s="9">
        <v>6</v>
      </c>
      <c r="G292" s="9" t="s">
        <v>5297</v>
      </c>
      <c r="H292" s="9">
        <v>235</v>
      </c>
      <c r="I292" s="9" t="s">
        <v>5298</v>
      </c>
      <c r="J292" s="9" t="s">
        <v>161</v>
      </c>
    </row>
    <row r="293" spans="1:10" x14ac:dyDescent="0.25">
      <c r="A293" s="11" t="s">
        <v>4248</v>
      </c>
      <c r="B293" s="11" t="s">
        <v>5351</v>
      </c>
      <c r="C293" s="11" t="s">
        <v>385</v>
      </c>
      <c r="D293" s="11">
        <v>44.99</v>
      </c>
      <c r="E293" s="11" t="s">
        <v>974</v>
      </c>
      <c r="F293" s="11">
        <v>6</v>
      </c>
      <c r="G293" s="11" t="s">
        <v>5352</v>
      </c>
      <c r="H293" s="11">
        <v>38</v>
      </c>
      <c r="I293" s="11" t="s">
        <v>5353</v>
      </c>
      <c r="J293" s="11" t="s">
        <v>499</v>
      </c>
    </row>
    <row r="294" spans="1:10" x14ac:dyDescent="0.25">
      <c r="A294" s="9" t="s">
        <v>1190</v>
      </c>
      <c r="B294" s="9" t="s">
        <v>5428</v>
      </c>
      <c r="C294" s="9" t="s">
        <v>55</v>
      </c>
      <c r="D294" s="9">
        <v>36.99</v>
      </c>
      <c r="E294" s="9" t="s">
        <v>4387</v>
      </c>
      <c r="F294" s="9">
        <v>6</v>
      </c>
      <c r="G294" s="9" t="s">
        <v>5429</v>
      </c>
      <c r="H294" s="9">
        <v>39</v>
      </c>
      <c r="I294" s="9" t="s">
        <v>5430</v>
      </c>
      <c r="J294" s="9" t="s">
        <v>499</v>
      </c>
    </row>
    <row r="295" spans="1:10" x14ac:dyDescent="0.25">
      <c r="A295" s="11" t="s">
        <v>162</v>
      </c>
      <c r="B295" s="11" t="s">
        <v>5604</v>
      </c>
      <c r="C295" s="11" t="s">
        <v>55</v>
      </c>
      <c r="D295" s="11">
        <v>29.99</v>
      </c>
      <c r="E295" s="11" t="s">
        <v>37</v>
      </c>
      <c r="F295" s="11">
        <v>6</v>
      </c>
      <c r="G295" s="11" t="s">
        <v>2883</v>
      </c>
      <c r="H295" s="11">
        <v>10</v>
      </c>
      <c r="I295" s="11" t="s">
        <v>793</v>
      </c>
      <c r="J295" s="11" t="s">
        <v>225</v>
      </c>
    </row>
    <row r="296" spans="1:10" x14ac:dyDescent="0.25">
      <c r="A296" s="9" t="s">
        <v>525</v>
      </c>
      <c r="B296" s="9" t="s">
        <v>5670</v>
      </c>
      <c r="C296" s="9" t="s">
        <v>55</v>
      </c>
      <c r="D296" s="9">
        <v>48.95</v>
      </c>
      <c r="E296" s="9" t="s">
        <v>4988</v>
      </c>
      <c r="F296" s="9">
        <v>6</v>
      </c>
      <c r="G296" s="9" t="s">
        <v>5671</v>
      </c>
      <c r="H296" s="9">
        <v>40</v>
      </c>
      <c r="I296" s="9" t="s">
        <v>5672</v>
      </c>
      <c r="J296" s="9" t="s">
        <v>5673</v>
      </c>
    </row>
    <row r="297" spans="1:10" x14ac:dyDescent="0.25">
      <c r="A297" s="11" t="s">
        <v>1829</v>
      </c>
      <c r="B297" s="11" t="s">
        <v>5790</v>
      </c>
      <c r="C297" s="11" t="s">
        <v>12</v>
      </c>
      <c r="D297" s="11">
        <v>68.989999999999995</v>
      </c>
      <c r="E297" s="11" t="s">
        <v>3963</v>
      </c>
      <c r="F297" s="11">
        <v>6</v>
      </c>
      <c r="G297" s="11" t="s">
        <v>5791</v>
      </c>
      <c r="H297" s="11">
        <v>59</v>
      </c>
      <c r="I297" s="11" t="s">
        <v>5792</v>
      </c>
      <c r="J297" s="11" t="s">
        <v>833</v>
      </c>
    </row>
    <row r="298" spans="1:10" x14ac:dyDescent="0.25">
      <c r="A298" s="9" t="s">
        <v>525</v>
      </c>
      <c r="B298" s="9" t="s">
        <v>5813</v>
      </c>
      <c r="C298" s="9" t="s">
        <v>12</v>
      </c>
      <c r="D298" s="9">
        <v>27</v>
      </c>
      <c r="E298" s="9" t="s">
        <v>3325</v>
      </c>
      <c r="F298" s="9">
        <v>6</v>
      </c>
      <c r="G298" s="9" t="s">
        <v>1108</v>
      </c>
      <c r="H298" s="9">
        <v>5</v>
      </c>
      <c r="I298" s="9" t="s">
        <v>5814</v>
      </c>
      <c r="J298" s="9" t="s">
        <v>5815</v>
      </c>
    </row>
    <row r="299" spans="1:10" x14ac:dyDescent="0.25">
      <c r="A299" s="9" t="s">
        <v>162</v>
      </c>
      <c r="B299" s="9" t="s">
        <v>5869</v>
      </c>
      <c r="C299" s="9" t="s">
        <v>12</v>
      </c>
      <c r="D299" s="9">
        <v>119.99</v>
      </c>
      <c r="E299" s="9" t="s">
        <v>825</v>
      </c>
      <c r="F299" s="9">
        <v>6</v>
      </c>
      <c r="G299" s="9" t="s">
        <v>5870</v>
      </c>
      <c r="H299" s="9">
        <v>21</v>
      </c>
      <c r="I299" s="9" t="s">
        <v>5871</v>
      </c>
      <c r="J299" s="9" t="s">
        <v>3448</v>
      </c>
    </row>
    <row r="300" spans="1:10" x14ac:dyDescent="0.25">
      <c r="A300" s="9" t="s">
        <v>41</v>
      </c>
      <c r="B300" s="9" t="s">
        <v>5963</v>
      </c>
      <c r="C300" s="9" t="s">
        <v>104</v>
      </c>
      <c r="D300" s="9">
        <v>74.92</v>
      </c>
      <c r="E300" s="9" t="s">
        <v>5964</v>
      </c>
      <c r="F300" s="9">
        <v>6</v>
      </c>
      <c r="G300" s="9" t="s">
        <v>5965</v>
      </c>
      <c r="H300" s="9">
        <v>116</v>
      </c>
      <c r="I300" s="9" t="s">
        <v>5966</v>
      </c>
      <c r="J300" s="9" t="s">
        <v>96</v>
      </c>
    </row>
    <row r="301" spans="1:10" x14ac:dyDescent="0.25">
      <c r="A301" s="11" t="s">
        <v>1829</v>
      </c>
      <c r="B301" s="11" t="s">
        <v>5993</v>
      </c>
      <c r="C301" s="11" t="s">
        <v>55</v>
      </c>
      <c r="D301" s="11">
        <v>50.99</v>
      </c>
      <c r="E301" s="11" t="s">
        <v>5994</v>
      </c>
      <c r="F301" s="11">
        <v>6</v>
      </c>
      <c r="G301" s="11" t="s">
        <v>2711</v>
      </c>
      <c r="H301" s="11">
        <v>15</v>
      </c>
      <c r="I301" s="11" t="s">
        <v>5995</v>
      </c>
      <c r="J301" s="11" t="s">
        <v>499</v>
      </c>
    </row>
    <row r="302" spans="1:10" x14ac:dyDescent="0.25">
      <c r="A302" s="11" t="s">
        <v>319</v>
      </c>
      <c r="B302" s="11" t="s">
        <v>6132</v>
      </c>
      <c r="C302" s="11" t="s">
        <v>55</v>
      </c>
      <c r="D302" s="11">
        <v>32.99</v>
      </c>
      <c r="E302" s="11" t="s">
        <v>1053</v>
      </c>
      <c r="F302" s="11">
        <v>6</v>
      </c>
      <c r="G302" s="11" t="s">
        <v>5791</v>
      </c>
      <c r="H302" s="11">
        <v>59</v>
      </c>
      <c r="I302" s="11" t="s">
        <v>6133</v>
      </c>
      <c r="J302" s="11" t="s">
        <v>59</v>
      </c>
    </row>
    <row r="303" spans="1:10" x14ac:dyDescent="0.25">
      <c r="A303" s="9" t="s">
        <v>71</v>
      </c>
      <c r="B303" s="9" t="s">
        <v>6190</v>
      </c>
      <c r="C303" s="9" t="s">
        <v>12</v>
      </c>
      <c r="D303" s="9">
        <v>15.99</v>
      </c>
      <c r="E303" s="9" t="s">
        <v>836</v>
      </c>
      <c r="F303" s="9">
        <v>6</v>
      </c>
      <c r="G303" s="9" t="s">
        <v>6191</v>
      </c>
      <c r="H303" s="9">
        <v>91</v>
      </c>
      <c r="I303" s="9" t="s">
        <v>6192</v>
      </c>
      <c r="J303" s="9" t="s">
        <v>70</v>
      </c>
    </row>
    <row r="304" spans="1:10" x14ac:dyDescent="0.25">
      <c r="A304" s="9" t="s">
        <v>525</v>
      </c>
      <c r="B304" s="9" t="s">
        <v>6268</v>
      </c>
      <c r="C304" s="9" t="s">
        <v>55</v>
      </c>
      <c r="D304" s="9">
        <v>29.99</v>
      </c>
      <c r="E304" s="9" t="s">
        <v>37</v>
      </c>
      <c r="F304" s="9">
        <v>6</v>
      </c>
      <c r="G304" s="9" t="s">
        <v>6269</v>
      </c>
      <c r="H304" s="9">
        <v>141</v>
      </c>
      <c r="I304" s="9" t="s">
        <v>6270</v>
      </c>
      <c r="J304" s="9" t="s">
        <v>6271</v>
      </c>
    </row>
    <row r="305" spans="1:10" x14ac:dyDescent="0.25">
      <c r="A305" s="9" t="s">
        <v>3353</v>
      </c>
      <c r="B305" s="9" t="s">
        <v>6313</v>
      </c>
      <c r="C305" s="9" t="s">
        <v>12</v>
      </c>
      <c r="D305" s="9">
        <v>44.95</v>
      </c>
      <c r="E305" s="9" t="s">
        <v>1851</v>
      </c>
      <c r="F305" s="9">
        <v>6</v>
      </c>
      <c r="G305" s="9" t="s">
        <v>2096</v>
      </c>
      <c r="H305" s="9">
        <v>75</v>
      </c>
      <c r="I305" s="9" t="s">
        <v>6314</v>
      </c>
      <c r="J305" s="9" t="s">
        <v>986</v>
      </c>
    </row>
    <row r="306" spans="1:10" x14ac:dyDescent="0.25">
      <c r="A306" s="11" t="s">
        <v>29</v>
      </c>
      <c r="B306" s="11" t="s">
        <v>6328</v>
      </c>
      <c r="C306" s="11" t="s">
        <v>55</v>
      </c>
      <c r="D306" s="11">
        <v>47.99</v>
      </c>
      <c r="E306" s="11" t="s">
        <v>4764</v>
      </c>
      <c r="F306" s="11">
        <v>6</v>
      </c>
      <c r="G306" s="11" t="s">
        <v>6329</v>
      </c>
      <c r="H306" s="11">
        <v>16</v>
      </c>
      <c r="I306" s="11" t="s">
        <v>6330</v>
      </c>
      <c r="J306" s="11" t="s">
        <v>1492</v>
      </c>
    </row>
    <row r="307" spans="1:10" x14ac:dyDescent="0.25">
      <c r="A307" s="9" t="s">
        <v>162</v>
      </c>
      <c r="B307" s="9" t="s">
        <v>6537</v>
      </c>
      <c r="C307" s="9" t="s">
        <v>55</v>
      </c>
      <c r="D307" s="9">
        <v>99.99</v>
      </c>
      <c r="E307" s="9" t="s">
        <v>736</v>
      </c>
      <c r="F307" s="9">
        <v>6</v>
      </c>
      <c r="G307" s="9" t="s">
        <v>6538</v>
      </c>
      <c r="H307" s="9">
        <v>17</v>
      </c>
      <c r="I307" s="9" t="s">
        <v>6539</v>
      </c>
      <c r="J307" s="9" t="s">
        <v>3448</v>
      </c>
    </row>
    <row r="308" spans="1:10" x14ac:dyDescent="0.25">
      <c r="A308" s="9" t="s">
        <v>525</v>
      </c>
      <c r="B308" s="9" t="s">
        <v>6600</v>
      </c>
      <c r="C308" s="9" t="s">
        <v>55</v>
      </c>
      <c r="D308" s="9">
        <v>29.99</v>
      </c>
      <c r="E308" s="9" t="s">
        <v>37</v>
      </c>
      <c r="F308" s="9">
        <v>6</v>
      </c>
      <c r="G308" s="9" t="s">
        <v>2423</v>
      </c>
      <c r="H308" s="9">
        <v>9</v>
      </c>
      <c r="I308" s="9" t="s">
        <v>6601</v>
      </c>
      <c r="J308" s="9" t="s">
        <v>76</v>
      </c>
    </row>
    <row r="309" spans="1:10" x14ac:dyDescent="0.25">
      <c r="A309" s="9" t="s">
        <v>6635</v>
      </c>
      <c r="B309" s="9" t="s">
        <v>6636</v>
      </c>
      <c r="C309" s="9" t="s">
        <v>55</v>
      </c>
      <c r="D309" s="9">
        <v>68</v>
      </c>
      <c r="E309" s="9" t="s">
        <v>6637</v>
      </c>
      <c r="F309" s="9">
        <v>6</v>
      </c>
      <c r="G309" s="9" t="s">
        <v>6638</v>
      </c>
      <c r="H309" s="9">
        <v>33</v>
      </c>
      <c r="I309" s="9" t="s">
        <v>6639</v>
      </c>
      <c r="J309" s="9" t="s">
        <v>2976</v>
      </c>
    </row>
    <row r="310" spans="1:10" x14ac:dyDescent="0.25">
      <c r="A310" s="9" t="s">
        <v>4603</v>
      </c>
      <c r="B310" s="9" t="s">
        <v>6656</v>
      </c>
      <c r="C310" s="9" t="s">
        <v>385</v>
      </c>
      <c r="D310" s="9">
        <v>25.99</v>
      </c>
      <c r="E310" s="9" t="s">
        <v>2633</v>
      </c>
      <c r="F310" s="9">
        <v>6</v>
      </c>
      <c r="G310" s="9" t="s">
        <v>6657</v>
      </c>
      <c r="H310" s="9">
        <v>209</v>
      </c>
      <c r="I310" s="9" t="s">
        <v>6658</v>
      </c>
      <c r="J310" s="9" t="s">
        <v>986</v>
      </c>
    </row>
    <row r="311" spans="1:10" x14ac:dyDescent="0.25">
      <c r="A311" s="11" t="s">
        <v>3380</v>
      </c>
      <c r="B311" s="11" t="s">
        <v>6756</v>
      </c>
      <c r="C311" s="11" t="s">
        <v>12</v>
      </c>
      <c r="D311" s="11">
        <v>59</v>
      </c>
      <c r="E311" s="11" t="s">
        <v>5061</v>
      </c>
      <c r="F311" s="11">
        <v>6</v>
      </c>
      <c r="G311" s="11" t="s">
        <v>2182</v>
      </c>
      <c r="H311" s="11">
        <v>4</v>
      </c>
      <c r="I311" s="11" t="s">
        <v>6757</v>
      </c>
      <c r="J311" s="11" t="s">
        <v>6758</v>
      </c>
    </row>
    <row r="312" spans="1:10" x14ac:dyDescent="0.25">
      <c r="A312" s="9" t="s">
        <v>1829</v>
      </c>
      <c r="B312" s="9" t="s">
        <v>6831</v>
      </c>
      <c r="C312" s="9" t="s">
        <v>5811</v>
      </c>
      <c r="D312" s="9">
        <v>99.99</v>
      </c>
      <c r="E312" s="9" t="s">
        <v>736</v>
      </c>
      <c r="F312" s="9">
        <v>6</v>
      </c>
      <c r="G312" s="9" t="s">
        <v>6832</v>
      </c>
      <c r="H312" s="9">
        <v>50</v>
      </c>
      <c r="I312" s="9" t="s">
        <v>6833</v>
      </c>
      <c r="J312" s="9" t="s">
        <v>1168</v>
      </c>
    </row>
    <row r="313" spans="1:10" x14ac:dyDescent="0.25">
      <c r="A313" s="9" t="s">
        <v>1190</v>
      </c>
      <c r="B313" s="9" t="s">
        <v>6850</v>
      </c>
      <c r="C313" s="9" t="s">
        <v>55</v>
      </c>
      <c r="D313" s="9">
        <v>31.99</v>
      </c>
      <c r="E313" s="9" t="s">
        <v>4688</v>
      </c>
      <c r="F313" s="9">
        <v>6</v>
      </c>
      <c r="G313" s="9" t="s">
        <v>2711</v>
      </c>
      <c r="H313" s="9">
        <v>15</v>
      </c>
      <c r="I313" s="9" t="s">
        <v>6851</v>
      </c>
      <c r="J313" s="9" t="s">
        <v>499</v>
      </c>
    </row>
    <row r="314" spans="1:10" x14ac:dyDescent="0.25">
      <c r="A314" s="9" t="s">
        <v>1891</v>
      </c>
      <c r="B314" s="9" t="s">
        <v>6889</v>
      </c>
      <c r="C314" s="9" t="s">
        <v>12</v>
      </c>
      <c r="D314" s="9">
        <v>15.95</v>
      </c>
      <c r="E314" s="9" t="s">
        <v>5690</v>
      </c>
      <c r="F314" s="9">
        <v>6</v>
      </c>
      <c r="G314" s="9" t="s">
        <v>1807</v>
      </c>
      <c r="H314" s="9">
        <v>30</v>
      </c>
      <c r="I314" s="9" t="s">
        <v>6890</v>
      </c>
      <c r="J314" s="9" t="s">
        <v>3237</v>
      </c>
    </row>
    <row r="315" spans="1:10" x14ac:dyDescent="0.25">
      <c r="A315" s="11" t="s">
        <v>540</v>
      </c>
      <c r="B315" s="11" t="s">
        <v>6891</v>
      </c>
      <c r="C315" s="11" t="s">
        <v>55</v>
      </c>
      <c r="D315" s="11">
        <v>24.95</v>
      </c>
      <c r="E315" s="11" t="s">
        <v>1979</v>
      </c>
      <c r="F315" s="11">
        <v>6</v>
      </c>
      <c r="G315" s="11" t="s">
        <v>4263</v>
      </c>
      <c r="H315" s="11">
        <v>8</v>
      </c>
      <c r="I315" s="11" t="s">
        <v>39</v>
      </c>
      <c r="J315" s="11" t="s">
        <v>4970</v>
      </c>
    </row>
    <row r="316" spans="1:10" x14ac:dyDescent="0.25">
      <c r="A316" s="11" t="s">
        <v>3687</v>
      </c>
      <c r="B316" s="11" t="s">
        <v>7066</v>
      </c>
      <c r="C316" s="11" t="s">
        <v>12</v>
      </c>
      <c r="D316" s="11">
        <v>78</v>
      </c>
      <c r="E316" s="11" t="s">
        <v>7067</v>
      </c>
      <c r="F316" s="11">
        <v>6</v>
      </c>
      <c r="G316" s="11" t="s">
        <v>2948</v>
      </c>
      <c r="H316" s="11">
        <v>27</v>
      </c>
      <c r="I316" s="11" t="s">
        <v>7068</v>
      </c>
      <c r="J316" s="11" t="s">
        <v>52</v>
      </c>
    </row>
    <row r="317" spans="1:10" x14ac:dyDescent="0.25">
      <c r="A317" s="11" t="s">
        <v>162</v>
      </c>
      <c r="B317" s="11" t="s">
        <v>3948</v>
      </c>
      <c r="C317" s="11" t="s">
        <v>55</v>
      </c>
      <c r="D317" s="11">
        <v>29.95</v>
      </c>
      <c r="E317" s="11" t="s">
        <v>1182</v>
      </c>
      <c r="F317" s="11">
        <v>7</v>
      </c>
      <c r="G317" s="11" t="s">
        <v>3949</v>
      </c>
      <c r="H317" s="11">
        <v>458</v>
      </c>
      <c r="I317" s="11" t="s">
        <v>3950</v>
      </c>
      <c r="J317" s="11" t="s">
        <v>46</v>
      </c>
    </row>
    <row r="318" spans="1:10" x14ac:dyDescent="0.25">
      <c r="A318" s="9" t="s">
        <v>53</v>
      </c>
      <c r="B318" s="9" t="s">
        <v>3958</v>
      </c>
      <c r="C318" s="9" t="s">
        <v>55</v>
      </c>
      <c r="D318" s="9">
        <v>34.99</v>
      </c>
      <c r="E318" s="9" t="s">
        <v>1107</v>
      </c>
      <c r="F318" s="9">
        <v>7</v>
      </c>
      <c r="G318" s="9" t="s">
        <v>3959</v>
      </c>
      <c r="H318" s="9">
        <v>136</v>
      </c>
      <c r="I318" s="9" t="s">
        <v>3960</v>
      </c>
      <c r="J318" s="9" t="s">
        <v>46</v>
      </c>
    </row>
    <row r="319" spans="1:10" x14ac:dyDescent="0.25">
      <c r="A319" s="9" t="s">
        <v>1190</v>
      </c>
      <c r="B319" s="9" t="s">
        <v>4302</v>
      </c>
      <c r="C319" s="9" t="s">
        <v>55</v>
      </c>
      <c r="D319" s="9">
        <v>34.99</v>
      </c>
      <c r="E319" s="9" t="s">
        <v>1107</v>
      </c>
      <c r="F319" s="9">
        <v>7</v>
      </c>
      <c r="G319" s="9" t="s">
        <v>4303</v>
      </c>
      <c r="H319" s="9">
        <v>225</v>
      </c>
      <c r="I319" s="9" t="s">
        <v>4304</v>
      </c>
      <c r="J319" s="9" t="s">
        <v>2069</v>
      </c>
    </row>
    <row r="320" spans="1:10" x14ac:dyDescent="0.25">
      <c r="A320" s="11" t="s">
        <v>4248</v>
      </c>
      <c r="B320" s="11" t="s">
        <v>4501</v>
      </c>
      <c r="C320" s="11" t="s">
        <v>385</v>
      </c>
      <c r="D320" s="11">
        <v>49.99</v>
      </c>
      <c r="E320" s="11" t="s">
        <v>148</v>
      </c>
      <c r="F320" s="11">
        <v>7</v>
      </c>
      <c r="G320" s="11" t="s">
        <v>4502</v>
      </c>
      <c r="H320" s="11">
        <v>916</v>
      </c>
      <c r="I320" s="11" t="s">
        <v>4503</v>
      </c>
      <c r="J320" s="11" t="s">
        <v>4468</v>
      </c>
    </row>
    <row r="321" spans="1:10" x14ac:dyDescent="0.25">
      <c r="A321" s="11" t="s">
        <v>4081</v>
      </c>
      <c r="B321" s="11" t="s">
        <v>4548</v>
      </c>
      <c r="C321" s="11" t="s">
        <v>55</v>
      </c>
      <c r="D321" s="11">
        <v>34.99</v>
      </c>
      <c r="E321" s="11" t="s">
        <v>1107</v>
      </c>
      <c r="F321" s="11">
        <v>7</v>
      </c>
      <c r="G321" s="11" t="s">
        <v>4549</v>
      </c>
      <c r="H321" s="11">
        <v>17</v>
      </c>
      <c r="I321" s="11" t="s">
        <v>4550</v>
      </c>
      <c r="J321" s="11" t="s">
        <v>2069</v>
      </c>
    </row>
    <row r="322" spans="1:10" x14ac:dyDescent="0.25">
      <c r="A322" s="9" t="s">
        <v>162</v>
      </c>
      <c r="B322" s="9" t="s">
        <v>4819</v>
      </c>
      <c r="C322" s="9" t="s">
        <v>55</v>
      </c>
      <c r="D322" s="9">
        <v>29.99</v>
      </c>
      <c r="E322" s="9" t="s">
        <v>37</v>
      </c>
      <c r="F322" s="9">
        <v>7</v>
      </c>
      <c r="G322" s="9" t="s">
        <v>4820</v>
      </c>
      <c r="H322" s="9">
        <v>51</v>
      </c>
      <c r="I322" s="9" t="s">
        <v>4821</v>
      </c>
      <c r="J322" s="9" t="s">
        <v>499</v>
      </c>
    </row>
    <row r="323" spans="1:10" x14ac:dyDescent="0.25">
      <c r="A323" s="11" t="s">
        <v>71</v>
      </c>
      <c r="B323" s="11" t="s">
        <v>4829</v>
      </c>
      <c r="C323" s="11" t="s">
        <v>55</v>
      </c>
      <c r="D323" s="11">
        <v>57.17</v>
      </c>
      <c r="E323" s="11" t="s">
        <v>4830</v>
      </c>
      <c r="F323" s="11">
        <v>7</v>
      </c>
      <c r="G323" s="11" t="s">
        <v>4831</v>
      </c>
      <c r="H323" s="11">
        <v>210</v>
      </c>
      <c r="I323" s="11" t="s">
        <v>4832</v>
      </c>
      <c r="J323" s="11" t="s">
        <v>230</v>
      </c>
    </row>
    <row r="324" spans="1:10" x14ac:dyDescent="0.25">
      <c r="A324" s="11" t="s">
        <v>4859</v>
      </c>
      <c r="B324" s="11" t="s">
        <v>4860</v>
      </c>
      <c r="C324" s="11" t="s">
        <v>510</v>
      </c>
      <c r="D324" s="11">
        <v>79.989999999999995</v>
      </c>
      <c r="E324" s="11" t="s">
        <v>19</v>
      </c>
      <c r="F324" s="11">
        <v>7</v>
      </c>
      <c r="G324" s="11" t="s">
        <v>4861</v>
      </c>
      <c r="H324" s="11">
        <v>43</v>
      </c>
      <c r="I324" s="11" t="s">
        <v>4862</v>
      </c>
      <c r="J324" s="11" t="s">
        <v>1168</v>
      </c>
    </row>
    <row r="325" spans="1:10" x14ac:dyDescent="0.25">
      <c r="A325" s="11" t="s">
        <v>71</v>
      </c>
      <c r="B325" s="11" t="s">
        <v>5170</v>
      </c>
      <c r="C325" s="11" t="s">
        <v>55</v>
      </c>
      <c r="D325" s="11">
        <v>45.98</v>
      </c>
      <c r="E325" s="11" t="s">
        <v>3331</v>
      </c>
      <c r="F325" s="11">
        <v>7</v>
      </c>
      <c r="G325" s="11" t="s">
        <v>5171</v>
      </c>
      <c r="H325" s="11">
        <v>343</v>
      </c>
      <c r="I325" s="11" t="s">
        <v>5172</v>
      </c>
      <c r="J325" s="11" t="s">
        <v>661</v>
      </c>
    </row>
    <row r="326" spans="1:10" x14ac:dyDescent="0.25">
      <c r="A326" s="9" t="s">
        <v>135</v>
      </c>
      <c r="B326" s="9" t="s">
        <v>5396</v>
      </c>
      <c r="C326" s="9" t="s">
        <v>510</v>
      </c>
      <c r="D326" s="9">
        <v>13</v>
      </c>
      <c r="E326" s="9" t="s">
        <v>5397</v>
      </c>
      <c r="F326" s="9">
        <v>7</v>
      </c>
      <c r="G326" s="9" t="s">
        <v>5398</v>
      </c>
      <c r="H326" s="9">
        <v>11</v>
      </c>
      <c r="I326" s="9" t="s">
        <v>5399</v>
      </c>
      <c r="J326" s="9" t="s">
        <v>70</v>
      </c>
    </row>
    <row r="327" spans="1:10" x14ac:dyDescent="0.25">
      <c r="A327" s="9" t="s">
        <v>5479</v>
      </c>
      <c r="B327" s="9" t="s">
        <v>5480</v>
      </c>
      <c r="C327" s="9" t="s">
        <v>12</v>
      </c>
      <c r="D327" s="9">
        <v>79.989999999999995</v>
      </c>
      <c r="E327" s="9" t="s">
        <v>4282</v>
      </c>
      <c r="F327" s="9">
        <v>7</v>
      </c>
      <c r="G327" s="9" t="s">
        <v>821</v>
      </c>
      <c r="H327" s="9">
        <v>13</v>
      </c>
      <c r="I327" s="9" t="s">
        <v>5481</v>
      </c>
      <c r="J327" s="9" t="s">
        <v>707</v>
      </c>
    </row>
    <row r="328" spans="1:10" x14ac:dyDescent="0.25">
      <c r="A328" s="11" t="s">
        <v>178</v>
      </c>
      <c r="B328" s="11" t="s">
        <v>5495</v>
      </c>
      <c r="C328" s="11" t="s">
        <v>402</v>
      </c>
      <c r="D328" s="11">
        <v>12.49</v>
      </c>
      <c r="E328" s="11" t="s">
        <v>671</v>
      </c>
      <c r="F328" s="11">
        <v>7</v>
      </c>
      <c r="G328" s="11" t="s">
        <v>4549</v>
      </c>
      <c r="H328" s="11">
        <v>17</v>
      </c>
      <c r="I328" s="11" t="s">
        <v>5496</v>
      </c>
      <c r="J328" s="11" t="s">
        <v>2281</v>
      </c>
    </row>
    <row r="329" spans="1:10" x14ac:dyDescent="0.25">
      <c r="A329" s="9" t="s">
        <v>1766</v>
      </c>
      <c r="B329" s="9" t="s">
        <v>5560</v>
      </c>
      <c r="C329" s="9" t="s">
        <v>55</v>
      </c>
      <c r="D329" s="9">
        <v>28.11</v>
      </c>
      <c r="E329" s="9" t="s">
        <v>5561</v>
      </c>
      <c r="F329" s="9">
        <v>7</v>
      </c>
      <c r="G329" s="9" t="s">
        <v>5562</v>
      </c>
      <c r="H329" s="9">
        <v>542</v>
      </c>
      <c r="I329" s="9" t="s">
        <v>5563</v>
      </c>
      <c r="J329" s="9" t="s">
        <v>230</v>
      </c>
    </row>
    <row r="330" spans="1:10" x14ac:dyDescent="0.25">
      <c r="A330" s="9" t="s">
        <v>1624</v>
      </c>
      <c r="B330" s="9" t="s">
        <v>5576</v>
      </c>
      <c r="C330" s="9" t="s">
        <v>5577</v>
      </c>
      <c r="D330" s="9">
        <v>89.99</v>
      </c>
      <c r="E330" s="9" t="s">
        <v>3242</v>
      </c>
      <c r="F330" s="9">
        <v>7</v>
      </c>
      <c r="G330" s="9" t="s">
        <v>5578</v>
      </c>
      <c r="H330" s="9">
        <v>129</v>
      </c>
      <c r="I330" s="9" t="s">
        <v>5579</v>
      </c>
      <c r="J330" s="9" t="s">
        <v>5580</v>
      </c>
    </row>
    <row r="331" spans="1:10" x14ac:dyDescent="0.25">
      <c r="A331" s="11" t="s">
        <v>41</v>
      </c>
      <c r="B331" s="11" t="s">
        <v>5693</v>
      </c>
      <c r="C331" s="11" t="s">
        <v>55</v>
      </c>
      <c r="D331" s="11">
        <v>68.989999999999995</v>
      </c>
      <c r="E331" s="11" t="s">
        <v>3963</v>
      </c>
      <c r="F331" s="11">
        <v>7</v>
      </c>
      <c r="G331" s="11" t="s">
        <v>5694</v>
      </c>
      <c r="H331" s="11">
        <v>27</v>
      </c>
      <c r="I331" s="11" t="s">
        <v>5695</v>
      </c>
      <c r="J331" s="11" t="s">
        <v>833</v>
      </c>
    </row>
    <row r="332" spans="1:10" x14ac:dyDescent="0.25">
      <c r="A332" s="9" t="s">
        <v>977</v>
      </c>
      <c r="B332" s="9" t="s">
        <v>5765</v>
      </c>
      <c r="C332" s="9" t="s">
        <v>55</v>
      </c>
      <c r="D332" s="9">
        <v>9.99</v>
      </c>
      <c r="E332" s="9" t="s">
        <v>2296</v>
      </c>
      <c r="F332" s="9">
        <v>7</v>
      </c>
      <c r="G332" s="9" t="s">
        <v>5766</v>
      </c>
      <c r="H332" s="9">
        <v>103</v>
      </c>
      <c r="I332" s="9" t="s">
        <v>5767</v>
      </c>
      <c r="J332" s="9" t="s">
        <v>986</v>
      </c>
    </row>
    <row r="333" spans="1:10" x14ac:dyDescent="0.25">
      <c r="A333" s="11" t="s">
        <v>152</v>
      </c>
      <c r="B333" s="11" t="s">
        <v>5855</v>
      </c>
      <c r="C333" s="11" t="s">
        <v>12</v>
      </c>
      <c r="D333" s="11">
        <v>13.95</v>
      </c>
      <c r="E333" s="11" t="s">
        <v>1447</v>
      </c>
      <c r="F333" s="11">
        <v>7</v>
      </c>
      <c r="G333" s="11" t="s">
        <v>5856</v>
      </c>
      <c r="H333" s="11">
        <v>41</v>
      </c>
      <c r="I333" s="11" t="s">
        <v>5857</v>
      </c>
      <c r="J333" s="11" t="s">
        <v>754</v>
      </c>
    </row>
    <row r="334" spans="1:10" x14ac:dyDescent="0.25">
      <c r="A334" s="11" t="s">
        <v>3482</v>
      </c>
      <c r="B334" s="11" t="s">
        <v>5879</v>
      </c>
      <c r="C334" s="11" t="s">
        <v>55</v>
      </c>
      <c r="D334" s="11">
        <v>14.99</v>
      </c>
      <c r="E334" s="11" t="s">
        <v>1859</v>
      </c>
      <c r="F334" s="11">
        <v>7</v>
      </c>
      <c r="G334" s="11" t="s">
        <v>5880</v>
      </c>
      <c r="H334" s="11">
        <v>72</v>
      </c>
      <c r="I334" s="11" t="s">
        <v>5881</v>
      </c>
      <c r="J334" s="11" t="s">
        <v>5882</v>
      </c>
    </row>
    <row r="335" spans="1:10" x14ac:dyDescent="0.25">
      <c r="A335" s="9" t="s">
        <v>162</v>
      </c>
      <c r="B335" s="9" t="s">
        <v>5897</v>
      </c>
      <c r="C335" s="9" t="s">
        <v>12</v>
      </c>
      <c r="D335" s="9">
        <v>75</v>
      </c>
      <c r="E335" s="9" t="s">
        <v>5898</v>
      </c>
      <c r="F335" s="9">
        <v>7</v>
      </c>
      <c r="G335" s="9" t="s">
        <v>5899</v>
      </c>
      <c r="H335" s="9">
        <v>1</v>
      </c>
      <c r="I335" s="9" t="s">
        <v>39</v>
      </c>
      <c r="J335" s="9" t="s">
        <v>2574</v>
      </c>
    </row>
    <row r="336" spans="1:10" x14ac:dyDescent="0.25">
      <c r="A336" s="11" t="s">
        <v>162</v>
      </c>
      <c r="B336" s="11" t="s">
        <v>5913</v>
      </c>
      <c r="C336" s="11" t="s">
        <v>12</v>
      </c>
      <c r="D336" s="11">
        <v>114.99</v>
      </c>
      <c r="E336" s="11" t="s">
        <v>5401</v>
      </c>
      <c r="F336" s="11">
        <v>7</v>
      </c>
      <c r="G336" s="11" t="s">
        <v>821</v>
      </c>
      <c r="H336" s="11">
        <v>13</v>
      </c>
      <c r="I336" s="11" t="s">
        <v>5914</v>
      </c>
      <c r="J336" s="11" t="s">
        <v>3448</v>
      </c>
    </row>
    <row r="337" spans="1:10" x14ac:dyDescent="0.25">
      <c r="A337" s="11" t="s">
        <v>41</v>
      </c>
      <c r="B337" s="11" t="s">
        <v>5928</v>
      </c>
      <c r="C337" s="11" t="s">
        <v>55</v>
      </c>
      <c r="D337" s="11">
        <v>24.98</v>
      </c>
      <c r="E337" s="11" t="s">
        <v>5929</v>
      </c>
      <c r="F337" s="11">
        <v>7</v>
      </c>
      <c r="G337" s="11" t="s">
        <v>5930</v>
      </c>
      <c r="H337" s="11">
        <v>8</v>
      </c>
      <c r="I337" s="11" t="s">
        <v>5931</v>
      </c>
      <c r="J337" s="11" t="s">
        <v>70</v>
      </c>
    </row>
    <row r="338" spans="1:10" x14ac:dyDescent="0.25">
      <c r="A338" s="9" t="s">
        <v>1185</v>
      </c>
      <c r="B338" s="9" t="s">
        <v>6078</v>
      </c>
      <c r="C338" s="9" t="s">
        <v>385</v>
      </c>
      <c r="D338" s="9">
        <v>46.75</v>
      </c>
      <c r="E338" s="9" t="s">
        <v>6079</v>
      </c>
      <c r="F338" s="9">
        <v>7</v>
      </c>
      <c r="G338" s="9" t="s">
        <v>1355</v>
      </c>
      <c r="H338" s="9">
        <v>3</v>
      </c>
      <c r="I338" s="9" t="s">
        <v>39</v>
      </c>
      <c r="J338" s="9" t="s">
        <v>6080</v>
      </c>
    </row>
    <row r="339" spans="1:10" x14ac:dyDescent="0.25">
      <c r="A339" s="11" t="s">
        <v>1185</v>
      </c>
      <c r="B339" s="11" t="s">
        <v>6150</v>
      </c>
      <c r="C339" s="11" t="s">
        <v>6151</v>
      </c>
      <c r="D339" s="11">
        <v>26.75</v>
      </c>
      <c r="E339" s="11" t="s">
        <v>6152</v>
      </c>
      <c r="F339" s="11">
        <v>7</v>
      </c>
      <c r="G339" s="11" t="s">
        <v>6153</v>
      </c>
      <c r="H339" s="11">
        <v>5</v>
      </c>
      <c r="I339" s="11" t="s">
        <v>39</v>
      </c>
      <c r="J339" s="11" t="s">
        <v>4535</v>
      </c>
    </row>
    <row r="340" spans="1:10" x14ac:dyDescent="0.25">
      <c r="A340" s="11" t="s">
        <v>525</v>
      </c>
      <c r="B340" s="11" t="s">
        <v>6179</v>
      </c>
      <c r="C340" s="11" t="s">
        <v>12</v>
      </c>
      <c r="D340" s="11">
        <v>192</v>
      </c>
      <c r="E340" s="11" t="s">
        <v>6180</v>
      </c>
      <c r="F340" s="11">
        <v>7</v>
      </c>
      <c r="G340" s="11" t="s">
        <v>6181</v>
      </c>
      <c r="H340" s="11">
        <v>37</v>
      </c>
      <c r="I340" s="11" t="s">
        <v>6182</v>
      </c>
      <c r="J340" s="11" t="s">
        <v>6183</v>
      </c>
    </row>
    <row r="341" spans="1:10" x14ac:dyDescent="0.25">
      <c r="A341" s="9" t="s">
        <v>71</v>
      </c>
      <c r="B341" s="9" t="s">
        <v>6326</v>
      </c>
      <c r="C341" s="9" t="s">
        <v>12</v>
      </c>
      <c r="D341" s="9">
        <v>129</v>
      </c>
      <c r="E341" s="9" t="s">
        <v>4717</v>
      </c>
      <c r="F341" s="9">
        <v>7</v>
      </c>
      <c r="G341" s="9" t="s">
        <v>821</v>
      </c>
      <c r="H341" s="9">
        <v>13</v>
      </c>
      <c r="I341" s="9" t="s">
        <v>6327</v>
      </c>
      <c r="J341" s="9" t="s">
        <v>5815</v>
      </c>
    </row>
    <row r="342" spans="1:10" x14ac:dyDescent="0.25">
      <c r="A342" s="9" t="s">
        <v>10</v>
      </c>
      <c r="B342" s="9" t="s">
        <v>6331</v>
      </c>
      <c r="C342" s="9" t="s">
        <v>55</v>
      </c>
      <c r="D342" s="9">
        <v>59.43</v>
      </c>
      <c r="E342" s="9" t="s">
        <v>6332</v>
      </c>
      <c r="F342" s="9">
        <v>7</v>
      </c>
      <c r="G342" s="9" t="s">
        <v>6333</v>
      </c>
      <c r="H342" s="9">
        <v>3691</v>
      </c>
      <c r="I342" s="9" t="s">
        <v>6334</v>
      </c>
      <c r="J342" s="9" t="s">
        <v>177</v>
      </c>
    </row>
    <row r="343" spans="1:10" x14ac:dyDescent="0.25">
      <c r="A343" s="11" t="s">
        <v>1829</v>
      </c>
      <c r="B343" s="11" t="s">
        <v>6379</v>
      </c>
      <c r="C343" s="11" t="s">
        <v>6380</v>
      </c>
      <c r="D343" s="11">
        <v>20</v>
      </c>
      <c r="E343" s="11" t="s">
        <v>1577</v>
      </c>
      <c r="F343" s="11">
        <v>7</v>
      </c>
      <c r="G343" s="11" t="s">
        <v>6381</v>
      </c>
      <c r="H343" s="11">
        <v>2</v>
      </c>
      <c r="I343" s="11" t="s">
        <v>6382</v>
      </c>
      <c r="J343" s="11" t="s">
        <v>6383</v>
      </c>
    </row>
    <row r="344" spans="1:10" x14ac:dyDescent="0.25">
      <c r="A344" s="11" t="s">
        <v>1829</v>
      </c>
      <c r="B344" s="11" t="s">
        <v>6388</v>
      </c>
      <c r="C344" s="11" t="s">
        <v>55</v>
      </c>
      <c r="D344" s="11">
        <v>39.99</v>
      </c>
      <c r="E344" s="11" t="s">
        <v>73</v>
      </c>
      <c r="F344" s="11">
        <v>7</v>
      </c>
      <c r="G344" s="11" t="s">
        <v>6389</v>
      </c>
      <c r="H344" s="11">
        <v>40</v>
      </c>
      <c r="I344" s="11" t="s">
        <v>6390</v>
      </c>
      <c r="J344" s="11" t="s">
        <v>448</v>
      </c>
    </row>
    <row r="345" spans="1:10" x14ac:dyDescent="0.25">
      <c r="A345" s="11" t="s">
        <v>1190</v>
      </c>
      <c r="B345" s="11" t="s">
        <v>6399</v>
      </c>
      <c r="C345" s="11" t="s">
        <v>55</v>
      </c>
      <c r="D345" s="11">
        <v>41.95</v>
      </c>
      <c r="E345" s="11" t="s">
        <v>6400</v>
      </c>
      <c r="F345" s="11">
        <v>7</v>
      </c>
      <c r="G345" s="11" t="s">
        <v>6181</v>
      </c>
      <c r="H345" s="11">
        <v>37</v>
      </c>
      <c r="I345" s="11" t="s">
        <v>6401</v>
      </c>
      <c r="J345" s="11" t="s">
        <v>254</v>
      </c>
    </row>
    <row r="346" spans="1:10" x14ac:dyDescent="0.25">
      <c r="A346" s="9" t="s">
        <v>4081</v>
      </c>
      <c r="B346" s="9" t="s">
        <v>6463</v>
      </c>
      <c r="C346" s="9" t="s">
        <v>55</v>
      </c>
      <c r="D346" s="9">
        <v>26.55</v>
      </c>
      <c r="E346" s="9" t="s">
        <v>6464</v>
      </c>
      <c r="F346" s="9">
        <v>7</v>
      </c>
      <c r="G346" s="9" t="s">
        <v>6465</v>
      </c>
      <c r="H346" s="9">
        <v>15</v>
      </c>
      <c r="I346" s="9" t="s">
        <v>6466</v>
      </c>
      <c r="J346" s="9" t="s">
        <v>6467</v>
      </c>
    </row>
    <row r="347" spans="1:10" x14ac:dyDescent="0.25">
      <c r="A347" s="11" t="s">
        <v>97</v>
      </c>
      <c r="B347" s="11" t="s">
        <v>6847</v>
      </c>
      <c r="C347" s="11" t="s">
        <v>385</v>
      </c>
      <c r="D347" s="11">
        <v>12</v>
      </c>
      <c r="E347" s="11" t="s">
        <v>213</v>
      </c>
      <c r="F347" s="11">
        <v>7</v>
      </c>
      <c r="G347" s="11" t="s">
        <v>3041</v>
      </c>
      <c r="H347" s="11">
        <v>22</v>
      </c>
      <c r="I347" s="11" t="s">
        <v>6848</v>
      </c>
      <c r="J347" s="11" t="s">
        <v>6849</v>
      </c>
    </row>
    <row r="348" spans="1:10" x14ac:dyDescent="0.25">
      <c r="A348" s="11" t="s">
        <v>679</v>
      </c>
      <c r="B348" s="11" t="s">
        <v>6981</v>
      </c>
      <c r="C348" s="11" t="s">
        <v>510</v>
      </c>
      <c r="D348" s="11">
        <v>8.99</v>
      </c>
      <c r="E348" s="11" t="s">
        <v>3404</v>
      </c>
      <c r="F348" s="11">
        <v>7</v>
      </c>
      <c r="G348" s="11" t="s">
        <v>6982</v>
      </c>
      <c r="H348" s="11">
        <v>76</v>
      </c>
      <c r="I348" s="11" t="s">
        <v>6983</v>
      </c>
      <c r="J348" s="11" t="s">
        <v>6984</v>
      </c>
    </row>
    <row r="349" spans="1:10" x14ac:dyDescent="0.25">
      <c r="A349" s="11" t="s">
        <v>7072</v>
      </c>
      <c r="B349" s="11" t="s">
        <v>7073</v>
      </c>
      <c r="C349" s="11" t="s">
        <v>55</v>
      </c>
      <c r="D349" s="11">
        <v>29.98</v>
      </c>
      <c r="E349" s="11" t="s">
        <v>7074</v>
      </c>
      <c r="F349" s="11">
        <v>7</v>
      </c>
      <c r="G349" s="11" t="s">
        <v>7075</v>
      </c>
      <c r="H349" s="11">
        <v>14</v>
      </c>
      <c r="I349" s="11" t="s">
        <v>7076</v>
      </c>
      <c r="J349" s="11" t="s">
        <v>7077</v>
      </c>
    </row>
    <row r="350" spans="1:10" x14ac:dyDescent="0.25">
      <c r="A350" s="9" t="s">
        <v>162</v>
      </c>
      <c r="B350" s="9" t="s">
        <v>7190</v>
      </c>
      <c r="C350" s="9" t="s">
        <v>55</v>
      </c>
      <c r="D350" s="9">
        <v>27.99</v>
      </c>
      <c r="E350" s="9" t="s">
        <v>321</v>
      </c>
      <c r="F350" s="9">
        <v>7</v>
      </c>
      <c r="G350" s="9" t="s">
        <v>7191</v>
      </c>
      <c r="H350" s="9">
        <v>24</v>
      </c>
      <c r="I350" s="9" t="s">
        <v>39</v>
      </c>
      <c r="J350" s="9" t="s">
        <v>4583</v>
      </c>
    </row>
    <row r="351" spans="1:10" x14ac:dyDescent="0.25">
      <c r="A351" s="11" t="s">
        <v>47</v>
      </c>
      <c r="B351" s="11" t="s">
        <v>3918</v>
      </c>
      <c r="C351" s="11" t="s">
        <v>12</v>
      </c>
      <c r="D351" s="11">
        <v>109.99</v>
      </c>
      <c r="E351" s="11" t="s">
        <v>3919</v>
      </c>
      <c r="F351" s="11">
        <v>8</v>
      </c>
      <c r="G351" s="11" t="s">
        <v>3920</v>
      </c>
      <c r="H351" s="11">
        <v>48</v>
      </c>
      <c r="I351" s="11" t="s">
        <v>3921</v>
      </c>
      <c r="J351" s="11" t="s">
        <v>3922</v>
      </c>
    </row>
    <row r="352" spans="1:10" x14ac:dyDescent="0.25">
      <c r="A352" s="11" t="s">
        <v>77</v>
      </c>
      <c r="B352" s="11" t="s">
        <v>3943</v>
      </c>
      <c r="C352" s="11" t="s">
        <v>12</v>
      </c>
      <c r="D352" s="11">
        <v>49.99</v>
      </c>
      <c r="E352" s="11" t="s">
        <v>148</v>
      </c>
      <c r="F352" s="11">
        <v>8</v>
      </c>
      <c r="G352" s="11" t="s">
        <v>3944</v>
      </c>
      <c r="H352" s="11">
        <v>68</v>
      </c>
      <c r="I352" s="11" t="s">
        <v>3945</v>
      </c>
      <c r="J352" s="11" t="s">
        <v>499</v>
      </c>
    </row>
    <row r="353" spans="1:10" x14ac:dyDescent="0.25">
      <c r="A353" s="11" t="s">
        <v>1829</v>
      </c>
      <c r="B353" s="11" t="s">
        <v>4023</v>
      </c>
      <c r="C353" s="11" t="s">
        <v>55</v>
      </c>
      <c r="D353" s="11">
        <v>49.99</v>
      </c>
      <c r="E353" s="11" t="s">
        <v>148</v>
      </c>
      <c r="F353" s="11">
        <v>8</v>
      </c>
      <c r="G353" s="11" t="s">
        <v>4024</v>
      </c>
      <c r="H353" s="11">
        <v>170</v>
      </c>
      <c r="I353" s="11" t="s">
        <v>4025</v>
      </c>
      <c r="J353" s="11" t="s">
        <v>59</v>
      </c>
    </row>
    <row r="354" spans="1:10" x14ac:dyDescent="0.25">
      <c r="A354" s="9" t="s">
        <v>807</v>
      </c>
      <c r="B354" s="9" t="s">
        <v>4048</v>
      </c>
      <c r="C354" s="9" t="s">
        <v>12</v>
      </c>
      <c r="D354" s="9">
        <v>39.99</v>
      </c>
      <c r="E354" s="9" t="s">
        <v>73</v>
      </c>
      <c r="F354" s="9">
        <v>8</v>
      </c>
      <c r="G354" s="9" t="s">
        <v>4049</v>
      </c>
      <c r="H354" s="9">
        <v>276</v>
      </c>
      <c r="I354" s="9" t="s">
        <v>4050</v>
      </c>
      <c r="J354" s="9" t="s">
        <v>1571</v>
      </c>
    </row>
    <row r="355" spans="1:10" x14ac:dyDescent="0.25">
      <c r="A355" s="11" t="s">
        <v>525</v>
      </c>
      <c r="B355" s="11" t="s">
        <v>4189</v>
      </c>
      <c r="C355" s="11" t="s">
        <v>55</v>
      </c>
      <c r="D355" s="11">
        <v>37.799999999999997</v>
      </c>
      <c r="E355" s="11" t="s">
        <v>4190</v>
      </c>
      <c r="F355" s="11">
        <v>8</v>
      </c>
      <c r="G355" s="11" t="s">
        <v>4191</v>
      </c>
      <c r="H355" s="11">
        <v>300</v>
      </c>
      <c r="I355" s="11" t="s">
        <v>4192</v>
      </c>
      <c r="J355" s="11" t="s">
        <v>924</v>
      </c>
    </row>
    <row r="356" spans="1:10" x14ac:dyDescent="0.25">
      <c r="A356" s="11" t="s">
        <v>4248</v>
      </c>
      <c r="B356" s="11" t="s">
        <v>4293</v>
      </c>
      <c r="C356" s="11" t="s">
        <v>385</v>
      </c>
      <c r="D356" s="11">
        <v>33.950000000000003</v>
      </c>
      <c r="E356" s="11" t="s">
        <v>4294</v>
      </c>
      <c r="F356" s="11">
        <v>8</v>
      </c>
      <c r="G356" s="11" t="s">
        <v>4295</v>
      </c>
      <c r="H356" s="11">
        <v>464</v>
      </c>
      <c r="I356" s="11" t="s">
        <v>4296</v>
      </c>
      <c r="J356" s="11" t="s">
        <v>1571</v>
      </c>
    </row>
    <row r="357" spans="1:10" x14ac:dyDescent="0.25">
      <c r="A357" s="9" t="s">
        <v>1190</v>
      </c>
      <c r="B357" s="9" t="s">
        <v>4330</v>
      </c>
      <c r="C357" s="9" t="s">
        <v>55</v>
      </c>
      <c r="D357" s="9">
        <v>29.99</v>
      </c>
      <c r="E357" s="9" t="s">
        <v>37</v>
      </c>
      <c r="F357" s="9">
        <v>8</v>
      </c>
      <c r="G357" s="9" t="s">
        <v>4331</v>
      </c>
      <c r="H357" s="9">
        <v>169</v>
      </c>
      <c r="I357" s="9" t="s">
        <v>4332</v>
      </c>
      <c r="J357" s="9" t="s">
        <v>1388</v>
      </c>
    </row>
    <row r="358" spans="1:10" x14ac:dyDescent="0.25">
      <c r="A358" s="11" t="s">
        <v>418</v>
      </c>
      <c r="B358" s="11" t="s">
        <v>4373</v>
      </c>
      <c r="C358" s="11" t="s">
        <v>12</v>
      </c>
      <c r="D358" s="11">
        <v>20</v>
      </c>
      <c r="E358" s="11" t="s">
        <v>1010</v>
      </c>
      <c r="F358" s="11">
        <v>8</v>
      </c>
      <c r="G358" s="11" t="s">
        <v>4374</v>
      </c>
      <c r="H358" s="11">
        <v>23</v>
      </c>
      <c r="I358" s="11" t="s">
        <v>39</v>
      </c>
      <c r="J358" s="11" t="s">
        <v>422</v>
      </c>
    </row>
    <row r="359" spans="1:10" x14ac:dyDescent="0.25">
      <c r="A359" s="9" t="s">
        <v>135</v>
      </c>
      <c r="B359" s="9" t="s">
        <v>4291</v>
      </c>
      <c r="C359" s="9" t="s">
        <v>4655</v>
      </c>
      <c r="D359" s="9">
        <v>49.99</v>
      </c>
      <c r="E359" s="9" t="s">
        <v>148</v>
      </c>
      <c r="F359" s="9">
        <v>8</v>
      </c>
      <c r="G359" s="9" t="s">
        <v>3944</v>
      </c>
      <c r="H359" s="9">
        <v>68</v>
      </c>
      <c r="I359" s="9" t="s">
        <v>4656</v>
      </c>
      <c r="J359" s="9" t="s">
        <v>558</v>
      </c>
    </row>
    <row r="360" spans="1:10" x14ac:dyDescent="0.25">
      <c r="A360" s="9" t="s">
        <v>2266</v>
      </c>
      <c r="B360" s="9" t="s">
        <v>4748</v>
      </c>
      <c r="C360" s="9" t="s">
        <v>55</v>
      </c>
      <c r="D360" s="9">
        <v>45.69</v>
      </c>
      <c r="E360" s="9" t="s">
        <v>4749</v>
      </c>
      <c r="F360" s="9">
        <v>8</v>
      </c>
      <c r="G360" s="9" t="s">
        <v>4750</v>
      </c>
      <c r="H360" s="9">
        <v>31</v>
      </c>
      <c r="I360" s="9" t="s">
        <v>4751</v>
      </c>
      <c r="J360" s="9" t="s">
        <v>1960</v>
      </c>
    </row>
    <row r="361" spans="1:10" x14ac:dyDescent="0.25">
      <c r="A361" s="9" t="s">
        <v>71</v>
      </c>
      <c r="B361" s="9" t="s">
        <v>4921</v>
      </c>
      <c r="C361" s="9" t="s">
        <v>12</v>
      </c>
      <c r="D361" s="9">
        <v>46.48</v>
      </c>
      <c r="E361" s="9" t="s">
        <v>4922</v>
      </c>
      <c r="F361" s="9">
        <v>8</v>
      </c>
      <c r="G361" s="9" t="s">
        <v>4923</v>
      </c>
      <c r="H361" s="9">
        <v>7</v>
      </c>
      <c r="I361" s="9" t="s">
        <v>4924</v>
      </c>
      <c r="J361" s="9" t="s">
        <v>4925</v>
      </c>
    </row>
    <row r="362" spans="1:10" x14ac:dyDescent="0.25">
      <c r="A362" s="11" t="s">
        <v>47</v>
      </c>
      <c r="B362" s="11" t="s">
        <v>5049</v>
      </c>
      <c r="C362" s="11" t="s">
        <v>12</v>
      </c>
      <c r="D362" s="11">
        <v>49.99</v>
      </c>
      <c r="E362" s="11" t="s">
        <v>623</v>
      </c>
      <c r="F362" s="11">
        <v>8</v>
      </c>
      <c r="G362" s="11" t="s">
        <v>5050</v>
      </c>
      <c r="H362" s="11">
        <v>25</v>
      </c>
      <c r="I362" s="11" t="s">
        <v>5051</v>
      </c>
      <c r="J362" s="11" t="s">
        <v>157</v>
      </c>
    </row>
    <row r="363" spans="1:10" x14ac:dyDescent="0.25">
      <c r="A363" s="11" t="s">
        <v>1190</v>
      </c>
      <c r="B363" s="11" t="s">
        <v>5132</v>
      </c>
      <c r="C363" s="11" t="s">
        <v>55</v>
      </c>
      <c r="D363" s="11">
        <v>28.2</v>
      </c>
      <c r="E363" s="11" t="s">
        <v>5133</v>
      </c>
      <c r="F363" s="11">
        <v>8</v>
      </c>
      <c r="G363" s="11" t="s">
        <v>5134</v>
      </c>
      <c r="H363" s="11">
        <v>24</v>
      </c>
      <c r="I363" s="11" t="s">
        <v>5135</v>
      </c>
      <c r="J363" s="11" t="s">
        <v>458</v>
      </c>
    </row>
    <row r="364" spans="1:10" x14ac:dyDescent="0.25">
      <c r="A364" s="11" t="s">
        <v>525</v>
      </c>
      <c r="B364" s="11" t="s">
        <v>5177</v>
      </c>
      <c r="C364" s="11" t="s">
        <v>12</v>
      </c>
      <c r="D364" s="11">
        <v>69.989999999999995</v>
      </c>
      <c r="E364" s="11" t="s">
        <v>1083</v>
      </c>
      <c r="F364" s="11">
        <v>8</v>
      </c>
      <c r="G364" s="11" t="s">
        <v>5178</v>
      </c>
      <c r="H364" s="11">
        <v>35</v>
      </c>
      <c r="I364" s="11" t="s">
        <v>5179</v>
      </c>
      <c r="J364" s="11" t="s">
        <v>2069</v>
      </c>
    </row>
    <row r="365" spans="1:10" x14ac:dyDescent="0.25">
      <c r="A365" s="9" t="s">
        <v>3687</v>
      </c>
      <c r="B365" s="9" t="s">
        <v>5180</v>
      </c>
      <c r="C365" s="9" t="s">
        <v>12</v>
      </c>
      <c r="D365" s="9">
        <v>45</v>
      </c>
      <c r="E365" s="9" t="s">
        <v>5181</v>
      </c>
      <c r="F365" s="9">
        <v>8</v>
      </c>
      <c r="G365" s="9" t="s">
        <v>1351</v>
      </c>
      <c r="H365" s="9">
        <v>37</v>
      </c>
      <c r="I365" s="9" t="s">
        <v>5182</v>
      </c>
      <c r="J365" s="9" t="s">
        <v>1289</v>
      </c>
    </row>
    <row r="366" spans="1:10" x14ac:dyDescent="0.25">
      <c r="A366" s="11" t="s">
        <v>525</v>
      </c>
      <c r="B366" s="11" t="s">
        <v>5190</v>
      </c>
      <c r="C366" s="11" t="s">
        <v>55</v>
      </c>
      <c r="D366" s="11">
        <v>27.1</v>
      </c>
      <c r="E366" s="11" t="s">
        <v>5191</v>
      </c>
      <c r="F366" s="11">
        <v>8</v>
      </c>
      <c r="G366" s="11" t="s">
        <v>3052</v>
      </c>
      <c r="H366" s="11">
        <v>28</v>
      </c>
      <c r="I366" s="11" t="s">
        <v>5192</v>
      </c>
      <c r="J366" s="11" t="s">
        <v>225</v>
      </c>
    </row>
    <row r="367" spans="1:10" x14ac:dyDescent="0.25">
      <c r="A367" s="11" t="s">
        <v>1624</v>
      </c>
      <c r="B367" s="11" t="s">
        <v>5204</v>
      </c>
      <c r="C367" s="11" t="s">
        <v>55</v>
      </c>
      <c r="D367" s="11">
        <v>89.98</v>
      </c>
      <c r="E367" s="11" t="s">
        <v>5205</v>
      </c>
      <c r="F367" s="11">
        <v>8</v>
      </c>
      <c r="G367" s="11" t="s">
        <v>5206</v>
      </c>
      <c r="H367" s="11">
        <v>1243</v>
      </c>
      <c r="I367" s="11" t="s">
        <v>5207</v>
      </c>
      <c r="J367" s="11" t="s">
        <v>177</v>
      </c>
    </row>
    <row r="368" spans="1:10" x14ac:dyDescent="0.25">
      <c r="A368" s="9" t="s">
        <v>10</v>
      </c>
      <c r="B368" s="9" t="s">
        <v>5262</v>
      </c>
      <c r="C368" s="9" t="s">
        <v>341</v>
      </c>
      <c r="D368" s="9">
        <v>22.79</v>
      </c>
      <c r="E368" s="9" t="s">
        <v>5263</v>
      </c>
      <c r="F368" s="9">
        <v>8</v>
      </c>
      <c r="G368" s="9" t="s">
        <v>4923</v>
      </c>
      <c r="H368" s="9">
        <v>7</v>
      </c>
      <c r="I368" s="9" t="s">
        <v>5264</v>
      </c>
      <c r="J368" s="9" t="s">
        <v>96</v>
      </c>
    </row>
    <row r="369" spans="1:10" x14ac:dyDescent="0.25">
      <c r="A369" s="9" t="s">
        <v>319</v>
      </c>
      <c r="B369" s="9" t="s">
        <v>5415</v>
      </c>
      <c r="C369" s="9" t="s">
        <v>55</v>
      </c>
      <c r="D369" s="9">
        <v>59.99</v>
      </c>
      <c r="E369" s="9" t="s">
        <v>31</v>
      </c>
      <c r="F369" s="9">
        <v>8</v>
      </c>
      <c r="G369" s="9" t="s">
        <v>5416</v>
      </c>
      <c r="H369" s="9">
        <v>39</v>
      </c>
      <c r="I369" s="9" t="s">
        <v>5417</v>
      </c>
      <c r="J369" s="9" t="s">
        <v>5418</v>
      </c>
    </row>
    <row r="370" spans="1:10" x14ac:dyDescent="0.25">
      <c r="A370" s="9" t="s">
        <v>5421</v>
      </c>
      <c r="B370" s="9" t="s">
        <v>5422</v>
      </c>
      <c r="C370" s="9" t="s">
        <v>1970</v>
      </c>
      <c r="D370" s="9">
        <v>34.68</v>
      </c>
      <c r="E370" s="9" t="s">
        <v>5423</v>
      </c>
      <c r="F370" s="9">
        <v>8</v>
      </c>
      <c r="G370" s="9" t="s">
        <v>2615</v>
      </c>
      <c r="H370" s="9">
        <v>2</v>
      </c>
      <c r="I370" s="9" t="s">
        <v>39</v>
      </c>
      <c r="J370" s="9" t="s">
        <v>693</v>
      </c>
    </row>
    <row r="371" spans="1:10" x14ac:dyDescent="0.25">
      <c r="A371" s="9" t="s">
        <v>29</v>
      </c>
      <c r="B371" s="9" t="s">
        <v>4291</v>
      </c>
      <c r="C371" s="9" t="s">
        <v>12</v>
      </c>
      <c r="D371" s="9">
        <v>39.99</v>
      </c>
      <c r="E371" s="9" t="s">
        <v>73</v>
      </c>
      <c r="F371" s="9">
        <v>8</v>
      </c>
      <c r="G371" s="9" t="s">
        <v>3786</v>
      </c>
      <c r="H371" s="9">
        <v>10</v>
      </c>
      <c r="I371" s="9" t="s">
        <v>5436</v>
      </c>
      <c r="J371" s="9" t="s">
        <v>406</v>
      </c>
    </row>
    <row r="372" spans="1:10" x14ac:dyDescent="0.25">
      <c r="A372" s="9" t="s">
        <v>525</v>
      </c>
      <c r="B372" s="9" t="s">
        <v>5459</v>
      </c>
      <c r="C372" s="9" t="s">
        <v>55</v>
      </c>
      <c r="D372" s="9">
        <v>51.99</v>
      </c>
      <c r="E372" s="9" t="s">
        <v>43</v>
      </c>
      <c r="F372" s="9">
        <v>8</v>
      </c>
      <c r="G372" s="9" t="s">
        <v>5460</v>
      </c>
      <c r="H372" s="9">
        <v>111</v>
      </c>
      <c r="I372" s="9" t="s">
        <v>5461</v>
      </c>
      <c r="J372" s="9" t="s">
        <v>16</v>
      </c>
    </row>
    <row r="373" spans="1:10" x14ac:dyDescent="0.25">
      <c r="A373" s="11" t="s">
        <v>200</v>
      </c>
      <c r="B373" s="11" t="s">
        <v>5489</v>
      </c>
      <c r="C373" s="11" t="s">
        <v>12</v>
      </c>
      <c r="D373" s="11">
        <v>109.99</v>
      </c>
      <c r="E373" s="11" t="s">
        <v>4256</v>
      </c>
      <c r="F373" s="11">
        <v>8</v>
      </c>
      <c r="G373" s="11" t="s">
        <v>3662</v>
      </c>
      <c r="H373" s="11">
        <v>26</v>
      </c>
      <c r="I373" s="11" t="s">
        <v>5490</v>
      </c>
      <c r="J373" s="11" t="s">
        <v>5491</v>
      </c>
    </row>
    <row r="374" spans="1:10" x14ac:dyDescent="0.25">
      <c r="A374" s="11" t="s">
        <v>4081</v>
      </c>
      <c r="B374" s="11" t="s">
        <v>5512</v>
      </c>
      <c r="C374" s="11" t="s">
        <v>55</v>
      </c>
      <c r="D374" s="11">
        <v>33.99</v>
      </c>
      <c r="E374" s="11" t="s">
        <v>813</v>
      </c>
      <c r="F374" s="11">
        <v>8</v>
      </c>
      <c r="G374" s="11" t="s">
        <v>5513</v>
      </c>
      <c r="H374" s="11">
        <v>89</v>
      </c>
      <c r="I374" s="11" t="s">
        <v>5514</v>
      </c>
      <c r="J374" s="11" t="s">
        <v>5515</v>
      </c>
    </row>
    <row r="375" spans="1:10" x14ac:dyDescent="0.25">
      <c r="A375" s="9" t="s">
        <v>525</v>
      </c>
      <c r="B375" s="9" t="s">
        <v>5593</v>
      </c>
      <c r="C375" s="9" t="s">
        <v>55</v>
      </c>
      <c r="D375" s="9">
        <v>39.99</v>
      </c>
      <c r="E375" s="9" t="s">
        <v>73</v>
      </c>
      <c r="F375" s="9">
        <v>8</v>
      </c>
      <c r="G375" s="9" t="s">
        <v>3662</v>
      </c>
      <c r="H375" s="9">
        <v>26</v>
      </c>
      <c r="I375" s="9" t="s">
        <v>5594</v>
      </c>
      <c r="J375" s="9" t="s">
        <v>534</v>
      </c>
    </row>
    <row r="376" spans="1:10" x14ac:dyDescent="0.25">
      <c r="A376" s="9" t="s">
        <v>77</v>
      </c>
      <c r="B376" s="9" t="s">
        <v>5624</v>
      </c>
      <c r="C376" s="9" t="s">
        <v>12</v>
      </c>
      <c r="D376" s="9">
        <v>68.989999999999995</v>
      </c>
      <c r="E376" s="9" t="s">
        <v>3963</v>
      </c>
      <c r="F376" s="9">
        <v>8</v>
      </c>
      <c r="G376" s="9" t="s">
        <v>5625</v>
      </c>
      <c r="H376" s="9">
        <v>248</v>
      </c>
      <c r="I376" s="9" t="s">
        <v>5626</v>
      </c>
      <c r="J376" s="9" t="s">
        <v>230</v>
      </c>
    </row>
    <row r="377" spans="1:10" x14ac:dyDescent="0.25">
      <c r="A377" s="9" t="s">
        <v>5703</v>
      </c>
      <c r="B377" s="9" t="s">
        <v>5704</v>
      </c>
      <c r="C377" s="9" t="s">
        <v>12</v>
      </c>
      <c r="D377" s="9">
        <v>34.99</v>
      </c>
      <c r="E377" s="9" t="s">
        <v>2241</v>
      </c>
      <c r="F377" s="9">
        <v>8</v>
      </c>
      <c r="G377" s="9" t="s">
        <v>2841</v>
      </c>
      <c r="H377" s="9">
        <v>4</v>
      </c>
      <c r="I377" s="9" t="s">
        <v>39</v>
      </c>
      <c r="J377" s="9" t="s">
        <v>5705</v>
      </c>
    </row>
    <row r="378" spans="1:10" x14ac:dyDescent="0.25">
      <c r="A378" s="9" t="s">
        <v>1829</v>
      </c>
      <c r="B378" s="9" t="s">
        <v>5924</v>
      </c>
      <c r="C378" s="9" t="s">
        <v>55</v>
      </c>
      <c r="D378" s="9">
        <v>77.150000000000006</v>
      </c>
      <c r="E378" s="9" t="s">
        <v>5925</v>
      </c>
      <c r="F378" s="9">
        <v>8</v>
      </c>
      <c r="G378" s="9" t="s">
        <v>5926</v>
      </c>
      <c r="H378" s="9">
        <v>293</v>
      </c>
      <c r="I378" s="9" t="s">
        <v>5927</v>
      </c>
      <c r="J378" s="9" t="s">
        <v>230</v>
      </c>
    </row>
    <row r="379" spans="1:10" x14ac:dyDescent="0.25">
      <c r="A379" s="11" t="s">
        <v>4248</v>
      </c>
      <c r="B379" s="11" t="s">
        <v>5974</v>
      </c>
      <c r="C379" s="11" t="s">
        <v>385</v>
      </c>
      <c r="D379" s="11">
        <v>49.99</v>
      </c>
      <c r="E379" s="11" t="s">
        <v>148</v>
      </c>
      <c r="F379" s="11">
        <v>8</v>
      </c>
      <c r="G379" s="11" t="s">
        <v>5975</v>
      </c>
      <c r="H379" s="11">
        <v>376</v>
      </c>
      <c r="I379" s="11" t="s">
        <v>5976</v>
      </c>
      <c r="J379" s="11" t="s">
        <v>46</v>
      </c>
    </row>
    <row r="380" spans="1:10" x14ac:dyDescent="0.25">
      <c r="A380" s="9" t="s">
        <v>152</v>
      </c>
      <c r="B380" s="9" t="s">
        <v>6232</v>
      </c>
      <c r="C380" s="9" t="s">
        <v>12</v>
      </c>
      <c r="D380" s="9">
        <v>34.99</v>
      </c>
      <c r="E380" s="9" t="s">
        <v>1107</v>
      </c>
      <c r="F380" s="9">
        <v>8</v>
      </c>
      <c r="G380" s="9" t="s">
        <v>6233</v>
      </c>
      <c r="H380" s="9">
        <v>19</v>
      </c>
      <c r="I380" s="9" t="s">
        <v>6234</v>
      </c>
      <c r="J380" s="9" t="s">
        <v>661</v>
      </c>
    </row>
    <row r="381" spans="1:10" x14ac:dyDescent="0.25">
      <c r="A381" s="11" t="s">
        <v>117</v>
      </c>
      <c r="B381" s="11" t="s">
        <v>6335</v>
      </c>
      <c r="C381" s="11" t="s">
        <v>12</v>
      </c>
      <c r="D381" s="11">
        <v>14.95</v>
      </c>
      <c r="E381" s="11" t="s">
        <v>6336</v>
      </c>
      <c r="F381" s="11">
        <v>8</v>
      </c>
      <c r="G381" s="11" t="s">
        <v>6337</v>
      </c>
      <c r="H381" s="11">
        <v>79</v>
      </c>
      <c r="I381" s="11" t="s">
        <v>6338</v>
      </c>
      <c r="J381" s="11" t="s">
        <v>754</v>
      </c>
    </row>
    <row r="382" spans="1:10" x14ac:dyDescent="0.25">
      <c r="A382" s="9" t="s">
        <v>6391</v>
      </c>
      <c r="B382" s="9" t="s">
        <v>6392</v>
      </c>
      <c r="C382" s="9" t="s">
        <v>12</v>
      </c>
      <c r="D382" s="9">
        <v>99</v>
      </c>
      <c r="E382" s="9" t="s">
        <v>2101</v>
      </c>
      <c r="F382" s="9">
        <v>8</v>
      </c>
      <c r="G382" s="9" t="s">
        <v>6393</v>
      </c>
      <c r="H382" s="9">
        <v>177</v>
      </c>
      <c r="I382" s="9" t="s">
        <v>6394</v>
      </c>
      <c r="J382" s="9" t="s">
        <v>6395</v>
      </c>
    </row>
    <row r="383" spans="1:10" x14ac:dyDescent="0.25">
      <c r="A383" s="9" t="s">
        <v>1829</v>
      </c>
      <c r="B383" s="9" t="s">
        <v>6433</v>
      </c>
      <c r="C383" s="9" t="s">
        <v>55</v>
      </c>
      <c r="D383" s="9">
        <v>135</v>
      </c>
      <c r="E383" s="9" t="s">
        <v>6434</v>
      </c>
      <c r="F383" s="9">
        <v>8</v>
      </c>
      <c r="G383" s="9" t="s">
        <v>2841</v>
      </c>
      <c r="H383" s="9">
        <v>4</v>
      </c>
      <c r="I383" s="9" t="s">
        <v>39</v>
      </c>
      <c r="J383" s="9" t="s">
        <v>2574</v>
      </c>
    </row>
    <row r="384" spans="1:10" x14ac:dyDescent="0.25">
      <c r="A384" s="9" t="s">
        <v>141</v>
      </c>
      <c r="B384" s="9" t="s">
        <v>6476</v>
      </c>
      <c r="C384" s="9" t="s">
        <v>55</v>
      </c>
      <c r="D384" s="9">
        <v>52.99</v>
      </c>
      <c r="E384" s="9" t="s">
        <v>1761</v>
      </c>
      <c r="F384" s="9">
        <v>8</v>
      </c>
      <c r="G384" s="9" t="s">
        <v>6477</v>
      </c>
      <c r="H384" s="9">
        <v>60</v>
      </c>
      <c r="I384" s="9" t="s">
        <v>6478</v>
      </c>
      <c r="J384" s="9" t="s">
        <v>22</v>
      </c>
    </row>
    <row r="385" spans="1:10" x14ac:dyDescent="0.25">
      <c r="A385" s="9" t="s">
        <v>65</v>
      </c>
      <c r="B385" s="9" t="s">
        <v>6577</v>
      </c>
      <c r="C385" s="9" t="s">
        <v>12</v>
      </c>
      <c r="D385" s="9">
        <v>25.99</v>
      </c>
      <c r="E385" s="9" t="s">
        <v>2633</v>
      </c>
      <c r="F385" s="9">
        <v>8</v>
      </c>
      <c r="G385" s="9" t="s">
        <v>6578</v>
      </c>
      <c r="H385" s="9">
        <v>71</v>
      </c>
      <c r="I385" s="9" t="s">
        <v>6579</v>
      </c>
      <c r="J385" s="9" t="s">
        <v>1168</v>
      </c>
    </row>
    <row r="386" spans="1:10" x14ac:dyDescent="0.25">
      <c r="A386" s="9" t="s">
        <v>2483</v>
      </c>
      <c r="B386" s="9" t="s">
        <v>6666</v>
      </c>
      <c r="C386" s="9" t="s">
        <v>12</v>
      </c>
      <c r="D386" s="9">
        <v>69.97</v>
      </c>
      <c r="E386" s="9" t="s">
        <v>6667</v>
      </c>
      <c r="F386" s="9">
        <v>8</v>
      </c>
      <c r="G386" s="9" t="s">
        <v>6668</v>
      </c>
      <c r="H386" s="9">
        <v>30</v>
      </c>
      <c r="I386" s="9" t="s">
        <v>6669</v>
      </c>
      <c r="J386" s="9" t="s">
        <v>1982</v>
      </c>
    </row>
    <row r="387" spans="1:10" x14ac:dyDescent="0.25">
      <c r="A387" s="9" t="s">
        <v>6678</v>
      </c>
      <c r="B387" s="9" t="s">
        <v>6679</v>
      </c>
      <c r="C387" s="9" t="s">
        <v>12</v>
      </c>
      <c r="D387" s="9">
        <v>72.989999999999995</v>
      </c>
      <c r="E387" s="9" t="s">
        <v>5296</v>
      </c>
      <c r="F387" s="9">
        <v>8</v>
      </c>
      <c r="G387" s="9" t="s">
        <v>6680</v>
      </c>
      <c r="H387" s="9">
        <v>180</v>
      </c>
      <c r="I387" s="9" t="s">
        <v>6681</v>
      </c>
      <c r="J387" s="9" t="s">
        <v>3660</v>
      </c>
    </row>
    <row r="388" spans="1:10" x14ac:dyDescent="0.25">
      <c r="A388" s="9" t="s">
        <v>71</v>
      </c>
      <c r="B388" s="9" t="s">
        <v>6741</v>
      </c>
      <c r="C388" s="9" t="s">
        <v>12</v>
      </c>
      <c r="D388" s="9">
        <v>58.99</v>
      </c>
      <c r="E388" s="9" t="s">
        <v>6742</v>
      </c>
      <c r="F388" s="9">
        <v>8</v>
      </c>
      <c r="G388" s="9" t="s">
        <v>624</v>
      </c>
      <c r="H388" s="9">
        <v>22</v>
      </c>
      <c r="I388" s="9" t="s">
        <v>6743</v>
      </c>
      <c r="J388" s="9" t="s">
        <v>728</v>
      </c>
    </row>
    <row r="389" spans="1:10" x14ac:dyDescent="0.25">
      <c r="A389" s="11" t="s">
        <v>6914</v>
      </c>
      <c r="B389" s="11" t="s">
        <v>6915</v>
      </c>
      <c r="C389" s="11" t="s">
        <v>385</v>
      </c>
      <c r="D389" s="11">
        <v>28.99</v>
      </c>
      <c r="E389" s="11" t="s">
        <v>1354</v>
      </c>
      <c r="F389" s="11">
        <v>8</v>
      </c>
      <c r="G389" s="11" t="s">
        <v>3791</v>
      </c>
      <c r="H389" s="11">
        <v>3</v>
      </c>
      <c r="I389" s="11" t="s">
        <v>39</v>
      </c>
      <c r="J389" s="11" t="s">
        <v>1399</v>
      </c>
    </row>
    <row r="390" spans="1:10" x14ac:dyDescent="0.25">
      <c r="A390" s="11" t="s">
        <v>3687</v>
      </c>
      <c r="B390" s="11" t="s">
        <v>7004</v>
      </c>
      <c r="C390" s="11" t="s">
        <v>12</v>
      </c>
      <c r="D390" s="11">
        <v>38</v>
      </c>
      <c r="E390" s="11" t="s">
        <v>1962</v>
      </c>
      <c r="F390" s="11">
        <v>8</v>
      </c>
      <c r="G390" s="11" t="s">
        <v>3316</v>
      </c>
      <c r="H390" s="11">
        <v>12</v>
      </c>
      <c r="I390" s="11" t="s">
        <v>7005</v>
      </c>
      <c r="J390" s="11" t="s">
        <v>3462</v>
      </c>
    </row>
    <row r="391" spans="1:10" x14ac:dyDescent="0.25">
      <c r="A391" s="9" t="s">
        <v>807</v>
      </c>
      <c r="B391" s="9" t="s">
        <v>7010</v>
      </c>
      <c r="C391" s="9" t="s">
        <v>12</v>
      </c>
      <c r="D391" s="9">
        <v>41</v>
      </c>
      <c r="E391" s="9" t="s">
        <v>7011</v>
      </c>
      <c r="F391" s="9">
        <v>8</v>
      </c>
      <c r="G391" s="9" t="s">
        <v>7012</v>
      </c>
      <c r="H391" s="9">
        <v>397</v>
      </c>
      <c r="I391" s="9" t="s">
        <v>7013</v>
      </c>
      <c r="J391" s="9" t="s">
        <v>3462</v>
      </c>
    </row>
    <row r="392" spans="1:10" x14ac:dyDescent="0.25">
      <c r="A392" s="9" t="s">
        <v>4358</v>
      </c>
      <c r="B392" s="9" t="s">
        <v>7023</v>
      </c>
      <c r="C392" s="9" t="s">
        <v>55</v>
      </c>
      <c r="D392" s="9">
        <v>26.99</v>
      </c>
      <c r="E392" s="9" t="s">
        <v>849</v>
      </c>
      <c r="F392" s="9">
        <v>8</v>
      </c>
      <c r="G392" s="9" t="s">
        <v>1699</v>
      </c>
      <c r="H392" s="9">
        <v>21</v>
      </c>
      <c r="I392" s="9" t="s">
        <v>7024</v>
      </c>
      <c r="J392" s="9" t="s">
        <v>1132</v>
      </c>
    </row>
    <row r="393" spans="1:10" x14ac:dyDescent="0.25">
      <c r="A393" s="9" t="s">
        <v>3888</v>
      </c>
      <c r="B393" s="9" t="s">
        <v>7123</v>
      </c>
      <c r="C393" s="9" t="s">
        <v>55</v>
      </c>
      <c r="D393" s="9">
        <v>21.21</v>
      </c>
      <c r="E393" s="9" t="s">
        <v>7124</v>
      </c>
      <c r="F393" s="9">
        <v>8</v>
      </c>
      <c r="G393" s="9" t="s">
        <v>4191</v>
      </c>
      <c r="H393" s="9">
        <v>300</v>
      </c>
      <c r="I393" s="9" t="s">
        <v>7125</v>
      </c>
      <c r="J393" s="9" t="s">
        <v>177</v>
      </c>
    </row>
    <row r="394" spans="1:10" x14ac:dyDescent="0.25">
      <c r="A394" s="9" t="s">
        <v>371</v>
      </c>
      <c r="B394" s="9" t="s">
        <v>7143</v>
      </c>
      <c r="C394" s="9" t="s">
        <v>55</v>
      </c>
      <c r="D394" s="9">
        <v>84.98</v>
      </c>
      <c r="E394" s="9" t="s">
        <v>7144</v>
      </c>
      <c r="F394" s="9">
        <v>8</v>
      </c>
      <c r="G394" s="9" t="s">
        <v>1435</v>
      </c>
      <c r="H394" s="9">
        <v>42</v>
      </c>
      <c r="I394" s="9" t="s">
        <v>7145</v>
      </c>
      <c r="J394" s="9" t="s">
        <v>177</v>
      </c>
    </row>
    <row r="395" spans="1:10" x14ac:dyDescent="0.25">
      <c r="A395" s="11" t="s">
        <v>7146</v>
      </c>
      <c r="B395" s="11" t="s">
        <v>7147</v>
      </c>
      <c r="C395" s="11" t="s">
        <v>1970</v>
      </c>
      <c r="D395" s="11">
        <v>41.87</v>
      </c>
      <c r="E395" s="11" t="s">
        <v>7148</v>
      </c>
      <c r="F395" s="11">
        <v>8</v>
      </c>
      <c r="G395" s="11" t="s">
        <v>1699</v>
      </c>
      <c r="H395" s="11">
        <v>21</v>
      </c>
      <c r="I395" s="11" t="s">
        <v>7149</v>
      </c>
      <c r="J395" s="11" t="s">
        <v>96</v>
      </c>
    </row>
    <row r="396" spans="1:10" x14ac:dyDescent="0.25">
      <c r="A396" s="9" t="s">
        <v>426</v>
      </c>
      <c r="B396" s="9" t="s">
        <v>3934</v>
      </c>
      <c r="C396" s="9" t="s">
        <v>12</v>
      </c>
      <c r="D396" s="9">
        <v>30.99</v>
      </c>
      <c r="E396" s="9" t="s">
        <v>445</v>
      </c>
      <c r="F396" s="9">
        <v>9</v>
      </c>
      <c r="G396" s="9" t="s">
        <v>3165</v>
      </c>
      <c r="H396" s="9">
        <v>39</v>
      </c>
      <c r="I396" s="9" t="s">
        <v>3935</v>
      </c>
      <c r="J396" s="9" t="s">
        <v>3936</v>
      </c>
    </row>
    <row r="397" spans="1:10" x14ac:dyDescent="0.25">
      <c r="A397" s="11" t="s">
        <v>29</v>
      </c>
      <c r="B397" s="11" t="s">
        <v>3955</v>
      </c>
      <c r="C397" s="11" t="s">
        <v>12</v>
      </c>
      <c r="D397" s="11">
        <v>59.99</v>
      </c>
      <c r="E397" s="11" t="s">
        <v>31</v>
      </c>
      <c r="F397" s="11">
        <v>9</v>
      </c>
      <c r="G397" s="11" t="s">
        <v>3956</v>
      </c>
      <c r="H397" s="11">
        <v>63</v>
      </c>
      <c r="I397" s="11" t="s">
        <v>3957</v>
      </c>
      <c r="J397" s="11" t="s">
        <v>406</v>
      </c>
    </row>
    <row r="398" spans="1:10" x14ac:dyDescent="0.25">
      <c r="A398" s="11" t="s">
        <v>4138</v>
      </c>
      <c r="B398" s="11" t="s">
        <v>4139</v>
      </c>
      <c r="C398" s="11" t="s">
        <v>4140</v>
      </c>
      <c r="D398" s="11">
        <v>6.65</v>
      </c>
      <c r="E398" s="11" t="s">
        <v>4141</v>
      </c>
      <c r="F398" s="11">
        <v>9</v>
      </c>
      <c r="G398" s="11" t="s">
        <v>4142</v>
      </c>
      <c r="H398" s="11">
        <v>18882</v>
      </c>
      <c r="I398" s="11" t="s">
        <v>4143</v>
      </c>
      <c r="J398" s="11" t="s">
        <v>4144</v>
      </c>
    </row>
    <row r="399" spans="1:10" x14ac:dyDescent="0.25">
      <c r="A399" s="11" t="s">
        <v>4248</v>
      </c>
      <c r="B399" s="11" t="s">
        <v>4249</v>
      </c>
      <c r="C399" s="11" t="s">
        <v>385</v>
      </c>
      <c r="D399" s="11">
        <v>29.99</v>
      </c>
      <c r="E399" s="11" t="s">
        <v>37</v>
      </c>
      <c r="F399" s="11">
        <v>9</v>
      </c>
      <c r="G399" s="11" t="s">
        <v>4250</v>
      </c>
      <c r="H399" s="11">
        <v>87</v>
      </c>
      <c r="I399" s="11" t="s">
        <v>4251</v>
      </c>
      <c r="J399" s="11" t="s">
        <v>1571</v>
      </c>
    </row>
    <row r="400" spans="1:10" x14ac:dyDescent="0.25">
      <c r="A400" s="9" t="s">
        <v>525</v>
      </c>
      <c r="B400" s="9" t="s">
        <v>4456</v>
      </c>
      <c r="C400" s="9" t="s">
        <v>55</v>
      </c>
      <c r="D400" s="9">
        <v>28.99</v>
      </c>
      <c r="E400" s="9" t="s">
        <v>893</v>
      </c>
      <c r="F400" s="9">
        <v>9</v>
      </c>
      <c r="G400" s="9" t="s">
        <v>4457</v>
      </c>
      <c r="H400" s="9">
        <v>111</v>
      </c>
      <c r="I400" s="9" t="s">
        <v>4458</v>
      </c>
      <c r="J400" s="9" t="s">
        <v>219</v>
      </c>
    </row>
    <row r="401" spans="1:10" x14ac:dyDescent="0.25">
      <c r="A401" s="11" t="s">
        <v>525</v>
      </c>
      <c r="B401" s="11" t="s">
        <v>4570</v>
      </c>
      <c r="C401" s="11" t="s">
        <v>55</v>
      </c>
      <c r="D401" s="11">
        <v>29.99</v>
      </c>
      <c r="E401" s="11" t="s">
        <v>37</v>
      </c>
      <c r="F401" s="11">
        <v>9</v>
      </c>
      <c r="G401" s="11" t="s">
        <v>4571</v>
      </c>
      <c r="H401" s="11">
        <v>204</v>
      </c>
      <c r="I401" s="11" t="s">
        <v>4572</v>
      </c>
      <c r="J401" s="11" t="s">
        <v>161</v>
      </c>
    </row>
    <row r="402" spans="1:10" x14ac:dyDescent="0.25">
      <c r="A402" s="9" t="s">
        <v>4081</v>
      </c>
      <c r="B402" s="9" t="s">
        <v>4587</v>
      </c>
      <c r="C402" s="9" t="s">
        <v>55</v>
      </c>
      <c r="D402" s="9">
        <v>36.99</v>
      </c>
      <c r="E402" s="9" t="s">
        <v>4387</v>
      </c>
      <c r="F402" s="9">
        <v>9</v>
      </c>
      <c r="G402" s="9" t="s">
        <v>4588</v>
      </c>
      <c r="H402" s="9">
        <v>257</v>
      </c>
      <c r="I402" s="9" t="s">
        <v>4589</v>
      </c>
      <c r="J402" s="9" t="s">
        <v>1388</v>
      </c>
    </row>
    <row r="403" spans="1:10" x14ac:dyDescent="0.25">
      <c r="A403" s="9" t="s">
        <v>4599</v>
      </c>
      <c r="B403" s="9" t="s">
        <v>4600</v>
      </c>
      <c r="C403" s="9" t="s">
        <v>12</v>
      </c>
      <c r="D403" s="9">
        <v>53.99</v>
      </c>
      <c r="E403" s="9" t="s">
        <v>1158</v>
      </c>
      <c r="F403" s="9">
        <v>9</v>
      </c>
      <c r="G403" s="9" t="s">
        <v>4601</v>
      </c>
      <c r="H403" s="9">
        <v>512</v>
      </c>
      <c r="I403" s="9" t="s">
        <v>4602</v>
      </c>
      <c r="J403" s="9" t="s">
        <v>833</v>
      </c>
    </row>
    <row r="404" spans="1:10" x14ac:dyDescent="0.25">
      <c r="A404" s="11" t="s">
        <v>3676</v>
      </c>
      <c r="B404" s="11" t="s">
        <v>4662</v>
      </c>
      <c r="C404" s="11" t="s">
        <v>385</v>
      </c>
      <c r="D404" s="11">
        <v>35.68</v>
      </c>
      <c r="E404" s="11" t="s">
        <v>4663</v>
      </c>
      <c r="F404" s="11">
        <v>9</v>
      </c>
      <c r="G404" s="11" t="s">
        <v>2795</v>
      </c>
      <c r="H404" s="11">
        <v>12</v>
      </c>
      <c r="I404" s="11" t="s">
        <v>39</v>
      </c>
      <c r="J404" s="11" t="s">
        <v>4535</v>
      </c>
    </row>
    <row r="405" spans="1:10" x14ac:dyDescent="0.25">
      <c r="A405" s="9" t="s">
        <v>162</v>
      </c>
      <c r="B405" s="9" t="s">
        <v>4691</v>
      </c>
      <c r="C405" s="9" t="s">
        <v>55</v>
      </c>
      <c r="D405" s="9">
        <v>28.79</v>
      </c>
      <c r="E405" s="9" t="s">
        <v>4692</v>
      </c>
      <c r="F405" s="9">
        <v>9</v>
      </c>
      <c r="G405" s="9" t="s">
        <v>4693</v>
      </c>
      <c r="H405" s="9">
        <v>45</v>
      </c>
      <c r="I405" s="9" t="s">
        <v>4694</v>
      </c>
      <c r="J405" s="9" t="s">
        <v>225</v>
      </c>
    </row>
    <row r="406" spans="1:10" x14ac:dyDescent="0.25">
      <c r="A406" s="9" t="s">
        <v>1624</v>
      </c>
      <c r="B406" s="9" t="s">
        <v>4741</v>
      </c>
      <c r="C406" s="9" t="s">
        <v>55</v>
      </c>
      <c r="D406" s="9">
        <v>84.99</v>
      </c>
      <c r="E406" s="9" t="s">
        <v>3915</v>
      </c>
      <c r="F406" s="9">
        <v>9</v>
      </c>
      <c r="G406" s="9" t="s">
        <v>4742</v>
      </c>
      <c r="H406" s="9">
        <v>16</v>
      </c>
      <c r="I406" s="9" t="s">
        <v>4743</v>
      </c>
      <c r="J406" s="9" t="s">
        <v>46</v>
      </c>
    </row>
    <row r="407" spans="1:10" x14ac:dyDescent="0.25">
      <c r="A407" s="11" t="s">
        <v>53</v>
      </c>
      <c r="B407" s="11" t="s">
        <v>4798</v>
      </c>
      <c r="C407" s="11" t="s">
        <v>12</v>
      </c>
      <c r="D407" s="11">
        <v>36.99</v>
      </c>
      <c r="E407" s="11" t="s">
        <v>884</v>
      </c>
      <c r="F407" s="11">
        <v>9</v>
      </c>
      <c r="G407" s="11" t="s">
        <v>4799</v>
      </c>
      <c r="H407" s="11">
        <v>37</v>
      </c>
      <c r="I407" s="11" t="s">
        <v>4800</v>
      </c>
      <c r="J407" s="11" t="s">
        <v>1940</v>
      </c>
    </row>
    <row r="408" spans="1:10" x14ac:dyDescent="0.25">
      <c r="A408" s="11" t="s">
        <v>1829</v>
      </c>
      <c r="B408" s="11" t="s">
        <v>3961</v>
      </c>
      <c r="C408" s="11" t="s">
        <v>3962</v>
      </c>
      <c r="D408" s="11">
        <v>69.989999999999995</v>
      </c>
      <c r="E408" s="11" t="s">
        <v>1083</v>
      </c>
      <c r="F408" s="11">
        <v>9</v>
      </c>
      <c r="G408" s="11" t="s">
        <v>3854</v>
      </c>
      <c r="H408" s="11">
        <v>2</v>
      </c>
      <c r="I408" s="11" t="s">
        <v>4866</v>
      </c>
      <c r="J408" s="11" t="s">
        <v>46</v>
      </c>
    </row>
    <row r="409" spans="1:10" x14ac:dyDescent="0.25">
      <c r="A409" s="11" t="s">
        <v>1624</v>
      </c>
      <c r="B409" s="11" t="s">
        <v>4890</v>
      </c>
      <c r="C409" s="11" t="s">
        <v>55</v>
      </c>
      <c r="D409" s="11">
        <v>84.99</v>
      </c>
      <c r="E409" s="11" t="s">
        <v>3915</v>
      </c>
      <c r="F409" s="11">
        <v>9</v>
      </c>
      <c r="G409" s="11" t="s">
        <v>3293</v>
      </c>
      <c r="H409" s="11">
        <v>13</v>
      </c>
      <c r="I409" s="11" t="s">
        <v>4891</v>
      </c>
      <c r="J409" s="11" t="s">
        <v>46</v>
      </c>
    </row>
    <row r="410" spans="1:10" x14ac:dyDescent="0.25">
      <c r="A410" s="11" t="s">
        <v>4666</v>
      </c>
      <c r="B410" s="11" t="s">
        <v>4934</v>
      </c>
      <c r="C410" s="11" t="s">
        <v>12</v>
      </c>
      <c r="D410" s="11">
        <v>22.95</v>
      </c>
      <c r="E410" s="11" t="s">
        <v>2603</v>
      </c>
      <c r="F410" s="11">
        <v>9</v>
      </c>
      <c r="G410" s="11" t="s">
        <v>4935</v>
      </c>
      <c r="H410" s="11">
        <v>647</v>
      </c>
      <c r="I410" s="11" t="s">
        <v>4936</v>
      </c>
      <c r="J410" s="11" t="s">
        <v>754</v>
      </c>
    </row>
    <row r="411" spans="1:10" x14ac:dyDescent="0.25">
      <c r="A411" s="9" t="s">
        <v>5248</v>
      </c>
      <c r="B411" s="9" t="s">
        <v>5249</v>
      </c>
      <c r="C411" s="9" t="s">
        <v>510</v>
      </c>
      <c r="D411" s="9">
        <v>79.989999999999995</v>
      </c>
      <c r="E411" s="9" t="s">
        <v>19</v>
      </c>
      <c r="F411" s="9">
        <v>9</v>
      </c>
      <c r="G411" s="9" t="s">
        <v>5250</v>
      </c>
      <c r="H411" s="9">
        <v>15</v>
      </c>
      <c r="I411" s="9" t="s">
        <v>5251</v>
      </c>
      <c r="J411" s="9" t="s">
        <v>1168</v>
      </c>
    </row>
    <row r="412" spans="1:10" x14ac:dyDescent="0.25">
      <c r="A412" s="11" t="s">
        <v>65</v>
      </c>
      <c r="B412" s="11" t="s">
        <v>5284</v>
      </c>
      <c r="C412" s="11" t="s">
        <v>12</v>
      </c>
      <c r="D412" s="11">
        <v>26.99</v>
      </c>
      <c r="E412" s="11" t="s">
        <v>830</v>
      </c>
      <c r="F412" s="11">
        <v>9</v>
      </c>
      <c r="G412" s="11" t="s">
        <v>5285</v>
      </c>
      <c r="H412" s="11">
        <v>75</v>
      </c>
      <c r="I412" s="11" t="s">
        <v>5286</v>
      </c>
      <c r="J412" s="11" t="s">
        <v>411</v>
      </c>
    </row>
    <row r="413" spans="1:10" x14ac:dyDescent="0.25">
      <c r="A413" s="9" t="s">
        <v>5537</v>
      </c>
      <c r="B413" s="9" t="s">
        <v>5538</v>
      </c>
      <c r="C413" s="9" t="s">
        <v>55</v>
      </c>
      <c r="D413" s="9">
        <v>13.89</v>
      </c>
      <c r="E413" s="9" t="s">
        <v>1546</v>
      </c>
      <c r="F413" s="9">
        <v>9</v>
      </c>
      <c r="G413" s="9" t="s">
        <v>5539</v>
      </c>
      <c r="H413" s="9">
        <v>48</v>
      </c>
      <c r="I413" s="9" t="s">
        <v>5239</v>
      </c>
      <c r="J413" s="9" t="s">
        <v>177</v>
      </c>
    </row>
    <row r="414" spans="1:10" x14ac:dyDescent="0.25">
      <c r="A414" s="11" t="s">
        <v>1185</v>
      </c>
      <c r="B414" s="11" t="s">
        <v>5558</v>
      </c>
      <c r="C414" s="11" t="s">
        <v>385</v>
      </c>
      <c r="D414" s="11">
        <v>28.97</v>
      </c>
      <c r="E414" s="11" t="s">
        <v>5559</v>
      </c>
      <c r="F414" s="11">
        <v>9</v>
      </c>
      <c r="G414" s="11" t="s">
        <v>2795</v>
      </c>
      <c r="H414" s="11">
        <v>12</v>
      </c>
      <c r="I414" s="11" t="s">
        <v>39</v>
      </c>
      <c r="J414" s="11" t="s">
        <v>4535</v>
      </c>
    </row>
    <row r="415" spans="1:10" x14ac:dyDescent="0.25">
      <c r="A415" s="11" t="s">
        <v>525</v>
      </c>
      <c r="B415" s="11" t="s">
        <v>4644</v>
      </c>
      <c r="C415" s="11" t="s">
        <v>55</v>
      </c>
      <c r="D415" s="11">
        <v>29.99</v>
      </c>
      <c r="E415" s="11" t="s">
        <v>37</v>
      </c>
      <c r="F415" s="11">
        <v>9</v>
      </c>
      <c r="G415" s="11" t="s">
        <v>5662</v>
      </c>
      <c r="H415" s="11">
        <v>6</v>
      </c>
      <c r="I415" s="11" t="s">
        <v>5663</v>
      </c>
      <c r="J415" s="11" t="s">
        <v>46</v>
      </c>
    </row>
    <row r="416" spans="1:10" x14ac:dyDescent="0.25">
      <c r="A416" s="9" t="s">
        <v>1190</v>
      </c>
      <c r="B416" s="9" t="s">
        <v>5664</v>
      </c>
      <c r="C416" s="9" t="s">
        <v>55</v>
      </c>
      <c r="D416" s="9">
        <v>31.99</v>
      </c>
      <c r="E416" s="9" t="s">
        <v>4915</v>
      </c>
      <c r="F416" s="9">
        <v>9</v>
      </c>
      <c r="G416" s="9" t="s">
        <v>1130</v>
      </c>
      <c r="H416" s="9">
        <v>35</v>
      </c>
      <c r="I416" s="9" t="s">
        <v>5665</v>
      </c>
      <c r="J416" s="9" t="s">
        <v>177</v>
      </c>
    </row>
    <row r="417" spans="1:10" x14ac:dyDescent="0.25">
      <c r="A417" s="11" t="s">
        <v>5872</v>
      </c>
      <c r="B417" s="11" t="s">
        <v>5873</v>
      </c>
      <c r="C417" s="11" t="s">
        <v>55</v>
      </c>
      <c r="D417" s="11">
        <v>15.99</v>
      </c>
      <c r="E417" s="11" t="s">
        <v>836</v>
      </c>
      <c r="F417" s="11">
        <v>9</v>
      </c>
      <c r="G417" s="11" t="s">
        <v>5874</v>
      </c>
      <c r="H417" s="11">
        <v>78</v>
      </c>
      <c r="I417" s="11" t="s">
        <v>5875</v>
      </c>
      <c r="J417" s="11" t="s">
        <v>1641</v>
      </c>
    </row>
    <row r="418" spans="1:10" x14ac:dyDescent="0.25">
      <c r="A418" s="9" t="s">
        <v>525</v>
      </c>
      <c r="B418" s="9" t="s">
        <v>5971</v>
      </c>
      <c r="C418" s="9" t="s">
        <v>55</v>
      </c>
      <c r="D418" s="9">
        <v>41.99</v>
      </c>
      <c r="E418" s="9" t="s">
        <v>804</v>
      </c>
      <c r="F418" s="9">
        <v>9</v>
      </c>
      <c r="G418" s="9" t="s">
        <v>5972</v>
      </c>
      <c r="H418" s="9">
        <v>132</v>
      </c>
      <c r="I418" s="9" t="s">
        <v>5973</v>
      </c>
      <c r="J418" s="9" t="s">
        <v>16</v>
      </c>
    </row>
    <row r="419" spans="1:10" x14ac:dyDescent="0.25">
      <c r="A419" s="9" t="s">
        <v>6018</v>
      </c>
      <c r="B419" s="9" t="s">
        <v>6019</v>
      </c>
      <c r="C419" s="9" t="s">
        <v>1970</v>
      </c>
      <c r="D419" s="9">
        <v>36.68</v>
      </c>
      <c r="E419" s="9" t="s">
        <v>3450</v>
      </c>
      <c r="F419" s="9">
        <v>9</v>
      </c>
      <c r="G419" s="9" t="s">
        <v>2438</v>
      </c>
      <c r="H419" s="9">
        <v>1</v>
      </c>
      <c r="I419" s="9" t="s">
        <v>39</v>
      </c>
      <c r="J419" s="9" t="s">
        <v>693</v>
      </c>
    </row>
    <row r="420" spans="1:10" x14ac:dyDescent="0.25">
      <c r="A420" s="11" t="s">
        <v>525</v>
      </c>
      <c r="B420" s="11" t="s">
        <v>6200</v>
      </c>
      <c r="C420" s="11" t="s">
        <v>55</v>
      </c>
      <c r="D420" s="11">
        <v>44.99</v>
      </c>
      <c r="E420" s="11" t="s">
        <v>974</v>
      </c>
      <c r="F420" s="11">
        <v>9</v>
      </c>
      <c r="G420" s="11" t="s">
        <v>6201</v>
      </c>
      <c r="H420" s="11">
        <v>19</v>
      </c>
      <c r="I420" s="11" t="s">
        <v>6202</v>
      </c>
      <c r="J420" s="11" t="s">
        <v>46</v>
      </c>
    </row>
    <row r="421" spans="1:10" x14ac:dyDescent="0.25">
      <c r="A421" s="11" t="s">
        <v>135</v>
      </c>
      <c r="B421" s="11" t="s">
        <v>6222</v>
      </c>
      <c r="C421" s="11" t="s">
        <v>510</v>
      </c>
      <c r="D421" s="11">
        <v>13.28</v>
      </c>
      <c r="E421" s="11" t="s">
        <v>6223</v>
      </c>
      <c r="F421" s="11">
        <v>9</v>
      </c>
      <c r="G421" s="11" t="s">
        <v>5662</v>
      </c>
      <c r="H421" s="11">
        <v>6</v>
      </c>
      <c r="I421" s="11" t="s">
        <v>39</v>
      </c>
      <c r="J421" s="11" t="s">
        <v>6224</v>
      </c>
    </row>
    <row r="422" spans="1:10" x14ac:dyDescent="0.25">
      <c r="A422" s="9" t="s">
        <v>23</v>
      </c>
      <c r="B422" s="9" t="s">
        <v>6458</v>
      </c>
      <c r="C422" s="9" t="s">
        <v>12</v>
      </c>
      <c r="D422" s="9">
        <v>22.99</v>
      </c>
      <c r="E422" s="9" t="s">
        <v>207</v>
      </c>
      <c r="F422" s="9">
        <v>9</v>
      </c>
      <c r="G422" s="9" t="s">
        <v>2438</v>
      </c>
      <c r="H422" s="9">
        <v>1</v>
      </c>
      <c r="I422" s="9" t="s">
        <v>39</v>
      </c>
      <c r="J422" s="9" t="s">
        <v>90</v>
      </c>
    </row>
    <row r="423" spans="1:10" x14ac:dyDescent="0.25">
      <c r="A423" s="9" t="s">
        <v>525</v>
      </c>
      <c r="B423" s="9" t="s">
        <v>6200</v>
      </c>
      <c r="C423" s="9" t="s">
        <v>55</v>
      </c>
      <c r="D423" s="9">
        <v>51.99</v>
      </c>
      <c r="E423" s="9" t="s">
        <v>43</v>
      </c>
      <c r="F423" s="9">
        <v>9</v>
      </c>
      <c r="G423" s="9" t="s">
        <v>6492</v>
      </c>
      <c r="H423" s="9">
        <v>28</v>
      </c>
      <c r="I423" s="9" t="s">
        <v>6493</v>
      </c>
      <c r="J423" s="9" t="s">
        <v>285</v>
      </c>
    </row>
    <row r="424" spans="1:10" x14ac:dyDescent="0.25">
      <c r="A424" s="11" t="s">
        <v>525</v>
      </c>
      <c r="B424" s="11" t="s">
        <v>5971</v>
      </c>
      <c r="C424" s="11" t="s">
        <v>55</v>
      </c>
      <c r="D424" s="11">
        <v>37.950000000000003</v>
      </c>
      <c r="E424" s="11" t="s">
        <v>6597</v>
      </c>
      <c r="F424" s="11">
        <v>9</v>
      </c>
      <c r="G424" s="11" t="s">
        <v>6598</v>
      </c>
      <c r="H424" s="11">
        <v>20</v>
      </c>
      <c r="I424" s="11" t="s">
        <v>6599</v>
      </c>
      <c r="J424" s="11" t="s">
        <v>46</v>
      </c>
    </row>
    <row r="425" spans="1:10" x14ac:dyDescent="0.25">
      <c r="A425" s="11" t="s">
        <v>65</v>
      </c>
      <c r="B425" s="11" t="s">
        <v>6664</v>
      </c>
      <c r="C425" s="11" t="s">
        <v>12</v>
      </c>
      <c r="D425" s="11">
        <v>23.89</v>
      </c>
      <c r="E425" s="11" t="s">
        <v>3426</v>
      </c>
      <c r="F425" s="11">
        <v>9</v>
      </c>
      <c r="G425" s="11" t="s">
        <v>1196</v>
      </c>
      <c r="H425" s="11">
        <v>14</v>
      </c>
      <c r="I425" s="11" t="s">
        <v>6665</v>
      </c>
      <c r="J425" s="11" t="s">
        <v>411</v>
      </c>
    </row>
    <row r="426" spans="1:10" x14ac:dyDescent="0.25">
      <c r="A426" s="9" t="s">
        <v>29</v>
      </c>
      <c r="B426" s="9" t="s">
        <v>6714</v>
      </c>
      <c r="C426" s="9" t="s">
        <v>55</v>
      </c>
      <c r="D426" s="9">
        <v>38.99</v>
      </c>
      <c r="E426" s="9" t="s">
        <v>1205</v>
      </c>
      <c r="F426" s="9">
        <v>9</v>
      </c>
      <c r="G426" s="9" t="s">
        <v>4799</v>
      </c>
      <c r="H426" s="9">
        <v>37</v>
      </c>
      <c r="I426" s="9" t="s">
        <v>5195</v>
      </c>
      <c r="J426" s="9" t="s">
        <v>1641</v>
      </c>
    </row>
    <row r="427" spans="1:10" x14ac:dyDescent="0.25">
      <c r="A427" s="9" t="s">
        <v>1607</v>
      </c>
      <c r="B427" s="9" t="s">
        <v>6788</v>
      </c>
      <c r="C427" s="9" t="s">
        <v>12</v>
      </c>
      <c r="D427" s="9">
        <v>34.99</v>
      </c>
      <c r="E427" s="9" t="s">
        <v>1107</v>
      </c>
      <c r="F427" s="9">
        <v>9</v>
      </c>
      <c r="G427" s="9" t="s">
        <v>3342</v>
      </c>
      <c r="H427" s="9">
        <v>3</v>
      </c>
      <c r="I427" s="9" t="s">
        <v>6789</v>
      </c>
      <c r="J427" s="9" t="s">
        <v>285</v>
      </c>
    </row>
    <row r="428" spans="1:10" x14ac:dyDescent="0.25">
      <c r="A428" s="11" t="s">
        <v>4018</v>
      </c>
      <c r="B428" s="11" t="s">
        <v>6907</v>
      </c>
      <c r="C428" s="11" t="s">
        <v>12</v>
      </c>
      <c r="D428" s="11">
        <v>54.85</v>
      </c>
      <c r="E428" s="11" t="s">
        <v>6908</v>
      </c>
      <c r="F428" s="11">
        <v>9</v>
      </c>
      <c r="G428" s="11" t="s">
        <v>6909</v>
      </c>
      <c r="H428" s="11">
        <v>8</v>
      </c>
      <c r="I428" s="11" t="s">
        <v>6910</v>
      </c>
      <c r="J428" s="11" t="s">
        <v>230</v>
      </c>
    </row>
    <row r="429" spans="1:10" x14ac:dyDescent="0.25">
      <c r="A429" s="11" t="s">
        <v>4081</v>
      </c>
      <c r="B429" s="11" t="s">
        <v>6942</v>
      </c>
      <c r="C429" s="11" t="s">
        <v>212</v>
      </c>
      <c r="D429" s="11">
        <v>103.2</v>
      </c>
      <c r="E429" s="11" t="s">
        <v>6943</v>
      </c>
      <c r="F429" s="11">
        <v>9</v>
      </c>
      <c r="G429" s="11" t="s">
        <v>2329</v>
      </c>
      <c r="H429" s="11">
        <v>5</v>
      </c>
      <c r="I429" s="11" t="s">
        <v>6944</v>
      </c>
      <c r="J429" s="11" t="s">
        <v>912</v>
      </c>
    </row>
    <row r="430" spans="1:10" x14ac:dyDescent="0.25">
      <c r="A430" s="9" t="s">
        <v>780</v>
      </c>
      <c r="B430" s="9" t="s">
        <v>7050</v>
      </c>
      <c r="C430" s="9" t="s">
        <v>55</v>
      </c>
      <c r="D430" s="9">
        <v>40.130000000000003</v>
      </c>
      <c r="E430" s="9" t="s">
        <v>7051</v>
      </c>
      <c r="F430" s="9">
        <v>9</v>
      </c>
      <c r="G430" s="9" t="s">
        <v>7052</v>
      </c>
      <c r="H430" s="9">
        <v>2703</v>
      </c>
      <c r="I430" s="9" t="s">
        <v>7053</v>
      </c>
      <c r="J430" s="9" t="s">
        <v>177</v>
      </c>
    </row>
    <row r="431" spans="1:10" x14ac:dyDescent="0.25">
      <c r="A431" s="11" t="s">
        <v>361</v>
      </c>
      <c r="B431" s="11" t="s">
        <v>7158</v>
      </c>
      <c r="C431" s="11" t="s">
        <v>55</v>
      </c>
      <c r="D431" s="11">
        <v>22.6</v>
      </c>
      <c r="E431" s="11" t="s">
        <v>7159</v>
      </c>
      <c r="F431" s="11">
        <v>9</v>
      </c>
      <c r="G431" s="11" t="s">
        <v>7160</v>
      </c>
      <c r="H431" s="11">
        <v>541</v>
      </c>
      <c r="I431" s="11" t="s">
        <v>7161</v>
      </c>
      <c r="J431" s="11" t="s">
        <v>177</v>
      </c>
    </row>
    <row r="432" spans="1:10" x14ac:dyDescent="0.25">
      <c r="A432" s="19" t="s">
        <v>1624</v>
      </c>
      <c r="B432" s="19" t="s">
        <v>3914</v>
      </c>
      <c r="C432" s="19" t="s">
        <v>12</v>
      </c>
      <c r="D432" s="19" t="s">
        <v>7210</v>
      </c>
      <c r="E432" s="19" t="s">
        <v>3915</v>
      </c>
      <c r="F432" s="19">
        <v>10</v>
      </c>
      <c r="G432" s="19" t="s">
        <v>3916</v>
      </c>
      <c r="H432" s="19">
        <v>116</v>
      </c>
      <c r="I432" s="19" t="s">
        <v>3917</v>
      </c>
      <c r="J432" s="19" t="s">
        <v>3020</v>
      </c>
    </row>
    <row r="433" spans="1:10" x14ac:dyDescent="0.25">
      <c r="A433" s="9" t="s">
        <v>135</v>
      </c>
      <c r="B433" s="9" t="s">
        <v>3923</v>
      </c>
      <c r="C433" s="9" t="s">
        <v>55</v>
      </c>
      <c r="D433" s="9">
        <v>100</v>
      </c>
      <c r="E433" s="9" t="s">
        <v>3045</v>
      </c>
      <c r="F433" s="9">
        <v>10</v>
      </c>
      <c r="G433" s="9" t="s">
        <v>3184</v>
      </c>
      <c r="H433" s="9">
        <v>27</v>
      </c>
      <c r="I433" s="9" t="s">
        <v>3924</v>
      </c>
      <c r="J433" s="9" t="s">
        <v>280</v>
      </c>
    </row>
    <row r="434" spans="1:10" x14ac:dyDescent="0.25">
      <c r="A434" s="11" t="s">
        <v>2661</v>
      </c>
      <c r="B434" s="11" t="s">
        <v>3932</v>
      </c>
      <c r="C434" s="11" t="s">
        <v>510</v>
      </c>
      <c r="D434" s="11">
        <v>14.99</v>
      </c>
      <c r="E434" s="11" t="s">
        <v>1859</v>
      </c>
      <c r="F434" s="11">
        <v>10</v>
      </c>
      <c r="G434" s="11" t="s">
        <v>2427</v>
      </c>
      <c r="H434" s="11">
        <v>79</v>
      </c>
      <c r="I434" s="11" t="s">
        <v>3933</v>
      </c>
      <c r="J434" s="11" t="s">
        <v>285</v>
      </c>
    </row>
    <row r="435" spans="1:10" x14ac:dyDescent="0.25">
      <c r="A435" s="9" t="s">
        <v>135</v>
      </c>
      <c r="B435" s="9" t="s">
        <v>3940</v>
      </c>
      <c r="C435" s="9" t="s">
        <v>516</v>
      </c>
      <c r="D435" s="9">
        <v>15.89</v>
      </c>
      <c r="E435" s="9" t="s">
        <v>517</v>
      </c>
      <c r="F435" s="9">
        <v>10</v>
      </c>
      <c r="G435" s="9" t="s">
        <v>3941</v>
      </c>
      <c r="H435" s="9">
        <v>17</v>
      </c>
      <c r="I435" s="9" t="s">
        <v>3942</v>
      </c>
      <c r="J435" s="9" t="s">
        <v>140</v>
      </c>
    </row>
    <row r="436" spans="1:10" x14ac:dyDescent="0.25">
      <c r="A436" s="9" t="s">
        <v>1190</v>
      </c>
      <c r="B436" s="9" t="s">
        <v>3946</v>
      </c>
      <c r="C436" s="9" t="s">
        <v>55</v>
      </c>
      <c r="D436" s="9">
        <v>34.99</v>
      </c>
      <c r="E436" s="9" t="s">
        <v>1107</v>
      </c>
      <c r="F436" s="9">
        <v>10</v>
      </c>
      <c r="G436" s="9" t="s">
        <v>3881</v>
      </c>
      <c r="H436" s="9">
        <v>615</v>
      </c>
      <c r="I436" s="9" t="s">
        <v>3947</v>
      </c>
      <c r="J436" s="9" t="s">
        <v>76</v>
      </c>
    </row>
    <row r="437" spans="1:10" x14ac:dyDescent="0.25">
      <c r="A437" s="9" t="s">
        <v>3951</v>
      </c>
      <c r="B437" s="9" t="s">
        <v>3952</v>
      </c>
      <c r="C437" s="9" t="s">
        <v>510</v>
      </c>
      <c r="D437" s="9">
        <v>15.99</v>
      </c>
      <c r="E437" s="9" t="s">
        <v>1129</v>
      </c>
      <c r="F437" s="9">
        <v>10</v>
      </c>
      <c r="G437" s="9" t="s">
        <v>3953</v>
      </c>
      <c r="H437" s="9">
        <v>889</v>
      </c>
      <c r="I437" s="9" t="s">
        <v>3954</v>
      </c>
      <c r="J437" s="9" t="s">
        <v>1123</v>
      </c>
    </row>
    <row r="438" spans="1:10" x14ac:dyDescent="0.25">
      <c r="A438" s="9" t="s">
        <v>3965</v>
      </c>
      <c r="B438" s="9" t="s">
        <v>3966</v>
      </c>
      <c r="C438" s="9" t="s">
        <v>12</v>
      </c>
      <c r="D438" s="9">
        <v>37.99</v>
      </c>
      <c r="E438" s="9" t="s">
        <v>1357</v>
      </c>
      <c r="F438" s="9">
        <v>10</v>
      </c>
      <c r="G438" s="9" t="s">
        <v>1221</v>
      </c>
      <c r="H438" s="9">
        <v>44</v>
      </c>
      <c r="I438" s="9" t="s">
        <v>3967</v>
      </c>
      <c r="J438" s="9" t="s">
        <v>318</v>
      </c>
    </row>
    <row r="439" spans="1:10" x14ac:dyDescent="0.25">
      <c r="A439" s="9" t="s">
        <v>10</v>
      </c>
      <c r="B439" s="9" t="s">
        <v>3971</v>
      </c>
      <c r="C439" s="9" t="s">
        <v>55</v>
      </c>
      <c r="D439" s="9">
        <v>39.99</v>
      </c>
      <c r="E439" s="9" t="s">
        <v>73</v>
      </c>
      <c r="F439" s="9">
        <v>10</v>
      </c>
      <c r="G439" s="9" t="s">
        <v>3972</v>
      </c>
      <c r="H439" s="9">
        <v>236</v>
      </c>
      <c r="I439" s="9" t="s">
        <v>3973</v>
      </c>
      <c r="J439" s="9" t="s">
        <v>448</v>
      </c>
    </row>
    <row r="440" spans="1:10" x14ac:dyDescent="0.25">
      <c r="A440" s="11" t="s">
        <v>1039</v>
      </c>
      <c r="B440" s="11" t="s">
        <v>3990</v>
      </c>
      <c r="C440" s="11" t="s">
        <v>12</v>
      </c>
      <c r="D440" s="11">
        <v>33.700000000000003</v>
      </c>
      <c r="E440" s="11" t="s">
        <v>3991</v>
      </c>
      <c r="F440" s="11">
        <v>10</v>
      </c>
      <c r="G440" s="11" t="s">
        <v>1070</v>
      </c>
      <c r="H440" s="11">
        <v>131</v>
      </c>
      <c r="I440" s="11" t="s">
        <v>3992</v>
      </c>
      <c r="J440" s="11" t="s">
        <v>230</v>
      </c>
    </row>
    <row r="441" spans="1:10" x14ac:dyDescent="0.25">
      <c r="A441" s="11" t="s">
        <v>3998</v>
      </c>
      <c r="B441" s="11" t="s">
        <v>3999</v>
      </c>
      <c r="C441" s="11" t="s">
        <v>212</v>
      </c>
      <c r="D441" s="11">
        <v>89.97</v>
      </c>
      <c r="E441" s="11" t="s">
        <v>4000</v>
      </c>
      <c r="F441" s="11">
        <v>10</v>
      </c>
      <c r="G441" s="11" t="s">
        <v>4001</v>
      </c>
      <c r="H441" s="11">
        <v>920</v>
      </c>
      <c r="I441" s="11" t="s">
        <v>4002</v>
      </c>
      <c r="J441" s="11" t="s">
        <v>524</v>
      </c>
    </row>
    <row r="442" spans="1:10" x14ac:dyDescent="0.25">
      <c r="A442" s="9" t="s">
        <v>525</v>
      </c>
      <c r="B442" s="9" t="s">
        <v>4010</v>
      </c>
      <c r="C442" s="9" t="s">
        <v>12</v>
      </c>
      <c r="D442" s="9">
        <v>119.99</v>
      </c>
      <c r="E442" s="9" t="s">
        <v>4011</v>
      </c>
      <c r="F442" s="9">
        <v>10</v>
      </c>
      <c r="G442" s="9" t="s">
        <v>4012</v>
      </c>
      <c r="H442" s="9">
        <v>34</v>
      </c>
      <c r="I442" s="9" t="s">
        <v>4013</v>
      </c>
      <c r="J442" s="9" t="s">
        <v>112</v>
      </c>
    </row>
    <row r="443" spans="1:10" x14ac:dyDescent="0.25">
      <c r="A443" s="9" t="s">
        <v>807</v>
      </c>
      <c r="B443" s="9" t="s">
        <v>4026</v>
      </c>
      <c r="C443" s="9" t="s">
        <v>55</v>
      </c>
      <c r="D443" s="9">
        <v>32.85</v>
      </c>
      <c r="E443" s="9" t="s">
        <v>4027</v>
      </c>
      <c r="F443" s="9">
        <v>10</v>
      </c>
      <c r="G443" s="9" t="s">
        <v>4028</v>
      </c>
      <c r="H443" s="9">
        <v>8385</v>
      </c>
      <c r="I443" s="9" t="s">
        <v>4029</v>
      </c>
      <c r="J443" s="9" t="s">
        <v>285</v>
      </c>
    </row>
    <row r="444" spans="1:10" x14ac:dyDescent="0.25">
      <c r="A444" s="11" t="s">
        <v>520</v>
      </c>
      <c r="B444" s="11" t="s">
        <v>4030</v>
      </c>
      <c r="C444" s="11" t="s">
        <v>55</v>
      </c>
      <c r="D444" s="11">
        <v>89.97</v>
      </c>
      <c r="E444" s="11" t="s">
        <v>4000</v>
      </c>
      <c r="F444" s="11">
        <v>10</v>
      </c>
      <c r="G444" s="11" t="s">
        <v>4031</v>
      </c>
      <c r="H444" s="11">
        <v>295</v>
      </c>
      <c r="I444" s="11" t="s">
        <v>4032</v>
      </c>
      <c r="J444" s="11" t="s">
        <v>524</v>
      </c>
    </row>
    <row r="445" spans="1:10" x14ac:dyDescent="0.25">
      <c r="A445" s="11" t="s">
        <v>1829</v>
      </c>
      <c r="B445" s="11" t="s">
        <v>4059</v>
      </c>
      <c r="C445" s="11" t="s">
        <v>55</v>
      </c>
      <c r="D445" s="11">
        <v>40.99</v>
      </c>
      <c r="E445" s="11" t="s">
        <v>2056</v>
      </c>
      <c r="F445" s="11">
        <v>10</v>
      </c>
      <c r="G445" s="11" t="s">
        <v>2309</v>
      </c>
      <c r="H445" s="11">
        <v>37</v>
      </c>
      <c r="I445" s="11" t="s">
        <v>4060</v>
      </c>
      <c r="J445" s="11" t="s">
        <v>219</v>
      </c>
    </row>
    <row r="446" spans="1:10" x14ac:dyDescent="0.25">
      <c r="A446" s="9" t="s">
        <v>3951</v>
      </c>
      <c r="B446" s="9" t="s">
        <v>4122</v>
      </c>
      <c r="C446" s="9" t="s">
        <v>510</v>
      </c>
      <c r="D446" s="9">
        <v>13.99</v>
      </c>
      <c r="E446" s="9" t="s">
        <v>2678</v>
      </c>
      <c r="F446" s="9">
        <v>10</v>
      </c>
      <c r="G446" s="9" t="s">
        <v>682</v>
      </c>
      <c r="H446" s="9">
        <v>290</v>
      </c>
      <c r="I446" s="9" t="s">
        <v>4123</v>
      </c>
      <c r="J446" s="9" t="s">
        <v>1123</v>
      </c>
    </row>
    <row r="447" spans="1:10" x14ac:dyDescent="0.25">
      <c r="A447" s="9" t="s">
        <v>135</v>
      </c>
      <c r="B447" s="9" t="s">
        <v>4135</v>
      </c>
      <c r="C447" s="9" t="s">
        <v>510</v>
      </c>
      <c r="D447" s="9">
        <v>14.99</v>
      </c>
      <c r="E447" s="9" t="s">
        <v>1859</v>
      </c>
      <c r="F447" s="9">
        <v>10</v>
      </c>
      <c r="G447" s="9" t="s">
        <v>4136</v>
      </c>
      <c r="H447" s="9">
        <v>172</v>
      </c>
      <c r="I447" s="9" t="s">
        <v>4137</v>
      </c>
      <c r="J447" s="9" t="s">
        <v>199</v>
      </c>
    </row>
    <row r="448" spans="1:10" x14ac:dyDescent="0.25">
      <c r="A448" s="9" t="s">
        <v>71</v>
      </c>
      <c r="B448" s="9" t="s">
        <v>4153</v>
      </c>
      <c r="C448" s="9" t="s">
        <v>104</v>
      </c>
      <c r="D448" s="9">
        <v>47.88</v>
      </c>
      <c r="E448" s="9" t="s">
        <v>4154</v>
      </c>
      <c r="F448" s="9">
        <v>10</v>
      </c>
      <c r="G448" s="9" t="s">
        <v>347</v>
      </c>
      <c r="H448" s="9">
        <v>25</v>
      </c>
      <c r="I448" s="9" t="s">
        <v>4155</v>
      </c>
      <c r="J448" s="9" t="s">
        <v>349</v>
      </c>
    </row>
    <row r="449" spans="1:10" x14ac:dyDescent="0.25">
      <c r="A449" s="9" t="s">
        <v>3687</v>
      </c>
      <c r="B449" s="9" t="s">
        <v>4166</v>
      </c>
      <c r="C449" s="9" t="s">
        <v>12</v>
      </c>
      <c r="D449" s="9">
        <v>25.99</v>
      </c>
      <c r="E449" s="9" t="s">
        <v>1716</v>
      </c>
      <c r="F449" s="9">
        <v>10</v>
      </c>
      <c r="G449" s="9" t="s">
        <v>197</v>
      </c>
      <c r="H449" s="9">
        <v>3</v>
      </c>
      <c r="I449" s="9" t="s">
        <v>4167</v>
      </c>
      <c r="J449" s="9" t="s">
        <v>1718</v>
      </c>
    </row>
    <row r="450" spans="1:10" x14ac:dyDescent="0.25">
      <c r="A450" s="9" t="s">
        <v>1190</v>
      </c>
      <c r="B450" s="9" t="s">
        <v>4179</v>
      </c>
      <c r="C450" s="9" t="s">
        <v>55</v>
      </c>
      <c r="D450" s="9">
        <v>22.5</v>
      </c>
      <c r="E450" s="9" t="s">
        <v>4180</v>
      </c>
      <c r="F450" s="9">
        <v>10</v>
      </c>
      <c r="G450" s="9" t="s">
        <v>605</v>
      </c>
      <c r="H450" s="9">
        <v>2</v>
      </c>
      <c r="I450" s="9" t="s">
        <v>39</v>
      </c>
      <c r="J450" s="9" t="s">
        <v>1118</v>
      </c>
    </row>
    <row r="451" spans="1:10" x14ac:dyDescent="0.25">
      <c r="A451" s="9" t="s">
        <v>135</v>
      </c>
      <c r="B451" s="9" t="s">
        <v>4209</v>
      </c>
      <c r="C451" s="9" t="s">
        <v>510</v>
      </c>
      <c r="D451" s="9">
        <v>15.99</v>
      </c>
      <c r="E451" s="9" t="s">
        <v>1129</v>
      </c>
      <c r="F451" s="9">
        <v>10</v>
      </c>
      <c r="G451" s="9" t="s">
        <v>4210</v>
      </c>
      <c r="H451" s="9">
        <v>594</v>
      </c>
      <c r="I451" s="9" t="s">
        <v>4211</v>
      </c>
      <c r="J451" s="9" t="s">
        <v>285</v>
      </c>
    </row>
    <row r="452" spans="1:10" x14ac:dyDescent="0.25">
      <c r="A452" s="9" t="s">
        <v>3482</v>
      </c>
      <c r="B452" s="9" t="s">
        <v>4215</v>
      </c>
      <c r="C452" s="9" t="s">
        <v>12</v>
      </c>
      <c r="D452" s="9">
        <v>10.99</v>
      </c>
      <c r="E452" s="9" t="s">
        <v>522</v>
      </c>
      <c r="F452" s="9">
        <v>10</v>
      </c>
      <c r="G452" s="9" t="s">
        <v>3772</v>
      </c>
      <c r="H452" s="9">
        <v>179</v>
      </c>
      <c r="I452" s="9" t="s">
        <v>4216</v>
      </c>
      <c r="J452" s="9" t="s">
        <v>524</v>
      </c>
    </row>
    <row r="453" spans="1:10" x14ac:dyDescent="0.25">
      <c r="A453" s="9" t="s">
        <v>135</v>
      </c>
      <c r="B453" s="9" t="s">
        <v>4221</v>
      </c>
      <c r="C453" s="9" t="s">
        <v>510</v>
      </c>
      <c r="D453" s="9">
        <v>16.989999999999998</v>
      </c>
      <c r="E453" s="9" t="s">
        <v>2764</v>
      </c>
      <c r="F453" s="9">
        <v>10</v>
      </c>
      <c r="G453" s="9" t="s">
        <v>4222</v>
      </c>
      <c r="H453" s="9">
        <v>404</v>
      </c>
      <c r="I453" s="9" t="s">
        <v>4223</v>
      </c>
      <c r="J453" s="9" t="s">
        <v>514</v>
      </c>
    </row>
    <row r="454" spans="1:10" x14ac:dyDescent="0.25">
      <c r="A454" s="9" t="s">
        <v>200</v>
      </c>
      <c r="B454" s="9" t="s">
        <v>4228</v>
      </c>
      <c r="C454" s="9" t="s">
        <v>657</v>
      </c>
      <c r="D454" s="9">
        <v>159.99</v>
      </c>
      <c r="E454" s="9" t="s">
        <v>4229</v>
      </c>
      <c r="F454" s="9">
        <v>10</v>
      </c>
      <c r="G454" s="9" t="s">
        <v>942</v>
      </c>
      <c r="H454" s="9">
        <v>30</v>
      </c>
      <c r="I454" s="9" t="s">
        <v>4230</v>
      </c>
      <c r="J454" s="9" t="s">
        <v>1161</v>
      </c>
    </row>
    <row r="455" spans="1:10" x14ac:dyDescent="0.25">
      <c r="A455" s="11" t="s">
        <v>4231</v>
      </c>
      <c r="B455" s="11" t="s">
        <v>4232</v>
      </c>
      <c r="C455" s="11" t="s">
        <v>4233</v>
      </c>
      <c r="D455" s="11">
        <v>39.950000000000003</v>
      </c>
      <c r="E455" s="11" t="s">
        <v>1635</v>
      </c>
      <c r="F455" s="11">
        <v>10</v>
      </c>
      <c r="G455" s="11" t="s">
        <v>4234</v>
      </c>
      <c r="H455" s="11">
        <v>353</v>
      </c>
      <c r="I455" s="11" t="s">
        <v>4235</v>
      </c>
      <c r="J455" s="11" t="s">
        <v>4236</v>
      </c>
    </row>
    <row r="456" spans="1:10" x14ac:dyDescent="0.25">
      <c r="A456" s="9" t="s">
        <v>4237</v>
      </c>
      <c r="B456" s="9" t="s">
        <v>4238</v>
      </c>
      <c r="C456" s="9" t="s">
        <v>55</v>
      </c>
      <c r="D456" s="9">
        <v>13.66</v>
      </c>
      <c r="E456" s="9" t="s">
        <v>4239</v>
      </c>
      <c r="F456" s="9">
        <v>10</v>
      </c>
      <c r="G456" s="9" t="s">
        <v>4240</v>
      </c>
      <c r="H456" s="9">
        <v>552</v>
      </c>
      <c r="I456" s="9" t="s">
        <v>4241</v>
      </c>
      <c r="J456" s="9" t="s">
        <v>4242</v>
      </c>
    </row>
    <row r="457" spans="1:10" x14ac:dyDescent="0.25">
      <c r="A457" s="11" t="s">
        <v>10</v>
      </c>
      <c r="B457" s="11" t="s">
        <v>4243</v>
      </c>
      <c r="C457" s="11" t="s">
        <v>55</v>
      </c>
      <c r="D457" s="11">
        <v>54.99</v>
      </c>
      <c r="E457" s="11" t="s">
        <v>273</v>
      </c>
      <c r="F457" s="11">
        <v>10</v>
      </c>
      <c r="G457" s="11" t="s">
        <v>4244</v>
      </c>
      <c r="H457" s="11">
        <v>780</v>
      </c>
      <c r="I457" s="11" t="s">
        <v>4245</v>
      </c>
      <c r="J457" s="11" t="s">
        <v>524</v>
      </c>
    </row>
    <row r="458" spans="1:10" x14ac:dyDescent="0.25">
      <c r="A458" s="9" t="s">
        <v>135</v>
      </c>
      <c r="B458" s="9" t="s">
        <v>4135</v>
      </c>
      <c r="C458" s="9" t="s">
        <v>510</v>
      </c>
      <c r="D458" s="9">
        <v>14.99</v>
      </c>
      <c r="E458" s="9" t="s">
        <v>1859</v>
      </c>
      <c r="F458" s="9">
        <v>10</v>
      </c>
      <c r="G458" s="9" t="s">
        <v>4246</v>
      </c>
      <c r="H458" s="9">
        <v>358</v>
      </c>
      <c r="I458" s="9" t="s">
        <v>4247</v>
      </c>
      <c r="J458" s="9" t="s">
        <v>285</v>
      </c>
    </row>
    <row r="459" spans="1:10" x14ac:dyDescent="0.25">
      <c r="A459" s="9" t="s">
        <v>525</v>
      </c>
      <c r="B459" s="9" t="s">
        <v>4109</v>
      </c>
      <c r="C459" s="9" t="s">
        <v>55</v>
      </c>
      <c r="D459" s="9">
        <v>59.99</v>
      </c>
      <c r="E459" s="9" t="s">
        <v>25</v>
      </c>
      <c r="F459" s="9">
        <v>10</v>
      </c>
      <c r="G459" s="9" t="s">
        <v>374</v>
      </c>
      <c r="H459" s="9">
        <v>14</v>
      </c>
      <c r="I459" s="9" t="s">
        <v>4265</v>
      </c>
      <c r="J459" s="9" t="s">
        <v>458</v>
      </c>
    </row>
    <row r="460" spans="1:10" x14ac:dyDescent="0.25">
      <c r="A460" s="9" t="s">
        <v>135</v>
      </c>
      <c r="B460" s="9" t="s">
        <v>4270</v>
      </c>
      <c r="C460" s="9" t="s">
        <v>55</v>
      </c>
      <c r="D460" s="9">
        <v>13.86</v>
      </c>
      <c r="E460" s="9" t="s">
        <v>4271</v>
      </c>
      <c r="F460" s="9">
        <v>10</v>
      </c>
      <c r="G460" s="9" t="s">
        <v>4272</v>
      </c>
      <c r="H460" s="9">
        <v>1146</v>
      </c>
      <c r="I460" s="9" t="s">
        <v>4273</v>
      </c>
      <c r="J460" s="9" t="s">
        <v>4274</v>
      </c>
    </row>
    <row r="461" spans="1:10" x14ac:dyDescent="0.25">
      <c r="A461" s="11" t="s">
        <v>520</v>
      </c>
      <c r="B461" s="11" t="s">
        <v>4281</v>
      </c>
      <c r="C461" s="11" t="s">
        <v>55</v>
      </c>
      <c r="D461" s="11">
        <v>79.989999999999995</v>
      </c>
      <c r="E461" s="11" t="s">
        <v>4282</v>
      </c>
      <c r="F461" s="11">
        <v>10</v>
      </c>
      <c r="G461" s="11" t="s">
        <v>4283</v>
      </c>
      <c r="H461" s="11">
        <v>316</v>
      </c>
      <c r="I461" s="11" t="s">
        <v>4284</v>
      </c>
      <c r="J461" s="11" t="s">
        <v>4285</v>
      </c>
    </row>
    <row r="462" spans="1:10" x14ac:dyDescent="0.25">
      <c r="A462" s="9" t="s">
        <v>47</v>
      </c>
      <c r="B462" s="9" t="s">
        <v>4286</v>
      </c>
      <c r="C462" s="9" t="s">
        <v>12</v>
      </c>
      <c r="D462" s="9">
        <v>69.989999999999995</v>
      </c>
      <c r="E462" s="9" t="s">
        <v>1694</v>
      </c>
      <c r="F462" s="9">
        <v>10</v>
      </c>
      <c r="G462" s="9" t="s">
        <v>3894</v>
      </c>
      <c r="H462" s="9">
        <v>157</v>
      </c>
      <c r="I462" s="9" t="s">
        <v>4287</v>
      </c>
      <c r="J462" s="9" t="s">
        <v>4288</v>
      </c>
    </row>
    <row r="463" spans="1:10" x14ac:dyDescent="0.25">
      <c r="A463" s="11" t="s">
        <v>4324</v>
      </c>
      <c r="B463" s="11" t="s">
        <v>4325</v>
      </c>
      <c r="C463" s="11" t="s">
        <v>4326</v>
      </c>
      <c r="D463" s="11">
        <v>125</v>
      </c>
      <c r="E463" s="11" t="s">
        <v>4327</v>
      </c>
      <c r="F463" s="11">
        <v>10</v>
      </c>
      <c r="G463" s="11" t="s">
        <v>1684</v>
      </c>
      <c r="H463" s="11">
        <v>28</v>
      </c>
      <c r="I463" s="11" t="s">
        <v>4328</v>
      </c>
      <c r="J463" s="11" t="s">
        <v>4329</v>
      </c>
    </row>
    <row r="464" spans="1:10" x14ac:dyDescent="0.25">
      <c r="A464" s="9" t="s">
        <v>135</v>
      </c>
      <c r="B464" s="9" t="s">
        <v>4135</v>
      </c>
      <c r="C464" s="9" t="s">
        <v>510</v>
      </c>
      <c r="D464" s="9">
        <v>15.99</v>
      </c>
      <c r="E464" s="9" t="s">
        <v>1129</v>
      </c>
      <c r="F464" s="9">
        <v>10</v>
      </c>
      <c r="G464" s="9" t="s">
        <v>374</v>
      </c>
      <c r="H464" s="9">
        <v>14</v>
      </c>
      <c r="I464" s="9" t="s">
        <v>4337</v>
      </c>
      <c r="J464" s="9" t="s">
        <v>285</v>
      </c>
    </row>
    <row r="465" spans="1:10" x14ac:dyDescent="0.25">
      <c r="A465" s="9" t="s">
        <v>117</v>
      </c>
      <c r="B465" s="9" t="s">
        <v>4342</v>
      </c>
      <c r="C465" s="9" t="s">
        <v>12</v>
      </c>
      <c r="D465" s="9">
        <v>11</v>
      </c>
      <c r="E465" s="9" t="s">
        <v>119</v>
      </c>
      <c r="F465" s="9">
        <v>10</v>
      </c>
      <c r="G465" s="9" t="s">
        <v>4343</v>
      </c>
      <c r="H465" s="9">
        <v>702</v>
      </c>
      <c r="I465" s="9" t="s">
        <v>4344</v>
      </c>
      <c r="J465" s="9" t="s">
        <v>122</v>
      </c>
    </row>
    <row r="466" spans="1:10" x14ac:dyDescent="0.25">
      <c r="A466" s="11" t="s">
        <v>4345</v>
      </c>
      <c r="B466" s="11" t="s">
        <v>4346</v>
      </c>
      <c r="C466" s="11" t="s">
        <v>212</v>
      </c>
      <c r="D466" s="11">
        <v>161.99</v>
      </c>
      <c r="E466" s="11" t="s">
        <v>4347</v>
      </c>
      <c r="F466" s="11">
        <v>10</v>
      </c>
      <c r="G466" s="11" t="s">
        <v>4348</v>
      </c>
      <c r="H466" s="11">
        <v>129</v>
      </c>
      <c r="I466" s="11" t="s">
        <v>4349</v>
      </c>
      <c r="J466" s="11" t="s">
        <v>318</v>
      </c>
    </row>
    <row r="467" spans="1:10" x14ac:dyDescent="0.25">
      <c r="A467" s="9" t="s">
        <v>162</v>
      </c>
      <c r="B467" s="9" t="s">
        <v>4350</v>
      </c>
      <c r="C467" s="9" t="s">
        <v>12</v>
      </c>
      <c r="D467" s="9">
        <v>40.99</v>
      </c>
      <c r="E467" s="9" t="s">
        <v>3707</v>
      </c>
      <c r="F467" s="9">
        <v>10</v>
      </c>
      <c r="G467" s="9" t="s">
        <v>1358</v>
      </c>
      <c r="H467" s="9">
        <v>16</v>
      </c>
      <c r="I467" s="9" t="s">
        <v>4351</v>
      </c>
      <c r="J467" s="9" t="s">
        <v>225</v>
      </c>
    </row>
    <row r="468" spans="1:10" x14ac:dyDescent="0.25">
      <c r="A468" s="9" t="s">
        <v>113</v>
      </c>
      <c r="B468" s="9" t="s">
        <v>4354</v>
      </c>
      <c r="C468" s="9" t="s">
        <v>55</v>
      </c>
      <c r="D468" s="9">
        <v>48.99</v>
      </c>
      <c r="E468" s="9" t="s">
        <v>4355</v>
      </c>
      <c r="F468" s="9">
        <v>10</v>
      </c>
      <c r="G468" s="9" t="s">
        <v>4356</v>
      </c>
      <c r="H468" s="9">
        <v>101</v>
      </c>
      <c r="I468" s="9" t="s">
        <v>4357</v>
      </c>
      <c r="J468" s="9" t="s">
        <v>3096</v>
      </c>
    </row>
    <row r="469" spans="1:10" x14ac:dyDescent="0.25">
      <c r="A469" s="9" t="s">
        <v>162</v>
      </c>
      <c r="B469" s="9" t="s">
        <v>4363</v>
      </c>
      <c r="C469" s="9" t="s">
        <v>12</v>
      </c>
      <c r="D469" s="9">
        <v>65.97</v>
      </c>
      <c r="E469" s="9" t="s">
        <v>4364</v>
      </c>
      <c r="F469" s="9">
        <v>10</v>
      </c>
      <c r="G469" s="9" t="s">
        <v>4365</v>
      </c>
      <c r="H469" s="9">
        <v>37</v>
      </c>
      <c r="I469" s="9" t="s">
        <v>4366</v>
      </c>
      <c r="J469" s="9" t="s">
        <v>524</v>
      </c>
    </row>
    <row r="470" spans="1:10" x14ac:dyDescent="0.25">
      <c r="A470" s="11" t="s">
        <v>4367</v>
      </c>
      <c r="B470" s="11" t="s">
        <v>4368</v>
      </c>
      <c r="C470" s="11" t="s">
        <v>1970</v>
      </c>
      <c r="D470" s="11">
        <v>36.68</v>
      </c>
      <c r="E470" s="11" t="s">
        <v>3450</v>
      </c>
      <c r="F470" s="11">
        <v>10</v>
      </c>
      <c r="G470" s="11" t="s">
        <v>32</v>
      </c>
      <c r="H470" s="11">
        <v>9</v>
      </c>
      <c r="I470" s="11" t="s">
        <v>4369</v>
      </c>
      <c r="J470" s="11" t="s">
        <v>693</v>
      </c>
    </row>
    <row r="471" spans="1:10" x14ac:dyDescent="0.25">
      <c r="A471" s="9" t="s">
        <v>1829</v>
      </c>
      <c r="B471" s="9" t="s">
        <v>4370</v>
      </c>
      <c r="C471" s="9" t="s">
        <v>55</v>
      </c>
      <c r="D471" s="9">
        <v>49.99</v>
      </c>
      <c r="E471" s="9" t="s">
        <v>148</v>
      </c>
      <c r="F471" s="9">
        <v>10</v>
      </c>
      <c r="G471" s="9" t="s">
        <v>4371</v>
      </c>
      <c r="H471" s="9">
        <v>165</v>
      </c>
      <c r="I471" s="9" t="s">
        <v>4372</v>
      </c>
      <c r="J471" s="9" t="s">
        <v>448</v>
      </c>
    </row>
    <row r="472" spans="1:10" x14ac:dyDescent="0.25">
      <c r="A472" s="11" t="s">
        <v>525</v>
      </c>
      <c r="B472" s="11" t="s">
        <v>4379</v>
      </c>
      <c r="C472" s="11" t="s">
        <v>55</v>
      </c>
      <c r="D472" s="11">
        <v>64.989999999999995</v>
      </c>
      <c r="E472" s="11" t="s">
        <v>1742</v>
      </c>
      <c r="F472" s="11">
        <v>10</v>
      </c>
      <c r="G472" s="11" t="s">
        <v>2666</v>
      </c>
      <c r="H472" s="11">
        <v>235</v>
      </c>
      <c r="I472" s="11" t="s">
        <v>4380</v>
      </c>
      <c r="J472" s="11" t="s">
        <v>318</v>
      </c>
    </row>
    <row r="473" spans="1:10" x14ac:dyDescent="0.25">
      <c r="A473" s="9" t="s">
        <v>3951</v>
      </c>
      <c r="B473" s="9" t="s">
        <v>3952</v>
      </c>
      <c r="C473" s="9" t="s">
        <v>510</v>
      </c>
      <c r="D473" s="9">
        <v>6.97</v>
      </c>
      <c r="E473" s="9" t="s">
        <v>4402</v>
      </c>
      <c r="F473" s="9">
        <v>10</v>
      </c>
      <c r="G473" s="9" t="s">
        <v>4403</v>
      </c>
      <c r="H473" s="9">
        <v>803</v>
      </c>
      <c r="I473" s="9" t="s">
        <v>4404</v>
      </c>
      <c r="J473" s="9" t="s">
        <v>1123</v>
      </c>
    </row>
    <row r="474" spans="1:10" x14ac:dyDescent="0.25">
      <c r="A474" s="11" t="s">
        <v>71</v>
      </c>
      <c r="B474" s="11" t="s">
        <v>4405</v>
      </c>
      <c r="C474" s="11" t="s">
        <v>4406</v>
      </c>
      <c r="D474" s="11">
        <v>65.680000000000007</v>
      </c>
      <c r="E474" s="11" t="s">
        <v>4407</v>
      </c>
      <c r="F474" s="11">
        <v>10</v>
      </c>
      <c r="G474" s="11" t="s">
        <v>2682</v>
      </c>
      <c r="H474" s="11">
        <v>11</v>
      </c>
      <c r="I474" s="11" t="s">
        <v>4408</v>
      </c>
      <c r="J474" s="11" t="s">
        <v>349</v>
      </c>
    </row>
    <row r="475" spans="1:10" x14ac:dyDescent="0.25">
      <c r="A475" s="11" t="s">
        <v>3583</v>
      </c>
      <c r="B475" s="11" t="s">
        <v>4411</v>
      </c>
      <c r="C475" s="11" t="s">
        <v>55</v>
      </c>
      <c r="D475" s="11">
        <v>51.99</v>
      </c>
      <c r="E475" s="11" t="s">
        <v>43</v>
      </c>
      <c r="F475" s="11">
        <v>10</v>
      </c>
      <c r="G475" s="11" t="s">
        <v>2105</v>
      </c>
      <c r="H475" s="11">
        <v>73</v>
      </c>
      <c r="I475" s="11" t="s">
        <v>4412</v>
      </c>
      <c r="J475" s="11" t="s">
        <v>499</v>
      </c>
    </row>
    <row r="476" spans="1:10" x14ac:dyDescent="0.25">
      <c r="A476" s="9" t="s">
        <v>807</v>
      </c>
      <c r="B476" s="9" t="s">
        <v>4433</v>
      </c>
      <c r="C476" s="9" t="s">
        <v>12</v>
      </c>
      <c r="D476" s="9">
        <v>27.3</v>
      </c>
      <c r="E476" s="9" t="s">
        <v>4434</v>
      </c>
      <c r="F476" s="9">
        <v>10</v>
      </c>
      <c r="G476" s="9" t="s">
        <v>3772</v>
      </c>
      <c r="H476" s="9">
        <v>179</v>
      </c>
      <c r="I476" s="9" t="s">
        <v>793</v>
      </c>
      <c r="J476" s="9" t="s">
        <v>177</v>
      </c>
    </row>
    <row r="477" spans="1:10" x14ac:dyDescent="0.25">
      <c r="A477" s="11" t="s">
        <v>135</v>
      </c>
      <c r="B477" s="11" t="s">
        <v>4435</v>
      </c>
      <c r="C477" s="11" t="s">
        <v>510</v>
      </c>
      <c r="D477" s="11">
        <v>48</v>
      </c>
      <c r="E477" s="11" t="s">
        <v>1557</v>
      </c>
      <c r="F477" s="11">
        <v>10</v>
      </c>
      <c r="G477" s="11" t="s">
        <v>965</v>
      </c>
      <c r="H477" s="11">
        <v>7</v>
      </c>
      <c r="I477" s="11" t="s">
        <v>39</v>
      </c>
      <c r="J477" s="11" t="s">
        <v>1559</v>
      </c>
    </row>
    <row r="478" spans="1:10" x14ac:dyDescent="0.25">
      <c r="A478" s="9" t="s">
        <v>2266</v>
      </c>
      <c r="B478" s="9" t="s">
        <v>4436</v>
      </c>
      <c r="C478" s="9" t="s">
        <v>1970</v>
      </c>
      <c r="D478" s="9">
        <v>45.68</v>
      </c>
      <c r="E478" s="9" t="s">
        <v>4437</v>
      </c>
      <c r="F478" s="9">
        <v>10</v>
      </c>
      <c r="G478" s="9" t="s">
        <v>1201</v>
      </c>
      <c r="H478" s="9">
        <v>5</v>
      </c>
      <c r="I478" s="9" t="s">
        <v>4438</v>
      </c>
      <c r="J478" s="9" t="s">
        <v>349</v>
      </c>
    </row>
    <row r="479" spans="1:10" x14ac:dyDescent="0.25">
      <c r="A479" s="11" t="s">
        <v>4345</v>
      </c>
      <c r="B479" s="11" t="s">
        <v>4439</v>
      </c>
      <c r="C479" s="11" t="s">
        <v>12</v>
      </c>
      <c r="D479" s="11">
        <v>159.99</v>
      </c>
      <c r="E479" s="11" t="s">
        <v>4440</v>
      </c>
      <c r="F479" s="11">
        <v>10</v>
      </c>
      <c r="G479" s="11" t="s">
        <v>3368</v>
      </c>
      <c r="H479" s="11">
        <v>160</v>
      </c>
      <c r="I479" s="11" t="s">
        <v>4441</v>
      </c>
      <c r="J479" s="11" t="s">
        <v>318</v>
      </c>
    </row>
    <row r="480" spans="1:10" x14ac:dyDescent="0.25">
      <c r="A480" s="9" t="s">
        <v>135</v>
      </c>
      <c r="B480" s="9" t="s">
        <v>3940</v>
      </c>
      <c r="C480" s="9" t="s">
        <v>510</v>
      </c>
      <c r="D480" s="9">
        <v>17.989999999999998</v>
      </c>
      <c r="E480" s="9" t="s">
        <v>4278</v>
      </c>
      <c r="F480" s="9">
        <v>10</v>
      </c>
      <c r="G480" s="9" t="s">
        <v>197</v>
      </c>
      <c r="H480" s="9">
        <v>3</v>
      </c>
      <c r="I480" s="9" t="s">
        <v>4442</v>
      </c>
      <c r="J480" s="9" t="s">
        <v>4443</v>
      </c>
    </row>
    <row r="481" spans="1:10" x14ac:dyDescent="0.25">
      <c r="A481" s="11" t="s">
        <v>1190</v>
      </c>
      <c r="B481" s="11" t="s">
        <v>4444</v>
      </c>
      <c r="C481" s="11" t="s">
        <v>55</v>
      </c>
      <c r="D481" s="11">
        <v>35.99</v>
      </c>
      <c r="E481" s="11" t="s">
        <v>1427</v>
      </c>
      <c r="F481" s="11">
        <v>10</v>
      </c>
      <c r="G481" s="11" t="s">
        <v>4445</v>
      </c>
      <c r="H481" s="11">
        <v>4520</v>
      </c>
      <c r="I481" s="11" t="s">
        <v>4446</v>
      </c>
      <c r="J481" s="11" t="s">
        <v>177</v>
      </c>
    </row>
    <row r="482" spans="1:10" x14ac:dyDescent="0.25">
      <c r="A482" s="9" t="s">
        <v>418</v>
      </c>
      <c r="B482" s="9" t="s">
        <v>4447</v>
      </c>
      <c r="C482" s="9" t="s">
        <v>12</v>
      </c>
      <c r="D482" s="9">
        <v>20</v>
      </c>
      <c r="E482" s="9" t="s">
        <v>1010</v>
      </c>
      <c r="F482" s="9">
        <v>10</v>
      </c>
      <c r="G482" s="9" t="s">
        <v>38</v>
      </c>
      <c r="H482" s="9"/>
      <c r="I482" s="9" t="s">
        <v>39</v>
      </c>
      <c r="J482" s="9" t="s">
        <v>422</v>
      </c>
    </row>
    <row r="483" spans="1:10" x14ac:dyDescent="0.25">
      <c r="A483" s="9" t="s">
        <v>3951</v>
      </c>
      <c r="B483" s="9" t="s">
        <v>4451</v>
      </c>
      <c r="C483" s="9" t="s">
        <v>4452</v>
      </c>
      <c r="D483" s="9">
        <v>11.99</v>
      </c>
      <c r="E483" s="9" t="s">
        <v>2215</v>
      </c>
      <c r="F483" s="9">
        <v>10</v>
      </c>
      <c r="G483" s="9" t="s">
        <v>2682</v>
      </c>
      <c r="H483" s="9">
        <v>11</v>
      </c>
      <c r="I483" s="9" t="s">
        <v>4453</v>
      </c>
      <c r="J483" s="9" t="s">
        <v>1123</v>
      </c>
    </row>
    <row r="484" spans="1:10" x14ac:dyDescent="0.25">
      <c r="A484" s="11" t="s">
        <v>525</v>
      </c>
      <c r="B484" s="11" t="s">
        <v>4465</v>
      </c>
      <c r="C484" s="11" t="s">
        <v>55</v>
      </c>
      <c r="D484" s="11">
        <v>29.99</v>
      </c>
      <c r="E484" s="11" t="s">
        <v>37</v>
      </c>
      <c r="F484" s="11">
        <v>10</v>
      </c>
      <c r="G484" s="11" t="s">
        <v>4466</v>
      </c>
      <c r="H484" s="11">
        <v>410</v>
      </c>
      <c r="I484" s="11" t="s">
        <v>4467</v>
      </c>
      <c r="J484" s="11" t="s">
        <v>4468</v>
      </c>
    </row>
    <row r="485" spans="1:10" x14ac:dyDescent="0.25">
      <c r="A485" s="9" t="s">
        <v>1766</v>
      </c>
      <c r="B485" s="9" t="s">
        <v>4484</v>
      </c>
      <c r="C485" s="9" t="s">
        <v>55</v>
      </c>
      <c r="D485" s="9">
        <v>30.99</v>
      </c>
      <c r="E485" s="9" t="s">
        <v>4485</v>
      </c>
      <c r="F485" s="9">
        <v>10</v>
      </c>
      <c r="G485" s="9" t="s">
        <v>4486</v>
      </c>
      <c r="H485" s="9">
        <v>866</v>
      </c>
      <c r="I485" s="9" t="s">
        <v>4487</v>
      </c>
      <c r="J485" s="9" t="s">
        <v>661</v>
      </c>
    </row>
    <row r="486" spans="1:10" x14ac:dyDescent="0.25">
      <c r="A486" s="11" t="s">
        <v>2260</v>
      </c>
      <c r="B486" s="11" t="s">
        <v>4488</v>
      </c>
      <c r="C486" s="11" t="s">
        <v>55</v>
      </c>
      <c r="D486" s="11">
        <v>29.99</v>
      </c>
      <c r="E486" s="11" t="s">
        <v>37</v>
      </c>
      <c r="F486" s="11">
        <v>10</v>
      </c>
      <c r="G486" s="11" t="s">
        <v>4489</v>
      </c>
      <c r="H486" s="11">
        <v>471</v>
      </c>
      <c r="I486" s="11" t="s">
        <v>4490</v>
      </c>
      <c r="J486" s="11" t="s">
        <v>318</v>
      </c>
    </row>
    <row r="487" spans="1:10" x14ac:dyDescent="0.25">
      <c r="A487" s="11" t="s">
        <v>4518</v>
      </c>
      <c r="B487" s="11" t="s">
        <v>4519</v>
      </c>
      <c r="C487" s="11" t="s">
        <v>385</v>
      </c>
      <c r="D487" s="11">
        <v>13.5</v>
      </c>
      <c r="E487" s="11" t="s">
        <v>4520</v>
      </c>
      <c r="F487" s="11">
        <v>10</v>
      </c>
      <c r="G487" s="11" t="s">
        <v>3941</v>
      </c>
      <c r="H487" s="11">
        <v>17</v>
      </c>
      <c r="I487" s="11" t="s">
        <v>4521</v>
      </c>
      <c r="J487" s="11" t="s">
        <v>2976</v>
      </c>
    </row>
    <row r="488" spans="1:10" x14ac:dyDescent="0.25">
      <c r="A488" s="9" t="s">
        <v>117</v>
      </c>
      <c r="B488" s="9" t="s">
        <v>4529</v>
      </c>
      <c r="C488" s="9" t="s">
        <v>1970</v>
      </c>
      <c r="D488" s="9">
        <v>50.08</v>
      </c>
      <c r="E488" s="9" t="s">
        <v>4530</v>
      </c>
      <c r="F488" s="9">
        <v>10</v>
      </c>
      <c r="G488" s="9" t="s">
        <v>4531</v>
      </c>
      <c r="H488" s="9">
        <v>182</v>
      </c>
      <c r="I488" s="9" t="s">
        <v>4532</v>
      </c>
      <c r="J488" s="9" t="s">
        <v>96</v>
      </c>
    </row>
    <row r="489" spans="1:10" x14ac:dyDescent="0.25">
      <c r="A489" s="9" t="s">
        <v>3583</v>
      </c>
      <c r="B489" s="9" t="s">
        <v>4536</v>
      </c>
      <c r="C489" s="9" t="s">
        <v>55</v>
      </c>
      <c r="D489" s="9">
        <v>12.2</v>
      </c>
      <c r="E489" s="9" t="s">
        <v>4537</v>
      </c>
      <c r="F489" s="9">
        <v>10</v>
      </c>
      <c r="G489" s="9" t="s">
        <v>1201</v>
      </c>
      <c r="H489" s="9">
        <v>5</v>
      </c>
      <c r="I489" s="9" t="s">
        <v>4538</v>
      </c>
      <c r="J489" s="9" t="s">
        <v>318</v>
      </c>
    </row>
    <row r="490" spans="1:10" x14ac:dyDescent="0.25">
      <c r="A490" s="9" t="s">
        <v>540</v>
      </c>
      <c r="B490" s="9" t="s">
        <v>4551</v>
      </c>
      <c r="C490" s="9" t="s">
        <v>55</v>
      </c>
      <c r="D490" s="9">
        <v>25.98</v>
      </c>
      <c r="E490" s="9" t="s">
        <v>2389</v>
      </c>
      <c r="F490" s="9">
        <v>10</v>
      </c>
      <c r="G490" s="9" t="s">
        <v>4552</v>
      </c>
      <c r="H490" s="9">
        <v>1536</v>
      </c>
      <c r="I490" s="9" t="s">
        <v>4528</v>
      </c>
      <c r="J490" s="9" t="s">
        <v>177</v>
      </c>
    </row>
    <row r="491" spans="1:10" x14ac:dyDescent="0.25">
      <c r="A491" s="9" t="s">
        <v>3482</v>
      </c>
      <c r="B491" s="9" t="s">
        <v>4567</v>
      </c>
      <c r="C491" s="9" t="s">
        <v>55</v>
      </c>
      <c r="D491" s="9">
        <v>10.99</v>
      </c>
      <c r="E491" s="9" t="s">
        <v>522</v>
      </c>
      <c r="F491" s="9">
        <v>10</v>
      </c>
      <c r="G491" s="9" t="s">
        <v>4568</v>
      </c>
      <c r="H491" s="9">
        <v>1044</v>
      </c>
      <c r="I491" s="9" t="s">
        <v>4569</v>
      </c>
      <c r="J491" s="9" t="s">
        <v>524</v>
      </c>
    </row>
    <row r="492" spans="1:10" x14ac:dyDescent="0.25">
      <c r="A492" s="9" t="s">
        <v>53</v>
      </c>
      <c r="B492" s="9" t="s">
        <v>4573</v>
      </c>
      <c r="C492" s="9" t="s">
        <v>55</v>
      </c>
      <c r="D492" s="9">
        <v>44.94</v>
      </c>
      <c r="E492" s="9" t="s">
        <v>4574</v>
      </c>
      <c r="F492" s="9">
        <v>10</v>
      </c>
      <c r="G492" s="9" t="s">
        <v>4575</v>
      </c>
      <c r="H492" s="9">
        <v>21310</v>
      </c>
      <c r="I492" s="9" t="s">
        <v>4576</v>
      </c>
      <c r="J492" s="9" t="s">
        <v>177</v>
      </c>
    </row>
    <row r="493" spans="1:10" x14ac:dyDescent="0.25">
      <c r="A493" s="11" t="s">
        <v>520</v>
      </c>
      <c r="B493" s="11" t="s">
        <v>4577</v>
      </c>
      <c r="C493" s="11" t="s">
        <v>12</v>
      </c>
      <c r="D493" s="11">
        <v>18.989999999999998</v>
      </c>
      <c r="E493" s="11" t="s">
        <v>2366</v>
      </c>
      <c r="F493" s="11">
        <v>10</v>
      </c>
      <c r="G493" s="11" t="s">
        <v>620</v>
      </c>
      <c r="H493" s="11">
        <v>8</v>
      </c>
      <c r="I493" s="11" t="s">
        <v>4578</v>
      </c>
      <c r="J493" s="11" t="s">
        <v>318</v>
      </c>
    </row>
    <row r="494" spans="1:10" x14ac:dyDescent="0.25">
      <c r="A494" s="9" t="s">
        <v>1334</v>
      </c>
      <c r="B494" s="9" t="s">
        <v>4579</v>
      </c>
      <c r="C494" s="9" t="s">
        <v>55</v>
      </c>
      <c r="D494" s="9">
        <v>17.95</v>
      </c>
      <c r="E494" s="9" t="s">
        <v>4580</v>
      </c>
      <c r="F494" s="9">
        <v>10</v>
      </c>
      <c r="G494" s="9" t="s">
        <v>4581</v>
      </c>
      <c r="H494" s="9">
        <v>75</v>
      </c>
      <c r="I494" s="9" t="s">
        <v>4582</v>
      </c>
      <c r="J494" s="9" t="s">
        <v>4583</v>
      </c>
    </row>
    <row r="495" spans="1:10" x14ac:dyDescent="0.25">
      <c r="A495" s="9" t="s">
        <v>418</v>
      </c>
      <c r="B495" s="9" t="s">
        <v>4595</v>
      </c>
      <c r="C495" s="9" t="s">
        <v>12</v>
      </c>
      <c r="D495" s="9">
        <v>15</v>
      </c>
      <c r="E495" s="9" t="s">
        <v>1516</v>
      </c>
      <c r="F495" s="9">
        <v>10</v>
      </c>
      <c r="G495" s="9" t="s">
        <v>709</v>
      </c>
      <c r="H495" s="9">
        <v>12</v>
      </c>
      <c r="I495" s="9" t="s">
        <v>4596</v>
      </c>
      <c r="J495" s="9" t="s">
        <v>422</v>
      </c>
    </row>
    <row r="496" spans="1:10" x14ac:dyDescent="0.25">
      <c r="A496" s="11" t="s">
        <v>1190</v>
      </c>
      <c r="B496" s="11" t="s">
        <v>4597</v>
      </c>
      <c r="C496" s="11" t="s">
        <v>55</v>
      </c>
      <c r="D496" s="11">
        <v>49.99</v>
      </c>
      <c r="E496" s="11" t="s">
        <v>623</v>
      </c>
      <c r="F496" s="11">
        <v>10</v>
      </c>
      <c r="G496" s="11" t="s">
        <v>1451</v>
      </c>
      <c r="H496" s="11">
        <v>243</v>
      </c>
      <c r="I496" s="11" t="s">
        <v>4598</v>
      </c>
      <c r="J496" s="11" t="s">
        <v>318</v>
      </c>
    </row>
    <row r="497" spans="1:10" x14ac:dyDescent="0.25">
      <c r="A497" s="9" t="s">
        <v>4590</v>
      </c>
      <c r="B497" s="9" t="s">
        <v>4608</v>
      </c>
      <c r="C497" s="9" t="s">
        <v>55</v>
      </c>
      <c r="D497" s="9">
        <v>22.24</v>
      </c>
      <c r="E497" s="9" t="s">
        <v>4609</v>
      </c>
      <c r="F497" s="9">
        <v>10</v>
      </c>
      <c r="G497" s="9" t="s">
        <v>4610</v>
      </c>
      <c r="H497" s="9">
        <v>1424</v>
      </c>
      <c r="I497" s="9" t="s">
        <v>4611</v>
      </c>
      <c r="J497" s="9" t="s">
        <v>177</v>
      </c>
    </row>
    <row r="498" spans="1:10" x14ac:dyDescent="0.25">
      <c r="A498" s="9" t="s">
        <v>327</v>
      </c>
      <c r="B498" s="9" t="s">
        <v>4633</v>
      </c>
      <c r="C498" s="9" t="s">
        <v>55</v>
      </c>
      <c r="D498" s="9">
        <v>59.99</v>
      </c>
      <c r="E498" s="9" t="s">
        <v>31</v>
      </c>
      <c r="F498" s="9">
        <v>10</v>
      </c>
      <c r="G498" s="9" t="s">
        <v>4634</v>
      </c>
      <c r="H498" s="9">
        <v>221</v>
      </c>
      <c r="I498" s="9" t="s">
        <v>4635</v>
      </c>
      <c r="J498" s="9" t="s">
        <v>524</v>
      </c>
    </row>
    <row r="499" spans="1:10" x14ac:dyDescent="0.25">
      <c r="A499" s="9" t="s">
        <v>3396</v>
      </c>
      <c r="B499" s="9" t="s">
        <v>4647</v>
      </c>
      <c r="C499" s="9" t="s">
        <v>55</v>
      </c>
      <c r="D499" s="9">
        <v>54.91</v>
      </c>
      <c r="E499" s="9" t="s">
        <v>4648</v>
      </c>
      <c r="F499" s="9">
        <v>10</v>
      </c>
      <c r="G499" s="9" t="s">
        <v>4649</v>
      </c>
      <c r="H499" s="9">
        <v>2206</v>
      </c>
      <c r="I499" s="9" t="s">
        <v>4650</v>
      </c>
      <c r="J499" s="9" t="s">
        <v>177</v>
      </c>
    </row>
    <row r="500" spans="1:10" x14ac:dyDescent="0.25">
      <c r="A500" s="11" t="s">
        <v>152</v>
      </c>
      <c r="B500" s="11" t="s">
        <v>4651</v>
      </c>
      <c r="C500" s="11" t="s">
        <v>12</v>
      </c>
      <c r="D500" s="11">
        <v>124.96</v>
      </c>
      <c r="E500" s="11" t="s">
        <v>4652</v>
      </c>
      <c r="F500" s="11">
        <v>10</v>
      </c>
      <c r="G500" s="11" t="s">
        <v>4653</v>
      </c>
      <c r="H500" s="11">
        <v>151</v>
      </c>
      <c r="I500" s="11" t="s">
        <v>4654</v>
      </c>
      <c r="J500" s="11" t="s">
        <v>177</v>
      </c>
    </row>
    <row r="501" spans="1:10" x14ac:dyDescent="0.25">
      <c r="A501" s="9" t="s">
        <v>1824</v>
      </c>
      <c r="B501" s="9" t="s">
        <v>4660</v>
      </c>
      <c r="C501" s="9" t="s">
        <v>55</v>
      </c>
      <c r="D501" s="9">
        <v>99.99</v>
      </c>
      <c r="E501" s="9" t="s">
        <v>169</v>
      </c>
      <c r="F501" s="9">
        <v>10</v>
      </c>
      <c r="G501" s="9" t="s">
        <v>1126</v>
      </c>
      <c r="H501" s="9">
        <v>65</v>
      </c>
      <c r="I501" s="9" t="s">
        <v>4661</v>
      </c>
      <c r="J501" s="9" t="s">
        <v>318</v>
      </c>
    </row>
    <row r="502" spans="1:10" x14ac:dyDescent="0.25">
      <c r="A502" s="11" t="s">
        <v>4666</v>
      </c>
      <c r="B502" s="11" t="s">
        <v>4667</v>
      </c>
      <c r="C502" s="11" t="s">
        <v>12</v>
      </c>
      <c r="D502" s="11">
        <v>21.95</v>
      </c>
      <c r="E502" s="11" t="s">
        <v>1036</v>
      </c>
      <c r="F502" s="11">
        <v>10</v>
      </c>
      <c r="G502" s="11" t="s">
        <v>4668</v>
      </c>
      <c r="H502" s="11">
        <v>448</v>
      </c>
      <c r="I502" s="11" t="s">
        <v>4669</v>
      </c>
      <c r="J502" s="11" t="s">
        <v>754</v>
      </c>
    </row>
    <row r="503" spans="1:10" x14ac:dyDescent="0.25">
      <c r="A503" s="9" t="s">
        <v>525</v>
      </c>
      <c r="B503" s="9" t="s">
        <v>4670</v>
      </c>
      <c r="C503" s="9" t="s">
        <v>55</v>
      </c>
      <c r="D503" s="9">
        <v>29.99</v>
      </c>
      <c r="E503" s="9" t="s">
        <v>37</v>
      </c>
      <c r="F503" s="9">
        <v>10</v>
      </c>
      <c r="G503" s="9" t="s">
        <v>4671</v>
      </c>
      <c r="H503" s="9">
        <v>588</v>
      </c>
      <c r="I503" s="9" t="s">
        <v>4672</v>
      </c>
      <c r="J503" s="9" t="s">
        <v>225</v>
      </c>
    </row>
    <row r="504" spans="1:10" x14ac:dyDescent="0.25">
      <c r="A504" s="9" t="s">
        <v>1891</v>
      </c>
      <c r="B504" s="9" t="s">
        <v>4677</v>
      </c>
      <c r="C504" s="9" t="s">
        <v>104</v>
      </c>
      <c r="D504" s="9">
        <v>259.08999999999997</v>
      </c>
      <c r="E504" s="9" t="s">
        <v>4678</v>
      </c>
      <c r="F504" s="9">
        <v>10</v>
      </c>
      <c r="G504" s="9" t="s">
        <v>4679</v>
      </c>
      <c r="H504" s="9">
        <v>456</v>
      </c>
      <c r="I504" s="9" t="s">
        <v>4680</v>
      </c>
      <c r="J504" s="9" t="s">
        <v>96</v>
      </c>
    </row>
    <row r="505" spans="1:10" x14ac:dyDescent="0.25">
      <c r="A505" s="9" t="s">
        <v>53</v>
      </c>
      <c r="B505" s="9" t="s">
        <v>4699</v>
      </c>
      <c r="C505" s="9" t="s">
        <v>55</v>
      </c>
      <c r="D505" s="9">
        <v>8.84</v>
      </c>
      <c r="E505" s="9" t="s">
        <v>4700</v>
      </c>
      <c r="F505" s="9">
        <v>10</v>
      </c>
      <c r="G505" s="9" t="s">
        <v>4701</v>
      </c>
      <c r="H505" s="9">
        <v>9410</v>
      </c>
      <c r="I505" s="9" t="s">
        <v>4702</v>
      </c>
      <c r="J505" s="9" t="s">
        <v>177</v>
      </c>
    </row>
    <row r="506" spans="1:10" x14ac:dyDescent="0.25">
      <c r="A506" s="11" t="s">
        <v>3583</v>
      </c>
      <c r="B506" s="11" t="s">
        <v>4703</v>
      </c>
      <c r="C506" s="11" t="s">
        <v>12</v>
      </c>
      <c r="D506" s="11">
        <v>94.99</v>
      </c>
      <c r="E506" s="11" t="s">
        <v>3446</v>
      </c>
      <c r="F506" s="11">
        <v>10</v>
      </c>
      <c r="G506" s="11" t="s">
        <v>4704</v>
      </c>
      <c r="H506" s="11">
        <v>1024</v>
      </c>
      <c r="I506" s="11" t="s">
        <v>4705</v>
      </c>
      <c r="J506" s="11" t="s">
        <v>524</v>
      </c>
    </row>
    <row r="507" spans="1:10" x14ac:dyDescent="0.25">
      <c r="A507" s="9" t="s">
        <v>71</v>
      </c>
      <c r="B507" s="9" t="s">
        <v>4706</v>
      </c>
      <c r="C507" s="9" t="s">
        <v>510</v>
      </c>
      <c r="D507" s="9">
        <v>94.99</v>
      </c>
      <c r="E507" s="9" t="s">
        <v>4707</v>
      </c>
      <c r="F507" s="9">
        <v>10</v>
      </c>
      <c r="G507" s="9" t="s">
        <v>4708</v>
      </c>
      <c r="H507" s="9">
        <v>581</v>
      </c>
      <c r="I507" s="9" t="s">
        <v>4709</v>
      </c>
      <c r="J507" s="9" t="s">
        <v>318</v>
      </c>
    </row>
    <row r="508" spans="1:10" x14ac:dyDescent="0.25">
      <c r="A508" s="9" t="s">
        <v>3583</v>
      </c>
      <c r="B508" s="9" t="s">
        <v>4720</v>
      </c>
      <c r="C508" s="9" t="s">
        <v>55</v>
      </c>
      <c r="D508" s="9">
        <v>51.99</v>
      </c>
      <c r="E508" s="9" t="s">
        <v>43</v>
      </c>
      <c r="F508" s="9">
        <v>10</v>
      </c>
      <c r="G508" s="9" t="s">
        <v>4721</v>
      </c>
      <c r="H508" s="9">
        <v>248</v>
      </c>
      <c r="I508" s="9" t="s">
        <v>4722</v>
      </c>
      <c r="J508" s="9" t="s">
        <v>225</v>
      </c>
    </row>
    <row r="509" spans="1:10" x14ac:dyDescent="0.25">
      <c r="A509" s="11" t="s">
        <v>4729</v>
      </c>
      <c r="B509" s="11" t="s">
        <v>4730</v>
      </c>
      <c r="C509" s="11" t="s">
        <v>104</v>
      </c>
      <c r="D509" s="11">
        <v>57.46</v>
      </c>
      <c r="E509" s="11" t="s">
        <v>4731</v>
      </c>
      <c r="F509" s="11">
        <v>10</v>
      </c>
      <c r="G509" s="11" t="s">
        <v>4732</v>
      </c>
      <c r="H509" s="11">
        <v>202</v>
      </c>
      <c r="I509" s="11" t="s">
        <v>4733</v>
      </c>
      <c r="J509" s="11" t="s">
        <v>96</v>
      </c>
    </row>
    <row r="510" spans="1:10" x14ac:dyDescent="0.25">
      <c r="A510" s="11" t="s">
        <v>135</v>
      </c>
      <c r="B510" s="11" t="s">
        <v>4221</v>
      </c>
      <c r="C510" s="11" t="s">
        <v>510</v>
      </c>
      <c r="D510" s="11">
        <v>12.98</v>
      </c>
      <c r="E510" s="11" t="s">
        <v>4752</v>
      </c>
      <c r="F510" s="11">
        <v>10</v>
      </c>
      <c r="G510" s="11" t="s">
        <v>4753</v>
      </c>
      <c r="H510" s="11">
        <v>103</v>
      </c>
      <c r="I510" s="11" t="s">
        <v>4754</v>
      </c>
      <c r="J510" s="11" t="s">
        <v>199</v>
      </c>
    </row>
    <row r="511" spans="1:10" x14ac:dyDescent="0.25">
      <c r="A511" s="9" t="s">
        <v>4755</v>
      </c>
      <c r="B511" s="9" t="s">
        <v>4756</v>
      </c>
      <c r="C511" s="9" t="s">
        <v>12</v>
      </c>
      <c r="D511" s="9">
        <v>25.7</v>
      </c>
      <c r="E511" s="9" t="s">
        <v>4757</v>
      </c>
      <c r="F511" s="9">
        <v>10</v>
      </c>
      <c r="G511" s="9" t="s">
        <v>4758</v>
      </c>
      <c r="H511" s="9">
        <v>72</v>
      </c>
      <c r="I511" s="9" t="s">
        <v>4759</v>
      </c>
      <c r="J511" s="9" t="s">
        <v>70</v>
      </c>
    </row>
    <row r="512" spans="1:10" x14ac:dyDescent="0.25">
      <c r="A512" s="11" t="s">
        <v>53</v>
      </c>
      <c r="B512" s="11" t="s">
        <v>4775</v>
      </c>
      <c r="C512" s="11" t="s">
        <v>55</v>
      </c>
      <c r="D512" s="11">
        <v>37.99</v>
      </c>
      <c r="E512" s="11" t="s">
        <v>1357</v>
      </c>
      <c r="F512" s="11">
        <v>10</v>
      </c>
      <c r="G512" s="11" t="s">
        <v>2917</v>
      </c>
      <c r="H512" s="11">
        <v>26</v>
      </c>
      <c r="I512" s="11" t="s">
        <v>4776</v>
      </c>
      <c r="J512" s="11" t="s">
        <v>318</v>
      </c>
    </row>
    <row r="513" spans="1:10" x14ac:dyDescent="0.25">
      <c r="A513" s="9" t="s">
        <v>47</v>
      </c>
      <c r="B513" s="9" t="s">
        <v>4790</v>
      </c>
      <c r="C513" s="9" t="s">
        <v>55</v>
      </c>
      <c r="D513" s="9">
        <v>35.99</v>
      </c>
      <c r="E513" s="9" t="s">
        <v>3994</v>
      </c>
      <c r="F513" s="9">
        <v>10</v>
      </c>
      <c r="G513" s="9" t="s">
        <v>4791</v>
      </c>
      <c r="H513" s="9">
        <v>51</v>
      </c>
      <c r="I513" s="9" t="s">
        <v>4792</v>
      </c>
      <c r="J513" s="9" t="s">
        <v>112</v>
      </c>
    </row>
    <row r="514" spans="1:10" x14ac:dyDescent="0.25">
      <c r="A514" s="11" t="s">
        <v>1829</v>
      </c>
      <c r="B514" s="11" t="s">
        <v>4793</v>
      </c>
      <c r="C514" s="11" t="s">
        <v>55</v>
      </c>
      <c r="D514" s="11">
        <v>39.99</v>
      </c>
      <c r="E514" s="11" t="s">
        <v>73</v>
      </c>
      <c r="F514" s="11">
        <v>10</v>
      </c>
      <c r="G514" s="11" t="s">
        <v>1358</v>
      </c>
      <c r="H514" s="11">
        <v>16</v>
      </c>
      <c r="I514" s="11" t="s">
        <v>4794</v>
      </c>
      <c r="J514" s="11" t="s">
        <v>76</v>
      </c>
    </row>
    <row r="515" spans="1:10" x14ac:dyDescent="0.25">
      <c r="A515" s="11" t="s">
        <v>135</v>
      </c>
      <c r="B515" s="11" t="s">
        <v>4803</v>
      </c>
      <c r="C515" s="11" t="s">
        <v>4804</v>
      </c>
      <c r="D515" s="11">
        <v>15.99</v>
      </c>
      <c r="E515" s="11" t="s">
        <v>1129</v>
      </c>
      <c r="F515" s="11">
        <v>10</v>
      </c>
      <c r="G515" s="11" t="s">
        <v>4805</v>
      </c>
      <c r="H515" s="11">
        <v>62</v>
      </c>
      <c r="I515" s="11" t="s">
        <v>4806</v>
      </c>
      <c r="J515" s="11" t="s">
        <v>422</v>
      </c>
    </row>
    <row r="516" spans="1:10" x14ac:dyDescent="0.25">
      <c r="A516" s="9" t="s">
        <v>1829</v>
      </c>
      <c r="B516" s="9" t="s">
        <v>4807</v>
      </c>
      <c r="C516" s="9" t="s">
        <v>55</v>
      </c>
      <c r="D516" s="9">
        <v>39.99</v>
      </c>
      <c r="E516" s="9" t="s">
        <v>73</v>
      </c>
      <c r="F516" s="9">
        <v>10</v>
      </c>
      <c r="G516" s="9" t="s">
        <v>4808</v>
      </c>
      <c r="H516" s="9">
        <v>118</v>
      </c>
      <c r="I516" s="9" t="s">
        <v>4809</v>
      </c>
      <c r="J516" s="9" t="s">
        <v>2482</v>
      </c>
    </row>
    <row r="517" spans="1:10" x14ac:dyDescent="0.25">
      <c r="A517" s="11" t="s">
        <v>117</v>
      </c>
      <c r="B517" s="11" t="s">
        <v>4810</v>
      </c>
      <c r="C517" s="11" t="s">
        <v>104</v>
      </c>
      <c r="D517" s="11">
        <v>69.02</v>
      </c>
      <c r="E517" s="11" t="s">
        <v>4811</v>
      </c>
      <c r="F517" s="11">
        <v>10</v>
      </c>
      <c r="G517" s="11" t="s">
        <v>1099</v>
      </c>
      <c r="H517" s="11">
        <v>370</v>
      </c>
      <c r="I517" s="11" t="s">
        <v>4812</v>
      </c>
      <c r="J517" s="11" t="s">
        <v>96</v>
      </c>
    </row>
    <row r="518" spans="1:10" x14ac:dyDescent="0.25">
      <c r="A518" s="9" t="s">
        <v>418</v>
      </c>
      <c r="B518" s="9" t="s">
        <v>4813</v>
      </c>
      <c r="C518" s="9" t="s">
        <v>12</v>
      </c>
      <c r="D518" s="9">
        <v>22.99</v>
      </c>
      <c r="E518" s="9" t="s">
        <v>207</v>
      </c>
      <c r="F518" s="9">
        <v>10</v>
      </c>
      <c r="G518" s="9" t="s">
        <v>2545</v>
      </c>
      <c r="H518" s="9">
        <v>52</v>
      </c>
      <c r="I518" s="9" t="s">
        <v>4814</v>
      </c>
      <c r="J518" s="9" t="s">
        <v>1132</v>
      </c>
    </row>
    <row r="519" spans="1:10" x14ac:dyDescent="0.25">
      <c r="A519" s="9" t="s">
        <v>540</v>
      </c>
      <c r="B519" s="9" t="s">
        <v>4826</v>
      </c>
      <c r="C519" s="9" t="s">
        <v>55</v>
      </c>
      <c r="D519" s="9">
        <v>28.99</v>
      </c>
      <c r="E519" s="9" t="s">
        <v>893</v>
      </c>
      <c r="F519" s="9">
        <v>10</v>
      </c>
      <c r="G519" s="9" t="s">
        <v>4827</v>
      </c>
      <c r="H519" s="9">
        <v>124</v>
      </c>
      <c r="I519" s="9" t="s">
        <v>4828</v>
      </c>
      <c r="J519" s="9" t="s">
        <v>96</v>
      </c>
    </row>
    <row r="520" spans="1:10" x14ac:dyDescent="0.25">
      <c r="A520" s="11" t="s">
        <v>525</v>
      </c>
      <c r="B520" s="11" t="s">
        <v>4847</v>
      </c>
      <c r="C520" s="11" t="s">
        <v>55</v>
      </c>
      <c r="D520" s="11">
        <v>29.99</v>
      </c>
      <c r="E520" s="11" t="s">
        <v>37</v>
      </c>
      <c r="F520" s="11">
        <v>10</v>
      </c>
      <c r="G520" s="11" t="s">
        <v>3772</v>
      </c>
      <c r="H520" s="11">
        <v>179</v>
      </c>
      <c r="I520" s="11" t="s">
        <v>4848</v>
      </c>
      <c r="J520" s="11" t="s">
        <v>76</v>
      </c>
    </row>
    <row r="521" spans="1:10" x14ac:dyDescent="0.25">
      <c r="A521" s="11" t="s">
        <v>53</v>
      </c>
      <c r="B521" s="11" t="s">
        <v>4851</v>
      </c>
      <c r="C521" s="11" t="s">
        <v>341</v>
      </c>
      <c r="D521" s="11">
        <v>29.19</v>
      </c>
      <c r="E521" s="11" t="s">
        <v>4852</v>
      </c>
      <c r="F521" s="11">
        <v>10</v>
      </c>
      <c r="G521" s="11" t="s">
        <v>4853</v>
      </c>
      <c r="H521" s="11">
        <v>1787</v>
      </c>
      <c r="I521" s="11" t="s">
        <v>4854</v>
      </c>
      <c r="J521" s="11" t="s">
        <v>318</v>
      </c>
    </row>
    <row r="522" spans="1:10" x14ac:dyDescent="0.25">
      <c r="A522" s="9" t="s">
        <v>3951</v>
      </c>
      <c r="B522" s="9" t="s">
        <v>4863</v>
      </c>
      <c r="C522" s="9" t="s">
        <v>510</v>
      </c>
      <c r="D522" s="9">
        <v>7.96</v>
      </c>
      <c r="E522" s="9" t="s">
        <v>4864</v>
      </c>
      <c r="F522" s="9">
        <v>10</v>
      </c>
      <c r="G522" s="9" t="s">
        <v>1443</v>
      </c>
      <c r="H522" s="9">
        <v>38</v>
      </c>
      <c r="I522" s="9" t="s">
        <v>4865</v>
      </c>
      <c r="J522" s="9" t="s">
        <v>1123</v>
      </c>
    </row>
    <row r="523" spans="1:10" x14ac:dyDescent="0.25">
      <c r="A523" s="9" t="s">
        <v>117</v>
      </c>
      <c r="B523" s="9" t="s">
        <v>4881</v>
      </c>
      <c r="C523" s="9" t="s">
        <v>4882</v>
      </c>
      <c r="D523" s="9">
        <v>16</v>
      </c>
      <c r="E523" s="9" t="s">
        <v>4883</v>
      </c>
      <c r="F523" s="9">
        <v>10</v>
      </c>
      <c r="G523" s="9" t="s">
        <v>4884</v>
      </c>
      <c r="H523" s="9">
        <v>41</v>
      </c>
      <c r="I523" s="9" t="s">
        <v>39</v>
      </c>
      <c r="J523" s="9" t="s">
        <v>122</v>
      </c>
    </row>
    <row r="524" spans="1:10" x14ac:dyDescent="0.25">
      <c r="A524" s="9" t="s">
        <v>1190</v>
      </c>
      <c r="B524" s="9" t="s">
        <v>4887</v>
      </c>
      <c r="C524" s="9" t="s">
        <v>12</v>
      </c>
      <c r="D524" s="9">
        <v>89.25</v>
      </c>
      <c r="E524" s="9" t="s">
        <v>4888</v>
      </c>
      <c r="F524" s="9">
        <v>10</v>
      </c>
      <c r="G524" s="9" t="s">
        <v>1673</v>
      </c>
      <c r="H524" s="9">
        <v>39</v>
      </c>
      <c r="I524" s="9" t="s">
        <v>4889</v>
      </c>
      <c r="J524" s="9" t="s">
        <v>2063</v>
      </c>
    </row>
    <row r="525" spans="1:10" x14ac:dyDescent="0.25">
      <c r="A525" s="9" t="s">
        <v>319</v>
      </c>
      <c r="B525" s="9" t="s">
        <v>4892</v>
      </c>
      <c r="C525" s="9" t="s">
        <v>55</v>
      </c>
      <c r="D525" s="9">
        <v>28.25</v>
      </c>
      <c r="E525" s="9" t="s">
        <v>4893</v>
      </c>
      <c r="F525" s="9">
        <v>10</v>
      </c>
      <c r="G525" s="9" t="s">
        <v>4894</v>
      </c>
      <c r="H525" s="9">
        <v>12583</v>
      </c>
      <c r="I525" s="9" t="s">
        <v>4895</v>
      </c>
      <c r="J525" s="9" t="s">
        <v>177</v>
      </c>
    </row>
    <row r="526" spans="1:10" x14ac:dyDescent="0.25">
      <c r="A526" s="11" t="s">
        <v>525</v>
      </c>
      <c r="B526" s="11" t="s">
        <v>4896</v>
      </c>
      <c r="C526" s="11" t="s">
        <v>12</v>
      </c>
      <c r="D526" s="11">
        <v>15.99</v>
      </c>
      <c r="E526" s="11" t="s">
        <v>836</v>
      </c>
      <c r="F526" s="11">
        <v>10</v>
      </c>
      <c r="G526" s="11" t="s">
        <v>1677</v>
      </c>
      <c r="H526" s="11">
        <v>20</v>
      </c>
      <c r="I526" s="11" t="s">
        <v>39</v>
      </c>
      <c r="J526" s="11" t="s">
        <v>4897</v>
      </c>
    </row>
    <row r="527" spans="1:10" x14ac:dyDescent="0.25">
      <c r="A527" s="9" t="s">
        <v>1624</v>
      </c>
      <c r="B527" s="9" t="s">
        <v>4741</v>
      </c>
      <c r="C527" s="9" t="s">
        <v>55</v>
      </c>
      <c r="D527" s="9">
        <v>84.99</v>
      </c>
      <c r="E527" s="9" t="s">
        <v>3915</v>
      </c>
      <c r="F527" s="9">
        <v>10</v>
      </c>
      <c r="G527" s="9" t="s">
        <v>2490</v>
      </c>
      <c r="H527" s="9">
        <v>51</v>
      </c>
      <c r="I527" s="9" t="s">
        <v>4898</v>
      </c>
      <c r="J527" s="9" t="s">
        <v>4899</v>
      </c>
    </row>
    <row r="528" spans="1:10" x14ac:dyDescent="0.25">
      <c r="A528" s="11" t="s">
        <v>4248</v>
      </c>
      <c r="B528" s="11" t="s">
        <v>4293</v>
      </c>
      <c r="C528" s="11" t="s">
        <v>385</v>
      </c>
      <c r="D528" s="11">
        <v>38.99</v>
      </c>
      <c r="E528" s="11" t="s">
        <v>1205</v>
      </c>
      <c r="F528" s="11">
        <v>10</v>
      </c>
      <c r="G528" s="11" t="s">
        <v>4900</v>
      </c>
      <c r="H528" s="11">
        <v>919</v>
      </c>
      <c r="I528" s="11" t="s">
        <v>4901</v>
      </c>
      <c r="J528" s="11" t="s">
        <v>225</v>
      </c>
    </row>
    <row r="529" spans="1:10" x14ac:dyDescent="0.25">
      <c r="A529" s="9" t="s">
        <v>525</v>
      </c>
      <c r="B529" s="9" t="s">
        <v>4909</v>
      </c>
      <c r="C529" s="9" t="s">
        <v>12</v>
      </c>
      <c r="D529" s="9">
        <v>19.95</v>
      </c>
      <c r="E529" s="9" t="s">
        <v>2299</v>
      </c>
      <c r="F529" s="9">
        <v>10</v>
      </c>
      <c r="G529" s="9" t="s">
        <v>3313</v>
      </c>
      <c r="H529" s="9">
        <v>6</v>
      </c>
      <c r="I529" s="9" t="s">
        <v>39</v>
      </c>
      <c r="J529" s="9" t="s">
        <v>2864</v>
      </c>
    </row>
    <row r="530" spans="1:10" x14ac:dyDescent="0.25">
      <c r="A530" s="11" t="s">
        <v>1891</v>
      </c>
      <c r="B530" s="11" t="s">
        <v>4918</v>
      </c>
      <c r="C530" s="11" t="s">
        <v>12</v>
      </c>
      <c r="D530" s="11">
        <v>15.99</v>
      </c>
      <c r="E530" s="11" t="s">
        <v>1129</v>
      </c>
      <c r="F530" s="11">
        <v>10</v>
      </c>
      <c r="G530" s="11" t="s">
        <v>4919</v>
      </c>
      <c r="H530" s="11">
        <v>655</v>
      </c>
      <c r="I530" s="11" t="s">
        <v>4920</v>
      </c>
      <c r="J530" s="11" t="s">
        <v>70</v>
      </c>
    </row>
    <row r="531" spans="1:10" x14ac:dyDescent="0.25">
      <c r="A531" s="11" t="s">
        <v>65</v>
      </c>
      <c r="B531" s="11" t="s">
        <v>4926</v>
      </c>
      <c r="C531" s="11" t="s">
        <v>12</v>
      </c>
      <c r="D531" s="11">
        <v>18.989999999999998</v>
      </c>
      <c r="E531" s="11" t="s">
        <v>863</v>
      </c>
      <c r="F531" s="11">
        <v>10</v>
      </c>
      <c r="G531" s="11" t="s">
        <v>4927</v>
      </c>
      <c r="H531" s="11">
        <v>139</v>
      </c>
      <c r="I531" s="11" t="s">
        <v>4928</v>
      </c>
      <c r="J531" s="11" t="s">
        <v>4929</v>
      </c>
    </row>
    <row r="532" spans="1:10" x14ac:dyDescent="0.25">
      <c r="A532" s="9" t="s">
        <v>135</v>
      </c>
      <c r="B532" s="9" t="s">
        <v>4209</v>
      </c>
      <c r="C532" s="9" t="s">
        <v>510</v>
      </c>
      <c r="D532" s="9">
        <v>15.99</v>
      </c>
      <c r="E532" s="9" t="s">
        <v>1129</v>
      </c>
      <c r="F532" s="9">
        <v>10</v>
      </c>
      <c r="G532" s="9" t="s">
        <v>965</v>
      </c>
      <c r="H532" s="9">
        <v>7</v>
      </c>
      <c r="I532" s="9" t="s">
        <v>4944</v>
      </c>
      <c r="J532" s="9" t="s">
        <v>285</v>
      </c>
    </row>
    <row r="533" spans="1:10" x14ac:dyDescent="0.25">
      <c r="A533" s="11" t="s">
        <v>1190</v>
      </c>
      <c r="B533" s="11" t="s">
        <v>4945</v>
      </c>
      <c r="C533" s="11" t="s">
        <v>55</v>
      </c>
      <c r="D533" s="11">
        <v>34.99</v>
      </c>
      <c r="E533" s="11" t="s">
        <v>1107</v>
      </c>
      <c r="F533" s="11">
        <v>10</v>
      </c>
      <c r="G533" s="11" t="s">
        <v>4946</v>
      </c>
      <c r="H533" s="11">
        <v>457</v>
      </c>
      <c r="I533" s="11" t="s">
        <v>4947</v>
      </c>
      <c r="J533" s="11" t="s">
        <v>225</v>
      </c>
    </row>
    <row r="534" spans="1:10" x14ac:dyDescent="0.25">
      <c r="A534" s="9" t="s">
        <v>3482</v>
      </c>
      <c r="B534" s="9" t="s">
        <v>4948</v>
      </c>
      <c r="C534" s="9" t="s">
        <v>385</v>
      </c>
      <c r="D534" s="9">
        <v>41.99</v>
      </c>
      <c r="E534" s="9" t="s">
        <v>795</v>
      </c>
      <c r="F534" s="9">
        <v>10</v>
      </c>
      <c r="G534" s="9" t="s">
        <v>4949</v>
      </c>
      <c r="H534" s="9">
        <v>15</v>
      </c>
      <c r="I534" s="9" t="s">
        <v>4950</v>
      </c>
      <c r="J534" s="9" t="s">
        <v>4951</v>
      </c>
    </row>
    <row r="535" spans="1:10" x14ac:dyDescent="0.25">
      <c r="A535" s="11" t="s">
        <v>2148</v>
      </c>
      <c r="B535" s="11" t="s">
        <v>4952</v>
      </c>
      <c r="C535" s="11" t="s">
        <v>12</v>
      </c>
      <c r="D535" s="11">
        <v>35</v>
      </c>
      <c r="E535" s="11" t="s">
        <v>4953</v>
      </c>
      <c r="F535" s="11">
        <v>10</v>
      </c>
      <c r="G535" s="11" t="s">
        <v>1316</v>
      </c>
      <c r="H535" s="11">
        <v>36</v>
      </c>
      <c r="I535" s="11" t="s">
        <v>4954</v>
      </c>
      <c r="J535" s="11" t="s">
        <v>3936</v>
      </c>
    </row>
    <row r="536" spans="1:10" x14ac:dyDescent="0.25">
      <c r="A536" s="11" t="s">
        <v>1190</v>
      </c>
      <c r="B536" s="11" t="s">
        <v>4959</v>
      </c>
      <c r="C536" s="11" t="s">
        <v>55</v>
      </c>
      <c r="D536" s="11">
        <v>31.99</v>
      </c>
      <c r="E536" s="11" t="s">
        <v>4688</v>
      </c>
      <c r="F536" s="11">
        <v>10</v>
      </c>
      <c r="G536" s="11" t="s">
        <v>1681</v>
      </c>
      <c r="H536" s="11">
        <v>103</v>
      </c>
      <c r="I536" s="11" t="s">
        <v>4960</v>
      </c>
      <c r="J536" s="11" t="s">
        <v>2482</v>
      </c>
    </row>
    <row r="537" spans="1:10" x14ac:dyDescent="0.25">
      <c r="A537" s="9" t="s">
        <v>77</v>
      </c>
      <c r="B537" s="9" t="s">
        <v>4961</v>
      </c>
      <c r="C537" s="9" t="s">
        <v>12</v>
      </c>
      <c r="D537" s="9">
        <v>49.99</v>
      </c>
      <c r="E537" s="9" t="s">
        <v>148</v>
      </c>
      <c r="F537" s="9">
        <v>10</v>
      </c>
      <c r="G537" s="9" t="s">
        <v>2761</v>
      </c>
      <c r="H537" s="9">
        <v>78</v>
      </c>
      <c r="I537" s="9" t="s">
        <v>4962</v>
      </c>
      <c r="J537" s="9" t="s">
        <v>225</v>
      </c>
    </row>
    <row r="538" spans="1:10" x14ac:dyDescent="0.25">
      <c r="A538" s="9" t="s">
        <v>4971</v>
      </c>
      <c r="B538" s="9" t="s">
        <v>4972</v>
      </c>
      <c r="C538" s="9" t="s">
        <v>12</v>
      </c>
      <c r="D538" s="9">
        <v>19.989999999999998</v>
      </c>
      <c r="E538" s="9" t="s">
        <v>3890</v>
      </c>
      <c r="F538" s="9">
        <v>10</v>
      </c>
      <c r="G538" s="9" t="s">
        <v>4973</v>
      </c>
      <c r="H538" s="9">
        <v>122</v>
      </c>
      <c r="I538" s="9" t="s">
        <v>4974</v>
      </c>
      <c r="J538" s="9" t="s">
        <v>1168</v>
      </c>
    </row>
    <row r="539" spans="1:10" x14ac:dyDescent="0.25">
      <c r="A539" s="11" t="s">
        <v>525</v>
      </c>
      <c r="B539" s="11" t="s">
        <v>4983</v>
      </c>
      <c r="C539" s="11" t="s">
        <v>55</v>
      </c>
      <c r="D539" s="11">
        <v>38.25</v>
      </c>
      <c r="E539" s="11" t="s">
        <v>4984</v>
      </c>
      <c r="F539" s="11">
        <v>10</v>
      </c>
      <c r="G539" s="11" t="s">
        <v>4985</v>
      </c>
      <c r="H539" s="11">
        <v>363</v>
      </c>
      <c r="I539" s="11" t="s">
        <v>4986</v>
      </c>
      <c r="J539" s="11" t="s">
        <v>76</v>
      </c>
    </row>
    <row r="540" spans="1:10" x14ac:dyDescent="0.25">
      <c r="A540" s="9" t="s">
        <v>525</v>
      </c>
      <c r="B540" s="9" t="s">
        <v>4987</v>
      </c>
      <c r="C540" s="9" t="s">
        <v>55</v>
      </c>
      <c r="D540" s="9">
        <v>48.95</v>
      </c>
      <c r="E540" s="9" t="s">
        <v>4988</v>
      </c>
      <c r="F540" s="9">
        <v>10</v>
      </c>
      <c r="G540" s="9" t="s">
        <v>4989</v>
      </c>
      <c r="H540" s="9">
        <v>969</v>
      </c>
      <c r="I540" s="9" t="s">
        <v>4990</v>
      </c>
      <c r="J540" s="9" t="s">
        <v>225</v>
      </c>
    </row>
    <row r="541" spans="1:10" x14ac:dyDescent="0.25">
      <c r="A541" s="11" t="s">
        <v>807</v>
      </c>
      <c r="B541" s="11" t="s">
        <v>4997</v>
      </c>
      <c r="C541" s="11" t="s">
        <v>12</v>
      </c>
      <c r="D541" s="11">
        <v>27.5</v>
      </c>
      <c r="E541" s="11" t="s">
        <v>2794</v>
      </c>
      <c r="F541" s="11">
        <v>10</v>
      </c>
      <c r="G541" s="11" t="s">
        <v>4998</v>
      </c>
      <c r="H541" s="11">
        <v>427</v>
      </c>
      <c r="I541" s="11" t="s">
        <v>4999</v>
      </c>
      <c r="J541" s="11" t="s">
        <v>96</v>
      </c>
    </row>
    <row r="542" spans="1:10" x14ac:dyDescent="0.25">
      <c r="A542" s="11" t="s">
        <v>1190</v>
      </c>
      <c r="B542" s="11" t="s">
        <v>5004</v>
      </c>
      <c r="C542" s="11" t="s">
        <v>55</v>
      </c>
      <c r="D542" s="11">
        <v>44.99</v>
      </c>
      <c r="E542" s="11" t="s">
        <v>607</v>
      </c>
      <c r="F542" s="11">
        <v>10</v>
      </c>
      <c r="G542" s="11" t="s">
        <v>3184</v>
      </c>
      <c r="H542" s="11">
        <v>27</v>
      </c>
      <c r="I542" s="11" t="s">
        <v>5005</v>
      </c>
      <c r="J542" s="11" t="s">
        <v>318</v>
      </c>
    </row>
    <row r="543" spans="1:10" x14ac:dyDescent="0.25">
      <c r="A543" s="11" t="s">
        <v>3998</v>
      </c>
      <c r="B543" s="11" t="s">
        <v>5010</v>
      </c>
      <c r="C543" s="11" t="s">
        <v>12</v>
      </c>
      <c r="D543" s="11">
        <v>9.99</v>
      </c>
      <c r="E543" s="11" t="s">
        <v>1373</v>
      </c>
      <c r="F543" s="11">
        <v>10</v>
      </c>
      <c r="G543" s="11" t="s">
        <v>338</v>
      </c>
      <c r="H543" s="11">
        <v>19</v>
      </c>
      <c r="I543" s="11" t="s">
        <v>5011</v>
      </c>
      <c r="J543" s="11" t="s">
        <v>5012</v>
      </c>
    </row>
    <row r="544" spans="1:10" x14ac:dyDescent="0.25">
      <c r="A544" s="11" t="s">
        <v>807</v>
      </c>
      <c r="B544" s="11" t="s">
        <v>5015</v>
      </c>
      <c r="C544" s="11" t="s">
        <v>12</v>
      </c>
      <c r="D544" s="11">
        <v>43.45</v>
      </c>
      <c r="E544" s="11" t="s">
        <v>5016</v>
      </c>
      <c r="F544" s="11">
        <v>10</v>
      </c>
      <c r="G544" s="11" t="s">
        <v>5017</v>
      </c>
      <c r="H544" s="11">
        <v>955</v>
      </c>
      <c r="I544" s="11" t="s">
        <v>5018</v>
      </c>
      <c r="J544" s="11" t="s">
        <v>285</v>
      </c>
    </row>
    <row r="545" spans="1:10" x14ac:dyDescent="0.25">
      <c r="A545" s="11" t="s">
        <v>4018</v>
      </c>
      <c r="B545" s="11" t="s">
        <v>5021</v>
      </c>
      <c r="C545" s="11" t="s">
        <v>12</v>
      </c>
      <c r="D545" s="11">
        <v>78.989999999999995</v>
      </c>
      <c r="E545" s="11" t="s">
        <v>5022</v>
      </c>
      <c r="F545" s="11">
        <v>10</v>
      </c>
      <c r="G545" s="11" t="s">
        <v>5023</v>
      </c>
      <c r="H545" s="11">
        <v>142</v>
      </c>
      <c r="I545" s="11" t="s">
        <v>5024</v>
      </c>
      <c r="J545" s="11" t="s">
        <v>318</v>
      </c>
    </row>
    <row r="546" spans="1:10" x14ac:dyDescent="0.25">
      <c r="A546" s="11" t="s">
        <v>3482</v>
      </c>
      <c r="B546" s="11" t="s">
        <v>5041</v>
      </c>
      <c r="C546" s="11" t="s">
        <v>55</v>
      </c>
      <c r="D546" s="11">
        <v>19.899999999999999</v>
      </c>
      <c r="E546" s="11" t="s">
        <v>5042</v>
      </c>
      <c r="F546" s="11">
        <v>10</v>
      </c>
      <c r="G546" s="11" t="s">
        <v>5043</v>
      </c>
      <c r="H546" s="11">
        <v>294</v>
      </c>
      <c r="I546" s="11" t="s">
        <v>5044</v>
      </c>
      <c r="J546" s="11" t="s">
        <v>5045</v>
      </c>
    </row>
    <row r="547" spans="1:10" x14ac:dyDescent="0.25">
      <c r="A547" s="9" t="s">
        <v>1102</v>
      </c>
      <c r="B547" s="9" t="s">
        <v>4906</v>
      </c>
      <c r="C547" s="9" t="s">
        <v>5060</v>
      </c>
      <c r="D547" s="9">
        <v>59</v>
      </c>
      <c r="E547" s="9" t="s">
        <v>5061</v>
      </c>
      <c r="F547" s="9">
        <v>10</v>
      </c>
      <c r="G547" s="9" t="s">
        <v>5062</v>
      </c>
      <c r="H547" s="9">
        <v>601</v>
      </c>
      <c r="I547" s="9" t="s">
        <v>5063</v>
      </c>
      <c r="J547" s="9" t="s">
        <v>524</v>
      </c>
    </row>
    <row r="548" spans="1:10" x14ac:dyDescent="0.25">
      <c r="A548" s="11" t="s">
        <v>525</v>
      </c>
      <c r="B548" s="11" t="s">
        <v>5078</v>
      </c>
      <c r="C548" s="11" t="s">
        <v>212</v>
      </c>
      <c r="D548" s="11">
        <v>25.95</v>
      </c>
      <c r="E548" s="11" t="s">
        <v>2862</v>
      </c>
      <c r="F548" s="11">
        <v>10</v>
      </c>
      <c r="G548" s="11" t="s">
        <v>5079</v>
      </c>
      <c r="H548" s="11">
        <v>280</v>
      </c>
      <c r="I548" s="11" t="s">
        <v>5080</v>
      </c>
      <c r="J548" s="11" t="s">
        <v>2864</v>
      </c>
    </row>
    <row r="549" spans="1:10" x14ac:dyDescent="0.25">
      <c r="A549" s="9" t="s">
        <v>71</v>
      </c>
      <c r="B549" s="9" t="s">
        <v>5081</v>
      </c>
      <c r="C549" s="9" t="s">
        <v>55</v>
      </c>
      <c r="D549" s="9">
        <v>144.99</v>
      </c>
      <c r="E549" s="9" t="s">
        <v>5082</v>
      </c>
      <c r="F549" s="9">
        <v>10</v>
      </c>
      <c r="G549" s="9" t="s">
        <v>1972</v>
      </c>
      <c r="H549" s="9">
        <v>145</v>
      </c>
      <c r="I549" s="9" t="s">
        <v>5083</v>
      </c>
      <c r="J549" s="9" t="s">
        <v>524</v>
      </c>
    </row>
    <row r="550" spans="1:10" x14ac:dyDescent="0.25">
      <c r="A550" s="11" t="s">
        <v>807</v>
      </c>
      <c r="B550" s="11" t="s">
        <v>5084</v>
      </c>
      <c r="C550" s="11" t="s">
        <v>12</v>
      </c>
      <c r="D550" s="11">
        <v>38.97</v>
      </c>
      <c r="E550" s="11" t="s">
        <v>5085</v>
      </c>
      <c r="F550" s="11">
        <v>10</v>
      </c>
      <c r="G550" s="11" t="s">
        <v>235</v>
      </c>
      <c r="H550" s="11">
        <v>4</v>
      </c>
      <c r="I550" s="11" t="s">
        <v>39</v>
      </c>
      <c r="J550" s="11" t="s">
        <v>1168</v>
      </c>
    </row>
    <row r="551" spans="1:10" x14ac:dyDescent="0.25">
      <c r="A551" s="9" t="s">
        <v>540</v>
      </c>
      <c r="B551" s="9" t="s">
        <v>5086</v>
      </c>
      <c r="C551" s="9" t="s">
        <v>55</v>
      </c>
      <c r="D551" s="9">
        <v>32.979999999999997</v>
      </c>
      <c r="E551" s="9" t="s">
        <v>5087</v>
      </c>
      <c r="F551" s="9">
        <v>10</v>
      </c>
      <c r="G551" s="9" t="s">
        <v>5088</v>
      </c>
      <c r="H551" s="9">
        <v>4427</v>
      </c>
      <c r="I551" s="9" t="s">
        <v>5089</v>
      </c>
      <c r="J551" s="9" t="s">
        <v>177</v>
      </c>
    </row>
    <row r="552" spans="1:10" x14ac:dyDescent="0.25">
      <c r="A552" s="9" t="s">
        <v>4590</v>
      </c>
      <c r="B552" s="9" t="s">
        <v>5094</v>
      </c>
      <c r="C552" s="9" t="s">
        <v>104</v>
      </c>
      <c r="D552" s="9">
        <v>62.09</v>
      </c>
      <c r="E552" s="9" t="s">
        <v>5095</v>
      </c>
      <c r="F552" s="9">
        <v>10</v>
      </c>
      <c r="G552" s="9" t="s">
        <v>5096</v>
      </c>
      <c r="H552" s="9">
        <v>125</v>
      </c>
      <c r="I552" s="9" t="s">
        <v>5097</v>
      </c>
      <c r="J552" s="9" t="s">
        <v>96</v>
      </c>
    </row>
    <row r="553" spans="1:10" x14ac:dyDescent="0.25">
      <c r="A553" s="11" t="s">
        <v>5098</v>
      </c>
      <c r="B553" s="11" t="s">
        <v>5099</v>
      </c>
      <c r="C553" s="11" t="s">
        <v>55</v>
      </c>
      <c r="D553" s="11">
        <v>12.23</v>
      </c>
      <c r="E553" s="11" t="s">
        <v>5100</v>
      </c>
      <c r="F553" s="11">
        <v>10</v>
      </c>
      <c r="G553" s="11" t="s">
        <v>5101</v>
      </c>
      <c r="H553" s="11">
        <v>1128</v>
      </c>
      <c r="I553" s="11" t="s">
        <v>5102</v>
      </c>
      <c r="J553" s="11" t="s">
        <v>177</v>
      </c>
    </row>
    <row r="554" spans="1:10" x14ac:dyDescent="0.25">
      <c r="A554" s="9" t="s">
        <v>5119</v>
      </c>
      <c r="B554" s="9" t="s">
        <v>5120</v>
      </c>
      <c r="C554" s="9" t="s">
        <v>5121</v>
      </c>
      <c r="D554" s="9">
        <v>66</v>
      </c>
      <c r="E554" s="9" t="s">
        <v>5122</v>
      </c>
      <c r="F554" s="9">
        <v>10</v>
      </c>
      <c r="G554" s="9" t="s">
        <v>1092</v>
      </c>
      <c r="H554" s="9">
        <v>21</v>
      </c>
      <c r="I554" s="9" t="s">
        <v>5123</v>
      </c>
      <c r="J554" s="9" t="s">
        <v>5124</v>
      </c>
    </row>
    <row r="555" spans="1:10" x14ac:dyDescent="0.25">
      <c r="A555" s="11" t="s">
        <v>41</v>
      </c>
      <c r="B555" s="11" t="s">
        <v>5125</v>
      </c>
      <c r="C555" s="11" t="s">
        <v>12</v>
      </c>
      <c r="D555" s="11">
        <v>86.72</v>
      </c>
      <c r="E555" s="11" t="s">
        <v>5126</v>
      </c>
      <c r="F555" s="11">
        <v>10</v>
      </c>
      <c r="G555" s="11" t="s">
        <v>5127</v>
      </c>
      <c r="H555" s="11">
        <v>1296</v>
      </c>
      <c r="I555" s="11" t="s">
        <v>3202</v>
      </c>
      <c r="J555" s="11" t="s">
        <v>177</v>
      </c>
    </row>
    <row r="556" spans="1:10" x14ac:dyDescent="0.25">
      <c r="A556" s="11" t="s">
        <v>41</v>
      </c>
      <c r="B556" s="11" t="s">
        <v>5140</v>
      </c>
      <c r="C556" s="11" t="s">
        <v>55</v>
      </c>
      <c r="D556" s="11">
        <v>17.98</v>
      </c>
      <c r="E556" s="11" t="s">
        <v>5141</v>
      </c>
      <c r="F556" s="11">
        <v>10</v>
      </c>
      <c r="G556" s="11" t="s">
        <v>2041</v>
      </c>
      <c r="H556" s="11">
        <v>66</v>
      </c>
      <c r="I556" s="11" t="s">
        <v>5142</v>
      </c>
      <c r="J556" s="11" t="s">
        <v>5143</v>
      </c>
    </row>
    <row r="557" spans="1:10" x14ac:dyDescent="0.25">
      <c r="A557" s="11" t="s">
        <v>5155</v>
      </c>
      <c r="B557" s="11" t="s">
        <v>5156</v>
      </c>
      <c r="C557" s="11" t="s">
        <v>385</v>
      </c>
      <c r="D557" s="11">
        <v>17.89</v>
      </c>
      <c r="E557" s="11" t="s">
        <v>629</v>
      </c>
      <c r="F557" s="11">
        <v>10</v>
      </c>
      <c r="G557" s="11" t="s">
        <v>5157</v>
      </c>
      <c r="H557" s="11">
        <v>2256</v>
      </c>
      <c r="I557" s="11" t="s">
        <v>5158</v>
      </c>
      <c r="J557" s="11" t="s">
        <v>271</v>
      </c>
    </row>
    <row r="558" spans="1:10" x14ac:dyDescent="0.25">
      <c r="A558" s="11" t="s">
        <v>525</v>
      </c>
      <c r="B558" s="11" t="s">
        <v>5183</v>
      </c>
      <c r="C558" s="11" t="s">
        <v>55</v>
      </c>
      <c r="D558" s="11">
        <v>48.95</v>
      </c>
      <c r="E558" s="11" t="s">
        <v>4988</v>
      </c>
      <c r="F558" s="11">
        <v>10</v>
      </c>
      <c r="G558" s="11" t="s">
        <v>5184</v>
      </c>
      <c r="H558" s="11">
        <v>121</v>
      </c>
      <c r="I558" s="11" t="s">
        <v>5185</v>
      </c>
      <c r="J558" s="11" t="s">
        <v>4468</v>
      </c>
    </row>
    <row r="559" spans="1:10" x14ac:dyDescent="0.25">
      <c r="A559" s="9" t="s">
        <v>29</v>
      </c>
      <c r="B559" s="9" t="s">
        <v>5193</v>
      </c>
      <c r="C559" s="9" t="s">
        <v>55</v>
      </c>
      <c r="D559" s="9">
        <v>29.99</v>
      </c>
      <c r="E559" s="9" t="s">
        <v>37</v>
      </c>
      <c r="F559" s="9">
        <v>10</v>
      </c>
      <c r="G559" s="9" t="s">
        <v>5194</v>
      </c>
      <c r="H559" s="9">
        <v>92</v>
      </c>
      <c r="I559" s="9" t="s">
        <v>5195</v>
      </c>
      <c r="J559" s="9" t="s">
        <v>1641</v>
      </c>
    </row>
    <row r="560" spans="1:10" x14ac:dyDescent="0.25">
      <c r="A560" s="11" t="s">
        <v>1891</v>
      </c>
      <c r="B560" s="11" t="s">
        <v>5196</v>
      </c>
      <c r="C560" s="11" t="s">
        <v>104</v>
      </c>
      <c r="D560" s="11">
        <v>212.89</v>
      </c>
      <c r="E560" s="11" t="s">
        <v>5197</v>
      </c>
      <c r="F560" s="11">
        <v>10</v>
      </c>
      <c r="G560" s="11" t="s">
        <v>5198</v>
      </c>
      <c r="H560" s="11">
        <v>53</v>
      </c>
      <c r="I560" s="11" t="s">
        <v>5199</v>
      </c>
      <c r="J560" s="11" t="s">
        <v>96</v>
      </c>
    </row>
    <row r="561" spans="1:10" x14ac:dyDescent="0.25">
      <c r="A561" s="9" t="s">
        <v>2830</v>
      </c>
      <c r="B561" s="9" t="s">
        <v>5208</v>
      </c>
      <c r="C561" s="9" t="s">
        <v>55</v>
      </c>
      <c r="D561" s="9">
        <v>43.47</v>
      </c>
      <c r="E561" s="9" t="s">
        <v>5209</v>
      </c>
      <c r="F561" s="9">
        <v>10</v>
      </c>
      <c r="G561" s="9" t="s">
        <v>2123</v>
      </c>
      <c r="H561" s="9">
        <v>34</v>
      </c>
      <c r="I561" s="9" t="s">
        <v>5210</v>
      </c>
      <c r="J561" s="9" t="s">
        <v>5211</v>
      </c>
    </row>
    <row r="562" spans="1:10" x14ac:dyDescent="0.25">
      <c r="A562" s="11" t="s">
        <v>2148</v>
      </c>
      <c r="B562" s="11" t="s">
        <v>5221</v>
      </c>
      <c r="C562" s="11" t="s">
        <v>104</v>
      </c>
      <c r="D562" s="11">
        <v>50</v>
      </c>
      <c r="E562" s="11" t="s">
        <v>5222</v>
      </c>
      <c r="F562" s="11">
        <v>10</v>
      </c>
      <c r="G562" s="11" t="s">
        <v>338</v>
      </c>
      <c r="H562" s="11">
        <v>19</v>
      </c>
      <c r="I562" s="11" t="s">
        <v>5223</v>
      </c>
      <c r="J562" s="11" t="s">
        <v>5124</v>
      </c>
    </row>
    <row r="563" spans="1:10" x14ac:dyDescent="0.25">
      <c r="A563" s="9" t="s">
        <v>3687</v>
      </c>
      <c r="B563" s="9" t="s">
        <v>5233</v>
      </c>
      <c r="C563" s="9" t="s">
        <v>12</v>
      </c>
      <c r="D563" s="9">
        <v>16.97</v>
      </c>
      <c r="E563" s="9" t="s">
        <v>5234</v>
      </c>
      <c r="F563" s="9">
        <v>10</v>
      </c>
      <c r="G563" s="9" t="s">
        <v>1358</v>
      </c>
      <c r="H563" s="9">
        <v>16</v>
      </c>
      <c r="I563" s="9" t="s">
        <v>5235</v>
      </c>
      <c r="J563" s="9" t="s">
        <v>5236</v>
      </c>
    </row>
    <row r="564" spans="1:10" x14ac:dyDescent="0.25">
      <c r="A564" s="11" t="s">
        <v>525</v>
      </c>
      <c r="B564" s="11" t="s">
        <v>5237</v>
      </c>
      <c r="C564" s="11" t="s">
        <v>12</v>
      </c>
      <c r="D564" s="11">
        <v>78.989999999999995</v>
      </c>
      <c r="E564" s="11" t="s">
        <v>2071</v>
      </c>
      <c r="F564" s="11">
        <v>10</v>
      </c>
      <c r="G564" s="11" t="s">
        <v>5238</v>
      </c>
      <c r="H564" s="11">
        <v>743</v>
      </c>
      <c r="I564" s="11" t="s">
        <v>5239</v>
      </c>
      <c r="J564" s="11" t="s">
        <v>177</v>
      </c>
    </row>
    <row r="565" spans="1:10" x14ac:dyDescent="0.25">
      <c r="A565" s="11" t="s">
        <v>1824</v>
      </c>
      <c r="B565" s="11" t="s">
        <v>5265</v>
      </c>
      <c r="C565" s="11" t="s">
        <v>1104</v>
      </c>
      <c r="D565" s="11">
        <v>52.99</v>
      </c>
      <c r="E565" s="11" t="s">
        <v>1761</v>
      </c>
      <c r="F565" s="11">
        <v>10</v>
      </c>
      <c r="G565" s="11" t="s">
        <v>5266</v>
      </c>
      <c r="H565" s="11">
        <v>117</v>
      </c>
      <c r="I565" s="11" t="s">
        <v>5267</v>
      </c>
      <c r="J565" s="11" t="s">
        <v>318</v>
      </c>
    </row>
    <row r="566" spans="1:10" x14ac:dyDescent="0.25">
      <c r="A566" s="9" t="s">
        <v>135</v>
      </c>
      <c r="B566" s="9" t="s">
        <v>3940</v>
      </c>
      <c r="C566" s="9" t="s">
        <v>510</v>
      </c>
      <c r="D566" s="9">
        <v>21.99</v>
      </c>
      <c r="E566" s="9" t="s">
        <v>1626</v>
      </c>
      <c r="F566" s="9">
        <v>10</v>
      </c>
      <c r="G566" s="9" t="s">
        <v>605</v>
      </c>
      <c r="H566" s="9">
        <v>2</v>
      </c>
      <c r="I566" s="9" t="s">
        <v>5268</v>
      </c>
      <c r="J566" s="9" t="s">
        <v>4443</v>
      </c>
    </row>
    <row r="567" spans="1:10" x14ac:dyDescent="0.25">
      <c r="A567" s="11" t="s">
        <v>807</v>
      </c>
      <c r="B567" s="11" t="s">
        <v>5269</v>
      </c>
      <c r="C567" s="11" t="s">
        <v>433</v>
      </c>
      <c r="D567" s="11">
        <v>125</v>
      </c>
      <c r="E567" s="11" t="s">
        <v>3149</v>
      </c>
      <c r="F567" s="11">
        <v>10</v>
      </c>
      <c r="G567" s="11" t="s">
        <v>605</v>
      </c>
      <c r="H567" s="11">
        <v>2</v>
      </c>
      <c r="I567" s="11" t="s">
        <v>39</v>
      </c>
      <c r="J567" s="11" t="s">
        <v>285</v>
      </c>
    </row>
    <row r="568" spans="1:10" x14ac:dyDescent="0.25">
      <c r="A568" s="9" t="s">
        <v>3998</v>
      </c>
      <c r="B568" s="9" t="s">
        <v>5274</v>
      </c>
      <c r="C568" s="9" t="s">
        <v>212</v>
      </c>
      <c r="D568" s="9">
        <v>44</v>
      </c>
      <c r="E568" s="9" t="s">
        <v>4510</v>
      </c>
      <c r="F568" s="9">
        <v>10</v>
      </c>
      <c r="G568" s="9" t="s">
        <v>5275</v>
      </c>
      <c r="H568" s="9">
        <v>83</v>
      </c>
      <c r="I568" s="9" t="s">
        <v>5276</v>
      </c>
      <c r="J568" s="9" t="s">
        <v>524</v>
      </c>
    </row>
    <row r="569" spans="1:10" x14ac:dyDescent="0.25">
      <c r="A569" s="9" t="s">
        <v>1829</v>
      </c>
      <c r="B569" s="9" t="s">
        <v>5302</v>
      </c>
      <c r="C569" s="9" t="s">
        <v>12</v>
      </c>
      <c r="D569" s="9">
        <v>17.98</v>
      </c>
      <c r="E569" s="9" t="s">
        <v>5141</v>
      </c>
      <c r="F569" s="9">
        <v>10</v>
      </c>
      <c r="G569" s="9" t="s">
        <v>2957</v>
      </c>
      <c r="H569" s="9">
        <v>50</v>
      </c>
      <c r="I569" s="9" t="s">
        <v>5303</v>
      </c>
      <c r="J569" s="9" t="s">
        <v>5143</v>
      </c>
    </row>
    <row r="570" spans="1:10" x14ac:dyDescent="0.25">
      <c r="A570" s="11" t="s">
        <v>3583</v>
      </c>
      <c r="B570" s="11" t="s">
        <v>5312</v>
      </c>
      <c r="C570" s="11" t="s">
        <v>12</v>
      </c>
      <c r="D570" s="11">
        <v>12.95</v>
      </c>
      <c r="E570" s="11" t="s">
        <v>751</v>
      </c>
      <c r="F570" s="11">
        <v>10</v>
      </c>
      <c r="G570" s="11" t="s">
        <v>4210</v>
      </c>
      <c r="H570" s="11">
        <v>594</v>
      </c>
      <c r="I570" s="11" t="s">
        <v>5313</v>
      </c>
      <c r="J570" s="11" t="s">
        <v>754</v>
      </c>
    </row>
    <row r="571" spans="1:10" x14ac:dyDescent="0.25">
      <c r="A571" s="9" t="s">
        <v>65</v>
      </c>
      <c r="B571" s="9" t="s">
        <v>5314</v>
      </c>
      <c r="C571" s="9" t="s">
        <v>12</v>
      </c>
      <c r="D571" s="9">
        <v>23.99</v>
      </c>
      <c r="E571" s="9" t="s">
        <v>3719</v>
      </c>
      <c r="F571" s="9">
        <v>10</v>
      </c>
      <c r="G571" s="9" t="s">
        <v>421</v>
      </c>
      <c r="H571" s="9">
        <v>10</v>
      </c>
      <c r="I571" s="9" t="s">
        <v>5315</v>
      </c>
      <c r="J571" s="9" t="s">
        <v>70</v>
      </c>
    </row>
    <row r="572" spans="1:10" x14ac:dyDescent="0.25">
      <c r="A572" s="11" t="s">
        <v>5328</v>
      </c>
      <c r="B572" s="11" t="s">
        <v>5329</v>
      </c>
      <c r="C572" s="11" t="s">
        <v>12</v>
      </c>
      <c r="D572" s="11">
        <v>47.99</v>
      </c>
      <c r="E572" s="11" t="s">
        <v>4764</v>
      </c>
      <c r="F572" s="11">
        <v>10</v>
      </c>
      <c r="G572" s="11" t="s">
        <v>1552</v>
      </c>
      <c r="H572" s="11">
        <v>13</v>
      </c>
      <c r="I572" s="11" t="s">
        <v>5330</v>
      </c>
      <c r="J572" s="11" t="s">
        <v>5331</v>
      </c>
    </row>
    <row r="573" spans="1:10" x14ac:dyDescent="0.25">
      <c r="A573" s="9" t="s">
        <v>4780</v>
      </c>
      <c r="B573" s="9" t="s">
        <v>5332</v>
      </c>
      <c r="C573" s="9" t="s">
        <v>55</v>
      </c>
      <c r="D573" s="9">
        <v>40.99</v>
      </c>
      <c r="E573" s="9" t="s">
        <v>3707</v>
      </c>
      <c r="F573" s="9">
        <v>10</v>
      </c>
      <c r="G573" s="9" t="s">
        <v>440</v>
      </c>
      <c r="H573" s="9">
        <v>17</v>
      </c>
      <c r="I573" s="9" t="s">
        <v>5333</v>
      </c>
      <c r="J573" s="9" t="s">
        <v>5334</v>
      </c>
    </row>
    <row r="574" spans="1:10" x14ac:dyDescent="0.25">
      <c r="A574" s="11" t="s">
        <v>162</v>
      </c>
      <c r="B574" s="11" t="s">
        <v>5335</v>
      </c>
      <c r="C574" s="11" t="s">
        <v>55</v>
      </c>
      <c r="D574" s="11">
        <v>33.99</v>
      </c>
      <c r="E574" s="11" t="s">
        <v>813</v>
      </c>
      <c r="F574" s="11">
        <v>10</v>
      </c>
      <c r="G574" s="11" t="s">
        <v>5336</v>
      </c>
      <c r="H574" s="11">
        <v>573</v>
      </c>
      <c r="I574" s="11" t="s">
        <v>5337</v>
      </c>
      <c r="J574" s="11" t="s">
        <v>225</v>
      </c>
    </row>
    <row r="575" spans="1:10" x14ac:dyDescent="0.25">
      <c r="A575" s="9" t="s">
        <v>3951</v>
      </c>
      <c r="B575" s="9" t="s">
        <v>5338</v>
      </c>
      <c r="C575" s="9" t="s">
        <v>510</v>
      </c>
      <c r="D575" s="9">
        <v>10.99</v>
      </c>
      <c r="E575" s="9" t="s">
        <v>5339</v>
      </c>
      <c r="F575" s="9">
        <v>10</v>
      </c>
      <c r="G575" s="9" t="s">
        <v>26</v>
      </c>
      <c r="H575" s="9">
        <v>35</v>
      </c>
      <c r="I575" s="9" t="s">
        <v>5340</v>
      </c>
      <c r="J575" s="9" t="s">
        <v>1123</v>
      </c>
    </row>
    <row r="576" spans="1:10" x14ac:dyDescent="0.25">
      <c r="A576" s="11" t="s">
        <v>91</v>
      </c>
      <c r="B576" s="11" t="s">
        <v>5346</v>
      </c>
      <c r="C576" s="11" t="s">
        <v>341</v>
      </c>
      <c r="D576" s="11">
        <v>34.99</v>
      </c>
      <c r="E576" s="11" t="s">
        <v>1107</v>
      </c>
      <c r="F576" s="11">
        <v>10</v>
      </c>
      <c r="G576" s="11" t="s">
        <v>32</v>
      </c>
      <c r="H576" s="11">
        <v>9</v>
      </c>
      <c r="I576" s="11" t="s">
        <v>5347</v>
      </c>
      <c r="J576" s="11" t="s">
        <v>96</v>
      </c>
    </row>
    <row r="577" spans="1:10" x14ac:dyDescent="0.25">
      <c r="A577" s="9" t="s">
        <v>1302</v>
      </c>
      <c r="B577" s="9" t="s">
        <v>5348</v>
      </c>
      <c r="C577" s="9" t="s">
        <v>510</v>
      </c>
      <c r="D577" s="9">
        <v>13.94</v>
      </c>
      <c r="E577" s="9" t="s">
        <v>5349</v>
      </c>
      <c r="F577" s="9">
        <v>10</v>
      </c>
      <c r="G577" s="9" t="s">
        <v>2041</v>
      </c>
      <c r="H577" s="9">
        <v>66</v>
      </c>
      <c r="I577" s="9" t="s">
        <v>5350</v>
      </c>
      <c r="J577" s="9" t="s">
        <v>1554</v>
      </c>
    </row>
    <row r="578" spans="1:10" x14ac:dyDescent="0.25">
      <c r="A578" s="11" t="s">
        <v>135</v>
      </c>
      <c r="B578" s="11" t="s">
        <v>5358</v>
      </c>
      <c r="C578" s="11" t="s">
        <v>510</v>
      </c>
      <c r="D578" s="11">
        <v>49.99</v>
      </c>
      <c r="E578" s="11" t="s">
        <v>623</v>
      </c>
      <c r="F578" s="11">
        <v>10</v>
      </c>
      <c r="G578" s="11" t="s">
        <v>1734</v>
      </c>
      <c r="H578" s="11">
        <v>45</v>
      </c>
      <c r="I578" s="11" t="s">
        <v>5359</v>
      </c>
      <c r="J578" s="11" t="s">
        <v>285</v>
      </c>
    </row>
    <row r="579" spans="1:10" x14ac:dyDescent="0.25">
      <c r="A579" s="11" t="s">
        <v>525</v>
      </c>
      <c r="B579" s="11" t="s">
        <v>5364</v>
      </c>
      <c r="C579" s="11" t="s">
        <v>55</v>
      </c>
      <c r="D579" s="11">
        <v>28.99</v>
      </c>
      <c r="E579" s="11" t="s">
        <v>1354</v>
      </c>
      <c r="F579" s="11">
        <v>10</v>
      </c>
      <c r="G579" s="11" t="s">
        <v>421</v>
      </c>
      <c r="H579" s="11">
        <v>10</v>
      </c>
      <c r="I579" s="11" t="s">
        <v>39</v>
      </c>
      <c r="J579" s="11" t="s">
        <v>219</v>
      </c>
    </row>
    <row r="580" spans="1:10" x14ac:dyDescent="0.25">
      <c r="A580" s="9" t="s">
        <v>5365</v>
      </c>
      <c r="B580" s="9" t="s">
        <v>5366</v>
      </c>
      <c r="C580" s="9" t="s">
        <v>55</v>
      </c>
      <c r="D580" s="9">
        <v>22</v>
      </c>
      <c r="E580" s="9" t="s">
        <v>5254</v>
      </c>
      <c r="F580" s="9">
        <v>10</v>
      </c>
      <c r="G580" s="9" t="s">
        <v>5367</v>
      </c>
      <c r="H580" s="9">
        <v>286</v>
      </c>
      <c r="I580" s="9" t="s">
        <v>5368</v>
      </c>
      <c r="J580" s="9" t="s">
        <v>122</v>
      </c>
    </row>
    <row r="581" spans="1:10" x14ac:dyDescent="0.25">
      <c r="A581" s="11" t="s">
        <v>1824</v>
      </c>
      <c r="B581" s="11" t="s">
        <v>5369</v>
      </c>
      <c r="C581" s="11" t="s">
        <v>1104</v>
      </c>
      <c r="D581" s="11">
        <v>39.99</v>
      </c>
      <c r="E581" s="11" t="s">
        <v>315</v>
      </c>
      <c r="F581" s="11">
        <v>10</v>
      </c>
      <c r="G581" s="11" t="s">
        <v>387</v>
      </c>
      <c r="H581" s="11">
        <v>40</v>
      </c>
      <c r="I581" s="11" t="s">
        <v>5370</v>
      </c>
      <c r="J581" s="11" t="s">
        <v>318</v>
      </c>
    </row>
    <row r="582" spans="1:10" x14ac:dyDescent="0.25">
      <c r="A582" s="11" t="s">
        <v>17</v>
      </c>
      <c r="B582" s="11" t="s">
        <v>5374</v>
      </c>
      <c r="C582" s="11" t="s">
        <v>55</v>
      </c>
      <c r="D582" s="11">
        <v>49.63</v>
      </c>
      <c r="E582" s="11" t="s">
        <v>5375</v>
      </c>
      <c r="F582" s="11">
        <v>10</v>
      </c>
      <c r="G582" s="11" t="s">
        <v>1201</v>
      </c>
      <c r="H582" s="11">
        <v>5</v>
      </c>
      <c r="I582" s="11" t="s">
        <v>5376</v>
      </c>
      <c r="J582" s="11" t="s">
        <v>2833</v>
      </c>
    </row>
    <row r="583" spans="1:10" x14ac:dyDescent="0.25">
      <c r="A583" s="9" t="s">
        <v>5377</v>
      </c>
      <c r="B583" s="9" t="s">
        <v>5378</v>
      </c>
      <c r="C583" s="9" t="s">
        <v>212</v>
      </c>
      <c r="D583" s="9">
        <v>65.5</v>
      </c>
      <c r="E583" s="9" t="s">
        <v>3637</v>
      </c>
      <c r="F583" s="9">
        <v>10</v>
      </c>
      <c r="G583" s="9" t="s">
        <v>1092</v>
      </c>
      <c r="H583" s="9">
        <v>21</v>
      </c>
      <c r="I583" s="9" t="s">
        <v>5379</v>
      </c>
      <c r="J583" s="9" t="s">
        <v>285</v>
      </c>
    </row>
    <row r="584" spans="1:10" x14ac:dyDescent="0.25">
      <c r="A584" s="11" t="s">
        <v>5380</v>
      </c>
      <c r="B584" s="11" t="s">
        <v>5381</v>
      </c>
      <c r="C584" s="11" t="s">
        <v>55</v>
      </c>
      <c r="D584" s="11">
        <v>22.99</v>
      </c>
      <c r="E584" s="11" t="s">
        <v>207</v>
      </c>
      <c r="F584" s="11">
        <v>10</v>
      </c>
      <c r="G584" s="11" t="s">
        <v>3154</v>
      </c>
      <c r="H584" s="11">
        <v>31</v>
      </c>
      <c r="I584" s="11" t="s">
        <v>5382</v>
      </c>
      <c r="J584" s="11" t="s">
        <v>1132</v>
      </c>
    </row>
    <row r="585" spans="1:10" x14ac:dyDescent="0.25">
      <c r="A585" s="11" t="s">
        <v>5387</v>
      </c>
      <c r="B585" s="11" t="s">
        <v>5388</v>
      </c>
      <c r="C585" s="11" t="s">
        <v>12</v>
      </c>
      <c r="D585" s="11">
        <v>17.98</v>
      </c>
      <c r="E585" s="11" t="s">
        <v>5141</v>
      </c>
      <c r="F585" s="11">
        <v>10</v>
      </c>
      <c r="G585" s="11" t="s">
        <v>709</v>
      </c>
      <c r="H585" s="11">
        <v>12</v>
      </c>
      <c r="I585" s="11" t="s">
        <v>5389</v>
      </c>
      <c r="J585" s="11" t="s">
        <v>5143</v>
      </c>
    </row>
    <row r="586" spans="1:10" x14ac:dyDescent="0.25">
      <c r="A586" s="9" t="s">
        <v>135</v>
      </c>
      <c r="B586" s="9" t="s">
        <v>5390</v>
      </c>
      <c r="C586" s="9" t="s">
        <v>12</v>
      </c>
      <c r="D586" s="9">
        <v>16.989999999999998</v>
      </c>
      <c r="E586" s="9" t="s">
        <v>2764</v>
      </c>
      <c r="F586" s="9">
        <v>10</v>
      </c>
      <c r="G586" s="9" t="s">
        <v>2717</v>
      </c>
      <c r="H586" s="9">
        <v>22</v>
      </c>
      <c r="I586" s="9" t="s">
        <v>5391</v>
      </c>
      <c r="J586" s="9" t="s">
        <v>3295</v>
      </c>
    </row>
    <row r="587" spans="1:10" x14ac:dyDescent="0.25">
      <c r="A587" s="11" t="s">
        <v>1190</v>
      </c>
      <c r="B587" s="11" t="s">
        <v>5392</v>
      </c>
      <c r="C587" s="11" t="s">
        <v>55</v>
      </c>
      <c r="D587" s="11">
        <v>17.34</v>
      </c>
      <c r="E587" s="11" t="s">
        <v>5393</v>
      </c>
      <c r="F587" s="11">
        <v>10</v>
      </c>
      <c r="G587" s="11" t="s">
        <v>5394</v>
      </c>
      <c r="H587" s="11">
        <v>460</v>
      </c>
      <c r="I587" s="11" t="s">
        <v>5395</v>
      </c>
      <c r="J587" s="11" t="s">
        <v>177</v>
      </c>
    </row>
    <row r="588" spans="1:10" x14ac:dyDescent="0.25">
      <c r="A588" s="11" t="s">
        <v>3583</v>
      </c>
      <c r="B588" s="11" t="s">
        <v>5400</v>
      </c>
      <c r="C588" s="11" t="s">
        <v>55</v>
      </c>
      <c r="D588" s="11">
        <v>114.99</v>
      </c>
      <c r="E588" s="11" t="s">
        <v>5401</v>
      </c>
      <c r="F588" s="11">
        <v>10</v>
      </c>
      <c r="G588" s="11" t="s">
        <v>5402</v>
      </c>
      <c r="H588" s="11">
        <v>539</v>
      </c>
      <c r="I588" s="11" t="s">
        <v>5403</v>
      </c>
      <c r="J588" s="11" t="s">
        <v>524</v>
      </c>
    </row>
    <row r="589" spans="1:10" x14ac:dyDescent="0.25">
      <c r="A589" s="11" t="s">
        <v>4367</v>
      </c>
      <c r="B589" s="11" t="s">
        <v>5412</v>
      </c>
      <c r="C589" s="11" t="s">
        <v>55</v>
      </c>
      <c r="D589" s="11">
        <v>31.95</v>
      </c>
      <c r="E589" s="11" t="s">
        <v>5413</v>
      </c>
      <c r="F589" s="11">
        <v>10</v>
      </c>
      <c r="G589" s="11" t="s">
        <v>709</v>
      </c>
      <c r="H589" s="11">
        <v>12</v>
      </c>
      <c r="I589" s="11" t="s">
        <v>5414</v>
      </c>
      <c r="J589" s="11" t="s">
        <v>4970</v>
      </c>
    </row>
    <row r="590" spans="1:10" x14ac:dyDescent="0.25">
      <c r="A590" s="11" t="s">
        <v>807</v>
      </c>
      <c r="B590" s="11" t="s">
        <v>5424</v>
      </c>
      <c r="C590" s="11" t="s">
        <v>3962</v>
      </c>
      <c r="D590" s="11">
        <v>56.95</v>
      </c>
      <c r="E590" s="11" t="s">
        <v>5425</v>
      </c>
      <c r="F590" s="11">
        <v>10</v>
      </c>
      <c r="G590" s="11" t="s">
        <v>5426</v>
      </c>
      <c r="H590" s="11">
        <v>700</v>
      </c>
      <c r="I590" s="11" t="s">
        <v>5427</v>
      </c>
      <c r="J590" s="11" t="s">
        <v>285</v>
      </c>
    </row>
    <row r="591" spans="1:10" x14ac:dyDescent="0.25">
      <c r="A591" s="11" t="s">
        <v>135</v>
      </c>
      <c r="B591" s="11" t="s">
        <v>5443</v>
      </c>
      <c r="C591" s="11" t="s">
        <v>12</v>
      </c>
      <c r="D591" s="11">
        <v>25.99</v>
      </c>
      <c r="E591" s="11" t="s">
        <v>2633</v>
      </c>
      <c r="F591" s="11">
        <v>10</v>
      </c>
      <c r="G591" s="11" t="s">
        <v>1443</v>
      </c>
      <c r="H591" s="11">
        <v>38</v>
      </c>
      <c r="I591" s="11" t="s">
        <v>5444</v>
      </c>
      <c r="J591" s="11" t="s">
        <v>5445</v>
      </c>
    </row>
    <row r="592" spans="1:10" x14ac:dyDescent="0.25">
      <c r="A592" s="9" t="s">
        <v>418</v>
      </c>
      <c r="B592" s="9" t="s">
        <v>5453</v>
      </c>
      <c r="C592" s="9" t="s">
        <v>12</v>
      </c>
      <c r="D592" s="9">
        <v>20</v>
      </c>
      <c r="E592" s="9" t="s">
        <v>1010</v>
      </c>
      <c r="F592" s="9">
        <v>10</v>
      </c>
      <c r="G592" s="9" t="s">
        <v>1358</v>
      </c>
      <c r="H592" s="9">
        <v>16</v>
      </c>
      <c r="I592" s="9" t="s">
        <v>5454</v>
      </c>
      <c r="J592" s="9" t="s">
        <v>422</v>
      </c>
    </row>
    <row r="593" spans="1:10" x14ac:dyDescent="0.25">
      <c r="A593" s="11" t="s">
        <v>152</v>
      </c>
      <c r="B593" s="11" t="s">
        <v>5462</v>
      </c>
      <c r="C593" s="11" t="s">
        <v>104</v>
      </c>
      <c r="D593" s="11">
        <v>155.65</v>
      </c>
      <c r="E593" s="11" t="s">
        <v>5463</v>
      </c>
      <c r="F593" s="11">
        <v>10</v>
      </c>
      <c r="G593" s="11" t="s">
        <v>5464</v>
      </c>
      <c r="H593" s="11">
        <v>593</v>
      </c>
      <c r="I593" s="11" t="s">
        <v>5465</v>
      </c>
      <c r="J593" s="11" t="s">
        <v>96</v>
      </c>
    </row>
    <row r="594" spans="1:10" x14ac:dyDescent="0.25">
      <c r="A594" s="9" t="s">
        <v>4248</v>
      </c>
      <c r="B594" s="9" t="s">
        <v>5466</v>
      </c>
      <c r="C594" s="9" t="s">
        <v>385</v>
      </c>
      <c r="D594" s="9">
        <v>24.99</v>
      </c>
      <c r="E594" s="9" t="s">
        <v>2789</v>
      </c>
      <c r="F594" s="9">
        <v>10</v>
      </c>
      <c r="G594" s="9" t="s">
        <v>3539</v>
      </c>
      <c r="H594" s="9">
        <v>18</v>
      </c>
      <c r="I594" s="9" t="s">
        <v>5467</v>
      </c>
      <c r="J594" s="9" t="s">
        <v>5468</v>
      </c>
    </row>
    <row r="595" spans="1:10" x14ac:dyDescent="0.25">
      <c r="A595" s="11" t="s">
        <v>1824</v>
      </c>
      <c r="B595" s="11" t="s">
        <v>5469</v>
      </c>
      <c r="C595" s="11" t="s">
        <v>55</v>
      </c>
      <c r="D595" s="11">
        <v>99.98</v>
      </c>
      <c r="E595" s="11" t="s">
        <v>5470</v>
      </c>
      <c r="F595" s="11">
        <v>10</v>
      </c>
      <c r="G595" s="11" t="s">
        <v>5471</v>
      </c>
      <c r="H595" s="11">
        <v>740</v>
      </c>
      <c r="I595" s="11" t="s">
        <v>5472</v>
      </c>
      <c r="J595" s="11" t="s">
        <v>177</v>
      </c>
    </row>
    <row r="596" spans="1:10" x14ac:dyDescent="0.25">
      <c r="A596" s="9" t="s">
        <v>10</v>
      </c>
      <c r="B596" s="9" t="s">
        <v>5473</v>
      </c>
      <c r="C596" s="9" t="s">
        <v>341</v>
      </c>
      <c r="D596" s="9">
        <v>88.65</v>
      </c>
      <c r="E596" s="9" t="s">
        <v>5474</v>
      </c>
      <c r="F596" s="9">
        <v>10</v>
      </c>
      <c r="G596" s="9" t="s">
        <v>387</v>
      </c>
      <c r="H596" s="9">
        <v>40</v>
      </c>
      <c r="I596" s="9" t="s">
        <v>5475</v>
      </c>
      <c r="J596" s="9" t="s">
        <v>96</v>
      </c>
    </row>
    <row r="597" spans="1:10" x14ac:dyDescent="0.25">
      <c r="A597" s="11" t="s">
        <v>10</v>
      </c>
      <c r="B597" s="11" t="s">
        <v>5476</v>
      </c>
      <c r="C597" s="11" t="s">
        <v>55</v>
      </c>
      <c r="D597" s="11">
        <v>153</v>
      </c>
      <c r="E597" s="11" t="s">
        <v>5477</v>
      </c>
      <c r="F597" s="11">
        <v>10</v>
      </c>
      <c r="G597" s="11" t="s">
        <v>2120</v>
      </c>
      <c r="H597" s="11">
        <v>23</v>
      </c>
      <c r="I597" s="11" t="s">
        <v>5478</v>
      </c>
      <c r="J597" s="11" t="s">
        <v>2063</v>
      </c>
    </row>
    <row r="598" spans="1:10" x14ac:dyDescent="0.25">
      <c r="A598" s="11" t="s">
        <v>291</v>
      </c>
      <c r="B598" s="11" t="s">
        <v>5482</v>
      </c>
      <c r="C598" s="11" t="s">
        <v>12</v>
      </c>
      <c r="D598" s="11">
        <v>59.09</v>
      </c>
      <c r="E598" s="11" t="s">
        <v>5483</v>
      </c>
      <c r="F598" s="11">
        <v>10</v>
      </c>
      <c r="G598" s="11" t="s">
        <v>2823</v>
      </c>
      <c r="H598" s="11">
        <v>432</v>
      </c>
      <c r="I598" s="11" t="s">
        <v>5484</v>
      </c>
      <c r="J598" s="11" t="s">
        <v>177</v>
      </c>
    </row>
    <row r="599" spans="1:10" x14ac:dyDescent="0.25">
      <c r="A599" s="9" t="s">
        <v>5504</v>
      </c>
      <c r="B599" s="9" t="s">
        <v>5505</v>
      </c>
      <c r="C599" s="9" t="s">
        <v>510</v>
      </c>
      <c r="D599" s="9">
        <v>139.99</v>
      </c>
      <c r="E599" s="9" t="s">
        <v>5506</v>
      </c>
      <c r="F599" s="9">
        <v>10</v>
      </c>
      <c r="G599" s="9" t="s">
        <v>235</v>
      </c>
      <c r="H599" s="9">
        <v>4</v>
      </c>
      <c r="I599" s="9" t="s">
        <v>5507</v>
      </c>
      <c r="J599" s="9" t="s">
        <v>285</v>
      </c>
    </row>
    <row r="600" spans="1:10" x14ac:dyDescent="0.25">
      <c r="A600" s="11" t="s">
        <v>10</v>
      </c>
      <c r="B600" s="11" t="s">
        <v>5508</v>
      </c>
      <c r="C600" s="11" t="s">
        <v>55</v>
      </c>
      <c r="D600" s="11">
        <v>39.99</v>
      </c>
      <c r="E600" s="11" t="s">
        <v>73</v>
      </c>
      <c r="F600" s="11">
        <v>10</v>
      </c>
      <c r="G600" s="11" t="s">
        <v>2545</v>
      </c>
      <c r="H600" s="11">
        <v>52</v>
      </c>
      <c r="I600" s="11" t="s">
        <v>5509</v>
      </c>
      <c r="J600" s="11" t="s">
        <v>59</v>
      </c>
    </row>
    <row r="601" spans="1:10" x14ac:dyDescent="0.25">
      <c r="A601" s="9" t="s">
        <v>3583</v>
      </c>
      <c r="B601" s="9" t="s">
        <v>5510</v>
      </c>
      <c r="C601" s="9" t="s">
        <v>55</v>
      </c>
      <c r="D601" s="9">
        <v>48.99</v>
      </c>
      <c r="E601" s="9" t="s">
        <v>1350</v>
      </c>
      <c r="F601" s="9">
        <v>10</v>
      </c>
      <c r="G601" s="9" t="s">
        <v>942</v>
      </c>
      <c r="H601" s="9">
        <v>30</v>
      </c>
      <c r="I601" s="9" t="s">
        <v>5511</v>
      </c>
      <c r="J601" s="9" t="s">
        <v>225</v>
      </c>
    </row>
    <row r="602" spans="1:10" x14ac:dyDescent="0.25">
      <c r="A602" s="11" t="s">
        <v>178</v>
      </c>
      <c r="B602" s="11" t="s">
        <v>5520</v>
      </c>
      <c r="C602" s="11" t="s">
        <v>55</v>
      </c>
      <c r="D602" s="11">
        <v>26.9</v>
      </c>
      <c r="E602" s="11" t="s">
        <v>5521</v>
      </c>
      <c r="F602" s="11">
        <v>10</v>
      </c>
      <c r="G602" s="11" t="s">
        <v>5522</v>
      </c>
      <c r="H602" s="11">
        <v>264</v>
      </c>
      <c r="I602" s="11" t="s">
        <v>5523</v>
      </c>
      <c r="J602" s="11" t="s">
        <v>1679</v>
      </c>
    </row>
    <row r="603" spans="1:10" x14ac:dyDescent="0.25">
      <c r="A603" s="9" t="s">
        <v>1829</v>
      </c>
      <c r="B603" s="9" t="s">
        <v>5524</v>
      </c>
      <c r="C603" s="9" t="s">
        <v>55</v>
      </c>
      <c r="D603" s="9">
        <v>16.48</v>
      </c>
      <c r="E603" s="9" t="s">
        <v>5525</v>
      </c>
      <c r="F603" s="9">
        <v>10</v>
      </c>
      <c r="G603" s="9" t="s">
        <v>1358</v>
      </c>
      <c r="H603" s="9">
        <v>16</v>
      </c>
      <c r="I603" s="9" t="s">
        <v>5526</v>
      </c>
      <c r="J603" s="9" t="s">
        <v>5143</v>
      </c>
    </row>
    <row r="604" spans="1:10" x14ac:dyDescent="0.25">
      <c r="A604" s="11" t="s">
        <v>807</v>
      </c>
      <c r="B604" s="11" t="s">
        <v>5527</v>
      </c>
      <c r="C604" s="11" t="s">
        <v>12</v>
      </c>
      <c r="D604" s="11">
        <v>65</v>
      </c>
      <c r="E604" s="11" t="s">
        <v>5528</v>
      </c>
      <c r="F604" s="11">
        <v>10</v>
      </c>
      <c r="G604" s="11" t="s">
        <v>5529</v>
      </c>
      <c r="H604" s="11">
        <v>485</v>
      </c>
      <c r="I604" s="11" t="s">
        <v>5530</v>
      </c>
      <c r="J604" s="11" t="s">
        <v>285</v>
      </c>
    </row>
    <row r="605" spans="1:10" x14ac:dyDescent="0.25">
      <c r="A605" s="9" t="s">
        <v>10</v>
      </c>
      <c r="B605" s="9" t="s">
        <v>5531</v>
      </c>
      <c r="C605" s="9" t="s">
        <v>55</v>
      </c>
      <c r="D605" s="9">
        <v>39.99</v>
      </c>
      <c r="E605" s="9" t="s">
        <v>73</v>
      </c>
      <c r="F605" s="9">
        <v>10</v>
      </c>
      <c r="G605" s="9" t="s">
        <v>338</v>
      </c>
      <c r="H605" s="9">
        <v>19</v>
      </c>
      <c r="I605" s="9" t="s">
        <v>5532</v>
      </c>
      <c r="J605" s="9" t="s">
        <v>225</v>
      </c>
    </row>
    <row r="606" spans="1:10" x14ac:dyDescent="0.25">
      <c r="A606" s="11" t="s">
        <v>807</v>
      </c>
      <c r="B606" s="11" t="s">
        <v>5540</v>
      </c>
      <c r="C606" s="11" t="s">
        <v>12</v>
      </c>
      <c r="D606" s="11">
        <v>45</v>
      </c>
      <c r="E606" s="11" t="s">
        <v>5181</v>
      </c>
      <c r="F606" s="11">
        <v>10</v>
      </c>
      <c r="G606" s="11" t="s">
        <v>1268</v>
      </c>
      <c r="H606" s="11">
        <v>150</v>
      </c>
      <c r="I606" s="11" t="s">
        <v>5541</v>
      </c>
      <c r="J606" s="11" t="s">
        <v>1289</v>
      </c>
    </row>
    <row r="607" spans="1:10" x14ac:dyDescent="0.25">
      <c r="A607" s="11" t="s">
        <v>1829</v>
      </c>
      <c r="B607" s="11" t="s">
        <v>5553</v>
      </c>
      <c r="C607" s="11" t="s">
        <v>55</v>
      </c>
      <c r="D607" s="11">
        <v>17.98</v>
      </c>
      <c r="E607" s="11" t="s">
        <v>5141</v>
      </c>
      <c r="F607" s="11">
        <v>10</v>
      </c>
      <c r="G607" s="11" t="s">
        <v>235</v>
      </c>
      <c r="H607" s="11">
        <v>4</v>
      </c>
      <c r="I607" s="11" t="s">
        <v>5554</v>
      </c>
      <c r="J607" s="11" t="s">
        <v>5143</v>
      </c>
    </row>
    <row r="608" spans="1:10" x14ac:dyDescent="0.25">
      <c r="A608" s="11" t="s">
        <v>1829</v>
      </c>
      <c r="B608" s="11" t="s">
        <v>5590</v>
      </c>
      <c r="C608" s="11" t="s">
        <v>55</v>
      </c>
      <c r="D608" s="11">
        <v>64.989999999999995</v>
      </c>
      <c r="E608" s="11" t="s">
        <v>79</v>
      </c>
      <c r="F608" s="11">
        <v>10</v>
      </c>
      <c r="G608" s="11" t="s">
        <v>5591</v>
      </c>
      <c r="H608" s="11">
        <v>313</v>
      </c>
      <c r="I608" s="11" t="s">
        <v>5592</v>
      </c>
      <c r="J608" s="11" t="s">
        <v>524</v>
      </c>
    </row>
    <row r="609" spans="1:10" x14ac:dyDescent="0.25">
      <c r="A609" s="11" t="s">
        <v>1846</v>
      </c>
      <c r="B609" s="11" t="s">
        <v>4128</v>
      </c>
      <c r="C609" s="11" t="s">
        <v>55</v>
      </c>
      <c r="D609" s="11">
        <v>24.15</v>
      </c>
      <c r="E609" s="11" t="s">
        <v>5595</v>
      </c>
      <c r="F609" s="11">
        <v>10</v>
      </c>
      <c r="G609" s="11" t="s">
        <v>374</v>
      </c>
      <c r="H609" s="11">
        <v>14</v>
      </c>
      <c r="I609" s="11" t="s">
        <v>39</v>
      </c>
      <c r="J609" s="11" t="s">
        <v>318</v>
      </c>
    </row>
    <row r="610" spans="1:10" x14ac:dyDescent="0.25">
      <c r="A610" s="11" t="s">
        <v>540</v>
      </c>
      <c r="B610" s="11" t="s">
        <v>5598</v>
      </c>
      <c r="C610" s="11" t="s">
        <v>12</v>
      </c>
      <c r="D610" s="11">
        <v>21.27</v>
      </c>
      <c r="E610" s="11" t="s">
        <v>5599</v>
      </c>
      <c r="F610" s="11">
        <v>10</v>
      </c>
      <c r="G610" s="11" t="s">
        <v>942</v>
      </c>
      <c r="H610" s="11">
        <v>30</v>
      </c>
      <c r="I610" s="11" t="s">
        <v>5600</v>
      </c>
      <c r="J610" s="11" t="s">
        <v>5491</v>
      </c>
    </row>
    <row r="611" spans="1:10" x14ac:dyDescent="0.25">
      <c r="A611" s="9" t="s">
        <v>4095</v>
      </c>
      <c r="B611" s="9" t="s">
        <v>5601</v>
      </c>
      <c r="C611" s="9" t="s">
        <v>12</v>
      </c>
      <c r="D611" s="9">
        <v>79.989999999999995</v>
      </c>
      <c r="E611" s="9" t="s">
        <v>4282</v>
      </c>
      <c r="F611" s="9">
        <v>10</v>
      </c>
      <c r="G611" s="9" t="s">
        <v>440</v>
      </c>
      <c r="H611" s="9">
        <v>17</v>
      </c>
      <c r="I611" s="9" t="s">
        <v>5602</v>
      </c>
      <c r="J611" s="9" t="s">
        <v>5603</v>
      </c>
    </row>
    <row r="612" spans="1:10" x14ac:dyDescent="0.25">
      <c r="A612" s="11" t="s">
        <v>4248</v>
      </c>
      <c r="B612" s="11" t="s">
        <v>5615</v>
      </c>
      <c r="C612" s="11" t="s">
        <v>385</v>
      </c>
      <c r="D612" s="11">
        <v>49.49</v>
      </c>
      <c r="E612" s="11" t="s">
        <v>5616</v>
      </c>
      <c r="F612" s="11">
        <v>10</v>
      </c>
      <c r="G612" s="11" t="s">
        <v>5617</v>
      </c>
      <c r="H612" s="11">
        <v>463</v>
      </c>
      <c r="I612" s="11" t="s">
        <v>5618</v>
      </c>
      <c r="J612" s="11" t="s">
        <v>225</v>
      </c>
    </row>
    <row r="613" spans="1:10" x14ac:dyDescent="0.25">
      <c r="A613" s="9" t="s">
        <v>2260</v>
      </c>
      <c r="B613" s="9" t="s">
        <v>5619</v>
      </c>
      <c r="C613" s="9" t="s">
        <v>55</v>
      </c>
      <c r="D613" s="9">
        <v>24.99</v>
      </c>
      <c r="E613" s="9" t="s">
        <v>414</v>
      </c>
      <c r="F613" s="9">
        <v>10</v>
      </c>
      <c r="G613" s="9" t="s">
        <v>3916</v>
      </c>
      <c r="H613" s="9">
        <v>116</v>
      </c>
      <c r="I613" s="9" t="s">
        <v>5620</v>
      </c>
      <c r="J613" s="9" t="s">
        <v>318</v>
      </c>
    </row>
    <row r="614" spans="1:10" x14ac:dyDescent="0.25">
      <c r="A614" s="11" t="s">
        <v>91</v>
      </c>
      <c r="B614" s="11" t="s">
        <v>5627</v>
      </c>
      <c r="C614" s="11" t="s">
        <v>55</v>
      </c>
      <c r="D614" s="11">
        <v>29.99</v>
      </c>
      <c r="E614" s="11" t="s">
        <v>37</v>
      </c>
      <c r="F614" s="11">
        <v>10</v>
      </c>
      <c r="G614" s="11" t="s">
        <v>5367</v>
      </c>
      <c r="H614" s="11">
        <v>286</v>
      </c>
      <c r="I614" s="11" t="s">
        <v>5628</v>
      </c>
      <c r="J614" s="11" t="s">
        <v>96</v>
      </c>
    </row>
    <row r="615" spans="1:10" x14ac:dyDescent="0.25">
      <c r="A615" s="9" t="s">
        <v>3951</v>
      </c>
      <c r="B615" s="9" t="s">
        <v>5629</v>
      </c>
      <c r="C615" s="9" t="s">
        <v>510</v>
      </c>
      <c r="D615" s="9">
        <v>11.99</v>
      </c>
      <c r="E615" s="9" t="s">
        <v>2164</v>
      </c>
      <c r="F615" s="9">
        <v>10</v>
      </c>
      <c r="G615" s="9" t="s">
        <v>2490</v>
      </c>
      <c r="H615" s="9">
        <v>51</v>
      </c>
      <c r="I615" s="9" t="s">
        <v>5630</v>
      </c>
      <c r="J615" s="9" t="s">
        <v>422</v>
      </c>
    </row>
    <row r="616" spans="1:10" x14ac:dyDescent="0.25">
      <c r="A616" s="9" t="s">
        <v>10</v>
      </c>
      <c r="B616" s="9" t="s">
        <v>5640</v>
      </c>
      <c r="C616" s="9" t="s">
        <v>55</v>
      </c>
      <c r="D616" s="9">
        <v>39.99</v>
      </c>
      <c r="E616" s="9" t="s">
        <v>73</v>
      </c>
      <c r="F616" s="9">
        <v>10</v>
      </c>
      <c r="G616" s="9" t="s">
        <v>5641</v>
      </c>
      <c r="H616" s="9">
        <v>207</v>
      </c>
      <c r="I616" s="9" t="s">
        <v>5642</v>
      </c>
      <c r="J616" s="9" t="s">
        <v>370</v>
      </c>
    </row>
    <row r="617" spans="1:10" x14ac:dyDescent="0.25">
      <c r="A617" s="11" t="s">
        <v>4603</v>
      </c>
      <c r="B617" s="11" t="s">
        <v>5648</v>
      </c>
      <c r="C617" s="11" t="s">
        <v>385</v>
      </c>
      <c r="D617" s="11">
        <v>32.619999999999997</v>
      </c>
      <c r="E617" s="11" t="s">
        <v>5649</v>
      </c>
      <c r="F617" s="11">
        <v>10</v>
      </c>
      <c r="G617" s="11" t="s">
        <v>5650</v>
      </c>
      <c r="H617" s="11">
        <v>242</v>
      </c>
      <c r="I617" s="11" t="s">
        <v>5651</v>
      </c>
      <c r="J617" s="11" t="s">
        <v>177</v>
      </c>
    </row>
    <row r="618" spans="1:10" x14ac:dyDescent="0.25">
      <c r="A618" s="9" t="s">
        <v>4081</v>
      </c>
      <c r="B618" s="9" t="s">
        <v>5652</v>
      </c>
      <c r="C618" s="9" t="s">
        <v>12</v>
      </c>
      <c r="D618" s="9">
        <v>37.590000000000003</v>
      </c>
      <c r="E618" s="9" t="s">
        <v>5653</v>
      </c>
      <c r="F618" s="9">
        <v>10</v>
      </c>
      <c r="G618" s="9" t="s">
        <v>2761</v>
      </c>
      <c r="H618" s="9">
        <v>78</v>
      </c>
      <c r="I618" s="9" t="s">
        <v>5654</v>
      </c>
      <c r="J618" s="9" t="s">
        <v>96</v>
      </c>
    </row>
    <row r="619" spans="1:10" x14ac:dyDescent="0.25">
      <c r="A619" s="11" t="s">
        <v>1190</v>
      </c>
      <c r="B619" s="11" t="s">
        <v>5655</v>
      </c>
      <c r="C619" s="11" t="s">
        <v>55</v>
      </c>
      <c r="D619" s="11">
        <v>29.46</v>
      </c>
      <c r="E619" s="11" t="s">
        <v>5656</v>
      </c>
      <c r="F619" s="11">
        <v>10</v>
      </c>
      <c r="G619" s="11" t="s">
        <v>2519</v>
      </c>
      <c r="H619" s="11">
        <v>43</v>
      </c>
      <c r="I619" s="11" t="s">
        <v>5657</v>
      </c>
      <c r="J619" s="11" t="s">
        <v>177</v>
      </c>
    </row>
    <row r="620" spans="1:10" x14ac:dyDescent="0.25">
      <c r="A620" s="11" t="s">
        <v>525</v>
      </c>
      <c r="B620" s="11" t="s">
        <v>5685</v>
      </c>
      <c r="C620" s="11" t="s">
        <v>212</v>
      </c>
      <c r="D620" s="11">
        <v>128.99</v>
      </c>
      <c r="E620" s="11" t="s">
        <v>5686</v>
      </c>
      <c r="F620" s="11">
        <v>10</v>
      </c>
      <c r="G620" s="11" t="s">
        <v>32</v>
      </c>
      <c r="H620" s="11">
        <v>9</v>
      </c>
      <c r="I620" s="11" t="s">
        <v>5687</v>
      </c>
      <c r="J620" s="11" t="s">
        <v>70</v>
      </c>
    </row>
    <row r="621" spans="1:10" x14ac:dyDescent="0.25">
      <c r="A621" s="9" t="s">
        <v>4033</v>
      </c>
      <c r="B621" s="9" t="s">
        <v>5688</v>
      </c>
      <c r="C621" s="9" t="s">
        <v>5689</v>
      </c>
      <c r="D621" s="9">
        <v>15.95</v>
      </c>
      <c r="E621" s="9" t="s">
        <v>5690</v>
      </c>
      <c r="F621" s="9">
        <v>10</v>
      </c>
      <c r="G621" s="9" t="s">
        <v>5691</v>
      </c>
      <c r="H621" s="9">
        <v>257</v>
      </c>
      <c r="I621" s="9" t="s">
        <v>5692</v>
      </c>
      <c r="J621" s="9" t="s">
        <v>1413</v>
      </c>
    </row>
    <row r="622" spans="1:10" x14ac:dyDescent="0.25">
      <c r="A622" s="9" t="s">
        <v>313</v>
      </c>
      <c r="B622" s="9" t="s">
        <v>5707</v>
      </c>
      <c r="C622" s="9" t="s">
        <v>55</v>
      </c>
      <c r="D622" s="9">
        <v>47.99</v>
      </c>
      <c r="E622" s="9" t="s">
        <v>4764</v>
      </c>
      <c r="F622" s="9">
        <v>10</v>
      </c>
      <c r="G622" s="9" t="s">
        <v>5708</v>
      </c>
      <c r="H622" s="9">
        <v>165</v>
      </c>
      <c r="I622" s="9" t="s">
        <v>5709</v>
      </c>
      <c r="J622" s="9" t="s">
        <v>524</v>
      </c>
    </row>
    <row r="623" spans="1:10" x14ac:dyDescent="0.25">
      <c r="A623" s="9" t="s">
        <v>29</v>
      </c>
      <c r="B623" s="9" t="s">
        <v>5713</v>
      </c>
      <c r="C623" s="9" t="s">
        <v>55</v>
      </c>
      <c r="D623" s="9">
        <v>35.99</v>
      </c>
      <c r="E623" s="9" t="s">
        <v>1427</v>
      </c>
      <c r="F623" s="9">
        <v>10</v>
      </c>
      <c r="G623" s="9" t="s">
        <v>5714</v>
      </c>
      <c r="H623" s="9">
        <v>46</v>
      </c>
      <c r="I623" s="9" t="s">
        <v>3800</v>
      </c>
      <c r="J623" s="9" t="s">
        <v>5715</v>
      </c>
    </row>
    <row r="624" spans="1:10" x14ac:dyDescent="0.25">
      <c r="A624" s="9" t="s">
        <v>71</v>
      </c>
      <c r="B624" s="9" t="s">
        <v>5719</v>
      </c>
      <c r="C624" s="9" t="s">
        <v>510</v>
      </c>
      <c r="D624" s="9">
        <v>25.95</v>
      </c>
      <c r="E624" s="9" t="s">
        <v>2862</v>
      </c>
      <c r="F624" s="9">
        <v>10</v>
      </c>
      <c r="G624" s="9" t="s">
        <v>605</v>
      </c>
      <c r="H624" s="9">
        <v>2</v>
      </c>
      <c r="I624" s="9" t="s">
        <v>5720</v>
      </c>
      <c r="J624" s="9" t="s">
        <v>2767</v>
      </c>
    </row>
    <row r="625" spans="1:10" x14ac:dyDescent="0.25">
      <c r="A625" s="11" t="s">
        <v>1102</v>
      </c>
      <c r="B625" s="11" t="s">
        <v>5729</v>
      </c>
      <c r="C625" s="11" t="s">
        <v>1104</v>
      </c>
      <c r="D625" s="11">
        <v>44.99</v>
      </c>
      <c r="E625" s="11" t="s">
        <v>607</v>
      </c>
      <c r="F625" s="11">
        <v>10</v>
      </c>
      <c r="G625" s="11" t="s">
        <v>1495</v>
      </c>
      <c r="H625" s="11">
        <v>32</v>
      </c>
      <c r="I625" s="11" t="s">
        <v>5730</v>
      </c>
      <c r="J625" s="11" t="s">
        <v>318</v>
      </c>
    </row>
    <row r="626" spans="1:10" x14ac:dyDescent="0.25">
      <c r="A626" s="9" t="s">
        <v>135</v>
      </c>
      <c r="B626" s="9" t="s">
        <v>5731</v>
      </c>
      <c r="C626" s="9" t="s">
        <v>510</v>
      </c>
      <c r="D626" s="9">
        <v>15.99</v>
      </c>
      <c r="E626" s="9" t="s">
        <v>1129</v>
      </c>
      <c r="F626" s="9">
        <v>10</v>
      </c>
      <c r="G626" s="9" t="s">
        <v>5732</v>
      </c>
      <c r="H626" s="9">
        <v>136</v>
      </c>
      <c r="I626" s="9" t="s">
        <v>5733</v>
      </c>
      <c r="J626" s="9" t="s">
        <v>285</v>
      </c>
    </row>
    <row r="627" spans="1:10" x14ac:dyDescent="0.25">
      <c r="A627" s="9" t="s">
        <v>525</v>
      </c>
      <c r="B627" s="9" t="s">
        <v>5738</v>
      </c>
      <c r="C627" s="9" t="s">
        <v>55</v>
      </c>
      <c r="D627" s="9">
        <v>54.99</v>
      </c>
      <c r="E627" s="9" t="s">
        <v>666</v>
      </c>
      <c r="F627" s="9">
        <v>10</v>
      </c>
      <c r="G627" s="9" t="s">
        <v>5739</v>
      </c>
      <c r="H627" s="9">
        <v>384</v>
      </c>
      <c r="I627" s="9" t="s">
        <v>5740</v>
      </c>
      <c r="J627" s="9" t="s">
        <v>318</v>
      </c>
    </row>
    <row r="628" spans="1:10" x14ac:dyDescent="0.25">
      <c r="A628" s="9" t="s">
        <v>1190</v>
      </c>
      <c r="B628" s="9" t="s">
        <v>5757</v>
      </c>
      <c r="C628" s="9" t="s">
        <v>55</v>
      </c>
      <c r="D628" s="9">
        <v>72.56</v>
      </c>
      <c r="E628" s="9" t="s">
        <v>5758</v>
      </c>
      <c r="F628" s="9">
        <v>10</v>
      </c>
      <c r="G628" s="9" t="s">
        <v>5759</v>
      </c>
      <c r="H628" s="9">
        <v>3171</v>
      </c>
      <c r="I628" s="9" t="s">
        <v>5760</v>
      </c>
      <c r="J628" s="9" t="s">
        <v>177</v>
      </c>
    </row>
    <row r="629" spans="1:10" x14ac:dyDescent="0.25">
      <c r="A629" s="11" t="s">
        <v>141</v>
      </c>
      <c r="B629" s="11" t="s">
        <v>5796</v>
      </c>
      <c r="C629" s="11" t="s">
        <v>12</v>
      </c>
      <c r="D629" s="11">
        <v>49.99</v>
      </c>
      <c r="E629" s="11" t="s">
        <v>623</v>
      </c>
      <c r="F629" s="11">
        <v>10</v>
      </c>
      <c r="G629" s="11" t="s">
        <v>709</v>
      </c>
      <c r="H629" s="11">
        <v>12</v>
      </c>
      <c r="I629" s="11" t="s">
        <v>5797</v>
      </c>
      <c r="J629" s="11" t="s">
        <v>5798</v>
      </c>
    </row>
    <row r="630" spans="1:10" x14ac:dyDescent="0.25">
      <c r="A630" s="11" t="s">
        <v>1829</v>
      </c>
      <c r="B630" s="11" t="s">
        <v>5810</v>
      </c>
      <c r="C630" s="11" t="s">
        <v>5811</v>
      </c>
      <c r="D630" s="11">
        <v>11.95</v>
      </c>
      <c r="E630" s="11" t="s">
        <v>2314</v>
      </c>
      <c r="F630" s="11">
        <v>10</v>
      </c>
      <c r="G630" s="11" t="s">
        <v>3535</v>
      </c>
      <c r="H630" s="11">
        <v>18</v>
      </c>
      <c r="I630" s="11" t="s">
        <v>5812</v>
      </c>
      <c r="J630" s="11" t="s">
        <v>754</v>
      </c>
    </row>
    <row r="631" spans="1:10" x14ac:dyDescent="0.25">
      <c r="A631" s="9" t="s">
        <v>5820</v>
      </c>
      <c r="B631" s="9" t="s">
        <v>5821</v>
      </c>
      <c r="C631" s="9" t="s">
        <v>55</v>
      </c>
      <c r="D631" s="9">
        <v>11.58</v>
      </c>
      <c r="E631" s="9" t="s">
        <v>5822</v>
      </c>
      <c r="F631" s="9">
        <v>10</v>
      </c>
      <c r="G631" s="9" t="s">
        <v>440</v>
      </c>
      <c r="H631" s="9">
        <v>17</v>
      </c>
      <c r="I631" s="9" t="s">
        <v>39</v>
      </c>
      <c r="J631" s="9" t="s">
        <v>70</v>
      </c>
    </row>
    <row r="632" spans="1:10" x14ac:dyDescent="0.25">
      <c r="A632" s="9" t="s">
        <v>807</v>
      </c>
      <c r="B632" s="9" t="s">
        <v>5825</v>
      </c>
      <c r="C632" s="9" t="s">
        <v>12</v>
      </c>
      <c r="D632" s="9">
        <v>28.8</v>
      </c>
      <c r="E632" s="9" t="s">
        <v>5826</v>
      </c>
      <c r="F632" s="9">
        <v>10</v>
      </c>
      <c r="G632" s="9" t="s">
        <v>5827</v>
      </c>
      <c r="H632" s="9">
        <v>712</v>
      </c>
      <c r="I632" s="9" t="s">
        <v>5828</v>
      </c>
      <c r="J632" s="9" t="s">
        <v>661</v>
      </c>
    </row>
    <row r="633" spans="1:10" x14ac:dyDescent="0.25">
      <c r="A633" s="11" t="s">
        <v>1846</v>
      </c>
      <c r="B633" s="11" t="s">
        <v>5840</v>
      </c>
      <c r="C633" s="11" t="s">
        <v>55</v>
      </c>
      <c r="D633" s="11">
        <v>24.14</v>
      </c>
      <c r="E633" s="11" t="s">
        <v>5841</v>
      </c>
      <c r="F633" s="11">
        <v>10</v>
      </c>
      <c r="G633" s="11" t="s">
        <v>5842</v>
      </c>
      <c r="H633" s="11">
        <v>9265</v>
      </c>
      <c r="I633" s="11" t="s">
        <v>5843</v>
      </c>
      <c r="J633" s="11" t="s">
        <v>177</v>
      </c>
    </row>
    <row r="634" spans="1:10" x14ac:dyDescent="0.25">
      <c r="A634" s="9" t="s">
        <v>525</v>
      </c>
      <c r="B634" s="9" t="s">
        <v>5325</v>
      </c>
      <c r="C634" s="9" t="s">
        <v>341</v>
      </c>
      <c r="D634" s="9">
        <v>94.43</v>
      </c>
      <c r="E634" s="9" t="s">
        <v>5858</v>
      </c>
      <c r="F634" s="9">
        <v>10</v>
      </c>
      <c r="G634" s="9" t="s">
        <v>5859</v>
      </c>
      <c r="H634" s="9">
        <v>98</v>
      </c>
      <c r="I634" s="9" t="s">
        <v>5860</v>
      </c>
      <c r="J634" s="9" t="s">
        <v>96</v>
      </c>
    </row>
    <row r="635" spans="1:10" x14ac:dyDescent="0.25">
      <c r="A635" s="9" t="s">
        <v>162</v>
      </c>
      <c r="B635" s="9" t="s">
        <v>5865</v>
      </c>
      <c r="C635" s="9" t="s">
        <v>55</v>
      </c>
      <c r="D635" s="9">
        <v>27.99</v>
      </c>
      <c r="E635" s="9" t="s">
        <v>2249</v>
      </c>
      <c r="F635" s="9">
        <v>10</v>
      </c>
      <c r="G635" s="9" t="s">
        <v>32</v>
      </c>
      <c r="H635" s="9">
        <v>9</v>
      </c>
      <c r="I635" s="9" t="s">
        <v>39</v>
      </c>
      <c r="J635" s="9" t="s">
        <v>5866</v>
      </c>
    </row>
    <row r="636" spans="1:10" x14ac:dyDescent="0.25">
      <c r="A636" s="11" t="s">
        <v>508</v>
      </c>
      <c r="B636" s="11" t="s">
        <v>5867</v>
      </c>
      <c r="C636" s="11" t="s">
        <v>12</v>
      </c>
      <c r="D636" s="11">
        <v>17.98</v>
      </c>
      <c r="E636" s="11" t="s">
        <v>5141</v>
      </c>
      <c r="F636" s="11">
        <v>10</v>
      </c>
      <c r="G636" s="11" t="s">
        <v>387</v>
      </c>
      <c r="H636" s="11">
        <v>40</v>
      </c>
      <c r="I636" s="11" t="s">
        <v>5868</v>
      </c>
      <c r="J636" s="11" t="s">
        <v>5143</v>
      </c>
    </row>
    <row r="637" spans="1:10" x14ac:dyDescent="0.25">
      <c r="A637" s="9" t="s">
        <v>71</v>
      </c>
      <c r="B637" s="9" t="s">
        <v>5876</v>
      </c>
      <c r="C637" s="9" t="s">
        <v>55</v>
      </c>
      <c r="D637" s="9">
        <v>75.989999999999995</v>
      </c>
      <c r="E637" s="9" t="s">
        <v>5877</v>
      </c>
      <c r="F637" s="9">
        <v>10</v>
      </c>
      <c r="G637" s="9" t="s">
        <v>338</v>
      </c>
      <c r="H637" s="9">
        <v>19</v>
      </c>
      <c r="I637" s="9" t="s">
        <v>5878</v>
      </c>
      <c r="J637" s="9" t="s">
        <v>5603</v>
      </c>
    </row>
    <row r="638" spans="1:10" x14ac:dyDescent="0.25">
      <c r="A638" s="11" t="s">
        <v>319</v>
      </c>
      <c r="B638" s="11" t="s">
        <v>5900</v>
      </c>
      <c r="C638" s="11" t="s">
        <v>55</v>
      </c>
      <c r="D638" s="11">
        <v>30.95</v>
      </c>
      <c r="E638" s="11" t="s">
        <v>531</v>
      </c>
      <c r="F638" s="11">
        <v>10</v>
      </c>
      <c r="G638" s="11" t="s">
        <v>1358</v>
      </c>
      <c r="H638" s="11">
        <v>16</v>
      </c>
      <c r="I638" s="11" t="s">
        <v>5901</v>
      </c>
      <c r="J638" s="11" t="s">
        <v>225</v>
      </c>
    </row>
    <row r="639" spans="1:10" x14ac:dyDescent="0.25">
      <c r="A639" s="9" t="s">
        <v>3676</v>
      </c>
      <c r="B639" s="9" t="s">
        <v>5902</v>
      </c>
      <c r="C639" s="9" t="s">
        <v>3482</v>
      </c>
      <c r="D639" s="9">
        <v>59.97</v>
      </c>
      <c r="E639" s="9" t="s">
        <v>5903</v>
      </c>
      <c r="F639" s="9">
        <v>10</v>
      </c>
      <c r="G639" s="9" t="s">
        <v>26</v>
      </c>
      <c r="H639" s="9">
        <v>35</v>
      </c>
      <c r="I639" s="9" t="s">
        <v>5904</v>
      </c>
      <c r="J639" s="9" t="s">
        <v>5905</v>
      </c>
    </row>
    <row r="640" spans="1:10" x14ac:dyDescent="0.25">
      <c r="A640" s="11" t="s">
        <v>319</v>
      </c>
      <c r="B640" s="11" t="s">
        <v>5906</v>
      </c>
      <c r="C640" s="11" t="s">
        <v>55</v>
      </c>
      <c r="D640" s="11">
        <v>32.979999999999997</v>
      </c>
      <c r="E640" s="11" t="s">
        <v>5087</v>
      </c>
      <c r="F640" s="11">
        <v>10</v>
      </c>
      <c r="G640" s="11" t="s">
        <v>5907</v>
      </c>
      <c r="H640" s="11">
        <v>6188</v>
      </c>
      <c r="I640" s="11" t="s">
        <v>5908</v>
      </c>
      <c r="J640" s="11" t="s">
        <v>177</v>
      </c>
    </row>
    <row r="641" spans="1:10" x14ac:dyDescent="0.25">
      <c r="A641" s="9" t="s">
        <v>23</v>
      </c>
      <c r="B641" s="9" t="s">
        <v>5909</v>
      </c>
      <c r="C641" s="9" t="s">
        <v>55</v>
      </c>
      <c r="D641" s="9">
        <v>8.8800000000000008</v>
      </c>
      <c r="E641" s="9" t="s">
        <v>5910</v>
      </c>
      <c r="F641" s="9">
        <v>10</v>
      </c>
      <c r="G641" s="9" t="s">
        <v>1092</v>
      </c>
      <c r="H641" s="9">
        <v>21</v>
      </c>
      <c r="I641" s="9" t="s">
        <v>5911</v>
      </c>
      <c r="J641" s="9" t="s">
        <v>5912</v>
      </c>
    </row>
    <row r="642" spans="1:10" x14ac:dyDescent="0.25">
      <c r="A642" s="9" t="s">
        <v>4237</v>
      </c>
      <c r="B642" s="9" t="s">
        <v>5915</v>
      </c>
      <c r="C642" s="9" t="s">
        <v>55</v>
      </c>
      <c r="D642" s="9">
        <v>13.68</v>
      </c>
      <c r="E642" s="9" t="s">
        <v>5916</v>
      </c>
      <c r="F642" s="9">
        <v>10</v>
      </c>
      <c r="G642" s="9" t="s">
        <v>5917</v>
      </c>
      <c r="H642" s="9">
        <v>105</v>
      </c>
      <c r="I642" s="9" t="s">
        <v>5918</v>
      </c>
      <c r="J642" s="9" t="s">
        <v>4274</v>
      </c>
    </row>
    <row r="643" spans="1:10" x14ac:dyDescent="0.25">
      <c r="A643" s="9" t="s">
        <v>5703</v>
      </c>
      <c r="B643" s="9" t="s">
        <v>5704</v>
      </c>
      <c r="C643" s="9" t="s">
        <v>5932</v>
      </c>
      <c r="D643" s="9">
        <v>19.89</v>
      </c>
      <c r="E643" s="9" t="s">
        <v>5933</v>
      </c>
      <c r="F643" s="9">
        <v>10</v>
      </c>
      <c r="G643" s="9" t="s">
        <v>1092</v>
      </c>
      <c r="H643" s="9">
        <v>21</v>
      </c>
      <c r="I643" s="9" t="s">
        <v>5934</v>
      </c>
      <c r="J643" s="9" t="s">
        <v>318</v>
      </c>
    </row>
    <row r="644" spans="1:10" x14ac:dyDescent="0.25">
      <c r="A644" s="11" t="s">
        <v>4755</v>
      </c>
      <c r="B644" s="11" t="s">
        <v>5935</v>
      </c>
      <c r="C644" s="11" t="s">
        <v>12</v>
      </c>
      <c r="D644" s="11">
        <v>21.8</v>
      </c>
      <c r="E644" s="11" t="s">
        <v>5936</v>
      </c>
      <c r="F644" s="11">
        <v>10</v>
      </c>
      <c r="G644" s="11" t="s">
        <v>965</v>
      </c>
      <c r="H644" s="11">
        <v>7</v>
      </c>
      <c r="I644" s="11" t="s">
        <v>5937</v>
      </c>
      <c r="J644" s="11" t="s">
        <v>70</v>
      </c>
    </row>
    <row r="645" spans="1:10" x14ac:dyDescent="0.25">
      <c r="A645" s="9" t="s">
        <v>1891</v>
      </c>
      <c r="B645" s="9" t="s">
        <v>5945</v>
      </c>
      <c r="C645" s="9" t="s">
        <v>12</v>
      </c>
      <c r="D645" s="9">
        <v>9.99</v>
      </c>
      <c r="E645" s="9" t="s">
        <v>2296</v>
      </c>
      <c r="F645" s="9">
        <v>10</v>
      </c>
      <c r="G645" s="9" t="s">
        <v>5946</v>
      </c>
      <c r="H645" s="9">
        <v>141</v>
      </c>
      <c r="I645" s="9" t="s">
        <v>5947</v>
      </c>
      <c r="J645" s="9" t="s">
        <v>96</v>
      </c>
    </row>
    <row r="646" spans="1:10" x14ac:dyDescent="0.25">
      <c r="A646" s="9" t="s">
        <v>29</v>
      </c>
      <c r="B646" s="9" t="s">
        <v>5977</v>
      </c>
      <c r="C646" s="9" t="s">
        <v>12</v>
      </c>
      <c r="D646" s="9">
        <v>109.99</v>
      </c>
      <c r="E646" s="9" t="s">
        <v>3919</v>
      </c>
      <c r="F646" s="9">
        <v>10</v>
      </c>
      <c r="G646" s="9" t="s">
        <v>1201</v>
      </c>
      <c r="H646" s="9">
        <v>5</v>
      </c>
      <c r="I646" s="9" t="s">
        <v>5978</v>
      </c>
      <c r="J646" s="9" t="s">
        <v>5979</v>
      </c>
    </row>
    <row r="647" spans="1:10" x14ac:dyDescent="0.25">
      <c r="A647" s="9" t="s">
        <v>540</v>
      </c>
      <c r="B647" s="9" t="s">
        <v>5983</v>
      </c>
      <c r="C647" s="9" t="s">
        <v>12</v>
      </c>
      <c r="D647" s="9">
        <v>21.27</v>
      </c>
      <c r="E647" s="9" t="s">
        <v>5599</v>
      </c>
      <c r="F647" s="9">
        <v>10</v>
      </c>
      <c r="G647" s="9" t="s">
        <v>5984</v>
      </c>
      <c r="H647" s="9">
        <v>112</v>
      </c>
      <c r="I647" s="9" t="s">
        <v>5985</v>
      </c>
      <c r="J647" s="9" t="s">
        <v>5986</v>
      </c>
    </row>
    <row r="648" spans="1:10" x14ac:dyDescent="0.25">
      <c r="A648" s="11" t="s">
        <v>6020</v>
      </c>
      <c r="B648" s="11" t="s">
        <v>6021</v>
      </c>
      <c r="C648" s="11" t="s">
        <v>12</v>
      </c>
      <c r="D648" s="11">
        <v>74.59</v>
      </c>
      <c r="E648" s="11" t="s">
        <v>6022</v>
      </c>
      <c r="F648" s="11">
        <v>10</v>
      </c>
      <c r="G648" s="11" t="s">
        <v>133</v>
      </c>
      <c r="H648" s="11">
        <v>1</v>
      </c>
      <c r="I648" s="11" t="s">
        <v>6023</v>
      </c>
      <c r="J648" s="11" t="s">
        <v>70</v>
      </c>
    </row>
    <row r="649" spans="1:10" x14ac:dyDescent="0.25">
      <c r="A649" s="11" t="s">
        <v>6029</v>
      </c>
      <c r="B649" s="11" t="s">
        <v>6030</v>
      </c>
      <c r="C649" s="11" t="s">
        <v>55</v>
      </c>
      <c r="D649" s="11">
        <v>42.95</v>
      </c>
      <c r="E649" s="11" t="s">
        <v>6031</v>
      </c>
      <c r="F649" s="11">
        <v>10</v>
      </c>
      <c r="G649" s="11" t="s">
        <v>620</v>
      </c>
      <c r="H649" s="11">
        <v>8</v>
      </c>
      <c r="I649" s="11" t="s">
        <v>6032</v>
      </c>
      <c r="J649" s="11" t="s">
        <v>335</v>
      </c>
    </row>
    <row r="650" spans="1:10" x14ac:dyDescent="0.25">
      <c r="A650" s="9" t="s">
        <v>1846</v>
      </c>
      <c r="B650" s="9" t="s">
        <v>6069</v>
      </c>
      <c r="C650" s="9" t="s">
        <v>402</v>
      </c>
      <c r="D650" s="9">
        <v>10.99</v>
      </c>
      <c r="E650" s="9" t="s">
        <v>5339</v>
      </c>
      <c r="F650" s="9">
        <v>10</v>
      </c>
      <c r="G650" s="9" t="s">
        <v>6070</v>
      </c>
      <c r="H650" s="9">
        <v>368</v>
      </c>
      <c r="I650" s="9" t="s">
        <v>6071</v>
      </c>
      <c r="J650" s="9" t="s">
        <v>661</v>
      </c>
    </row>
    <row r="651" spans="1:10" x14ac:dyDescent="0.25">
      <c r="A651" s="11" t="s">
        <v>4358</v>
      </c>
      <c r="B651" s="11" t="s">
        <v>6072</v>
      </c>
      <c r="C651" s="11" t="s">
        <v>55</v>
      </c>
      <c r="D651" s="11">
        <v>16.989999999999998</v>
      </c>
      <c r="E651" s="11" t="s">
        <v>3766</v>
      </c>
      <c r="F651" s="11">
        <v>10</v>
      </c>
      <c r="G651" s="11" t="s">
        <v>1684</v>
      </c>
      <c r="H651" s="11">
        <v>28</v>
      </c>
      <c r="I651" s="11" t="s">
        <v>6073</v>
      </c>
      <c r="J651" s="11" t="s">
        <v>4583</v>
      </c>
    </row>
    <row r="652" spans="1:10" x14ac:dyDescent="0.25">
      <c r="A652" s="11" t="s">
        <v>29</v>
      </c>
      <c r="B652" s="11" t="s">
        <v>6076</v>
      </c>
      <c r="C652" s="11" t="s">
        <v>12</v>
      </c>
      <c r="D652" s="11">
        <v>69.989999999999995</v>
      </c>
      <c r="E652" s="11" t="s">
        <v>1694</v>
      </c>
      <c r="F652" s="11">
        <v>10</v>
      </c>
      <c r="G652" s="11" t="s">
        <v>1712</v>
      </c>
      <c r="H652" s="11">
        <v>49</v>
      </c>
      <c r="I652" s="11" t="s">
        <v>6077</v>
      </c>
      <c r="J652" s="11" t="s">
        <v>3096</v>
      </c>
    </row>
    <row r="653" spans="1:10" x14ac:dyDescent="0.25">
      <c r="A653" s="11" t="s">
        <v>319</v>
      </c>
      <c r="B653" s="11" t="s">
        <v>6081</v>
      </c>
      <c r="C653" s="11" t="s">
        <v>12</v>
      </c>
      <c r="D653" s="11">
        <v>75.650000000000006</v>
      </c>
      <c r="E653" s="11" t="s">
        <v>6082</v>
      </c>
      <c r="F653" s="11">
        <v>10</v>
      </c>
      <c r="G653" s="11" t="s">
        <v>1358</v>
      </c>
      <c r="H653" s="11">
        <v>16</v>
      </c>
      <c r="I653" s="11" t="s">
        <v>6083</v>
      </c>
      <c r="J653" s="11" t="s">
        <v>177</v>
      </c>
    </row>
    <row r="654" spans="1:10" x14ac:dyDescent="0.25">
      <c r="A654" s="9" t="s">
        <v>6090</v>
      </c>
      <c r="B654" s="9" t="s">
        <v>6091</v>
      </c>
      <c r="C654" s="9" t="s">
        <v>12</v>
      </c>
      <c r="D654" s="9">
        <v>90.11</v>
      </c>
      <c r="E654" s="9" t="s">
        <v>6092</v>
      </c>
      <c r="F654" s="9">
        <v>10</v>
      </c>
      <c r="G654" s="9" t="s">
        <v>2490</v>
      </c>
      <c r="H654" s="9">
        <v>51</v>
      </c>
      <c r="I654" s="9" t="s">
        <v>6093</v>
      </c>
      <c r="J654" s="9" t="s">
        <v>6094</v>
      </c>
    </row>
    <row r="655" spans="1:10" x14ac:dyDescent="0.25">
      <c r="A655" s="9" t="s">
        <v>5710</v>
      </c>
      <c r="B655" s="9" t="s">
        <v>6097</v>
      </c>
      <c r="C655" s="9" t="s">
        <v>55</v>
      </c>
      <c r="D655" s="9">
        <v>47.99</v>
      </c>
      <c r="E655" s="9" t="s">
        <v>4764</v>
      </c>
      <c r="F655" s="9">
        <v>10</v>
      </c>
      <c r="G655" s="9" t="s">
        <v>440</v>
      </c>
      <c r="H655" s="9">
        <v>17</v>
      </c>
      <c r="I655" s="9" t="s">
        <v>6098</v>
      </c>
      <c r="J655" s="9" t="s">
        <v>96</v>
      </c>
    </row>
    <row r="656" spans="1:10" x14ac:dyDescent="0.25">
      <c r="A656" s="11" t="s">
        <v>23</v>
      </c>
      <c r="B656" s="11" t="s">
        <v>6099</v>
      </c>
      <c r="C656" s="11" t="s">
        <v>12</v>
      </c>
      <c r="D656" s="11">
        <v>113.98</v>
      </c>
      <c r="E656" s="11" t="s">
        <v>6100</v>
      </c>
      <c r="F656" s="11">
        <v>10</v>
      </c>
      <c r="G656" s="11" t="s">
        <v>6101</v>
      </c>
      <c r="H656" s="11">
        <v>755</v>
      </c>
      <c r="I656" s="11" t="s">
        <v>6102</v>
      </c>
      <c r="J656" s="11" t="s">
        <v>524</v>
      </c>
    </row>
    <row r="657" spans="1:10" x14ac:dyDescent="0.25">
      <c r="A657" s="11" t="s">
        <v>6106</v>
      </c>
      <c r="B657" s="11" t="s">
        <v>6107</v>
      </c>
      <c r="C657" s="11" t="s">
        <v>55</v>
      </c>
      <c r="D657" s="11">
        <v>7.28</v>
      </c>
      <c r="E657" s="11" t="s">
        <v>6108</v>
      </c>
      <c r="F657" s="11">
        <v>10</v>
      </c>
      <c r="G657" s="11" t="s">
        <v>6109</v>
      </c>
      <c r="H657" s="11">
        <v>149</v>
      </c>
      <c r="I657" s="11" t="s">
        <v>6110</v>
      </c>
      <c r="J657" s="11" t="s">
        <v>318</v>
      </c>
    </row>
    <row r="658" spans="1:10" x14ac:dyDescent="0.25">
      <c r="A658" s="11" t="s">
        <v>6124</v>
      </c>
      <c r="B658" s="11" t="s">
        <v>6125</v>
      </c>
      <c r="C658" s="11" t="s">
        <v>104</v>
      </c>
      <c r="D658" s="11">
        <v>38.979999999999997</v>
      </c>
      <c r="E658" s="11" t="s">
        <v>6126</v>
      </c>
      <c r="F658" s="11">
        <v>10</v>
      </c>
      <c r="G658" s="11" t="s">
        <v>4348</v>
      </c>
      <c r="H658" s="11">
        <v>129</v>
      </c>
      <c r="I658" s="11" t="s">
        <v>6127</v>
      </c>
      <c r="J658" s="11" t="s">
        <v>96</v>
      </c>
    </row>
    <row r="659" spans="1:10" x14ac:dyDescent="0.25">
      <c r="A659" s="11" t="s">
        <v>1039</v>
      </c>
      <c r="B659" s="11" t="s">
        <v>6138</v>
      </c>
      <c r="C659" s="11" t="s">
        <v>104</v>
      </c>
      <c r="D659" s="11">
        <v>38.409999999999997</v>
      </c>
      <c r="E659" s="11" t="s">
        <v>6139</v>
      </c>
      <c r="F659" s="11">
        <v>10</v>
      </c>
      <c r="G659" s="11" t="s">
        <v>2359</v>
      </c>
      <c r="H659" s="11">
        <v>147</v>
      </c>
      <c r="I659" s="11" t="s">
        <v>6140</v>
      </c>
      <c r="J659" s="11" t="s">
        <v>96</v>
      </c>
    </row>
    <row r="660" spans="1:10" x14ac:dyDescent="0.25">
      <c r="A660" s="11" t="s">
        <v>6144</v>
      </c>
      <c r="B660" s="11" t="s">
        <v>6145</v>
      </c>
      <c r="C660" s="11" t="s">
        <v>12</v>
      </c>
      <c r="D660" s="11">
        <v>16.489999999999998</v>
      </c>
      <c r="E660" s="11" t="s">
        <v>6146</v>
      </c>
      <c r="F660" s="11">
        <v>10</v>
      </c>
      <c r="G660" s="11" t="s">
        <v>74</v>
      </c>
      <c r="H660" s="11">
        <v>77</v>
      </c>
      <c r="I660" s="11" t="s">
        <v>6147</v>
      </c>
      <c r="J660" s="11" t="s">
        <v>318</v>
      </c>
    </row>
    <row r="661" spans="1:10" x14ac:dyDescent="0.25">
      <c r="A661" s="9" t="s">
        <v>807</v>
      </c>
      <c r="B661" s="9" t="s">
        <v>6160</v>
      </c>
      <c r="C661" s="9" t="s">
        <v>55</v>
      </c>
      <c r="D661" s="9">
        <v>28.95</v>
      </c>
      <c r="E661" s="9" t="s">
        <v>6161</v>
      </c>
      <c r="F661" s="9">
        <v>10</v>
      </c>
      <c r="G661" s="9" t="s">
        <v>6162</v>
      </c>
      <c r="H661" s="9">
        <v>1306</v>
      </c>
      <c r="I661" s="9" t="s">
        <v>6163</v>
      </c>
      <c r="J661" s="9" t="s">
        <v>285</v>
      </c>
    </row>
    <row r="662" spans="1:10" x14ac:dyDescent="0.25">
      <c r="A662" s="11" t="s">
        <v>6164</v>
      </c>
      <c r="B662" s="11" t="s">
        <v>6165</v>
      </c>
      <c r="C662" s="11" t="s">
        <v>55</v>
      </c>
      <c r="D662" s="11">
        <v>20.25</v>
      </c>
      <c r="E662" s="11" t="s">
        <v>2255</v>
      </c>
      <c r="F662" s="11">
        <v>10</v>
      </c>
      <c r="G662" s="11" t="s">
        <v>2362</v>
      </c>
      <c r="H662" s="11">
        <v>24</v>
      </c>
      <c r="I662" s="11" t="s">
        <v>6166</v>
      </c>
      <c r="J662" s="11" t="s">
        <v>70</v>
      </c>
    </row>
    <row r="663" spans="1:10" x14ac:dyDescent="0.25">
      <c r="A663" s="11" t="s">
        <v>4033</v>
      </c>
      <c r="B663" s="11" t="s">
        <v>6171</v>
      </c>
      <c r="C663" s="11" t="s">
        <v>55</v>
      </c>
      <c r="D663" s="11">
        <v>18.91</v>
      </c>
      <c r="E663" s="11" t="s">
        <v>6172</v>
      </c>
      <c r="F663" s="11">
        <v>10</v>
      </c>
      <c r="G663" s="11" t="s">
        <v>6173</v>
      </c>
      <c r="H663" s="11">
        <v>5500</v>
      </c>
      <c r="I663" s="11" t="s">
        <v>6174</v>
      </c>
      <c r="J663" s="11" t="s">
        <v>177</v>
      </c>
    </row>
    <row r="664" spans="1:10" x14ac:dyDescent="0.25">
      <c r="A664" s="11" t="s">
        <v>6186</v>
      </c>
      <c r="B664" s="11" t="s">
        <v>6187</v>
      </c>
      <c r="C664" s="11" t="s">
        <v>6188</v>
      </c>
      <c r="D664" s="11">
        <v>9.99</v>
      </c>
      <c r="E664" s="11" t="s">
        <v>2296</v>
      </c>
      <c r="F664" s="11">
        <v>10</v>
      </c>
      <c r="G664" s="11" t="s">
        <v>100</v>
      </c>
      <c r="H664" s="11">
        <v>94</v>
      </c>
      <c r="I664" s="11" t="s">
        <v>6189</v>
      </c>
      <c r="J664" s="11" t="s">
        <v>2433</v>
      </c>
    </row>
    <row r="665" spans="1:10" x14ac:dyDescent="0.25">
      <c r="A665" s="9" t="s">
        <v>3951</v>
      </c>
      <c r="B665" s="9" t="s">
        <v>3952</v>
      </c>
      <c r="C665" s="9" t="s">
        <v>510</v>
      </c>
      <c r="D665" s="9">
        <v>6.96</v>
      </c>
      <c r="E665" s="9" t="s">
        <v>6203</v>
      </c>
      <c r="F665" s="9">
        <v>10</v>
      </c>
      <c r="G665" s="9" t="s">
        <v>316</v>
      </c>
      <c r="H665" s="9">
        <v>102</v>
      </c>
      <c r="I665" s="9" t="s">
        <v>6204</v>
      </c>
      <c r="J665" s="9" t="s">
        <v>1123</v>
      </c>
    </row>
    <row r="666" spans="1:10" x14ac:dyDescent="0.25">
      <c r="A666" s="11" t="s">
        <v>1766</v>
      </c>
      <c r="B666" s="11" t="s">
        <v>6205</v>
      </c>
      <c r="C666" s="11" t="s">
        <v>55</v>
      </c>
      <c r="D666" s="11">
        <v>37.979999999999997</v>
      </c>
      <c r="E666" s="11" t="s">
        <v>6206</v>
      </c>
      <c r="F666" s="11">
        <v>10</v>
      </c>
      <c r="G666" s="11" t="s">
        <v>6207</v>
      </c>
      <c r="H666" s="11">
        <v>612</v>
      </c>
      <c r="I666" s="11" t="s">
        <v>6208</v>
      </c>
      <c r="J666" s="11" t="s">
        <v>177</v>
      </c>
    </row>
    <row r="667" spans="1:10" x14ac:dyDescent="0.25">
      <c r="A667" s="9" t="s">
        <v>4666</v>
      </c>
      <c r="B667" s="9" t="s">
        <v>6209</v>
      </c>
      <c r="C667" s="9" t="s">
        <v>12</v>
      </c>
      <c r="D667" s="9">
        <v>18.95</v>
      </c>
      <c r="E667" s="9" t="s">
        <v>1276</v>
      </c>
      <c r="F667" s="9">
        <v>10</v>
      </c>
      <c r="G667" s="9" t="s">
        <v>6210</v>
      </c>
      <c r="H667" s="9">
        <v>624</v>
      </c>
      <c r="I667" s="9" t="s">
        <v>6211</v>
      </c>
      <c r="J667" s="9" t="s">
        <v>754</v>
      </c>
    </row>
    <row r="668" spans="1:10" x14ac:dyDescent="0.25">
      <c r="A668" s="11" t="s">
        <v>1302</v>
      </c>
      <c r="B668" s="11" t="s">
        <v>6212</v>
      </c>
      <c r="C668" s="11" t="s">
        <v>55</v>
      </c>
      <c r="D668" s="11">
        <v>19.989999999999998</v>
      </c>
      <c r="E668" s="11" t="s">
        <v>247</v>
      </c>
      <c r="F668" s="11">
        <v>10</v>
      </c>
      <c r="G668" s="11" t="s">
        <v>2917</v>
      </c>
      <c r="H668" s="11">
        <v>26</v>
      </c>
      <c r="I668" s="11" t="s">
        <v>6213</v>
      </c>
      <c r="J668" s="11" t="s">
        <v>6214</v>
      </c>
    </row>
    <row r="669" spans="1:10" x14ac:dyDescent="0.25">
      <c r="A669" s="11" t="s">
        <v>135</v>
      </c>
      <c r="B669" s="11" t="s">
        <v>6228</v>
      </c>
      <c r="C669" s="11" t="s">
        <v>510</v>
      </c>
      <c r="D669" s="11">
        <v>16.989999999999998</v>
      </c>
      <c r="E669" s="11" t="s">
        <v>3766</v>
      </c>
      <c r="F669" s="11">
        <v>10</v>
      </c>
      <c r="G669" s="11" t="s">
        <v>6229</v>
      </c>
      <c r="H669" s="11">
        <v>84</v>
      </c>
      <c r="I669" s="11" t="s">
        <v>6230</v>
      </c>
      <c r="J669" s="11" t="s">
        <v>6231</v>
      </c>
    </row>
    <row r="670" spans="1:10" x14ac:dyDescent="0.25">
      <c r="A670" s="9" t="s">
        <v>1829</v>
      </c>
      <c r="B670" s="9" t="s">
        <v>6238</v>
      </c>
      <c r="C670" s="9" t="s">
        <v>12</v>
      </c>
      <c r="D670" s="9">
        <v>64.989999999999995</v>
      </c>
      <c r="E670" s="9" t="s">
        <v>79</v>
      </c>
      <c r="F670" s="9">
        <v>10</v>
      </c>
      <c r="G670" s="9" t="s">
        <v>6239</v>
      </c>
      <c r="H670" s="9">
        <v>118</v>
      </c>
      <c r="I670" s="9" t="s">
        <v>6240</v>
      </c>
      <c r="J670" s="9" t="s">
        <v>524</v>
      </c>
    </row>
    <row r="671" spans="1:10" x14ac:dyDescent="0.25">
      <c r="A671" s="9" t="s">
        <v>319</v>
      </c>
      <c r="B671" s="9" t="s">
        <v>6245</v>
      </c>
      <c r="C671" s="9" t="s">
        <v>55</v>
      </c>
      <c r="D671" s="9">
        <v>28.99</v>
      </c>
      <c r="E671" s="9" t="s">
        <v>893</v>
      </c>
      <c r="F671" s="9">
        <v>10</v>
      </c>
      <c r="G671" s="9" t="s">
        <v>965</v>
      </c>
      <c r="H671" s="9">
        <v>7</v>
      </c>
      <c r="I671" s="9" t="s">
        <v>6246</v>
      </c>
      <c r="J671" s="9" t="s">
        <v>524</v>
      </c>
    </row>
    <row r="672" spans="1:10" x14ac:dyDescent="0.25">
      <c r="A672" s="11" t="s">
        <v>117</v>
      </c>
      <c r="B672" s="11" t="s">
        <v>6260</v>
      </c>
      <c r="C672" s="11" t="s">
        <v>104</v>
      </c>
      <c r="D672" s="11">
        <v>75.95</v>
      </c>
      <c r="E672" s="11" t="s">
        <v>6261</v>
      </c>
      <c r="F672" s="11">
        <v>10</v>
      </c>
      <c r="G672" s="11" t="s">
        <v>1096</v>
      </c>
      <c r="H672" s="11">
        <v>3</v>
      </c>
      <c r="I672" s="11" t="s">
        <v>6262</v>
      </c>
      <c r="J672" s="11" t="s">
        <v>96</v>
      </c>
    </row>
    <row r="673" spans="1:10" x14ac:dyDescent="0.25">
      <c r="A673" s="11" t="s">
        <v>2483</v>
      </c>
      <c r="B673" s="11" t="s">
        <v>6266</v>
      </c>
      <c r="C673" s="11" t="s">
        <v>12</v>
      </c>
      <c r="D673" s="11">
        <v>13.5</v>
      </c>
      <c r="E673" s="11" t="s">
        <v>4520</v>
      </c>
      <c r="F673" s="11">
        <v>10</v>
      </c>
      <c r="G673" s="11" t="s">
        <v>440</v>
      </c>
      <c r="H673" s="11">
        <v>17</v>
      </c>
      <c r="I673" s="11" t="s">
        <v>6267</v>
      </c>
      <c r="J673" s="11" t="s">
        <v>122</v>
      </c>
    </row>
    <row r="674" spans="1:10" x14ac:dyDescent="0.25">
      <c r="A674" s="11" t="s">
        <v>4684</v>
      </c>
      <c r="B674" s="11" t="s">
        <v>6277</v>
      </c>
      <c r="C674" s="11" t="s">
        <v>55</v>
      </c>
      <c r="D674" s="11">
        <v>14.98</v>
      </c>
      <c r="E674" s="11" t="s">
        <v>6248</v>
      </c>
      <c r="F674" s="11">
        <v>10</v>
      </c>
      <c r="G674" s="11" t="s">
        <v>6278</v>
      </c>
      <c r="H674" s="11">
        <v>418</v>
      </c>
      <c r="I674" s="11" t="s">
        <v>6279</v>
      </c>
      <c r="J674" s="11" t="s">
        <v>177</v>
      </c>
    </row>
    <row r="675" spans="1:10" x14ac:dyDescent="0.25">
      <c r="A675" s="11" t="s">
        <v>71</v>
      </c>
      <c r="B675" s="11" t="s">
        <v>6283</v>
      </c>
      <c r="C675" s="11" t="s">
        <v>12</v>
      </c>
      <c r="D675" s="11">
        <v>9.89</v>
      </c>
      <c r="E675" s="11" t="s">
        <v>6284</v>
      </c>
      <c r="F675" s="11">
        <v>10</v>
      </c>
      <c r="G675" s="11" t="s">
        <v>3313</v>
      </c>
      <c r="H675" s="11">
        <v>6</v>
      </c>
      <c r="I675" s="11" t="s">
        <v>39</v>
      </c>
      <c r="J675" s="11" t="s">
        <v>4897</v>
      </c>
    </row>
    <row r="676" spans="1:10" x14ac:dyDescent="0.25">
      <c r="A676" s="11" t="s">
        <v>162</v>
      </c>
      <c r="B676" s="11" t="s">
        <v>6306</v>
      </c>
      <c r="C676" s="11" t="s">
        <v>12</v>
      </c>
      <c r="D676" s="11">
        <v>239.99</v>
      </c>
      <c r="E676" s="11" t="s">
        <v>6307</v>
      </c>
      <c r="F676" s="11">
        <v>10</v>
      </c>
      <c r="G676" s="11" t="s">
        <v>374</v>
      </c>
      <c r="H676" s="11">
        <v>14</v>
      </c>
      <c r="I676" s="11" t="s">
        <v>6308</v>
      </c>
      <c r="J676" s="11" t="s">
        <v>5603</v>
      </c>
    </row>
    <row r="677" spans="1:10" x14ac:dyDescent="0.25">
      <c r="A677" s="11" t="s">
        <v>1190</v>
      </c>
      <c r="B677" s="11" t="s">
        <v>6310</v>
      </c>
      <c r="C677" s="11" t="s">
        <v>55</v>
      </c>
      <c r="D677" s="11">
        <v>29.99</v>
      </c>
      <c r="E677" s="11" t="s">
        <v>37</v>
      </c>
      <c r="F677" s="11">
        <v>10</v>
      </c>
      <c r="G677" s="11" t="s">
        <v>620</v>
      </c>
      <c r="H677" s="11">
        <v>8</v>
      </c>
      <c r="I677" s="11" t="s">
        <v>6311</v>
      </c>
      <c r="J677" s="11" t="s">
        <v>6312</v>
      </c>
    </row>
    <row r="678" spans="1:10" x14ac:dyDescent="0.25">
      <c r="A678" s="9" t="s">
        <v>135</v>
      </c>
      <c r="B678" s="9" t="s">
        <v>6318</v>
      </c>
      <c r="C678" s="9" t="s">
        <v>12</v>
      </c>
      <c r="D678" s="9">
        <v>13.99</v>
      </c>
      <c r="E678" s="9" t="s">
        <v>2678</v>
      </c>
      <c r="F678" s="9">
        <v>10</v>
      </c>
      <c r="G678" s="9" t="s">
        <v>620</v>
      </c>
      <c r="H678" s="9">
        <v>8</v>
      </c>
      <c r="I678" s="9" t="s">
        <v>3802</v>
      </c>
      <c r="J678" s="9" t="s">
        <v>280</v>
      </c>
    </row>
    <row r="679" spans="1:10" x14ac:dyDescent="0.25">
      <c r="A679" s="11" t="s">
        <v>3482</v>
      </c>
      <c r="B679" s="11" t="s">
        <v>6319</v>
      </c>
      <c r="C679" s="11" t="s">
        <v>55</v>
      </c>
      <c r="D679" s="11">
        <v>25.46</v>
      </c>
      <c r="E679" s="11" t="s">
        <v>3029</v>
      </c>
      <c r="F679" s="11">
        <v>10</v>
      </c>
      <c r="G679" s="11" t="s">
        <v>4466</v>
      </c>
      <c r="H679" s="11">
        <v>410</v>
      </c>
      <c r="I679" s="11" t="s">
        <v>3031</v>
      </c>
      <c r="J679" s="11" t="s">
        <v>3032</v>
      </c>
    </row>
    <row r="680" spans="1:10" x14ac:dyDescent="0.25">
      <c r="A680" s="11" t="s">
        <v>117</v>
      </c>
      <c r="B680" s="11" t="s">
        <v>6323</v>
      </c>
      <c r="C680" s="11" t="s">
        <v>4406</v>
      </c>
      <c r="D680" s="11">
        <v>7.5</v>
      </c>
      <c r="E680" s="11" t="s">
        <v>2908</v>
      </c>
      <c r="F680" s="11">
        <v>10</v>
      </c>
      <c r="G680" s="11" t="s">
        <v>6324</v>
      </c>
      <c r="H680" s="11">
        <v>115</v>
      </c>
      <c r="I680" s="11" t="s">
        <v>6325</v>
      </c>
      <c r="J680" s="11" t="s">
        <v>122</v>
      </c>
    </row>
    <row r="681" spans="1:10" x14ac:dyDescent="0.25">
      <c r="A681" s="9" t="s">
        <v>6345</v>
      </c>
      <c r="B681" s="9" t="s">
        <v>6346</v>
      </c>
      <c r="C681" s="9" t="s">
        <v>510</v>
      </c>
      <c r="D681" s="9">
        <v>14.7</v>
      </c>
      <c r="E681" s="9" t="s">
        <v>6347</v>
      </c>
      <c r="F681" s="9">
        <v>10</v>
      </c>
      <c r="G681" s="9" t="s">
        <v>2369</v>
      </c>
      <c r="H681" s="9">
        <v>119</v>
      </c>
      <c r="I681" s="9" t="s">
        <v>6348</v>
      </c>
      <c r="J681" s="9" t="s">
        <v>4242</v>
      </c>
    </row>
    <row r="682" spans="1:10" x14ac:dyDescent="0.25">
      <c r="A682" s="11" t="s">
        <v>520</v>
      </c>
      <c r="B682" s="11" t="s">
        <v>6349</v>
      </c>
      <c r="C682" s="11" t="s">
        <v>55</v>
      </c>
      <c r="D682" s="11">
        <v>78.989999999999995</v>
      </c>
      <c r="E682" s="11" t="s">
        <v>2071</v>
      </c>
      <c r="F682" s="11">
        <v>10</v>
      </c>
      <c r="G682" s="11" t="s">
        <v>3184</v>
      </c>
      <c r="H682" s="11">
        <v>27</v>
      </c>
      <c r="I682" s="11" t="s">
        <v>6350</v>
      </c>
      <c r="J682" s="11" t="s">
        <v>6351</v>
      </c>
    </row>
    <row r="683" spans="1:10" x14ac:dyDescent="0.25">
      <c r="A683" s="9" t="s">
        <v>6352</v>
      </c>
      <c r="B683" s="9" t="s">
        <v>6353</v>
      </c>
      <c r="C683" s="9" t="s">
        <v>55</v>
      </c>
      <c r="D683" s="9">
        <v>32.950000000000003</v>
      </c>
      <c r="E683" s="9" t="s">
        <v>216</v>
      </c>
      <c r="F683" s="9">
        <v>10</v>
      </c>
      <c r="G683" s="9" t="s">
        <v>6354</v>
      </c>
      <c r="H683" s="9">
        <v>217</v>
      </c>
      <c r="I683" s="9" t="s">
        <v>6355</v>
      </c>
      <c r="J683" s="9" t="s">
        <v>6356</v>
      </c>
    </row>
    <row r="684" spans="1:10" x14ac:dyDescent="0.25">
      <c r="A684" s="11" t="s">
        <v>1829</v>
      </c>
      <c r="B684" s="11" t="s">
        <v>6357</v>
      </c>
      <c r="C684" s="11" t="s">
        <v>55</v>
      </c>
      <c r="D684" s="11">
        <v>18.989999999999998</v>
      </c>
      <c r="E684" s="11" t="s">
        <v>863</v>
      </c>
      <c r="F684" s="11">
        <v>10</v>
      </c>
      <c r="G684" s="11" t="s">
        <v>1443</v>
      </c>
      <c r="H684" s="11">
        <v>38</v>
      </c>
      <c r="I684" s="11" t="s">
        <v>6358</v>
      </c>
      <c r="J684" s="11" t="s">
        <v>661</v>
      </c>
    </row>
    <row r="685" spans="1:10" x14ac:dyDescent="0.25">
      <c r="A685" s="9" t="s">
        <v>807</v>
      </c>
      <c r="B685" s="9" t="s">
        <v>6368</v>
      </c>
      <c r="C685" s="9" t="s">
        <v>55</v>
      </c>
      <c r="D685" s="9">
        <v>30.31</v>
      </c>
      <c r="E685" s="9" t="s">
        <v>6369</v>
      </c>
      <c r="F685" s="9">
        <v>10</v>
      </c>
      <c r="G685" s="9" t="s">
        <v>440</v>
      </c>
      <c r="H685" s="9">
        <v>17</v>
      </c>
      <c r="I685" s="9" t="s">
        <v>6370</v>
      </c>
      <c r="J685" s="9" t="s">
        <v>5986</v>
      </c>
    </row>
    <row r="686" spans="1:10" x14ac:dyDescent="0.25">
      <c r="A686" s="11" t="s">
        <v>4248</v>
      </c>
      <c r="B686" s="11" t="s">
        <v>6371</v>
      </c>
      <c r="C686" s="11" t="s">
        <v>385</v>
      </c>
      <c r="D686" s="11">
        <v>49.99</v>
      </c>
      <c r="E686" s="11" t="s">
        <v>148</v>
      </c>
      <c r="F686" s="11">
        <v>10</v>
      </c>
      <c r="G686" s="11" t="s">
        <v>6372</v>
      </c>
      <c r="H686" s="11">
        <v>381</v>
      </c>
      <c r="I686" s="11" t="s">
        <v>6373</v>
      </c>
      <c r="J686" s="11" t="s">
        <v>5045</v>
      </c>
    </row>
    <row r="687" spans="1:10" x14ac:dyDescent="0.25">
      <c r="A687" s="11" t="s">
        <v>135</v>
      </c>
      <c r="B687" s="11" t="s">
        <v>5358</v>
      </c>
      <c r="C687" s="11" t="s">
        <v>510</v>
      </c>
      <c r="D687" s="11">
        <v>15.99</v>
      </c>
      <c r="E687" s="11" t="s">
        <v>1129</v>
      </c>
      <c r="F687" s="11">
        <v>10</v>
      </c>
      <c r="G687" s="11" t="s">
        <v>1126</v>
      </c>
      <c r="H687" s="11">
        <v>65</v>
      </c>
      <c r="I687" s="11" t="s">
        <v>6396</v>
      </c>
      <c r="J687" s="11" t="s">
        <v>285</v>
      </c>
    </row>
    <row r="688" spans="1:10" x14ac:dyDescent="0.25">
      <c r="A688" s="9" t="s">
        <v>418</v>
      </c>
      <c r="B688" s="9" t="s">
        <v>6397</v>
      </c>
      <c r="C688" s="9" t="s">
        <v>12</v>
      </c>
      <c r="D688" s="9">
        <v>20</v>
      </c>
      <c r="E688" s="9" t="s">
        <v>1010</v>
      </c>
      <c r="F688" s="9">
        <v>10</v>
      </c>
      <c r="G688" s="9" t="s">
        <v>1358</v>
      </c>
      <c r="H688" s="9">
        <v>16</v>
      </c>
      <c r="I688" s="9" t="s">
        <v>6398</v>
      </c>
      <c r="J688" s="9" t="s">
        <v>422</v>
      </c>
    </row>
    <row r="689" spans="1:10" x14ac:dyDescent="0.25">
      <c r="A689" s="11" t="s">
        <v>1891</v>
      </c>
      <c r="B689" s="11" t="s">
        <v>6403</v>
      </c>
      <c r="C689" s="11" t="s">
        <v>12</v>
      </c>
      <c r="D689" s="11">
        <v>38.99</v>
      </c>
      <c r="E689" s="11" t="s">
        <v>1205</v>
      </c>
      <c r="F689" s="11">
        <v>10</v>
      </c>
      <c r="G689" s="11" t="s">
        <v>2686</v>
      </c>
      <c r="H689" s="11">
        <v>20</v>
      </c>
      <c r="I689" s="11" t="s">
        <v>6404</v>
      </c>
      <c r="J689" s="11" t="s">
        <v>661</v>
      </c>
    </row>
    <row r="690" spans="1:10" x14ac:dyDescent="0.25">
      <c r="A690" s="11" t="s">
        <v>162</v>
      </c>
      <c r="B690" s="11" t="s">
        <v>6409</v>
      </c>
      <c r="C690" s="11" t="s">
        <v>12</v>
      </c>
      <c r="D690" s="11">
        <v>74.48</v>
      </c>
      <c r="E690" s="11" t="s">
        <v>6410</v>
      </c>
      <c r="F690" s="11">
        <v>10</v>
      </c>
      <c r="G690" s="11" t="s">
        <v>6411</v>
      </c>
      <c r="H690" s="11">
        <v>5</v>
      </c>
      <c r="I690" s="11" t="s">
        <v>6412</v>
      </c>
      <c r="J690" s="11" t="s">
        <v>524</v>
      </c>
    </row>
    <row r="691" spans="1:10" x14ac:dyDescent="0.25">
      <c r="A691" s="9" t="s">
        <v>6438</v>
      </c>
      <c r="B691" s="9" t="s">
        <v>6439</v>
      </c>
      <c r="C691" s="9" t="s">
        <v>385</v>
      </c>
      <c r="D691" s="9">
        <v>21.79</v>
      </c>
      <c r="E691" s="9" t="s">
        <v>6440</v>
      </c>
      <c r="F691" s="9">
        <v>10</v>
      </c>
      <c r="G691" s="9" t="s">
        <v>6441</v>
      </c>
      <c r="H691" s="9">
        <v>488</v>
      </c>
      <c r="I691" s="9" t="s">
        <v>6442</v>
      </c>
      <c r="J691" s="9" t="s">
        <v>177</v>
      </c>
    </row>
    <row r="692" spans="1:10" x14ac:dyDescent="0.25">
      <c r="A692" s="11" t="s">
        <v>6443</v>
      </c>
      <c r="B692" s="11" t="s">
        <v>6444</v>
      </c>
      <c r="C692" s="11" t="s">
        <v>55</v>
      </c>
      <c r="D692" s="11">
        <v>38</v>
      </c>
      <c r="E692" s="11" t="s">
        <v>1962</v>
      </c>
      <c r="F692" s="11">
        <v>10</v>
      </c>
      <c r="G692" s="11" t="s">
        <v>3228</v>
      </c>
      <c r="H692" s="11">
        <v>42</v>
      </c>
      <c r="I692" s="11" t="s">
        <v>6445</v>
      </c>
      <c r="J692" s="11" t="s">
        <v>6446</v>
      </c>
    </row>
    <row r="693" spans="1:10" x14ac:dyDescent="0.25">
      <c r="A693" s="9" t="s">
        <v>1829</v>
      </c>
      <c r="B693" s="9" t="s">
        <v>6453</v>
      </c>
      <c r="C693" s="9" t="s">
        <v>212</v>
      </c>
      <c r="D693" s="9">
        <v>82.99</v>
      </c>
      <c r="E693" s="9" t="s">
        <v>6454</v>
      </c>
      <c r="F693" s="9">
        <v>10</v>
      </c>
      <c r="G693" s="9" t="s">
        <v>605</v>
      </c>
      <c r="H693" s="9">
        <v>2</v>
      </c>
      <c r="I693" s="9" t="s">
        <v>6455</v>
      </c>
      <c r="J693" s="9" t="s">
        <v>70</v>
      </c>
    </row>
    <row r="694" spans="1:10" x14ac:dyDescent="0.25">
      <c r="A694" s="11" t="s">
        <v>2676</v>
      </c>
      <c r="B694" s="11" t="s">
        <v>6468</v>
      </c>
      <c r="C694" s="11" t="s">
        <v>55</v>
      </c>
      <c r="D694" s="11">
        <v>12.6</v>
      </c>
      <c r="E694" s="11" t="s">
        <v>6469</v>
      </c>
      <c r="F694" s="11">
        <v>10</v>
      </c>
      <c r="G694" s="11" t="s">
        <v>6470</v>
      </c>
      <c r="H694" s="11">
        <v>229</v>
      </c>
      <c r="I694" s="11" t="s">
        <v>6471</v>
      </c>
      <c r="J694" s="11" t="s">
        <v>4274</v>
      </c>
    </row>
    <row r="695" spans="1:10" x14ac:dyDescent="0.25">
      <c r="A695" s="9" t="s">
        <v>5387</v>
      </c>
      <c r="B695" s="9" t="s">
        <v>6472</v>
      </c>
      <c r="C695" s="9" t="s">
        <v>12</v>
      </c>
      <c r="D695" s="9">
        <v>17.98</v>
      </c>
      <c r="E695" s="9" t="s">
        <v>5141</v>
      </c>
      <c r="F695" s="9">
        <v>10</v>
      </c>
      <c r="G695" s="9" t="s">
        <v>32</v>
      </c>
      <c r="H695" s="9">
        <v>9</v>
      </c>
      <c r="I695" s="9" t="s">
        <v>6473</v>
      </c>
      <c r="J695" s="9" t="s">
        <v>5143</v>
      </c>
    </row>
    <row r="696" spans="1:10" x14ac:dyDescent="0.25">
      <c r="A696" s="11" t="s">
        <v>1568</v>
      </c>
      <c r="B696" s="11" t="s">
        <v>6474</v>
      </c>
      <c r="C696" s="11" t="s">
        <v>12</v>
      </c>
      <c r="D696" s="11">
        <v>135.49</v>
      </c>
      <c r="E696" s="11" t="s">
        <v>6475</v>
      </c>
      <c r="F696" s="11">
        <v>10</v>
      </c>
      <c r="G696" s="11" t="s">
        <v>3833</v>
      </c>
      <c r="H696" s="11">
        <v>64</v>
      </c>
      <c r="I696" s="11" t="s">
        <v>6083</v>
      </c>
      <c r="J696" s="11" t="s">
        <v>177</v>
      </c>
    </row>
    <row r="697" spans="1:10" x14ac:dyDescent="0.25">
      <c r="A697" s="11" t="s">
        <v>2266</v>
      </c>
      <c r="B697" s="11" t="s">
        <v>6499</v>
      </c>
      <c r="C697" s="11" t="s">
        <v>12</v>
      </c>
      <c r="D697" s="11">
        <v>64.989999999999995</v>
      </c>
      <c r="E697" s="11" t="s">
        <v>1742</v>
      </c>
      <c r="F697" s="11">
        <v>10</v>
      </c>
      <c r="G697" s="11" t="s">
        <v>774</v>
      </c>
      <c r="H697" s="11">
        <v>15</v>
      </c>
      <c r="I697" s="11" t="s">
        <v>6500</v>
      </c>
      <c r="J697" s="11" t="s">
        <v>318</v>
      </c>
    </row>
    <row r="698" spans="1:10" x14ac:dyDescent="0.25">
      <c r="A698" s="9" t="s">
        <v>313</v>
      </c>
      <c r="B698" s="9" t="s">
        <v>6501</v>
      </c>
      <c r="C698" s="9" t="s">
        <v>55</v>
      </c>
      <c r="D698" s="9">
        <v>76.989999999999995</v>
      </c>
      <c r="E698" s="9" t="s">
        <v>1256</v>
      </c>
      <c r="F698" s="9">
        <v>10</v>
      </c>
      <c r="G698" s="9" t="s">
        <v>6502</v>
      </c>
      <c r="H698" s="9">
        <v>33</v>
      </c>
      <c r="I698" s="9" t="s">
        <v>6503</v>
      </c>
      <c r="J698" s="9" t="s">
        <v>524</v>
      </c>
    </row>
    <row r="699" spans="1:10" x14ac:dyDescent="0.25">
      <c r="A699" s="9" t="s">
        <v>1302</v>
      </c>
      <c r="B699" s="9" t="s">
        <v>6508</v>
      </c>
      <c r="C699" s="9" t="s">
        <v>55</v>
      </c>
      <c r="D699" s="9">
        <v>45.9</v>
      </c>
      <c r="E699" s="9" t="s">
        <v>6509</v>
      </c>
      <c r="F699" s="9">
        <v>10</v>
      </c>
      <c r="G699" s="9" t="s">
        <v>889</v>
      </c>
      <c r="H699" s="9">
        <v>74</v>
      </c>
      <c r="I699" s="9" t="s">
        <v>6510</v>
      </c>
      <c r="J699" s="9" t="s">
        <v>6214</v>
      </c>
    </row>
    <row r="700" spans="1:10" x14ac:dyDescent="0.25">
      <c r="A700" s="9" t="s">
        <v>6515</v>
      </c>
      <c r="B700" s="9" t="s">
        <v>6516</v>
      </c>
      <c r="C700" s="9" t="s">
        <v>104</v>
      </c>
      <c r="D700" s="9">
        <v>36.67</v>
      </c>
      <c r="E700" s="9" t="s">
        <v>6517</v>
      </c>
      <c r="F700" s="9">
        <v>10</v>
      </c>
      <c r="G700" s="9" t="s">
        <v>6518</v>
      </c>
      <c r="H700" s="9">
        <v>169</v>
      </c>
      <c r="I700" s="9" t="s">
        <v>6519</v>
      </c>
      <c r="J700" s="9" t="s">
        <v>96</v>
      </c>
    </row>
    <row r="701" spans="1:10" x14ac:dyDescent="0.25">
      <c r="A701" s="11" t="s">
        <v>1568</v>
      </c>
      <c r="B701" s="11" t="s">
        <v>6546</v>
      </c>
      <c r="C701" s="11" t="s">
        <v>6547</v>
      </c>
      <c r="D701" s="11">
        <v>29.99</v>
      </c>
      <c r="E701" s="11" t="s">
        <v>37</v>
      </c>
      <c r="F701" s="11">
        <v>10</v>
      </c>
      <c r="G701" s="11" t="s">
        <v>6548</v>
      </c>
      <c r="H701" s="11"/>
      <c r="I701" s="11" t="s">
        <v>39</v>
      </c>
      <c r="J701" s="11" t="s">
        <v>6549</v>
      </c>
    </row>
    <row r="702" spans="1:10" x14ac:dyDescent="0.25">
      <c r="A702" s="9" t="s">
        <v>1829</v>
      </c>
      <c r="B702" s="9" t="s">
        <v>6558</v>
      </c>
      <c r="C702" s="9" t="s">
        <v>12</v>
      </c>
      <c r="D702" s="9">
        <v>74.989999999999995</v>
      </c>
      <c r="E702" s="9" t="s">
        <v>3515</v>
      </c>
      <c r="F702" s="9">
        <v>10</v>
      </c>
      <c r="G702" s="9" t="s">
        <v>6559</v>
      </c>
      <c r="H702" s="9">
        <v>23</v>
      </c>
      <c r="I702" s="9" t="s">
        <v>6560</v>
      </c>
      <c r="J702" s="9" t="s">
        <v>1641</v>
      </c>
    </row>
    <row r="703" spans="1:10" x14ac:dyDescent="0.25">
      <c r="A703" s="11" t="s">
        <v>540</v>
      </c>
      <c r="B703" s="11" t="s">
        <v>6561</v>
      </c>
      <c r="C703" s="11" t="s">
        <v>55</v>
      </c>
      <c r="D703" s="11">
        <v>31.57</v>
      </c>
      <c r="E703" s="11" t="s">
        <v>6562</v>
      </c>
      <c r="F703" s="11">
        <v>10</v>
      </c>
      <c r="G703" s="11" t="s">
        <v>298</v>
      </c>
      <c r="H703" s="11">
        <v>287</v>
      </c>
      <c r="I703" s="11" t="s">
        <v>6563</v>
      </c>
      <c r="J703" s="11" t="s">
        <v>177</v>
      </c>
    </row>
    <row r="704" spans="1:10" x14ac:dyDescent="0.25">
      <c r="A704" s="11" t="s">
        <v>1302</v>
      </c>
      <c r="B704" s="11" t="s">
        <v>6568</v>
      </c>
      <c r="C704" s="11" t="s">
        <v>385</v>
      </c>
      <c r="D704" s="11">
        <v>51.49</v>
      </c>
      <c r="E704" s="11" t="s">
        <v>6569</v>
      </c>
      <c r="F704" s="11">
        <v>10</v>
      </c>
      <c r="G704" s="11" t="s">
        <v>2309</v>
      </c>
      <c r="H704" s="11">
        <v>37</v>
      </c>
      <c r="I704" s="11" t="s">
        <v>6570</v>
      </c>
      <c r="J704" s="11" t="s">
        <v>3561</v>
      </c>
    </row>
    <row r="705" spans="1:10" x14ac:dyDescent="0.25">
      <c r="A705" s="11" t="s">
        <v>1607</v>
      </c>
      <c r="B705" s="11" t="s">
        <v>6574</v>
      </c>
      <c r="C705" s="11" t="s">
        <v>12</v>
      </c>
      <c r="D705" s="11">
        <v>39.950000000000003</v>
      </c>
      <c r="E705" s="11" t="s">
        <v>3239</v>
      </c>
      <c r="F705" s="11">
        <v>10</v>
      </c>
      <c r="G705" s="11" t="s">
        <v>1201</v>
      </c>
      <c r="H705" s="11">
        <v>5</v>
      </c>
      <c r="I705" s="11" t="s">
        <v>6575</v>
      </c>
      <c r="J705" s="11" t="s">
        <v>6576</v>
      </c>
    </row>
    <row r="706" spans="1:10" x14ac:dyDescent="0.25">
      <c r="A706" s="11" t="s">
        <v>3998</v>
      </c>
      <c r="B706" s="11" t="s">
        <v>6580</v>
      </c>
      <c r="C706" s="11" t="s">
        <v>55</v>
      </c>
      <c r="D706" s="11">
        <v>18.11</v>
      </c>
      <c r="E706" s="11" t="s">
        <v>6581</v>
      </c>
      <c r="F706" s="11">
        <v>10</v>
      </c>
      <c r="G706" s="11" t="s">
        <v>709</v>
      </c>
      <c r="H706" s="11">
        <v>12</v>
      </c>
      <c r="I706" s="11" t="s">
        <v>6582</v>
      </c>
      <c r="J706" s="11" t="s">
        <v>2417</v>
      </c>
    </row>
    <row r="707" spans="1:10" x14ac:dyDescent="0.25">
      <c r="A707" s="11" t="s">
        <v>1190</v>
      </c>
      <c r="B707" s="11" t="s">
        <v>6592</v>
      </c>
      <c r="C707" s="11" t="s">
        <v>55</v>
      </c>
      <c r="D707" s="11">
        <v>32.979999999999997</v>
      </c>
      <c r="E707" s="11" t="s">
        <v>5087</v>
      </c>
      <c r="F707" s="11">
        <v>10</v>
      </c>
      <c r="G707" s="11" t="s">
        <v>6593</v>
      </c>
      <c r="H707" s="11">
        <v>507</v>
      </c>
      <c r="I707" s="11" t="s">
        <v>6594</v>
      </c>
      <c r="J707" s="11" t="s">
        <v>177</v>
      </c>
    </row>
    <row r="708" spans="1:10" x14ac:dyDescent="0.25">
      <c r="A708" s="9" t="s">
        <v>525</v>
      </c>
      <c r="B708" s="9" t="s">
        <v>6595</v>
      </c>
      <c r="C708" s="9" t="s">
        <v>55</v>
      </c>
      <c r="D708" s="9">
        <v>29.99</v>
      </c>
      <c r="E708" s="9" t="s">
        <v>37</v>
      </c>
      <c r="F708" s="9">
        <v>10</v>
      </c>
      <c r="G708" s="9" t="s">
        <v>709</v>
      </c>
      <c r="H708" s="9">
        <v>12</v>
      </c>
      <c r="I708" s="9" t="s">
        <v>6596</v>
      </c>
      <c r="J708" s="9" t="s">
        <v>507</v>
      </c>
    </row>
    <row r="709" spans="1:10" x14ac:dyDescent="0.25">
      <c r="A709" s="11" t="s">
        <v>53</v>
      </c>
      <c r="B709" s="11" t="s">
        <v>6602</v>
      </c>
      <c r="C709" s="11" t="s">
        <v>55</v>
      </c>
      <c r="D709" s="11">
        <v>20.37</v>
      </c>
      <c r="E709" s="11" t="s">
        <v>6603</v>
      </c>
      <c r="F709" s="11">
        <v>10</v>
      </c>
      <c r="G709" s="11" t="s">
        <v>6604</v>
      </c>
      <c r="H709" s="11">
        <v>4569</v>
      </c>
      <c r="I709" s="11" t="s">
        <v>955</v>
      </c>
      <c r="J709" s="11" t="s">
        <v>177</v>
      </c>
    </row>
    <row r="710" spans="1:10" x14ac:dyDescent="0.25">
      <c r="A710" s="11" t="s">
        <v>1829</v>
      </c>
      <c r="B710" s="11" t="s">
        <v>6607</v>
      </c>
      <c r="C710" s="11" t="s">
        <v>55</v>
      </c>
      <c r="D710" s="11">
        <v>45.99</v>
      </c>
      <c r="E710" s="11" t="s">
        <v>6608</v>
      </c>
      <c r="F710" s="11">
        <v>10</v>
      </c>
      <c r="G710" s="11" t="s">
        <v>6609</v>
      </c>
      <c r="H710" s="11">
        <v>2452</v>
      </c>
      <c r="I710" s="11" t="s">
        <v>6610</v>
      </c>
      <c r="J710" s="11" t="s">
        <v>177</v>
      </c>
    </row>
    <row r="711" spans="1:10" x14ac:dyDescent="0.25">
      <c r="A711" s="9" t="s">
        <v>23</v>
      </c>
      <c r="B711" s="9" t="s">
        <v>6611</v>
      </c>
      <c r="C711" s="9" t="s">
        <v>55</v>
      </c>
      <c r="D711" s="9">
        <v>68.55</v>
      </c>
      <c r="E711" s="9" t="s">
        <v>6612</v>
      </c>
      <c r="F711" s="9">
        <v>10</v>
      </c>
      <c r="G711" s="9" t="s">
        <v>6613</v>
      </c>
      <c r="H711" s="9">
        <v>65</v>
      </c>
      <c r="I711" s="9" t="s">
        <v>6614</v>
      </c>
      <c r="J711" s="9" t="s">
        <v>797</v>
      </c>
    </row>
    <row r="712" spans="1:10" x14ac:dyDescent="0.25">
      <c r="A712" s="11" t="s">
        <v>65</v>
      </c>
      <c r="B712" s="11" t="s">
        <v>6631</v>
      </c>
      <c r="C712" s="11" t="s">
        <v>12</v>
      </c>
      <c r="D712" s="11">
        <v>16.899999999999999</v>
      </c>
      <c r="E712" s="11" t="s">
        <v>6632</v>
      </c>
      <c r="F712" s="11">
        <v>10</v>
      </c>
      <c r="G712" s="11" t="s">
        <v>6633</v>
      </c>
      <c r="H712" s="11">
        <v>127</v>
      </c>
      <c r="I712" s="11" t="s">
        <v>6634</v>
      </c>
      <c r="J712" s="11" t="s">
        <v>177</v>
      </c>
    </row>
    <row r="713" spans="1:10" x14ac:dyDescent="0.25">
      <c r="A713" s="11" t="s">
        <v>65</v>
      </c>
      <c r="B713" s="11" t="s">
        <v>6645</v>
      </c>
      <c r="C713" s="11" t="s">
        <v>12</v>
      </c>
      <c r="D713" s="11">
        <v>17.18</v>
      </c>
      <c r="E713" s="11" t="s">
        <v>6646</v>
      </c>
      <c r="F713" s="11">
        <v>10</v>
      </c>
      <c r="G713" s="11" t="s">
        <v>1126</v>
      </c>
      <c r="H713" s="11">
        <v>65</v>
      </c>
      <c r="I713" s="11" t="s">
        <v>6647</v>
      </c>
      <c r="J713" s="11" t="s">
        <v>177</v>
      </c>
    </row>
    <row r="714" spans="1:10" x14ac:dyDescent="0.25">
      <c r="A714" s="11" t="s">
        <v>135</v>
      </c>
      <c r="B714" s="11" t="s">
        <v>6670</v>
      </c>
      <c r="C714" s="11" t="s">
        <v>510</v>
      </c>
      <c r="D714" s="11">
        <v>15.99</v>
      </c>
      <c r="E714" s="11" t="s">
        <v>1129</v>
      </c>
      <c r="F714" s="11">
        <v>10</v>
      </c>
      <c r="G714" s="11" t="s">
        <v>1734</v>
      </c>
      <c r="H714" s="11">
        <v>45</v>
      </c>
      <c r="I714" s="11" t="s">
        <v>6671</v>
      </c>
      <c r="J714" s="11" t="s">
        <v>285</v>
      </c>
    </row>
    <row r="715" spans="1:10" x14ac:dyDescent="0.25">
      <c r="A715" s="9" t="s">
        <v>4104</v>
      </c>
      <c r="B715" s="9" t="s">
        <v>6690</v>
      </c>
      <c r="C715" s="9" t="s">
        <v>55</v>
      </c>
      <c r="D715" s="9">
        <v>18.329999999999998</v>
      </c>
      <c r="E715" s="9" t="s">
        <v>6691</v>
      </c>
      <c r="F715" s="9">
        <v>10</v>
      </c>
      <c r="G715" s="9" t="s">
        <v>6692</v>
      </c>
      <c r="H715" s="9">
        <v>1332</v>
      </c>
      <c r="I715" s="9" t="s">
        <v>6693</v>
      </c>
      <c r="J715" s="9" t="s">
        <v>177</v>
      </c>
    </row>
    <row r="716" spans="1:10" x14ac:dyDescent="0.25">
      <c r="A716" s="9" t="s">
        <v>135</v>
      </c>
      <c r="B716" s="9" t="s">
        <v>4122</v>
      </c>
      <c r="C716" s="9" t="s">
        <v>4804</v>
      </c>
      <c r="D716" s="9">
        <v>10.99</v>
      </c>
      <c r="E716" s="9" t="s">
        <v>5339</v>
      </c>
      <c r="F716" s="9">
        <v>10</v>
      </c>
      <c r="G716" s="9" t="s">
        <v>1443</v>
      </c>
      <c r="H716" s="9">
        <v>38</v>
      </c>
      <c r="I716" s="9" t="s">
        <v>6704</v>
      </c>
      <c r="J716" s="9" t="s">
        <v>422</v>
      </c>
    </row>
    <row r="717" spans="1:10" x14ac:dyDescent="0.25">
      <c r="A717" s="9" t="s">
        <v>5256</v>
      </c>
      <c r="B717" s="9" t="s">
        <v>6708</v>
      </c>
      <c r="C717" s="9" t="s">
        <v>55</v>
      </c>
      <c r="D717" s="9">
        <v>71.900000000000006</v>
      </c>
      <c r="E717" s="9" t="s">
        <v>6709</v>
      </c>
      <c r="F717" s="9">
        <v>10</v>
      </c>
      <c r="G717" s="9" t="s">
        <v>6710</v>
      </c>
      <c r="H717" s="9">
        <v>244</v>
      </c>
      <c r="I717" s="9" t="s">
        <v>6711</v>
      </c>
      <c r="J717" s="9" t="s">
        <v>524</v>
      </c>
    </row>
    <row r="718" spans="1:10" x14ac:dyDescent="0.25">
      <c r="A718" s="9" t="s">
        <v>525</v>
      </c>
      <c r="B718" s="9" t="s">
        <v>6754</v>
      </c>
      <c r="C718" s="9" t="s">
        <v>55</v>
      </c>
      <c r="D718" s="9">
        <v>29.99</v>
      </c>
      <c r="E718" s="9" t="s">
        <v>61</v>
      </c>
      <c r="F718" s="9">
        <v>10</v>
      </c>
      <c r="G718" s="9" t="s">
        <v>2443</v>
      </c>
      <c r="H718" s="9">
        <v>61</v>
      </c>
      <c r="I718" s="9" t="s">
        <v>6755</v>
      </c>
      <c r="J718" s="9" t="s">
        <v>285</v>
      </c>
    </row>
    <row r="719" spans="1:10" x14ac:dyDescent="0.25">
      <c r="A719" s="9" t="s">
        <v>1891</v>
      </c>
      <c r="B719" s="9" t="s">
        <v>6759</v>
      </c>
      <c r="C719" s="9" t="s">
        <v>6760</v>
      </c>
      <c r="D719" s="9">
        <v>9.9600000000000009</v>
      </c>
      <c r="E719" s="9" t="s">
        <v>6761</v>
      </c>
      <c r="F719" s="9">
        <v>10</v>
      </c>
      <c r="G719" s="9" t="s">
        <v>425</v>
      </c>
      <c r="H719" s="9">
        <v>266</v>
      </c>
      <c r="I719" s="9" t="s">
        <v>6762</v>
      </c>
      <c r="J719" s="9" t="s">
        <v>64</v>
      </c>
    </row>
    <row r="720" spans="1:10" x14ac:dyDescent="0.25">
      <c r="A720" s="9" t="s">
        <v>3951</v>
      </c>
      <c r="B720" s="9" t="s">
        <v>6769</v>
      </c>
      <c r="C720" s="9" t="s">
        <v>4452</v>
      </c>
      <c r="D720" s="9">
        <v>12.99</v>
      </c>
      <c r="E720" s="9" t="s">
        <v>1215</v>
      </c>
      <c r="F720" s="9">
        <v>10</v>
      </c>
      <c r="G720" s="9" t="s">
        <v>421</v>
      </c>
      <c r="H720" s="9">
        <v>10</v>
      </c>
      <c r="I720" s="9" t="s">
        <v>6770</v>
      </c>
      <c r="J720" s="9" t="s">
        <v>1123</v>
      </c>
    </row>
    <row r="721" spans="1:10" x14ac:dyDescent="0.25">
      <c r="A721" s="11" t="s">
        <v>162</v>
      </c>
      <c r="B721" s="11" t="s">
        <v>6771</v>
      </c>
      <c r="C721" s="11" t="s">
        <v>12</v>
      </c>
      <c r="D721" s="11">
        <v>18.89</v>
      </c>
      <c r="E721" s="11" t="s">
        <v>6772</v>
      </c>
      <c r="F721" s="11">
        <v>10</v>
      </c>
      <c r="G721" s="11" t="s">
        <v>6773</v>
      </c>
      <c r="H721" s="11">
        <v>125</v>
      </c>
      <c r="I721" s="11" t="s">
        <v>6774</v>
      </c>
      <c r="J721" s="11" t="s">
        <v>70</v>
      </c>
    </row>
    <row r="722" spans="1:10" x14ac:dyDescent="0.25">
      <c r="A722" s="9" t="s">
        <v>2266</v>
      </c>
      <c r="B722" s="9" t="s">
        <v>6775</v>
      </c>
      <c r="C722" s="9" t="s">
        <v>12</v>
      </c>
      <c r="D722" s="9">
        <v>29.99</v>
      </c>
      <c r="E722" s="9" t="s">
        <v>37</v>
      </c>
      <c r="F722" s="9">
        <v>10</v>
      </c>
      <c r="G722" s="9" t="s">
        <v>347</v>
      </c>
      <c r="H722" s="9">
        <v>25</v>
      </c>
      <c r="I722" s="9" t="s">
        <v>6776</v>
      </c>
      <c r="J722" s="9" t="s">
        <v>335</v>
      </c>
    </row>
    <row r="723" spans="1:10" x14ac:dyDescent="0.25">
      <c r="A723" s="11" t="s">
        <v>6777</v>
      </c>
      <c r="B723" s="11" t="s">
        <v>6778</v>
      </c>
      <c r="C723" s="11" t="s">
        <v>12</v>
      </c>
      <c r="D723" s="11">
        <v>27.5</v>
      </c>
      <c r="E723" s="11" t="s">
        <v>5681</v>
      </c>
      <c r="F723" s="11">
        <v>10</v>
      </c>
      <c r="G723" s="11" t="s">
        <v>381</v>
      </c>
      <c r="H723" s="11">
        <v>29</v>
      </c>
      <c r="I723" s="11" t="s">
        <v>6779</v>
      </c>
      <c r="J723" s="11" t="s">
        <v>6780</v>
      </c>
    </row>
    <row r="724" spans="1:10" x14ac:dyDescent="0.25">
      <c r="A724" s="11" t="s">
        <v>4543</v>
      </c>
      <c r="B724" s="11" t="s">
        <v>6784</v>
      </c>
      <c r="C724" s="11" t="s">
        <v>1970</v>
      </c>
      <c r="D724" s="11">
        <v>24.35</v>
      </c>
      <c r="E724" s="11" t="s">
        <v>6785</v>
      </c>
      <c r="F724" s="11">
        <v>10</v>
      </c>
      <c r="G724" s="11" t="s">
        <v>6786</v>
      </c>
      <c r="H724" s="11">
        <v>88</v>
      </c>
      <c r="I724" s="11" t="s">
        <v>6787</v>
      </c>
      <c r="J724" s="11" t="s">
        <v>96</v>
      </c>
    </row>
    <row r="725" spans="1:10" x14ac:dyDescent="0.25">
      <c r="A725" s="9" t="s">
        <v>1846</v>
      </c>
      <c r="B725" s="9" t="s">
        <v>6794</v>
      </c>
      <c r="C725" s="9" t="s">
        <v>6795</v>
      </c>
      <c r="D725" s="9">
        <v>24.5</v>
      </c>
      <c r="E725" s="9" t="s">
        <v>3632</v>
      </c>
      <c r="F725" s="9">
        <v>10</v>
      </c>
      <c r="G725" s="9" t="s">
        <v>6796</v>
      </c>
      <c r="H725" s="9">
        <v>415</v>
      </c>
      <c r="I725" s="9" t="s">
        <v>6797</v>
      </c>
      <c r="J725" s="9" t="s">
        <v>2417</v>
      </c>
    </row>
    <row r="726" spans="1:10" x14ac:dyDescent="0.25">
      <c r="A726" s="11" t="s">
        <v>1829</v>
      </c>
      <c r="B726" s="11" t="s">
        <v>6834</v>
      </c>
      <c r="C726" s="11" t="s">
        <v>12</v>
      </c>
      <c r="D726" s="11">
        <v>69.989999999999995</v>
      </c>
      <c r="E726" s="11" t="s">
        <v>1083</v>
      </c>
      <c r="F726" s="11">
        <v>10</v>
      </c>
      <c r="G726" s="11" t="s">
        <v>1552</v>
      </c>
      <c r="H726" s="11">
        <v>13</v>
      </c>
      <c r="I726" s="11" t="s">
        <v>6835</v>
      </c>
      <c r="J726" s="11" t="s">
        <v>335</v>
      </c>
    </row>
    <row r="727" spans="1:10" x14ac:dyDescent="0.25">
      <c r="A727" s="9" t="s">
        <v>6375</v>
      </c>
      <c r="B727" s="9" t="s">
        <v>6836</v>
      </c>
      <c r="C727" s="9" t="s">
        <v>6837</v>
      </c>
      <c r="D727" s="9">
        <v>110.19</v>
      </c>
      <c r="E727" s="9" t="s">
        <v>6838</v>
      </c>
      <c r="F727" s="9">
        <v>10</v>
      </c>
      <c r="G727" s="9" t="s">
        <v>208</v>
      </c>
      <c r="H727" s="9">
        <v>11</v>
      </c>
      <c r="I727" s="9" t="s">
        <v>6839</v>
      </c>
      <c r="J727" s="9" t="s">
        <v>6840</v>
      </c>
    </row>
    <row r="728" spans="1:10" x14ac:dyDescent="0.25">
      <c r="A728" s="9" t="s">
        <v>6855</v>
      </c>
      <c r="B728" s="9" t="s">
        <v>6856</v>
      </c>
      <c r="C728" s="9" t="s">
        <v>12</v>
      </c>
      <c r="D728" s="9">
        <v>14.99</v>
      </c>
      <c r="E728" s="9" t="s">
        <v>1859</v>
      </c>
      <c r="F728" s="9">
        <v>10</v>
      </c>
      <c r="G728" s="9" t="s">
        <v>1677</v>
      </c>
      <c r="H728" s="9">
        <v>20</v>
      </c>
      <c r="I728" s="9" t="s">
        <v>6857</v>
      </c>
      <c r="J728" s="9" t="s">
        <v>6858</v>
      </c>
    </row>
    <row r="729" spans="1:10" x14ac:dyDescent="0.25">
      <c r="A729" s="11" t="s">
        <v>319</v>
      </c>
      <c r="B729" s="11" t="s">
        <v>6859</v>
      </c>
      <c r="C729" s="11" t="s">
        <v>55</v>
      </c>
      <c r="D729" s="11">
        <v>39.25</v>
      </c>
      <c r="E729" s="11" t="s">
        <v>6860</v>
      </c>
      <c r="F729" s="11">
        <v>10</v>
      </c>
      <c r="G729" s="11" t="s">
        <v>6861</v>
      </c>
      <c r="H729" s="11">
        <v>30</v>
      </c>
      <c r="I729" s="11" t="s">
        <v>6862</v>
      </c>
      <c r="J729" s="11" t="s">
        <v>230</v>
      </c>
    </row>
    <row r="730" spans="1:10" x14ac:dyDescent="0.25">
      <c r="A730" s="9" t="s">
        <v>1302</v>
      </c>
      <c r="B730" s="9" t="s">
        <v>6869</v>
      </c>
      <c r="C730" s="9" t="s">
        <v>55</v>
      </c>
      <c r="D730" s="9">
        <v>34.99</v>
      </c>
      <c r="E730" s="9" t="s">
        <v>2241</v>
      </c>
      <c r="F730" s="9">
        <v>10</v>
      </c>
      <c r="G730" s="9" t="s">
        <v>6870</v>
      </c>
      <c r="H730" s="9">
        <v>577</v>
      </c>
      <c r="I730" s="9" t="s">
        <v>6871</v>
      </c>
      <c r="J730" s="9" t="s">
        <v>693</v>
      </c>
    </row>
    <row r="731" spans="1:10" x14ac:dyDescent="0.25">
      <c r="A731" s="11" t="s">
        <v>535</v>
      </c>
      <c r="B731" s="11" t="s">
        <v>6872</v>
      </c>
      <c r="C731" s="11" t="s">
        <v>55</v>
      </c>
      <c r="D731" s="11">
        <v>68.72</v>
      </c>
      <c r="E731" s="11" t="s">
        <v>6873</v>
      </c>
      <c r="F731" s="11">
        <v>10</v>
      </c>
      <c r="G731" s="11" t="s">
        <v>6874</v>
      </c>
      <c r="H731" s="11">
        <v>55</v>
      </c>
      <c r="I731" s="11" t="s">
        <v>6875</v>
      </c>
      <c r="J731" s="11" t="s">
        <v>6876</v>
      </c>
    </row>
    <row r="732" spans="1:10" x14ac:dyDescent="0.25">
      <c r="A732" s="9" t="s">
        <v>135</v>
      </c>
      <c r="B732" s="9" t="s">
        <v>6877</v>
      </c>
      <c r="C732" s="9" t="s">
        <v>55</v>
      </c>
      <c r="D732" s="9">
        <v>25.89</v>
      </c>
      <c r="E732" s="9" t="s">
        <v>6878</v>
      </c>
      <c r="F732" s="9">
        <v>10</v>
      </c>
      <c r="G732" s="9" t="s">
        <v>235</v>
      </c>
      <c r="H732" s="9">
        <v>4</v>
      </c>
      <c r="I732" s="9" t="s">
        <v>6879</v>
      </c>
      <c r="J732" s="9" t="s">
        <v>661</v>
      </c>
    </row>
    <row r="733" spans="1:10" x14ac:dyDescent="0.25">
      <c r="A733" s="9" t="s">
        <v>71</v>
      </c>
      <c r="B733" s="9" t="s">
        <v>6883</v>
      </c>
      <c r="C733" s="9" t="s">
        <v>55</v>
      </c>
      <c r="D733" s="9">
        <v>16.95</v>
      </c>
      <c r="E733" s="9" t="s">
        <v>1057</v>
      </c>
      <c r="F733" s="9">
        <v>10</v>
      </c>
      <c r="G733" s="9" t="s">
        <v>850</v>
      </c>
      <c r="H733" s="9">
        <v>69</v>
      </c>
      <c r="I733" s="9" t="s">
        <v>6884</v>
      </c>
      <c r="J733" s="9" t="s">
        <v>2864</v>
      </c>
    </row>
    <row r="734" spans="1:10" x14ac:dyDescent="0.25">
      <c r="A734" s="9" t="s">
        <v>135</v>
      </c>
      <c r="B734" s="9" t="s">
        <v>6892</v>
      </c>
      <c r="C734" s="9" t="s">
        <v>6893</v>
      </c>
      <c r="D734" s="9">
        <v>7.19</v>
      </c>
      <c r="E734" s="9" t="s">
        <v>6894</v>
      </c>
      <c r="F734" s="9">
        <v>10</v>
      </c>
      <c r="G734" s="9" t="s">
        <v>1070</v>
      </c>
      <c r="H734" s="9">
        <v>131</v>
      </c>
      <c r="I734" s="9" t="s">
        <v>6895</v>
      </c>
      <c r="J734" s="9" t="s">
        <v>285</v>
      </c>
    </row>
    <row r="735" spans="1:10" x14ac:dyDescent="0.25">
      <c r="A735" s="11" t="s">
        <v>141</v>
      </c>
      <c r="B735" s="11" t="s">
        <v>6896</v>
      </c>
      <c r="C735" s="11" t="s">
        <v>12</v>
      </c>
      <c r="D735" s="11">
        <v>44.99</v>
      </c>
      <c r="E735" s="11" t="s">
        <v>607</v>
      </c>
      <c r="F735" s="11">
        <v>10</v>
      </c>
      <c r="G735" s="11" t="s">
        <v>3516</v>
      </c>
      <c r="H735" s="11">
        <v>13</v>
      </c>
      <c r="I735" s="11" t="s">
        <v>6897</v>
      </c>
      <c r="J735" s="11" t="s">
        <v>6898</v>
      </c>
    </row>
    <row r="736" spans="1:10" x14ac:dyDescent="0.25">
      <c r="A736" s="9" t="s">
        <v>6106</v>
      </c>
      <c r="B736" s="9" t="s">
        <v>6899</v>
      </c>
      <c r="C736" s="9" t="s">
        <v>690</v>
      </c>
      <c r="D736" s="9">
        <v>9.4499999999999993</v>
      </c>
      <c r="E736" s="9" t="s">
        <v>6900</v>
      </c>
      <c r="F736" s="9">
        <v>10</v>
      </c>
      <c r="G736" s="9" t="s">
        <v>3618</v>
      </c>
      <c r="H736" s="9">
        <v>56</v>
      </c>
      <c r="I736" s="9" t="s">
        <v>6901</v>
      </c>
      <c r="J736" s="9" t="s">
        <v>6902</v>
      </c>
    </row>
    <row r="737" spans="1:10" x14ac:dyDescent="0.25">
      <c r="A737" s="11" t="s">
        <v>1829</v>
      </c>
      <c r="B737" s="11" t="s">
        <v>6903</v>
      </c>
      <c r="C737" s="11" t="s">
        <v>55</v>
      </c>
      <c r="D737" s="11">
        <v>39.99</v>
      </c>
      <c r="E737" s="11" t="s">
        <v>73</v>
      </c>
      <c r="F737" s="11">
        <v>10</v>
      </c>
      <c r="G737" s="11" t="s">
        <v>1201</v>
      </c>
      <c r="H737" s="11">
        <v>5</v>
      </c>
      <c r="I737" s="11" t="s">
        <v>6904</v>
      </c>
      <c r="J737" s="11" t="s">
        <v>225</v>
      </c>
    </row>
    <row r="738" spans="1:10" x14ac:dyDescent="0.25">
      <c r="A738" s="9" t="s">
        <v>135</v>
      </c>
      <c r="B738" s="9" t="s">
        <v>6905</v>
      </c>
      <c r="C738" s="9" t="s">
        <v>510</v>
      </c>
      <c r="D738" s="9">
        <v>15.99</v>
      </c>
      <c r="E738" s="9" t="s">
        <v>1129</v>
      </c>
      <c r="F738" s="9">
        <v>10</v>
      </c>
      <c r="G738" s="9" t="s">
        <v>2386</v>
      </c>
      <c r="H738" s="9">
        <v>81</v>
      </c>
      <c r="I738" s="9" t="s">
        <v>6906</v>
      </c>
      <c r="J738" s="9" t="s">
        <v>285</v>
      </c>
    </row>
    <row r="739" spans="1:10" x14ac:dyDescent="0.25">
      <c r="A739" s="9" t="s">
        <v>2830</v>
      </c>
      <c r="B739" s="9" t="s">
        <v>6911</v>
      </c>
      <c r="C739" s="9" t="s">
        <v>12</v>
      </c>
      <c r="D739" s="9">
        <v>42.39</v>
      </c>
      <c r="E739" s="9" t="s">
        <v>6912</v>
      </c>
      <c r="F739" s="9">
        <v>10</v>
      </c>
      <c r="G739" s="9" t="s">
        <v>235</v>
      </c>
      <c r="H739" s="9">
        <v>4</v>
      </c>
      <c r="I739" s="9" t="s">
        <v>6913</v>
      </c>
      <c r="J739" s="9" t="s">
        <v>744</v>
      </c>
    </row>
    <row r="740" spans="1:10" x14ac:dyDescent="0.25">
      <c r="A740" s="9" t="s">
        <v>525</v>
      </c>
      <c r="B740" s="9" t="s">
        <v>6916</v>
      </c>
      <c r="C740" s="9" t="s">
        <v>12</v>
      </c>
      <c r="D740" s="9">
        <v>84.99</v>
      </c>
      <c r="E740" s="9" t="s">
        <v>3915</v>
      </c>
      <c r="F740" s="9">
        <v>10</v>
      </c>
      <c r="G740" s="9" t="s">
        <v>620</v>
      </c>
      <c r="H740" s="9">
        <v>8</v>
      </c>
      <c r="I740" s="9" t="s">
        <v>6917</v>
      </c>
      <c r="J740" s="9" t="s">
        <v>225</v>
      </c>
    </row>
    <row r="741" spans="1:10" x14ac:dyDescent="0.25">
      <c r="A741" s="11" t="s">
        <v>3687</v>
      </c>
      <c r="B741" s="11" t="s">
        <v>6922</v>
      </c>
      <c r="C741" s="11" t="s">
        <v>12</v>
      </c>
      <c r="D741" s="11">
        <v>49.5</v>
      </c>
      <c r="E741" s="11" t="s">
        <v>6923</v>
      </c>
      <c r="F741" s="11">
        <v>10</v>
      </c>
      <c r="G741" s="11" t="s">
        <v>605</v>
      </c>
      <c r="H741" s="11">
        <v>2</v>
      </c>
      <c r="I741" s="11" t="s">
        <v>39</v>
      </c>
      <c r="J741" s="11" t="s">
        <v>318</v>
      </c>
    </row>
    <row r="742" spans="1:10" x14ac:dyDescent="0.25">
      <c r="A742" s="11" t="s">
        <v>6934</v>
      </c>
      <c r="B742" s="11" t="s">
        <v>6935</v>
      </c>
      <c r="C742" s="11" t="s">
        <v>55</v>
      </c>
      <c r="D742" s="11">
        <v>21.25</v>
      </c>
      <c r="E742" s="11" t="s">
        <v>6936</v>
      </c>
      <c r="F742" s="11">
        <v>10</v>
      </c>
      <c r="G742" s="11" t="s">
        <v>6937</v>
      </c>
      <c r="H742" s="11">
        <v>504</v>
      </c>
      <c r="I742" s="11" t="s">
        <v>6938</v>
      </c>
      <c r="J742" s="11" t="s">
        <v>2063</v>
      </c>
    </row>
    <row r="743" spans="1:10" x14ac:dyDescent="0.25">
      <c r="A743" s="11" t="s">
        <v>10</v>
      </c>
      <c r="B743" s="11" t="s">
        <v>6949</v>
      </c>
      <c r="C743" s="11" t="s">
        <v>55</v>
      </c>
      <c r="D743" s="11">
        <v>65.989999999999995</v>
      </c>
      <c r="E743" s="11" t="s">
        <v>6950</v>
      </c>
      <c r="F743" s="11">
        <v>10</v>
      </c>
      <c r="G743" s="11" t="s">
        <v>440</v>
      </c>
      <c r="H743" s="11">
        <v>17</v>
      </c>
      <c r="I743" s="11" t="s">
        <v>6951</v>
      </c>
      <c r="J743" s="11" t="s">
        <v>5603</v>
      </c>
    </row>
    <row r="744" spans="1:10" x14ac:dyDescent="0.25">
      <c r="A744" s="9" t="s">
        <v>418</v>
      </c>
      <c r="B744" s="9" t="s">
        <v>6960</v>
      </c>
      <c r="C744" s="9" t="s">
        <v>55</v>
      </c>
      <c r="D744" s="9">
        <v>18.989999999999998</v>
      </c>
      <c r="E744" s="9" t="s">
        <v>2366</v>
      </c>
      <c r="F744" s="9">
        <v>10</v>
      </c>
      <c r="G744" s="9" t="s">
        <v>374</v>
      </c>
      <c r="H744" s="9">
        <v>14</v>
      </c>
      <c r="I744" s="9" t="s">
        <v>6961</v>
      </c>
      <c r="J744" s="9" t="s">
        <v>1132</v>
      </c>
    </row>
    <row r="745" spans="1:10" x14ac:dyDescent="0.25">
      <c r="A745" s="11" t="s">
        <v>1039</v>
      </c>
      <c r="B745" s="11" t="s">
        <v>6969</v>
      </c>
      <c r="C745" s="11" t="s">
        <v>12</v>
      </c>
      <c r="D745" s="11">
        <v>6.94</v>
      </c>
      <c r="E745" s="11" t="s">
        <v>6970</v>
      </c>
      <c r="F745" s="11">
        <v>10</v>
      </c>
      <c r="G745" s="11" t="s">
        <v>1070</v>
      </c>
      <c r="H745" s="11">
        <v>131</v>
      </c>
      <c r="I745" s="11" t="s">
        <v>6971</v>
      </c>
      <c r="J745" s="11" t="s">
        <v>3237</v>
      </c>
    </row>
    <row r="746" spans="1:10" x14ac:dyDescent="0.25">
      <c r="A746" s="9" t="s">
        <v>113</v>
      </c>
      <c r="B746" s="9" t="s">
        <v>6972</v>
      </c>
      <c r="C746" s="9" t="s">
        <v>12</v>
      </c>
      <c r="D746" s="9">
        <v>36.99</v>
      </c>
      <c r="E746" s="9" t="s">
        <v>884</v>
      </c>
      <c r="F746" s="9">
        <v>10</v>
      </c>
      <c r="G746" s="9" t="s">
        <v>486</v>
      </c>
      <c r="H746" s="9">
        <v>12</v>
      </c>
      <c r="I746" s="9" t="s">
        <v>6973</v>
      </c>
      <c r="J746" s="9" t="s">
        <v>3295</v>
      </c>
    </row>
    <row r="747" spans="1:10" x14ac:dyDescent="0.25">
      <c r="A747" s="11" t="s">
        <v>6998</v>
      </c>
      <c r="B747" s="11" t="s">
        <v>6999</v>
      </c>
      <c r="C747" s="11" t="s">
        <v>12</v>
      </c>
      <c r="D747" s="11">
        <v>166.18</v>
      </c>
      <c r="E747" s="11" t="s">
        <v>7000</v>
      </c>
      <c r="F747" s="11">
        <v>10</v>
      </c>
      <c r="G747" s="11" t="s">
        <v>2761</v>
      </c>
      <c r="H747" s="11">
        <v>78</v>
      </c>
      <c r="I747" s="11" t="s">
        <v>7001</v>
      </c>
      <c r="J747" s="11" t="s">
        <v>177</v>
      </c>
    </row>
    <row r="748" spans="1:10" x14ac:dyDescent="0.25">
      <c r="A748" s="9" t="s">
        <v>1190</v>
      </c>
      <c r="B748" s="9" t="s">
        <v>7002</v>
      </c>
      <c r="C748" s="9" t="s">
        <v>385</v>
      </c>
      <c r="D748" s="9">
        <v>29.99</v>
      </c>
      <c r="E748" s="9" t="s">
        <v>61</v>
      </c>
      <c r="F748" s="9">
        <v>10</v>
      </c>
      <c r="G748" s="9" t="s">
        <v>1636</v>
      </c>
      <c r="H748" s="9">
        <v>60</v>
      </c>
      <c r="I748" s="9" t="s">
        <v>7003</v>
      </c>
      <c r="J748" s="9" t="s">
        <v>318</v>
      </c>
    </row>
    <row r="749" spans="1:10" x14ac:dyDescent="0.25">
      <c r="A749" s="9" t="s">
        <v>2266</v>
      </c>
      <c r="B749" s="9" t="s">
        <v>7006</v>
      </c>
      <c r="C749" s="9" t="s">
        <v>55</v>
      </c>
      <c r="D749" s="9">
        <v>16.48</v>
      </c>
      <c r="E749" s="9" t="s">
        <v>5525</v>
      </c>
      <c r="F749" s="9">
        <v>10</v>
      </c>
      <c r="G749" s="9" t="s">
        <v>2362</v>
      </c>
      <c r="H749" s="9">
        <v>24</v>
      </c>
      <c r="I749" s="9" t="s">
        <v>7007</v>
      </c>
      <c r="J749" s="9" t="s">
        <v>5143</v>
      </c>
    </row>
    <row r="750" spans="1:10" x14ac:dyDescent="0.25">
      <c r="A750" s="11" t="s">
        <v>807</v>
      </c>
      <c r="B750" s="11" t="s">
        <v>7008</v>
      </c>
      <c r="C750" s="11" t="s">
        <v>12</v>
      </c>
      <c r="D750" s="11">
        <v>85</v>
      </c>
      <c r="E750" s="11" t="s">
        <v>3938</v>
      </c>
      <c r="F750" s="11">
        <v>10</v>
      </c>
      <c r="G750" s="11" t="s">
        <v>421</v>
      </c>
      <c r="H750" s="11">
        <v>10</v>
      </c>
      <c r="I750" s="11" t="s">
        <v>7009</v>
      </c>
      <c r="J750" s="11" t="s">
        <v>285</v>
      </c>
    </row>
    <row r="751" spans="1:10" x14ac:dyDescent="0.25">
      <c r="A751" s="11" t="s">
        <v>1908</v>
      </c>
      <c r="B751" s="11" t="s">
        <v>7014</v>
      </c>
      <c r="C751" s="11" t="s">
        <v>385</v>
      </c>
      <c r="D751" s="11">
        <v>14.99</v>
      </c>
      <c r="E751" s="11" t="s">
        <v>3909</v>
      </c>
      <c r="F751" s="11">
        <v>10</v>
      </c>
      <c r="G751" s="11" t="s">
        <v>7015</v>
      </c>
      <c r="H751" s="11">
        <v>647</v>
      </c>
      <c r="I751" s="11" t="s">
        <v>7016</v>
      </c>
      <c r="J751" s="11" t="s">
        <v>2417</v>
      </c>
    </row>
    <row r="752" spans="1:10" x14ac:dyDescent="0.25">
      <c r="A752" s="9" t="s">
        <v>10</v>
      </c>
      <c r="B752" s="9" t="s">
        <v>7017</v>
      </c>
      <c r="C752" s="9" t="s">
        <v>55</v>
      </c>
      <c r="D752" s="9">
        <v>66.52</v>
      </c>
      <c r="E752" s="9" t="s">
        <v>7018</v>
      </c>
      <c r="F752" s="9">
        <v>10</v>
      </c>
      <c r="G752" s="9" t="s">
        <v>7019</v>
      </c>
      <c r="H752" s="9">
        <v>1963</v>
      </c>
      <c r="I752" s="9" t="s">
        <v>7020</v>
      </c>
      <c r="J752" s="9" t="s">
        <v>177</v>
      </c>
    </row>
    <row r="753" spans="1:10" x14ac:dyDescent="0.25">
      <c r="A753" s="11" t="s">
        <v>7025</v>
      </c>
      <c r="B753" s="11" t="s">
        <v>7026</v>
      </c>
      <c r="C753" s="11" t="s">
        <v>7027</v>
      </c>
      <c r="D753" s="11">
        <v>8</v>
      </c>
      <c r="E753" s="11" t="s">
        <v>7028</v>
      </c>
      <c r="F753" s="11">
        <v>10</v>
      </c>
      <c r="G753" s="11" t="s">
        <v>7029</v>
      </c>
      <c r="H753" s="11">
        <v>1113</v>
      </c>
      <c r="I753" s="11" t="s">
        <v>7030</v>
      </c>
      <c r="J753" s="11" t="s">
        <v>2433</v>
      </c>
    </row>
    <row r="754" spans="1:10" x14ac:dyDescent="0.25">
      <c r="A754" s="9" t="s">
        <v>152</v>
      </c>
      <c r="B754" s="9" t="s">
        <v>7031</v>
      </c>
      <c r="C754" s="9" t="s">
        <v>212</v>
      </c>
      <c r="D754" s="9">
        <v>12</v>
      </c>
      <c r="E754" s="9" t="s">
        <v>213</v>
      </c>
      <c r="F754" s="9">
        <v>10</v>
      </c>
      <c r="G754" s="9" t="s">
        <v>338</v>
      </c>
      <c r="H754" s="9">
        <v>19</v>
      </c>
      <c r="I754" s="9" t="s">
        <v>39</v>
      </c>
      <c r="J754" s="9" t="s">
        <v>122</v>
      </c>
    </row>
    <row r="755" spans="1:10" x14ac:dyDescent="0.25">
      <c r="A755" s="9" t="s">
        <v>5256</v>
      </c>
      <c r="B755" s="9" t="s">
        <v>7043</v>
      </c>
      <c r="C755" s="9" t="s">
        <v>510</v>
      </c>
      <c r="D755" s="9">
        <v>74.989999999999995</v>
      </c>
      <c r="E755" s="9" t="s">
        <v>3515</v>
      </c>
      <c r="F755" s="9">
        <v>10</v>
      </c>
      <c r="G755" s="9" t="s">
        <v>7044</v>
      </c>
      <c r="H755" s="9">
        <v>82</v>
      </c>
      <c r="I755" s="9" t="s">
        <v>7045</v>
      </c>
      <c r="J755" s="9" t="s">
        <v>524</v>
      </c>
    </row>
    <row r="756" spans="1:10" x14ac:dyDescent="0.25">
      <c r="A756" s="11" t="s">
        <v>1190</v>
      </c>
      <c r="B756" s="11" t="s">
        <v>7054</v>
      </c>
      <c r="C756" s="11" t="s">
        <v>55</v>
      </c>
      <c r="D756" s="11">
        <v>28.99</v>
      </c>
      <c r="E756" s="11" t="s">
        <v>1354</v>
      </c>
      <c r="F756" s="11">
        <v>10</v>
      </c>
      <c r="G756" s="11" t="s">
        <v>7055</v>
      </c>
      <c r="H756" s="11">
        <v>180</v>
      </c>
      <c r="I756" s="11" t="s">
        <v>7056</v>
      </c>
      <c r="J756" s="11" t="s">
        <v>318</v>
      </c>
    </row>
    <row r="757" spans="1:10" x14ac:dyDescent="0.25">
      <c r="A757" s="11" t="s">
        <v>7059</v>
      </c>
      <c r="B757" s="11" t="s">
        <v>7060</v>
      </c>
      <c r="C757" s="11" t="s">
        <v>55</v>
      </c>
      <c r="D757" s="11">
        <v>37</v>
      </c>
      <c r="E757" s="11" t="s">
        <v>7061</v>
      </c>
      <c r="F757" s="11">
        <v>10</v>
      </c>
      <c r="G757" s="11" t="s">
        <v>1636</v>
      </c>
      <c r="H757" s="11">
        <v>60</v>
      </c>
      <c r="I757" s="11" t="s">
        <v>7062</v>
      </c>
      <c r="J757" s="11" t="s">
        <v>5124</v>
      </c>
    </row>
    <row r="758" spans="1:10" x14ac:dyDescent="0.25">
      <c r="A758" s="9" t="s">
        <v>655</v>
      </c>
      <c r="B758" s="9" t="s">
        <v>7063</v>
      </c>
      <c r="C758" s="9" t="s">
        <v>12</v>
      </c>
      <c r="D758" s="9">
        <v>31.98</v>
      </c>
      <c r="E758" s="9" t="s">
        <v>7064</v>
      </c>
      <c r="F758" s="9">
        <v>10</v>
      </c>
      <c r="G758" s="9" t="s">
        <v>709</v>
      </c>
      <c r="H758" s="9">
        <v>12</v>
      </c>
      <c r="I758" s="9" t="s">
        <v>7065</v>
      </c>
      <c r="J758" s="9" t="s">
        <v>1168</v>
      </c>
    </row>
    <row r="759" spans="1:10" x14ac:dyDescent="0.25">
      <c r="A759" s="9" t="s">
        <v>6124</v>
      </c>
      <c r="B759" s="9" t="s">
        <v>7069</v>
      </c>
      <c r="C759" s="9" t="s">
        <v>104</v>
      </c>
      <c r="D759" s="9">
        <v>53.42</v>
      </c>
      <c r="E759" s="9" t="s">
        <v>7070</v>
      </c>
      <c r="F759" s="9">
        <v>10</v>
      </c>
      <c r="G759" s="9" t="s">
        <v>235</v>
      </c>
      <c r="H759" s="9">
        <v>4</v>
      </c>
      <c r="I759" s="9" t="s">
        <v>7071</v>
      </c>
      <c r="J759" s="9" t="s">
        <v>96</v>
      </c>
    </row>
    <row r="760" spans="1:10" x14ac:dyDescent="0.25">
      <c r="A760" s="11" t="s">
        <v>525</v>
      </c>
      <c r="B760" s="11" t="s">
        <v>7082</v>
      </c>
      <c r="C760" s="11" t="s">
        <v>12</v>
      </c>
      <c r="D760" s="11">
        <v>94.99</v>
      </c>
      <c r="E760" s="11" t="s">
        <v>3446</v>
      </c>
      <c r="F760" s="11">
        <v>10</v>
      </c>
      <c r="G760" s="11" t="s">
        <v>7083</v>
      </c>
      <c r="H760" s="11">
        <v>420</v>
      </c>
      <c r="I760" s="11" t="s">
        <v>7084</v>
      </c>
      <c r="J760" s="11" t="s">
        <v>524</v>
      </c>
    </row>
    <row r="761" spans="1:10" x14ac:dyDescent="0.25">
      <c r="A761" s="9" t="s">
        <v>4562</v>
      </c>
      <c r="B761" s="9" t="s">
        <v>7085</v>
      </c>
      <c r="C761" s="9" t="s">
        <v>1970</v>
      </c>
      <c r="D761" s="9">
        <v>76.650000000000006</v>
      </c>
      <c r="E761" s="9" t="s">
        <v>7086</v>
      </c>
      <c r="F761" s="9">
        <v>10</v>
      </c>
      <c r="G761" s="9" t="s">
        <v>942</v>
      </c>
      <c r="H761" s="9">
        <v>30</v>
      </c>
      <c r="I761" s="9" t="s">
        <v>7087</v>
      </c>
      <c r="J761" s="9" t="s">
        <v>96</v>
      </c>
    </row>
    <row r="762" spans="1:10" x14ac:dyDescent="0.25">
      <c r="A762" s="11" t="s">
        <v>3583</v>
      </c>
      <c r="B762" s="11" t="s">
        <v>7111</v>
      </c>
      <c r="C762" s="11" t="s">
        <v>55</v>
      </c>
      <c r="D762" s="11">
        <v>55.99</v>
      </c>
      <c r="E762" s="11" t="s">
        <v>376</v>
      </c>
      <c r="F762" s="11">
        <v>10</v>
      </c>
      <c r="G762" s="11" t="s">
        <v>7112</v>
      </c>
      <c r="H762" s="11">
        <v>368</v>
      </c>
      <c r="I762" s="11" t="s">
        <v>7113</v>
      </c>
      <c r="J762" s="11" t="s">
        <v>524</v>
      </c>
    </row>
    <row r="763" spans="1:10" x14ac:dyDescent="0.25">
      <c r="A763" s="9" t="s">
        <v>1944</v>
      </c>
      <c r="B763" s="9" t="s">
        <v>7114</v>
      </c>
      <c r="C763" s="9" t="s">
        <v>55</v>
      </c>
      <c r="D763" s="9">
        <v>18.32</v>
      </c>
      <c r="E763" s="9" t="s">
        <v>7115</v>
      </c>
      <c r="F763" s="9">
        <v>10</v>
      </c>
      <c r="G763" s="9" t="s">
        <v>7116</v>
      </c>
      <c r="H763" s="9">
        <v>211</v>
      </c>
      <c r="I763" s="9" t="s">
        <v>7117</v>
      </c>
      <c r="J763" s="9" t="s">
        <v>177</v>
      </c>
    </row>
    <row r="764" spans="1:10" x14ac:dyDescent="0.25">
      <c r="A764" s="11" t="s">
        <v>1102</v>
      </c>
      <c r="B764" s="11" t="s">
        <v>7126</v>
      </c>
      <c r="C764" s="11" t="s">
        <v>12</v>
      </c>
      <c r="D764" s="11">
        <v>80</v>
      </c>
      <c r="E764" s="11" t="s">
        <v>7127</v>
      </c>
      <c r="F764" s="11">
        <v>10</v>
      </c>
      <c r="G764" s="11" t="s">
        <v>7128</v>
      </c>
      <c r="H764" s="11">
        <v>197</v>
      </c>
      <c r="I764" s="11" t="s">
        <v>7129</v>
      </c>
      <c r="J764" s="11" t="s">
        <v>524</v>
      </c>
    </row>
    <row r="765" spans="1:10" x14ac:dyDescent="0.25">
      <c r="A765" s="9" t="s">
        <v>6359</v>
      </c>
      <c r="B765" s="9" t="s">
        <v>7130</v>
      </c>
      <c r="C765" s="9" t="s">
        <v>55</v>
      </c>
      <c r="D765" s="9">
        <v>49.52</v>
      </c>
      <c r="E765" s="9" t="s">
        <v>7131</v>
      </c>
      <c r="F765" s="9">
        <v>10</v>
      </c>
      <c r="G765" s="9" t="s">
        <v>1677</v>
      </c>
      <c r="H765" s="9">
        <v>20</v>
      </c>
      <c r="I765" s="9" t="s">
        <v>7132</v>
      </c>
      <c r="J765" s="9" t="s">
        <v>177</v>
      </c>
    </row>
    <row r="766" spans="1:10" x14ac:dyDescent="0.25">
      <c r="A766" s="9" t="s">
        <v>135</v>
      </c>
      <c r="B766" s="9" t="s">
        <v>7150</v>
      </c>
      <c r="C766" s="9" t="s">
        <v>12</v>
      </c>
      <c r="D766" s="9">
        <v>13.99</v>
      </c>
      <c r="E766" s="9" t="s">
        <v>2678</v>
      </c>
      <c r="F766" s="9">
        <v>10</v>
      </c>
      <c r="G766" s="9" t="s">
        <v>32</v>
      </c>
      <c r="H766" s="9">
        <v>9</v>
      </c>
      <c r="I766" s="9" t="s">
        <v>3802</v>
      </c>
      <c r="J766" s="9" t="s">
        <v>280</v>
      </c>
    </row>
    <row r="767" spans="1:10" x14ac:dyDescent="0.25">
      <c r="A767" s="11" t="s">
        <v>10</v>
      </c>
      <c r="B767" s="11" t="s">
        <v>7151</v>
      </c>
      <c r="C767" s="11" t="s">
        <v>12</v>
      </c>
      <c r="D767" s="11">
        <v>59.99</v>
      </c>
      <c r="E767" s="11" t="s">
        <v>31</v>
      </c>
      <c r="F767" s="11">
        <v>10</v>
      </c>
      <c r="G767" s="11" t="s">
        <v>7152</v>
      </c>
      <c r="H767" s="11">
        <v>496</v>
      </c>
      <c r="I767" s="11" t="s">
        <v>7153</v>
      </c>
      <c r="J767" s="11" t="s">
        <v>524</v>
      </c>
    </row>
    <row r="768" spans="1:10" x14ac:dyDescent="0.25">
      <c r="A768" s="9" t="s">
        <v>780</v>
      </c>
      <c r="B768" s="9" t="s">
        <v>7177</v>
      </c>
      <c r="C768" s="9" t="s">
        <v>1970</v>
      </c>
      <c r="D768" s="9">
        <v>40.72</v>
      </c>
      <c r="E768" s="9" t="s">
        <v>7178</v>
      </c>
      <c r="F768" s="9">
        <v>10</v>
      </c>
      <c r="G768" s="9" t="s">
        <v>7179</v>
      </c>
      <c r="H768" s="9">
        <v>232</v>
      </c>
      <c r="I768" s="9" t="s">
        <v>7180</v>
      </c>
      <c r="J768" s="9" t="s">
        <v>96</v>
      </c>
    </row>
    <row r="769" spans="1:10" x14ac:dyDescent="0.25">
      <c r="A769" s="9" t="s">
        <v>7184</v>
      </c>
      <c r="B769" s="9" t="s">
        <v>7185</v>
      </c>
      <c r="C769" s="9" t="s">
        <v>55</v>
      </c>
      <c r="D769" s="9">
        <v>27.99</v>
      </c>
      <c r="E769" s="9" t="s">
        <v>321</v>
      </c>
      <c r="F769" s="9">
        <v>10</v>
      </c>
      <c r="G769" s="9" t="s">
        <v>4581</v>
      </c>
      <c r="H769" s="9">
        <v>75</v>
      </c>
      <c r="I769" s="9" t="s">
        <v>7186</v>
      </c>
      <c r="J769" s="9" t="s">
        <v>96</v>
      </c>
    </row>
    <row r="770" spans="1:10" x14ac:dyDescent="0.25">
      <c r="A770" s="11" t="s">
        <v>5772</v>
      </c>
      <c r="B770" s="11" t="s">
        <v>7187</v>
      </c>
      <c r="C770" s="11" t="s">
        <v>55</v>
      </c>
      <c r="D770" s="11">
        <v>24.25</v>
      </c>
      <c r="E770" s="11" t="s">
        <v>7188</v>
      </c>
      <c r="F770" s="11">
        <v>10</v>
      </c>
      <c r="G770" s="11" t="s">
        <v>3614</v>
      </c>
      <c r="H770" s="11">
        <v>177</v>
      </c>
      <c r="I770" s="11" t="s">
        <v>7189</v>
      </c>
      <c r="J770" s="11" t="s">
        <v>1168</v>
      </c>
    </row>
    <row r="771" spans="1:10" x14ac:dyDescent="0.25">
      <c r="A771" s="9" t="s">
        <v>807</v>
      </c>
      <c r="B771" s="9" t="s">
        <v>7196</v>
      </c>
      <c r="C771" s="9" t="s">
        <v>55</v>
      </c>
      <c r="D771" s="9">
        <v>30.58</v>
      </c>
      <c r="E771" s="9" t="s">
        <v>7197</v>
      </c>
      <c r="F771" s="9">
        <v>10</v>
      </c>
      <c r="G771" s="9" t="s">
        <v>3154</v>
      </c>
      <c r="H771" s="9">
        <v>31</v>
      </c>
      <c r="I771" s="9" t="s">
        <v>7198</v>
      </c>
      <c r="J771" s="9" t="s">
        <v>5986</v>
      </c>
    </row>
    <row r="772" spans="1:10" x14ac:dyDescent="0.25">
      <c r="A772" s="11" t="s">
        <v>1067</v>
      </c>
      <c r="B772" s="11" t="s">
        <v>7204</v>
      </c>
      <c r="C772" s="11" t="s">
        <v>7205</v>
      </c>
      <c r="D772" s="11">
        <v>17.489999999999998</v>
      </c>
      <c r="E772" s="11" t="s">
        <v>1532</v>
      </c>
      <c r="F772" s="11">
        <v>10</v>
      </c>
      <c r="G772" s="11" t="s">
        <v>2362</v>
      </c>
      <c r="H772" s="11">
        <v>24</v>
      </c>
      <c r="I772" s="11" t="s">
        <v>7206</v>
      </c>
      <c r="J772" s="11" t="s">
        <v>335</v>
      </c>
    </row>
    <row r="773" spans="1:10" x14ac:dyDescent="0.25">
      <c r="A773" s="11" t="s">
        <v>3998</v>
      </c>
      <c r="B773" s="11" t="s">
        <v>4176</v>
      </c>
      <c r="C773" s="11" t="s">
        <v>55</v>
      </c>
      <c r="D773" s="11">
        <v>16.260000000000002</v>
      </c>
      <c r="E773" s="11" t="s">
        <v>342</v>
      </c>
      <c r="F773" s="11">
        <v>12</v>
      </c>
      <c r="G773" s="11" t="s">
        <v>4177</v>
      </c>
      <c r="H773" s="11">
        <v>644</v>
      </c>
      <c r="I773" s="11" t="s">
        <v>4178</v>
      </c>
      <c r="J773" s="11" t="s">
        <v>230</v>
      </c>
    </row>
    <row r="774" spans="1:10" x14ac:dyDescent="0.25">
      <c r="A774" s="11" t="s">
        <v>71</v>
      </c>
      <c r="B774" s="11" t="s">
        <v>5316</v>
      </c>
      <c r="C774" s="11" t="s">
        <v>12</v>
      </c>
      <c r="D774" s="11">
        <v>24.99</v>
      </c>
      <c r="E774" s="11" t="s">
        <v>2789</v>
      </c>
      <c r="F774" s="11">
        <v>12</v>
      </c>
      <c r="G774" s="11" t="s">
        <v>5317</v>
      </c>
      <c r="H774" s="11">
        <v>6</v>
      </c>
      <c r="I774" s="11" t="s">
        <v>5318</v>
      </c>
      <c r="J774" s="11" t="s">
        <v>912</v>
      </c>
    </row>
    <row r="775" spans="1:10" x14ac:dyDescent="0.25">
      <c r="A775" s="9" t="s">
        <v>3687</v>
      </c>
      <c r="B775" s="9" t="s">
        <v>5371</v>
      </c>
      <c r="C775" s="9" t="s">
        <v>12</v>
      </c>
      <c r="D775" s="9">
        <v>53.99</v>
      </c>
      <c r="E775" s="9" t="s">
        <v>1158</v>
      </c>
      <c r="F775" s="9">
        <v>12</v>
      </c>
      <c r="G775" s="9" t="s">
        <v>5372</v>
      </c>
      <c r="H775" s="9">
        <v>140</v>
      </c>
      <c r="I775" s="9" t="s">
        <v>5373</v>
      </c>
      <c r="J775" s="9" t="s">
        <v>833</v>
      </c>
    </row>
    <row r="776" spans="1:10" x14ac:dyDescent="0.25">
      <c r="A776" s="11" t="s">
        <v>1829</v>
      </c>
      <c r="B776" s="11" t="s">
        <v>6217</v>
      </c>
      <c r="C776" s="11" t="s">
        <v>5811</v>
      </c>
      <c r="D776" s="11">
        <v>86.99</v>
      </c>
      <c r="E776" s="11" t="s">
        <v>1365</v>
      </c>
      <c r="F776" s="11">
        <v>12</v>
      </c>
      <c r="G776" s="11" t="s">
        <v>6218</v>
      </c>
      <c r="H776" s="11">
        <v>28</v>
      </c>
      <c r="I776" s="11" t="s">
        <v>6219</v>
      </c>
      <c r="J776" s="11" t="s">
        <v>833</v>
      </c>
    </row>
    <row r="777" spans="1:10" x14ac:dyDescent="0.25">
      <c r="A777" s="11" t="s">
        <v>1039</v>
      </c>
      <c r="B777" s="11" t="s">
        <v>4877</v>
      </c>
      <c r="C777" s="11" t="s">
        <v>12</v>
      </c>
      <c r="D777" s="11">
        <v>25.86</v>
      </c>
      <c r="E777" s="11" t="s">
        <v>4878</v>
      </c>
      <c r="F777" s="11">
        <v>13</v>
      </c>
      <c r="G777" s="11" t="s">
        <v>4879</v>
      </c>
      <c r="H777" s="11">
        <v>55</v>
      </c>
      <c r="I777" s="11" t="s">
        <v>4880</v>
      </c>
      <c r="J777" s="11" t="s">
        <v>833</v>
      </c>
    </row>
    <row r="778" spans="1:10" x14ac:dyDescent="0.25">
      <c r="A778" s="9" t="s">
        <v>1102</v>
      </c>
      <c r="B778" s="9" t="s">
        <v>5446</v>
      </c>
      <c r="C778" s="9" t="s">
        <v>55</v>
      </c>
      <c r="D778" s="9">
        <v>39.950000000000003</v>
      </c>
      <c r="E778" s="9" t="s">
        <v>1635</v>
      </c>
      <c r="F778" s="9">
        <v>13</v>
      </c>
      <c r="G778" s="9" t="s">
        <v>5447</v>
      </c>
      <c r="H778" s="9">
        <v>178</v>
      </c>
      <c r="I778" s="9" t="s">
        <v>5448</v>
      </c>
      <c r="J778" s="9" t="s">
        <v>2433</v>
      </c>
    </row>
    <row r="779" spans="1:10" x14ac:dyDescent="0.25">
      <c r="A779" s="11" t="s">
        <v>91</v>
      </c>
      <c r="B779" s="11" t="s">
        <v>5573</v>
      </c>
      <c r="C779" s="11" t="s">
        <v>55</v>
      </c>
      <c r="D779" s="11">
        <v>39.99</v>
      </c>
      <c r="E779" s="11" t="s">
        <v>73</v>
      </c>
      <c r="F779" s="11">
        <v>13</v>
      </c>
      <c r="G779" s="11" t="s">
        <v>5574</v>
      </c>
      <c r="H779" s="11">
        <v>35</v>
      </c>
      <c r="I779" s="11" t="s">
        <v>5575</v>
      </c>
      <c r="J779" s="11" t="s">
        <v>833</v>
      </c>
    </row>
    <row r="780" spans="1:10" x14ac:dyDescent="0.25">
      <c r="A780" s="11" t="s">
        <v>5848</v>
      </c>
      <c r="B780" s="11" t="s">
        <v>5849</v>
      </c>
      <c r="C780" s="11" t="s">
        <v>510</v>
      </c>
      <c r="D780" s="11">
        <v>17.989999999999998</v>
      </c>
      <c r="E780" s="11" t="s">
        <v>2156</v>
      </c>
      <c r="F780" s="11">
        <v>13</v>
      </c>
      <c r="G780" s="11" t="s">
        <v>5850</v>
      </c>
      <c r="H780" s="11">
        <v>1</v>
      </c>
      <c r="I780" s="11" t="s">
        <v>39</v>
      </c>
      <c r="J780" s="11" t="s">
        <v>5851</v>
      </c>
    </row>
    <row r="781" spans="1:10" x14ac:dyDescent="0.25">
      <c r="A781" s="9" t="s">
        <v>4975</v>
      </c>
      <c r="B781" s="9" t="s">
        <v>6033</v>
      </c>
      <c r="C781" s="9" t="s">
        <v>12</v>
      </c>
      <c r="D781" s="9">
        <v>28.99</v>
      </c>
      <c r="E781" s="9" t="s">
        <v>893</v>
      </c>
      <c r="F781" s="9">
        <v>13</v>
      </c>
      <c r="G781" s="9" t="s">
        <v>6034</v>
      </c>
      <c r="H781" s="9">
        <v>65</v>
      </c>
      <c r="I781" s="9" t="s">
        <v>6035</v>
      </c>
      <c r="J781" s="9" t="s">
        <v>833</v>
      </c>
    </row>
    <row r="782" spans="1:10" x14ac:dyDescent="0.25">
      <c r="A782" s="9" t="s">
        <v>6111</v>
      </c>
      <c r="B782" s="9" t="s">
        <v>6112</v>
      </c>
      <c r="C782" s="9" t="s">
        <v>2612</v>
      </c>
      <c r="D782" s="9">
        <v>30.95</v>
      </c>
      <c r="E782" s="9" t="s">
        <v>6113</v>
      </c>
      <c r="F782" s="9">
        <v>13</v>
      </c>
      <c r="G782" s="9" t="s">
        <v>6114</v>
      </c>
      <c r="H782" s="9">
        <v>4</v>
      </c>
      <c r="I782" s="9" t="s">
        <v>6115</v>
      </c>
      <c r="J782" s="9" t="s">
        <v>6116</v>
      </c>
    </row>
    <row r="783" spans="1:10" x14ac:dyDescent="0.25">
      <c r="A783" s="9" t="s">
        <v>1102</v>
      </c>
      <c r="B783" s="9" t="s">
        <v>6965</v>
      </c>
      <c r="C783" s="9" t="s">
        <v>55</v>
      </c>
      <c r="D783" s="9">
        <v>50.44</v>
      </c>
      <c r="E783" s="9" t="s">
        <v>6966</v>
      </c>
      <c r="F783" s="9">
        <v>13</v>
      </c>
      <c r="G783" s="9" t="s">
        <v>6967</v>
      </c>
      <c r="H783" s="9">
        <v>636</v>
      </c>
      <c r="I783" s="9" t="s">
        <v>6968</v>
      </c>
      <c r="J783" s="9" t="s">
        <v>230</v>
      </c>
    </row>
    <row r="784" spans="1:10" x14ac:dyDescent="0.25">
      <c r="A784" s="11" t="s">
        <v>91</v>
      </c>
      <c r="B784" s="11" t="s">
        <v>5573</v>
      </c>
      <c r="C784" s="11" t="s">
        <v>55</v>
      </c>
      <c r="D784" s="11">
        <v>41.99</v>
      </c>
      <c r="E784" s="11" t="s">
        <v>804</v>
      </c>
      <c r="F784" s="11">
        <v>15</v>
      </c>
      <c r="G784" s="11" t="s">
        <v>5631</v>
      </c>
      <c r="H784" s="11">
        <v>248</v>
      </c>
      <c r="I784" s="11" t="s">
        <v>5632</v>
      </c>
      <c r="J784" s="11" t="s">
        <v>230</v>
      </c>
    </row>
    <row r="785" spans="1:10" x14ac:dyDescent="0.25">
      <c r="A785" s="11" t="s">
        <v>6041</v>
      </c>
      <c r="B785" s="11" t="s">
        <v>6042</v>
      </c>
      <c r="C785" s="11" t="s">
        <v>363</v>
      </c>
      <c r="D785" s="11">
        <v>31.89</v>
      </c>
      <c r="E785" s="11" t="s">
        <v>6043</v>
      </c>
      <c r="F785" s="11">
        <v>15</v>
      </c>
      <c r="G785" s="11" t="s">
        <v>6044</v>
      </c>
      <c r="H785" s="11">
        <v>226</v>
      </c>
      <c r="I785" s="11" t="s">
        <v>6045</v>
      </c>
      <c r="J785" s="11" t="s">
        <v>230</v>
      </c>
    </row>
    <row r="786" spans="1:10" x14ac:dyDescent="0.25">
      <c r="A786" s="9" t="s">
        <v>6617</v>
      </c>
      <c r="B786" s="9" t="s">
        <v>6618</v>
      </c>
      <c r="C786" s="9" t="s">
        <v>510</v>
      </c>
      <c r="D786" s="9">
        <v>24.19</v>
      </c>
      <c r="E786" s="9" t="s">
        <v>6619</v>
      </c>
      <c r="F786" s="9">
        <v>15</v>
      </c>
      <c r="G786" s="9" t="s">
        <v>6620</v>
      </c>
      <c r="H786" s="9">
        <v>73</v>
      </c>
      <c r="I786" s="9" t="s">
        <v>6621</v>
      </c>
      <c r="J786" s="9" t="s">
        <v>6622</v>
      </c>
    </row>
    <row r="787" spans="1:10" x14ac:dyDescent="0.25">
      <c r="A787" s="11" t="s">
        <v>1243</v>
      </c>
      <c r="B787" s="11" t="s">
        <v>5583</v>
      </c>
      <c r="C787" s="11" t="s">
        <v>55</v>
      </c>
      <c r="D787" s="11">
        <v>25.49</v>
      </c>
      <c r="E787" s="11" t="s">
        <v>4422</v>
      </c>
      <c r="F787" s="11">
        <v>16</v>
      </c>
      <c r="G787" s="11" t="s">
        <v>5584</v>
      </c>
      <c r="H787" s="11">
        <v>2093</v>
      </c>
      <c r="I787" s="11" t="s">
        <v>5585</v>
      </c>
      <c r="J787" s="11" t="s">
        <v>230</v>
      </c>
    </row>
    <row r="788" spans="1:10" x14ac:dyDescent="0.25">
      <c r="A788" s="11" t="s">
        <v>1824</v>
      </c>
      <c r="B788" s="11" t="s">
        <v>4352</v>
      </c>
      <c r="C788" s="11" t="s">
        <v>55</v>
      </c>
      <c r="D788" s="11">
        <v>64.88</v>
      </c>
      <c r="E788" s="11" t="s">
        <v>1078</v>
      </c>
      <c r="F788" s="11">
        <v>16</v>
      </c>
      <c r="G788" s="11" t="s">
        <v>5643</v>
      </c>
      <c r="H788" s="11">
        <v>292</v>
      </c>
      <c r="I788" s="11" t="s">
        <v>5644</v>
      </c>
      <c r="J788" s="11" t="s">
        <v>230</v>
      </c>
    </row>
    <row r="789" spans="1:10" x14ac:dyDescent="0.25">
      <c r="A789" s="11" t="s">
        <v>6288</v>
      </c>
      <c r="B789" s="11" t="s">
        <v>6289</v>
      </c>
      <c r="C789" s="11" t="s">
        <v>363</v>
      </c>
      <c r="D789" s="11">
        <v>65.37</v>
      </c>
      <c r="E789" s="11" t="s">
        <v>6290</v>
      </c>
      <c r="F789" s="11">
        <v>16</v>
      </c>
      <c r="G789" s="11" t="s">
        <v>6291</v>
      </c>
      <c r="H789" s="11">
        <v>87</v>
      </c>
      <c r="I789" s="11" t="s">
        <v>6292</v>
      </c>
      <c r="J789" s="11" t="s">
        <v>230</v>
      </c>
    </row>
    <row r="790" spans="1:10" x14ac:dyDescent="0.25">
      <c r="A790" s="11" t="s">
        <v>807</v>
      </c>
      <c r="B790" s="11" t="s">
        <v>6489</v>
      </c>
      <c r="C790" s="11" t="s">
        <v>363</v>
      </c>
      <c r="D790" s="11">
        <v>36.950000000000003</v>
      </c>
      <c r="E790" s="11" t="s">
        <v>5384</v>
      </c>
      <c r="F790" s="11">
        <v>19</v>
      </c>
      <c r="G790" s="11" t="s">
        <v>6490</v>
      </c>
      <c r="H790" s="11">
        <v>120</v>
      </c>
      <c r="I790" s="11" t="s">
        <v>6491</v>
      </c>
      <c r="J790" s="11" t="s">
        <v>230</v>
      </c>
    </row>
    <row r="791" spans="1:10" x14ac:dyDescent="0.25">
      <c r="A791" s="11" t="s">
        <v>525</v>
      </c>
      <c r="B791" s="11" t="s">
        <v>6694</v>
      </c>
      <c r="C791" s="11" t="s">
        <v>212</v>
      </c>
      <c r="D791" s="11">
        <v>123.99</v>
      </c>
      <c r="E791" s="11" t="s">
        <v>6695</v>
      </c>
      <c r="F791" s="11">
        <v>19</v>
      </c>
      <c r="G791" s="11" t="s">
        <v>3870</v>
      </c>
      <c r="H791" s="11">
        <v>5</v>
      </c>
      <c r="I791" s="11" t="s">
        <v>6696</v>
      </c>
      <c r="J791" s="11" t="s">
        <v>318</v>
      </c>
    </row>
    <row r="792" spans="1:10" x14ac:dyDescent="0.25">
      <c r="A792" s="11" t="s">
        <v>4358</v>
      </c>
      <c r="B792" s="11" t="s">
        <v>7088</v>
      </c>
      <c r="C792" s="11" t="s">
        <v>55</v>
      </c>
      <c r="D792" s="11">
        <v>29.74</v>
      </c>
      <c r="E792" s="11" t="s">
        <v>7089</v>
      </c>
      <c r="F792" s="11">
        <v>19</v>
      </c>
      <c r="G792" s="11" t="s">
        <v>7090</v>
      </c>
      <c r="H792" s="11">
        <v>578</v>
      </c>
      <c r="I792" s="11" t="s">
        <v>7091</v>
      </c>
      <c r="J792" s="11" t="s">
        <v>230</v>
      </c>
    </row>
    <row r="793" spans="1:10" x14ac:dyDescent="0.25">
      <c r="A793" s="11" t="s">
        <v>29</v>
      </c>
      <c r="B793" s="11" t="s">
        <v>5609</v>
      </c>
      <c r="C793" s="11" t="s">
        <v>55</v>
      </c>
      <c r="D793" s="11">
        <v>49.99</v>
      </c>
      <c r="E793" s="11" t="s">
        <v>148</v>
      </c>
      <c r="F793" s="11">
        <v>20</v>
      </c>
      <c r="G793" s="11" t="s">
        <v>5610</v>
      </c>
      <c r="H793" s="11">
        <v>15</v>
      </c>
      <c r="I793" s="11" t="s">
        <v>5611</v>
      </c>
      <c r="J793" s="11" t="s">
        <v>406</v>
      </c>
    </row>
    <row r="794" spans="1:10" x14ac:dyDescent="0.25">
      <c r="A794" s="9" t="s">
        <v>4095</v>
      </c>
      <c r="B794" s="9" t="s">
        <v>6800</v>
      </c>
      <c r="C794" s="9" t="s">
        <v>55</v>
      </c>
      <c r="D794" s="9">
        <v>29.2</v>
      </c>
      <c r="E794" s="9" t="s">
        <v>93</v>
      </c>
      <c r="F794" s="9">
        <v>21</v>
      </c>
      <c r="G794" s="9" t="s">
        <v>6801</v>
      </c>
      <c r="H794" s="9">
        <v>121</v>
      </c>
      <c r="I794" s="9" t="s">
        <v>6802</v>
      </c>
      <c r="J794" s="9" t="s">
        <v>230</v>
      </c>
    </row>
    <row r="795" spans="1:10" x14ac:dyDescent="0.25">
      <c r="A795" s="11" t="s">
        <v>7094</v>
      </c>
      <c r="B795" s="11" t="s">
        <v>7095</v>
      </c>
      <c r="C795" s="11" t="s">
        <v>55</v>
      </c>
      <c r="D795" s="11">
        <v>41.19</v>
      </c>
      <c r="E795" s="11" t="s">
        <v>7096</v>
      </c>
      <c r="F795" s="11">
        <v>21</v>
      </c>
      <c r="G795" s="11" t="s">
        <v>7097</v>
      </c>
      <c r="H795" s="11">
        <v>258</v>
      </c>
      <c r="I795" s="11" t="s">
        <v>7098</v>
      </c>
      <c r="J795" s="11" t="s">
        <v>230</v>
      </c>
    </row>
    <row r="796" spans="1:10" x14ac:dyDescent="0.25">
      <c r="A796" s="11" t="s">
        <v>807</v>
      </c>
      <c r="B796" s="11" t="s">
        <v>5700</v>
      </c>
      <c r="C796" s="11" t="s">
        <v>12</v>
      </c>
      <c r="D796" s="11">
        <v>33.99</v>
      </c>
      <c r="E796" s="11" t="s">
        <v>568</v>
      </c>
      <c r="F796" s="11">
        <v>22</v>
      </c>
      <c r="G796" s="11" t="s">
        <v>5701</v>
      </c>
      <c r="H796" s="11">
        <v>2</v>
      </c>
      <c r="I796" s="11" t="s">
        <v>5702</v>
      </c>
      <c r="J796" s="11" t="s">
        <v>318</v>
      </c>
    </row>
    <row r="797" spans="1:10" x14ac:dyDescent="0.25">
      <c r="A797" s="9" t="s">
        <v>5144</v>
      </c>
      <c r="B797" s="9" t="s">
        <v>5145</v>
      </c>
      <c r="C797" s="9" t="s">
        <v>55</v>
      </c>
      <c r="D797" s="9">
        <v>24.55</v>
      </c>
      <c r="E797" s="9" t="s">
        <v>5146</v>
      </c>
      <c r="F797" s="9">
        <v>23</v>
      </c>
      <c r="G797" s="9" t="s">
        <v>5147</v>
      </c>
      <c r="H797" s="9">
        <v>433</v>
      </c>
      <c r="I797" s="9" t="s">
        <v>5148</v>
      </c>
      <c r="J797" s="9" t="s">
        <v>230</v>
      </c>
    </row>
    <row r="798" spans="1:10" x14ac:dyDescent="0.25">
      <c r="A798" s="11" t="s">
        <v>5277</v>
      </c>
      <c r="B798" s="11" t="s">
        <v>5278</v>
      </c>
      <c r="C798" s="11" t="s">
        <v>55</v>
      </c>
      <c r="D798" s="11">
        <v>140</v>
      </c>
      <c r="E798" s="11" t="s">
        <v>2527</v>
      </c>
      <c r="F798" s="11">
        <v>24</v>
      </c>
      <c r="G798" s="11" t="s">
        <v>5279</v>
      </c>
      <c r="H798" s="11">
        <v>6</v>
      </c>
      <c r="I798" s="11" t="s">
        <v>5280</v>
      </c>
      <c r="J798" s="11" t="s">
        <v>1123</v>
      </c>
    </row>
    <row r="799" spans="1:10" x14ac:dyDescent="0.25">
      <c r="A799" s="9" t="s">
        <v>6359</v>
      </c>
      <c r="B799" s="9" t="s">
        <v>6360</v>
      </c>
      <c r="C799" s="9" t="s">
        <v>55</v>
      </c>
      <c r="D799" s="9">
        <v>59.63</v>
      </c>
      <c r="E799" s="9" t="s">
        <v>6361</v>
      </c>
      <c r="F799" s="9">
        <v>24</v>
      </c>
      <c r="G799" s="9" t="s">
        <v>6362</v>
      </c>
      <c r="H799" s="9">
        <v>48</v>
      </c>
      <c r="I799" s="9" t="s">
        <v>6363</v>
      </c>
      <c r="J799" s="9" t="s">
        <v>230</v>
      </c>
    </row>
    <row r="800" spans="1:10" x14ac:dyDescent="0.25">
      <c r="A800" s="11" t="s">
        <v>1334</v>
      </c>
      <c r="B800" s="11" t="s">
        <v>6364</v>
      </c>
      <c r="C800" s="11" t="s">
        <v>55</v>
      </c>
      <c r="D800" s="11">
        <v>44.93</v>
      </c>
      <c r="E800" s="11" t="s">
        <v>6365</v>
      </c>
      <c r="F800" s="11">
        <v>26</v>
      </c>
      <c r="G800" s="11" t="s">
        <v>6366</v>
      </c>
      <c r="H800" s="11">
        <v>2098</v>
      </c>
      <c r="I800" s="11" t="s">
        <v>6367</v>
      </c>
      <c r="J800" s="11" t="s">
        <v>230</v>
      </c>
    </row>
    <row r="801" spans="1:10" x14ac:dyDescent="0.25">
      <c r="A801" s="11" t="s">
        <v>1846</v>
      </c>
      <c r="B801" s="11" t="s">
        <v>6724</v>
      </c>
      <c r="C801" s="11" t="s">
        <v>55</v>
      </c>
      <c r="D801" s="11">
        <v>18.66</v>
      </c>
      <c r="E801" s="11" t="s">
        <v>6725</v>
      </c>
      <c r="F801" s="11">
        <v>26</v>
      </c>
      <c r="G801" s="11" t="s">
        <v>6726</v>
      </c>
      <c r="H801" s="11">
        <v>58</v>
      </c>
      <c r="I801" s="11" t="s">
        <v>6727</v>
      </c>
      <c r="J801" s="11" t="s">
        <v>230</v>
      </c>
    </row>
    <row r="802" spans="1:10" x14ac:dyDescent="0.25">
      <c r="A802" s="11" t="s">
        <v>1039</v>
      </c>
      <c r="B802" s="11" t="s">
        <v>6459</v>
      </c>
      <c r="C802" s="11" t="s">
        <v>363</v>
      </c>
      <c r="D802" s="11">
        <v>22.15</v>
      </c>
      <c r="E802" s="11" t="s">
        <v>6460</v>
      </c>
      <c r="F802" s="11">
        <v>28</v>
      </c>
      <c r="G802" s="11" t="s">
        <v>6461</v>
      </c>
      <c r="H802" s="11">
        <v>196</v>
      </c>
      <c r="I802" s="11" t="s">
        <v>6462</v>
      </c>
      <c r="J802" s="11" t="s">
        <v>230</v>
      </c>
    </row>
    <row r="803" spans="1:10" x14ac:dyDescent="0.25">
      <c r="A803" s="9" t="s">
        <v>6164</v>
      </c>
      <c r="B803" s="9" t="s">
        <v>7035</v>
      </c>
      <c r="C803" s="9" t="s">
        <v>55</v>
      </c>
      <c r="D803" s="9">
        <v>20.079999999999998</v>
      </c>
      <c r="E803" s="9" t="s">
        <v>7036</v>
      </c>
      <c r="F803" s="9">
        <v>29</v>
      </c>
      <c r="G803" s="9" t="s">
        <v>7037</v>
      </c>
      <c r="H803" s="9">
        <v>518</v>
      </c>
      <c r="I803" s="9" t="s">
        <v>7038</v>
      </c>
      <c r="J803" s="9" t="s">
        <v>230</v>
      </c>
    </row>
    <row r="804" spans="1:10" x14ac:dyDescent="0.25">
      <c r="A804" s="9" t="s">
        <v>3350</v>
      </c>
      <c r="B804" s="9" t="s">
        <v>4855</v>
      </c>
      <c r="C804" s="9" t="s">
        <v>55</v>
      </c>
      <c r="D804" s="9">
        <v>16.39</v>
      </c>
      <c r="E804" s="9" t="s">
        <v>4856</v>
      </c>
      <c r="F804" s="9">
        <v>31</v>
      </c>
      <c r="G804" s="9" t="s">
        <v>4857</v>
      </c>
      <c r="H804" s="9">
        <v>1630</v>
      </c>
      <c r="I804" s="9" t="s">
        <v>4858</v>
      </c>
      <c r="J804" s="9" t="s">
        <v>230</v>
      </c>
    </row>
    <row r="805" spans="1:10" x14ac:dyDescent="0.25">
      <c r="A805" s="9" t="s">
        <v>1457</v>
      </c>
      <c r="B805" s="9" t="s">
        <v>5166</v>
      </c>
      <c r="C805" s="9" t="s">
        <v>55</v>
      </c>
      <c r="D805" s="9">
        <v>16.04</v>
      </c>
      <c r="E805" s="9" t="s">
        <v>5167</v>
      </c>
      <c r="F805" s="9">
        <v>31</v>
      </c>
      <c r="G805" s="9" t="s">
        <v>5168</v>
      </c>
      <c r="H805" s="9">
        <v>2817</v>
      </c>
      <c r="I805" s="9" t="s">
        <v>5169</v>
      </c>
      <c r="J805" s="9" t="s">
        <v>230</v>
      </c>
    </row>
    <row r="806" spans="1:10" x14ac:dyDescent="0.25">
      <c r="A806" s="9" t="s">
        <v>6301</v>
      </c>
      <c r="B806" s="9" t="s">
        <v>6302</v>
      </c>
      <c r="C806" s="9" t="s">
        <v>55</v>
      </c>
      <c r="D806" s="9">
        <v>13.97</v>
      </c>
      <c r="E806" s="9" t="s">
        <v>6303</v>
      </c>
      <c r="F806" s="9">
        <v>31</v>
      </c>
      <c r="G806" s="9" t="s">
        <v>6304</v>
      </c>
      <c r="H806" s="9">
        <v>957</v>
      </c>
      <c r="I806" s="9" t="s">
        <v>6305</v>
      </c>
      <c r="J806" s="9" t="s">
        <v>230</v>
      </c>
    </row>
    <row r="807" spans="1:10" x14ac:dyDescent="0.25">
      <c r="A807" s="11" t="s">
        <v>7165</v>
      </c>
      <c r="B807" s="11" t="s">
        <v>7166</v>
      </c>
      <c r="C807" s="11" t="s">
        <v>55</v>
      </c>
      <c r="D807" s="11">
        <v>10.58</v>
      </c>
      <c r="E807" s="11" t="s">
        <v>7167</v>
      </c>
      <c r="F807" s="11">
        <v>31</v>
      </c>
      <c r="G807" s="11" t="s">
        <v>7168</v>
      </c>
      <c r="H807" s="11">
        <v>391</v>
      </c>
      <c r="I807" s="11" t="s">
        <v>7169</v>
      </c>
      <c r="J807" s="11" t="s">
        <v>230</v>
      </c>
    </row>
    <row r="808" spans="1:10" x14ac:dyDescent="0.25">
      <c r="A808" s="11" t="s">
        <v>3998</v>
      </c>
      <c r="B808" s="11" t="s">
        <v>4305</v>
      </c>
      <c r="C808" s="11" t="s">
        <v>55</v>
      </c>
      <c r="D808" s="11">
        <v>26.97</v>
      </c>
      <c r="E808" s="11" t="s">
        <v>4306</v>
      </c>
      <c r="F808" s="11">
        <v>33</v>
      </c>
      <c r="G808" s="11" t="s">
        <v>4307</v>
      </c>
      <c r="H808" s="11">
        <v>424</v>
      </c>
      <c r="I808" s="11" t="s">
        <v>4308</v>
      </c>
      <c r="J808" s="11" t="s">
        <v>230</v>
      </c>
    </row>
    <row r="809" spans="1:10" x14ac:dyDescent="0.25">
      <c r="A809" s="11" t="s">
        <v>5710</v>
      </c>
      <c r="B809" s="11" t="s">
        <v>5894</v>
      </c>
      <c r="C809" s="11" t="s">
        <v>55</v>
      </c>
      <c r="D809" s="11">
        <v>38.99</v>
      </c>
      <c r="E809" s="11" t="s">
        <v>1205</v>
      </c>
      <c r="F809" s="11">
        <v>33</v>
      </c>
      <c r="G809" s="11" t="s">
        <v>5895</v>
      </c>
      <c r="H809" s="11">
        <v>7</v>
      </c>
      <c r="I809" s="11" t="s">
        <v>5896</v>
      </c>
      <c r="J809" s="11" t="s">
        <v>318</v>
      </c>
    </row>
    <row r="810" spans="1:10" x14ac:dyDescent="0.25">
      <c r="A810" s="11" t="s">
        <v>162</v>
      </c>
      <c r="B810" s="11" t="s">
        <v>6000</v>
      </c>
      <c r="C810" s="11" t="s">
        <v>6001</v>
      </c>
      <c r="D810" s="11">
        <v>77.989999999999995</v>
      </c>
      <c r="E810" s="11" t="s">
        <v>6002</v>
      </c>
      <c r="F810" s="11">
        <v>33</v>
      </c>
      <c r="G810" s="11" t="s">
        <v>6003</v>
      </c>
      <c r="H810" s="11">
        <v>9</v>
      </c>
      <c r="I810" s="11" t="s">
        <v>6004</v>
      </c>
      <c r="J810" s="11" t="s">
        <v>318</v>
      </c>
    </row>
    <row r="811" spans="1:10" x14ac:dyDescent="0.25">
      <c r="A811" s="11" t="s">
        <v>5212</v>
      </c>
      <c r="B811" s="11" t="s">
        <v>5213</v>
      </c>
      <c r="C811" s="11" t="s">
        <v>55</v>
      </c>
      <c r="D811" s="11">
        <v>9.98</v>
      </c>
      <c r="E811" s="11" t="s">
        <v>5214</v>
      </c>
      <c r="F811" s="11">
        <v>36</v>
      </c>
      <c r="G811" s="11" t="s">
        <v>5215</v>
      </c>
      <c r="H811" s="11">
        <v>8453</v>
      </c>
      <c r="I811" s="11" t="s">
        <v>5216</v>
      </c>
      <c r="J811" s="11" t="s">
        <v>230</v>
      </c>
    </row>
    <row r="812" spans="1:10" x14ac:dyDescent="0.25">
      <c r="A812" s="9" t="s">
        <v>807</v>
      </c>
      <c r="B812" s="9" t="s">
        <v>5383</v>
      </c>
      <c r="C812" s="9" t="s">
        <v>363</v>
      </c>
      <c r="D812" s="9">
        <v>36.950000000000003</v>
      </c>
      <c r="E812" s="9" t="s">
        <v>5384</v>
      </c>
      <c r="F812" s="9">
        <v>36</v>
      </c>
      <c r="G812" s="9" t="s">
        <v>5385</v>
      </c>
      <c r="H812" s="9">
        <v>109</v>
      </c>
      <c r="I812" s="9" t="s">
        <v>5386</v>
      </c>
      <c r="J812" s="9" t="s">
        <v>230</v>
      </c>
    </row>
    <row r="813" spans="1:10" x14ac:dyDescent="0.25">
      <c r="A813" s="9" t="s">
        <v>117</v>
      </c>
      <c r="B813" s="9" t="s">
        <v>5996</v>
      </c>
      <c r="C813" s="9" t="s">
        <v>363</v>
      </c>
      <c r="D813" s="9">
        <v>46.15</v>
      </c>
      <c r="E813" s="9" t="s">
        <v>5997</v>
      </c>
      <c r="F813" s="9">
        <v>36</v>
      </c>
      <c r="G813" s="9" t="s">
        <v>5998</v>
      </c>
      <c r="H813" s="9">
        <v>494</v>
      </c>
      <c r="I813" s="9" t="s">
        <v>5999</v>
      </c>
      <c r="J813" s="9" t="s">
        <v>230</v>
      </c>
    </row>
    <row r="814" spans="1:10" x14ac:dyDescent="0.25">
      <c r="A814" s="11" t="s">
        <v>2774</v>
      </c>
      <c r="B814" s="11" t="s">
        <v>6554</v>
      </c>
      <c r="C814" s="11" t="s">
        <v>55</v>
      </c>
      <c r="D814" s="11">
        <v>26.86</v>
      </c>
      <c r="E814" s="11" t="s">
        <v>6555</v>
      </c>
      <c r="F814" s="11">
        <v>37</v>
      </c>
      <c r="G814" s="11" t="s">
        <v>6556</v>
      </c>
      <c r="H814" s="11">
        <v>1047</v>
      </c>
      <c r="I814" s="11" t="s">
        <v>6557</v>
      </c>
      <c r="J814" s="11" t="s">
        <v>230</v>
      </c>
    </row>
    <row r="815" spans="1:10" x14ac:dyDescent="0.25">
      <c r="A815" s="9" t="s">
        <v>6483</v>
      </c>
      <c r="B815" s="9" t="s">
        <v>6484</v>
      </c>
      <c r="C815" s="9" t="s">
        <v>12</v>
      </c>
      <c r="D815" s="9">
        <v>3</v>
      </c>
      <c r="E815" s="9" t="s">
        <v>6485</v>
      </c>
      <c r="F815" s="9">
        <v>39</v>
      </c>
      <c r="G815" s="9" t="s">
        <v>6486</v>
      </c>
      <c r="H815" s="9">
        <v>4</v>
      </c>
      <c r="I815" s="9" t="s">
        <v>6487</v>
      </c>
      <c r="J815" s="9" t="s">
        <v>6488</v>
      </c>
    </row>
    <row r="816" spans="1:10" x14ac:dyDescent="0.25">
      <c r="A816" s="9" t="s">
        <v>902</v>
      </c>
      <c r="B816" s="9" t="s">
        <v>5103</v>
      </c>
      <c r="C816" s="9" t="s">
        <v>12</v>
      </c>
      <c r="D816" s="9">
        <v>31.29</v>
      </c>
      <c r="E816" s="9" t="s">
        <v>5104</v>
      </c>
      <c r="F816" s="9">
        <v>40</v>
      </c>
      <c r="G816" s="9" t="s">
        <v>5105</v>
      </c>
      <c r="H816" s="9">
        <v>349</v>
      </c>
      <c r="I816" s="9" t="s">
        <v>5106</v>
      </c>
      <c r="J816" s="9" t="s">
        <v>230</v>
      </c>
    </row>
    <row r="817" spans="1:10" x14ac:dyDescent="0.25">
      <c r="A817" s="11" t="s">
        <v>4367</v>
      </c>
      <c r="B817" s="11" t="s">
        <v>5666</v>
      </c>
      <c r="C817" s="11" t="s">
        <v>55</v>
      </c>
      <c r="D817" s="11">
        <v>32.5</v>
      </c>
      <c r="E817" s="11" t="s">
        <v>5667</v>
      </c>
      <c r="F817" s="11">
        <v>40</v>
      </c>
      <c r="G817" s="11" t="s">
        <v>5668</v>
      </c>
      <c r="H817" s="11">
        <v>634</v>
      </c>
      <c r="I817" s="11" t="s">
        <v>5669</v>
      </c>
      <c r="J817" s="11" t="s">
        <v>230</v>
      </c>
    </row>
    <row r="818" spans="1:10" x14ac:dyDescent="0.25">
      <c r="A818" s="11" t="s">
        <v>1829</v>
      </c>
      <c r="B818" s="11" t="s">
        <v>4539</v>
      </c>
      <c r="C818" s="11" t="s">
        <v>55</v>
      </c>
      <c r="D818" s="11">
        <v>28.93</v>
      </c>
      <c r="E818" s="11" t="s">
        <v>4540</v>
      </c>
      <c r="F818" s="11">
        <v>44</v>
      </c>
      <c r="G818" s="11" t="s">
        <v>4541</v>
      </c>
      <c r="H818" s="11">
        <v>4764</v>
      </c>
      <c r="I818" s="11" t="s">
        <v>4542</v>
      </c>
      <c r="J818" s="11" t="s">
        <v>230</v>
      </c>
    </row>
    <row r="819" spans="1:10" x14ac:dyDescent="0.25">
      <c r="A819" s="9" t="s">
        <v>2854</v>
      </c>
      <c r="B819" s="9" t="s">
        <v>5224</v>
      </c>
      <c r="C819" s="9" t="s">
        <v>385</v>
      </c>
      <c r="D819" s="9">
        <v>10.19</v>
      </c>
      <c r="E819" s="9" t="s">
        <v>5225</v>
      </c>
      <c r="F819" s="9">
        <v>44</v>
      </c>
      <c r="G819" s="9" t="s">
        <v>5226</v>
      </c>
      <c r="H819" s="9">
        <v>330</v>
      </c>
      <c r="I819" s="9" t="s">
        <v>5227</v>
      </c>
      <c r="J819" s="9" t="s">
        <v>230</v>
      </c>
    </row>
    <row r="820" spans="1:10" x14ac:dyDescent="0.25">
      <c r="A820" s="11" t="s">
        <v>968</v>
      </c>
      <c r="B820" s="11" t="s">
        <v>7192</v>
      </c>
      <c r="C820" s="11" t="s">
        <v>55</v>
      </c>
      <c r="D820" s="11">
        <v>20.28</v>
      </c>
      <c r="E820" s="11" t="s">
        <v>7193</v>
      </c>
      <c r="F820" s="11">
        <v>45</v>
      </c>
      <c r="G820" s="11" t="s">
        <v>7194</v>
      </c>
      <c r="H820" s="11">
        <v>1613</v>
      </c>
      <c r="I820" s="11" t="s">
        <v>7195</v>
      </c>
      <c r="J820" s="11" t="s">
        <v>230</v>
      </c>
    </row>
    <row r="821" spans="1:10" x14ac:dyDescent="0.25">
      <c r="A821" s="11" t="s">
        <v>10</v>
      </c>
      <c r="B821" s="11" t="s">
        <v>5953</v>
      </c>
      <c r="C821" s="11" t="s">
        <v>55</v>
      </c>
      <c r="D821" s="11">
        <v>32.130000000000003</v>
      </c>
      <c r="E821" s="11" t="s">
        <v>1600</v>
      </c>
      <c r="F821" s="11">
        <v>47</v>
      </c>
      <c r="G821" s="11" t="s">
        <v>5954</v>
      </c>
      <c r="H821" s="11">
        <v>85</v>
      </c>
      <c r="I821" s="11" t="s">
        <v>5955</v>
      </c>
      <c r="J821" s="11" t="s">
        <v>230</v>
      </c>
    </row>
    <row r="822" spans="1:10" x14ac:dyDescent="0.25">
      <c r="A822" s="11" t="s">
        <v>4590</v>
      </c>
      <c r="B822" s="11" t="s">
        <v>5967</v>
      </c>
      <c r="C822" s="11" t="s">
        <v>363</v>
      </c>
      <c r="D822" s="11">
        <v>35.619999999999997</v>
      </c>
      <c r="E822" s="11" t="s">
        <v>5968</v>
      </c>
      <c r="F822" s="11">
        <v>47</v>
      </c>
      <c r="G822" s="11" t="s">
        <v>5969</v>
      </c>
      <c r="H822" s="11">
        <v>454</v>
      </c>
      <c r="I822" s="11" t="s">
        <v>5970</v>
      </c>
      <c r="J822" s="11" t="s">
        <v>230</v>
      </c>
    </row>
    <row r="823" spans="1:10" x14ac:dyDescent="0.25">
      <c r="A823" s="11" t="s">
        <v>5360</v>
      </c>
      <c r="B823" s="11" t="s">
        <v>7173</v>
      </c>
      <c r="C823" s="11" t="s">
        <v>55</v>
      </c>
      <c r="D823" s="11">
        <v>18.84</v>
      </c>
      <c r="E823" s="11" t="s">
        <v>7174</v>
      </c>
      <c r="F823" s="11">
        <v>47</v>
      </c>
      <c r="G823" s="11" t="s">
        <v>7175</v>
      </c>
      <c r="H823" s="11">
        <v>674</v>
      </c>
      <c r="I823" s="11" t="s">
        <v>7176</v>
      </c>
      <c r="J823" s="11" t="s">
        <v>230</v>
      </c>
    </row>
    <row r="824" spans="1:10" x14ac:dyDescent="0.25">
      <c r="A824" s="11" t="s">
        <v>1829</v>
      </c>
      <c r="B824" s="11" t="s">
        <v>4333</v>
      </c>
      <c r="C824" s="11" t="s">
        <v>55</v>
      </c>
      <c r="D824" s="11">
        <v>28.91</v>
      </c>
      <c r="E824" s="11" t="s">
        <v>4334</v>
      </c>
      <c r="F824" s="11">
        <v>48</v>
      </c>
      <c r="G824" s="11" t="s">
        <v>4335</v>
      </c>
      <c r="H824" s="11">
        <v>849</v>
      </c>
      <c r="I824" s="11" t="s">
        <v>4336</v>
      </c>
      <c r="J824" s="11" t="s">
        <v>230</v>
      </c>
    </row>
    <row r="825" spans="1:10" x14ac:dyDescent="0.25">
      <c r="A825" s="11" t="s">
        <v>4729</v>
      </c>
      <c r="B825" s="11" t="s">
        <v>7103</v>
      </c>
      <c r="C825" s="11" t="s">
        <v>12</v>
      </c>
      <c r="D825" s="11">
        <v>31.47</v>
      </c>
      <c r="E825" s="11" t="s">
        <v>7104</v>
      </c>
      <c r="F825" s="11">
        <v>48</v>
      </c>
      <c r="G825" s="11" t="s">
        <v>7105</v>
      </c>
      <c r="H825" s="11">
        <v>397</v>
      </c>
      <c r="I825" s="11" t="s">
        <v>7106</v>
      </c>
      <c r="J825" s="11" t="s">
        <v>230</v>
      </c>
    </row>
    <row r="826" spans="1:10" x14ac:dyDescent="0.25">
      <c r="A826" s="11" t="s">
        <v>5252</v>
      </c>
      <c r="B826" s="11" t="s">
        <v>5253</v>
      </c>
      <c r="C826" s="11" t="s">
        <v>55</v>
      </c>
      <c r="D826" s="11">
        <v>22</v>
      </c>
      <c r="E826" s="11" t="s">
        <v>5254</v>
      </c>
      <c r="F826" s="11">
        <v>49</v>
      </c>
      <c r="G826" s="11" t="s">
        <v>5255</v>
      </c>
      <c r="H826" s="11">
        <v>1</v>
      </c>
      <c r="I826" s="11" t="s">
        <v>39</v>
      </c>
      <c r="J826" s="11" t="s">
        <v>318</v>
      </c>
    </row>
    <row r="827" spans="1:10" x14ac:dyDescent="0.25">
      <c r="A827" s="9" t="s">
        <v>65</v>
      </c>
      <c r="B827" s="9" t="s">
        <v>5217</v>
      </c>
      <c r="C827" s="9" t="s">
        <v>12</v>
      </c>
      <c r="D827" s="9">
        <v>24.4</v>
      </c>
      <c r="E827" s="9" t="s">
        <v>5218</v>
      </c>
      <c r="F827" s="9">
        <v>50</v>
      </c>
      <c r="G827" s="9" t="s">
        <v>5219</v>
      </c>
      <c r="H827" s="9">
        <v>14</v>
      </c>
      <c r="I827" s="9" t="s">
        <v>5220</v>
      </c>
      <c r="J827" s="9" t="s">
        <v>395</v>
      </c>
    </row>
    <row r="828" spans="1:10" x14ac:dyDescent="0.25">
      <c r="A828" s="11" t="s">
        <v>6763</v>
      </c>
      <c r="B828" s="11" t="s">
        <v>7139</v>
      </c>
      <c r="C828" s="11" t="s">
        <v>385</v>
      </c>
      <c r="D828" s="11">
        <v>9.7799999999999994</v>
      </c>
      <c r="E828" s="11" t="s">
        <v>7140</v>
      </c>
      <c r="F828" s="11">
        <v>50</v>
      </c>
      <c r="G828" s="11" t="s">
        <v>7141</v>
      </c>
      <c r="H828" s="11">
        <v>8</v>
      </c>
      <c r="I828" s="11" t="s">
        <v>7142</v>
      </c>
      <c r="J828" s="11" t="s">
        <v>395</v>
      </c>
    </row>
    <row r="829" spans="1:10" x14ac:dyDescent="0.25">
      <c r="A829" s="11" t="s">
        <v>1190</v>
      </c>
      <c r="B829" s="11" t="s">
        <v>5747</v>
      </c>
      <c r="C829" s="11" t="s">
        <v>55</v>
      </c>
      <c r="D829" s="11">
        <v>54.52</v>
      </c>
      <c r="E829" s="11" t="s">
        <v>5748</v>
      </c>
      <c r="F829" s="11">
        <v>51</v>
      </c>
      <c r="G829" s="11" t="s">
        <v>5749</v>
      </c>
      <c r="H829" s="11">
        <v>143</v>
      </c>
      <c r="I829" s="11" t="s">
        <v>5750</v>
      </c>
      <c r="J829" s="11" t="s">
        <v>230</v>
      </c>
    </row>
    <row r="830" spans="1:10" x14ac:dyDescent="0.25">
      <c r="A830" s="9" t="s">
        <v>1766</v>
      </c>
      <c r="B830" s="9" t="s">
        <v>5136</v>
      </c>
      <c r="C830" s="9" t="s">
        <v>55</v>
      </c>
      <c r="D830" s="9">
        <v>27.4</v>
      </c>
      <c r="E830" s="9" t="s">
        <v>5137</v>
      </c>
      <c r="F830" s="9">
        <v>52</v>
      </c>
      <c r="G830" s="9" t="s">
        <v>5138</v>
      </c>
      <c r="H830" s="9">
        <v>397</v>
      </c>
      <c r="I830" s="9" t="s">
        <v>5139</v>
      </c>
      <c r="J830" s="9" t="s">
        <v>230</v>
      </c>
    </row>
    <row r="831" spans="1:10" x14ac:dyDescent="0.25">
      <c r="A831" s="11" t="s">
        <v>807</v>
      </c>
      <c r="B831" s="11" t="s">
        <v>5291</v>
      </c>
      <c r="C831" s="11" t="s">
        <v>12</v>
      </c>
      <c r="D831" s="11">
        <v>22.61</v>
      </c>
      <c r="E831" s="11" t="s">
        <v>5292</v>
      </c>
      <c r="F831" s="11">
        <v>52</v>
      </c>
      <c r="G831" s="11" t="s">
        <v>5293</v>
      </c>
      <c r="H831" s="11">
        <v>619</v>
      </c>
      <c r="I831" s="11" t="s">
        <v>5294</v>
      </c>
      <c r="J831" s="11" t="s">
        <v>230</v>
      </c>
    </row>
    <row r="832" spans="1:10" x14ac:dyDescent="0.25">
      <c r="A832" s="11" t="s">
        <v>10</v>
      </c>
      <c r="B832" s="11" t="s">
        <v>6193</v>
      </c>
      <c r="C832" s="11" t="s">
        <v>55</v>
      </c>
      <c r="D832" s="11">
        <v>40.590000000000003</v>
      </c>
      <c r="E832" s="11" t="s">
        <v>6194</v>
      </c>
      <c r="F832" s="11">
        <v>53</v>
      </c>
      <c r="G832" s="11" t="s">
        <v>6195</v>
      </c>
      <c r="H832" s="11">
        <v>2934</v>
      </c>
      <c r="I832" s="11" t="s">
        <v>6196</v>
      </c>
      <c r="J832" s="11" t="s">
        <v>230</v>
      </c>
    </row>
    <row r="833" spans="1:10" x14ac:dyDescent="0.25">
      <c r="A833" s="9" t="s">
        <v>4543</v>
      </c>
      <c r="B833" s="9" t="s">
        <v>6720</v>
      </c>
      <c r="C833" s="9" t="s">
        <v>55</v>
      </c>
      <c r="D833" s="9">
        <v>44.61</v>
      </c>
      <c r="E833" s="9" t="s">
        <v>6721</v>
      </c>
      <c r="F833" s="9">
        <v>54</v>
      </c>
      <c r="G833" s="9" t="s">
        <v>6722</v>
      </c>
      <c r="H833" s="9">
        <v>27</v>
      </c>
      <c r="I833" s="9" t="s">
        <v>6723</v>
      </c>
      <c r="J833" s="9" t="s">
        <v>230</v>
      </c>
    </row>
    <row r="834" spans="1:10" x14ac:dyDescent="0.25">
      <c r="A834" s="9" t="s">
        <v>4513</v>
      </c>
      <c r="B834" s="9" t="s">
        <v>6977</v>
      </c>
      <c r="C834" s="9" t="s">
        <v>55</v>
      </c>
      <c r="D834" s="9">
        <v>14.57</v>
      </c>
      <c r="E834" s="9" t="s">
        <v>6978</v>
      </c>
      <c r="F834" s="9">
        <v>54</v>
      </c>
      <c r="G834" s="9" t="s">
        <v>6979</v>
      </c>
      <c r="H834" s="9">
        <v>63</v>
      </c>
      <c r="I834" s="9" t="s">
        <v>6980</v>
      </c>
      <c r="J834" s="9" t="s">
        <v>230</v>
      </c>
    </row>
    <row r="835" spans="1:10" x14ac:dyDescent="0.25">
      <c r="A835" s="11" t="s">
        <v>2701</v>
      </c>
      <c r="B835" s="11" t="s">
        <v>4118</v>
      </c>
      <c r="C835" s="11" t="s">
        <v>12</v>
      </c>
      <c r="D835" s="11">
        <v>69.989999999999995</v>
      </c>
      <c r="E835" s="11" t="s">
        <v>1694</v>
      </c>
      <c r="F835" s="11">
        <v>56</v>
      </c>
      <c r="G835" s="11" t="s">
        <v>4119</v>
      </c>
      <c r="H835" s="11">
        <v>44</v>
      </c>
      <c r="I835" s="11" t="s">
        <v>4120</v>
      </c>
      <c r="J835" s="11" t="s">
        <v>4121</v>
      </c>
    </row>
    <row r="836" spans="1:10" x14ac:dyDescent="0.25">
      <c r="A836" s="11" t="s">
        <v>6520</v>
      </c>
      <c r="B836" s="11" t="s">
        <v>6521</v>
      </c>
      <c r="C836" s="11" t="s">
        <v>55</v>
      </c>
      <c r="D836" s="11">
        <v>10.67</v>
      </c>
      <c r="E836" s="11" t="s">
        <v>6522</v>
      </c>
      <c r="F836" s="11">
        <v>57</v>
      </c>
      <c r="G836" s="11" t="s">
        <v>6523</v>
      </c>
      <c r="H836" s="11">
        <v>272</v>
      </c>
      <c r="I836" s="11" t="s">
        <v>6524</v>
      </c>
      <c r="J836" s="11" t="s">
        <v>230</v>
      </c>
    </row>
    <row r="837" spans="1:10" x14ac:dyDescent="0.25">
      <c r="A837" s="9" t="s">
        <v>1829</v>
      </c>
      <c r="B837" s="9" t="s">
        <v>6128</v>
      </c>
      <c r="C837" s="9" t="s">
        <v>55</v>
      </c>
      <c r="D837" s="9">
        <v>46</v>
      </c>
      <c r="E837" s="9" t="s">
        <v>6129</v>
      </c>
      <c r="F837" s="9">
        <v>59</v>
      </c>
      <c r="G837" s="9" t="s">
        <v>6130</v>
      </c>
      <c r="H837" s="9">
        <v>1207</v>
      </c>
      <c r="I837" s="9" t="s">
        <v>6131</v>
      </c>
      <c r="J837" s="9" t="s">
        <v>230</v>
      </c>
    </row>
    <row r="838" spans="1:10" x14ac:dyDescent="0.25">
      <c r="A838" s="11" t="s">
        <v>1846</v>
      </c>
      <c r="B838" s="11" t="s">
        <v>5775</v>
      </c>
      <c r="C838" s="11" t="s">
        <v>55</v>
      </c>
      <c r="D838" s="11">
        <v>28.42</v>
      </c>
      <c r="E838" s="11" t="s">
        <v>5776</v>
      </c>
      <c r="F838" s="11">
        <v>60</v>
      </c>
      <c r="G838" s="11" t="s">
        <v>5777</v>
      </c>
      <c r="H838" s="11">
        <v>731</v>
      </c>
      <c r="I838" s="11" t="s">
        <v>5778</v>
      </c>
      <c r="J838" s="11" t="s">
        <v>230</v>
      </c>
    </row>
    <row r="839" spans="1:10" x14ac:dyDescent="0.25">
      <c r="A839" s="9" t="s">
        <v>53</v>
      </c>
      <c r="B839" s="9" t="s">
        <v>5516</v>
      </c>
      <c r="C839" s="9" t="s">
        <v>55</v>
      </c>
      <c r="D839" s="9">
        <v>66.39</v>
      </c>
      <c r="E839" s="9" t="s">
        <v>5517</v>
      </c>
      <c r="F839" s="9">
        <v>62</v>
      </c>
      <c r="G839" s="9" t="s">
        <v>5518</v>
      </c>
      <c r="H839" s="9">
        <v>1819</v>
      </c>
      <c r="I839" s="9" t="s">
        <v>5519</v>
      </c>
      <c r="J839" s="9" t="s">
        <v>230</v>
      </c>
    </row>
    <row r="840" spans="1:10" x14ac:dyDescent="0.25">
      <c r="A840" s="11" t="s">
        <v>655</v>
      </c>
      <c r="B840" s="11" t="s">
        <v>6811</v>
      </c>
      <c r="C840" s="11" t="s">
        <v>363</v>
      </c>
      <c r="D840" s="11">
        <v>30.93</v>
      </c>
      <c r="E840" s="11" t="s">
        <v>6812</v>
      </c>
      <c r="F840" s="11">
        <v>65</v>
      </c>
      <c r="G840" s="11" t="s">
        <v>6813</v>
      </c>
      <c r="H840" s="11">
        <v>998</v>
      </c>
      <c r="I840" s="11" t="s">
        <v>6814</v>
      </c>
      <c r="J840" s="11" t="s">
        <v>230</v>
      </c>
    </row>
    <row r="841" spans="1:10" x14ac:dyDescent="0.25">
      <c r="A841" s="11" t="s">
        <v>53</v>
      </c>
      <c r="B841" s="11" t="s">
        <v>5034</v>
      </c>
      <c r="C841" s="11" t="s">
        <v>55</v>
      </c>
      <c r="D841" s="11">
        <v>41.98</v>
      </c>
      <c r="E841" s="11" t="s">
        <v>5035</v>
      </c>
      <c r="F841" s="11">
        <v>66</v>
      </c>
      <c r="G841" s="11" t="s">
        <v>5036</v>
      </c>
      <c r="H841" s="11">
        <v>4234</v>
      </c>
      <c r="I841" s="11" t="s">
        <v>5037</v>
      </c>
      <c r="J841" s="11" t="s">
        <v>230</v>
      </c>
    </row>
    <row r="842" spans="1:10" x14ac:dyDescent="0.25">
      <c r="A842" s="9" t="s">
        <v>3482</v>
      </c>
      <c r="B842" s="9" t="s">
        <v>5786</v>
      </c>
      <c r="C842" s="9" t="s">
        <v>55</v>
      </c>
      <c r="D842" s="9">
        <v>38.94</v>
      </c>
      <c r="E842" s="9" t="s">
        <v>5787</v>
      </c>
      <c r="F842" s="9">
        <v>66</v>
      </c>
      <c r="G842" s="9" t="s">
        <v>5788</v>
      </c>
      <c r="H842" s="9">
        <v>2247</v>
      </c>
      <c r="I842" s="9" t="s">
        <v>5789</v>
      </c>
      <c r="J842" s="9" t="s">
        <v>230</v>
      </c>
    </row>
    <row r="843" spans="1:10" x14ac:dyDescent="0.25">
      <c r="A843" s="9" t="s">
        <v>162</v>
      </c>
      <c r="B843" s="9" t="s">
        <v>6924</v>
      </c>
      <c r="C843" s="9" t="s">
        <v>55</v>
      </c>
      <c r="D843" s="9">
        <v>56.99</v>
      </c>
      <c r="E843" s="9" t="s">
        <v>3572</v>
      </c>
      <c r="F843" s="9">
        <v>68</v>
      </c>
      <c r="G843" s="9" t="s">
        <v>6925</v>
      </c>
      <c r="H843" s="9">
        <v>993</v>
      </c>
      <c r="I843" s="9" t="s">
        <v>6926</v>
      </c>
      <c r="J843" s="9" t="s">
        <v>230</v>
      </c>
    </row>
    <row r="844" spans="1:10" x14ac:dyDescent="0.25">
      <c r="A844" s="11" t="s">
        <v>1102</v>
      </c>
      <c r="B844" s="11" t="s">
        <v>4065</v>
      </c>
      <c r="C844" s="11" t="s">
        <v>55</v>
      </c>
      <c r="D844" s="11">
        <v>34.72</v>
      </c>
      <c r="E844" s="11" t="s">
        <v>4066</v>
      </c>
      <c r="F844" s="11">
        <v>71</v>
      </c>
      <c r="G844" s="11" t="s">
        <v>4067</v>
      </c>
      <c r="H844" s="11">
        <v>627</v>
      </c>
      <c r="I844" s="11" t="s">
        <v>4068</v>
      </c>
      <c r="J844" s="11" t="s">
        <v>230</v>
      </c>
    </row>
    <row r="845" spans="1:10" x14ac:dyDescent="0.25">
      <c r="A845" s="9" t="s">
        <v>540</v>
      </c>
      <c r="B845" s="9" t="s">
        <v>5240</v>
      </c>
      <c r="C845" s="9" t="s">
        <v>55</v>
      </c>
      <c r="D845" s="9">
        <v>19.16</v>
      </c>
      <c r="E845" s="9" t="s">
        <v>5241</v>
      </c>
      <c r="F845" s="9">
        <v>72</v>
      </c>
      <c r="G845" s="9" t="s">
        <v>5242</v>
      </c>
      <c r="H845" s="9">
        <v>348</v>
      </c>
      <c r="I845" s="9" t="s">
        <v>5243</v>
      </c>
      <c r="J845" s="9" t="s">
        <v>230</v>
      </c>
    </row>
    <row r="846" spans="1:10" x14ac:dyDescent="0.25">
      <c r="A846" s="9" t="s">
        <v>1944</v>
      </c>
      <c r="B846" s="9" t="s">
        <v>5724</v>
      </c>
      <c r="C846" s="9" t="s">
        <v>5725</v>
      </c>
      <c r="D846" s="9">
        <v>17.02</v>
      </c>
      <c r="E846" s="9" t="s">
        <v>5726</v>
      </c>
      <c r="F846" s="9">
        <v>73</v>
      </c>
      <c r="G846" s="9" t="s">
        <v>5727</v>
      </c>
      <c r="H846" s="9">
        <v>3823</v>
      </c>
      <c r="I846" s="9" t="s">
        <v>5728</v>
      </c>
      <c r="J846" s="9" t="s">
        <v>230</v>
      </c>
    </row>
    <row r="847" spans="1:10" x14ac:dyDescent="0.25">
      <c r="A847" s="9" t="s">
        <v>1607</v>
      </c>
      <c r="B847" s="9" t="s">
        <v>5751</v>
      </c>
      <c r="C847" s="9" t="s">
        <v>55</v>
      </c>
      <c r="D847" s="9">
        <v>22.87</v>
      </c>
      <c r="E847" s="9" t="s">
        <v>5752</v>
      </c>
      <c r="F847" s="9">
        <v>74</v>
      </c>
      <c r="G847" s="9" t="s">
        <v>5753</v>
      </c>
      <c r="H847" s="9">
        <v>440</v>
      </c>
      <c r="I847" s="9" t="s">
        <v>5754</v>
      </c>
      <c r="J847" s="9" t="s">
        <v>230</v>
      </c>
    </row>
    <row r="848" spans="1:10" x14ac:dyDescent="0.25">
      <c r="A848" s="9" t="s">
        <v>5360</v>
      </c>
      <c r="B848" s="9" t="s">
        <v>5361</v>
      </c>
      <c r="C848" s="9" t="s">
        <v>55</v>
      </c>
      <c r="D848" s="9">
        <v>19.75</v>
      </c>
      <c r="E848" s="9" t="s">
        <v>3555</v>
      </c>
      <c r="F848" s="9">
        <v>82</v>
      </c>
      <c r="G848" s="9" t="s">
        <v>5362</v>
      </c>
      <c r="H848" s="9">
        <v>7253</v>
      </c>
      <c r="I848" s="9" t="s">
        <v>5363</v>
      </c>
      <c r="J848" s="9" t="s">
        <v>230</v>
      </c>
    </row>
    <row r="849" spans="1:10" x14ac:dyDescent="0.25">
      <c r="A849" s="11" t="s">
        <v>1944</v>
      </c>
      <c r="B849" s="11" t="s">
        <v>5861</v>
      </c>
      <c r="C849" s="11" t="s">
        <v>385</v>
      </c>
      <c r="D849" s="11">
        <v>16.71</v>
      </c>
      <c r="E849" s="11" t="s">
        <v>5862</v>
      </c>
      <c r="F849" s="11">
        <v>83</v>
      </c>
      <c r="G849" s="11" t="s">
        <v>5863</v>
      </c>
      <c r="H849" s="11">
        <v>7816</v>
      </c>
      <c r="I849" s="11" t="s">
        <v>5864</v>
      </c>
      <c r="J849" s="11" t="s">
        <v>230</v>
      </c>
    </row>
    <row r="850" spans="1:10" x14ac:dyDescent="0.25">
      <c r="A850" s="11" t="s">
        <v>3998</v>
      </c>
      <c r="B850" s="11" t="s">
        <v>4822</v>
      </c>
      <c r="C850" s="11" t="s">
        <v>55</v>
      </c>
      <c r="D850" s="11">
        <v>18.100000000000001</v>
      </c>
      <c r="E850" s="11" t="s">
        <v>4823</v>
      </c>
      <c r="F850" s="11">
        <v>84</v>
      </c>
      <c r="G850" s="11" t="s">
        <v>4824</v>
      </c>
      <c r="H850" s="11">
        <v>210</v>
      </c>
      <c r="I850" s="11" t="s">
        <v>4825</v>
      </c>
      <c r="J850" s="11" t="s">
        <v>230</v>
      </c>
    </row>
    <row r="851" spans="1:10" x14ac:dyDescent="0.25">
      <c r="A851" s="9" t="s">
        <v>1190</v>
      </c>
      <c r="B851" s="9" t="s">
        <v>6952</v>
      </c>
      <c r="C851" s="9" t="s">
        <v>385</v>
      </c>
      <c r="D851" s="9">
        <v>41.44</v>
      </c>
      <c r="E851" s="9" t="s">
        <v>6953</v>
      </c>
      <c r="F851" s="9">
        <v>84</v>
      </c>
      <c r="G851" s="9" t="s">
        <v>6954</v>
      </c>
      <c r="H851" s="9">
        <v>145</v>
      </c>
      <c r="I851" s="9" t="s">
        <v>6955</v>
      </c>
      <c r="J851" s="9" t="s">
        <v>230</v>
      </c>
    </row>
    <row r="852" spans="1:10" x14ac:dyDescent="0.25">
      <c r="A852" s="9" t="s">
        <v>807</v>
      </c>
      <c r="B852" s="9" t="s">
        <v>6263</v>
      </c>
      <c r="C852" s="9" t="s">
        <v>12</v>
      </c>
      <c r="D852" s="9">
        <v>19.41</v>
      </c>
      <c r="E852" s="9" t="s">
        <v>2037</v>
      </c>
      <c r="F852" s="9">
        <v>86</v>
      </c>
      <c r="G852" s="9" t="s">
        <v>6264</v>
      </c>
      <c r="H852" s="9">
        <v>501</v>
      </c>
      <c r="I852" s="9" t="s">
        <v>6265</v>
      </c>
      <c r="J852" s="9" t="s">
        <v>230</v>
      </c>
    </row>
    <row r="853" spans="1:10" x14ac:dyDescent="0.25">
      <c r="A853" s="9" t="s">
        <v>1334</v>
      </c>
      <c r="B853" s="9" t="s">
        <v>7078</v>
      </c>
      <c r="C853" s="9" t="s">
        <v>55</v>
      </c>
      <c r="D853" s="9">
        <v>47.26</v>
      </c>
      <c r="E853" s="9" t="s">
        <v>7079</v>
      </c>
      <c r="F853" s="9">
        <v>88</v>
      </c>
      <c r="G853" s="9" t="s">
        <v>7080</v>
      </c>
      <c r="H853" s="9">
        <v>52</v>
      </c>
      <c r="I853" s="9" t="s">
        <v>7081</v>
      </c>
      <c r="J853" s="9" t="s">
        <v>230</v>
      </c>
    </row>
    <row r="854" spans="1:10" x14ac:dyDescent="0.25">
      <c r="A854" s="11" t="s">
        <v>3998</v>
      </c>
      <c r="B854" s="11" t="s">
        <v>5321</v>
      </c>
      <c r="C854" s="11" t="s">
        <v>55</v>
      </c>
      <c r="D854" s="11">
        <v>26</v>
      </c>
      <c r="E854" s="11" t="s">
        <v>5322</v>
      </c>
      <c r="F854" s="11">
        <v>92</v>
      </c>
      <c r="G854" s="11" t="s">
        <v>5323</v>
      </c>
      <c r="H854" s="11">
        <v>1337</v>
      </c>
      <c r="I854" s="11" t="s">
        <v>5324</v>
      </c>
      <c r="J854" s="11" t="s">
        <v>230</v>
      </c>
    </row>
    <row r="855" spans="1:10" x14ac:dyDescent="0.25">
      <c r="A855" s="9" t="s">
        <v>4513</v>
      </c>
      <c r="B855" s="9" t="s">
        <v>5844</v>
      </c>
      <c r="C855" s="9" t="s">
        <v>55</v>
      </c>
      <c r="D855" s="9">
        <v>15.65</v>
      </c>
      <c r="E855" s="9" t="s">
        <v>5845</v>
      </c>
      <c r="F855" s="9">
        <v>93</v>
      </c>
      <c r="G855" s="9" t="s">
        <v>5846</v>
      </c>
      <c r="H855" s="9">
        <v>2777</v>
      </c>
      <c r="I855" s="9" t="s">
        <v>5847</v>
      </c>
      <c r="J855" s="9" t="s">
        <v>230</v>
      </c>
    </row>
    <row r="856" spans="1:10" x14ac:dyDescent="0.25">
      <c r="A856" s="11" t="s">
        <v>807</v>
      </c>
      <c r="B856" s="11" t="s">
        <v>5056</v>
      </c>
      <c r="C856" s="11" t="s">
        <v>55</v>
      </c>
      <c r="D856" s="11">
        <v>21.15</v>
      </c>
      <c r="E856" s="11" t="s">
        <v>5057</v>
      </c>
      <c r="F856" s="11">
        <v>95</v>
      </c>
      <c r="G856" s="11" t="s">
        <v>5058</v>
      </c>
      <c r="H856" s="11">
        <v>739</v>
      </c>
      <c r="I856" s="11" t="s">
        <v>5059</v>
      </c>
      <c r="J856" s="11" t="s">
        <v>230</v>
      </c>
    </row>
    <row r="857" spans="1:10" x14ac:dyDescent="0.25">
      <c r="A857" s="11" t="s">
        <v>902</v>
      </c>
      <c r="B857" s="11" t="s">
        <v>5064</v>
      </c>
      <c r="C857" s="11" t="s">
        <v>55</v>
      </c>
      <c r="D857" s="11">
        <v>25.81</v>
      </c>
      <c r="E857" s="11" t="s">
        <v>5065</v>
      </c>
      <c r="F857" s="11">
        <v>95</v>
      </c>
      <c r="G857" s="11" t="s">
        <v>5066</v>
      </c>
      <c r="H857" s="11">
        <v>1424</v>
      </c>
      <c r="I857" s="11" t="s">
        <v>5067</v>
      </c>
      <c r="J857" s="11" t="s">
        <v>230</v>
      </c>
    </row>
    <row r="858" spans="1:10" x14ac:dyDescent="0.25">
      <c r="A858" s="9" t="s">
        <v>65</v>
      </c>
      <c r="B858" s="9" t="s">
        <v>4077</v>
      </c>
      <c r="C858" s="9" t="s">
        <v>12</v>
      </c>
      <c r="D858" s="9">
        <v>21.54</v>
      </c>
      <c r="E858" s="9" t="s">
        <v>4078</v>
      </c>
      <c r="F858" s="9">
        <v>96</v>
      </c>
      <c r="G858" s="9" t="s">
        <v>4079</v>
      </c>
      <c r="H858" s="9">
        <v>989</v>
      </c>
      <c r="I858" s="9" t="s">
        <v>4080</v>
      </c>
      <c r="J858" s="9" t="s">
        <v>230</v>
      </c>
    </row>
    <row r="859" spans="1:10" x14ac:dyDescent="0.25">
      <c r="A859" s="9" t="s">
        <v>780</v>
      </c>
      <c r="B859" s="9" t="s">
        <v>6648</v>
      </c>
      <c r="C859" s="9" t="s">
        <v>55</v>
      </c>
      <c r="D859" s="9">
        <v>21.91</v>
      </c>
      <c r="E859" s="9" t="s">
        <v>6649</v>
      </c>
      <c r="F859" s="9">
        <v>96</v>
      </c>
      <c r="G859" s="9" t="s">
        <v>6650</v>
      </c>
      <c r="H859" s="9">
        <v>1831</v>
      </c>
      <c r="I859" s="9" t="s">
        <v>6651</v>
      </c>
      <c r="J859" s="9" t="s">
        <v>230</v>
      </c>
    </row>
    <row r="860" spans="1:10" x14ac:dyDescent="0.25">
      <c r="A860" s="11" t="s">
        <v>1944</v>
      </c>
      <c r="B860" s="11" t="s">
        <v>4744</v>
      </c>
      <c r="C860" s="11" t="s">
        <v>55</v>
      </c>
      <c r="D860" s="11">
        <v>27.03</v>
      </c>
      <c r="E860" s="11" t="s">
        <v>4745</v>
      </c>
      <c r="F860" s="11">
        <v>101</v>
      </c>
      <c r="G860" s="11" t="s">
        <v>4746</v>
      </c>
      <c r="H860" s="11">
        <v>1337</v>
      </c>
      <c r="I860" s="11" t="s">
        <v>4747</v>
      </c>
      <c r="J860" s="11" t="s">
        <v>230</v>
      </c>
    </row>
    <row r="861" spans="1:10" x14ac:dyDescent="0.25">
      <c r="A861" s="11" t="s">
        <v>5919</v>
      </c>
      <c r="B861" s="11" t="s">
        <v>5920</v>
      </c>
      <c r="C861" s="11" t="s">
        <v>12</v>
      </c>
      <c r="D861" s="11">
        <v>45.7</v>
      </c>
      <c r="E861" s="11" t="s">
        <v>5921</v>
      </c>
      <c r="F861" s="11">
        <v>102</v>
      </c>
      <c r="G861" s="11" t="s">
        <v>5922</v>
      </c>
      <c r="H861" s="11">
        <v>420</v>
      </c>
      <c r="I861" s="11" t="s">
        <v>5923</v>
      </c>
      <c r="J861" s="11" t="s">
        <v>230</v>
      </c>
    </row>
    <row r="862" spans="1:10" x14ac:dyDescent="0.25">
      <c r="A862" s="11" t="s">
        <v>1039</v>
      </c>
      <c r="B862" s="11" t="s">
        <v>7032</v>
      </c>
      <c r="C862" s="11" t="s">
        <v>363</v>
      </c>
      <c r="D862" s="11">
        <v>24.35</v>
      </c>
      <c r="E862" s="11" t="s">
        <v>6785</v>
      </c>
      <c r="F862" s="11">
        <v>110</v>
      </c>
      <c r="G862" s="11" t="s">
        <v>7033</v>
      </c>
      <c r="H862" s="11">
        <v>692</v>
      </c>
      <c r="I862" s="11" t="s">
        <v>7034</v>
      </c>
      <c r="J862" s="11" t="s">
        <v>230</v>
      </c>
    </row>
    <row r="863" spans="1:10" x14ac:dyDescent="0.25">
      <c r="A863" s="11" t="s">
        <v>1999</v>
      </c>
      <c r="B863" s="11" t="s">
        <v>5782</v>
      </c>
      <c r="C863" s="11" t="s">
        <v>385</v>
      </c>
      <c r="D863" s="11">
        <v>15.51</v>
      </c>
      <c r="E863" s="11" t="s">
        <v>5783</v>
      </c>
      <c r="F863" s="11">
        <v>113</v>
      </c>
      <c r="G863" s="11" t="s">
        <v>5784</v>
      </c>
      <c r="H863" s="11">
        <v>4443</v>
      </c>
      <c r="I863" s="11" t="s">
        <v>5785</v>
      </c>
      <c r="J863" s="11" t="s">
        <v>230</v>
      </c>
    </row>
    <row r="864" spans="1:10" x14ac:dyDescent="0.25">
      <c r="A864" s="11" t="s">
        <v>2136</v>
      </c>
      <c r="B864" s="11" t="s">
        <v>4338</v>
      </c>
      <c r="C864" s="11" t="s">
        <v>55</v>
      </c>
      <c r="D864" s="11">
        <v>25.43</v>
      </c>
      <c r="E864" s="11" t="s">
        <v>4339</v>
      </c>
      <c r="F864" s="11">
        <v>116</v>
      </c>
      <c r="G864" s="11" t="s">
        <v>4340</v>
      </c>
      <c r="H864" s="11">
        <v>1925</v>
      </c>
      <c r="I864" s="11" t="s">
        <v>4341</v>
      </c>
      <c r="J864" s="11" t="s">
        <v>230</v>
      </c>
    </row>
    <row r="865" spans="1:10" x14ac:dyDescent="0.25">
      <c r="A865" s="9" t="s">
        <v>4543</v>
      </c>
      <c r="B865" s="9" t="s">
        <v>4544</v>
      </c>
      <c r="C865" s="9" t="s">
        <v>55</v>
      </c>
      <c r="D865" s="9">
        <v>54.92</v>
      </c>
      <c r="E865" s="9" t="s">
        <v>4545</v>
      </c>
      <c r="F865" s="9">
        <v>124</v>
      </c>
      <c r="G865" s="9" t="s">
        <v>4546</v>
      </c>
      <c r="H865" s="9">
        <v>2465</v>
      </c>
      <c r="I865" s="9" t="s">
        <v>4547</v>
      </c>
      <c r="J865" s="9" t="s">
        <v>230</v>
      </c>
    </row>
    <row r="866" spans="1:10" x14ac:dyDescent="0.25">
      <c r="A866" s="9" t="s">
        <v>4104</v>
      </c>
      <c r="B866" s="9" t="s">
        <v>4504</v>
      </c>
      <c r="C866" s="9" t="s">
        <v>55</v>
      </c>
      <c r="D866" s="9">
        <v>33.450000000000003</v>
      </c>
      <c r="E866" s="9" t="s">
        <v>4505</v>
      </c>
      <c r="F866" s="9">
        <v>127</v>
      </c>
      <c r="G866" s="9" t="s">
        <v>4506</v>
      </c>
      <c r="H866" s="9">
        <v>1391</v>
      </c>
      <c r="I866" s="9" t="s">
        <v>4507</v>
      </c>
      <c r="J866" s="9" t="s">
        <v>230</v>
      </c>
    </row>
    <row r="867" spans="1:10" x14ac:dyDescent="0.25">
      <c r="A867" s="11" t="s">
        <v>1190</v>
      </c>
      <c r="B867" s="11" t="s">
        <v>5621</v>
      </c>
      <c r="C867" s="11" t="s">
        <v>385</v>
      </c>
      <c r="D867" s="11">
        <v>53.99</v>
      </c>
      <c r="E867" s="11" t="s">
        <v>1158</v>
      </c>
      <c r="F867" s="11">
        <v>129</v>
      </c>
      <c r="G867" s="11" t="s">
        <v>5622</v>
      </c>
      <c r="H867" s="11">
        <v>229</v>
      </c>
      <c r="I867" s="11" t="s">
        <v>5623</v>
      </c>
      <c r="J867" s="11" t="s">
        <v>230</v>
      </c>
    </row>
    <row r="868" spans="1:10" x14ac:dyDescent="0.25">
      <c r="A868" s="11" t="s">
        <v>807</v>
      </c>
      <c r="B868" s="11" t="s">
        <v>7046</v>
      </c>
      <c r="C868" s="11" t="s">
        <v>12</v>
      </c>
      <c r="D868" s="11">
        <v>23.62</v>
      </c>
      <c r="E868" s="11" t="s">
        <v>7047</v>
      </c>
      <c r="F868" s="11">
        <v>130</v>
      </c>
      <c r="G868" s="11" t="s">
        <v>7048</v>
      </c>
      <c r="H868" s="11">
        <v>415</v>
      </c>
      <c r="I868" s="11" t="s">
        <v>7049</v>
      </c>
      <c r="J868" s="11" t="s">
        <v>230</v>
      </c>
    </row>
    <row r="869" spans="1:10" x14ac:dyDescent="0.25">
      <c r="A869" s="11" t="s">
        <v>1580</v>
      </c>
      <c r="B869" s="11" t="s">
        <v>5028</v>
      </c>
      <c r="C869" s="11" t="s">
        <v>55</v>
      </c>
      <c r="D869" s="11">
        <v>17.989999999999998</v>
      </c>
      <c r="E869" s="11" t="s">
        <v>2156</v>
      </c>
      <c r="F869" s="11">
        <v>138</v>
      </c>
      <c r="G869" s="11" t="s">
        <v>5029</v>
      </c>
      <c r="H869" s="11">
        <v>1955</v>
      </c>
      <c r="I869" s="11" t="s">
        <v>5030</v>
      </c>
      <c r="J869" s="11" t="s">
        <v>230</v>
      </c>
    </row>
    <row r="870" spans="1:10" x14ac:dyDescent="0.25">
      <c r="A870" s="11" t="s">
        <v>71</v>
      </c>
      <c r="B870" s="11" t="s">
        <v>5941</v>
      </c>
      <c r="C870" s="11" t="s">
        <v>55</v>
      </c>
      <c r="D870" s="11">
        <v>58.95</v>
      </c>
      <c r="E870" s="11" t="s">
        <v>5942</v>
      </c>
      <c r="F870" s="11">
        <v>150</v>
      </c>
      <c r="G870" s="11" t="s">
        <v>5943</v>
      </c>
      <c r="H870" s="11">
        <v>545</v>
      </c>
      <c r="I870" s="11" t="s">
        <v>5944</v>
      </c>
      <c r="J870" s="11" t="s">
        <v>230</v>
      </c>
    </row>
    <row r="871" spans="1:10" x14ac:dyDescent="0.25">
      <c r="A871" s="11" t="s">
        <v>1944</v>
      </c>
      <c r="B871" s="11" t="s">
        <v>5090</v>
      </c>
      <c r="C871" s="11" t="s">
        <v>5091</v>
      </c>
      <c r="D871" s="11">
        <v>33.99</v>
      </c>
      <c r="E871" s="11" t="s">
        <v>813</v>
      </c>
      <c r="F871" s="11">
        <v>155</v>
      </c>
      <c r="G871" s="11" t="s">
        <v>5092</v>
      </c>
      <c r="H871" s="11">
        <v>6634</v>
      </c>
      <c r="I871" s="11" t="s">
        <v>5093</v>
      </c>
      <c r="J871" s="11" t="s">
        <v>230</v>
      </c>
    </row>
    <row r="872" spans="1:10" x14ac:dyDescent="0.25">
      <c r="A872" s="9" t="s">
        <v>4095</v>
      </c>
      <c r="B872" s="9" t="s">
        <v>4096</v>
      </c>
      <c r="C872" s="9" t="s">
        <v>55</v>
      </c>
      <c r="D872" s="9">
        <v>27.94</v>
      </c>
      <c r="E872" s="9" t="s">
        <v>4097</v>
      </c>
      <c r="F872" s="9">
        <v>161</v>
      </c>
      <c r="G872" s="9" t="s">
        <v>4098</v>
      </c>
      <c r="H872" s="9">
        <v>485</v>
      </c>
      <c r="I872" s="9" t="s">
        <v>4099</v>
      </c>
      <c r="J872" s="9" t="s">
        <v>230</v>
      </c>
    </row>
    <row r="873" spans="1:10" x14ac:dyDescent="0.25">
      <c r="A873" s="11" t="s">
        <v>71</v>
      </c>
      <c r="B873" s="11" t="s">
        <v>4710</v>
      </c>
      <c r="C873" s="11" t="s">
        <v>55</v>
      </c>
      <c r="D873" s="11">
        <v>70.66</v>
      </c>
      <c r="E873" s="11" t="s">
        <v>4711</v>
      </c>
      <c r="F873" s="11">
        <v>199</v>
      </c>
      <c r="G873" s="11" t="s">
        <v>4712</v>
      </c>
      <c r="H873" s="11">
        <v>720</v>
      </c>
      <c r="I873" s="11" t="s">
        <v>4713</v>
      </c>
      <c r="J873" s="11" t="s">
        <v>230</v>
      </c>
    </row>
    <row r="874" spans="1:10" x14ac:dyDescent="0.25">
      <c r="A874" s="11" t="s">
        <v>5212</v>
      </c>
      <c r="B874" s="11" t="s">
        <v>5533</v>
      </c>
      <c r="C874" s="11" t="s">
        <v>55</v>
      </c>
      <c r="D874" s="11">
        <v>9.2100000000000009</v>
      </c>
      <c r="E874" s="11" t="s">
        <v>5534</v>
      </c>
      <c r="F874" s="11">
        <v>202</v>
      </c>
      <c r="G874" s="11" t="s">
        <v>5535</v>
      </c>
      <c r="H874" s="11">
        <v>3093</v>
      </c>
      <c r="I874" s="11" t="s">
        <v>5536</v>
      </c>
      <c r="J874" s="11" t="s">
        <v>230</v>
      </c>
    </row>
    <row r="875" spans="1:10" x14ac:dyDescent="0.25">
      <c r="A875" s="11" t="s">
        <v>4590</v>
      </c>
      <c r="B875" s="11" t="s">
        <v>4591</v>
      </c>
      <c r="C875" s="11" t="s">
        <v>363</v>
      </c>
      <c r="D875" s="11">
        <v>36.81</v>
      </c>
      <c r="E875" s="11" t="s">
        <v>4592</v>
      </c>
      <c r="F875" s="11">
        <v>207</v>
      </c>
      <c r="G875" s="11" t="s">
        <v>4593</v>
      </c>
      <c r="H875" s="11">
        <v>1234</v>
      </c>
      <c r="I875" s="11" t="s">
        <v>4594</v>
      </c>
      <c r="J875" s="11" t="s">
        <v>230</v>
      </c>
    </row>
    <row r="876" spans="1:10" x14ac:dyDescent="0.25">
      <c r="A876" s="9" t="s">
        <v>4513</v>
      </c>
      <c r="B876" s="9" t="s">
        <v>4514</v>
      </c>
      <c r="C876" s="9" t="s">
        <v>55</v>
      </c>
      <c r="D876" s="9">
        <v>15.4</v>
      </c>
      <c r="E876" s="9" t="s">
        <v>4515</v>
      </c>
      <c r="F876" s="9">
        <v>224</v>
      </c>
      <c r="G876" s="9" t="s">
        <v>4516</v>
      </c>
      <c r="H876" s="9">
        <v>3942</v>
      </c>
      <c r="I876" s="9" t="s">
        <v>4517</v>
      </c>
      <c r="J876" s="9" t="s">
        <v>230</v>
      </c>
    </row>
    <row r="877" spans="1:10" x14ac:dyDescent="0.25">
      <c r="A877" s="9" t="s">
        <v>117</v>
      </c>
      <c r="B877" s="9" t="s">
        <v>4497</v>
      </c>
      <c r="C877" s="9" t="s">
        <v>55</v>
      </c>
      <c r="D877" s="9">
        <v>36.36</v>
      </c>
      <c r="E877" s="9" t="s">
        <v>4498</v>
      </c>
      <c r="F877" s="9">
        <v>226</v>
      </c>
      <c r="G877" s="9" t="s">
        <v>4499</v>
      </c>
      <c r="H877" s="9">
        <v>771</v>
      </c>
      <c r="I877" s="9" t="s">
        <v>4500</v>
      </c>
      <c r="J877" s="9" t="s">
        <v>230</v>
      </c>
    </row>
    <row r="878" spans="1:10" x14ac:dyDescent="0.25">
      <c r="A878" s="11" t="s">
        <v>1944</v>
      </c>
      <c r="B878" s="11" t="s">
        <v>5816</v>
      </c>
      <c r="C878" s="11" t="s">
        <v>385</v>
      </c>
      <c r="D878" s="11">
        <v>17.29</v>
      </c>
      <c r="E878" s="11" t="s">
        <v>5817</v>
      </c>
      <c r="F878" s="11">
        <v>226</v>
      </c>
      <c r="G878" s="11" t="s">
        <v>5818</v>
      </c>
      <c r="H878" s="11">
        <v>1370</v>
      </c>
      <c r="I878" s="11" t="s">
        <v>5819</v>
      </c>
      <c r="J878" s="11" t="s">
        <v>230</v>
      </c>
    </row>
    <row r="879" spans="1:10" x14ac:dyDescent="0.25">
      <c r="A879" s="11" t="s">
        <v>4397</v>
      </c>
      <c r="B879" s="11" t="s">
        <v>4398</v>
      </c>
      <c r="C879" s="11" t="s">
        <v>55</v>
      </c>
      <c r="D879" s="11">
        <v>21.01</v>
      </c>
      <c r="E879" s="11" t="s">
        <v>4399</v>
      </c>
      <c r="F879" s="11">
        <v>272</v>
      </c>
      <c r="G879" s="11" t="s">
        <v>4400</v>
      </c>
      <c r="H879" s="11">
        <v>2486</v>
      </c>
      <c r="I879" s="11" t="s">
        <v>4401</v>
      </c>
      <c r="J879" s="11" t="s">
        <v>230</v>
      </c>
    </row>
    <row r="880" spans="1:10" x14ac:dyDescent="0.25">
      <c r="A880" s="11" t="s">
        <v>4620</v>
      </c>
      <c r="B880" s="11" t="s">
        <v>4621</v>
      </c>
      <c r="C880" s="11" t="s">
        <v>385</v>
      </c>
      <c r="D880" s="11">
        <v>17.12</v>
      </c>
      <c r="E880" s="11" t="s">
        <v>4622</v>
      </c>
      <c r="F880" s="11">
        <v>310</v>
      </c>
      <c r="G880" s="11" t="s">
        <v>4623</v>
      </c>
      <c r="H880" s="11">
        <v>597</v>
      </c>
      <c r="I880" s="11" t="s">
        <v>4624</v>
      </c>
      <c r="J880" s="11" t="s">
        <v>230</v>
      </c>
    </row>
    <row r="881" spans="1:10" x14ac:dyDescent="0.25">
      <c r="A881" s="9" t="s">
        <v>5549</v>
      </c>
      <c r="B881" s="9" t="s">
        <v>5550</v>
      </c>
      <c r="C881" s="9" t="s">
        <v>55</v>
      </c>
      <c r="D881" s="9">
        <v>20.25</v>
      </c>
      <c r="E881" s="9" t="s">
        <v>2255</v>
      </c>
      <c r="F881" s="9">
        <v>311</v>
      </c>
      <c r="G881" s="9" t="s">
        <v>5551</v>
      </c>
      <c r="H881" s="9">
        <v>6633</v>
      </c>
      <c r="I881" s="9" t="s">
        <v>5552</v>
      </c>
      <c r="J881" s="9" t="s">
        <v>230</v>
      </c>
    </row>
    <row r="882" spans="1:10" x14ac:dyDescent="0.25">
      <c r="A882" s="9" t="s">
        <v>53</v>
      </c>
      <c r="B882" s="9" t="s">
        <v>4185</v>
      </c>
      <c r="C882" s="9" t="s">
        <v>55</v>
      </c>
      <c r="D882" s="9">
        <v>8.32</v>
      </c>
      <c r="E882" s="9" t="s">
        <v>4186</v>
      </c>
      <c r="F882" s="9">
        <v>322</v>
      </c>
      <c r="G882" s="9" t="s">
        <v>4187</v>
      </c>
      <c r="H882" s="9">
        <v>417</v>
      </c>
      <c r="I882" s="9" t="s">
        <v>4188</v>
      </c>
      <c r="J882" s="9" t="s">
        <v>230</v>
      </c>
    </row>
    <row r="883" spans="1:10" x14ac:dyDescent="0.25">
      <c r="A883" s="11" t="s">
        <v>4033</v>
      </c>
      <c r="B883" s="11" t="s">
        <v>4197</v>
      </c>
      <c r="C883" s="11" t="s">
        <v>55</v>
      </c>
      <c r="D883" s="11">
        <v>27.59</v>
      </c>
      <c r="E883" s="11" t="s">
        <v>4198</v>
      </c>
      <c r="F883" s="11">
        <v>323</v>
      </c>
      <c r="G883" s="11" t="s">
        <v>4199</v>
      </c>
      <c r="H883" s="11">
        <v>4972</v>
      </c>
      <c r="I883" s="11" t="s">
        <v>4200</v>
      </c>
      <c r="J883" s="11" t="s">
        <v>230</v>
      </c>
    </row>
    <row r="884" spans="1:10" x14ac:dyDescent="0.25">
      <c r="A884" s="11" t="s">
        <v>902</v>
      </c>
      <c r="B884" s="11" t="s">
        <v>4037</v>
      </c>
      <c r="C884" s="11" t="s">
        <v>55</v>
      </c>
      <c r="D884" s="11">
        <v>32.89</v>
      </c>
      <c r="E884" s="11" t="s">
        <v>4038</v>
      </c>
      <c r="F884" s="11">
        <v>383</v>
      </c>
      <c r="G884" s="11" t="s">
        <v>4039</v>
      </c>
      <c r="H884" s="11">
        <v>5032</v>
      </c>
      <c r="I884" s="11" t="s">
        <v>4040</v>
      </c>
      <c r="J884" s="11" t="s">
        <v>230</v>
      </c>
    </row>
    <row r="885" spans="1:10" x14ac:dyDescent="0.25">
      <c r="A885" s="9" t="s">
        <v>1190</v>
      </c>
      <c r="B885" s="9" t="s">
        <v>4086</v>
      </c>
      <c r="C885" s="9" t="s">
        <v>55</v>
      </c>
      <c r="D885" s="9">
        <v>23.34</v>
      </c>
      <c r="E885" s="9" t="s">
        <v>4087</v>
      </c>
      <c r="F885" s="9">
        <v>452</v>
      </c>
      <c r="G885" s="9" t="s">
        <v>4088</v>
      </c>
      <c r="H885" s="9">
        <v>972</v>
      </c>
      <c r="I885" s="9" t="s">
        <v>4089</v>
      </c>
      <c r="J885" s="9" t="s">
        <v>230</v>
      </c>
    </row>
    <row r="886" spans="1:10" x14ac:dyDescent="0.25">
      <c r="A886" s="11" t="s">
        <v>1190</v>
      </c>
      <c r="B886" s="11" t="s">
        <v>4168</v>
      </c>
      <c r="C886" s="11" t="s">
        <v>55</v>
      </c>
      <c r="D886" s="11">
        <v>38.57</v>
      </c>
      <c r="E886" s="11" t="s">
        <v>4169</v>
      </c>
      <c r="F886" s="11">
        <v>484</v>
      </c>
      <c r="G886" s="11" t="s">
        <v>4170</v>
      </c>
      <c r="H886" s="11">
        <v>1503</v>
      </c>
      <c r="I886" s="11" t="s">
        <v>4171</v>
      </c>
      <c r="J886" s="11" t="s">
        <v>230</v>
      </c>
    </row>
    <row r="887" spans="1:10" x14ac:dyDescent="0.25">
      <c r="A887" s="9" t="s">
        <v>91</v>
      </c>
      <c r="B887" s="9" t="s">
        <v>5000</v>
      </c>
      <c r="C887" s="9" t="s">
        <v>55</v>
      </c>
      <c r="D887" s="9">
        <v>36.15</v>
      </c>
      <c r="E887" s="9" t="s">
        <v>5001</v>
      </c>
      <c r="F887" s="9">
        <v>487</v>
      </c>
      <c r="G887" s="9" t="s">
        <v>5002</v>
      </c>
      <c r="H887" s="9">
        <v>7592</v>
      </c>
      <c r="I887" s="9" t="s">
        <v>5003</v>
      </c>
      <c r="J887" s="9" t="s">
        <v>230</v>
      </c>
    </row>
    <row r="888" spans="1:10" x14ac:dyDescent="0.25">
      <c r="A888" s="9" t="s">
        <v>4033</v>
      </c>
      <c r="B888" s="9" t="s">
        <v>4034</v>
      </c>
      <c r="C888" s="9" t="s">
        <v>55</v>
      </c>
      <c r="D888" s="9">
        <v>16.98</v>
      </c>
      <c r="E888" s="9" t="s">
        <v>3183</v>
      </c>
      <c r="F888" s="9">
        <v>620</v>
      </c>
      <c r="G888" s="9" t="s">
        <v>4035</v>
      </c>
      <c r="H888" s="9">
        <v>2345</v>
      </c>
      <c r="I888" s="9" t="s">
        <v>4036</v>
      </c>
      <c r="J888" s="9" t="s">
        <v>230</v>
      </c>
    </row>
    <row r="889" spans="1:10" x14ac:dyDescent="0.25">
      <c r="A889" s="11" t="s">
        <v>4081</v>
      </c>
      <c r="B889" s="11" t="s">
        <v>4082</v>
      </c>
      <c r="C889" s="11" t="s">
        <v>55</v>
      </c>
      <c r="D889" s="11">
        <v>32.97</v>
      </c>
      <c r="E889" s="11" t="s">
        <v>4083</v>
      </c>
      <c r="F889" s="11">
        <v>756</v>
      </c>
      <c r="G889" s="11" t="s">
        <v>4084</v>
      </c>
      <c r="H889" s="11">
        <v>5023</v>
      </c>
      <c r="I889" s="11" t="s">
        <v>4085</v>
      </c>
      <c r="J889" s="11" t="s">
        <v>230</v>
      </c>
    </row>
    <row r="890" spans="1:10" x14ac:dyDescent="0.25">
      <c r="A890" s="11" t="s">
        <v>540</v>
      </c>
      <c r="B890" s="11" t="s">
        <v>4156</v>
      </c>
      <c r="C890" s="11" t="s">
        <v>55</v>
      </c>
      <c r="D890" s="11">
        <v>31.08</v>
      </c>
      <c r="E890" s="11" t="s">
        <v>4157</v>
      </c>
      <c r="F890" s="11">
        <v>842</v>
      </c>
      <c r="G890" s="11" t="s">
        <v>4158</v>
      </c>
      <c r="H890" s="11">
        <v>1362</v>
      </c>
      <c r="I890" s="11" t="s">
        <v>4159</v>
      </c>
      <c r="J890" s="11" t="s">
        <v>230</v>
      </c>
    </row>
    <row r="891" spans="1:10" x14ac:dyDescent="0.25">
      <c r="A891" s="9" t="s">
        <v>65</v>
      </c>
      <c r="B891" s="9" t="s">
        <v>3928</v>
      </c>
      <c r="C891" s="9" t="s">
        <v>657</v>
      </c>
      <c r="D891" s="9">
        <v>16.91</v>
      </c>
      <c r="E891" s="9" t="s">
        <v>3929</v>
      </c>
      <c r="F891" s="9"/>
      <c r="G891" s="9" t="s">
        <v>3930</v>
      </c>
      <c r="H891" s="9">
        <v>156</v>
      </c>
      <c r="I891" s="9" t="s">
        <v>3931</v>
      </c>
      <c r="J891" s="9" t="s">
        <v>661</v>
      </c>
    </row>
    <row r="892" spans="1:10" x14ac:dyDescent="0.25">
      <c r="A892" s="11" t="s">
        <v>135</v>
      </c>
      <c r="B892" s="11" t="s">
        <v>3937</v>
      </c>
      <c r="C892" s="11" t="s">
        <v>12</v>
      </c>
      <c r="D892" s="11">
        <v>85</v>
      </c>
      <c r="E892" s="11" t="s">
        <v>3938</v>
      </c>
      <c r="F892" s="11"/>
      <c r="G892" s="11" t="s">
        <v>880</v>
      </c>
      <c r="H892" s="11">
        <v>6</v>
      </c>
      <c r="I892" s="11" t="s">
        <v>3939</v>
      </c>
      <c r="J892" s="11" t="s">
        <v>669</v>
      </c>
    </row>
    <row r="893" spans="1:10" x14ac:dyDescent="0.25">
      <c r="A893" s="9" t="s">
        <v>117</v>
      </c>
      <c r="B893" s="9" t="s">
        <v>3979</v>
      </c>
      <c r="C893" s="9" t="s">
        <v>55</v>
      </c>
      <c r="D893" s="9">
        <v>29.94</v>
      </c>
      <c r="E893" s="9" t="s">
        <v>3980</v>
      </c>
      <c r="F893" s="9"/>
      <c r="G893" s="9" t="s">
        <v>3981</v>
      </c>
      <c r="H893" s="9">
        <v>9208</v>
      </c>
      <c r="I893" s="9" t="s">
        <v>3982</v>
      </c>
      <c r="J893" s="9" t="s">
        <v>177</v>
      </c>
    </row>
    <row r="894" spans="1:10" x14ac:dyDescent="0.25">
      <c r="A894" s="11" t="s">
        <v>4014</v>
      </c>
      <c r="B894" s="11" t="s">
        <v>4015</v>
      </c>
      <c r="C894" s="11" t="s">
        <v>12</v>
      </c>
      <c r="D894" s="11">
        <v>99.99</v>
      </c>
      <c r="E894" s="11" t="s">
        <v>169</v>
      </c>
      <c r="F894" s="11"/>
      <c r="G894" s="11" t="s">
        <v>4016</v>
      </c>
      <c r="H894" s="11">
        <v>30</v>
      </c>
      <c r="I894" s="11" t="s">
        <v>4017</v>
      </c>
      <c r="J894" s="11" t="s">
        <v>733</v>
      </c>
    </row>
    <row r="895" spans="1:10" x14ac:dyDescent="0.25">
      <c r="A895" s="9" t="s">
        <v>3687</v>
      </c>
      <c r="B895" s="9" t="s">
        <v>4041</v>
      </c>
      <c r="C895" s="9" t="s">
        <v>12</v>
      </c>
      <c r="D895" s="9">
        <v>45.11</v>
      </c>
      <c r="E895" s="9" t="s">
        <v>2133</v>
      </c>
      <c r="F895" s="9"/>
      <c r="G895" s="9" t="s">
        <v>4042</v>
      </c>
      <c r="H895" s="9">
        <v>258</v>
      </c>
      <c r="I895" s="9" t="s">
        <v>4043</v>
      </c>
      <c r="J895" s="9" t="s">
        <v>661</v>
      </c>
    </row>
    <row r="896" spans="1:10" x14ac:dyDescent="0.25">
      <c r="A896" s="11" t="s">
        <v>426</v>
      </c>
      <c r="B896" s="11" t="s">
        <v>4044</v>
      </c>
      <c r="C896" s="11" t="s">
        <v>657</v>
      </c>
      <c r="D896" s="11">
        <v>19.73</v>
      </c>
      <c r="E896" s="11" t="s">
        <v>4045</v>
      </c>
      <c r="F896" s="11"/>
      <c r="G896" s="11" t="s">
        <v>4046</v>
      </c>
      <c r="H896" s="11">
        <v>55</v>
      </c>
      <c r="I896" s="11" t="s">
        <v>4047</v>
      </c>
      <c r="J896" s="11" t="s">
        <v>661</v>
      </c>
    </row>
    <row r="897" spans="1:10" x14ac:dyDescent="0.25">
      <c r="A897" s="11" t="s">
        <v>540</v>
      </c>
      <c r="B897" s="11" t="s">
        <v>4051</v>
      </c>
      <c r="C897" s="11" t="s">
        <v>55</v>
      </c>
      <c r="D897" s="11">
        <v>40.6</v>
      </c>
      <c r="E897" s="11" t="s">
        <v>4052</v>
      </c>
      <c r="F897" s="11"/>
      <c r="G897" s="11" t="s">
        <v>4053</v>
      </c>
      <c r="H897" s="11">
        <v>5582</v>
      </c>
      <c r="I897" s="11" t="s">
        <v>4054</v>
      </c>
      <c r="J897" s="11" t="s">
        <v>230</v>
      </c>
    </row>
    <row r="898" spans="1:10" x14ac:dyDescent="0.25">
      <c r="A898" s="9" t="s">
        <v>4055</v>
      </c>
      <c r="B898" s="9" t="s">
        <v>4056</v>
      </c>
      <c r="C898" s="9" t="s">
        <v>55</v>
      </c>
      <c r="D898" s="9">
        <v>54.99</v>
      </c>
      <c r="E898" s="9" t="s">
        <v>666</v>
      </c>
      <c r="F898" s="9"/>
      <c r="G898" s="9" t="s">
        <v>913</v>
      </c>
      <c r="H898" s="9">
        <v>8</v>
      </c>
      <c r="I898" s="9" t="s">
        <v>4057</v>
      </c>
      <c r="J898" s="9" t="s">
        <v>4058</v>
      </c>
    </row>
    <row r="899" spans="1:10" x14ac:dyDescent="0.25">
      <c r="A899" s="9" t="s">
        <v>807</v>
      </c>
      <c r="B899" s="9" t="s">
        <v>4061</v>
      </c>
      <c r="C899" s="9" t="s">
        <v>12</v>
      </c>
      <c r="D899" s="9">
        <v>34.840000000000003</v>
      </c>
      <c r="E899" s="9" t="s">
        <v>4062</v>
      </c>
      <c r="F899" s="9"/>
      <c r="G899" s="9" t="s">
        <v>4063</v>
      </c>
      <c r="H899" s="9">
        <v>4460</v>
      </c>
      <c r="I899" s="9" t="s">
        <v>4064</v>
      </c>
      <c r="J899" s="9" t="s">
        <v>177</v>
      </c>
    </row>
    <row r="900" spans="1:10" x14ac:dyDescent="0.25">
      <c r="A900" s="9" t="s">
        <v>3998</v>
      </c>
      <c r="B900" s="9" t="s">
        <v>4069</v>
      </c>
      <c r="C900" s="9" t="s">
        <v>55</v>
      </c>
      <c r="D900" s="9">
        <v>46.33</v>
      </c>
      <c r="E900" s="9" t="s">
        <v>4070</v>
      </c>
      <c r="F900" s="9"/>
      <c r="G900" s="9" t="s">
        <v>4071</v>
      </c>
      <c r="H900" s="9">
        <v>30655</v>
      </c>
      <c r="I900" s="9" t="s">
        <v>4072</v>
      </c>
      <c r="J900" s="9" t="s">
        <v>177</v>
      </c>
    </row>
    <row r="901" spans="1:10" x14ac:dyDescent="0.25">
      <c r="A901" s="11" t="s">
        <v>4090</v>
      </c>
      <c r="B901" s="11" t="s">
        <v>4091</v>
      </c>
      <c r="C901" s="11" t="s">
        <v>55</v>
      </c>
      <c r="D901" s="11">
        <v>28.75</v>
      </c>
      <c r="E901" s="11" t="s">
        <v>4092</v>
      </c>
      <c r="F901" s="11"/>
      <c r="G901" s="11" t="s">
        <v>4093</v>
      </c>
      <c r="H901" s="11">
        <v>12739</v>
      </c>
      <c r="I901" s="11" t="s">
        <v>4094</v>
      </c>
      <c r="J901" s="11" t="s">
        <v>177</v>
      </c>
    </row>
    <row r="902" spans="1:10" x14ac:dyDescent="0.25">
      <c r="A902" s="11" t="s">
        <v>53</v>
      </c>
      <c r="B902" s="11" t="s">
        <v>4124</v>
      </c>
      <c r="C902" s="11" t="s">
        <v>55</v>
      </c>
      <c r="D902" s="11">
        <v>36.880000000000003</v>
      </c>
      <c r="E902" s="11" t="s">
        <v>4125</v>
      </c>
      <c r="F902" s="11"/>
      <c r="G902" s="11" t="s">
        <v>4126</v>
      </c>
      <c r="H902" s="11">
        <v>19899</v>
      </c>
      <c r="I902" s="11" t="s">
        <v>4127</v>
      </c>
      <c r="J902" s="11" t="s">
        <v>177</v>
      </c>
    </row>
    <row r="903" spans="1:10" x14ac:dyDescent="0.25">
      <c r="A903" s="9" t="s">
        <v>1846</v>
      </c>
      <c r="B903" s="9" t="s">
        <v>4128</v>
      </c>
      <c r="C903" s="9" t="s">
        <v>55</v>
      </c>
      <c r="D903" s="9">
        <v>24.7</v>
      </c>
      <c r="E903" s="9" t="s">
        <v>4129</v>
      </c>
      <c r="F903" s="9"/>
      <c r="G903" s="9" t="s">
        <v>4130</v>
      </c>
      <c r="H903" s="9">
        <v>12865</v>
      </c>
      <c r="I903" s="9" t="s">
        <v>1066</v>
      </c>
      <c r="J903" s="9" t="s">
        <v>230</v>
      </c>
    </row>
    <row r="904" spans="1:10" x14ac:dyDescent="0.25">
      <c r="A904" s="9" t="s">
        <v>807</v>
      </c>
      <c r="B904" s="9" t="s">
        <v>4160</v>
      </c>
      <c r="C904" s="9" t="s">
        <v>657</v>
      </c>
      <c r="D904" s="9">
        <v>24.43</v>
      </c>
      <c r="E904" s="9" t="s">
        <v>4161</v>
      </c>
      <c r="F904" s="9"/>
      <c r="G904" s="9" t="s">
        <v>4162</v>
      </c>
      <c r="H904" s="9">
        <v>110</v>
      </c>
      <c r="I904" s="9" t="s">
        <v>4163</v>
      </c>
      <c r="J904" s="9" t="s">
        <v>661</v>
      </c>
    </row>
    <row r="905" spans="1:10" x14ac:dyDescent="0.25">
      <c r="A905" s="9" t="s">
        <v>3998</v>
      </c>
      <c r="B905" s="9" t="s">
        <v>4172</v>
      </c>
      <c r="C905" s="9" t="s">
        <v>55</v>
      </c>
      <c r="D905" s="9">
        <v>24.45</v>
      </c>
      <c r="E905" s="9" t="s">
        <v>4173</v>
      </c>
      <c r="F905" s="9"/>
      <c r="G905" s="9" t="s">
        <v>4174</v>
      </c>
      <c r="H905" s="9">
        <v>1691</v>
      </c>
      <c r="I905" s="9" t="s">
        <v>4175</v>
      </c>
      <c r="J905" s="9" t="s">
        <v>230</v>
      </c>
    </row>
    <row r="906" spans="1:10" x14ac:dyDescent="0.25">
      <c r="A906" s="9" t="s">
        <v>540</v>
      </c>
      <c r="B906" s="9" t="s">
        <v>4193</v>
      </c>
      <c r="C906" s="9" t="s">
        <v>55</v>
      </c>
      <c r="D906" s="9">
        <v>23.56</v>
      </c>
      <c r="E906" s="9" t="s">
        <v>4194</v>
      </c>
      <c r="F906" s="9"/>
      <c r="G906" s="9" t="s">
        <v>4195</v>
      </c>
      <c r="H906" s="9">
        <v>24048</v>
      </c>
      <c r="I906" s="9" t="s">
        <v>4196</v>
      </c>
      <c r="J906" s="9" t="s">
        <v>230</v>
      </c>
    </row>
    <row r="907" spans="1:10" x14ac:dyDescent="0.25">
      <c r="A907" s="11" t="s">
        <v>540</v>
      </c>
      <c r="B907" s="11" t="s">
        <v>4212</v>
      </c>
      <c r="C907" s="11" t="s">
        <v>39</v>
      </c>
      <c r="D907" s="11">
        <v>23.89</v>
      </c>
      <c r="E907" s="11" t="s">
        <v>3426</v>
      </c>
      <c r="F907" s="11"/>
      <c r="G907" s="11" t="s">
        <v>4213</v>
      </c>
      <c r="H907" s="11">
        <v>54052</v>
      </c>
      <c r="I907" s="11" t="s">
        <v>4214</v>
      </c>
      <c r="J907" s="11" t="s">
        <v>177</v>
      </c>
    </row>
    <row r="908" spans="1:10" x14ac:dyDescent="0.25">
      <c r="A908" s="11" t="s">
        <v>113</v>
      </c>
      <c r="B908" s="11" t="s">
        <v>4224</v>
      </c>
      <c r="C908" s="11" t="s">
        <v>12</v>
      </c>
      <c r="D908" s="11">
        <v>126.99</v>
      </c>
      <c r="E908" s="11" t="s">
        <v>4225</v>
      </c>
      <c r="F908" s="11"/>
      <c r="G908" s="11" t="s">
        <v>4226</v>
      </c>
      <c r="H908" s="11">
        <v>32</v>
      </c>
      <c r="I908" s="11" t="s">
        <v>4227</v>
      </c>
      <c r="J908" s="11" t="s">
        <v>276</v>
      </c>
    </row>
    <row r="909" spans="1:10" x14ac:dyDescent="0.25">
      <c r="A909" s="9" t="s">
        <v>71</v>
      </c>
      <c r="B909" s="9" t="s">
        <v>4259</v>
      </c>
      <c r="C909" s="9" t="s">
        <v>12</v>
      </c>
      <c r="D909" s="9">
        <v>92.56</v>
      </c>
      <c r="E909" s="9" t="s">
        <v>4260</v>
      </c>
      <c r="F909" s="9"/>
      <c r="G909" s="9" t="s">
        <v>4261</v>
      </c>
      <c r="H909" s="9">
        <v>2293</v>
      </c>
      <c r="I909" s="9" t="s">
        <v>4262</v>
      </c>
      <c r="J909" s="9" t="s">
        <v>177</v>
      </c>
    </row>
    <row r="910" spans="1:10" x14ac:dyDescent="0.25">
      <c r="A910" s="11" t="s">
        <v>1824</v>
      </c>
      <c r="B910" s="11" t="s">
        <v>4352</v>
      </c>
      <c r="C910" s="11" t="s">
        <v>55</v>
      </c>
      <c r="D910" s="11">
        <v>58.99</v>
      </c>
      <c r="E910" s="11" t="s">
        <v>49</v>
      </c>
      <c r="F910" s="11"/>
      <c r="G910" s="11" t="s">
        <v>3849</v>
      </c>
      <c r="H910" s="11">
        <v>3</v>
      </c>
      <c r="I910" s="11" t="s">
        <v>4353</v>
      </c>
      <c r="J910" s="11" t="s">
        <v>70</v>
      </c>
    </row>
    <row r="911" spans="1:10" x14ac:dyDescent="0.25">
      <c r="A911" s="9" t="s">
        <v>2141</v>
      </c>
      <c r="B911" s="9" t="s">
        <v>4394</v>
      </c>
      <c r="C911" s="9" t="s">
        <v>12</v>
      </c>
      <c r="D911" s="9">
        <v>37.5</v>
      </c>
      <c r="E911" s="9" t="s">
        <v>4395</v>
      </c>
      <c r="F911" s="9"/>
      <c r="G911" s="9" t="s">
        <v>4016</v>
      </c>
      <c r="H911" s="9">
        <v>30</v>
      </c>
      <c r="I911" s="9" t="s">
        <v>4396</v>
      </c>
      <c r="J911" s="9" t="s">
        <v>1982</v>
      </c>
    </row>
    <row r="912" spans="1:10" x14ac:dyDescent="0.25">
      <c r="A912" s="9" t="s">
        <v>1824</v>
      </c>
      <c r="B912" s="9" t="s">
        <v>4413</v>
      </c>
      <c r="C912" s="9" t="s">
        <v>12</v>
      </c>
      <c r="D912" s="9">
        <v>28.99</v>
      </c>
      <c r="E912" s="9" t="s">
        <v>1354</v>
      </c>
      <c r="F912" s="9"/>
      <c r="G912" s="9" t="s">
        <v>4414</v>
      </c>
      <c r="H912" s="9">
        <v>23</v>
      </c>
      <c r="I912" s="9" t="s">
        <v>4415</v>
      </c>
      <c r="J912" s="9" t="s">
        <v>3660</v>
      </c>
    </row>
    <row r="913" spans="1:10" x14ac:dyDescent="0.25">
      <c r="A913" s="9" t="s">
        <v>178</v>
      </c>
      <c r="B913" s="9" t="s">
        <v>4418</v>
      </c>
      <c r="C913" s="9" t="s">
        <v>55</v>
      </c>
      <c r="D913" s="9">
        <v>34.979999999999997</v>
      </c>
      <c r="E913" s="9" t="s">
        <v>1069</v>
      </c>
      <c r="F913" s="9"/>
      <c r="G913" s="9" t="s">
        <v>4419</v>
      </c>
      <c r="H913" s="9">
        <v>849</v>
      </c>
      <c r="I913" s="9" t="s">
        <v>4420</v>
      </c>
      <c r="J913" s="9" t="s">
        <v>177</v>
      </c>
    </row>
    <row r="914" spans="1:10" x14ac:dyDescent="0.25">
      <c r="A914" s="11" t="s">
        <v>2774</v>
      </c>
      <c r="B914" s="11" t="s">
        <v>4454</v>
      </c>
      <c r="C914" s="11" t="s">
        <v>55</v>
      </c>
      <c r="D914" s="11">
        <v>32.99</v>
      </c>
      <c r="E914" s="11" t="s">
        <v>3306</v>
      </c>
      <c r="F914" s="11"/>
      <c r="G914" s="11" t="s">
        <v>2507</v>
      </c>
      <c r="H914" s="11">
        <v>10</v>
      </c>
      <c r="I914" s="11" t="s">
        <v>4455</v>
      </c>
      <c r="J914" s="11" t="s">
        <v>96</v>
      </c>
    </row>
    <row r="915" spans="1:10" x14ac:dyDescent="0.25">
      <c r="A915" s="11" t="s">
        <v>178</v>
      </c>
      <c r="B915" s="11" t="s">
        <v>4481</v>
      </c>
      <c r="C915" s="11" t="s">
        <v>55</v>
      </c>
      <c r="D915" s="11">
        <v>38.24</v>
      </c>
      <c r="E915" s="11" t="s">
        <v>4482</v>
      </c>
      <c r="F915" s="11"/>
      <c r="G915" s="11" t="s">
        <v>4483</v>
      </c>
      <c r="H915" s="11">
        <v>13549</v>
      </c>
      <c r="I915" s="11" t="s">
        <v>955</v>
      </c>
      <c r="J915" s="11" t="s">
        <v>177</v>
      </c>
    </row>
    <row r="916" spans="1:10" x14ac:dyDescent="0.25">
      <c r="A916" s="9" t="s">
        <v>4491</v>
      </c>
      <c r="B916" s="9" t="s">
        <v>4224</v>
      </c>
      <c r="C916" s="9" t="s">
        <v>12</v>
      </c>
      <c r="D916" s="9">
        <v>125.99</v>
      </c>
      <c r="E916" s="9" t="s">
        <v>4492</v>
      </c>
      <c r="F916" s="9"/>
      <c r="G916" s="9" t="s">
        <v>1405</v>
      </c>
      <c r="H916" s="9">
        <v>15</v>
      </c>
      <c r="I916" s="9" t="s">
        <v>4493</v>
      </c>
      <c r="J916" s="9" t="s">
        <v>4323</v>
      </c>
    </row>
    <row r="917" spans="1:10" x14ac:dyDescent="0.25">
      <c r="A917" s="9" t="s">
        <v>3998</v>
      </c>
      <c r="B917" s="9" t="s">
        <v>4522</v>
      </c>
      <c r="C917" s="9" t="s">
        <v>55</v>
      </c>
      <c r="D917" s="9">
        <v>27.94</v>
      </c>
      <c r="E917" s="9" t="s">
        <v>4097</v>
      </c>
      <c r="F917" s="9"/>
      <c r="G917" s="9" t="s">
        <v>4523</v>
      </c>
      <c r="H917" s="9">
        <v>1140</v>
      </c>
      <c r="I917" s="9" t="s">
        <v>4524</v>
      </c>
      <c r="J917" s="9" t="s">
        <v>177</v>
      </c>
    </row>
    <row r="918" spans="1:10" x14ac:dyDescent="0.25">
      <c r="A918" s="11" t="s">
        <v>902</v>
      </c>
      <c r="B918" s="11" t="s">
        <v>4525</v>
      </c>
      <c r="C918" s="11" t="s">
        <v>55</v>
      </c>
      <c r="D918" s="11">
        <v>52.62</v>
      </c>
      <c r="E918" s="11" t="s">
        <v>4526</v>
      </c>
      <c r="F918" s="11"/>
      <c r="G918" s="11" t="s">
        <v>4527</v>
      </c>
      <c r="H918" s="11">
        <v>5098</v>
      </c>
      <c r="I918" s="11" t="s">
        <v>4528</v>
      </c>
      <c r="J918" s="11" t="s">
        <v>177</v>
      </c>
    </row>
    <row r="919" spans="1:10" x14ac:dyDescent="0.25">
      <c r="A919" s="11" t="s">
        <v>3676</v>
      </c>
      <c r="B919" s="11" t="s">
        <v>4533</v>
      </c>
      <c r="C919" s="11" t="s">
        <v>385</v>
      </c>
      <c r="D919" s="11">
        <v>28.95</v>
      </c>
      <c r="E919" s="11" t="s">
        <v>4534</v>
      </c>
      <c r="F919" s="11"/>
      <c r="G919" s="11" t="s">
        <v>1743</v>
      </c>
      <c r="H919" s="11">
        <v>5</v>
      </c>
      <c r="I919" s="11" t="s">
        <v>39</v>
      </c>
      <c r="J919" s="11" t="s">
        <v>4535</v>
      </c>
    </row>
    <row r="920" spans="1:10" x14ac:dyDescent="0.25">
      <c r="A920" s="11" t="s">
        <v>4553</v>
      </c>
      <c r="B920" s="11" t="s">
        <v>4554</v>
      </c>
      <c r="C920" s="11" t="s">
        <v>4555</v>
      </c>
      <c r="D920" s="11">
        <v>74.8</v>
      </c>
      <c r="E920" s="11" t="s">
        <v>4556</v>
      </c>
      <c r="F920" s="11"/>
      <c r="G920" s="11" t="s">
        <v>4557</v>
      </c>
      <c r="H920" s="11">
        <v>430</v>
      </c>
      <c r="I920" s="11" t="s">
        <v>4558</v>
      </c>
      <c r="J920" s="11" t="s">
        <v>230</v>
      </c>
    </row>
    <row r="921" spans="1:10" x14ac:dyDescent="0.25">
      <c r="A921" s="9" t="s">
        <v>53</v>
      </c>
      <c r="B921" s="9" t="s">
        <v>4559</v>
      </c>
      <c r="C921" s="9" t="s">
        <v>55</v>
      </c>
      <c r="D921" s="9">
        <v>39.770000000000003</v>
      </c>
      <c r="E921" s="9" t="s">
        <v>4560</v>
      </c>
      <c r="F921" s="9"/>
      <c r="G921" s="9" t="s">
        <v>4561</v>
      </c>
      <c r="H921" s="9">
        <v>31718</v>
      </c>
      <c r="I921" s="9" t="s">
        <v>955</v>
      </c>
      <c r="J921" s="9" t="s">
        <v>177</v>
      </c>
    </row>
    <row r="922" spans="1:10" x14ac:dyDescent="0.25">
      <c r="A922" s="11" t="s">
        <v>4562</v>
      </c>
      <c r="B922" s="11" t="s">
        <v>4563</v>
      </c>
      <c r="C922" s="11" t="s">
        <v>55</v>
      </c>
      <c r="D922" s="11">
        <v>86.87</v>
      </c>
      <c r="E922" s="11" t="s">
        <v>4564</v>
      </c>
      <c r="F922" s="11"/>
      <c r="G922" s="11" t="s">
        <v>4565</v>
      </c>
      <c r="H922" s="11">
        <v>322</v>
      </c>
      <c r="I922" s="11" t="s">
        <v>4566</v>
      </c>
      <c r="J922" s="11" t="s">
        <v>177</v>
      </c>
    </row>
    <row r="923" spans="1:10" x14ac:dyDescent="0.25">
      <c r="A923" s="11" t="s">
        <v>162</v>
      </c>
      <c r="B923" s="11" t="s">
        <v>4673</v>
      </c>
      <c r="C923" s="11" t="s">
        <v>55</v>
      </c>
      <c r="D923" s="11">
        <v>63.69</v>
      </c>
      <c r="E923" s="11" t="s">
        <v>4674</v>
      </c>
      <c r="F923" s="11"/>
      <c r="G923" s="11" t="s">
        <v>4675</v>
      </c>
      <c r="H923" s="11">
        <v>4733</v>
      </c>
      <c r="I923" s="11" t="s">
        <v>4676</v>
      </c>
      <c r="J923" s="11" t="s">
        <v>177</v>
      </c>
    </row>
    <row r="924" spans="1:10" x14ac:dyDescent="0.25">
      <c r="A924" s="11" t="s">
        <v>525</v>
      </c>
      <c r="B924" s="11" t="s">
        <v>4760</v>
      </c>
      <c r="C924" s="11" t="s">
        <v>55</v>
      </c>
      <c r="D924" s="11">
        <v>45.99</v>
      </c>
      <c r="E924" s="11" t="s">
        <v>1192</v>
      </c>
      <c r="F924" s="11"/>
      <c r="G924" s="11" t="s">
        <v>4761</v>
      </c>
      <c r="H924" s="11">
        <v>101</v>
      </c>
      <c r="I924" s="11" t="s">
        <v>4762</v>
      </c>
      <c r="J924" s="11" t="s">
        <v>290</v>
      </c>
    </row>
    <row r="925" spans="1:10" x14ac:dyDescent="0.25">
      <c r="A925" s="9" t="s">
        <v>1829</v>
      </c>
      <c r="B925" s="9" t="s">
        <v>4763</v>
      </c>
      <c r="C925" s="9" t="s">
        <v>55</v>
      </c>
      <c r="D925" s="9">
        <v>47.99</v>
      </c>
      <c r="E925" s="9" t="s">
        <v>4764</v>
      </c>
      <c r="F925" s="9"/>
      <c r="G925" s="9" t="s">
        <v>4765</v>
      </c>
      <c r="H925" s="9">
        <v>8877</v>
      </c>
      <c r="I925" s="9" t="s">
        <v>4766</v>
      </c>
      <c r="J925" s="9" t="s">
        <v>177</v>
      </c>
    </row>
    <row r="926" spans="1:10" x14ac:dyDescent="0.25">
      <c r="A926" s="11" t="s">
        <v>418</v>
      </c>
      <c r="B926" s="11" t="s">
        <v>4788</v>
      </c>
      <c r="C926" s="11" t="s">
        <v>12</v>
      </c>
      <c r="D926" s="11">
        <v>29</v>
      </c>
      <c r="E926" s="11" t="s">
        <v>4617</v>
      </c>
      <c r="F926" s="11"/>
      <c r="G926" s="11" t="s">
        <v>2460</v>
      </c>
      <c r="H926" s="11">
        <v>19</v>
      </c>
      <c r="I926" s="11" t="s">
        <v>4789</v>
      </c>
      <c r="J926" s="11" t="s">
        <v>422</v>
      </c>
    </row>
    <row r="927" spans="1:10" x14ac:dyDescent="0.25">
      <c r="A927" s="9" t="s">
        <v>2830</v>
      </c>
      <c r="B927" s="9" t="s">
        <v>4833</v>
      </c>
      <c r="C927" s="9" t="s">
        <v>55</v>
      </c>
      <c r="D927" s="9">
        <v>9.61</v>
      </c>
      <c r="E927" s="9" t="s">
        <v>4834</v>
      </c>
      <c r="F927" s="9"/>
      <c r="G927" s="9" t="s">
        <v>1397</v>
      </c>
      <c r="H927" s="9">
        <v>17</v>
      </c>
      <c r="I927" s="9" t="s">
        <v>4835</v>
      </c>
      <c r="J927" s="9" t="s">
        <v>2833</v>
      </c>
    </row>
    <row r="928" spans="1:10" x14ac:dyDescent="0.25">
      <c r="A928" s="9" t="s">
        <v>3353</v>
      </c>
      <c r="B928" s="9" t="s">
        <v>4914</v>
      </c>
      <c r="C928" s="9" t="s">
        <v>55</v>
      </c>
      <c r="D928" s="9">
        <v>31.99</v>
      </c>
      <c r="E928" s="9" t="s">
        <v>4915</v>
      </c>
      <c r="F928" s="9"/>
      <c r="G928" s="9" t="s">
        <v>4916</v>
      </c>
      <c r="H928" s="9">
        <v>40</v>
      </c>
      <c r="I928" s="9" t="s">
        <v>4917</v>
      </c>
      <c r="J928" s="9" t="s">
        <v>177</v>
      </c>
    </row>
    <row r="929" spans="1:10" x14ac:dyDescent="0.25">
      <c r="A929" s="9" t="s">
        <v>1568</v>
      </c>
      <c r="B929" s="9" t="s">
        <v>4930</v>
      </c>
      <c r="C929" s="9" t="s">
        <v>12</v>
      </c>
      <c r="D929" s="9">
        <v>116.54</v>
      </c>
      <c r="E929" s="9" t="s">
        <v>4931</v>
      </c>
      <c r="F929" s="9"/>
      <c r="G929" s="9" t="s">
        <v>4932</v>
      </c>
      <c r="H929" s="9">
        <v>262</v>
      </c>
      <c r="I929" s="9" t="s">
        <v>4933</v>
      </c>
      <c r="J929" s="9" t="s">
        <v>177</v>
      </c>
    </row>
    <row r="930" spans="1:10" x14ac:dyDescent="0.25">
      <c r="A930" s="11" t="s">
        <v>4770</v>
      </c>
      <c r="B930" s="11" t="s">
        <v>4963</v>
      </c>
      <c r="C930" s="11" t="s">
        <v>657</v>
      </c>
      <c r="D930" s="11">
        <v>23.49</v>
      </c>
      <c r="E930" s="11" t="s">
        <v>4845</v>
      </c>
      <c r="F930" s="11"/>
      <c r="G930" s="11" t="s">
        <v>4964</v>
      </c>
      <c r="H930" s="11">
        <v>29</v>
      </c>
      <c r="I930" s="11" t="s">
        <v>4965</v>
      </c>
      <c r="J930" s="11" t="s">
        <v>661</v>
      </c>
    </row>
    <row r="931" spans="1:10" x14ac:dyDescent="0.25">
      <c r="A931" s="11" t="s">
        <v>4975</v>
      </c>
      <c r="B931" s="11" t="s">
        <v>4976</v>
      </c>
      <c r="C931" s="11" t="s">
        <v>12</v>
      </c>
      <c r="D931" s="11">
        <v>29.12</v>
      </c>
      <c r="E931" s="11" t="s">
        <v>4977</v>
      </c>
      <c r="F931" s="11"/>
      <c r="G931" s="11" t="s">
        <v>4978</v>
      </c>
      <c r="H931" s="11">
        <v>5145</v>
      </c>
      <c r="I931" s="11" t="s">
        <v>4979</v>
      </c>
      <c r="J931" s="11" t="s">
        <v>177</v>
      </c>
    </row>
    <row r="932" spans="1:10" x14ac:dyDescent="0.25">
      <c r="A932" s="9" t="s">
        <v>520</v>
      </c>
      <c r="B932" s="9" t="s">
        <v>4995</v>
      </c>
      <c r="C932" s="9" t="s">
        <v>55</v>
      </c>
      <c r="D932" s="9">
        <v>36.99</v>
      </c>
      <c r="E932" s="9" t="s">
        <v>884</v>
      </c>
      <c r="F932" s="9"/>
      <c r="G932" s="9" t="s">
        <v>4226</v>
      </c>
      <c r="H932" s="9">
        <v>32</v>
      </c>
      <c r="I932" s="9" t="s">
        <v>4996</v>
      </c>
      <c r="J932" s="9" t="s">
        <v>422</v>
      </c>
    </row>
    <row r="933" spans="1:10" x14ac:dyDescent="0.25">
      <c r="A933" s="9" t="s">
        <v>1039</v>
      </c>
      <c r="B933" s="9" t="s">
        <v>5052</v>
      </c>
      <c r="C933" s="9" t="s">
        <v>12</v>
      </c>
      <c r="D933" s="9">
        <v>37.89</v>
      </c>
      <c r="E933" s="9" t="s">
        <v>5053</v>
      </c>
      <c r="F933" s="9"/>
      <c r="G933" s="9" t="s">
        <v>5054</v>
      </c>
      <c r="H933" s="9">
        <v>1242</v>
      </c>
      <c r="I933" s="9" t="s">
        <v>5055</v>
      </c>
      <c r="J933" s="9" t="s">
        <v>177</v>
      </c>
    </row>
    <row r="934" spans="1:10" x14ac:dyDescent="0.25">
      <c r="A934" s="9" t="s">
        <v>5068</v>
      </c>
      <c r="B934" s="9" t="s">
        <v>5069</v>
      </c>
      <c r="C934" s="9" t="s">
        <v>510</v>
      </c>
      <c r="D934" s="9">
        <v>180</v>
      </c>
      <c r="E934" s="9" t="s">
        <v>5070</v>
      </c>
      <c r="F934" s="9"/>
      <c r="G934" s="9" t="s">
        <v>667</v>
      </c>
      <c r="H934" s="9">
        <v>9</v>
      </c>
      <c r="I934" s="9" t="s">
        <v>5071</v>
      </c>
      <c r="J934" s="9" t="s">
        <v>2417</v>
      </c>
    </row>
    <row r="935" spans="1:10" x14ac:dyDescent="0.25">
      <c r="A935" s="11" t="s">
        <v>1891</v>
      </c>
      <c r="B935" s="11" t="s">
        <v>5072</v>
      </c>
      <c r="C935" s="11" t="s">
        <v>12</v>
      </c>
      <c r="D935" s="11">
        <v>160.91</v>
      </c>
      <c r="E935" s="11" t="s">
        <v>5073</v>
      </c>
      <c r="F935" s="11"/>
      <c r="G935" s="11" t="s">
        <v>5074</v>
      </c>
      <c r="H935" s="11">
        <v>386</v>
      </c>
      <c r="I935" s="11" t="s">
        <v>5075</v>
      </c>
      <c r="J935" s="11" t="s">
        <v>177</v>
      </c>
    </row>
    <row r="936" spans="1:10" x14ac:dyDescent="0.25">
      <c r="A936" s="9" t="s">
        <v>4729</v>
      </c>
      <c r="B936" s="9" t="s">
        <v>5111</v>
      </c>
      <c r="C936" s="9" t="s">
        <v>55</v>
      </c>
      <c r="D936" s="9">
        <v>26.52</v>
      </c>
      <c r="E936" s="9" t="s">
        <v>5112</v>
      </c>
      <c r="F936" s="9"/>
      <c r="G936" s="9" t="s">
        <v>5113</v>
      </c>
      <c r="H936" s="9">
        <v>1866</v>
      </c>
      <c r="I936" s="9" t="s">
        <v>5114</v>
      </c>
      <c r="J936" s="9" t="s">
        <v>230</v>
      </c>
    </row>
    <row r="937" spans="1:10" x14ac:dyDescent="0.25">
      <c r="A937" s="11" t="s">
        <v>23</v>
      </c>
      <c r="B937" s="11" t="s">
        <v>5149</v>
      </c>
      <c r="C937" s="11" t="s">
        <v>12</v>
      </c>
      <c r="D937" s="11">
        <v>90.44</v>
      </c>
      <c r="E937" s="11" t="s">
        <v>5150</v>
      </c>
      <c r="F937" s="11"/>
      <c r="G937" s="11" t="s">
        <v>5151</v>
      </c>
      <c r="H937" s="11">
        <v>587</v>
      </c>
      <c r="I937" s="11" t="s">
        <v>5152</v>
      </c>
      <c r="J937" s="11" t="s">
        <v>177</v>
      </c>
    </row>
    <row r="938" spans="1:10" x14ac:dyDescent="0.25">
      <c r="A938" s="9" t="s">
        <v>23</v>
      </c>
      <c r="B938" s="9" t="s">
        <v>5173</v>
      </c>
      <c r="C938" s="9" t="s">
        <v>55</v>
      </c>
      <c r="D938" s="9">
        <v>84.73</v>
      </c>
      <c r="E938" s="9" t="s">
        <v>5174</v>
      </c>
      <c r="F938" s="9"/>
      <c r="G938" s="9" t="s">
        <v>5175</v>
      </c>
      <c r="H938" s="9">
        <v>2774</v>
      </c>
      <c r="I938" s="9" t="s">
        <v>5176</v>
      </c>
      <c r="J938" s="9" t="s">
        <v>177</v>
      </c>
    </row>
    <row r="939" spans="1:10" x14ac:dyDescent="0.25">
      <c r="A939" s="9" t="s">
        <v>71</v>
      </c>
      <c r="B939" s="9" t="s">
        <v>5200</v>
      </c>
      <c r="C939" s="9" t="s">
        <v>55</v>
      </c>
      <c r="D939" s="9">
        <v>71.98</v>
      </c>
      <c r="E939" s="9" t="s">
        <v>5201</v>
      </c>
      <c r="F939" s="9"/>
      <c r="G939" s="9" t="s">
        <v>5202</v>
      </c>
      <c r="H939" s="9">
        <v>2153</v>
      </c>
      <c r="I939" s="9" t="s">
        <v>5203</v>
      </c>
      <c r="J939" s="9" t="s">
        <v>177</v>
      </c>
    </row>
    <row r="940" spans="1:10" x14ac:dyDescent="0.25">
      <c r="A940" s="11" t="s">
        <v>5244</v>
      </c>
      <c r="B940" s="11" t="s">
        <v>5245</v>
      </c>
      <c r="C940" s="11" t="s">
        <v>55</v>
      </c>
      <c r="D940" s="11">
        <v>33.5</v>
      </c>
      <c r="E940" s="11" t="s">
        <v>3713</v>
      </c>
      <c r="F940" s="11"/>
      <c r="G940" s="11" t="s">
        <v>5246</v>
      </c>
      <c r="H940" s="11">
        <v>1511</v>
      </c>
      <c r="I940" s="11" t="s">
        <v>5247</v>
      </c>
      <c r="J940" s="11" t="s">
        <v>661</v>
      </c>
    </row>
    <row r="941" spans="1:10" x14ac:dyDescent="0.25">
      <c r="A941" s="9" t="s">
        <v>1190</v>
      </c>
      <c r="B941" s="9" t="s">
        <v>5287</v>
      </c>
      <c r="C941" s="9" t="s">
        <v>12</v>
      </c>
      <c r="D941" s="9">
        <v>52.97</v>
      </c>
      <c r="E941" s="9" t="s">
        <v>5288</v>
      </c>
      <c r="F941" s="9"/>
      <c r="G941" s="9" t="s">
        <v>5289</v>
      </c>
      <c r="H941" s="9">
        <v>1683</v>
      </c>
      <c r="I941" s="9" t="s">
        <v>5290</v>
      </c>
      <c r="J941" s="9" t="s">
        <v>177</v>
      </c>
    </row>
    <row r="942" spans="1:10" x14ac:dyDescent="0.25">
      <c r="A942" s="11" t="s">
        <v>3583</v>
      </c>
      <c r="B942" s="11" t="s">
        <v>5304</v>
      </c>
      <c r="C942" s="11" t="s">
        <v>12</v>
      </c>
      <c r="D942" s="11">
        <v>169</v>
      </c>
      <c r="E942" s="11" t="s">
        <v>5305</v>
      </c>
      <c r="F942" s="11"/>
      <c r="G942" s="11" t="s">
        <v>39</v>
      </c>
      <c r="H942" s="11"/>
      <c r="I942" s="11" t="s">
        <v>39</v>
      </c>
      <c r="J942" s="11" t="s">
        <v>5306</v>
      </c>
    </row>
    <row r="943" spans="1:10" x14ac:dyDescent="0.25">
      <c r="A943" s="9" t="s">
        <v>3676</v>
      </c>
      <c r="B943" s="9" t="s">
        <v>5307</v>
      </c>
      <c r="C943" s="9" t="s">
        <v>385</v>
      </c>
      <c r="D943" s="9">
        <v>27.94</v>
      </c>
      <c r="E943" s="9" t="s">
        <v>5308</v>
      </c>
      <c r="F943" s="9"/>
      <c r="G943" s="9" t="s">
        <v>5309</v>
      </c>
      <c r="H943" s="9">
        <v>717</v>
      </c>
      <c r="I943" s="9" t="s">
        <v>5310</v>
      </c>
      <c r="J943" s="9" t="s">
        <v>5311</v>
      </c>
    </row>
    <row r="944" spans="1:10" x14ac:dyDescent="0.25">
      <c r="A944" s="9" t="s">
        <v>525</v>
      </c>
      <c r="B944" s="9" t="s">
        <v>5325</v>
      </c>
      <c r="C944" s="9" t="s">
        <v>510</v>
      </c>
      <c r="D944" s="9">
        <v>90.44</v>
      </c>
      <c r="E944" s="9" t="s">
        <v>5326</v>
      </c>
      <c r="F944" s="9"/>
      <c r="G944" s="9" t="s">
        <v>2014</v>
      </c>
      <c r="H944" s="9">
        <v>1</v>
      </c>
      <c r="I944" s="9" t="s">
        <v>5327</v>
      </c>
      <c r="J944" s="9" t="s">
        <v>70</v>
      </c>
    </row>
    <row r="945" spans="1:10" x14ac:dyDescent="0.25">
      <c r="A945" s="9" t="s">
        <v>540</v>
      </c>
      <c r="B945" s="9" t="s">
        <v>5354</v>
      </c>
      <c r="C945" s="9" t="s">
        <v>55</v>
      </c>
      <c r="D945" s="9">
        <v>28.02</v>
      </c>
      <c r="E945" s="9" t="s">
        <v>5355</v>
      </c>
      <c r="F945" s="9"/>
      <c r="G945" s="9" t="s">
        <v>5356</v>
      </c>
      <c r="H945" s="9">
        <v>5377</v>
      </c>
      <c r="I945" s="9" t="s">
        <v>5357</v>
      </c>
      <c r="J945" s="9" t="s">
        <v>177</v>
      </c>
    </row>
    <row r="946" spans="1:10" x14ac:dyDescent="0.25">
      <c r="A946" s="11" t="s">
        <v>902</v>
      </c>
      <c r="B946" s="11" t="s">
        <v>5449</v>
      </c>
      <c r="C946" s="11" t="s">
        <v>12</v>
      </c>
      <c r="D946" s="11">
        <v>62.08</v>
      </c>
      <c r="E946" s="11" t="s">
        <v>5450</v>
      </c>
      <c r="F946" s="11"/>
      <c r="G946" s="11" t="s">
        <v>5451</v>
      </c>
      <c r="H946" s="11">
        <v>950</v>
      </c>
      <c r="I946" s="11" t="s">
        <v>5452</v>
      </c>
      <c r="J946" s="11" t="s">
        <v>177</v>
      </c>
    </row>
    <row r="947" spans="1:10" x14ac:dyDescent="0.25">
      <c r="A947" s="11" t="s">
        <v>1190</v>
      </c>
      <c r="B947" s="11" t="s">
        <v>5455</v>
      </c>
      <c r="C947" s="11" t="s">
        <v>12</v>
      </c>
      <c r="D947" s="11">
        <v>53.98</v>
      </c>
      <c r="E947" s="11" t="s">
        <v>5456</v>
      </c>
      <c r="F947" s="11"/>
      <c r="G947" s="11" t="s">
        <v>5457</v>
      </c>
      <c r="H947" s="11">
        <v>869</v>
      </c>
      <c r="I947" s="11" t="s">
        <v>5458</v>
      </c>
      <c r="J947" s="11" t="s">
        <v>177</v>
      </c>
    </row>
    <row r="948" spans="1:10" x14ac:dyDescent="0.25">
      <c r="A948" s="9" t="s">
        <v>5256</v>
      </c>
      <c r="B948" s="9" t="s">
        <v>5497</v>
      </c>
      <c r="C948" s="9" t="s">
        <v>55</v>
      </c>
      <c r="D948" s="9">
        <v>71.98</v>
      </c>
      <c r="E948" s="9" t="s">
        <v>5201</v>
      </c>
      <c r="F948" s="9"/>
      <c r="G948" s="9" t="s">
        <v>5498</v>
      </c>
      <c r="H948" s="9">
        <v>1333</v>
      </c>
      <c r="I948" s="9" t="s">
        <v>5499</v>
      </c>
      <c r="J948" s="9" t="s">
        <v>177</v>
      </c>
    </row>
    <row r="949" spans="1:10" x14ac:dyDescent="0.25">
      <c r="A949" s="11" t="s">
        <v>71</v>
      </c>
      <c r="B949" s="11" t="s">
        <v>5500</v>
      </c>
      <c r="C949" s="11" t="s">
        <v>55</v>
      </c>
      <c r="D949" s="11">
        <v>70.650000000000006</v>
      </c>
      <c r="E949" s="11" t="s">
        <v>5501</v>
      </c>
      <c r="F949" s="11"/>
      <c r="G949" s="11" t="s">
        <v>5502</v>
      </c>
      <c r="H949" s="11">
        <v>4802</v>
      </c>
      <c r="I949" s="11" t="s">
        <v>5503</v>
      </c>
      <c r="J949" s="11" t="s">
        <v>177</v>
      </c>
    </row>
    <row r="950" spans="1:10" x14ac:dyDescent="0.25">
      <c r="A950" s="9" t="s">
        <v>520</v>
      </c>
      <c r="B950" s="9" t="s">
        <v>4281</v>
      </c>
      <c r="C950" s="9" t="s">
        <v>55</v>
      </c>
      <c r="D950" s="9">
        <v>103.98</v>
      </c>
      <c r="E950" s="9" t="s">
        <v>5570</v>
      </c>
      <c r="F950" s="9"/>
      <c r="G950" s="9" t="s">
        <v>5571</v>
      </c>
      <c r="H950" s="9">
        <v>350</v>
      </c>
      <c r="I950" s="9" t="s">
        <v>5572</v>
      </c>
      <c r="J950" s="9" t="s">
        <v>177</v>
      </c>
    </row>
    <row r="951" spans="1:10" x14ac:dyDescent="0.25">
      <c r="A951" s="11" t="s">
        <v>1829</v>
      </c>
      <c r="B951" s="11" t="s">
        <v>5581</v>
      </c>
      <c r="C951" s="11" t="s">
        <v>12</v>
      </c>
      <c r="D951" s="11">
        <v>140</v>
      </c>
      <c r="E951" s="11" t="s">
        <v>2527</v>
      </c>
      <c r="F951" s="11"/>
      <c r="G951" s="11" t="s">
        <v>2053</v>
      </c>
      <c r="H951" s="11">
        <v>2</v>
      </c>
      <c r="I951" s="11" t="s">
        <v>39</v>
      </c>
      <c r="J951" s="11" t="s">
        <v>2574</v>
      </c>
    </row>
    <row r="952" spans="1:10" x14ac:dyDescent="0.25">
      <c r="A952" s="9" t="s">
        <v>1334</v>
      </c>
      <c r="B952" s="9" t="s">
        <v>5582</v>
      </c>
      <c r="C952" s="9" t="s">
        <v>12</v>
      </c>
      <c r="D952" s="9">
        <v>52.99</v>
      </c>
      <c r="E952" s="9" t="s">
        <v>1761</v>
      </c>
      <c r="F952" s="9"/>
      <c r="G952" s="9" t="s">
        <v>2057</v>
      </c>
      <c r="H952" s="9">
        <v>7</v>
      </c>
      <c r="I952" s="9" t="s">
        <v>39</v>
      </c>
      <c r="J952" s="9" t="s">
        <v>318</v>
      </c>
    </row>
    <row r="953" spans="1:10" x14ac:dyDescent="0.25">
      <c r="A953" s="9" t="s">
        <v>4473</v>
      </c>
      <c r="B953" s="9" t="s">
        <v>5658</v>
      </c>
      <c r="C953" s="9" t="s">
        <v>55</v>
      </c>
      <c r="D953" s="9">
        <v>25.1</v>
      </c>
      <c r="E953" s="9" t="s">
        <v>5659</v>
      </c>
      <c r="F953" s="9"/>
      <c r="G953" s="9" t="s">
        <v>5660</v>
      </c>
      <c r="H953" s="9">
        <v>5076</v>
      </c>
      <c r="I953" s="9" t="s">
        <v>5661</v>
      </c>
      <c r="J953" s="9" t="s">
        <v>177</v>
      </c>
    </row>
    <row r="954" spans="1:10" x14ac:dyDescent="0.25">
      <c r="A954" s="11" t="s">
        <v>1829</v>
      </c>
      <c r="B954" s="11" t="s">
        <v>5674</v>
      </c>
      <c r="C954" s="11" t="s">
        <v>55</v>
      </c>
      <c r="D954" s="11">
        <v>84.6</v>
      </c>
      <c r="E954" s="11" t="s">
        <v>5675</v>
      </c>
      <c r="F954" s="11"/>
      <c r="G954" s="11" t="s">
        <v>5676</v>
      </c>
      <c r="H954" s="11">
        <v>111</v>
      </c>
      <c r="I954" s="11" t="s">
        <v>5677</v>
      </c>
      <c r="J954" s="11" t="s">
        <v>177</v>
      </c>
    </row>
    <row r="955" spans="1:10" x14ac:dyDescent="0.25">
      <c r="A955" s="11" t="s">
        <v>525</v>
      </c>
      <c r="B955" s="11" t="s">
        <v>5755</v>
      </c>
      <c r="C955" s="11" t="s">
        <v>385</v>
      </c>
      <c r="D955" s="11">
        <v>129.99</v>
      </c>
      <c r="E955" s="11" t="s">
        <v>202</v>
      </c>
      <c r="F955" s="11"/>
      <c r="G955" s="11" t="s">
        <v>1149</v>
      </c>
      <c r="H955" s="11">
        <v>14</v>
      </c>
      <c r="I955" s="11" t="s">
        <v>5756</v>
      </c>
      <c r="J955" s="11" t="s">
        <v>157</v>
      </c>
    </row>
    <row r="956" spans="1:10" x14ac:dyDescent="0.25">
      <c r="A956" s="11" t="s">
        <v>3998</v>
      </c>
      <c r="B956" s="11" t="s">
        <v>5761</v>
      </c>
      <c r="C956" s="11" t="s">
        <v>55</v>
      </c>
      <c r="D956" s="11">
        <v>18.96</v>
      </c>
      <c r="E956" s="11" t="s">
        <v>5762</v>
      </c>
      <c r="F956" s="11"/>
      <c r="G956" s="11" t="s">
        <v>5763</v>
      </c>
      <c r="H956" s="11">
        <v>1034</v>
      </c>
      <c r="I956" s="11" t="s">
        <v>5764</v>
      </c>
      <c r="J956" s="11" t="s">
        <v>230</v>
      </c>
    </row>
    <row r="957" spans="1:10" x14ac:dyDescent="0.25">
      <c r="A957" s="11" t="s">
        <v>39</v>
      </c>
      <c r="B957" s="11" t="s">
        <v>5801</v>
      </c>
      <c r="C957" s="11" t="s">
        <v>12</v>
      </c>
      <c r="D957" s="11">
        <v>55.16</v>
      </c>
      <c r="E957" s="11" t="s">
        <v>5802</v>
      </c>
      <c r="F957" s="11"/>
      <c r="G957" s="11" t="s">
        <v>5803</v>
      </c>
      <c r="H957" s="11">
        <v>3110</v>
      </c>
      <c r="I957" s="11" t="s">
        <v>5804</v>
      </c>
      <c r="J957" s="11" t="s">
        <v>177</v>
      </c>
    </row>
    <row r="958" spans="1:10" x14ac:dyDescent="0.25">
      <c r="A958" s="11" t="s">
        <v>162</v>
      </c>
      <c r="B958" s="11" t="s">
        <v>5835</v>
      </c>
      <c r="C958" s="11" t="s">
        <v>12</v>
      </c>
      <c r="D958" s="11">
        <v>28.95</v>
      </c>
      <c r="E958" s="11" t="s">
        <v>4534</v>
      </c>
      <c r="F958" s="11"/>
      <c r="G958" s="11" t="s">
        <v>5836</v>
      </c>
      <c r="H958" s="11">
        <v>81</v>
      </c>
      <c r="I958" s="11" t="s">
        <v>5837</v>
      </c>
      <c r="J958" s="11" t="s">
        <v>754</v>
      </c>
    </row>
    <row r="959" spans="1:10" x14ac:dyDescent="0.25">
      <c r="A959" s="9" t="s">
        <v>5883</v>
      </c>
      <c r="B959" s="9" t="s">
        <v>5884</v>
      </c>
      <c r="C959" s="9" t="s">
        <v>55</v>
      </c>
      <c r="D959" s="9">
        <v>25.96</v>
      </c>
      <c r="E959" s="9" t="s">
        <v>5885</v>
      </c>
      <c r="F959" s="9"/>
      <c r="G959" s="9" t="s">
        <v>5886</v>
      </c>
      <c r="H959" s="9">
        <v>214</v>
      </c>
      <c r="I959" s="9" t="s">
        <v>5887</v>
      </c>
      <c r="J959" s="9" t="s">
        <v>230</v>
      </c>
    </row>
    <row r="960" spans="1:10" x14ac:dyDescent="0.25">
      <c r="A960" s="11" t="s">
        <v>5883</v>
      </c>
      <c r="B960" s="11" t="s">
        <v>5888</v>
      </c>
      <c r="C960" s="11" t="s">
        <v>55</v>
      </c>
      <c r="D960" s="11">
        <v>22.99</v>
      </c>
      <c r="E960" s="11" t="s">
        <v>207</v>
      </c>
      <c r="F960" s="11"/>
      <c r="G960" s="11" t="s">
        <v>3046</v>
      </c>
      <c r="H960" s="11">
        <v>12</v>
      </c>
      <c r="I960" s="11" t="s">
        <v>5889</v>
      </c>
      <c r="J960" s="11" t="s">
        <v>70</v>
      </c>
    </row>
    <row r="961" spans="1:10" x14ac:dyDescent="0.25">
      <c r="A961" s="11" t="s">
        <v>3687</v>
      </c>
      <c r="B961" s="11" t="s">
        <v>5980</v>
      </c>
      <c r="C961" s="11" t="s">
        <v>12</v>
      </c>
      <c r="D961" s="11">
        <v>41.95</v>
      </c>
      <c r="E961" s="11" t="s">
        <v>5981</v>
      </c>
      <c r="F961" s="11"/>
      <c r="G961" s="11" t="s">
        <v>2057</v>
      </c>
      <c r="H961" s="11">
        <v>7</v>
      </c>
      <c r="I961" s="11" t="s">
        <v>5982</v>
      </c>
      <c r="J961" s="11" t="s">
        <v>2825</v>
      </c>
    </row>
    <row r="962" spans="1:10" x14ac:dyDescent="0.25">
      <c r="A962" s="11" t="s">
        <v>807</v>
      </c>
      <c r="B962" s="11" t="s">
        <v>5987</v>
      </c>
      <c r="C962" s="11" t="s">
        <v>12</v>
      </c>
      <c r="D962" s="11">
        <v>54.26</v>
      </c>
      <c r="E962" s="11" t="s">
        <v>5988</v>
      </c>
      <c r="F962" s="11"/>
      <c r="G962" s="11" t="s">
        <v>5989</v>
      </c>
      <c r="H962" s="11">
        <v>2550</v>
      </c>
      <c r="I962" s="11" t="s">
        <v>5990</v>
      </c>
      <c r="J962" s="11" t="s">
        <v>177</v>
      </c>
    </row>
    <row r="963" spans="1:10" x14ac:dyDescent="0.25">
      <c r="A963" s="9" t="s">
        <v>426</v>
      </c>
      <c r="B963" s="9" t="s">
        <v>5991</v>
      </c>
      <c r="C963" s="9" t="s">
        <v>12</v>
      </c>
      <c r="D963" s="9">
        <v>26.5</v>
      </c>
      <c r="E963" s="9" t="s">
        <v>4202</v>
      </c>
      <c r="F963" s="9"/>
      <c r="G963" s="9" t="s">
        <v>3849</v>
      </c>
      <c r="H963" s="9">
        <v>3</v>
      </c>
      <c r="I963" s="9" t="s">
        <v>5992</v>
      </c>
      <c r="J963" s="9" t="s">
        <v>70</v>
      </c>
    </row>
    <row r="964" spans="1:10" x14ac:dyDescent="0.25">
      <c r="A964" s="9" t="s">
        <v>525</v>
      </c>
      <c r="B964" s="9" t="s">
        <v>6005</v>
      </c>
      <c r="C964" s="9" t="s">
        <v>12</v>
      </c>
      <c r="D964" s="9">
        <v>110.08</v>
      </c>
      <c r="E964" s="9" t="s">
        <v>6006</v>
      </c>
      <c r="F964" s="9"/>
      <c r="G964" s="9" t="s">
        <v>6007</v>
      </c>
      <c r="H964" s="9">
        <v>684</v>
      </c>
      <c r="I964" s="9" t="s">
        <v>6008</v>
      </c>
      <c r="J964" s="9" t="s">
        <v>177</v>
      </c>
    </row>
    <row r="965" spans="1:10" x14ac:dyDescent="0.25">
      <c r="A965" s="11" t="s">
        <v>152</v>
      </c>
      <c r="B965" s="11" t="s">
        <v>6014</v>
      </c>
      <c r="C965" s="11" t="s">
        <v>12</v>
      </c>
      <c r="D965" s="11">
        <v>110</v>
      </c>
      <c r="E965" s="11" t="s">
        <v>6015</v>
      </c>
      <c r="F965" s="11"/>
      <c r="G965" s="11" t="s">
        <v>880</v>
      </c>
      <c r="H965" s="11">
        <v>6</v>
      </c>
      <c r="I965" s="11" t="s">
        <v>6016</v>
      </c>
      <c r="J965" s="11" t="s">
        <v>6017</v>
      </c>
    </row>
    <row r="966" spans="1:10" x14ac:dyDescent="0.25">
      <c r="A966" s="11" t="s">
        <v>3998</v>
      </c>
      <c r="B966" s="11" t="s">
        <v>6036</v>
      </c>
      <c r="C966" s="11" t="s">
        <v>12</v>
      </c>
      <c r="D966" s="11">
        <v>93.91</v>
      </c>
      <c r="E966" s="11" t="s">
        <v>6037</v>
      </c>
      <c r="F966" s="11"/>
      <c r="G966" s="11" t="s">
        <v>5676</v>
      </c>
      <c r="H966" s="11">
        <v>111</v>
      </c>
      <c r="I966" s="11" t="s">
        <v>6038</v>
      </c>
      <c r="J966" s="11" t="s">
        <v>177</v>
      </c>
    </row>
    <row r="967" spans="1:10" x14ac:dyDescent="0.25">
      <c r="A967" s="11" t="s">
        <v>53</v>
      </c>
      <c r="B967" s="11" t="s">
        <v>6049</v>
      </c>
      <c r="C967" s="11" t="s">
        <v>12</v>
      </c>
      <c r="D967" s="11">
        <v>58.09</v>
      </c>
      <c r="E967" s="11" t="s">
        <v>6050</v>
      </c>
      <c r="F967" s="11"/>
      <c r="G967" s="11" t="s">
        <v>6051</v>
      </c>
      <c r="H967" s="11">
        <v>550</v>
      </c>
      <c r="I967" s="11" t="s">
        <v>6052</v>
      </c>
      <c r="J967" s="11" t="s">
        <v>230</v>
      </c>
    </row>
    <row r="968" spans="1:10" x14ac:dyDescent="0.25">
      <c r="A968" s="9" t="s">
        <v>178</v>
      </c>
      <c r="B968" s="9" t="s">
        <v>5520</v>
      </c>
      <c r="C968" s="9" t="s">
        <v>55</v>
      </c>
      <c r="D968" s="9">
        <v>25.23</v>
      </c>
      <c r="E968" s="9" t="s">
        <v>537</v>
      </c>
      <c r="F968" s="9"/>
      <c r="G968" s="9" t="s">
        <v>6053</v>
      </c>
      <c r="H968" s="9">
        <v>40130</v>
      </c>
      <c r="I968" s="9" t="s">
        <v>1254</v>
      </c>
      <c r="J968" s="9" t="s">
        <v>177</v>
      </c>
    </row>
    <row r="969" spans="1:10" x14ac:dyDescent="0.25">
      <c r="A969" s="9" t="s">
        <v>1829</v>
      </c>
      <c r="B969" s="9" t="s">
        <v>4059</v>
      </c>
      <c r="C969" s="9" t="s">
        <v>55</v>
      </c>
      <c r="D969" s="9">
        <v>70.08</v>
      </c>
      <c r="E969" s="9" t="s">
        <v>6074</v>
      </c>
      <c r="F969" s="9"/>
      <c r="G969" s="9" t="s">
        <v>6075</v>
      </c>
      <c r="H969" s="9">
        <v>1165</v>
      </c>
      <c r="I969" s="9" t="s">
        <v>3399</v>
      </c>
      <c r="J969" s="9" t="s">
        <v>177</v>
      </c>
    </row>
    <row r="970" spans="1:10" x14ac:dyDescent="0.25">
      <c r="A970" s="9" t="s">
        <v>1944</v>
      </c>
      <c r="B970" s="9" t="s">
        <v>6141</v>
      </c>
      <c r="C970" s="9" t="s">
        <v>385</v>
      </c>
      <c r="D970" s="9">
        <v>17.98</v>
      </c>
      <c r="E970" s="9" t="s">
        <v>5141</v>
      </c>
      <c r="F970" s="9"/>
      <c r="G970" s="9" t="s">
        <v>6142</v>
      </c>
      <c r="H970" s="9">
        <v>150</v>
      </c>
      <c r="I970" s="9" t="s">
        <v>6143</v>
      </c>
      <c r="J970" s="9" t="s">
        <v>96</v>
      </c>
    </row>
    <row r="971" spans="1:10" x14ac:dyDescent="0.25">
      <c r="A971" s="11" t="s">
        <v>41</v>
      </c>
      <c r="B971" s="11" t="s">
        <v>6157</v>
      </c>
      <c r="C971" s="11" t="s">
        <v>12</v>
      </c>
      <c r="D971" s="11">
        <v>74.849999999999994</v>
      </c>
      <c r="E971" s="11" t="s">
        <v>6158</v>
      </c>
      <c r="F971" s="11"/>
      <c r="G971" s="11" t="s">
        <v>2053</v>
      </c>
      <c r="H971" s="11">
        <v>2</v>
      </c>
      <c r="I971" s="11" t="s">
        <v>39</v>
      </c>
      <c r="J971" s="11" t="s">
        <v>6159</v>
      </c>
    </row>
    <row r="972" spans="1:10" x14ac:dyDescent="0.25">
      <c r="A972" s="9" t="s">
        <v>1328</v>
      </c>
      <c r="B972" s="9" t="s">
        <v>6197</v>
      </c>
      <c r="C972" s="9" t="s">
        <v>55</v>
      </c>
      <c r="D972" s="9">
        <v>89.97</v>
      </c>
      <c r="E972" s="9" t="s">
        <v>6198</v>
      </c>
      <c r="F972" s="9"/>
      <c r="G972" s="9" t="s">
        <v>39</v>
      </c>
      <c r="H972" s="9"/>
      <c r="I972" s="9" t="s">
        <v>39</v>
      </c>
      <c r="J972" s="9" t="s">
        <v>6199</v>
      </c>
    </row>
    <row r="973" spans="1:10" x14ac:dyDescent="0.25">
      <c r="A973" s="11" t="s">
        <v>2448</v>
      </c>
      <c r="B973" s="11" t="s">
        <v>6247</v>
      </c>
      <c r="C973" s="11" t="s">
        <v>55</v>
      </c>
      <c r="D973" s="11">
        <v>14.98</v>
      </c>
      <c r="E973" s="11" t="s">
        <v>6248</v>
      </c>
      <c r="F973" s="11"/>
      <c r="G973" s="11" t="s">
        <v>6249</v>
      </c>
      <c r="H973" s="11">
        <v>206</v>
      </c>
      <c r="I973" s="11" t="s">
        <v>6250</v>
      </c>
      <c r="J973" s="11" t="s">
        <v>4274</v>
      </c>
    </row>
    <row r="974" spans="1:10" x14ac:dyDescent="0.25">
      <c r="A974" s="9" t="s">
        <v>77</v>
      </c>
      <c r="B974" s="9" t="s">
        <v>6285</v>
      </c>
      <c r="C974" s="9" t="s">
        <v>6286</v>
      </c>
      <c r="D974" s="9">
        <v>15.99</v>
      </c>
      <c r="E974" s="9" t="s">
        <v>1129</v>
      </c>
      <c r="F974" s="9"/>
      <c r="G974" s="9" t="s">
        <v>6287</v>
      </c>
      <c r="H974" s="9">
        <v>196</v>
      </c>
      <c r="I974" s="9" t="s">
        <v>2828</v>
      </c>
      <c r="J974" s="9" t="s">
        <v>2829</v>
      </c>
    </row>
    <row r="975" spans="1:10" x14ac:dyDescent="0.25">
      <c r="A975" s="11" t="s">
        <v>1829</v>
      </c>
      <c r="B975" s="11" t="s">
        <v>6341</v>
      </c>
      <c r="C975" s="11" t="s">
        <v>12</v>
      </c>
      <c r="D975" s="11">
        <v>108</v>
      </c>
      <c r="E975" s="11" t="s">
        <v>6342</v>
      </c>
      <c r="F975" s="11"/>
      <c r="G975" s="11" t="s">
        <v>2507</v>
      </c>
      <c r="H975" s="11">
        <v>10</v>
      </c>
      <c r="I975" s="11" t="s">
        <v>6343</v>
      </c>
      <c r="J975" s="11" t="s">
        <v>6344</v>
      </c>
    </row>
    <row r="976" spans="1:10" x14ac:dyDescent="0.25">
      <c r="A976" s="9" t="s">
        <v>2528</v>
      </c>
      <c r="B976" s="9" t="s">
        <v>6384</v>
      </c>
      <c r="C976" s="9" t="s">
        <v>2528</v>
      </c>
      <c r="D976" s="9">
        <v>17.95</v>
      </c>
      <c r="E976" s="9" t="s">
        <v>6385</v>
      </c>
      <c r="F976" s="9"/>
      <c r="G976" s="9" t="s">
        <v>1703</v>
      </c>
      <c r="H976" s="9">
        <v>4</v>
      </c>
      <c r="I976" s="9" t="s">
        <v>6386</v>
      </c>
      <c r="J976" s="9" t="s">
        <v>6387</v>
      </c>
    </row>
    <row r="977" spans="1:10" x14ac:dyDescent="0.25">
      <c r="A977" s="9" t="s">
        <v>77</v>
      </c>
      <c r="B977" s="9" t="s">
        <v>6418</v>
      </c>
      <c r="C977" s="9" t="s">
        <v>55</v>
      </c>
      <c r="D977" s="9">
        <v>58.46</v>
      </c>
      <c r="E977" s="9" t="s">
        <v>6419</v>
      </c>
      <c r="F977" s="9"/>
      <c r="G977" s="9" t="s">
        <v>6420</v>
      </c>
      <c r="H977" s="9">
        <v>5227</v>
      </c>
      <c r="I977" s="9" t="s">
        <v>6421</v>
      </c>
      <c r="J977" s="9" t="s">
        <v>177</v>
      </c>
    </row>
    <row r="978" spans="1:10" x14ac:dyDescent="0.25">
      <c r="A978" s="11" t="s">
        <v>152</v>
      </c>
      <c r="B978" s="11" t="s">
        <v>6422</v>
      </c>
      <c r="C978" s="11" t="s">
        <v>12</v>
      </c>
      <c r="D978" s="11">
        <v>91.98</v>
      </c>
      <c r="E978" s="11" t="s">
        <v>6423</v>
      </c>
      <c r="F978" s="11"/>
      <c r="G978" s="11" t="s">
        <v>2057</v>
      </c>
      <c r="H978" s="11">
        <v>7</v>
      </c>
      <c r="I978" s="11" t="s">
        <v>6424</v>
      </c>
      <c r="J978" s="11" t="s">
        <v>6425</v>
      </c>
    </row>
    <row r="979" spans="1:10" x14ac:dyDescent="0.25">
      <c r="A979" s="11" t="s">
        <v>162</v>
      </c>
      <c r="B979" s="11" t="s">
        <v>6450</v>
      </c>
      <c r="C979" s="11" t="s">
        <v>55</v>
      </c>
      <c r="D979" s="11">
        <v>53.45</v>
      </c>
      <c r="E979" s="11" t="s">
        <v>6451</v>
      </c>
      <c r="F979" s="11"/>
      <c r="G979" s="11" t="s">
        <v>6452</v>
      </c>
      <c r="H979" s="11">
        <v>3787</v>
      </c>
      <c r="I979" s="11" t="s">
        <v>2374</v>
      </c>
      <c r="J979" s="11" t="s">
        <v>177</v>
      </c>
    </row>
    <row r="980" spans="1:10" x14ac:dyDescent="0.25">
      <c r="A980" s="9" t="s">
        <v>2838</v>
      </c>
      <c r="B980" s="9" t="s">
        <v>6496</v>
      </c>
      <c r="C980" s="9" t="s">
        <v>55</v>
      </c>
      <c r="D980" s="9">
        <v>39.99</v>
      </c>
      <c r="E980" s="9" t="s">
        <v>315</v>
      </c>
      <c r="F980" s="9"/>
      <c r="G980" s="9" t="s">
        <v>2112</v>
      </c>
      <c r="H980" s="9">
        <v>11</v>
      </c>
      <c r="I980" s="9" t="s">
        <v>6497</v>
      </c>
      <c r="J980" s="9" t="s">
        <v>6498</v>
      </c>
    </row>
    <row r="981" spans="1:10" x14ac:dyDescent="0.25">
      <c r="A981" s="9" t="s">
        <v>71</v>
      </c>
      <c r="B981" s="9" t="s">
        <v>6525</v>
      </c>
      <c r="C981" s="9" t="s">
        <v>55</v>
      </c>
      <c r="D981" s="9">
        <v>92</v>
      </c>
      <c r="E981" s="9" t="s">
        <v>4869</v>
      </c>
      <c r="F981" s="9"/>
      <c r="G981" s="9" t="s">
        <v>667</v>
      </c>
      <c r="H981" s="9">
        <v>9</v>
      </c>
      <c r="I981" s="9" t="s">
        <v>6526</v>
      </c>
      <c r="J981" s="9" t="s">
        <v>6244</v>
      </c>
    </row>
    <row r="982" spans="1:10" x14ac:dyDescent="0.25">
      <c r="A982" s="11" t="s">
        <v>6532</v>
      </c>
      <c r="B982" s="11" t="s">
        <v>6533</v>
      </c>
      <c r="C982" s="11" t="s">
        <v>55</v>
      </c>
      <c r="D982" s="11">
        <v>27.84</v>
      </c>
      <c r="E982" s="11" t="s">
        <v>6534</v>
      </c>
      <c r="F982" s="11"/>
      <c r="G982" s="11" t="s">
        <v>6535</v>
      </c>
      <c r="H982" s="11">
        <v>85</v>
      </c>
      <c r="I982" s="11" t="s">
        <v>6536</v>
      </c>
      <c r="J982" s="11" t="s">
        <v>230</v>
      </c>
    </row>
    <row r="983" spans="1:10" x14ac:dyDescent="0.25">
      <c r="A983" s="11" t="s">
        <v>47</v>
      </c>
      <c r="B983" s="11" t="s">
        <v>6540</v>
      </c>
      <c r="C983" s="11" t="s">
        <v>12</v>
      </c>
      <c r="D983" s="11">
        <v>99.49</v>
      </c>
      <c r="E983" s="11" t="s">
        <v>6541</v>
      </c>
      <c r="F983" s="11"/>
      <c r="G983" s="11" t="s">
        <v>3849</v>
      </c>
      <c r="H983" s="11">
        <v>3</v>
      </c>
      <c r="I983" s="11" t="s">
        <v>6542</v>
      </c>
      <c r="J983" s="11" t="s">
        <v>5045</v>
      </c>
    </row>
    <row r="984" spans="1:10" x14ac:dyDescent="0.25">
      <c r="A984" s="9" t="s">
        <v>1903</v>
      </c>
      <c r="B984" s="9" t="s">
        <v>6543</v>
      </c>
      <c r="C984" s="9" t="s">
        <v>385</v>
      </c>
      <c r="D984" s="9">
        <v>23.95</v>
      </c>
      <c r="E984" s="9" t="s">
        <v>3824</v>
      </c>
      <c r="F984" s="9"/>
      <c r="G984" s="9" t="s">
        <v>6544</v>
      </c>
      <c r="H984" s="9">
        <v>78</v>
      </c>
      <c r="I984" s="9" t="s">
        <v>6545</v>
      </c>
      <c r="J984" s="9" t="s">
        <v>754</v>
      </c>
    </row>
    <row r="985" spans="1:10" x14ac:dyDescent="0.25">
      <c r="A985" s="11" t="s">
        <v>902</v>
      </c>
      <c r="B985" s="11" t="s">
        <v>6585</v>
      </c>
      <c r="C985" s="11" t="s">
        <v>12</v>
      </c>
      <c r="D985" s="11">
        <v>52.94</v>
      </c>
      <c r="E985" s="11" t="s">
        <v>6586</v>
      </c>
      <c r="F985" s="11"/>
      <c r="G985" s="11" t="s">
        <v>6587</v>
      </c>
      <c r="H985" s="11">
        <v>100</v>
      </c>
      <c r="I985" s="11" t="s">
        <v>6588</v>
      </c>
      <c r="J985" s="11" t="s">
        <v>177</v>
      </c>
    </row>
    <row r="986" spans="1:10" x14ac:dyDescent="0.25">
      <c r="A986" s="9" t="s">
        <v>1334</v>
      </c>
      <c r="B986" s="9" t="s">
        <v>6642</v>
      </c>
      <c r="C986" s="9" t="s">
        <v>55</v>
      </c>
      <c r="D986" s="9">
        <v>50.79</v>
      </c>
      <c r="E986" s="9" t="s">
        <v>6643</v>
      </c>
      <c r="F986" s="9"/>
      <c r="G986" s="9" t="s">
        <v>6644</v>
      </c>
      <c r="H986" s="9">
        <v>7506</v>
      </c>
      <c r="I986" s="9" t="s">
        <v>955</v>
      </c>
      <c r="J986" s="9" t="s">
        <v>177</v>
      </c>
    </row>
    <row r="987" spans="1:10" x14ac:dyDescent="0.25">
      <c r="A987" s="9" t="s">
        <v>1891</v>
      </c>
      <c r="B987" s="9" t="s">
        <v>6684</v>
      </c>
      <c r="C987" s="9" t="s">
        <v>12</v>
      </c>
      <c r="D987" s="9">
        <v>188.3</v>
      </c>
      <c r="E987" s="9" t="s">
        <v>6685</v>
      </c>
      <c r="F987" s="9"/>
      <c r="G987" s="9" t="s">
        <v>6686</v>
      </c>
      <c r="H987" s="9">
        <v>266</v>
      </c>
      <c r="I987" s="9" t="s">
        <v>5089</v>
      </c>
      <c r="J987" s="9" t="s">
        <v>177</v>
      </c>
    </row>
    <row r="988" spans="1:10" x14ac:dyDescent="0.25">
      <c r="A988" s="9" t="s">
        <v>6678</v>
      </c>
      <c r="B988" s="9" t="s">
        <v>6697</v>
      </c>
      <c r="C988" s="9" t="s">
        <v>12</v>
      </c>
      <c r="D988" s="9">
        <v>70</v>
      </c>
      <c r="E988" s="9" t="s">
        <v>3703</v>
      </c>
      <c r="F988" s="9"/>
      <c r="G988" s="9" t="s">
        <v>2053</v>
      </c>
      <c r="H988" s="9">
        <v>2</v>
      </c>
      <c r="I988" s="9" t="s">
        <v>6698</v>
      </c>
      <c r="J988" s="9" t="s">
        <v>2574</v>
      </c>
    </row>
    <row r="989" spans="1:10" x14ac:dyDescent="0.25">
      <c r="A989" s="9" t="s">
        <v>71</v>
      </c>
      <c r="B989" s="9" t="s">
        <v>6735</v>
      </c>
      <c r="C989" s="9" t="s">
        <v>55</v>
      </c>
      <c r="D989" s="9">
        <v>178.99</v>
      </c>
      <c r="E989" s="9" t="s">
        <v>6736</v>
      </c>
      <c r="F989" s="9"/>
      <c r="G989" s="9" t="s">
        <v>6737</v>
      </c>
      <c r="H989" s="9">
        <v>77</v>
      </c>
      <c r="I989" s="9" t="s">
        <v>6738</v>
      </c>
      <c r="J989" s="9" t="s">
        <v>693</v>
      </c>
    </row>
    <row r="990" spans="1:10" x14ac:dyDescent="0.25">
      <c r="A990" s="11" t="s">
        <v>77</v>
      </c>
      <c r="B990" s="11" t="s">
        <v>6750</v>
      </c>
      <c r="C990" s="11" t="s">
        <v>55</v>
      </c>
      <c r="D990" s="11">
        <v>71.98</v>
      </c>
      <c r="E990" s="11" t="s">
        <v>6751</v>
      </c>
      <c r="F990" s="11"/>
      <c r="G990" s="11" t="s">
        <v>6752</v>
      </c>
      <c r="H990" s="11">
        <v>100</v>
      </c>
      <c r="I990" s="11" t="s">
        <v>6753</v>
      </c>
      <c r="J990" s="11" t="s">
        <v>230</v>
      </c>
    </row>
    <row r="991" spans="1:10" x14ac:dyDescent="0.25">
      <c r="A991" s="11" t="s">
        <v>6803</v>
      </c>
      <c r="B991" s="11" t="s">
        <v>6804</v>
      </c>
      <c r="C991" s="11" t="s">
        <v>55</v>
      </c>
      <c r="D991" s="11">
        <v>16.989999999999998</v>
      </c>
      <c r="E991" s="11" t="s">
        <v>2764</v>
      </c>
      <c r="F991" s="11"/>
      <c r="G991" s="11" t="s">
        <v>3849</v>
      </c>
      <c r="H991" s="11">
        <v>3</v>
      </c>
      <c r="I991" s="11" t="s">
        <v>6805</v>
      </c>
      <c r="J991" s="11" t="s">
        <v>6806</v>
      </c>
    </row>
    <row r="992" spans="1:10" x14ac:dyDescent="0.25">
      <c r="A992" s="9" t="s">
        <v>6288</v>
      </c>
      <c r="B992" s="9" t="s">
        <v>6807</v>
      </c>
      <c r="C992" s="9" t="s">
        <v>55</v>
      </c>
      <c r="D992" s="9">
        <v>29.78</v>
      </c>
      <c r="E992" s="9" t="s">
        <v>6808</v>
      </c>
      <c r="F992" s="9"/>
      <c r="G992" s="9" t="s">
        <v>6809</v>
      </c>
      <c r="H992" s="9">
        <v>604</v>
      </c>
      <c r="I992" s="9" t="s">
        <v>6810</v>
      </c>
      <c r="J992" s="9" t="s">
        <v>230</v>
      </c>
    </row>
    <row r="993" spans="1:10" x14ac:dyDescent="0.25">
      <c r="A993" s="9" t="s">
        <v>1891</v>
      </c>
      <c r="B993" s="9" t="s">
        <v>6815</v>
      </c>
      <c r="C993" s="9" t="s">
        <v>12</v>
      </c>
      <c r="D993" s="9">
        <v>180.17</v>
      </c>
      <c r="E993" s="9" t="s">
        <v>6816</v>
      </c>
      <c r="F993" s="9"/>
      <c r="G993" s="9" t="s">
        <v>6817</v>
      </c>
      <c r="H993" s="9">
        <v>327</v>
      </c>
      <c r="I993" s="9" t="s">
        <v>877</v>
      </c>
      <c r="J993" s="9" t="s">
        <v>177</v>
      </c>
    </row>
    <row r="994" spans="1:10" x14ac:dyDescent="0.25">
      <c r="A994" s="11" t="s">
        <v>2218</v>
      </c>
      <c r="B994" s="11" t="s">
        <v>6818</v>
      </c>
      <c r="C994" s="11" t="s">
        <v>12</v>
      </c>
      <c r="D994" s="11">
        <v>35.58</v>
      </c>
      <c r="E994" s="11" t="s">
        <v>6819</v>
      </c>
      <c r="F994" s="11"/>
      <c r="G994" s="11" t="s">
        <v>6820</v>
      </c>
      <c r="H994" s="11">
        <v>1024</v>
      </c>
      <c r="I994" s="11" t="s">
        <v>6821</v>
      </c>
      <c r="J994" s="11" t="s">
        <v>230</v>
      </c>
    </row>
    <row r="995" spans="1:10" x14ac:dyDescent="0.25">
      <c r="A995" s="11" t="s">
        <v>3482</v>
      </c>
      <c r="B995" s="11" t="s">
        <v>6867</v>
      </c>
      <c r="C995" s="11" t="s">
        <v>12</v>
      </c>
      <c r="D995" s="11">
        <v>24.99</v>
      </c>
      <c r="E995" s="11" t="s">
        <v>2789</v>
      </c>
      <c r="F995" s="11"/>
      <c r="G995" s="11" t="s">
        <v>2053</v>
      </c>
      <c r="H995" s="11">
        <v>2</v>
      </c>
      <c r="I995" s="11" t="s">
        <v>39</v>
      </c>
      <c r="J995" s="11" t="s">
        <v>6868</v>
      </c>
    </row>
    <row r="996" spans="1:10" x14ac:dyDescent="0.25">
      <c r="A996" s="11" t="s">
        <v>2266</v>
      </c>
      <c r="B996" s="11" t="s">
        <v>6880</v>
      </c>
      <c r="C996" s="11" t="s">
        <v>12</v>
      </c>
      <c r="D996" s="11">
        <v>250</v>
      </c>
      <c r="E996" s="11" t="s">
        <v>6881</v>
      </c>
      <c r="F996" s="11"/>
      <c r="G996" s="11" t="s">
        <v>39</v>
      </c>
      <c r="H996" s="11"/>
      <c r="I996" s="11" t="s">
        <v>39</v>
      </c>
      <c r="J996" s="11" t="s">
        <v>6882</v>
      </c>
    </row>
    <row r="997" spans="1:10" x14ac:dyDescent="0.25">
      <c r="A997" s="9" t="s">
        <v>626</v>
      </c>
      <c r="B997" s="9" t="s">
        <v>6939</v>
      </c>
      <c r="C997" s="9" t="s">
        <v>385</v>
      </c>
      <c r="D997" s="9">
        <v>17.170000000000002</v>
      </c>
      <c r="E997" s="9" t="s">
        <v>6940</v>
      </c>
      <c r="F997" s="9"/>
      <c r="G997" s="9" t="s">
        <v>1703</v>
      </c>
      <c r="H997" s="9">
        <v>4</v>
      </c>
      <c r="I997" s="9" t="s">
        <v>6941</v>
      </c>
      <c r="J997" s="9" t="s">
        <v>2624</v>
      </c>
    </row>
    <row r="998" spans="1:10" x14ac:dyDescent="0.25">
      <c r="A998" s="9" t="s">
        <v>77</v>
      </c>
      <c r="B998" s="9" t="s">
        <v>6945</v>
      </c>
      <c r="C998" s="9" t="s">
        <v>55</v>
      </c>
      <c r="D998" s="9">
        <v>68.3</v>
      </c>
      <c r="E998" s="9" t="s">
        <v>6946</v>
      </c>
      <c r="F998" s="9"/>
      <c r="G998" s="9" t="s">
        <v>6947</v>
      </c>
      <c r="H998" s="9">
        <v>137</v>
      </c>
      <c r="I998" s="9" t="s">
        <v>6948</v>
      </c>
      <c r="J998" s="9" t="s">
        <v>177</v>
      </c>
    </row>
    <row r="999" spans="1:10" x14ac:dyDescent="0.25">
      <c r="A999" s="11" t="s">
        <v>3676</v>
      </c>
      <c r="B999" s="11" t="s">
        <v>6956</v>
      </c>
      <c r="C999" s="11" t="s">
        <v>402</v>
      </c>
      <c r="D999" s="11">
        <v>10.91</v>
      </c>
      <c r="E999" s="11" t="s">
        <v>6957</v>
      </c>
      <c r="F999" s="11"/>
      <c r="G999" s="11" t="s">
        <v>6958</v>
      </c>
      <c r="H999" s="11">
        <v>654</v>
      </c>
      <c r="I999" s="11" t="s">
        <v>6959</v>
      </c>
      <c r="J999" s="11" t="s">
        <v>5311</v>
      </c>
    </row>
    <row r="1000" spans="1:10" x14ac:dyDescent="0.25">
      <c r="A1000" s="9" t="s">
        <v>3482</v>
      </c>
      <c r="B1000" s="9" t="s">
        <v>6985</v>
      </c>
      <c r="C1000" s="9" t="s">
        <v>510</v>
      </c>
      <c r="D1000" s="9">
        <v>19.899999999999999</v>
      </c>
      <c r="E1000" s="9" t="s">
        <v>2291</v>
      </c>
      <c r="F1000" s="9"/>
      <c r="G1000" s="9" t="s">
        <v>6986</v>
      </c>
      <c r="H1000" s="9">
        <v>331</v>
      </c>
      <c r="I1000" s="9" t="s">
        <v>6987</v>
      </c>
      <c r="J1000" s="9" t="s">
        <v>6988</v>
      </c>
    </row>
    <row r="1001" spans="1:10" x14ac:dyDescent="0.25">
      <c r="A1001" s="9" t="s">
        <v>6438</v>
      </c>
      <c r="B1001" s="9" t="s">
        <v>7170</v>
      </c>
      <c r="C1001" s="9" t="s">
        <v>385</v>
      </c>
      <c r="D1001" s="9">
        <v>20.48</v>
      </c>
      <c r="E1001" s="9" t="s">
        <v>1016</v>
      </c>
      <c r="F1001" s="9"/>
      <c r="G1001" s="9" t="s">
        <v>7171</v>
      </c>
      <c r="H1001" s="9">
        <v>2624</v>
      </c>
      <c r="I1001" s="9" t="s">
        <v>7172</v>
      </c>
      <c r="J1001" s="9" t="s">
        <v>177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3B77-A210-4E38-A01F-5D872ECB92ED}">
  <sheetPr codeName="Arkusz4"/>
  <dimension ref="A1:K2001"/>
  <sheetViews>
    <sheetView workbookViewId="0">
      <selection activeCell="O14" sqref="O14"/>
    </sheetView>
  </sheetViews>
  <sheetFormatPr defaultRowHeight="15" x14ac:dyDescent="0.25"/>
  <cols>
    <col min="5" max="5" width="20.28515625" customWidth="1"/>
    <col min="6" max="6" width="11.140625" customWidth="1"/>
    <col min="7" max="7" width="15" customWidth="1"/>
    <col min="9" max="9" width="14" customWidth="1"/>
    <col min="10" max="10" width="36.85546875" customWidth="1"/>
    <col min="11" max="11" width="9.42578125" customWidth="1"/>
  </cols>
  <sheetData>
    <row r="1" spans="1:1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5" t="s">
        <v>9</v>
      </c>
      <c r="K1" s="16" t="s">
        <v>7207</v>
      </c>
    </row>
    <row r="2" spans="1:11" x14ac:dyDescent="0.25">
      <c r="A2" s="3" t="s">
        <v>520</v>
      </c>
      <c r="B2" s="3" t="s">
        <v>2875</v>
      </c>
      <c r="C2" s="3" t="s">
        <v>12</v>
      </c>
      <c r="D2" s="3">
        <v>103.99</v>
      </c>
      <c r="E2" s="3" t="s">
        <v>2876</v>
      </c>
      <c r="F2" s="3">
        <v>2</v>
      </c>
      <c r="G2" s="3" t="s">
        <v>2877</v>
      </c>
      <c r="H2" s="3">
        <v>45</v>
      </c>
      <c r="I2" s="3" t="s">
        <v>2878</v>
      </c>
      <c r="J2" s="4" t="s">
        <v>266</v>
      </c>
      <c r="K2" s="8" t="s">
        <v>7208</v>
      </c>
    </row>
    <row r="3" spans="1:11" x14ac:dyDescent="0.25">
      <c r="A3" s="1" t="s">
        <v>1829</v>
      </c>
      <c r="B3" s="1" t="s">
        <v>2805</v>
      </c>
      <c r="C3" s="1" t="s">
        <v>12</v>
      </c>
      <c r="D3" s="1">
        <v>105.95</v>
      </c>
      <c r="E3" s="1" t="s">
        <v>2806</v>
      </c>
      <c r="F3" s="1">
        <v>2</v>
      </c>
      <c r="G3" s="1" t="s">
        <v>2807</v>
      </c>
      <c r="H3" s="1">
        <v>22</v>
      </c>
      <c r="I3" s="1" t="s">
        <v>2808</v>
      </c>
      <c r="J3" s="2" t="s">
        <v>661</v>
      </c>
      <c r="K3" s="8" t="s">
        <v>7208</v>
      </c>
    </row>
    <row r="4" spans="1:11" x14ac:dyDescent="0.25">
      <c r="A4" s="11" t="s">
        <v>1328</v>
      </c>
      <c r="B4" s="11" t="s">
        <v>6241</v>
      </c>
      <c r="C4" s="11" t="s">
        <v>212</v>
      </c>
      <c r="D4" s="11">
        <v>11.5</v>
      </c>
      <c r="E4" s="11" t="s">
        <v>6242</v>
      </c>
      <c r="F4" s="11">
        <v>2</v>
      </c>
      <c r="G4" s="11" t="s">
        <v>1500</v>
      </c>
      <c r="H4" s="11">
        <v>12</v>
      </c>
      <c r="I4" s="11" t="s">
        <v>6243</v>
      </c>
      <c r="J4" s="12" t="s">
        <v>6244</v>
      </c>
      <c r="K4" s="13" t="s">
        <v>7209</v>
      </c>
    </row>
    <row r="5" spans="1:11" x14ac:dyDescent="0.25">
      <c r="A5" s="3" t="s">
        <v>172</v>
      </c>
      <c r="B5" s="3" t="s">
        <v>1498</v>
      </c>
      <c r="C5" s="3" t="s">
        <v>12</v>
      </c>
      <c r="D5" s="3">
        <v>11.66</v>
      </c>
      <c r="E5" s="3" t="s">
        <v>1499</v>
      </c>
      <c r="F5" s="3">
        <v>2</v>
      </c>
      <c r="G5" s="3" t="s">
        <v>1500</v>
      </c>
      <c r="H5" s="3">
        <v>12</v>
      </c>
      <c r="I5" s="3" t="s">
        <v>1501</v>
      </c>
      <c r="J5" s="4" t="s">
        <v>1502</v>
      </c>
      <c r="K5" s="8" t="s">
        <v>7208</v>
      </c>
    </row>
    <row r="6" spans="1:11" x14ac:dyDescent="0.25">
      <c r="A6" s="11" t="s">
        <v>1891</v>
      </c>
      <c r="B6" s="11" t="s">
        <v>6253</v>
      </c>
      <c r="C6" s="11" t="s">
        <v>12</v>
      </c>
      <c r="D6" s="11">
        <v>11.99</v>
      </c>
      <c r="E6" s="11" t="s">
        <v>2215</v>
      </c>
      <c r="F6" s="11">
        <v>2</v>
      </c>
      <c r="G6" s="11" t="s">
        <v>6254</v>
      </c>
      <c r="H6" s="11">
        <v>39</v>
      </c>
      <c r="I6" s="11" t="s">
        <v>6255</v>
      </c>
      <c r="J6" s="12" t="s">
        <v>2404</v>
      </c>
      <c r="K6" s="13" t="s">
        <v>7209</v>
      </c>
    </row>
    <row r="7" spans="1:11" x14ac:dyDescent="0.25">
      <c r="A7" s="3" t="s">
        <v>172</v>
      </c>
      <c r="B7" s="3" t="s">
        <v>2163</v>
      </c>
      <c r="C7" s="3" t="s">
        <v>510</v>
      </c>
      <c r="D7" s="3">
        <v>11.99</v>
      </c>
      <c r="E7" s="3" t="s">
        <v>2164</v>
      </c>
      <c r="F7" s="3">
        <v>2</v>
      </c>
      <c r="G7" s="3" t="s">
        <v>1963</v>
      </c>
      <c r="H7" s="3">
        <v>8</v>
      </c>
      <c r="I7" s="3" t="s">
        <v>39</v>
      </c>
      <c r="J7" s="4" t="s">
        <v>2165</v>
      </c>
      <c r="K7" s="8" t="s">
        <v>7208</v>
      </c>
    </row>
    <row r="8" spans="1:11" x14ac:dyDescent="0.25">
      <c r="A8" s="1" t="s">
        <v>1328</v>
      </c>
      <c r="B8" s="1" t="s">
        <v>1329</v>
      </c>
      <c r="C8" s="1" t="s">
        <v>12</v>
      </c>
      <c r="D8" s="1">
        <v>119</v>
      </c>
      <c r="E8" s="1" t="s">
        <v>1330</v>
      </c>
      <c r="F8" s="1">
        <v>2</v>
      </c>
      <c r="G8" s="1" t="s">
        <v>1331</v>
      </c>
      <c r="H8" s="1">
        <v>7</v>
      </c>
      <c r="I8" s="1" t="s">
        <v>1332</v>
      </c>
      <c r="J8" s="2" t="s">
        <v>1333</v>
      </c>
      <c r="K8" s="8" t="s">
        <v>7208</v>
      </c>
    </row>
    <row r="9" spans="1:11" x14ac:dyDescent="0.25">
      <c r="A9" s="11" t="s">
        <v>1328</v>
      </c>
      <c r="B9" s="11" t="s">
        <v>6494</v>
      </c>
      <c r="C9" s="11" t="s">
        <v>55</v>
      </c>
      <c r="D9" s="11">
        <v>12</v>
      </c>
      <c r="E9" s="11" t="s">
        <v>213</v>
      </c>
      <c r="F9" s="11">
        <v>2</v>
      </c>
      <c r="G9" s="11" t="s">
        <v>988</v>
      </c>
      <c r="H9" s="11">
        <v>11</v>
      </c>
      <c r="I9" s="11" t="s">
        <v>6495</v>
      </c>
      <c r="J9" s="12" t="s">
        <v>6244</v>
      </c>
      <c r="K9" s="13" t="s">
        <v>7209</v>
      </c>
    </row>
    <row r="10" spans="1:11" x14ac:dyDescent="0.25">
      <c r="A10" s="9" t="s">
        <v>162</v>
      </c>
      <c r="B10" s="9" t="s">
        <v>6583</v>
      </c>
      <c r="C10" s="9" t="s">
        <v>12</v>
      </c>
      <c r="D10" s="9">
        <v>124.99</v>
      </c>
      <c r="E10" s="9" t="s">
        <v>3848</v>
      </c>
      <c r="F10" s="9">
        <v>2</v>
      </c>
      <c r="G10" s="9" t="s">
        <v>1257</v>
      </c>
      <c r="H10" s="9">
        <v>13</v>
      </c>
      <c r="I10" s="9" t="s">
        <v>6584</v>
      </c>
      <c r="J10" s="10" t="s">
        <v>3448</v>
      </c>
      <c r="K10" s="13" t="s">
        <v>7209</v>
      </c>
    </row>
    <row r="11" spans="1:11" x14ac:dyDescent="0.25">
      <c r="A11" s="1" t="s">
        <v>1999</v>
      </c>
      <c r="B11" s="1" t="s">
        <v>2000</v>
      </c>
      <c r="C11" s="1" t="s">
        <v>385</v>
      </c>
      <c r="D11" s="1">
        <v>14.7</v>
      </c>
      <c r="E11" s="1" t="s">
        <v>2001</v>
      </c>
      <c r="F11" s="1">
        <v>2</v>
      </c>
      <c r="G11" s="1" t="s">
        <v>2002</v>
      </c>
      <c r="H11" s="1">
        <v>169</v>
      </c>
      <c r="I11" s="1" t="s">
        <v>2003</v>
      </c>
      <c r="J11" s="2" t="s">
        <v>177</v>
      </c>
      <c r="K11" s="8" t="s">
        <v>7208</v>
      </c>
    </row>
    <row r="12" spans="1:11" x14ac:dyDescent="0.25">
      <c r="A12" s="9" t="s">
        <v>2141</v>
      </c>
      <c r="B12" s="9" t="s">
        <v>7057</v>
      </c>
      <c r="C12" s="9" t="s">
        <v>55</v>
      </c>
      <c r="D12" s="9">
        <v>15</v>
      </c>
      <c r="E12" s="9" t="s">
        <v>1516</v>
      </c>
      <c r="F12" s="9">
        <v>2</v>
      </c>
      <c r="G12" s="9" t="s">
        <v>737</v>
      </c>
      <c r="H12" s="9">
        <v>3</v>
      </c>
      <c r="I12" s="9" t="s">
        <v>7058</v>
      </c>
      <c r="J12" s="10" t="s">
        <v>285</v>
      </c>
      <c r="K12" s="13" t="s">
        <v>7209</v>
      </c>
    </row>
    <row r="13" spans="1:11" x14ac:dyDescent="0.25">
      <c r="A13" s="11" t="s">
        <v>5772</v>
      </c>
      <c r="B13" s="11" t="s">
        <v>6009</v>
      </c>
      <c r="C13" s="11" t="s">
        <v>657</v>
      </c>
      <c r="D13" s="11">
        <v>18.79</v>
      </c>
      <c r="E13" s="11" t="s">
        <v>957</v>
      </c>
      <c r="F13" s="11">
        <v>2</v>
      </c>
      <c r="G13" s="11" t="s">
        <v>6010</v>
      </c>
      <c r="H13" s="11">
        <v>9</v>
      </c>
      <c r="I13" s="11" t="s">
        <v>6011</v>
      </c>
      <c r="J13" s="12" t="s">
        <v>661</v>
      </c>
      <c r="K13" s="13" t="s">
        <v>7209</v>
      </c>
    </row>
    <row r="14" spans="1:11" x14ac:dyDescent="0.25">
      <c r="A14" s="9" t="s">
        <v>4318</v>
      </c>
      <c r="B14" s="9" t="s">
        <v>4319</v>
      </c>
      <c r="C14" s="9" t="s">
        <v>12</v>
      </c>
      <c r="D14" s="9">
        <v>189.99</v>
      </c>
      <c r="E14" s="9" t="s">
        <v>4320</v>
      </c>
      <c r="F14" s="9">
        <v>2</v>
      </c>
      <c r="G14" s="9" t="s">
        <v>4321</v>
      </c>
      <c r="H14" s="9">
        <v>32</v>
      </c>
      <c r="I14" s="9" t="s">
        <v>4322</v>
      </c>
      <c r="J14" s="10" t="s">
        <v>4323</v>
      </c>
      <c r="K14" s="13" t="s">
        <v>7209</v>
      </c>
    </row>
    <row r="15" spans="1:11" x14ac:dyDescent="0.25">
      <c r="A15" s="9" t="s">
        <v>5890</v>
      </c>
      <c r="B15" s="9" t="s">
        <v>5891</v>
      </c>
      <c r="C15" s="9" t="s">
        <v>385</v>
      </c>
      <c r="D15" s="9">
        <v>19.989999999999998</v>
      </c>
      <c r="E15" s="9" t="s">
        <v>3890</v>
      </c>
      <c r="F15" s="9">
        <v>2</v>
      </c>
      <c r="G15" s="9" t="s">
        <v>5892</v>
      </c>
      <c r="H15" s="9">
        <v>132</v>
      </c>
      <c r="I15" s="9" t="s">
        <v>5893</v>
      </c>
      <c r="J15" s="10" t="s">
        <v>2864</v>
      </c>
      <c r="K15" s="13" t="s">
        <v>7209</v>
      </c>
    </row>
    <row r="16" spans="1:11" x14ac:dyDescent="0.25">
      <c r="A16" s="1" t="s">
        <v>418</v>
      </c>
      <c r="B16" s="1" t="s">
        <v>1178</v>
      </c>
      <c r="C16" s="1" t="s">
        <v>12</v>
      </c>
      <c r="D16" s="1">
        <v>20</v>
      </c>
      <c r="E16" s="1" t="s">
        <v>1010</v>
      </c>
      <c r="F16" s="1">
        <v>2</v>
      </c>
      <c r="G16" s="1" t="s">
        <v>1179</v>
      </c>
      <c r="H16" s="1">
        <v>41</v>
      </c>
      <c r="I16" s="1" t="s">
        <v>1180</v>
      </c>
      <c r="J16" s="2" t="s">
        <v>422</v>
      </c>
      <c r="K16" s="8" t="s">
        <v>7208</v>
      </c>
    </row>
    <row r="17" spans="1:11" x14ac:dyDescent="0.25">
      <c r="A17" s="11" t="s">
        <v>200</v>
      </c>
      <c r="B17" s="11" t="s">
        <v>4723</v>
      </c>
      <c r="C17" s="11" t="s">
        <v>341</v>
      </c>
      <c r="D17" s="11">
        <v>202.95</v>
      </c>
      <c r="E17" s="11" t="s">
        <v>4724</v>
      </c>
      <c r="F17" s="11">
        <v>2</v>
      </c>
      <c r="G17" s="11" t="s">
        <v>4725</v>
      </c>
      <c r="H17" s="11">
        <v>18</v>
      </c>
      <c r="I17" s="11" t="s">
        <v>4726</v>
      </c>
      <c r="J17" s="12" t="s">
        <v>96</v>
      </c>
      <c r="K17" s="13" t="s">
        <v>7209</v>
      </c>
    </row>
    <row r="18" spans="1:11" x14ac:dyDescent="0.25">
      <c r="A18" s="1" t="s">
        <v>508</v>
      </c>
      <c r="B18" s="1" t="s">
        <v>509</v>
      </c>
      <c r="C18" s="1" t="s">
        <v>510</v>
      </c>
      <c r="D18" s="1">
        <v>21.27</v>
      </c>
      <c r="E18" s="1" t="s">
        <v>511</v>
      </c>
      <c r="F18" s="1">
        <v>2</v>
      </c>
      <c r="G18" s="1" t="s">
        <v>512</v>
      </c>
      <c r="H18" s="1">
        <v>61</v>
      </c>
      <c r="I18" s="1" t="s">
        <v>513</v>
      </c>
      <c r="J18" s="2" t="s">
        <v>514</v>
      </c>
      <c r="K18" s="8" t="s">
        <v>7208</v>
      </c>
    </row>
    <row r="19" spans="1:11" x14ac:dyDescent="0.25">
      <c r="A19" s="9" t="s">
        <v>4081</v>
      </c>
      <c r="B19" s="9" t="s">
        <v>4297</v>
      </c>
      <c r="C19" s="9" t="s">
        <v>55</v>
      </c>
      <c r="D19" s="9">
        <v>24.5</v>
      </c>
      <c r="E19" s="9" t="s">
        <v>1676</v>
      </c>
      <c r="F19" s="9">
        <v>2</v>
      </c>
      <c r="G19" s="9" t="s">
        <v>1400</v>
      </c>
      <c r="H19" s="9">
        <v>4</v>
      </c>
      <c r="I19" s="9" t="s">
        <v>4298</v>
      </c>
      <c r="J19" s="10" t="s">
        <v>4204</v>
      </c>
      <c r="K19" s="13" t="s">
        <v>7209</v>
      </c>
    </row>
    <row r="20" spans="1:11" x14ac:dyDescent="0.25">
      <c r="A20" s="1" t="s">
        <v>1328</v>
      </c>
      <c r="B20" s="1" t="s">
        <v>3324</v>
      </c>
      <c r="C20" s="1" t="s">
        <v>12</v>
      </c>
      <c r="D20" s="1">
        <v>27</v>
      </c>
      <c r="E20" s="1" t="s">
        <v>3325</v>
      </c>
      <c r="F20" s="1">
        <v>2</v>
      </c>
      <c r="G20" s="1" t="s">
        <v>1963</v>
      </c>
      <c r="H20" s="1">
        <v>8</v>
      </c>
      <c r="I20" s="1" t="s">
        <v>39</v>
      </c>
      <c r="J20" s="2" t="s">
        <v>3326</v>
      </c>
      <c r="K20" s="8" t="s">
        <v>7208</v>
      </c>
    </row>
    <row r="21" spans="1:11" x14ac:dyDescent="0.25">
      <c r="A21" s="1" t="s">
        <v>162</v>
      </c>
      <c r="B21" s="1" t="s">
        <v>354</v>
      </c>
      <c r="C21" s="1" t="s">
        <v>55</v>
      </c>
      <c r="D21" s="1">
        <v>27.9</v>
      </c>
      <c r="E21" s="1" t="s">
        <v>355</v>
      </c>
      <c r="F21" s="1">
        <v>2</v>
      </c>
      <c r="G21" s="1" t="s">
        <v>356</v>
      </c>
      <c r="H21" s="1">
        <v>118</v>
      </c>
      <c r="I21" s="1" t="s">
        <v>357</v>
      </c>
      <c r="J21" s="2" t="s">
        <v>46</v>
      </c>
      <c r="K21" s="8" t="s">
        <v>7208</v>
      </c>
    </row>
    <row r="22" spans="1:11" x14ac:dyDescent="0.25">
      <c r="A22" s="3" t="s">
        <v>162</v>
      </c>
      <c r="B22" s="3" t="s">
        <v>3253</v>
      </c>
      <c r="C22" s="3" t="s">
        <v>55</v>
      </c>
      <c r="D22" s="3">
        <v>27.99</v>
      </c>
      <c r="E22" s="3" t="s">
        <v>2249</v>
      </c>
      <c r="F22" s="3">
        <v>2</v>
      </c>
      <c r="G22" s="3" t="s">
        <v>1963</v>
      </c>
      <c r="H22" s="3">
        <v>8</v>
      </c>
      <c r="I22" s="3" t="s">
        <v>3254</v>
      </c>
      <c r="J22" s="4" t="s">
        <v>458</v>
      </c>
      <c r="K22" s="8" t="s">
        <v>7208</v>
      </c>
    </row>
    <row r="23" spans="1:11" x14ac:dyDescent="0.25">
      <c r="A23" s="3" t="s">
        <v>594</v>
      </c>
      <c r="B23" s="3" t="s">
        <v>595</v>
      </c>
      <c r="C23" s="3" t="s">
        <v>233</v>
      </c>
      <c r="D23" s="3">
        <v>28</v>
      </c>
      <c r="E23" s="3" t="s">
        <v>596</v>
      </c>
      <c r="F23" s="3">
        <v>2</v>
      </c>
      <c r="G23" s="3" t="s">
        <v>597</v>
      </c>
      <c r="H23" s="3"/>
      <c r="I23" s="3" t="s">
        <v>39</v>
      </c>
      <c r="J23" s="4" t="s">
        <v>598</v>
      </c>
      <c r="K23" s="8" t="s">
        <v>7208</v>
      </c>
    </row>
    <row r="24" spans="1:11" x14ac:dyDescent="0.25">
      <c r="A24" s="9" t="s">
        <v>807</v>
      </c>
      <c r="B24" s="9" t="s">
        <v>6571</v>
      </c>
      <c r="C24" s="9" t="s">
        <v>12</v>
      </c>
      <c r="D24" s="9">
        <v>29.03</v>
      </c>
      <c r="E24" s="9" t="s">
        <v>6572</v>
      </c>
      <c r="F24" s="9">
        <v>2</v>
      </c>
      <c r="G24" s="9" t="s">
        <v>988</v>
      </c>
      <c r="H24" s="9">
        <v>11</v>
      </c>
      <c r="I24" s="9" t="s">
        <v>6573</v>
      </c>
      <c r="J24" s="10" t="s">
        <v>177</v>
      </c>
      <c r="K24" s="13" t="s">
        <v>7209</v>
      </c>
    </row>
    <row r="25" spans="1:11" x14ac:dyDescent="0.25">
      <c r="A25" s="1" t="s">
        <v>220</v>
      </c>
      <c r="B25" s="1" t="s">
        <v>1011</v>
      </c>
      <c r="C25" s="1" t="s">
        <v>12</v>
      </c>
      <c r="D25" s="1">
        <v>29.99</v>
      </c>
      <c r="E25" s="1" t="s">
        <v>37</v>
      </c>
      <c r="F25" s="1">
        <v>2</v>
      </c>
      <c r="G25" s="1" t="s">
        <v>1012</v>
      </c>
      <c r="H25" s="1">
        <v>62</v>
      </c>
      <c r="I25" s="1" t="s">
        <v>1013</v>
      </c>
      <c r="J25" s="2" t="s">
        <v>1014</v>
      </c>
      <c r="K25" s="8" t="s">
        <v>7208</v>
      </c>
    </row>
    <row r="26" spans="1:11" x14ac:dyDescent="0.25">
      <c r="A26" s="9" t="s">
        <v>6167</v>
      </c>
      <c r="B26" s="9" t="s">
        <v>6168</v>
      </c>
      <c r="C26" s="9" t="s">
        <v>385</v>
      </c>
      <c r="D26" s="9">
        <v>30</v>
      </c>
      <c r="E26" s="9" t="s">
        <v>757</v>
      </c>
      <c r="F26" s="9">
        <v>2</v>
      </c>
      <c r="G26" s="9" t="s">
        <v>4511</v>
      </c>
      <c r="H26" s="9">
        <v>24</v>
      </c>
      <c r="I26" s="9" t="s">
        <v>6169</v>
      </c>
      <c r="J26" s="10" t="s">
        <v>6170</v>
      </c>
      <c r="K26" s="13" t="s">
        <v>7209</v>
      </c>
    </row>
    <row r="27" spans="1:11" x14ac:dyDescent="0.25">
      <c r="A27" s="11" t="s">
        <v>53</v>
      </c>
      <c r="B27" s="11" t="s">
        <v>4313</v>
      </c>
      <c r="C27" s="11" t="s">
        <v>55</v>
      </c>
      <c r="D27" s="11">
        <v>30</v>
      </c>
      <c r="E27" s="11" t="s">
        <v>4314</v>
      </c>
      <c r="F27" s="11">
        <v>2</v>
      </c>
      <c r="G27" s="11" t="s">
        <v>4315</v>
      </c>
      <c r="H27" s="11">
        <v>270</v>
      </c>
      <c r="I27" s="11" t="s">
        <v>4316</v>
      </c>
      <c r="J27" s="12" t="s">
        <v>4317</v>
      </c>
      <c r="K27" s="13" t="s">
        <v>7209</v>
      </c>
    </row>
    <row r="28" spans="1:11" x14ac:dyDescent="0.25">
      <c r="A28" s="3" t="s">
        <v>135</v>
      </c>
      <c r="B28" s="3" t="s">
        <v>3900</v>
      </c>
      <c r="C28" s="3" t="s">
        <v>3901</v>
      </c>
      <c r="D28" s="3">
        <v>30.96</v>
      </c>
      <c r="E28" s="3" t="s">
        <v>3902</v>
      </c>
      <c r="F28" s="3">
        <v>2</v>
      </c>
      <c r="G28" s="3" t="s">
        <v>737</v>
      </c>
      <c r="H28" s="3">
        <v>3</v>
      </c>
      <c r="I28" s="3" t="s">
        <v>3903</v>
      </c>
      <c r="J28" s="4" t="s">
        <v>70</v>
      </c>
      <c r="K28" s="8" t="s">
        <v>7208</v>
      </c>
    </row>
    <row r="29" spans="1:11" x14ac:dyDescent="0.25">
      <c r="A29" s="9" t="s">
        <v>4603</v>
      </c>
      <c r="B29" s="9" t="s">
        <v>5019</v>
      </c>
      <c r="C29" s="9" t="s">
        <v>385</v>
      </c>
      <c r="D29" s="9">
        <v>31.95</v>
      </c>
      <c r="E29" s="9" t="s">
        <v>2466</v>
      </c>
      <c r="F29" s="9">
        <v>2</v>
      </c>
      <c r="G29" s="9" t="s">
        <v>1159</v>
      </c>
      <c r="H29" s="9">
        <v>10</v>
      </c>
      <c r="I29" s="9" t="s">
        <v>5020</v>
      </c>
      <c r="J29" s="10" t="s">
        <v>986</v>
      </c>
      <c r="K29" s="13" t="s">
        <v>7209</v>
      </c>
    </row>
    <row r="30" spans="1:11" x14ac:dyDescent="0.25">
      <c r="A30" s="9" t="s">
        <v>319</v>
      </c>
      <c r="B30" s="9" t="s">
        <v>6012</v>
      </c>
      <c r="C30" s="9" t="s">
        <v>55</v>
      </c>
      <c r="D30" s="9">
        <v>32.99</v>
      </c>
      <c r="E30" s="9" t="s">
        <v>3306</v>
      </c>
      <c r="F30" s="9">
        <v>2</v>
      </c>
      <c r="G30" s="9" t="s">
        <v>737</v>
      </c>
      <c r="H30" s="9">
        <v>3</v>
      </c>
      <c r="I30" s="9" t="s">
        <v>6013</v>
      </c>
      <c r="J30" s="10" t="s">
        <v>70</v>
      </c>
      <c r="K30" s="13" t="s">
        <v>7209</v>
      </c>
    </row>
    <row r="31" spans="1:11" x14ac:dyDescent="0.25">
      <c r="A31" s="11" t="s">
        <v>1039</v>
      </c>
      <c r="B31" s="11" t="s">
        <v>6087</v>
      </c>
      <c r="C31" s="11" t="s">
        <v>12</v>
      </c>
      <c r="D31" s="11">
        <v>34.5</v>
      </c>
      <c r="E31" s="11" t="s">
        <v>6088</v>
      </c>
      <c r="F31" s="11">
        <v>2</v>
      </c>
      <c r="G31" s="11" t="s">
        <v>252</v>
      </c>
      <c r="H31" s="11">
        <v>16</v>
      </c>
      <c r="I31" s="11" t="s">
        <v>6089</v>
      </c>
      <c r="J31" s="12" t="s">
        <v>230</v>
      </c>
      <c r="K31" s="13" t="s">
        <v>7209</v>
      </c>
    </row>
    <row r="32" spans="1:11" x14ac:dyDescent="0.25">
      <c r="A32" s="3" t="s">
        <v>2148</v>
      </c>
      <c r="B32" s="3" t="s">
        <v>2149</v>
      </c>
      <c r="C32" s="3" t="s">
        <v>12</v>
      </c>
      <c r="D32" s="3">
        <v>34.950000000000003</v>
      </c>
      <c r="E32" s="3" t="s">
        <v>2150</v>
      </c>
      <c r="F32" s="3">
        <v>2</v>
      </c>
      <c r="G32" s="3" t="s">
        <v>252</v>
      </c>
      <c r="H32" s="3">
        <v>16</v>
      </c>
      <c r="I32" s="3" t="s">
        <v>2151</v>
      </c>
      <c r="J32" s="4" t="s">
        <v>1289</v>
      </c>
      <c r="K32" s="8" t="s">
        <v>7208</v>
      </c>
    </row>
    <row r="33" spans="1:11" x14ac:dyDescent="0.25">
      <c r="A33" s="3" t="s">
        <v>1903</v>
      </c>
      <c r="B33" s="3" t="s">
        <v>3194</v>
      </c>
      <c r="C33" s="3" t="s">
        <v>55</v>
      </c>
      <c r="D33" s="3">
        <v>34.99</v>
      </c>
      <c r="E33" s="3" t="s">
        <v>2241</v>
      </c>
      <c r="F33" s="3">
        <v>2</v>
      </c>
      <c r="G33" s="3" t="s">
        <v>1963</v>
      </c>
      <c r="H33" s="3">
        <v>8</v>
      </c>
      <c r="I33" s="3" t="s">
        <v>3195</v>
      </c>
      <c r="J33" s="4" t="s">
        <v>1492</v>
      </c>
      <c r="K33" s="8" t="s">
        <v>7208</v>
      </c>
    </row>
    <row r="34" spans="1:11" x14ac:dyDescent="0.25">
      <c r="A34" s="9" t="s">
        <v>3482</v>
      </c>
      <c r="B34" s="9" t="s">
        <v>6225</v>
      </c>
      <c r="C34" s="9" t="s">
        <v>385</v>
      </c>
      <c r="D34" s="9">
        <v>35</v>
      </c>
      <c r="E34" s="9" t="s">
        <v>6226</v>
      </c>
      <c r="F34" s="9">
        <v>2</v>
      </c>
      <c r="G34" s="9" t="s">
        <v>1963</v>
      </c>
      <c r="H34" s="9">
        <v>8</v>
      </c>
      <c r="I34" s="9" t="s">
        <v>39</v>
      </c>
      <c r="J34" s="10" t="s">
        <v>6227</v>
      </c>
      <c r="K34" s="13" t="s">
        <v>7209</v>
      </c>
    </row>
    <row r="35" spans="1:11" x14ac:dyDescent="0.25">
      <c r="A35" s="9" t="s">
        <v>53</v>
      </c>
      <c r="B35" s="9" t="s">
        <v>3993</v>
      </c>
      <c r="C35" s="9" t="s">
        <v>55</v>
      </c>
      <c r="D35" s="9">
        <v>35.99</v>
      </c>
      <c r="E35" s="9" t="s">
        <v>3994</v>
      </c>
      <c r="F35" s="9">
        <v>2</v>
      </c>
      <c r="G35" s="9" t="s">
        <v>3995</v>
      </c>
      <c r="H35" s="9">
        <v>43</v>
      </c>
      <c r="I35" s="9" t="s">
        <v>3996</v>
      </c>
      <c r="J35" s="10" t="s">
        <v>3997</v>
      </c>
      <c r="K35" s="13" t="s">
        <v>7209</v>
      </c>
    </row>
    <row r="36" spans="1:11" x14ac:dyDescent="0.25">
      <c r="A36" s="9" t="s">
        <v>162</v>
      </c>
      <c r="B36" s="9" t="s">
        <v>4386</v>
      </c>
      <c r="C36" s="9" t="s">
        <v>55</v>
      </c>
      <c r="D36" s="9">
        <v>36.99</v>
      </c>
      <c r="E36" s="9" t="s">
        <v>4387</v>
      </c>
      <c r="F36" s="9">
        <v>2</v>
      </c>
      <c r="G36" s="9" t="s">
        <v>4388</v>
      </c>
      <c r="H36" s="9">
        <v>98</v>
      </c>
      <c r="I36" s="9" t="s">
        <v>4389</v>
      </c>
      <c r="J36" s="10" t="s">
        <v>219</v>
      </c>
      <c r="K36" s="13" t="s">
        <v>7209</v>
      </c>
    </row>
    <row r="37" spans="1:11" x14ac:dyDescent="0.25">
      <c r="A37" s="3" t="s">
        <v>418</v>
      </c>
      <c r="B37" s="3" t="s">
        <v>1961</v>
      </c>
      <c r="C37" s="3" t="s">
        <v>12</v>
      </c>
      <c r="D37" s="3">
        <v>38</v>
      </c>
      <c r="E37" s="3" t="s">
        <v>1962</v>
      </c>
      <c r="F37" s="3">
        <v>2</v>
      </c>
      <c r="G37" s="3" t="s">
        <v>1963</v>
      </c>
      <c r="H37" s="3">
        <v>8</v>
      </c>
      <c r="I37" s="3" t="s">
        <v>39</v>
      </c>
      <c r="J37" s="4" t="s">
        <v>1964</v>
      </c>
      <c r="K37" s="8" t="s">
        <v>7208</v>
      </c>
    </row>
    <row r="38" spans="1:11" x14ac:dyDescent="0.25">
      <c r="A38" s="11" t="s">
        <v>4081</v>
      </c>
      <c r="B38" s="11" t="s">
        <v>6272</v>
      </c>
      <c r="C38" s="11" t="s">
        <v>55</v>
      </c>
      <c r="D38" s="11">
        <v>38.99</v>
      </c>
      <c r="E38" s="11" t="s">
        <v>1205</v>
      </c>
      <c r="F38" s="11">
        <v>2</v>
      </c>
      <c r="G38" s="11" t="s">
        <v>1179</v>
      </c>
      <c r="H38" s="11">
        <v>41</v>
      </c>
      <c r="I38" s="11" t="s">
        <v>6273</v>
      </c>
      <c r="J38" s="12" t="s">
        <v>3454</v>
      </c>
      <c r="K38" s="13" t="s">
        <v>7209</v>
      </c>
    </row>
    <row r="39" spans="1:11" x14ac:dyDescent="0.25">
      <c r="A39" s="11" t="s">
        <v>1829</v>
      </c>
      <c r="B39" s="11" t="s">
        <v>7199</v>
      </c>
      <c r="C39" s="11" t="s">
        <v>55</v>
      </c>
      <c r="D39" s="11">
        <v>39.99</v>
      </c>
      <c r="E39" s="11" t="s">
        <v>73</v>
      </c>
      <c r="F39" s="11">
        <v>2</v>
      </c>
      <c r="G39" s="11" t="s">
        <v>7200</v>
      </c>
      <c r="H39" s="11">
        <v>305</v>
      </c>
      <c r="I39" s="11" t="s">
        <v>7201</v>
      </c>
      <c r="J39" s="12" t="s">
        <v>64</v>
      </c>
      <c r="K39" s="13" t="s">
        <v>7209</v>
      </c>
    </row>
    <row r="40" spans="1:11" x14ac:dyDescent="0.25">
      <c r="A40" s="3" t="s">
        <v>162</v>
      </c>
      <c r="B40" s="3" t="s">
        <v>3672</v>
      </c>
      <c r="C40" s="3" t="s">
        <v>12</v>
      </c>
      <c r="D40" s="3">
        <v>41.34</v>
      </c>
      <c r="E40" s="3" t="s">
        <v>3673</v>
      </c>
      <c r="F40" s="3">
        <v>2</v>
      </c>
      <c r="G40" s="3" t="s">
        <v>3674</v>
      </c>
      <c r="H40" s="3">
        <v>171</v>
      </c>
      <c r="I40" s="3" t="s">
        <v>3675</v>
      </c>
      <c r="J40" s="4" t="s">
        <v>177</v>
      </c>
      <c r="K40" s="8" t="s">
        <v>7208</v>
      </c>
    </row>
    <row r="41" spans="1:11" x14ac:dyDescent="0.25">
      <c r="A41" s="9" t="s">
        <v>6024</v>
      </c>
      <c r="B41" s="9" t="s">
        <v>6025</v>
      </c>
      <c r="C41" s="9" t="s">
        <v>55</v>
      </c>
      <c r="D41" s="9">
        <v>41.79</v>
      </c>
      <c r="E41" s="9" t="s">
        <v>6026</v>
      </c>
      <c r="F41" s="9">
        <v>2</v>
      </c>
      <c r="G41" s="9" t="s">
        <v>6027</v>
      </c>
      <c r="H41" s="9">
        <v>174</v>
      </c>
      <c r="I41" s="9" t="s">
        <v>6028</v>
      </c>
      <c r="J41" s="10" t="s">
        <v>64</v>
      </c>
      <c r="K41" s="13" t="s">
        <v>7209</v>
      </c>
    </row>
    <row r="42" spans="1:11" x14ac:dyDescent="0.25">
      <c r="A42" s="3" t="s">
        <v>525</v>
      </c>
      <c r="B42" s="3" t="s">
        <v>3452</v>
      </c>
      <c r="C42" s="3" t="s">
        <v>12</v>
      </c>
      <c r="D42" s="3">
        <v>41.99</v>
      </c>
      <c r="E42" s="3" t="s">
        <v>804</v>
      </c>
      <c r="F42" s="3">
        <v>2</v>
      </c>
      <c r="G42" s="3" t="s">
        <v>737</v>
      </c>
      <c r="H42" s="3">
        <v>3</v>
      </c>
      <c r="I42" s="3" t="s">
        <v>3453</v>
      </c>
      <c r="J42" s="4" t="s">
        <v>3454</v>
      </c>
      <c r="K42" s="8" t="s">
        <v>7208</v>
      </c>
    </row>
    <row r="43" spans="1:11" x14ac:dyDescent="0.25">
      <c r="A43" s="9" t="s">
        <v>4081</v>
      </c>
      <c r="B43" s="9" t="s">
        <v>4426</v>
      </c>
      <c r="C43" s="9" t="s">
        <v>55</v>
      </c>
      <c r="D43" s="9">
        <v>41.99</v>
      </c>
      <c r="E43" s="9" t="s">
        <v>804</v>
      </c>
      <c r="F43" s="9">
        <v>2</v>
      </c>
      <c r="G43" s="9" t="s">
        <v>4427</v>
      </c>
      <c r="H43" s="9">
        <v>38</v>
      </c>
      <c r="I43" s="9" t="s">
        <v>4428</v>
      </c>
      <c r="J43" s="10" t="s">
        <v>1342</v>
      </c>
      <c r="K43" s="13" t="s">
        <v>7209</v>
      </c>
    </row>
    <row r="44" spans="1:11" x14ac:dyDescent="0.25">
      <c r="A44" s="1" t="s">
        <v>599</v>
      </c>
      <c r="B44" s="1" t="s">
        <v>1147</v>
      </c>
      <c r="C44" s="1" t="s">
        <v>12</v>
      </c>
      <c r="D44" s="1">
        <v>42.99</v>
      </c>
      <c r="E44" s="1" t="s">
        <v>460</v>
      </c>
      <c r="F44" s="1">
        <v>2</v>
      </c>
      <c r="G44" s="1" t="s">
        <v>1400</v>
      </c>
      <c r="H44" s="1">
        <v>4</v>
      </c>
      <c r="I44" s="1" t="s">
        <v>1401</v>
      </c>
      <c r="J44" s="2" t="s">
        <v>1402</v>
      </c>
      <c r="K44" s="8" t="s">
        <v>7208</v>
      </c>
    </row>
    <row r="45" spans="1:11" x14ac:dyDescent="0.25">
      <c r="A45" s="3" t="s">
        <v>10</v>
      </c>
      <c r="B45" s="3" t="s">
        <v>323</v>
      </c>
      <c r="C45" s="3" t="s">
        <v>12</v>
      </c>
      <c r="D45" s="3">
        <v>42.99</v>
      </c>
      <c r="E45" s="3" t="s">
        <v>302</v>
      </c>
      <c r="F45" s="3">
        <v>2</v>
      </c>
      <c r="G45" s="3" t="s">
        <v>324</v>
      </c>
      <c r="H45" s="3">
        <v>130</v>
      </c>
      <c r="I45" s="3" t="s">
        <v>325</v>
      </c>
      <c r="J45" s="4" t="s">
        <v>326</v>
      </c>
      <c r="K45" s="8" t="s">
        <v>7208</v>
      </c>
    </row>
    <row r="46" spans="1:11" x14ac:dyDescent="0.25">
      <c r="A46" s="3" t="s">
        <v>599</v>
      </c>
      <c r="B46" s="3" t="s">
        <v>2744</v>
      </c>
      <c r="C46" s="3" t="s">
        <v>12</v>
      </c>
      <c r="D46" s="3">
        <v>42.99</v>
      </c>
      <c r="E46" s="3" t="s">
        <v>302</v>
      </c>
      <c r="F46" s="3">
        <v>2</v>
      </c>
      <c r="G46" s="3" t="s">
        <v>2745</v>
      </c>
      <c r="H46" s="3">
        <v>146</v>
      </c>
      <c r="I46" s="3" t="s">
        <v>2746</v>
      </c>
      <c r="J46" s="4" t="s">
        <v>1342</v>
      </c>
      <c r="K46" s="8" t="s">
        <v>7208</v>
      </c>
    </row>
    <row r="47" spans="1:11" x14ac:dyDescent="0.25">
      <c r="A47" s="9" t="s">
        <v>4248</v>
      </c>
      <c r="B47" s="9" t="s">
        <v>5270</v>
      </c>
      <c r="C47" s="9" t="s">
        <v>385</v>
      </c>
      <c r="D47" s="9">
        <v>43.49</v>
      </c>
      <c r="E47" s="9" t="s">
        <v>87</v>
      </c>
      <c r="F47" s="9">
        <v>2</v>
      </c>
      <c r="G47" s="9" t="s">
        <v>737</v>
      </c>
      <c r="H47" s="9">
        <v>3</v>
      </c>
      <c r="I47" s="9" t="s">
        <v>5271</v>
      </c>
      <c r="J47" s="10" t="s">
        <v>678</v>
      </c>
      <c r="K47" s="13" t="s">
        <v>7209</v>
      </c>
    </row>
    <row r="48" spans="1:11" x14ac:dyDescent="0.25">
      <c r="A48" s="3" t="s">
        <v>10</v>
      </c>
      <c r="B48" s="3" t="s">
        <v>86</v>
      </c>
      <c r="C48" s="3" t="s">
        <v>12</v>
      </c>
      <c r="D48" s="3">
        <v>43.49</v>
      </c>
      <c r="E48" s="3" t="s">
        <v>87</v>
      </c>
      <c r="F48" s="3">
        <v>2</v>
      </c>
      <c r="G48" s="3" t="s">
        <v>88</v>
      </c>
      <c r="H48" s="3">
        <v>20</v>
      </c>
      <c r="I48" s="3" t="s">
        <v>89</v>
      </c>
      <c r="J48" s="4" t="s">
        <v>90</v>
      </c>
      <c r="K48" s="8" t="s">
        <v>7208</v>
      </c>
    </row>
    <row r="49" spans="1:11" x14ac:dyDescent="0.25">
      <c r="A49" s="3" t="s">
        <v>10</v>
      </c>
      <c r="B49" s="3" t="s">
        <v>251</v>
      </c>
      <c r="C49" s="3" t="s">
        <v>12</v>
      </c>
      <c r="D49" s="3">
        <v>43.99</v>
      </c>
      <c r="E49" s="3" t="s">
        <v>13</v>
      </c>
      <c r="F49" s="3">
        <v>2</v>
      </c>
      <c r="G49" s="3" t="s">
        <v>252</v>
      </c>
      <c r="H49" s="3">
        <v>16</v>
      </c>
      <c r="I49" s="3" t="s">
        <v>253</v>
      </c>
      <c r="J49" s="4" t="s">
        <v>254</v>
      </c>
      <c r="K49" s="8" t="s">
        <v>7208</v>
      </c>
    </row>
    <row r="50" spans="1:11" x14ac:dyDescent="0.25">
      <c r="A50" s="3" t="s">
        <v>10</v>
      </c>
      <c r="B50" s="3" t="s">
        <v>987</v>
      </c>
      <c r="C50" s="3" t="s">
        <v>12</v>
      </c>
      <c r="D50" s="3">
        <v>43.99</v>
      </c>
      <c r="E50" s="3" t="s">
        <v>13</v>
      </c>
      <c r="F50" s="3">
        <v>2</v>
      </c>
      <c r="G50" s="3" t="s">
        <v>988</v>
      </c>
      <c r="H50" s="3">
        <v>11</v>
      </c>
      <c r="I50" s="3" t="s">
        <v>989</v>
      </c>
      <c r="J50" s="4" t="s">
        <v>678</v>
      </c>
      <c r="K50" s="8" t="s">
        <v>7208</v>
      </c>
    </row>
    <row r="51" spans="1:11" x14ac:dyDescent="0.25">
      <c r="A51" s="1" t="s">
        <v>10</v>
      </c>
      <c r="B51" s="1" t="s">
        <v>11</v>
      </c>
      <c r="C51" s="1" t="s">
        <v>12</v>
      </c>
      <c r="D51" s="1">
        <v>43.99</v>
      </c>
      <c r="E51" s="1" t="s">
        <v>13</v>
      </c>
      <c r="F51" s="1">
        <v>2</v>
      </c>
      <c r="G51" s="1" t="s">
        <v>14</v>
      </c>
      <c r="H51" s="1">
        <v>393</v>
      </c>
      <c r="I51" s="1" t="s">
        <v>15</v>
      </c>
      <c r="J51" s="2" t="s">
        <v>16</v>
      </c>
      <c r="K51" s="8" t="s">
        <v>7208</v>
      </c>
    </row>
    <row r="52" spans="1:11" x14ac:dyDescent="0.25">
      <c r="A52" s="3" t="s">
        <v>77</v>
      </c>
      <c r="B52" s="3" t="s">
        <v>767</v>
      </c>
      <c r="C52" s="3" t="s">
        <v>12</v>
      </c>
      <c r="D52" s="3">
        <v>43.99</v>
      </c>
      <c r="E52" s="3" t="s">
        <v>13</v>
      </c>
      <c r="F52" s="3">
        <v>2</v>
      </c>
      <c r="G52" s="3" t="s">
        <v>768</v>
      </c>
      <c r="H52" s="3">
        <v>136</v>
      </c>
      <c r="I52" s="3" t="s">
        <v>769</v>
      </c>
      <c r="J52" s="4" t="s">
        <v>16</v>
      </c>
      <c r="K52" s="8" t="s">
        <v>7208</v>
      </c>
    </row>
    <row r="53" spans="1:11" x14ac:dyDescent="0.25">
      <c r="A53" s="1" t="s">
        <v>23</v>
      </c>
      <c r="B53" s="1" t="s">
        <v>1485</v>
      </c>
      <c r="C53" s="1" t="s">
        <v>12</v>
      </c>
      <c r="D53" s="1">
        <v>43.99</v>
      </c>
      <c r="E53" s="1" t="s">
        <v>13</v>
      </c>
      <c r="F53" s="1">
        <v>2</v>
      </c>
      <c r="G53" s="1" t="s">
        <v>1486</v>
      </c>
      <c r="H53" s="1">
        <v>121</v>
      </c>
      <c r="I53" s="1" t="s">
        <v>1487</v>
      </c>
      <c r="J53" s="2" t="s">
        <v>285</v>
      </c>
      <c r="K53" s="8" t="s">
        <v>7208</v>
      </c>
    </row>
    <row r="54" spans="1:11" x14ac:dyDescent="0.25">
      <c r="A54" s="11" t="s">
        <v>4248</v>
      </c>
      <c r="B54" s="11" t="s">
        <v>4508</v>
      </c>
      <c r="C54" s="11" t="s">
        <v>4509</v>
      </c>
      <c r="D54" s="11">
        <v>44</v>
      </c>
      <c r="E54" s="11" t="s">
        <v>4510</v>
      </c>
      <c r="F54" s="11">
        <v>2</v>
      </c>
      <c r="G54" s="11" t="s">
        <v>4511</v>
      </c>
      <c r="H54" s="11">
        <v>24</v>
      </c>
      <c r="I54" s="11" t="s">
        <v>4512</v>
      </c>
      <c r="J54" s="12" t="s">
        <v>46</v>
      </c>
      <c r="K54" s="13" t="s">
        <v>7209</v>
      </c>
    </row>
    <row r="55" spans="1:11" x14ac:dyDescent="0.25">
      <c r="A55" s="1" t="s">
        <v>189</v>
      </c>
      <c r="B55" s="1" t="s">
        <v>190</v>
      </c>
      <c r="C55" s="1" t="s">
        <v>12</v>
      </c>
      <c r="D55" s="1">
        <v>44.78</v>
      </c>
      <c r="E55" s="1" t="s">
        <v>1382</v>
      </c>
      <c r="F55" s="1">
        <v>2</v>
      </c>
      <c r="G55" s="1" t="s">
        <v>988</v>
      </c>
      <c r="H55" s="1">
        <v>11</v>
      </c>
      <c r="I55" s="1" t="s">
        <v>1383</v>
      </c>
      <c r="J55" s="2" t="s">
        <v>1384</v>
      </c>
      <c r="K55" s="8" t="s">
        <v>7208</v>
      </c>
    </row>
    <row r="56" spans="1:11" x14ac:dyDescent="0.25">
      <c r="A56" s="1" t="s">
        <v>594</v>
      </c>
      <c r="B56" s="1" t="s">
        <v>595</v>
      </c>
      <c r="C56" s="1" t="s">
        <v>233</v>
      </c>
      <c r="D56" s="1">
        <v>44.95</v>
      </c>
      <c r="E56" s="1" t="s">
        <v>1851</v>
      </c>
      <c r="F56" s="1">
        <v>2</v>
      </c>
      <c r="G56" s="1" t="s">
        <v>1400</v>
      </c>
      <c r="H56" s="1">
        <v>4</v>
      </c>
      <c r="I56" s="1" t="s">
        <v>1852</v>
      </c>
      <c r="J56" s="2" t="s">
        <v>1853</v>
      </c>
      <c r="K56" s="8" t="s">
        <v>7208</v>
      </c>
    </row>
    <row r="57" spans="1:11" x14ac:dyDescent="0.25">
      <c r="A57" s="9" t="s">
        <v>4248</v>
      </c>
      <c r="B57" s="9" t="s">
        <v>6280</v>
      </c>
      <c r="C57" s="9" t="s">
        <v>385</v>
      </c>
      <c r="D57" s="9">
        <v>44.99</v>
      </c>
      <c r="E57" s="9" t="s">
        <v>974</v>
      </c>
      <c r="F57" s="9">
        <v>2</v>
      </c>
      <c r="G57" s="9" t="s">
        <v>6281</v>
      </c>
      <c r="H57" s="9">
        <v>129</v>
      </c>
      <c r="I57" s="9" t="s">
        <v>6282</v>
      </c>
      <c r="J57" s="10" t="s">
        <v>1342</v>
      </c>
      <c r="K57" s="13" t="s">
        <v>7209</v>
      </c>
    </row>
    <row r="58" spans="1:11" x14ac:dyDescent="0.25">
      <c r="A58" s="1" t="s">
        <v>23</v>
      </c>
      <c r="B58" s="1" t="s">
        <v>2410</v>
      </c>
      <c r="C58" s="1" t="s">
        <v>12</v>
      </c>
      <c r="D58" s="1">
        <v>44.99</v>
      </c>
      <c r="E58" s="1" t="s">
        <v>974</v>
      </c>
      <c r="F58" s="1">
        <v>2</v>
      </c>
      <c r="G58" s="1" t="s">
        <v>2411</v>
      </c>
      <c r="H58" s="1">
        <v>114</v>
      </c>
      <c r="I58" s="1" t="s">
        <v>2412</v>
      </c>
      <c r="J58" s="2" t="s">
        <v>1342</v>
      </c>
      <c r="K58" s="8" t="s">
        <v>7208</v>
      </c>
    </row>
    <row r="59" spans="1:11" x14ac:dyDescent="0.25">
      <c r="A59" s="11" t="s">
        <v>525</v>
      </c>
      <c r="B59" s="11" t="s">
        <v>3925</v>
      </c>
      <c r="C59" s="11" t="s">
        <v>55</v>
      </c>
      <c r="D59" s="11">
        <v>44.99</v>
      </c>
      <c r="E59" s="11" t="s">
        <v>974</v>
      </c>
      <c r="F59" s="11">
        <v>2</v>
      </c>
      <c r="G59" s="11" t="s">
        <v>3926</v>
      </c>
      <c r="H59" s="11">
        <v>159</v>
      </c>
      <c r="I59" s="11" t="s">
        <v>3927</v>
      </c>
      <c r="J59" s="12" t="s">
        <v>1342</v>
      </c>
      <c r="K59" s="13" t="s">
        <v>7209</v>
      </c>
    </row>
    <row r="60" spans="1:11" x14ac:dyDescent="0.25">
      <c r="A60" s="11" t="s">
        <v>807</v>
      </c>
      <c r="B60" s="11" t="s">
        <v>6827</v>
      </c>
      <c r="C60" s="11" t="s">
        <v>12</v>
      </c>
      <c r="D60" s="11">
        <v>45.35</v>
      </c>
      <c r="E60" s="11" t="s">
        <v>6828</v>
      </c>
      <c r="F60" s="11">
        <v>2</v>
      </c>
      <c r="G60" s="11" t="s">
        <v>6829</v>
      </c>
      <c r="H60" s="11">
        <v>1</v>
      </c>
      <c r="I60" s="11" t="s">
        <v>6830</v>
      </c>
      <c r="J60" s="12" t="s">
        <v>3462</v>
      </c>
      <c r="K60" s="13" t="s">
        <v>7209</v>
      </c>
    </row>
    <row r="61" spans="1:11" x14ac:dyDescent="0.25">
      <c r="A61" s="9" t="s">
        <v>3583</v>
      </c>
      <c r="B61" s="9" t="s">
        <v>4734</v>
      </c>
      <c r="C61" s="9" t="s">
        <v>55</v>
      </c>
      <c r="D61" s="9">
        <v>45.49</v>
      </c>
      <c r="E61" s="9" t="s">
        <v>4735</v>
      </c>
      <c r="F61" s="9">
        <v>2</v>
      </c>
      <c r="G61" s="9" t="s">
        <v>4736</v>
      </c>
      <c r="H61" s="9">
        <v>116</v>
      </c>
      <c r="I61" s="9" t="s">
        <v>4737</v>
      </c>
      <c r="J61" s="10" t="s">
        <v>90</v>
      </c>
      <c r="K61" s="13" t="s">
        <v>7209</v>
      </c>
    </row>
    <row r="62" spans="1:11" x14ac:dyDescent="0.25">
      <c r="A62" s="11" t="s">
        <v>4695</v>
      </c>
      <c r="B62" s="11" t="s">
        <v>4291</v>
      </c>
      <c r="C62" s="11" t="s">
        <v>12</v>
      </c>
      <c r="D62" s="11">
        <v>46.99</v>
      </c>
      <c r="E62" s="11" t="s">
        <v>4696</v>
      </c>
      <c r="F62" s="11">
        <v>2</v>
      </c>
      <c r="G62" s="11" t="s">
        <v>737</v>
      </c>
      <c r="H62" s="11">
        <v>3</v>
      </c>
      <c r="I62" s="11" t="s">
        <v>4697</v>
      </c>
      <c r="J62" s="12" t="s">
        <v>4698</v>
      </c>
      <c r="K62" s="13" t="s">
        <v>7209</v>
      </c>
    </row>
    <row r="63" spans="1:11" x14ac:dyDescent="0.25">
      <c r="A63" s="1" t="s">
        <v>41</v>
      </c>
      <c r="B63" s="1" t="s">
        <v>281</v>
      </c>
      <c r="C63" s="1" t="s">
        <v>12</v>
      </c>
      <c r="D63" s="1">
        <v>47.49</v>
      </c>
      <c r="E63" s="1" t="s">
        <v>282</v>
      </c>
      <c r="F63" s="1">
        <v>2</v>
      </c>
      <c r="G63" s="1" t="s">
        <v>283</v>
      </c>
      <c r="H63" s="1">
        <v>208</v>
      </c>
      <c r="I63" s="1" t="s">
        <v>284</v>
      </c>
      <c r="J63" s="2" t="s">
        <v>285</v>
      </c>
      <c r="K63" s="8" t="s">
        <v>7208</v>
      </c>
    </row>
    <row r="64" spans="1:11" x14ac:dyDescent="0.25">
      <c r="A64" s="1" t="s">
        <v>162</v>
      </c>
      <c r="B64" s="1" t="s">
        <v>675</v>
      </c>
      <c r="C64" s="1" t="s">
        <v>12</v>
      </c>
      <c r="D64" s="1">
        <v>49.99</v>
      </c>
      <c r="E64" s="1" t="s">
        <v>148</v>
      </c>
      <c r="F64" s="1">
        <v>2</v>
      </c>
      <c r="G64" s="1" t="s">
        <v>676</v>
      </c>
      <c r="H64" s="1">
        <v>15</v>
      </c>
      <c r="I64" s="1" t="s">
        <v>677</v>
      </c>
      <c r="J64" s="2" t="s">
        <v>678</v>
      </c>
      <c r="K64" s="8" t="s">
        <v>7208</v>
      </c>
    </row>
    <row r="65" spans="1:11" x14ac:dyDescent="0.25">
      <c r="A65" s="1" t="s">
        <v>525</v>
      </c>
      <c r="B65" s="1" t="s">
        <v>2568</v>
      </c>
      <c r="C65" s="1" t="s">
        <v>12</v>
      </c>
      <c r="D65" s="1">
        <v>49.99</v>
      </c>
      <c r="E65" s="1" t="s">
        <v>148</v>
      </c>
      <c r="F65" s="1">
        <v>2</v>
      </c>
      <c r="G65" s="1" t="s">
        <v>2569</v>
      </c>
      <c r="H65" s="1">
        <v>54</v>
      </c>
      <c r="I65" s="1" t="s">
        <v>2570</v>
      </c>
      <c r="J65" s="2" t="s">
        <v>2571</v>
      </c>
      <c r="K65" s="8" t="s">
        <v>7208</v>
      </c>
    </row>
    <row r="66" spans="1:11" x14ac:dyDescent="0.25">
      <c r="A66" s="3" t="s">
        <v>172</v>
      </c>
      <c r="B66" s="3" t="s">
        <v>396</v>
      </c>
      <c r="C66" s="3" t="s">
        <v>397</v>
      </c>
      <c r="D66" s="3">
        <v>49.99</v>
      </c>
      <c r="E66" s="3" t="s">
        <v>148</v>
      </c>
      <c r="F66" s="3">
        <v>2</v>
      </c>
      <c r="G66" s="3" t="s">
        <v>398</v>
      </c>
      <c r="H66" s="3">
        <v>288</v>
      </c>
      <c r="I66" s="3" t="s">
        <v>399</v>
      </c>
      <c r="J66" s="4" t="s">
        <v>400</v>
      </c>
      <c r="K66" s="8" t="s">
        <v>7208</v>
      </c>
    </row>
    <row r="67" spans="1:11" x14ac:dyDescent="0.25">
      <c r="A67" s="9" t="s">
        <v>2266</v>
      </c>
      <c r="B67" s="9" t="s">
        <v>5319</v>
      </c>
      <c r="C67" s="9" t="s">
        <v>55</v>
      </c>
      <c r="D67" s="9">
        <v>49.99</v>
      </c>
      <c r="E67" s="9" t="s">
        <v>148</v>
      </c>
      <c r="F67" s="9">
        <v>2</v>
      </c>
      <c r="G67" s="9" t="s">
        <v>737</v>
      </c>
      <c r="H67" s="9">
        <v>3</v>
      </c>
      <c r="I67" s="9" t="s">
        <v>5320</v>
      </c>
      <c r="J67" s="10" t="s">
        <v>1259</v>
      </c>
      <c r="K67" s="13" t="s">
        <v>7209</v>
      </c>
    </row>
    <row r="68" spans="1:11" x14ac:dyDescent="0.25">
      <c r="A68" s="3" t="s">
        <v>1824</v>
      </c>
      <c r="B68" s="3" t="s">
        <v>2301</v>
      </c>
      <c r="C68" s="3" t="s">
        <v>55</v>
      </c>
      <c r="D68" s="3">
        <v>49.99</v>
      </c>
      <c r="E68" s="3" t="s">
        <v>148</v>
      </c>
      <c r="F68" s="3">
        <v>2</v>
      </c>
      <c r="G68" s="3" t="s">
        <v>2302</v>
      </c>
      <c r="H68" s="3">
        <v>25</v>
      </c>
      <c r="I68" s="3" t="s">
        <v>2303</v>
      </c>
      <c r="J68" s="4" t="s">
        <v>707</v>
      </c>
      <c r="K68" s="8" t="s">
        <v>7208</v>
      </c>
    </row>
    <row r="69" spans="1:11" x14ac:dyDescent="0.25">
      <c r="A69" s="1" t="s">
        <v>291</v>
      </c>
      <c r="B69" s="1" t="s">
        <v>2172</v>
      </c>
      <c r="C69" s="1" t="s">
        <v>12</v>
      </c>
      <c r="D69" s="1">
        <v>50</v>
      </c>
      <c r="E69" s="1" t="s">
        <v>2173</v>
      </c>
      <c r="F69" s="1">
        <v>2</v>
      </c>
      <c r="G69" s="1" t="s">
        <v>1400</v>
      </c>
      <c r="H69" s="1">
        <v>4</v>
      </c>
      <c r="I69" s="1" t="s">
        <v>2174</v>
      </c>
      <c r="J69" s="2" t="s">
        <v>2175</v>
      </c>
      <c r="K69" s="8" t="s">
        <v>7208</v>
      </c>
    </row>
    <row r="70" spans="1:11" x14ac:dyDescent="0.25">
      <c r="A70" s="3" t="s">
        <v>1903</v>
      </c>
      <c r="B70" s="3" t="s">
        <v>1904</v>
      </c>
      <c r="C70" s="3" t="s">
        <v>55</v>
      </c>
      <c r="D70" s="3">
        <v>50</v>
      </c>
      <c r="E70" s="3" t="s">
        <v>1905</v>
      </c>
      <c r="F70" s="3">
        <v>2</v>
      </c>
      <c r="G70" s="3" t="s">
        <v>1906</v>
      </c>
      <c r="H70" s="3">
        <v>14</v>
      </c>
      <c r="I70" s="3" t="s">
        <v>1907</v>
      </c>
      <c r="J70" s="4" t="s">
        <v>1697</v>
      </c>
      <c r="K70" s="8" t="s">
        <v>7208</v>
      </c>
    </row>
    <row r="71" spans="1:11" x14ac:dyDescent="0.25">
      <c r="A71" s="9" t="s">
        <v>1190</v>
      </c>
      <c r="B71" s="9" t="s">
        <v>6605</v>
      </c>
      <c r="C71" s="9" t="s">
        <v>12</v>
      </c>
      <c r="D71" s="9">
        <v>53.99</v>
      </c>
      <c r="E71" s="9" t="s">
        <v>164</v>
      </c>
      <c r="F71" s="9">
        <v>2</v>
      </c>
      <c r="G71" s="9" t="s">
        <v>252</v>
      </c>
      <c r="H71" s="9">
        <v>16</v>
      </c>
      <c r="I71" s="9" t="s">
        <v>6606</v>
      </c>
      <c r="J71" s="10" t="s">
        <v>2417</v>
      </c>
      <c r="K71" s="13" t="s">
        <v>7209</v>
      </c>
    </row>
    <row r="72" spans="1:11" x14ac:dyDescent="0.25">
      <c r="A72" s="3" t="s">
        <v>319</v>
      </c>
      <c r="B72" s="3" t="s">
        <v>1157</v>
      </c>
      <c r="C72" s="3" t="s">
        <v>55</v>
      </c>
      <c r="D72" s="3">
        <v>53.99</v>
      </c>
      <c r="E72" s="3" t="s">
        <v>1158</v>
      </c>
      <c r="F72" s="3">
        <v>2</v>
      </c>
      <c r="G72" s="3" t="s">
        <v>1159</v>
      </c>
      <c r="H72" s="3">
        <v>10</v>
      </c>
      <c r="I72" s="3" t="s">
        <v>1160</v>
      </c>
      <c r="J72" s="4" t="s">
        <v>1161</v>
      </c>
      <c r="K72" s="8" t="s">
        <v>7208</v>
      </c>
    </row>
    <row r="73" spans="1:11" x14ac:dyDescent="0.25">
      <c r="A73" s="11" t="s">
        <v>4367</v>
      </c>
      <c r="B73" s="11" t="s">
        <v>6479</v>
      </c>
      <c r="C73" s="11" t="s">
        <v>55</v>
      </c>
      <c r="D73" s="11">
        <v>54.5</v>
      </c>
      <c r="E73" s="11" t="s">
        <v>6480</v>
      </c>
      <c r="F73" s="11">
        <v>2</v>
      </c>
      <c r="G73" s="11" t="s">
        <v>6481</v>
      </c>
      <c r="H73" s="11">
        <v>1995</v>
      </c>
      <c r="I73" s="11" t="s">
        <v>6482</v>
      </c>
      <c r="J73" s="12" t="s">
        <v>177</v>
      </c>
      <c r="K73" s="13" t="s">
        <v>7209</v>
      </c>
    </row>
    <row r="74" spans="1:11" x14ac:dyDescent="0.25">
      <c r="A74" s="9" t="s">
        <v>135</v>
      </c>
      <c r="B74" s="9" t="s">
        <v>4801</v>
      </c>
      <c r="C74" s="9" t="s">
        <v>12</v>
      </c>
      <c r="D74" s="9">
        <v>54.99</v>
      </c>
      <c r="E74" s="9" t="s">
        <v>666</v>
      </c>
      <c r="F74" s="9">
        <v>2</v>
      </c>
      <c r="G74" s="9" t="s">
        <v>4639</v>
      </c>
      <c r="H74" s="9">
        <v>6</v>
      </c>
      <c r="I74" s="9" t="s">
        <v>4802</v>
      </c>
      <c r="J74" s="10" t="s">
        <v>422</v>
      </c>
      <c r="K74" s="13" t="s">
        <v>7209</v>
      </c>
    </row>
    <row r="75" spans="1:11" x14ac:dyDescent="0.25">
      <c r="A75" s="9" t="s">
        <v>4309</v>
      </c>
      <c r="B75" s="9" t="s">
        <v>4310</v>
      </c>
      <c r="C75" s="9" t="s">
        <v>4311</v>
      </c>
      <c r="D75" s="9">
        <v>54.99</v>
      </c>
      <c r="E75" s="9" t="s">
        <v>273</v>
      </c>
      <c r="F75" s="9">
        <v>2</v>
      </c>
      <c r="G75" s="9" t="s">
        <v>2807</v>
      </c>
      <c r="H75" s="9">
        <v>22</v>
      </c>
      <c r="I75" s="9" t="s">
        <v>4312</v>
      </c>
      <c r="J75" s="10" t="s">
        <v>833</v>
      </c>
      <c r="K75" s="13" t="s">
        <v>7209</v>
      </c>
    </row>
    <row r="76" spans="1:11" x14ac:dyDescent="0.25">
      <c r="A76" s="11" t="s">
        <v>162</v>
      </c>
      <c r="B76" s="11" t="s">
        <v>7133</v>
      </c>
      <c r="C76" s="11" t="s">
        <v>55</v>
      </c>
      <c r="D76" s="11">
        <v>54.99</v>
      </c>
      <c r="E76" s="11" t="s">
        <v>273</v>
      </c>
      <c r="F76" s="11">
        <v>2</v>
      </c>
      <c r="G76" s="11" t="s">
        <v>2877</v>
      </c>
      <c r="H76" s="11">
        <v>45</v>
      </c>
      <c r="I76" s="11" t="s">
        <v>7134</v>
      </c>
      <c r="J76" s="12" t="s">
        <v>1845</v>
      </c>
      <c r="K76" s="13" t="s">
        <v>7209</v>
      </c>
    </row>
    <row r="77" spans="1:11" x14ac:dyDescent="0.25">
      <c r="A77" s="1" t="s">
        <v>443</v>
      </c>
      <c r="B77" s="1" t="s">
        <v>3744</v>
      </c>
      <c r="C77" s="1" t="s">
        <v>12</v>
      </c>
      <c r="D77" s="1">
        <v>55</v>
      </c>
      <c r="E77" s="1" t="s">
        <v>3300</v>
      </c>
      <c r="F77" s="1">
        <v>2</v>
      </c>
      <c r="G77" s="1" t="s">
        <v>1963</v>
      </c>
      <c r="H77" s="1">
        <v>8</v>
      </c>
      <c r="I77" s="1" t="s">
        <v>3745</v>
      </c>
      <c r="J77" s="2" t="s">
        <v>3746</v>
      </c>
      <c r="K77" s="8" t="s">
        <v>7208</v>
      </c>
    </row>
    <row r="78" spans="1:11" x14ac:dyDescent="0.25">
      <c r="A78" s="1" t="s">
        <v>172</v>
      </c>
      <c r="B78" s="1" t="s">
        <v>3571</v>
      </c>
      <c r="C78" s="1" t="s">
        <v>12</v>
      </c>
      <c r="D78" s="1">
        <v>56.99</v>
      </c>
      <c r="E78" s="1" t="s">
        <v>3572</v>
      </c>
      <c r="F78" s="1">
        <v>2</v>
      </c>
      <c r="G78" s="1" t="s">
        <v>3471</v>
      </c>
      <c r="H78" s="1">
        <v>2</v>
      </c>
      <c r="I78" s="1" t="s">
        <v>3573</v>
      </c>
      <c r="J78" s="2" t="s">
        <v>3574</v>
      </c>
      <c r="K78" s="8" t="s">
        <v>7208</v>
      </c>
    </row>
    <row r="79" spans="1:11" x14ac:dyDescent="0.25">
      <c r="A79" s="1" t="s">
        <v>10</v>
      </c>
      <c r="B79" s="1" t="s">
        <v>255</v>
      </c>
      <c r="C79" s="1" t="s">
        <v>12</v>
      </c>
      <c r="D79" s="1">
        <v>59.99</v>
      </c>
      <c r="E79" s="1" t="s">
        <v>31</v>
      </c>
      <c r="F79" s="1">
        <v>2</v>
      </c>
      <c r="G79" s="1" t="s">
        <v>256</v>
      </c>
      <c r="H79" s="1">
        <v>21</v>
      </c>
      <c r="I79" s="1" t="s">
        <v>257</v>
      </c>
      <c r="J79" s="2" t="s">
        <v>90</v>
      </c>
      <c r="K79" s="8" t="s">
        <v>7208</v>
      </c>
    </row>
    <row r="80" spans="1:11" x14ac:dyDescent="0.25">
      <c r="A80" s="9" t="s">
        <v>520</v>
      </c>
      <c r="B80" s="9" t="s">
        <v>6293</v>
      </c>
      <c r="C80" s="9" t="s">
        <v>55</v>
      </c>
      <c r="D80" s="9">
        <v>59.99</v>
      </c>
      <c r="E80" s="9" t="s">
        <v>31</v>
      </c>
      <c r="F80" s="9">
        <v>2</v>
      </c>
      <c r="G80" s="9" t="s">
        <v>737</v>
      </c>
      <c r="H80" s="9">
        <v>3</v>
      </c>
      <c r="I80" s="9" t="s">
        <v>6294</v>
      </c>
      <c r="J80" s="10" t="s">
        <v>1161</v>
      </c>
      <c r="K80" s="13" t="s">
        <v>7209</v>
      </c>
    </row>
    <row r="81" spans="1:11" x14ac:dyDescent="0.25">
      <c r="A81" s="1" t="s">
        <v>10</v>
      </c>
      <c r="B81" s="1" t="s">
        <v>81</v>
      </c>
      <c r="C81" s="1" t="s">
        <v>12</v>
      </c>
      <c r="D81" s="1">
        <v>60.99</v>
      </c>
      <c r="E81" s="1" t="s">
        <v>82</v>
      </c>
      <c r="F81" s="1">
        <v>2</v>
      </c>
      <c r="G81" s="1" t="s">
        <v>83</v>
      </c>
      <c r="H81" s="1">
        <v>51</v>
      </c>
      <c r="I81" s="1" t="s">
        <v>84</v>
      </c>
      <c r="J81" s="2" t="s">
        <v>85</v>
      </c>
      <c r="K81" s="8" t="s">
        <v>7208</v>
      </c>
    </row>
    <row r="82" spans="1:11" x14ac:dyDescent="0.25">
      <c r="A82" s="11" t="s">
        <v>71</v>
      </c>
      <c r="B82" s="11" t="s">
        <v>4416</v>
      </c>
      <c r="C82" s="11" t="s">
        <v>4150</v>
      </c>
      <c r="D82" s="11">
        <v>60.99</v>
      </c>
      <c r="E82" s="11" t="s">
        <v>82</v>
      </c>
      <c r="F82" s="11">
        <v>2</v>
      </c>
      <c r="G82" s="11" t="s">
        <v>1340</v>
      </c>
      <c r="H82" s="11">
        <v>27</v>
      </c>
      <c r="I82" s="11" t="s">
        <v>4417</v>
      </c>
      <c r="J82" s="12" t="s">
        <v>326</v>
      </c>
      <c r="K82" s="13" t="s">
        <v>7209</v>
      </c>
    </row>
    <row r="83" spans="1:11" x14ac:dyDescent="0.25">
      <c r="A83" s="11" t="s">
        <v>71</v>
      </c>
      <c r="B83" s="11" t="s">
        <v>4149</v>
      </c>
      <c r="C83" s="11" t="s">
        <v>4150</v>
      </c>
      <c r="D83" s="11">
        <v>60.99</v>
      </c>
      <c r="E83" s="11" t="s">
        <v>82</v>
      </c>
      <c r="F83" s="11">
        <v>2</v>
      </c>
      <c r="G83" s="11" t="s">
        <v>4151</v>
      </c>
      <c r="H83" s="11">
        <v>35</v>
      </c>
      <c r="I83" s="11" t="s">
        <v>4152</v>
      </c>
      <c r="J83" s="12" t="s">
        <v>571</v>
      </c>
      <c r="K83" s="13" t="s">
        <v>7209</v>
      </c>
    </row>
    <row r="84" spans="1:11" x14ac:dyDescent="0.25">
      <c r="A84" s="9" t="s">
        <v>71</v>
      </c>
      <c r="B84" s="9" t="s">
        <v>5031</v>
      </c>
      <c r="C84" s="9" t="s">
        <v>5032</v>
      </c>
      <c r="D84" s="9">
        <v>60.99</v>
      </c>
      <c r="E84" s="9" t="s">
        <v>82</v>
      </c>
      <c r="F84" s="9">
        <v>2</v>
      </c>
      <c r="G84" s="9" t="s">
        <v>252</v>
      </c>
      <c r="H84" s="9">
        <v>16</v>
      </c>
      <c r="I84" s="9" t="s">
        <v>5033</v>
      </c>
      <c r="J84" s="10" t="s">
        <v>285</v>
      </c>
      <c r="K84" s="13" t="s">
        <v>7209</v>
      </c>
    </row>
    <row r="85" spans="1:11" x14ac:dyDescent="0.25">
      <c r="A85" s="1" t="s">
        <v>108</v>
      </c>
      <c r="B85" s="1" t="s">
        <v>933</v>
      </c>
      <c r="C85" s="1" t="s">
        <v>12</v>
      </c>
      <c r="D85" s="1">
        <v>62.99</v>
      </c>
      <c r="E85" s="1" t="s">
        <v>934</v>
      </c>
      <c r="F85" s="1">
        <v>2</v>
      </c>
      <c r="G85" s="1" t="s">
        <v>252</v>
      </c>
      <c r="H85" s="1">
        <v>16</v>
      </c>
      <c r="I85" s="1" t="s">
        <v>935</v>
      </c>
      <c r="J85" s="2" t="s">
        <v>936</v>
      </c>
      <c r="K85" s="8" t="s">
        <v>7208</v>
      </c>
    </row>
    <row r="86" spans="1:11" x14ac:dyDescent="0.25">
      <c r="A86" s="11" t="s">
        <v>383</v>
      </c>
      <c r="B86" s="11" t="s">
        <v>4636</v>
      </c>
      <c r="C86" s="11" t="s">
        <v>4637</v>
      </c>
      <c r="D86" s="11">
        <v>63.99</v>
      </c>
      <c r="E86" s="11" t="s">
        <v>4638</v>
      </c>
      <c r="F86" s="11">
        <v>2</v>
      </c>
      <c r="G86" s="11" t="s">
        <v>4639</v>
      </c>
      <c r="H86" s="11">
        <v>6</v>
      </c>
      <c r="I86" s="11" t="s">
        <v>4640</v>
      </c>
      <c r="J86" s="12" t="s">
        <v>4641</v>
      </c>
      <c r="K86" s="13" t="s">
        <v>7209</v>
      </c>
    </row>
    <row r="87" spans="1:11" x14ac:dyDescent="0.25">
      <c r="A87" s="11" t="s">
        <v>2266</v>
      </c>
      <c r="B87" s="11" t="s">
        <v>6927</v>
      </c>
      <c r="C87" s="11" t="s">
        <v>55</v>
      </c>
      <c r="D87" s="11">
        <v>64.02</v>
      </c>
      <c r="E87" s="11" t="s">
        <v>6928</v>
      </c>
      <c r="F87" s="11">
        <v>2</v>
      </c>
      <c r="G87" s="11" t="s">
        <v>1159</v>
      </c>
      <c r="H87" s="11">
        <v>10</v>
      </c>
      <c r="I87" s="11" t="s">
        <v>6929</v>
      </c>
      <c r="J87" s="12" t="s">
        <v>177</v>
      </c>
      <c r="K87" s="13" t="s">
        <v>7209</v>
      </c>
    </row>
    <row r="88" spans="1:11" x14ac:dyDescent="0.25">
      <c r="A88" s="9" t="s">
        <v>525</v>
      </c>
      <c r="B88" s="9" t="s">
        <v>4114</v>
      </c>
      <c r="C88" s="9" t="s">
        <v>12</v>
      </c>
      <c r="D88" s="9">
        <v>68.989999999999995</v>
      </c>
      <c r="E88" s="9" t="s">
        <v>3963</v>
      </c>
      <c r="F88" s="9">
        <v>2</v>
      </c>
      <c r="G88" s="9" t="s">
        <v>4115</v>
      </c>
      <c r="H88" s="9">
        <v>99</v>
      </c>
      <c r="I88" s="9" t="s">
        <v>4116</v>
      </c>
      <c r="J88" s="10" t="s">
        <v>4117</v>
      </c>
      <c r="K88" s="13" t="s">
        <v>7209</v>
      </c>
    </row>
    <row r="89" spans="1:11" x14ac:dyDescent="0.25">
      <c r="A89" s="11" t="s">
        <v>1829</v>
      </c>
      <c r="B89" s="11" t="s">
        <v>3961</v>
      </c>
      <c r="C89" s="11" t="s">
        <v>3962</v>
      </c>
      <c r="D89" s="11">
        <v>68.989999999999995</v>
      </c>
      <c r="E89" s="11" t="s">
        <v>3963</v>
      </c>
      <c r="F89" s="11">
        <v>2</v>
      </c>
      <c r="G89" s="11" t="s">
        <v>88</v>
      </c>
      <c r="H89" s="11">
        <v>20</v>
      </c>
      <c r="I89" s="11" t="s">
        <v>3964</v>
      </c>
      <c r="J89" s="12" t="s">
        <v>254</v>
      </c>
      <c r="K89" s="13" t="s">
        <v>7209</v>
      </c>
    </row>
    <row r="90" spans="1:11" x14ac:dyDescent="0.25">
      <c r="A90" s="9" t="s">
        <v>5256</v>
      </c>
      <c r="B90" s="9" t="s">
        <v>6064</v>
      </c>
      <c r="C90" s="9" t="s">
        <v>12</v>
      </c>
      <c r="D90" s="9">
        <v>69.989999999999995</v>
      </c>
      <c r="E90" s="9" t="s">
        <v>1694</v>
      </c>
      <c r="F90" s="9">
        <v>2</v>
      </c>
      <c r="G90" s="9" t="s">
        <v>4639</v>
      </c>
      <c r="H90" s="9">
        <v>6</v>
      </c>
      <c r="I90" s="9" t="s">
        <v>4944</v>
      </c>
      <c r="J90" s="10" t="s">
        <v>6065</v>
      </c>
      <c r="K90" s="13" t="s">
        <v>7209</v>
      </c>
    </row>
    <row r="91" spans="1:11" x14ac:dyDescent="0.25">
      <c r="A91" s="1" t="s">
        <v>327</v>
      </c>
      <c r="B91" s="1" t="s">
        <v>1339</v>
      </c>
      <c r="C91" s="1" t="s">
        <v>12</v>
      </c>
      <c r="D91" s="1">
        <v>69.989999999999995</v>
      </c>
      <c r="E91" s="1" t="s">
        <v>1083</v>
      </c>
      <c r="F91" s="1">
        <v>2</v>
      </c>
      <c r="G91" s="1" t="s">
        <v>1340</v>
      </c>
      <c r="H91" s="1">
        <v>27</v>
      </c>
      <c r="I91" s="1" t="s">
        <v>1341</v>
      </c>
      <c r="J91" s="2" t="s">
        <v>1342</v>
      </c>
      <c r="K91" s="8" t="s">
        <v>7208</v>
      </c>
    </row>
    <row r="92" spans="1:11" x14ac:dyDescent="0.25">
      <c r="A92" s="9" t="s">
        <v>525</v>
      </c>
      <c r="B92" s="9" t="s">
        <v>4478</v>
      </c>
      <c r="C92" s="9" t="s">
        <v>12</v>
      </c>
      <c r="D92" s="9">
        <v>69.989999999999995</v>
      </c>
      <c r="E92" s="9" t="s">
        <v>1083</v>
      </c>
      <c r="F92" s="9">
        <v>2</v>
      </c>
      <c r="G92" s="9" t="s">
        <v>4479</v>
      </c>
      <c r="H92" s="9">
        <v>81</v>
      </c>
      <c r="I92" s="9" t="s">
        <v>4480</v>
      </c>
      <c r="J92" s="10" t="s">
        <v>16</v>
      </c>
      <c r="K92" s="13" t="s">
        <v>7209</v>
      </c>
    </row>
    <row r="93" spans="1:11" x14ac:dyDescent="0.25">
      <c r="A93" s="11" t="s">
        <v>525</v>
      </c>
      <c r="B93" s="11" t="s">
        <v>4217</v>
      </c>
      <c r="C93" s="11" t="s">
        <v>12</v>
      </c>
      <c r="D93" s="11">
        <v>70.989999999999995</v>
      </c>
      <c r="E93" s="11" t="s">
        <v>4218</v>
      </c>
      <c r="F93" s="11">
        <v>2</v>
      </c>
      <c r="G93" s="11" t="s">
        <v>4219</v>
      </c>
      <c r="H93" s="11">
        <v>52</v>
      </c>
      <c r="I93" s="11" t="s">
        <v>4220</v>
      </c>
      <c r="J93" s="12" t="s">
        <v>290</v>
      </c>
      <c r="K93" s="13" t="s">
        <v>7209</v>
      </c>
    </row>
    <row r="94" spans="1:11" x14ac:dyDescent="0.25">
      <c r="A94" s="9" t="s">
        <v>1829</v>
      </c>
      <c r="B94" s="9" t="s">
        <v>5281</v>
      </c>
      <c r="C94" s="9" t="s">
        <v>12</v>
      </c>
      <c r="D94" s="9">
        <v>74.989999999999995</v>
      </c>
      <c r="E94" s="9" t="s">
        <v>2033</v>
      </c>
      <c r="F94" s="9">
        <v>2</v>
      </c>
      <c r="G94" s="9" t="s">
        <v>5282</v>
      </c>
      <c r="H94" s="9">
        <v>60</v>
      </c>
      <c r="I94" s="9" t="s">
        <v>5283</v>
      </c>
      <c r="J94" s="10" t="s">
        <v>157</v>
      </c>
      <c r="K94" s="13" t="s">
        <v>7209</v>
      </c>
    </row>
    <row r="95" spans="1:11" x14ac:dyDescent="0.25">
      <c r="A95" s="9" t="s">
        <v>47</v>
      </c>
      <c r="B95" s="9" t="s">
        <v>6662</v>
      </c>
      <c r="C95" s="9" t="s">
        <v>12</v>
      </c>
      <c r="D95" s="9">
        <v>74.989999999999995</v>
      </c>
      <c r="E95" s="9" t="s">
        <v>3515</v>
      </c>
      <c r="F95" s="9">
        <v>2</v>
      </c>
      <c r="G95" s="9" t="s">
        <v>1400</v>
      </c>
      <c r="H95" s="9">
        <v>4</v>
      </c>
      <c r="I95" s="9" t="s">
        <v>6663</v>
      </c>
      <c r="J95" s="10" t="s">
        <v>4288</v>
      </c>
      <c r="K95" s="13" t="s">
        <v>7209</v>
      </c>
    </row>
    <row r="96" spans="1:11" x14ac:dyDescent="0.25">
      <c r="A96" s="11" t="s">
        <v>520</v>
      </c>
      <c r="B96" s="11" t="s">
        <v>5637</v>
      </c>
      <c r="C96" s="11" t="s">
        <v>55</v>
      </c>
      <c r="D96" s="11">
        <v>75.989999999999995</v>
      </c>
      <c r="E96" s="11" t="s">
        <v>5638</v>
      </c>
      <c r="F96" s="11">
        <v>2</v>
      </c>
      <c r="G96" s="11" t="s">
        <v>1963</v>
      </c>
      <c r="H96" s="11">
        <v>8</v>
      </c>
      <c r="I96" s="11" t="s">
        <v>5639</v>
      </c>
      <c r="J96" s="12" t="s">
        <v>4285</v>
      </c>
      <c r="K96" s="13" t="s">
        <v>7209</v>
      </c>
    </row>
    <row r="97" spans="1:11" x14ac:dyDescent="0.25">
      <c r="A97" s="9" t="s">
        <v>23</v>
      </c>
      <c r="B97" s="9" t="s">
        <v>5799</v>
      </c>
      <c r="C97" s="9" t="s">
        <v>55</v>
      </c>
      <c r="D97" s="9">
        <v>76.5</v>
      </c>
      <c r="E97" s="9" t="s">
        <v>2061</v>
      </c>
      <c r="F97" s="9">
        <v>2</v>
      </c>
      <c r="G97" s="9" t="s">
        <v>1963</v>
      </c>
      <c r="H97" s="9">
        <v>8</v>
      </c>
      <c r="I97" s="9" t="s">
        <v>5800</v>
      </c>
      <c r="J97" s="10" t="s">
        <v>5045</v>
      </c>
      <c r="K97" s="13" t="s">
        <v>7209</v>
      </c>
    </row>
    <row r="98" spans="1:11" x14ac:dyDescent="0.25">
      <c r="A98" s="3" t="s">
        <v>152</v>
      </c>
      <c r="B98" s="3" t="s">
        <v>1255</v>
      </c>
      <c r="C98" s="3" t="s">
        <v>12</v>
      </c>
      <c r="D98" s="3">
        <v>76.989999999999995</v>
      </c>
      <c r="E98" s="3" t="s">
        <v>1256</v>
      </c>
      <c r="F98" s="3">
        <v>2</v>
      </c>
      <c r="G98" s="3" t="s">
        <v>1257</v>
      </c>
      <c r="H98" s="3">
        <v>13</v>
      </c>
      <c r="I98" s="3" t="s">
        <v>1258</v>
      </c>
      <c r="J98" s="4" t="s">
        <v>1259</v>
      </c>
      <c r="K98" s="8" t="s">
        <v>7208</v>
      </c>
    </row>
    <row r="99" spans="1:11" x14ac:dyDescent="0.25">
      <c r="A99" s="11" t="s">
        <v>520</v>
      </c>
      <c r="B99" s="11" t="s">
        <v>6456</v>
      </c>
      <c r="C99" s="11" t="s">
        <v>55</v>
      </c>
      <c r="D99" s="11">
        <v>79.989999999999995</v>
      </c>
      <c r="E99" s="11" t="s">
        <v>4282</v>
      </c>
      <c r="F99" s="11">
        <v>2</v>
      </c>
      <c r="G99" s="11" t="s">
        <v>988</v>
      </c>
      <c r="H99" s="11">
        <v>11</v>
      </c>
      <c r="I99" s="11" t="s">
        <v>6457</v>
      </c>
      <c r="J99" s="12" t="s">
        <v>1259</v>
      </c>
      <c r="K99" s="13" t="s">
        <v>7209</v>
      </c>
    </row>
    <row r="100" spans="1:11" x14ac:dyDescent="0.25">
      <c r="A100" s="11" t="s">
        <v>3998</v>
      </c>
      <c r="B100" s="11" t="s">
        <v>4007</v>
      </c>
      <c r="C100" s="11" t="s">
        <v>12</v>
      </c>
      <c r="D100" s="11">
        <v>87.99</v>
      </c>
      <c r="E100" s="11" t="s">
        <v>4008</v>
      </c>
      <c r="F100" s="11">
        <v>2</v>
      </c>
      <c r="G100" s="11" t="s">
        <v>1400</v>
      </c>
      <c r="H100" s="11">
        <v>4</v>
      </c>
      <c r="I100" s="11" t="s">
        <v>39</v>
      </c>
      <c r="J100" s="12" t="s">
        <v>4009</v>
      </c>
      <c r="K100" s="13" t="s">
        <v>7209</v>
      </c>
    </row>
    <row r="101" spans="1:11" x14ac:dyDescent="0.25">
      <c r="A101" s="3" t="s">
        <v>23</v>
      </c>
      <c r="B101" s="3" t="s">
        <v>3175</v>
      </c>
      <c r="C101" s="3" t="s">
        <v>12</v>
      </c>
      <c r="D101" s="3">
        <v>88</v>
      </c>
      <c r="E101" s="3" t="s">
        <v>3176</v>
      </c>
      <c r="F101" s="3">
        <v>2</v>
      </c>
      <c r="G101" s="3" t="s">
        <v>1257</v>
      </c>
      <c r="H101" s="3">
        <v>13</v>
      </c>
      <c r="I101" s="3" t="s">
        <v>3177</v>
      </c>
      <c r="J101" s="4" t="s">
        <v>3178</v>
      </c>
      <c r="K101" s="8" t="s">
        <v>7208</v>
      </c>
    </row>
    <row r="102" spans="1:11" x14ac:dyDescent="0.25">
      <c r="A102" s="9" t="s">
        <v>3350</v>
      </c>
      <c r="B102" s="9" t="s">
        <v>7202</v>
      </c>
      <c r="C102" s="9" t="s">
        <v>55</v>
      </c>
      <c r="D102" s="9">
        <v>9.99</v>
      </c>
      <c r="E102" s="9" t="s">
        <v>2296</v>
      </c>
      <c r="F102" s="9">
        <v>2</v>
      </c>
      <c r="G102" s="9" t="s">
        <v>2807</v>
      </c>
      <c r="H102" s="9">
        <v>22</v>
      </c>
      <c r="I102" s="9" t="s">
        <v>7203</v>
      </c>
      <c r="J102" s="10" t="s">
        <v>370</v>
      </c>
      <c r="K102" s="13" t="s">
        <v>7209</v>
      </c>
    </row>
    <row r="103" spans="1:11" x14ac:dyDescent="0.25">
      <c r="A103" s="3" t="s">
        <v>1102</v>
      </c>
      <c r="B103" s="3" t="s">
        <v>3445</v>
      </c>
      <c r="C103" s="3" t="s">
        <v>55</v>
      </c>
      <c r="D103" s="3">
        <v>94.99</v>
      </c>
      <c r="E103" s="3" t="s">
        <v>3446</v>
      </c>
      <c r="F103" s="3">
        <v>2</v>
      </c>
      <c r="G103" s="3" t="s">
        <v>1400</v>
      </c>
      <c r="H103" s="3">
        <v>4</v>
      </c>
      <c r="I103" s="3" t="s">
        <v>3447</v>
      </c>
      <c r="J103" s="4" t="s">
        <v>3448</v>
      </c>
      <c r="K103" s="8" t="s">
        <v>7208</v>
      </c>
    </row>
    <row r="104" spans="1:11" x14ac:dyDescent="0.25">
      <c r="A104" s="11" t="s">
        <v>97</v>
      </c>
      <c r="B104" s="11" t="s">
        <v>6659</v>
      </c>
      <c r="C104" s="11" t="s">
        <v>385</v>
      </c>
      <c r="D104" s="11">
        <v>96.95</v>
      </c>
      <c r="E104" s="11" t="s">
        <v>6660</v>
      </c>
      <c r="F104" s="11">
        <v>2</v>
      </c>
      <c r="G104" s="11" t="s">
        <v>4639</v>
      </c>
      <c r="H104" s="11">
        <v>6</v>
      </c>
      <c r="I104" s="11" t="s">
        <v>6661</v>
      </c>
      <c r="J104" s="12" t="s">
        <v>318</v>
      </c>
      <c r="K104" s="13" t="s">
        <v>7209</v>
      </c>
    </row>
    <row r="105" spans="1:11" x14ac:dyDescent="0.25">
      <c r="A105" s="1" t="s">
        <v>383</v>
      </c>
      <c r="B105" s="1" t="s">
        <v>3470</v>
      </c>
      <c r="C105" s="1" t="s">
        <v>385</v>
      </c>
      <c r="D105" s="1">
        <v>99</v>
      </c>
      <c r="E105" s="1" t="s">
        <v>2101</v>
      </c>
      <c r="F105" s="1">
        <v>2</v>
      </c>
      <c r="G105" s="1" t="s">
        <v>3471</v>
      </c>
      <c r="H105" s="1">
        <v>2</v>
      </c>
      <c r="I105" s="1" t="s">
        <v>3472</v>
      </c>
      <c r="J105" s="2" t="s">
        <v>1671</v>
      </c>
      <c r="K105" s="8" t="s">
        <v>7208</v>
      </c>
    </row>
    <row r="106" spans="1:11" x14ac:dyDescent="0.25">
      <c r="A106" s="3" t="s">
        <v>152</v>
      </c>
      <c r="B106" s="3" t="s">
        <v>2456</v>
      </c>
      <c r="C106" s="3" t="s">
        <v>12</v>
      </c>
      <c r="D106" s="3">
        <v>99.99</v>
      </c>
      <c r="E106" s="3" t="s">
        <v>169</v>
      </c>
      <c r="F106" s="3">
        <v>2</v>
      </c>
      <c r="G106" s="3" t="s">
        <v>2457</v>
      </c>
      <c r="H106" s="3">
        <v>19</v>
      </c>
      <c r="I106" s="3" t="s">
        <v>2458</v>
      </c>
      <c r="J106" s="4" t="s">
        <v>1407</v>
      </c>
      <c r="K106" s="8" t="s">
        <v>7208</v>
      </c>
    </row>
    <row r="107" spans="1:11" x14ac:dyDescent="0.25">
      <c r="A107" s="3" t="s">
        <v>152</v>
      </c>
      <c r="B107" s="3" t="s">
        <v>2477</v>
      </c>
      <c r="C107" s="3" t="s">
        <v>12</v>
      </c>
      <c r="D107" s="3">
        <v>99.99</v>
      </c>
      <c r="E107" s="3" t="s">
        <v>169</v>
      </c>
      <c r="F107" s="3">
        <v>2</v>
      </c>
      <c r="G107" s="3" t="s">
        <v>1500</v>
      </c>
      <c r="H107" s="3">
        <v>12</v>
      </c>
      <c r="I107" s="3" t="s">
        <v>2478</v>
      </c>
      <c r="J107" s="4" t="s">
        <v>1407</v>
      </c>
      <c r="K107" s="8" t="s">
        <v>7208</v>
      </c>
    </row>
    <row r="108" spans="1:11" x14ac:dyDescent="0.25">
      <c r="A108" s="3" t="s">
        <v>734</v>
      </c>
      <c r="B108" s="3" t="s">
        <v>735</v>
      </c>
      <c r="C108" s="3" t="s">
        <v>12</v>
      </c>
      <c r="D108" s="3">
        <v>99.99</v>
      </c>
      <c r="E108" s="3" t="s">
        <v>736</v>
      </c>
      <c r="F108" s="3">
        <v>2</v>
      </c>
      <c r="G108" s="3" t="s">
        <v>737</v>
      </c>
      <c r="H108" s="3">
        <v>3</v>
      </c>
      <c r="I108" s="3" t="s">
        <v>738</v>
      </c>
      <c r="J108" s="4" t="s">
        <v>739</v>
      </c>
      <c r="K108" s="8" t="s">
        <v>7208</v>
      </c>
    </row>
    <row r="109" spans="1:11" x14ac:dyDescent="0.25">
      <c r="A109" s="11" t="s">
        <v>5431</v>
      </c>
      <c r="B109" s="11" t="s">
        <v>5432</v>
      </c>
      <c r="C109" s="11" t="s">
        <v>385</v>
      </c>
      <c r="D109" s="11">
        <v>100</v>
      </c>
      <c r="E109" s="11" t="s">
        <v>5433</v>
      </c>
      <c r="F109" s="11">
        <v>3</v>
      </c>
      <c r="G109" s="11" t="s">
        <v>2326</v>
      </c>
      <c r="H109" s="11">
        <v>1</v>
      </c>
      <c r="I109" s="11" t="s">
        <v>5434</v>
      </c>
      <c r="J109" s="12" t="s">
        <v>5435</v>
      </c>
      <c r="K109" s="13" t="s">
        <v>7209</v>
      </c>
    </row>
    <row r="110" spans="1:11" x14ac:dyDescent="0.25">
      <c r="A110" s="11" t="s">
        <v>1829</v>
      </c>
      <c r="B110" s="11" t="s">
        <v>5163</v>
      </c>
      <c r="C110" s="11" t="s">
        <v>55</v>
      </c>
      <c r="D110" s="11">
        <v>108.98</v>
      </c>
      <c r="E110" s="11" t="s">
        <v>5164</v>
      </c>
      <c r="F110" s="11">
        <v>3</v>
      </c>
      <c r="G110" s="11" t="s">
        <v>4773</v>
      </c>
      <c r="H110" s="11">
        <v>33</v>
      </c>
      <c r="I110" s="11" t="s">
        <v>5165</v>
      </c>
      <c r="J110" s="12" t="s">
        <v>177</v>
      </c>
      <c r="K110" s="13" t="s">
        <v>7209</v>
      </c>
    </row>
    <row r="111" spans="1:11" x14ac:dyDescent="0.25">
      <c r="A111" s="11" t="s">
        <v>29</v>
      </c>
      <c r="B111" s="11" t="s">
        <v>4255</v>
      </c>
      <c r="C111" s="11" t="s">
        <v>12</v>
      </c>
      <c r="D111" s="11">
        <v>109.99</v>
      </c>
      <c r="E111" s="11" t="s">
        <v>4256</v>
      </c>
      <c r="F111" s="11">
        <v>3</v>
      </c>
      <c r="G111" s="11" t="s">
        <v>4075</v>
      </c>
      <c r="H111" s="11">
        <v>24</v>
      </c>
      <c r="I111" s="11" t="s">
        <v>4257</v>
      </c>
      <c r="J111" s="12" t="s">
        <v>4258</v>
      </c>
      <c r="K111" s="13" t="s">
        <v>7209</v>
      </c>
    </row>
    <row r="112" spans="1:11" x14ac:dyDescent="0.25">
      <c r="A112" s="9" t="s">
        <v>2110</v>
      </c>
      <c r="B112" s="9" t="s">
        <v>6845</v>
      </c>
      <c r="C112" s="9" t="s">
        <v>12</v>
      </c>
      <c r="D112" s="9">
        <v>11</v>
      </c>
      <c r="E112" s="9" t="s">
        <v>119</v>
      </c>
      <c r="F112" s="9">
        <v>3</v>
      </c>
      <c r="G112" s="9" t="s">
        <v>6792</v>
      </c>
      <c r="H112" s="9">
        <v>47</v>
      </c>
      <c r="I112" s="9" t="s">
        <v>6846</v>
      </c>
      <c r="J112" s="10" t="s">
        <v>2404</v>
      </c>
      <c r="K112" s="13" t="s">
        <v>7209</v>
      </c>
    </row>
    <row r="113" spans="1:11" x14ac:dyDescent="0.25">
      <c r="A113" s="1" t="s">
        <v>438</v>
      </c>
      <c r="B113" s="1" t="s">
        <v>2397</v>
      </c>
      <c r="C113" s="1" t="s">
        <v>510</v>
      </c>
      <c r="D113" s="1">
        <v>11.95</v>
      </c>
      <c r="E113" s="1" t="s">
        <v>2314</v>
      </c>
      <c r="F113" s="1">
        <v>3</v>
      </c>
      <c r="G113" s="1" t="s">
        <v>692</v>
      </c>
      <c r="H113" s="1">
        <v>7</v>
      </c>
      <c r="I113" s="1" t="s">
        <v>2398</v>
      </c>
      <c r="J113" s="2" t="s">
        <v>2399</v>
      </c>
      <c r="K113" s="8" t="s">
        <v>7208</v>
      </c>
    </row>
    <row r="114" spans="1:11" x14ac:dyDescent="0.25">
      <c r="A114" s="11" t="s">
        <v>7118</v>
      </c>
      <c r="B114" s="11" t="s">
        <v>7119</v>
      </c>
      <c r="C114" s="11" t="s">
        <v>55</v>
      </c>
      <c r="D114" s="11">
        <v>120</v>
      </c>
      <c r="E114" s="11" t="s">
        <v>7120</v>
      </c>
      <c r="F114" s="11">
        <v>3</v>
      </c>
      <c r="G114" s="11" t="s">
        <v>692</v>
      </c>
      <c r="H114" s="11">
        <v>7</v>
      </c>
      <c r="I114" s="11" t="s">
        <v>7121</v>
      </c>
      <c r="J114" s="12" t="s">
        <v>7122</v>
      </c>
      <c r="K114" s="13" t="s">
        <v>7209</v>
      </c>
    </row>
    <row r="115" spans="1:11" x14ac:dyDescent="0.25">
      <c r="A115" s="11" t="s">
        <v>1328</v>
      </c>
      <c r="B115" s="11" t="s">
        <v>4716</v>
      </c>
      <c r="C115" s="11" t="s">
        <v>12</v>
      </c>
      <c r="D115" s="11">
        <v>129</v>
      </c>
      <c r="E115" s="11" t="s">
        <v>4717</v>
      </c>
      <c r="F115" s="11">
        <v>3</v>
      </c>
      <c r="G115" s="11" t="s">
        <v>4718</v>
      </c>
      <c r="H115" s="11">
        <v>11</v>
      </c>
      <c r="I115" s="11" t="s">
        <v>4719</v>
      </c>
      <c r="J115" s="12" t="s">
        <v>285</v>
      </c>
      <c r="K115" s="13" t="s">
        <v>7209</v>
      </c>
    </row>
    <row r="116" spans="1:11" x14ac:dyDescent="0.25">
      <c r="A116" s="9" t="s">
        <v>5956</v>
      </c>
      <c r="B116" s="9" t="s">
        <v>5957</v>
      </c>
      <c r="C116" s="9" t="s">
        <v>12</v>
      </c>
      <c r="D116" s="9">
        <v>13</v>
      </c>
      <c r="E116" s="9" t="s">
        <v>99</v>
      </c>
      <c r="F116" s="9">
        <v>3</v>
      </c>
      <c r="G116" s="9" t="s">
        <v>1938</v>
      </c>
      <c r="H116" s="9">
        <v>14</v>
      </c>
      <c r="I116" s="9" t="s">
        <v>5958</v>
      </c>
      <c r="J116" s="10" t="s">
        <v>2404</v>
      </c>
      <c r="K116" s="13" t="s">
        <v>7209</v>
      </c>
    </row>
    <row r="117" spans="1:11" x14ac:dyDescent="0.25">
      <c r="A117" s="9" t="s">
        <v>1891</v>
      </c>
      <c r="B117" s="9" t="s">
        <v>6251</v>
      </c>
      <c r="C117" s="9" t="s">
        <v>12</v>
      </c>
      <c r="D117" s="9">
        <v>13</v>
      </c>
      <c r="E117" s="9" t="s">
        <v>99</v>
      </c>
      <c r="F117" s="9">
        <v>3</v>
      </c>
      <c r="G117" s="9" t="s">
        <v>3077</v>
      </c>
      <c r="H117" s="9">
        <v>17</v>
      </c>
      <c r="I117" s="9" t="s">
        <v>6252</v>
      </c>
      <c r="J117" s="10" t="s">
        <v>2404</v>
      </c>
      <c r="K117" s="13" t="s">
        <v>7209</v>
      </c>
    </row>
    <row r="118" spans="1:11" x14ac:dyDescent="0.25">
      <c r="A118" s="11" t="s">
        <v>1568</v>
      </c>
      <c r="B118" s="11" t="s">
        <v>5959</v>
      </c>
      <c r="C118" s="11" t="s">
        <v>212</v>
      </c>
      <c r="D118" s="11">
        <v>13.05</v>
      </c>
      <c r="E118" s="11" t="s">
        <v>5960</v>
      </c>
      <c r="F118" s="11">
        <v>3</v>
      </c>
      <c r="G118" s="11" t="s">
        <v>1798</v>
      </c>
      <c r="H118" s="11">
        <v>9</v>
      </c>
      <c r="I118" s="11" t="s">
        <v>5961</v>
      </c>
      <c r="J118" s="12" t="s">
        <v>5962</v>
      </c>
      <c r="K118" s="13" t="s">
        <v>7209</v>
      </c>
    </row>
    <row r="119" spans="1:11" x14ac:dyDescent="0.25">
      <c r="A119" s="11" t="s">
        <v>4513</v>
      </c>
      <c r="B119" s="11" t="s">
        <v>6235</v>
      </c>
      <c r="C119" s="11" t="s">
        <v>657</v>
      </c>
      <c r="D119" s="11">
        <v>13.15</v>
      </c>
      <c r="E119" s="11" t="s">
        <v>6236</v>
      </c>
      <c r="F119" s="11">
        <v>3</v>
      </c>
      <c r="G119" s="11" t="s">
        <v>692</v>
      </c>
      <c r="H119" s="11">
        <v>7</v>
      </c>
      <c r="I119" s="11" t="s">
        <v>6237</v>
      </c>
      <c r="J119" s="12" t="s">
        <v>661</v>
      </c>
      <c r="K119" s="13" t="s">
        <v>7209</v>
      </c>
    </row>
    <row r="120" spans="1:11" x14ac:dyDescent="0.25">
      <c r="A120" s="3" t="s">
        <v>610</v>
      </c>
      <c r="B120" s="3" t="s">
        <v>3054</v>
      </c>
      <c r="C120" s="3" t="s">
        <v>12</v>
      </c>
      <c r="D120" s="3">
        <v>13.44</v>
      </c>
      <c r="E120" s="3" t="s">
        <v>3055</v>
      </c>
      <c r="F120" s="3">
        <v>3</v>
      </c>
      <c r="G120" s="3" t="s">
        <v>1313</v>
      </c>
      <c r="H120" s="3">
        <v>30</v>
      </c>
      <c r="I120" s="3" t="s">
        <v>3056</v>
      </c>
      <c r="J120" s="4" t="s">
        <v>3057</v>
      </c>
      <c r="K120" s="8" t="s">
        <v>7208</v>
      </c>
    </row>
    <row r="121" spans="1:11" x14ac:dyDescent="0.25">
      <c r="A121" s="9" t="s">
        <v>1328</v>
      </c>
      <c r="B121" s="9" t="s">
        <v>4777</v>
      </c>
      <c r="C121" s="9" t="s">
        <v>212</v>
      </c>
      <c r="D121" s="9">
        <v>13.89</v>
      </c>
      <c r="E121" s="9" t="s">
        <v>1546</v>
      </c>
      <c r="F121" s="9">
        <v>3</v>
      </c>
      <c r="G121" s="9" t="s">
        <v>4778</v>
      </c>
      <c r="H121" s="9">
        <v>239</v>
      </c>
      <c r="I121" s="9" t="s">
        <v>4779</v>
      </c>
      <c r="J121" s="10" t="s">
        <v>1549</v>
      </c>
      <c r="K121" s="13" t="s">
        <v>7209</v>
      </c>
    </row>
    <row r="122" spans="1:11" x14ac:dyDescent="0.25">
      <c r="A122" s="3" t="s">
        <v>319</v>
      </c>
      <c r="B122" s="3" t="s">
        <v>2972</v>
      </c>
      <c r="C122" s="3" t="s">
        <v>12</v>
      </c>
      <c r="D122" s="3">
        <v>134.5</v>
      </c>
      <c r="E122" s="3" t="s">
        <v>2973</v>
      </c>
      <c r="F122" s="3">
        <v>3</v>
      </c>
      <c r="G122" s="3" t="s">
        <v>2974</v>
      </c>
      <c r="H122" s="3">
        <v>49</v>
      </c>
      <c r="I122" s="3" t="s">
        <v>2975</v>
      </c>
      <c r="J122" s="4" t="s">
        <v>2976</v>
      </c>
      <c r="K122" s="8" t="s">
        <v>7208</v>
      </c>
    </row>
    <row r="123" spans="1:11" x14ac:dyDescent="0.25">
      <c r="A123" s="3" t="s">
        <v>10</v>
      </c>
      <c r="B123" s="3" t="s">
        <v>3459</v>
      </c>
      <c r="C123" s="3" t="s">
        <v>12</v>
      </c>
      <c r="D123" s="3">
        <v>139.99</v>
      </c>
      <c r="E123" s="3" t="s">
        <v>3460</v>
      </c>
      <c r="F123" s="3">
        <v>3</v>
      </c>
      <c r="G123" s="3" t="s">
        <v>894</v>
      </c>
      <c r="H123" s="3">
        <v>43</v>
      </c>
      <c r="I123" s="3" t="s">
        <v>3461</v>
      </c>
      <c r="J123" s="4" t="s">
        <v>3462</v>
      </c>
      <c r="K123" s="8" t="s">
        <v>7208</v>
      </c>
    </row>
    <row r="124" spans="1:11" x14ac:dyDescent="0.25">
      <c r="A124" s="3" t="s">
        <v>2512</v>
      </c>
      <c r="B124" s="3" t="s">
        <v>2513</v>
      </c>
      <c r="C124" s="3" t="s">
        <v>2514</v>
      </c>
      <c r="D124" s="3">
        <v>14.94</v>
      </c>
      <c r="E124" s="3" t="s">
        <v>2515</v>
      </c>
      <c r="F124" s="3">
        <v>3</v>
      </c>
      <c r="G124" s="3" t="s">
        <v>2516</v>
      </c>
      <c r="H124" s="3">
        <v>1454</v>
      </c>
      <c r="I124" s="3" t="s">
        <v>2517</v>
      </c>
      <c r="J124" s="4" t="s">
        <v>177</v>
      </c>
      <c r="K124" s="8" t="s">
        <v>7208</v>
      </c>
    </row>
    <row r="125" spans="1:11" x14ac:dyDescent="0.25">
      <c r="A125" s="9" t="s">
        <v>4104</v>
      </c>
      <c r="B125" s="9" t="s">
        <v>4105</v>
      </c>
      <c r="C125" s="9" t="s">
        <v>55</v>
      </c>
      <c r="D125" s="9">
        <v>14.99</v>
      </c>
      <c r="E125" s="9" t="s">
        <v>1859</v>
      </c>
      <c r="F125" s="9">
        <v>3</v>
      </c>
      <c r="G125" s="9" t="s">
        <v>4106</v>
      </c>
      <c r="H125" s="9">
        <v>291</v>
      </c>
      <c r="I125" s="9" t="s">
        <v>4107</v>
      </c>
      <c r="J125" s="10" t="s">
        <v>4108</v>
      </c>
      <c r="K125" s="13" t="s">
        <v>7209</v>
      </c>
    </row>
    <row r="126" spans="1:11" x14ac:dyDescent="0.25">
      <c r="A126" s="11" t="s">
        <v>65</v>
      </c>
      <c r="B126" s="11" t="s">
        <v>4181</v>
      </c>
      <c r="C126" s="11" t="s">
        <v>657</v>
      </c>
      <c r="D126" s="11">
        <v>15.03</v>
      </c>
      <c r="E126" s="11" t="s">
        <v>4182</v>
      </c>
      <c r="F126" s="11">
        <v>3</v>
      </c>
      <c r="G126" s="11" t="s">
        <v>4183</v>
      </c>
      <c r="H126" s="11">
        <v>44</v>
      </c>
      <c r="I126" s="11" t="s">
        <v>4184</v>
      </c>
      <c r="J126" s="12" t="s">
        <v>661</v>
      </c>
      <c r="K126" s="13" t="s">
        <v>7209</v>
      </c>
    </row>
    <row r="127" spans="1:11" x14ac:dyDescent="0.25">
      <c r="A127" s="9" t="s">
        <v>135</v>
      </c>
      <c r="B127" s="9" t="s">
        <v>5951</v>
      </c>
      <c r="C127" s="9" t="s">
        <v>516</v>
      </c>
      <c r="D127" s="9">
        <v>15.89</v>
      </c>
      <c r="E127" s="9" t="s">
        <v>517</v>
      </c>
      <c r="F127" s="9">
        <v>3</v>
      </c>
      <c r="G127" s="9" t="s">
        <v>2970</v>
      </c>
      <c r="H127" s="9">
        <v>8</v>
      </c>
      <c r="I127" s="9" t="s">
        <v>5952</v>
      </c>
      <c r="J127" s="10" t="s">
        <v>140</v>
      </c>
      <c r="K127" s="13" t="s">
        <v>7209</v>
      </c>
    </row>
    <row r="128" spans="1:11" x14ac:dyDescent="0.25">
      <c r="A128" s="1" t="s">
        <v>426</v>
      </c>
      <c r="B128" s="1" t="s">
        <v>3179</v>
      </c>
      <c r="C128" s="1" t="s">
        <v>657</v>
      </c>
      <c r="D128" s="1">
        <v>15.97</v>
      </c>
      <c r="E128" s="1" t="s">
        <v>3180</v>
      </c>
      <c r="F128" s="1">
        <v>3</v>
      </c>
      <c r="G128" s="1" t="s">
        <v>3181</v>
      </c>
      <c r="H128" s="1">
        <v>13</v>
      </c>
      <c r="I128" s="1" t="s">
        <v>3182</v>
      </c>
      <c r="J128" s="2" t="s">
        <v>661</v>
      </c>
      <c r="K128" s="8" t="s">
        <v>7208</v>
      </c>
    </row>
    <row r="129" spans="1:11" x14ac:dyDescent="0.25">
      <c r="A129" s="3" t="s">
        <v>53</v>
      </c>
      <c r="B129" s="3" t="s">
        <v>2245</v>
      </c>
      <c r="C129" s="3" t="s">
        <v>12</v>
      </c>
      <c r="D129" s="3">
        <v>15.99</v>
      </c>
      <c r="E129" s="3" t="s">
        <v>1129</v>
      </c>
      <c r="F129" s="3">
        <v>3</v>
      </c>
      <c r="G129" s="3" t="s">
        <v>1582</v>
      </c>
      <c r="H129" s="3">
        <v>3</v>
      </c>
      <c r="I129" s="3" t="s">
        <v>2246</v>
      </c>
      <c r="J129" s="4" t="s">
        <v>661</v>
      </c>
      <c r="K129" s="8" t="s">
        <v>7208</v>
      </c>
    </row>
    <row r="130" spans="1:11" x14ac:dyDescent="0.25">
      <c r="A130" s="1" t="s">
        <v>152</v>
      </c>
      <c r="B130" s="1" t="s">
        <v>2324</v>
      </c>
      <c r="C130" s="1" t="s">
        <v>12</v>
      </c>
      <c r="D130" s="1">
        <v>150</v>
      </c>
      <c r="E130" s="1" t="s">
        <v>2325</v>
      </c>
      <c r="F130" s="1">
        <v>3</v>
      </c>
      <c r="G130" s="1" t="s">
        <v>2326</v>
      </c>
      <c r="H130" s="1">
        <v>1</v>
      </c>
      <c r="I130" s="1" t="s">
        <v>39</v>
      </c>
      <c r="J130" s="2" t="s">
        <v>2327</v>
      </c>
      <c r="K130" s="8" t="s">
        <v>7208</v>
      </c>
    </row>
    <row r="131" spans="1:11" x14ac:dyDescent="0.25">
      <c r="A131" s="1" t="s">
        <v>1328</v>
      </c>
      <c r="B131" s="1" t="s">
        <v>3774</v>
      </c>
      <c r="C131" s="1" t="s">
        <v>12</v>
      </c>
      <c r="D131" s="1">
        <v>16.989999999999998</v>
      </c>
      <c r="E131" s="1" t="s">
        <v>2764</v>
      </c>
      <c r="F131" s="1">
        <v>3</v>
      </c>
      <c r="G131" s="1" t="s">
        <v>2326</v>
      </c>
      <c r="H131" s="1">
        <v>1</v>
      </c>
      <c r="I131" s="1" t="s">
        <v>3775</v>
      </c>
      <c r="J131" s="2" t="s">
        <v>3776</v>
      </c>
      <c r="K131" s="8" t="s">
        <v>7208</v>
      </c>
    </row>
    <row r="132" spans="1:11" x14ac:dyDescent="0.25">
      <c r="A132" s="11" t="s">
        <v>5387</v>
      </c>
      <c r="B132" s="11" t="s">
        <v>6790</v>
      </c>
      <c r="C132" s="11" t="s">
        <v>104</v>
      </c>
      <c r="D132" s="11">
        <v>160.27000000000001</v>
      </c>
      <c r="E132" s="11" t="s">
        <v>6791</v>
      </c>
      <c r="F132" s="11">
        <v>3</v>
      </c>
      <c r="G132" s="11" t="s">
        <v>6792</v>
      </c>
      <c r="H132" s="11">
        <v>47</v>
      </c>
      <c r="I132" s="11" t="s">
        <v>6793</v>
      </c>
      <c r="J132" s="12" t="s">
        <v>96</v>
      </c>
      <c r="K132" s="13" t="s">
        <v>7209</v>
      </c>
    </row>
    <row r="133" spans="1:11" x14ac:dyDescent="0.25">
      <c r="A133" s="9" t="s">
        <v>4469</v>
      </c>
      <c r="B133" s="9" t="s">
        <v>4470</v>
      </c>
      <c r="C133" s="9" t="s">
        <v>657</v>
      </c>
      <c r="D133" s="9">
        <v>17.850000000000001</v>
      </c>
      <c r="E133" s="9" t="s">
        <v>4471</v>
      </c>
      <c r="F133" s="9">
        <v>3</v>
      </c>
      <c r="G133" s="9" t="s">
        <v>3886</v>
      </c>
      <c r="H133" s="9">
        <v>29</v>
      </c>
      <c r="I133" s="9" t="s">
        <v>4472</v>
      </c>
      <c r="J133" s="10" t="s">
        <v>661</v>
      </c>
      <c r="K133" s="13" t="s">
        <v>7209</v>
      </c>
    </row>
    <row r="134" spans="1:11" x14ac:dyDescent="0.25">
      <c r="A134" s="9" t="s">
        <v>5772</v>
      </c>
      <c r="B134" s="9" t="s">
        <v>5773</v>
      </c>
      <c r="C134" s="9" t="s">
        <v>657</v>
      </c>
      <c r="D134" s="9">
        <v>17.850000000000001</v>
      </c>
      <c r="E134" s="9" t="s">
        <v>4471</v>
      </c>
      <c r="F134" s="9">
        <v>3</v>
      </c>
      <c r="G134" s="9" t="s">
        <v>910</v>
      </c>
      <c r="H134" s="9">
        <v>6</v>
      </c>
      <c r="I134" s="9" t="s">
        <v>5774</v>
      </c>
      <c r="J134" s="10" t="s">
        <v>661</v>
      </c>
      <c r="K134" s="13" t="s">
        <v>7209</v>
      </c>
    </row>
    <row r="135" spans="1:11" x14ac:dyDescent="0.25">
      <c r="A135" s="9" t="s">
        <v>4104</v>
      </c>
      <c r="B135" s="9" t="s">
        <v>4277</v>
      </c>
      <c r="C135" s="9" t="s">
        <v>55</v>
      </c>
      <c r="D135" s="9">
        <v>17.989999999999998</v>
      </c>
      <c r="E135" s="9" t="s">
        <v>4278</v>
      </c>
      <c r="F135" s="9">
        <v>3</v>
      </c>
      <c r="G135" s="9" t="s">
        <v>4279</v>
      </c>
      <c r="H135" s="9">
        <v>324</v>
      </c>
      <c r="I135" s="9" t="s">
        <v>4280</v>
      </c>
      <c r="J135" s="10" t="s">
        <v>225</v>
      </c>
      <c r="K135" s="13" t="s">
        <v>7209</v>
      </c>
    </row>
    <row r="136" spans="1:11" x14ac:dyDescent="0.25">
      <c r="A136" s="9" t="s">
        <v>540</v>
      </c>
      <c r="B136" s="9" t="s">
        <v>6426</v>
      </c>
      <c r="C136" s="9" t="s">
        <v>4509</v>
      </c>
      <c r="D136" s="9">
        <v>17.989999999999998</v>
      </c>
      <c r="E136" s="9" t="s">
        <v>2156</v>
      </c>
      <c r="F136" s="9">
        <v>3</v>
      </c>
      <c r="G136" s="9" t="s">
        <v>1582</v>
      </c>
      <c r="H136" s="9">
        <v>3</v>
      </c>
      <c r="I136" s="9" t="s">
        <v>6427</v>
      </c>
      <c r="J136" s="10" t="s">
        <v>6428</v>
      </c>
      <c r="K136" s="13" t="s">
        <v>7209</v>
      </c>
    </row>
    <row r="137" spans="1:11" x14ac:dyDescent="0.25">
      <c r="A137" s="1" t="s">
        <v>426</v>
      </c>
      <c r="B137" s="1" t="s">
        <v>956</v>
      </c>
      <c r="C137" s="1" t="s">
        <v>657</v>
      </c>
      <c r="D137" s="1">
        <v>18.79</v>
      </c>
      <c r="E137" s="1" t="s">
        <v>957</v>
      </c>
      <c r="F137" s="1">
        <v>3</v>
      </c>
      <c r="G137" s="1" t="s">
        <v>659</v>
      </c>
      <c r="H137" s="1">
        <v>22</v>
      </c>
      <c r="I137" s="1" t="s">
        <v>958</v>
      </c>
      <c r="J137" s="2" t="s">
        <v>661</v>
      </c>
      <c r="K137" s="8" t="s">
        <v>7208</v>
      </c>
    </row>
    <row r="138" spans="1:11" x14ac:dyDescent="0.25">
      <c r="A138" s="1" t="s">
        <v>3687</v>
      </c>
      <c r="B138" s="1" t="s">
        <v>3688</v>
      </c>
      <c r="C138" s="1" t="s">
        <v>657</v>
      </c>
      <c r="D138" s="1">
        <v>18.79</v>
      </c>
      <c r="E138" s="1" t="s">
        <v>957</v>
      </c>
      <c r="F138" s="1">
        <v>3</v>
      </c>
      <c r="G138" s="1" t="s">
        <v>3358</v>
      </c>
      <c r="H138" s="1">
        <v>5</v>
      </c>
      <c r="I138" s="1" t="s">
        <v>3689</v>
      </c>
      <c r="J138" s="2" t="s">
        <v>661</v>
      </c>
      <c r="K138" s="8" t="s">
        <v>7208</v>
      </c>
    </row>
    <row r="139" spans="1:11" x14ac:dyDescent="0.25">
      <c r="A139" s="1" t="s">
        <v>1535</v>
      </c>
      <c r="B139" s="1" t="s">
        <v>1536</v>
      </c>
      <c r="C139" s="1" t="s">
        <v>12</v>
      </c>
      <c r="D139" s="1">
        <v>19.12</v>
      </c>
      <c r="E139" s="1" t="s">
        <v>1537</v>
      </c>
      <c r="F139" s="1">
        <v>3</v>
      </c>
      <c r="G139" s="1" t="s">
        <v>1538</v>
      </c>
      <c r="H139" s="1">
        <v>42</v>
      </c>
      <c r="I139" s="1" t="s">
        <v>1539</v>
      </c>
      <c r="J139" s="2" t="s">
        <v>1540</v>
      </c>
      <c r="K139" s="8" t="s">
        <v>7208</v>
      </c>
    </row>
    <row r="140" spans="1:11" x14ac:dyDescent="0.25">
      <c r="A140" s="9" t="s">
        <v>53</v>
      </c>
      <c r="B140" s="9" t="s">
        <v>6220</v>
      </c>
      <c r="C140" s="9" t="s">
        <v>55</v>
      </c>
      <c r="D140" s="9">
        <v>19.73</v>
      </c>
      <c r="E140" s="9" t="s">
        <v>4045</v>
      </c>
      <c r="F140" s="9">
        <v>3</v>
      </c>
      <c r="G140" s="9" t="s">
        <v>692</v>
      </c>
      <c r="H140" s="9">
        <v>7</v>
      </c>
      <c r="I140" s="9" t="s">
        <v>6221</v>
      </c>
      <c r="J140" s="10" t="s">
        <v>661</v>
      </c>
      <c r="K140" s="13" t="s">
        <v>7209</v>
      </c>
    </row>
    <row r="141" spans="1:11" x14ac:dyDescent="0.25">
      <c r="A141" s="11" t="s">
        <v>1039</v>
      </c>
      <c r="B141" s="11" t="s">
        <v>5406</v>
      </c>
      <c r="C141" s="11" t="s">
        <v>657</v>
      </c>
      <c r="D141" s="11">
        <v>19.73</v>
      </c>
      <c r="E141" s="11" t="s">
        <v>4045</v>
      </c>
      <c r="F141" s="11">
        <v>3</v>
      </c>
      <c r="G141" s="11" t="s">
        <v>3358</v>
      </c>
      <c r="H141" s="11">
        <v>5</v>
      </c>
      <c r="I141" s="11" t="s">
        <v>5407</v>
      </c>
      <c r="J141" s="12" t="s">
        <v>661</v>
      </c>
      <c r="K141" s="13" t="s">
        <v>7209</v>
      </c>
    </row>
    <row r="142" spans="1:11" x14ac:dyDescent="0.25">
      <c r="A142" s="9" t="s">
        <v>4684</v>
      </c>
      <c r="B142" s="9" t="s">
        <v>4685</v>
      </c>
      <c r="C142" s="9" t="s">
        <v>657</v>
      </c>
      <c r="D142" s="9">
        <v>19.73</v>
      </c>
      <c r="E142" s="9" t="s">
        <v>4045</v>
      </c>
      <c r="F142" s="9">
        <v>3</v>
      </c>
      <c r="G142" s="9" t="s">
        <v>2991</v>
      </c>
      <c r="H142" s="9">
        <v>20</v>
      </c>
      <c r="I142" s="9" t="s">
        <v>4686</v>
      </c>
      <c r="J142" s="10" t="s">
        <v>661</v>
      </c>
      <c r="K142" s="13" t="s">
        <v>7209</v>
      </c>
    </row>
    <row r="143" spans="1:11" x14ac:dyDescent="0.25">
      <c r="A143" s="9" t="s">
        <v>426</v>
      </c>
      <c r="B143" s="9" t="s">
        <v>4727</v>
      </c>
      <c r="C143" s="9" t="s">
        <v>657</v>
      </c>
      <c r="D143" s="9">
        <v>19.73</v>
      </c>
      <c r="E143" s="9" t="s">
        <v>4045</v>
      </c>
      <c r="F143" s="9">
        <v>3</v>
      </c>
      <c r="G143" s="9" t="s">
        <v>4606</v>
      </c>
      <c r="H143" s="9">
        <v>18</v>
      </c>
      <c r="I143" s="9" t="s">
        <v>4728</v>
      </c>
      <c r="J143" s="10" t="s">
        <v>661</v>
      </c>
      <c r="K143" s="13" t="s">
        <v>7209</v>
      </c>
    </row>
    <row r="144" spans="1:11" x14ac:dyDescent="0.25">
      <c r="A144" s="11" t="s">
        <v>438</v>
      </c>
      <c r="B144" s="11" t="s">
        <v>6095</v>
      </c>
      <c r="C144" s="11" t="s">
        <v>385</v>
      </c>
      <c r="D144" s="11">
        <v>19.989999999999998</v>
      </c>
      <c r="E144" s="11" t="s">
        <v>3890</v>
      </c>
      <c r="F144" s="11">
        <v>3</v>
      </c>
      <c r="G144" s="11" t="s">
        <v>3111</v>
      </c>
      <c r="H144" s="11">
        <v>10</v>
      </c>
      <c r="I144" s="11" t="s">
        <v>6096</v>
      </c>
      <c r="J144" s="12" t="s">
        <v>70</v>
      </c>
      <c r="K144" s="13" t="s">
        <v>7209</v>
      </c>
    </row>
    <row r="145" spans="1:11" x14ac:dyDescent="0.25">
      <c r="A145" s="11" t="s">
        <v>4397</v>
      </c>
      <c r="B145" s="11" t="s">
        <v>4968</v>
      </c>
      <c r="C145" s="11" t="s">
        <v>55</v>
      </c>
      <c r="D145" s="11">
        <v>19.989999999999998</v>
      </c>
      <c r="E145" s="11" t="s">
        <v>3890</v>
      </c>
      <c r="F145" s="11">
        <v>3</v>
      </c>
      <c r="G145" s="11" t="s">
        <v>2970</v>
      </c>
      <c r="H145" s="11">
        <v>8</v>
      </c>
      <c r="I145" s="11" t="s">
        <v>4969</v>
      </c>
      <c r="J145" s="12" t="s">
        <v>4970</v>
      </c>
      <c r="K145" s="13" t="s">
        <v>7209</v>
      </c>
    </row>
    <row r="146" spans="1:11" x14ac:dyDescent="0.25">
      <c r="A146" s="9" t="s">
        <v>4033</v>
      </c>
      <c r="B146" s="9" t="s">
        <v>6550</v>
      </c>
      <c r="C146" s="9" t="s">
        <v>55</v>
      </c>
      <c r="D146" s="9">
        <v>19.989999999999998</v>
      </c>
      <c r="E146" s="9" t="s">
        <v>3890</v>
      </c>
      <c r="F146" s="9">
        <v>3</v>
      </c>
      <c r="G146" s="9" t="s">
        <v>6551</v>
      </c>
      <c r="H146" s="9">
        <v>58</v>
      </c>
      <c r="I146" s="9" t="s">
        <v>6552</v>
      </c>
      <c r="J146" s="10" t="s">
        <v>6553</v>
      </c>
      <c r="K146" s="13" t="s">
        <v>7209</v>
      </c>
    </row>
    <row r="147" spans="1:11" x14ac:dyDescent="0.25">
      <c r="A147" s="1" t="s">
        <v>1580</v>
      </c>
      <c r="B147" s="1" t="s">
        <v>1581</v>
      </c>
      <c r="C147" s="1" t="s">
        <v>12</v>
      </c>
      <c r="D147" s="1">
        <v>19.989999999999998</v>
      </c>
      <c r="E147" s="1" t="s">
        <v>247</v>
      </c>
      <c r="F147" s="1">
        <v>3</v>
      </c>
      <c r="G147" s="1" t="s">
        <v>1582</v>
      </c>
      <c r="H147" s="1">
        <v>3</v>
      </c>
      <c r="I147" s="1" t="s">
        <v>1583</v>
      </c>
      <c r="J147" s="2" t="s">
        <v>318</v>
      </c>
      <c r="K147" s="8" t="s">
        <v>7208</v>
      </c>
    </row>
    <row r="148" spans="1:11" x14ac:dyDescent="0.25">
      <c r="A148" s="9" t="s">
        <v>540</v>
      </c>
      <c r="B148" s="9" t="s">
        <v>5013</v>
      </c>
      <c r="C148" s="9" t="s">
        <v>55</v>
      </c>
      <c r="D148" s="9">
        <v>19.989999999999998</v>
      </c>
      <c r="E148" s="9" t="s">
        <v>247</v>
      </c>
      <c r="F148" s="9">
        <v>3</v>
      </c>
      <c r="G148" s="9" t="s">
        <v>758</v>
      </c>
      <c r="H148" s="9">
        <v>4</v>
      </c>
      <c r="I148" s="9" t="s">
        <v>5014</v>
      </c>
      <c r="J148" s="10" t="s">
        <v>571</v>
      </c>
      <c r="K148" s="13" t="s">
        <v>7209</v>
      </c>
    </row>
    <row r="149" spans="1:11" x14ac:dyDescent="0.25">
      <c r="A149" s="3" t="s">
        <v>3396</v>
      </c>
      <c r="B149" s="3" t="s">
        <v>3690</v>
      </c>
      <c r="C149" s="3" t="s">
        <v>55</v>
      </c>
      <c r="D149" s="3">
        <v>21</v>
      </c>
      <c r="E149" s="3" t="s">
        <v>3691</v>
      </c>
      <c r="F149" s="3">
        <v>3</v>
      </c>
      <c r="G149" s="3" t="s">
        <v>3692</v>
      </c>
      <c r="H149" s="3">
        <v>2</v>
      </c>
      <c r="I149" s="3" t="s">
        <v>3693</v>
      </c>
      <c r="J149" s="4" t="s">
        <v>1118</v>
      </c>
      <c r="K149" s="8" t="s">
        <v>7208</v>
      </c>
    </row>
    <row r="150" spans="1:11" x14ac:dyDescent="0.25">
      <c r="A150" s="9" t="s">
        <v>540</v>
      </c>
      <c r="B150" s="9" t="s">
        <v>5542</v>
      </c>
      <c r="C150" s="9" t="s">
        <v>55</v>
      </c>
      <c r="D150" s="9">
        <v>21.95</v>
      </c>
      <c r="E150" s="9" t="s">
        <v>1036</v>
      </c>
      <c r="F150" s="9">
        <v>3</v>
      </c>
      <c r="G150" s="9" t="s">
        <v>5543</v>
      </c>
      <c r="H150" s="9">
        <v>189</v>
      </c>
      <c r="I150" s="9" t="s">
        <v>5544</v>
      </c>
      <c r="J150" s="10" t="s">
        <v>70</v>
      </c>
      <c r="K150" s="13" t="s">
        <v>7209</v>
      </c>
    </row>
    <row r="151" spans="1:11" x14ac:dyDescent="0.25">
      <c r="A151" s="3" t="s">
        <v>1624</v>
      </c>
      <c r="B151" s="3" t="s">
        <v>1625</v>
      </c>
      <c r="C151" s="3" t="s">
        <v>12</v>
      </c>
      <c r="D151" s="3">
        <v>21.99</v>
      </c>
      <c r="E151" s="3" t="s">
        <v>1626</v>
      </c>
      <c r="F151" s="3">
        <v>3</v>
      </c>
      <c r="G151" s="3" t="s">
        <v>1627</v>
      </c>
      <c r="H151" s="3">
        <v>83</v>
      </c>
      <c r="I151" s="3" t="s">
        <v>1628</v>
      </c>
      <c r="J151" s="4" t="s">
        <v>1629</v>
      </c>
      <c r="K151" s="8" t="s">
        <v>7208</v>
      </c>
    </row>
    <row r="152" spans="1:11" x14ac:dyDescent="0.25">
      <c r="A152" s="1" t="s">
        <v>438</v>
      </c>
      <c r="B152" s="1" t="s">
        <v>3840</v>
      </c>
      <c r="C152" s="1" t="s">
        <v>12</v>
      </c>
      <c r="D152" s="1">
        <v>22.55</v>
      </c>
      <c r="E152" s="1" t="s">
        <v>3841</v>
      </c>
      <c r="F152" s="1">
        <v>3</v>
      </c>
      <c r="G152" s="1" t="s">
        <v>2134</v>
      </c>
      <c r="H152" s="1">
        <v>15</v>
      </c>
      <c r="I152" s="1" t="s">
        <v>3842</v>
      </c>
      <c r="J152" s="2" t="s">
        <v>661</v>
      </c>
      <c r="K152" s="8" t="s">
        <v>7208</v>
      </c>
    </row>
    <row r="153" spans="1:11" x14ac:dyDescent="0.25">
      <c r="A153" s="11" t="s">
        <v>4603</v>
      </c>
      <c r="B153" s="11" t="s">
        <v>4604</v>
      </c>
      <c r="C153" s="11" t="s">
        <v>385</v>
      </c>
      <c r="D153" s="11">
        <v>22.98</v>
      </c>
      <c r="E153" s="11" t="s">
        <v>4605</v>
      </c>
      <c r="F153" s="11">
        <v>3</v>
      </c>
      <c r="G153" s="11" t="s">
        <v>4606</v>
      </c>
      <c r="H153" s="11">
        <v>18</v>
      </c>
      <c r="I153" s="11" t="s">
        <v>4607</v>
      </c>
      <c r="J153" s="12" t="s">
        <v>661</v>
      </c>
      <c r="K153" s="13" t="s">
        <v>7209</v>
      </c>
    </row>
    <row r="154" spans="1:11" x14ac:dyDescent="0.25">
      <c r="A154" s="9" t="s">
        <v>53</v>
      </c>
      <c r="B154" s="9" t="s">
        <v>5076</v>
      </c>
      <c r="C154" s="9" t="s">
        <v>55</v>
      </c>
      <c r="D154" s="9">
        <v>23.49</v>
      </c>
      <c r="E154" s="9" t="s">
        <v>4845</v>
      </c>
      <c r="F154" s="9">
        <v>3</v>
      </c>
      <c r="G154" s="9" t="s">
        <v>3751</v>
      </c>
      <c r="H154" s="9">
        <v>25</v>
      </c>
      <c r="I154" s="9" t="s">
        <v>5077</v>
      </c>
      <c r="J154" s="10" t="s">
        <v>661</v>
      </c>
      <c r="K154" s="13" t="s">
        <v>7209</v>
      </c>
    </row>
    <row r="155" spans="1:11" x14ac:dyDescent="0.25">
      <c r="A155" s="9" t="s">
        <v>1039</v>
      </c>
      <c r="B155" s="9" t="s">
        <v>4844</v>
      </c>
      <c r="C155" s="9" t="s">
        <v>657</v>
      </c>
      <c r="D155" s="9">
        <v>23.49</v>
      </c>
      <c r="E155" s="9" t="s">
        <v>4845</v>
      </c>
      <c r="F155" s="9">
        <v>3</v>
      </c>
      <c r="G155" s="9" t="s">
        <v>1938</v>
      </c>
      <c r="H155" s="9">
        <v>14</v>
      </c>
      <c r="I155" s="9" t="s">
        <v>4846</v>
      </c>
      <c r="J155" s="10" t="s">
        <v>661</v>
      </c>
      <c r="K155" s="13" t="s">
        <v>7209</v>
      </c>
    </row>
    <row r="156" spans="1:11" x14ac:dyDescent="0.25">
      <c r="A156" s="11" t="s">
        <v>4975</v>
      </c>
      <c r="B156" s="11" t="s">
        <v>5272</v>
      </c>
      <c r="C156" s="11" t="s">
        <v>657</v>
      </c>
      <c r="D156" s="11">
        <v>23.49</v>
      </c>
      <c r="E156" s="11" t="s">
        <v>4845</v>
      </c>
      <c r="F156" s="11">
        <v>3</v>
      </c>
      <c r="G156" s="11" t="s">
        <v>910</v>
      </c>
      <c r="H156" s="11">
        <v>6</v>
      </c>
      <c r="I156" s="11" t="s">
        <v>5273</v>
      </c>
      <c r="J156" s="12" t="s">
        <v>661</v>
      </c>
      <c r="K156" s="13" t="s">
        <v>7209</v>
      </c>
    </row>
    <row r="157" spans="1:11" x14ac:dyDescent="0.25">
      <c r="A157" s="11" t="s">
        <v>525</v>
      </c>
      <c r="B157" s="11" t="s">
        <v>7021</v>
      </c>
      <c r="C157" s="11" t="s">
        <v>12</v>
      </c>
      <c r="D157" s="11">
        <v>24</v>
      </c>
      <c r="E157" s="11" t="s">
        <v>2984</v>
      </c>
      <c r="F157" s="11">
        <v>3</v>
      </c>
      <c r="G157" s="11" t="s">
        <v>3692</v>
      </c>
      <c r="H157" s="11">
        <v>2</v>
      </c>
      <c r="I157" s="11" t="s">
        <v>39</v>
      </c>
      <c r="J157" s="12" t="s">
        <v>7022</v>
      </c>
      <c r="K157" s="13" t="s">
        <v>7209</v>
      </c>
    </row>
    <row r="158" spans="1:11" x14ac:dyDescent="0.25">
      <c r="A158" s="9" t="s">
        <v>1039</v>
      </c>
      <c r="B158" s="9" t="s">
        <v>5683</v>
      </c>
      <c r="C158" s="9" t="s">
        <v>12</v>
      </c>
      <c r="D158" s="9">
        <v>24.43</v>
      </c>
      <c r="E158" s="9" t="s">
        <v>4161</v>
      </c>
      <c r="F158" s="9">
        <v>3</v>
      </c>
      <c r="G158" s="9" t="s">
        <v>5109</v>
      </c>
      <c r="H158" s="9">
        <v>16</v>
      </c>
      <c r="I158" s="9" t="s">
        <v>5684</v>
      </c>
      <c r="J158" s="10" t="s">
        <v>661</v>
      </c>
      <c r="K158" s="13" t="s">
        <v>7209</v>
      </c>
    </row>
    <row r="159" spans="1:11" x14ac:dyDescent="0.25">
      <c r="A159" s="9" t="s">
        <v>535</v>
      </c>
      <c r="B159" s="9" t="s">
        <v>6184</v>
      </c>
      <c r="C159" s="9" t="s">
        <v>55</v>
      </c>
      <c r="D159" s="9">
        <v>24.43</v>
      </c>
      <c r="E159" s="9" t="s">
        <v>4161</v>
      </c>
      <c r="F159" s="9">
        <v>3</v>
      </c>
      <c r="G159" s="9" t="s">
        <v>758</v>
      </c>
      <c r="H159" s="9">
        <v>4</v>
      </c>
      <c r="I159" s="9" t="s">
        <v>6185</v>
      </c>
      <c r="J159" s="10" t="s">
        <v>661</v>
      </c>
      <c r="K159" s="13" t="s">
        <v>7209</v>
      </c>
    </row>
    <row r="160" spans="1:11" x14ac:dyDescent="0.25">
      <c r="A160" s="1" t="s">
        <v>1607</v>
      </c>
      <c r="B160" s="1" t="s">
        <v>3750</v>
      </c>
      <c r="C160" s="1" t="s">
        <v>55</v>
      </c>
      <c r="D160" s="1">
        <v>24.99</v>
      </c>
      <c r="E160" s="1" t="s">
        <v>2789</v>
      </c>
      <c r="F160" s="1">
        <v>3</v>
      </c>
      <c r="G160" s="1" t="s">
        <v>3751</v>
      </c>
      <c r="H160" s="1">
        <v>25</v>
      </c>
      <c r="I160" s="1" t="s">
        <v>3752</v>
      </c>
      <c r="J160" s="2" t="s">
        <v>318</v>
      </c>
      <c r="K160" s="8" t="s">
        <v>7208</v>
      </c>
    </row>
    <row r="161" spans="1:11" x14ac:dyDescent="0.25">
      <c r="A161" s="9" t="s">
        <v>65</v>
      </c>
      <c r="B161" s="9" t="s">
        <v>5025</v>
      </c>
      <c r="C161" s="9" t="s">
        <v>12</v>
      </c>
      <c r="D161" s="9">
        <v>25.79</v>
      </c>
      <c r="E161" s="9" t="s">
        <v>5026</v>
      </c>
      <c r="F161" s="9">
        <v>3</v>
      </c>
      <c r="G161" s="9" t="s">
        <v>4718</v>
      </c>
      <c r="H161" s="9">
        <v>11</v>
      </c>
      <c r="I161" s="9" t="s">
        <v>5027</v>
      </c>
      <c r="J161" s="10" t="s">
        <v>661</v>
      </c>
      <c r="K161" s="13" t="s">
        <v>7209</v>
      </c>
    </row>
    <row r="162" spans="1:11" x14ac:dyDescent="0.25">
      <c r="A162" s="1" t="s">
        <v>1908</v>
      </c>
      <c r="B162" s="1" t="s">
        <v>3076</v>
      </c>
      <c r="C162" s="1" t="s">
        <v>385</v>
      </c>
      <c r="D162" s="1">
        <v>25.99</v>
      </c>
      <c r="E162" s="1" t="s">
        <v>2633</v>
      </c>
      <c r="F162" s="1">
        <v>3</v>
      </c>
      <c r="G162" s="1" t="s">
        <v>3077</v>
      </c>
      <c r="H162" s="1">
        <v>17</v>
      </c>
      <c r="I162" s="1" t="s">
        <v>3078</v>
      </c>
      <c r="J162" s="2" t="s">
        <v>3079</v>
      </c>
      <c r="K162" s="8" t="s">
        <v>7208</v>
      </c>
    </row>
    <row r="163" spans="1:11" x14ac:dyDescent="0.25">
      <c r="A163" s="1" t="s">
        <v>807</v>
      </c>
      <c r="B163" s="1" t="s">
        <v>3280</v>
      </c>
      <c r="C163" s="1" t="s">
        <v>657</v>
      </c>
      <c r="D163" s="1">
        <v>26.31</v>
      </c>
      <c r="E163" s="1" t="s">
        <v>3281</v>
      </c>
      <c r="F163" s="1">
        <v>3</v>
      </c>
      <c r="G163" s="1" t="s">
        <v>2991</v>
      </c>
      <c r="H163" s="1">
        <v>20</v>
      </c>
      <c r="I163" s="1" t="s">
        <v>3282</v>
      </c>
      <c r="J163" s="2" t="s">
        <v>661</v>
      </c>
      <c r="K163" s="8" t="s">
        <v>7208</v>
      </c>
    </row>
    <row r="164" spans="1:11" x14ac:dyDescent="0.25">
      <c r="A164" s="9" t="s">
        <v>1190</v>
      </c>
      <c r="B164" s="9" t="s">
        <v>4201</v>
      </c>
      <c r="C164" s="9" t="s">
        <v>55</v>
      </c>
      <c r="D164" s="9">
        <v>26.5</v>
      </c>
      <c r="E164" s="9" t="s">
        <v>4202</v>
      </c>
      <c r="F164" s="9">
        <v>3</v>
      </c>
      <c r="G164" s="9" t="s">
        <v>1582</v>
      </c>
      <c r="H164" s="9">
        <v>3</v>
      </c>
      <c r="I164" s="9" t="s">
        <v>4203</v>
      </c>
      <c r="J164" s="10" t="s">
        <v>4204</v>
      </c>
      <c r="K164" s="13" t="s">
        <v>7209</v>
      </c>
    </row>
    <row r="165" spans="1:11" x14ac:dyDescent="0.25">
      <c r="A165" s="3" t="s">
        <v>2950</v>
      </c>
      <c r="B165" s="3" t="s">
        <v>2951</v>
      </c>
      <c r="C165" s="3" t="s">
        <v>233</v>
      </c>
      <c r="D165" s="3">
        <v>26.95</v>
      </c>
      <c r="E165" s="3" t="s">
        <v>2952</v>
      </c>
      <c r="F165" s="3">
        <v>3</v>
      </c>
      <c r="G165" s="3" t="s">
        <v>758</v>
      </c>
      <c r="H165" s="3">
        <v>4</v>
      </c>
      <c r="I165" s="3" t="s">
        <v>39</v>
      </c>
      <c r="J165" s="4" t="s">
        <v>2953</v>
      </c>
      <c r="K165" s="8" t="s">
        <v>7208</v>
      </c>
    </row>
    <row r="166" spans="1:11" x14ac:dyDescent="0.25">
      <c r="A166" s="9" t="s">
        <v>2774</v>
      </c>
      <c r="B166" s="9" t="s">
        <v>6920</v>
      </c>
      <c r="C166" s="9" t="s">
        <v>12</v>
      </c>
      <c r="D166" s="9">
        <v>26.99</v>
      </c>
      <c r="E166" s="9" t="s">
        <v>830</v>
      </c>
      <c r="F166" s="9">
        <v>3</v>
      </c>
      <c r="G166" s="9" t="s">
        <v>1938</v>
      </c>
      <c r="H166" s="9">
        <v>14</v>
      </c>
      <c r="I166" s="9" t="s">
        <v>6921</v>
      </c>
      <c r="J166" s="10" t="s">
        <v>318</v>
      </c>
      <c r="K166" s="13" t="s">
        <v>7209</v>
      </c>
    </row>
    <row r="167" spans="1:11" x14ac:dyDescent="0.25">
      <c r="A167" s="9" t="s">
        <v>4729</v>
      </c>
      <c r="B167" s="9" t="s">
        <v>5678</v>
      </c>
      <c r="C167" s="9" t="s">
        <v>12</v>
      </c>
      <c r="D167" s="9">
        <v>27.25</v>
      </c>
      <c r="E167" s="9" t="s">
        <v>2088</v>
      </c>
      <c r="F167" s="9">
        <v>3</v>
      </c>
      <c r="G167" s="9" t="s">
        <v>4075</v>
      </c>
      <c r="H167" s="9">
        <v>24</v>
      </c>
      <c r="I167" s="9" t="s">
        <v>5679</v>
      </c>
      <c r="J167" s="10" t="s">
        <v>661</v>
      </c>
      <c r="K167" s="13" t="s">
        <v>7209</v>
      </c>
    </row>
    <row r="168" spans="1:11" x14ac:dyDescent="0.25">
      <c r="A168" s="1" t="s">
        <v>2086</v>
      </c>
      <c r="B168" s="1" t="s">
        <v>2087</v>
      </c>
      <c r="C168" s="1" t="s">
        <v>657</v>
      </c>
      <c r="D168" s="1">
        <v>27.25</v>
      </c>
      <c r="E168" s="1" t="s">
        <v>2088</v>
      </c>
      <c r="F168" s="1">
        <v>3</v>
      </c>
      <c r="G168" s="1" t="s">
        <v>1798</v>
      </c>
      <c r="H168" s="1">
        <v>9</v>
      </c>
      <c r="I168" s="1" t="s">
        <v>2089</v>
      </c>
      <c r="J168" s="2" t="s">
        <v>661</v>
      </c>
      <c r="K168" s="8" t="s">
        <v>7208</v>
      </c>
    </row>
    <row r="169" spans="1:11" x14ac:dyDescent="0.25">
      <c r="A169" s="11" t="s">
        <v>525</v>
      </c>
      <c r="B169" s="11" t="s">
        <v>5680</v>
      </c>
      <c r="C169" s="11" t="s">
        <v>55</v>
      </c>
      <c r="D169" s="11">
        <v>27.5</v>
      </c>
      <c r="E169" s="11" t="s">
        <v>5681</v>
      </c>
      <c r="F169" s="11">
        <v>3</v>
      </c>
      <c r="G169" s="11" t="s">
        <v>4606</v>
      </c>
      <c r="H169" s="11">
        <v>18</v>
      </c>
      <c r="I169" s="11" t="s">
        <v>5682</v>
      </c>
      <c r="J169" s="12" t="s">
        <v>46</v>
      </c>
      <c r="K169" s="13" t="s">
        <v>7209</v>
      </c>
    </row>
    <row r="170" spans="1:11" x14ac:dyDescent="0.25">
      <c r="A170" s="1" t="s">
        <v>426</v>
      </c>
      <c r="B170" s="1" t="s">
        <v>3191</v>
      </c>
      <c r="C170" s="1" t="s">
        <v>657</v>
      </c>
      <c r="D170" s="1">
        <v>27.89</v>
      </c>
      <c r="E170" s="1" t="s">
        <v>3192</v>
      </c>
      <c r="F170" s="1">
        <v>3</v>
      </c>
      <c r="G170" s="1" t="s">
        <v>2970</v>
      </c>
      <c r="H170" s="1">
        <v>8</v>
      </c>
      <c r="I170" s="1" t="s">
        <v>3193</v>
      </c>
      <c r="J170" s="2" t="s">
        <v>661</v>
      </c>
      <c r="K170" s="8" t="s">
        <v>7208</v>
      </c>
    </row>
    <row r="171" spans="1:11" x14ac:dyDescent="0.25">
      <c r="A171" s="3" t="s">
        <v>361</v>
      </c>
      <c r="B171" s="3" t="s">
        <v>2043</v>
      </c>
      <c r="C171" s="3" t="s">
        <v>55</v>
      </c>
      <c r="D171" s="3">
        <v>27.98</v>
      </c>
      <c r="E171" s="3" t="s">
        <v>2044</v>
      </c>
      <c r="F171" s="3">
        <v>3</v>
      </c>
      <c r="G171" s="3" t="s">
        <v>2045</v>
      </c>
      <c r="H171" s="3">
        <v>204</v>
      </c>
      <c r="I171" s="3" t="s">
        <v>2046</v>
      </c>
      <c r="J171" s="4" t="s">
        <v>177</v>
      </c>
      <c r="K171" s="8" t="s">
        <v>7208</v>
      </c>
    </row>
    <row r="172" spans="1:11" x14ac:dyDescent="0.25">
      <c r="A172" s="11" t="s">
        <v>5299</v>
      </c>
      <c r="B172" s="11" t="s">
        <v>5300</v>
      </c>
      <c r="C172" s="11" t="s">
        <v>657</v>
      </c>
      <c r="D172" s="11">
        <v>27.99</v>
      </c>
      <c r="E172" s="11" t="s">
        <v>2249</v>
      </c>
      <c r="F172" s="11">
        <v>3</v>
      </c>
      <c r="G172" s="11" t="s">
        <v>2326</v>
      </c>
      <c r="H172" s="11">
        <v>1</v>
      </c>
      <c r="I172" s="11" t="s">
        <v>5301</v>
      </c>
      <c r="J172" s="12" t="s">
        <v>661</v>
      </c>
      <c r="K172" s="13" t="s">
        <v>7209</v>
      </c>
    </row>
    <row r="173" spans="1:11" x14ac:dyDescent="0.25">
      <c r="A173" s="11" t="s">
        <v>4729</v>
      </c>
      <c r="B173" s="11" t="s">
        <v>5721</v>
      </c>
      <c r="C173" s="11" t="s">
        <v>12</v>
      </c>
      <c r="D173" s="11">
        <v>28.19</v>
      </c>
      <c r="E173" s="11" t="s">
        <v>5722</v>
      </c>
      <c r="F173" s="11">
        <v>3</v>
      </c>
      <c r="G173" s="11" t="s">
        <v>3111</v>
      </c>
      <c r="H173" s="11">
        <v>10</v>
      </c>
      <c r="I173" s="11" t="s">
        <v>5723</v>
      </c>
      <c r="J173" s="12" t="s">
        <v>661</v>
      </c>
      <c r="K173" s="13" t="s">
        <v>7209</v>
      </c>
    </row>
    <row r="174" spans="1:11" x14ac:dyDescent="0.25">
      <c r="A174" s="11" t="s">
        <v>2774</v>
      </c>
      <c r="B174" s="11" t="s">
        <v>6066</v>
      </c>
      <c r="C174" s="11" t="s">
        <v>55</v>
      </c>
      <c r="D174" s="11">
        <v>28.19</v>
      </c>
      <c r="E174" s="11" t="s">
        <v>5722</v>
      </c>
      <c r="F174" s="11">
        <v>3</v>
      </c>
      <c r="G174" s="11" t="s">
        <v>6067</v>
      </c>
      <c r="H174" s="11">
        <v>23</v>
      </c>
      <c r="I174" s="11" t="s">
        <v>6068</v>
      </c>
      <c r="J174" s="12" t="s">
        <v>661</v>
      </c>
      <c r="K174" s="13" t="s">
        <v>7209</v>
      </c>
    </row>
    <row r="175" spans="1:11" x14ac:dyDescent="0.25">
      <c r="A175" s="11" t="s">
        <v>4684</v>
      </c>
      <c r="B175" s="11" t="s">
        <v>6918</v>
      </c>
      <c r="C175" s="11" t="s">
        <v>657</v>
      </c>
      <c r="D175" s="11">
        <v>28.19</v>
      </c>
      <c r="E175" s="11" t="s">
        <v>5722</v>
      </c>
      <c r="F175" s="11">
        <v>3</v>
      </c>
      <c r="G175" s="11" t="s">
        <v>910</v>
      </c>
      <c r="H175" s="11">
        <v>6</v>
      </c>
      <c r="I175" s="11" t="s">
        <v>6919</v>
      </c>
      <c r="J175" s="12" t="s">
        <v>661</v>
      </c>
      <c r="K175" s="13" t="s">
        <v>7209</v>
      </c>
    </row>
    <row r="176" spans="1:11" x14ac:dyDescent="0.25">
      <c r="A176" s="9" t="s">
        <v>4784</v>
      </c>
      <c r="B176" s="9" t="s">
        <v>4785</v>
      </c>
      <c r="C176" s="9" t="s">
        <v>657</v>
      </c>
      <c r="D176" s="9">
        <v>28.65</v>
      </c>
      <c r="E176" s="9" t="s">
        <v>4786</v>
      </c>
      <c r="F176" s="9">
        <v>3</v>
      </c>
      <c r="G176" s="9" t="s">
        <v>1798</v>
      </c>
      <c r="H176" s="9">
        <v>9</v>
      </c>
      <c r="I176" s="9" t="s">
        <v>4787</v>
      </c>
      <c r="J176" s="10" t="s">
        <v>661</v>
      </c>
      <c r="K176" s="13" t="s">
        <v>7209</v>
      </c>
    </row>
    <row r="177" spans="1:11" x14ac:dyDescent="0.25">
      <c r="A177" s="1" t="s">
        <v>244</v>
      </c>
      <c r="B177" s="1" t="s">
        <v>2858</v>
      </c>
      <c r="C177" s="1" t="s">
        <v>12</v>
      </c>
      <c r="D177" s="1">
        <v>28.99</v>
      </c>
      <c r="E177" s="1" t="s">
        <v>1354</v>
      </c>
      <c r="F177" s="1">
        <v>3</v>
      </c>
      <c r="G177" s="1" t="s">
        <v>2859</v>
      </c>
      <c r="H177" s="1">
        <v>379</v>
      </c>
      <c r="I177" s="1" t="s">
        <v>2860</v>
      </c>
      <c r="J177" s="2" t="s">
        <v>458</v>
      </c>
      <c r="K177" s="8" t="s">
        <v>7208</v>
      </c>
    </row>
    <row r="178" spans="1:11" x14ac:dyDescent="0.25">
      <c r="A178" s="1" t="s">
        <v>443</v>
      </c>
      <c r="B178" s="1" t="s">
        <v>892</v>
      </c>
      <c r="C178" s="1" t="s">
        <v>12</v>
      </c>
      <c r="D178" s="1">
        <v>28.99</v>
      </c>
      <c r="E178" s="1" t="s">
        <v>893</v>
      </c>
      <c r="F178" s="1">
        <v>3</v>
      </c>
      <c r="G178" s="1" t="s">
        <v>894</v>
      </c>
      <c r="H178" s="1">
        <v>43</v>
      </c>
      <c r="I178" s="1" t="s">
        <v>895</v>
      </c>
      <c r="J178" s="2" t="s">
        <v>571</v>
      </c>
      <c r="K178" s="8" t="s">
        <v>7208</v>
      </c>
    </row>
    <row r="179" spans="1:11" x14ac:dyDescent="0.25">
      <c r="A179" s="9" t="s">
        <v>807</v>
      </c>
      <c r="B179" s="9" t="s">
        <v>4616</v>
      </c>
      <c r="C179" s="9" t="s">
        <v>12</v>
      </c>
      <c r="D179" s="9">
        <v>29</v>
      </c>
      <c r="E179" s="9" t="s">
        <v>4617</v>
      </c>
      <c r="F179" s="9">
        <v>3</v>
      </c>
      <c r="G179" s="9" t="s">
        <v>4618</v>
      </c>
      <c r="H179" s="9">
        <v>57</v>
      </c>
      <c r="I179" s="9" t="s">
        <v>4619</v>
      </c>
      <c r="J179" s="10" t="s">
        <v>661</v>
      </c>
      <c r="K179" s="13" t="s">
        <v>7209</v>
      </c>
    </row>
    <row r="180" spans="1:11" x14ac:dyDescent="0.25">
      <c r="A180" s="9" t="s">
        <v>4975</v>
      </c>
      <c r="B180" s="9" t="s">
        <v>6154</v>
      </c>
      <c r="C180" s="9" t="s">
        <v>12</v>
      </c>
      <c r="D180" s="9">
        <v>29.13</v>
      </c>
      <c r="E180" s="9" t="s">
        <v>6155</v>
      </c>
      <c r="F180" s="9">
        <v>3</v>
      </c>
      <c r="G180" s="9" t="s">
        <v>3181</v>
      </c>
      <c r="H180" s="9">
        <v>13</v>
      </c>
      <c r="I180" s="9" t="s">
        <v>6156</v>
      </c>
      <c r="J180" s="10" t="s">
        <v>661</v>
      </c>
      <c r="K180" s="13" t="s">
        <v>7209</v>
      </c>
    </row>
    <row r="181" spans="1:11" x14ac:dyDescent="0.25">
      <c r="A181" s="1" t="s">
        <v>907</v>
      </c>
      <c r="B181" s="1" t="s">
        <v>908</v>
      </c>
      <c r="C181" s="1" t="s">
        <v>12</v>
      </c>
      <c r="D181" s="1">
        <v>29.9</v>
      </c>
      <c r="E181" s="1" t="s">
        <v>909</v>
      </c>
      <c r="F181" s="1">
        <v>3</v>
      </c>
      <c r="G181" s="1" t="s">
        <v>910</v>
      </c>
      <c r="H181" s="1">
        <v>6</v>
      </c>
      <c r="I181" s="1" t="s">
        <v>911</v>
      </c>
      <c r="J181" s="2" t="s">
        <v>912</v>
      </c>
      <c r="K181" s="8" t="s">
        <v>7208</v>
      </c>
    </row>
    <row r="182" spans="1:11" x14ac:dyDescent="0.25">
      <c r="A182" s="9" t="s">
        <v>6589</v>
      </c>
      <c r="B182" s="9" t="s">
        <v>6590</v>
      </c>
      <c r="C182" s="9" t="s">
        <v>510</v>
      </c>
      <c r="D182" s="9">
        <v>29.99</v>
      </c>
      <c r="E182" s="9" t="s">
        <v>61</v>
      </c>
      <c r="F182" s="9">
        <v>3</v>
      </c>
      <c r="G182" s="9" t="s">
        <v>1538</v>
      </c>
      <c r="H182" s="9">
        <v>42</v>
      </c>
      <c r="I182" s="9" t="s">
        <v>6591</v>
      </c>
      <c r="J182" s="10" t="s">
        <v>318</v>
      </c>
      <c r="K182" s="13" t="s">
        <v>7209</v>
      </c>
    </row>
    <row r="183" spans="1:11" x14ac:dyDescent="0.25">
      <c r="A183" s="9" t="s">
        <v>807</v>
      </c>
      <c r="B183" s="9" t="s">
        <v>5404</v>
      </c>
      <c r="C183" s="9" t="s">
        <v>12</v>
      </c>
      <c r="D183" s="9">
        <v>29.99</v>
      </c>
      <c r="E183" s="9" t="s">
        <v>37</v>
      </c>
      <c r="F183" s="9">
        <v>3</v>
      </c>
      <c r="G183" s="9" t="s">
        <v>692</v>
      </c>
      <c r="H183" s="9">
        <v>7</v>
      </c>
      <c r="I183" s="9" t="s">
        <v>5405</v>
      </c>
      <c r="J183" s="10" t="s">
        <v>285</v>
      </c>
      <c r="K183" s="13" t="s">
        <v>7209</v>
      </c>
    </row>
    <row r="184" spans="1:11" x14ac:dyDescent="0.25">
      <c r="A184" s="3" t="s">
        <v>755</v>
      </c>
      <c r="B184" s="3" t="s">
        <v>756</v>
      </c>
      <c r="C184" s="3" t="s">
        <v>12</v>
      </c>
      <c r="D184" s="3">
        <v>30</v>
      </c>
      <c r="E184" s="3" t="s">
        <v>757</v>
      </c>
      <c r="F184" s="3">
        <v>3</v>
      </c>
      <c r="G184" s="3" t="s">
        <v>758</v>
      </c>
      <c r="H184" s="3">
        <v>4</v>
      </c>
      <c r="I184" s="3" t="s">
        <v>759</v>
      </c>
      <c r="J184" s="4" t="s">
        <v>760</v>
      </c>
      <c r="K184" s="8" t="s">
        <v>7208</v>
      </c>
    </row>
    <row r="185" spans="1:11" x14ac:dyDescent="0.25">
      <c r="A185" s="9" t="s">
        <v>4625</v>
      </c>
      <c r="B185" s="9" t="s">
        <v>4626</v>
      </c>
      <c r="C185" s="9" t="s">
        <v>657</v>
      </c>
      <c r="D185" s="9">
        <v>30.07</v>
      </c>
      <c r="E185" s="9" t="s">
        <v>4627</v>
      </c>
      <c r="F185" s="9">
        <v>3</v>
      </c>
      <c r="G185" s="9" t="s">
        <v>3751</v>
      </c>
      <c r="H185" s="9">
        <v>25</v>
      </c>
      <c r="I185" s="9" t="s">
        <v>4628</v>
      </c>
      <c r="J185" s="10" t="s">
        <v>661</v>
      </c>
      <c r="K185" s="13" t="s">
        <v>7209</v>
      </c>
    </row>
    <row r="186" spans="1:11" x14ac:dyDescent="0.25">
      <c r="A186" s="9" t="s">
        <v>5779</v>
      </c>
      <c r="B186" s="9" t="s">
        <v>5780</v>
      </c>
      <c r="C186" s="9" t="s">
        <v>657</v>
      </c>
      <c r="D186" s="9">
        <v>30.07</v>
      </c>
      <c r="E186" s="9" t="s">
        <v>4627</v>
      </c>
      <c r="F186" s="9">
        <v>3</v>
      </c>
      <c r="G186" s="9" t="s">
        <v>2242</v>
      </c>
      <c r="H186" s="9">
        <v>12</v>
      </c>
      <c r="I186" s="9" t="s">
        <v>5781</v>
      </c>
      <c r="J186" s="10" t="s">
        <v>661</v>
      </c>
      <c r="K186" s="13" t="s">
        <v>7209</v>
      </c>
    </row>
    <row r="187" spans="1:11" x14ac:dyDescent="0.25">
      <c r="A187" s="1" t="s">
        <v>108</v>
      </c>
      <c r="B187" s="1" t="s">
        <v>500</v>
      </c>
      <c r="C187" s="1" t="s">
        <v>55</v>
      </c>
      <c r="D187" s="1">
        <v>30.79</v>
      </c>
      <c r="E187" s="1" t="s">
        <v>501</v>
      </c>
      <c r="F187" s="1">
        <v>3</v>
      </c>
      <c r="G187" s="1" t="s">
        <v>502</v>
      </c>
      <c r="H187" s="1">
        <v>493</v>
      </c>
      <c r="I187" s="1" t="s">
        <v>503</v>
      </c>
      <c r="J187" s="2" t="s">
        <v>64</v>
      </c>
      <c r="K187" s="8" t="s">
        <v>7208</v>
      </c>
    </row>
    <row r="188" spans="1:11" x14ac:dyDescent="0.25">
      <c r="A188" s="3" t="s">
        <v>807</v>
      </c>
      <c r="B188" s="3" t="s">
        <v>1541</v>
      </c>
      <c r="C188" s="3" t="s">
        <v>12</v>
      </c>
      <c r="D188" s="3">
        <v>30.9</v>
      </c>
      <c r="E188" s="3" t="s">
        <v>1542</v>
      </c>
      <c r="F188" s="3">
        <v>3</v>
      </c>
      <c r="G188" s="3" t="s">
        <v>1543</v>
      </c>
      <c r="H188" s="3">
        <v>607</v>
      </c>
      <c r="I188" s="3" t="s">
        <v>1544</v>
      </c>
      <c r="J188" s="4" t="s">
        <v>96</v>
      </c>
      <c r="K188" s="8" t="s">
        <v>7208</v>
      </c>
    </row>
    <row r="189" spans="1:11" x14ac:dyDescent="0.25">
      <c r="A189" s="3" t="s">
        <v>77</v>
      </c>
      <c r="B189" s="3" t="s">
        <v>1876</v>
      </c>
      <c r="C189" s="3" t="s">
        <v>12</v>
      </c>
      <c r="D189" s="3">
        <v>31</v>
      </c>
      <c r="E189" s="3" t="s">
        <v>408</v>
      </c>
      <c r="F189" s="3">
        <v>3</v>
      </c>
      <c r="G189" s="3" t="s">
        <v>1877</v>
      </c>
      <c r="H189" s="3">
        <v>112</v>
      </c>
      <c r="I189" s="3" t="s">
        <v>1878</v>
      </c>
      <c r="J189" s="4" t="s">
        <v>411</v>
      </c>
      <c r="K189" s="8" t="s">
        <v>7208</v>
      </c>
    </row>
    <row r="190" spans="1:11" x14ac:dyDescent="0.25">
      <c r="A190" s="3" t="s">
        <v>902</v>
      </c>
      <c r="B190" s="3" t="s">
        <v>3647</v>
      </c>
      <c r="C190" s="3" t="s">
        <v>657</v>
      </c>
      <c r="D190" s="3">
        <v>31.01</v>
      </c>
      <c r="E190" s="3" t="s">
        <v>3648</v>
      </c>
      <c r="F190" s="3">
        <v>3</v>
      </c>
      <c r="G190" s="3" t="s">
        <v>910</v>
      </c>
      <c r="H190" s="3">
        <v>6</v>
      </c>
      <c r="I190" s="3" t="s">
        <v>3649</v>
      </c>
      <c r="J190" s="4" t="s">
        <v>661</v>
      </c>
      <c r="K190" s="8" t="s">
        <v>7208</v>
      </c>
    </row>
    <row r="191" spans="1:11" x14ac:dyDescent="0.25">
      <c r="A191" s="11" t="s">
        <v>4459</v>
      </c>
      <c r="B191" s="11" t="s">
        <v>6527</v>
      </c>
      <c r="C191" s="11" t="s">
        <v>657</v>
      </c>
      <c r="D191" s="11">
        <v>31.29</v>
      </c>
      <c r="E191" s="11" t="s">
        <v>6528</v>
      </c>
      <c r="F191" s="11">
        <v>3</v>
      </c>
      <c r="G191" s="11" t="s">
        <v>2326</v>
      </c>
      <c r="H191" s="11">
        <v>1</v>
      </c>
      <c r="I191" s="11" t="s">
        <v>6529</v>
      </c>
      <c r="J191" s="12" t="s">
        <v>661</v>
      </c>
      <c r="K191" s="13" t="s">
        <v>7209</v>
      </c>
    </row>
    <row r="192" spans="1:11" x14ac:dyDescent="0.25">
      <c r="A192" s="9" t="s">
        <v>535</v>
      </c>
      <c r="B192" s="9" t="s">
        <v>6148</v>
      </c>
      <c r="C192" s="9" t="s">
        <v>55</v>
      </c>
      <c r="D192" s="9">
        <v>31.95</v>
      </c>
      <c r="E192" s="9" t="s">
        <v>5413</v>
      </c>
      <c r="F192" s="9">
        <v>3</v>
      </c>
      <c r="G192" s="9" t="s">
        <v>2970</v>
      </c>
      <c r="H192" s="9">
        <v>8</v>
      </c>
      <c r="I192" s="9" t="s">
        <v>6149</v>
      </c>
      <c r="J192" s="10" t="s">
        <v>661</v>
      </c>
      <c r="K192" s="13" t="s">
        <v>7209</v>
      </c>
    </row>
    <row r="193" spans="1:11" x14ac:dyDescent="0.25">
      <c r="A193" s="11" t="s">
        <v>1039</v>
      </c>
      <c r="B193" s="11" t="s">
        <v>6682</v>
      </c>
      <c r="C193" s="11" t="s">
        <v>657</v>
      </c>
      <c r="D193" s="11">
        <v>31.95</v>
      </c>
      <c r="E193" s="11" t="s">
        <v>5413</v>
      </c>
      <c r="F193" s="11">
        <v>3</v>
      </c>
      <c r="G193" s="11" t="s">
        <v>3358</v>
      </c>
      <c r="H193" s="11">
        <v>5</v>
      </c>
      <c r="I193" s="11" t="s">
        <v>6683</v>
      </c>
      <c r="J193" s="12" t="s">
        <v>661</v>
      </c>
      <c r="K193" s="13" t="s">
        <v>7209</v>
      </c>
    </row>
    <row r="194" spans="1:11" x14ac:dyDescent="0.25">
      <c r="A194" s="1" t="s">
        <v>3143</v>
      </c>
      <c r="B194" s="1" t="s">
        <v>3435</v>
      </c>
      <c r="C194" s="1" t="s">
        <v>657</v>
      </c>
      <c r="D194" s="1">
        <v>32.39</v>
      </c>
      <c r="E194" s="1" t="s">
        <v>3436</v>
      </c>
      <c r="F194" s="1">
        <v>3</v>
      </c>
      <c r="G194" s="1" t="s">
        <v>758</v>
      </c>
      <c r="H194" s="1">
        <v>4</v>
      </c>
      <c r="I194" s="1" t="s">
        <v>3437</v>
      </c>
      <c r="J194" s="2" t="s">
        <v>661</v>
      </c>
      <c r="K194" s="8" t="s">
        <v>7208</v>
      </c>
    </row>
    <row r="195" spans="1:11" x14ac:dyDescent="0.25">
      <c r="A195" s="11" t="s">
        <v>2218</v>
      </c>
      <c r="B195" s="11" t="s">
        <v>4629</v>
      </c>
      <c r="C195" s="11" t="s">
        <v>12</v>
      </c>
      <c r="D195" s="11">
        <v>32.89</v>
      </c>
      <c r="E195" s="11" t="s">
        <v>4630</v>
      </c>
      <c r="F195" s="11">
        <v>3</v>
      </c>
      <c r="G195" s="11" t="s">
        <v>4631</v>
      </c>
      <c r="H195" s="11">
        <v>61</v>
      </c>
      <c r="I195" s="11" t="s">
        <v>4632</v>
      </c>
      <c r="J195" s="12" t="s">
        <v>661</v>
      </c>
      <c r="K195" s="13" t="s">
        <v>7209</v>
      </c>
    </row>
    <row r="196" spans="1:11" x14ac:dyDescent="0.25">
      <c r="A196" s="11" t="s">
        <v>2774</v>
      </c>
      <c r="B196" s="11" t="s">
        <v>6712</v>
      </c>
      <c r="C196" s="11" t="s">
        <v>55</v>
      </c>
      <c r="D196" s="11">
        <v>32.89</v>
      </c>
      <c r="E196" s="11" t="s">
        <v>4630</v>
      </c>
      <c r="F196" s="11">
        <v>3</v>
      </c>
      <c r="G196" s="11" t="s">
        <v>3358</v>
      </c>
      <c r="H196" s="11">
        <v>5</v>
      </c>
      <c r="I196" s="11" t="s">
        <v>6713</v>
      </c>
      <c r="J196" s="12" t="s">
        <v>661</v>
      </c>
      <c r="K196" s="13" t="s">
        <v>7209</v>
      </c>
    </row>
    <row r="197" spans="1:11" x14ac:dyDescent="0.25">
      <c r="A197" s="11" t="s">
        <v>5299</v>
      </c>
      <c r="B197" s="11" t="s">
        <v>6798</v>
      </c>
      <c r="C197" s="11" t="s">
        <v>657</v>
      </c>
      <c r="D197" s="11">
        <v>32.89</v>
      </c>
      <c r="E197" s="11" t="s">
        <v>4630</v>
      </c>
      <c r="F197" s="11">
        <v>3</v>
      </c>
      <c r="G197" s="11" t="s">
        <v>2970</v>
      </c>
      <c r="H197" s="11">
        <v>8</v>
      </c>
      <c r="I197" s="11" t="s">
        <v>6799</v>
      </c>
      <c r="J197" s="12" t="s">
        <v>661</v>
      </c>
      <c r="K197" s="13" t="s">
        <v>7209</v>
      </c>
    </row>
    <row r="198" spans="1:11" x14ac:dyDescent="0.25">
      <c r="A198" s="9" t="s">
        <v>65</v>
      </c>
      <c r="B198" s="9" t="s">
        <v>6413</v>
      </c>
      <c r="C198" s="9" t="s">
        <v>657</v>
      </c>
      <c r="D198" s="9">
        <v>33.49</v>
      </c>
      <c r="E198" s="9" t="s">
        <v>6414</v>
      </c>
      <c r="F198" s="9">
        <v>3</v>
      </c>
      <c r="G198" s="9" t="s">
        <v>758</v>
      </c>
      <c r="H198" s="9">
        <v>4</v>
      </c>
      <c r="I198" s="9" t="s">
        <v>6415</v>
      </c>
      <c r="J198" s="10" t="s">
        <v>661</v>
      </c>
      <c r="K198" s="13" t="s">
        <v>7209</v>
      </c>
    </row>
    <row r="199" spans="1:11" x14ac:dyDescent="0.25">
      <c r="A199" s="1" t="s">
        <v>220</v>
      </c>
      <c r="B199" s="1" t="s">
        <v>812</v>
      </c>
      <c r="C199" s="1" t="s">
        <v>12</v>
      </c>
      <c r="D199" s="1">
        <v>33.99</v>
      </c>
      <c r="E199" s="1" t="s">
        <v>813</v>
      </c>
      <c r="F199" s="1">
        <v>3</v>
      </c>
      <c r="G199" s="1" t="s">
        <v>814</v>
      </c>
      <c r="H199" s="1">
        <v>40</v>
      </c>
      <c r="I199" s="1" t="s">
        <v>815</v>
      </c>
      <c r="J199" s="2" t="s">
        <v>499</v>
      </c>
      <c r="K199" s="8" t="s">
        <v>7208</v>
      </c>
    </row>
    <row r="200" spans="1:11" x14ac:dyDescent="0.25">
      <c r="A200" s="1" t="s">
        <v>108</v>
      </c>
      <c r="B200" s="1" t="s">
        <v>1137</v>
      </c>
      <c r="C200" s="1" t="s">
        <v>55</v>
      </c>
      <c r="D200" s="1">
        <v>33.99</v>
      </c>
      <c r="E200" s="1" t="s">
        <v>813</v>
      </c>
      <c r="F200" s="1">
        <v>3</v>
      </c>
      <c r="G200" s="1" t="s">
        <v>894</v>
      </c>
      <c r="H200" s="1">
        <v>43</v>
      </c>
      <c r="I200" s="1" t="s">
        <v>1138</v>
      </c>
      <c r="J200" s="2" t="s">
        <v>661</v>
      </c>
      <c r="K200" s="8" t="s">
        <v>7208</v>
      </c>
    </row>
    <row r="201" spans="1:11" x14ac:dyDescent="0.25">
      <c r="A201" s="3" t="s">
        <v>3757</v>
      </c>
      <c r="B201" s="3" t="s">
        <v>3758</v>
      </c>
      <c r="C201" s="3" t="s">
        <v>657</v>
      </c>
      <c r="D201" s="3">
        <v>34.770000000000003</v>
      </c>
      <c r="E201" s="3" t="s">
        <v>1797</v>
      </c>
      <c r="F201" s="3">
        <v>3</v>
      </c>
      <c r="G201" s="3" t="s">
        <v>758</v>
      </c>
      <c r="H201" s="3">
        <v>4</v>
      </c>
      <c r="I201" s="3" t="s">
        <v>3759</v>
      </c>
      <c r="J201" s="4" t="s">
        <v>661</v>
      </c>
      <c r="K201" s="8" t="s">
        <v>7208</v>
      </c>
    </row>
    <row r="202" spans="1:11" x14ac:dyDescent="0.25">
      <c r="A202" s="1" t="s">
        <v>65</v>
      </c>
      <c r="B202" s="1" t="s">
        <v>1796</v>
      </c>
      <c r="C202" s="1" t="s">
        <v>657</v>
      </c>
      <c r="D202" s="1">
        <v>34.770000000000003</v>
      </c>
      <c r="E202" s="1" t="s">
        <v>1797</v>
      </c>
      <c r="F202" s="1">
        <v>3</v>
      </c>
      <c r="G202" s="1" t="s">
        <v>1798</v>
      </c>
      <c r="H202" s="1">
        <v>9</v>
      </c>
      <c r="I202" s="1" t="s">
        <v>1799</v>
      </c>
      <c r="J202" s="2" t="s">
        <v>661</v>
      </c>
      <c r="K202" s="8" t="s">
        <v>7208</v>
      </c>
    </row>
    <row r="203" spans="1:11" x14ac:dyDescent="0.25">
      <c r="A203" s="1" t="s">
        <v>383</v>
      </c>
      <c r="B203" s="1" t="s">
        <v>2240</v>
      </c>
      <c r="C203" s="1" t="s">
        <v>385</v>
      </c>
      <c r="D203" s="1">
        <v>34.99</v>
      </c>
      <c r="E203" s="1" t="s">
        <v>2241</v>
      </c>
      <c r="F203" s="1">
        <v>3</v>
      </c>
      <c r="G203" s="1" t="s">
        <v>2242</v>
      </c>
      <c r="H203" s="1">
        <v>12</v>
      </c>
      <c r="I203" s="1" t="s">
        <v>2243</v>
      </c>
      <c r="J203" s="2" t="s">
        <v>2244</v>
      </c>
      <c r="K203" s="8" t="s">
        <v>7208</v>
      </c>
    </row>
    <row r="204" spans="1:11" x14ac:dyDescent="0.25">
      <c r="A204" s="9" t="s">
        <v>7107</v>
      </c>
      <c r="B204" s="9" t="s">
        <v>7108</v>
      </c>
      <c r="C204" s="9" t="s">
        <v>385</v>
      </c>
      <c r="D204" s="9">
        <v>34.99</v>
      </c>
      <c r="E204" s="9" t="s">
        <v>2241</v>
      </c>
      <c r="F204" s="9">
        <v>3</v>
      </c>
      <c r="G204" s="9" t="s">
        <v>2326</v>
      </c>
      <c r="H204" s="9">
        <v>1</v>
      </c>
      <c r="I204" s="9" t="s">
        <v>7109</v>
      </c>
      <c r="J204" s="10" t="s">
        <v>7110</v>
      </c>
      <c r="K204" s="13" t="s">
        <v>7209</v>
      </c>
    </row>
    <row r="205" spans="1:11" x14ac:dyDescent="0.25">
      <c r="A205" s="11" t="s">
        <v>3482</v>
      </c>
      <c r="B205" s="11" t="s">
        <v>6435</v>
      </c>
      <c r="C205" s="11" t="s">
        <v>55</v>
      </c>
      <c r="D205" s="11">
        <v>35</v>
      </c>
      <c r="E205" s="11" t="s">
        <v>6226</v>
      </c>
      <c r="F205" s="11">
        <v>3</v>
      </c>
      <c r="G205" s="11" t="s">
        <v>6436</v>
      </c>
      <c r="H205" s="11">
        <v>214</v>
      </c>
      <c r="I205" s="11" t="s">
        <v>6437</v>
      </c>
      <c r="J205" s="12" t="s">
        <v>1418</v>
      </c>
      <c r="K205" s="13" t="s">
        <v>7209</v>
      </c>
    </row>
    <row r="206" spans="1:11" x14ac:dyDescent="0.25">
      <c r="A206" s="11" t="s">
        <v>162</v>
      </c>
      <c r="B206" s="11" t="s">
        <v>4205</v>
      </c>
      <c r="C206" s="11" t="s">
        <v>12</v>
      </c>
      <c r="D206" s="11">
        <v>35.71</v>
      </c>
      <c r="E206" s="11" t="s">
        <v>4206</v>
      </c>
      <c r="F206" s="11">
        <v>3</v>
      </c>
      <c r="G206" s="11" t="s">
        <v>4207</v>
      </c>
      <c r="H206" s="11">
        <v>36</v>
      </c>
      <c r="I206" s="11" t="s">
        <v>4208</v>
      </c>
      <c r="J206" s="12" t="s">
        <v>661</v>
      </c>
      <c r="K206" s="13" t="s">
        <v>7209</v>
      </c>
    </row>
    <row r="207" spans="1:11" x14ac:dyDescent="0.25">
      <c r="A207" s="11" t="s">
        <v>4459</v>
      </c>
      <c r="B207" s="11" t="s">
        <v>4460</v>
      </c>
      <c r="C207" s="11" t="s">
        <v>657</v>
      </c>
      <c r="D207" s="11">
        <v>35.71</v>
      </c>
      <c r="E207" s="11" t="s">
        <v>4206</v>
      </c>
      <c r="F207" s="11">
        <v>3</v>
      </c>
      <c r="G207" s="11" t="s">
        <v>1313</v>
      </c>
      <c r="H207" s="11">
        <v>30</v>
      </c>
      <c r="I207" s="11" t="s">
        <v>4461</v>
      </c>
      <c r="J207" s="12" t="s">
        <v>661</v>
      </c>
      <c r="K207" s="13" t="s">
        <v>7209</v>
      </c>
    </row>
    <row r="208" spans="1:11" x14ac:dyDescent="0.25">
      <c r="A208" s="3" t="s">
        <v>1143</v>
      </c>
      <c r="B208" s="3" t="s">
        <v>2499</v>
      </c>
      <c r="C208" s="3" t="s">
        <v>12</v>
      </c>
      <c r="D208" s="3">
        <v>35.79</v>
      </c>
      <c r="E208" s="3" t="s">
        <v>2500</v>
      </c>
      <c r="F208" s="3">
        <v>3</v>
      </c>
      <c r="G208" s="3" t="s">
        <v>2501</v>
      </c>
      <c r="H208" s="3">
        <v>110</v>
      </c>
      <c r="I208" s="3" t="s">
        <v>2502</v>
      </c>
      <c r="J208" s="4" t="s">
        <v>64</v>
      </c>
      <c r="K208" s="8" t="s">
        <v>7208</v>
      </c>
    </row>
    <row r="209" spans="1:11" x14ac:dyDescent="0.25">
      <c r="A209" s="11" t="s">
        <v>525</v>
      </c>
      <c r="B209" s="11" t="s">
        <v>6885</v>
      </c>
      <c r="C209" s="11" t="s">
        <v>55</v>
      </c>
      <c r="D209" s="11">
        <v>36.5</v>
      </c>
      <c r="E209" s="11" t="s">
        <v>6886</v>
      </c>
      <c r="F209" s="11">
        <v>3</v>
      </c>
      <c r="G209" s="11" t="s">
        <v>6887</v>
      </c>
      <c r="H209" s="11">
        <v>185</v>
      </c>
      <c r="I209" s="11" t="s">
        <v>6888</v>
      </c>
      <c r="J209" s="12" t="s">
        <v>3839</v>
      </c>
      <c r="K209" s="13" t="s">
        <v>7209</v>
      </c>
    </row>
    <row r="210" spans="1:11" x14ac:dyDescent="0.25">
      <c r="A210" s="11" t="s">
        <v>1829</v>
      </c>
      <c r="B210" s="11" t="s">
        <v>5741</v>
      </c>
      <c r="C210" s="11" t="s">
        <v>55</v>
      </c>
      <c r="D210" s="11">
        <v>36.65</v>
      </c>
      <c r="E210" s="11" t="s">
        <v>658</v>
      </c>
      <c r="F210" s="11">
        <v>3</v>
      </c>
      <c r="G210" s="11" t="s">
        <v>4718</v>
      </c>
      <c r="H210" s="11">
        <v>11</v>
      </c>
      <c r="I210" s="11" t="s">
        <v>5742</v>
      </c>
      <c r="J210" s="12" t="s">
        <v>661</v>
      </c>
      <c r="K210" s="13" t="s">
        <v>7209</v>
      </c>
    </row>
    <row r="211" spans="1:11" x14ac:dyDescent="0.25">
      <c r="A211" s="1" t="s">
        <v>655</v>
      </c>
      <c r="B211" s="1" t="s">
        <v>656</v>
      </c>
      <c r="C211" s="1" t="s">
        <v>657</v>
      </c>
      <c r="D211" s="1">
        <v>36.65</v>
      </c>
      <c r="E211" s="1" t="s">
        <v>658</v>
      </c>
      <c r="F211" s="1">
        <v>3</v>
      </c>
      <c r="G211" s="1" t="s">
        <v>659</v>
      </c>
      <c r="H211" s="1">
        <v>22</v>
      </c>
      <c r="I211" s="1" t="s">
        <v>660</v>
      </c>
      <c r="J211" s="2" t="s">
        <v>661</v>
      </c>
      <c r="K211" s="8" t="s">
        <v>7208</v>
      </c>
    </row>
    <row r="212" spans="1:11" x14ac:dyDescent="0.25">
      <c r="A212" s="9" t="s">
        <v>655</v>
      </c>
      <c r="B212" s="9" t="s">
        <v>5441</v>
      </c>
      <c r="C212" s="9" t="s">
        <v>657</v>
      </c>
      <c r="D212" s="9">
        <v>38.53</v>
      </c>
      <c r="E212" s="9" t="s">
        <v>4772</v>
      </c>
      <c r="F212" s="9">
        <v>3</v>
      </c>
      <c r="G212" s="9" t="s">
        <v>2242</v>
      </c>
      <c r="H212" s="9">
        <v>12</v>
      </c>
      <c r="I212" s="9" t="s">
        <v>5442</v>
      </c>
      <c r="J212" s="10" t="s">
        <v>661</v>
      </c>
      <c r="K212" s="13" t="s">
        <v>7209</v>
      </c>
    </row>
    <row r="213" spans="1:11" x14ac:dyDescent="0.25">
      <c r="A213" s="9" t="s">
        <v>4770</v>
      </c>
      <c r="B213" s="9" t="s">
        <v>4771</v>
      </c>
      <c r="C213" s="9" t="s">
        <v>657</v>
      </c>
      <c r="D213" s="9">
        <v>38.53</v>
      </c>
      <c r="E213" s="9" t="s">
        <v>4772</v>
      </c>
      <c r="F213" s="9">
        <v>3</v>
      </c>
      <c r="G213" s="9" t="s">
        <v>4773</v>
      </c>
      <c r="H213" s="9">
        <v>33</v>
      </c>
      <c r="I213" s="9" t="s">
        <v>4774</v>
      </c>
      <c r="J213" s="10" t="s">
        <v>661</v>
      </c>
      <c r="K213" s="13" t="s">
        <v>7209</v>
      </c>
    </row>
    <row r="214" spans="1:11" x14ac:dyDescent="0.25">
      <c r="A214" s="11" t="s">
        <v>6295</v>
      </c>
      <c r="B214" s="11" t="s">
        <v>6296</v>
      </c>
      <c r="C214" s="11" t="s">
        <v>3482</v>
      </c>
      <c r="D214" s="11">
        <v>38.950000000000003</v>
      </c>
      <c r="E214" s="11" t="s">
        <v>6297</v>
      </c>
      <c r="F214" s="11">
        <v>3</v>
      </c>
      <c r="G214" s="11" t="s">
        <v>6298</v>
      </c>
      <c r="H214" s="11">
        <v>114</v>
      </c>
      <c r="I214" s="11" t="s">
        <v>6299</v>
      </c>
      <c r="J214" s="12" t="s">
        <v>6300</v>
      </c>
      <c r="K214" s="13" t="s">
        <v>7209</v>
      </c>
    </row>
    <row r="215" spans="1:11" x14ac:dyDescent="0.25">
      <c r="A215" s="1" t="s">
        <v>1203</v>
      </c>
      <c r="B215" s="1" t="s">
        <v>1204</v>
      </c>
      <c r="C215" s="1" t="s">
        <v>12</v>
      </c>
      <c r="D215" s="1">
        <v>38.99</v>
      </c>
      <c r="E215" s="1" t="s">
        <v>1205</v>
      </c>
      <c r="F215" s="1">
        <v>3</v>
      </c>
      <c r="G215" s="1" t="s">
        <v>1206</v>
      </c>
      <c r="H215" s="1">
        <v>122</v>
      </c>
      <c r="I215" s="1" t="s">
        <v>1207</v>
      </c>
      <c r="J215" s="2" t="s">
        <v>1208</v>
      </c>
      <c r="K215" s="8" t="s">
        <v>7208</v>
      </c>
    </row>
    <row r="216" spans="1:11" x14ac:dyDescent="0.25">
      <c r="A216" s="11" t="s">
        <v>807</v>
      </c>
      <c r="B216" s="11" t="s">
        <v>4073</v>
      </c>
      <c r="C216" s="11" t="s">
        <v>12</v>
      </c>
      <c r="D216" s="11">
        <v>39</v>
      </c>
      <c r="E216" s="11" t="s">
        <v>4074</v>
      </c>
      <c r="F216" s="11">
        <v>3</v>
      </c>
      <c r="G216" s="11" t="s">
        <v>4075</v>
      </c>
      <c r="H216" s="11">
        <v>24</v>
      </c>
      <c r="I216" s="11" t="s">
        <v>4076</v>
      </c>
      <c r="J216" s="12" t="s">
        <v>661</v>
      </c>
      <c r="K216" s="13" t="s">
        <v>7209</v>
      </c>
    </row>
    <row r="217" spans="1:11" x14ac:dyDescent="0.25">
      <c r="A217" s="11" t="s">
        <v>4248</v>
      </c>
      <c r="B217" s="11" t="s">
        <v>4383</v>
      </c>
      <c r="C217" s="11" t="s">
        <v>385</v>
      </c>
      <c r="D217" s="11">
        <v>39.99</v>
      </c>
      <c r="E217" s="11" t="s">
        <v>315</v>
      </c>
      <c r="F217" s="11">
        <v>3</v>
      </c>
      <c r="G217" s="11" t="s">
        <v>4384</v>
      </c>
      <c r="H217" s="11">
        <v>275</v>
      </c>
      <c r="I217" s="11" t="s">
        <v>4385</v>
      </c>
      <c r="J217" s="12" t="s">
        <v>4317</v>
      </c>
      <c r="K217" s="13" t="s">
        <v>7209</v>
      </c>
    </row>
    <row r="218" spans="1:11" x14ac:dyDescent="0.25">
      <c r="A218" s="9" t="s">
        <v>807</v>
      </c>
      <c r="B218" s="9" t="s">
        <v>4462</v>
      </c>
      <c r="C218" s="9" t="s">
        <v>12</v>
      </c>
      <c r="D218" s="9">
        <v>39.99</v>
      </c>
      <c r="E218" s="9" t="s">
        <v>315</v>
      </c>
      <c r="F218" s="9">
        <v>3</v>
      </c>
      <c r="G218" s="9" t="s">
        <v>4463</v>
      </c>
      <c r="H218" s="9">
        <v>76</v>
      </c>
      <c r="I218" s="9" t="s">
        <v>4464</v>
      </c>
      <c r="J218" s="10" t="s">
        <v>422</v>
      </c>
      <c r="K218" s="13" t="s">
        <v>7209</v>
      </c>
    </row>
    <row r="219" spans="1:11" x14ac:dyDescent="0.25">
      <c r="A219" s="9" t="s">
        <v>53</v>
      </c>
      <c r="B219" s="9" t="s">
        <v>4980</v>
      </c>
      <c r="C219" s="9" t="s">
        <v>55</v>
      </c>
      <c r="D219" s="9">
        <v>39.99</v>
      </c>
      <c r="E219" s="9" t="s">
        <v>315</v>
      </c>
      <c r="F219" s="9">
        <v>3</v>
      </c>
      <c r="G219" s="9" t="s">
        <v>758</v>
      </c>
      <c r="H219" s="9">
        <v>4</v>
      </c>
      <c r="I219" s="9" t="s">
        <v>4981</v>
      </c>
      <c r="J219" s="10" t="s">
        <v>4982</v>
      </c>
      <c r="K219" s="13" t="s">
        <v>7209</v>
      </c>
    </row>
    <row r="220" spans="1:11" x14ac:dyDescent="0.25">
      <c r="A220" s="11" t="s">
        <v>6511</v>
      </c>
      <c r="B220" s="11" t="s">
        <v>6512</v>
      </c>
      <c r="C220" s="11" t="s">
        <v>12</v>
      </c>
      <c r="D220" s="11">
        <v>39.99</v>
      </c>
      <c r="E220" s="11" t="s">
        <v>73</v>
      </c>
      <c r="F220" s="11">
        <v>3</v>
      </c>
      <c r="G220" s="11" t="s">
        <v>6513</v>
      </c>
      <c r="H220" s="11">
        <v>153</v>
      </c>
      <c r="I220" s="11" t="s">
        <v>6514</v>
      </c>
      <c r="J220" s="12" t="s">
        <v>3660</v>
      </c>
      <c r="K220" s="13" t="s">
        <v>7209</v>
      </c>
    </row>
    <row r="221" spans="1:11" x14ac:dyDescent="0.25">
      <c r="A221" s="11" t="s">
        <v>141</v>
      </c>
      <c r="B221" s="11" t="s">
        <v>4494</v>
      </c>
      <c r="C221" s="11" t="s">
        <v>12</v>
      </c>
      <c r="D221" s="11">
        <v>39.99</v>
      </c>
      <c r="E221" s="11" t="s">
        <v>73</v>
      </c>
      <c r="F221" s="11">
        <v>3</v>
      </c>
      <c r="G221" s="11" t="s">
        <v>1798</v>
      </c>
      <c r="H221" s="11">
        <v>9</v>
      </c>
      <c r="I221" s="11" t="s">
        <v>4495</v>
      </c>
      <c r="J221" s="12" t="s">
        <v>4496</v>
      </c>
      <c r="K221" s="13" t="s">
        <v>7209</v>
      </c>
    </row>
    <row r="222" spans="1:11" x14ac:dyDescent="0.25">
      <c r="A222" s="9" t="s">
        <v>1102</v>
      </c>
      <c r="B222" s="9" t="s">
        <v>6564</v>
      </c>
      <c r="C222" s="9" t="s">
        <v>55</v>
      </c>
      <c r="D222" s="9">
        <v>39.99</v>
      </c>
      <c r="E222" s="9" t="s">
        <v>73</v>
      </c>
      <c r="F222" s="9">
        <v>3</v>
      </c>
      <c r="G222" s="9" t="s">
        <v>6565</v>
      </c>
      <c r="H222" s="9">
        <v>45</v>
      </c>
      <c r="I222" s="9" t="s">
        <v>6566</v>
      </c>
      <c r="J222" s="10" t="s">
        <v>6567</v>
      </c>
      <c r="K222" s="13" t="s">
        <v>7209</v>
      </c>
    </row>
    <row r="223" spans="1:11" x14ac:dyDescent="0.25">
      <c r="A223" s="11" t="s">
        <v>1829</v>
      </c>
      <c r="B223" s="11" t="s">
        <v>4836</v>
      </c>
      <c r="C223" s="11" t="s">
        <v>4837</v>
      </c>
      <c r="D223" s="11">
        <v>39.99</v>
      </c>
      <c r="E223" s="11" t="s">
        <v>73</v>
      </c>
      <c r="F223" s="11">
        <v>3</v>
      </c>
      <c r="G223" s="11" t="s">
        <v>1582</v>
      </c>
      <c r="H223" s="11">
        <v>3</v>
      </c>
      <c r="I223" s="11" t="s">
        <v>4838</v>
      </c>
      <c r="J223" s="12" t="s">
        <v>1667</v>
      </c>
      <c r="K223" s="13" t="s">
        <v>7209</v>
      </c>
    </row>
    <row r="224" spans="1:11" x14ac:dyDescent="0.25">
      <c r="A224" s="11" t="s">
        <v>5549</v>
      </c>
      <c r="B224" s="11" t="s">
        <v>6744</v>
      </c>
      <c r="C224" s="11" t="s">
        <v>55</v>
      </c>
      <c r="D224" s="11">
        <v>40.950000000000003</v>
      </c>
      <c r="E224" s="11" t="s">
        <v>6745</v>
      </c>
      <c r="F224" s="11">
        <v>3</v>
      </c>
      <c r="G224" s="11" t="s">
        <v>1938</v>
      </c>
      <c r="H224" s="11">
        <v>14</v>
      </c>
      <c r="I224" s="11" t="s">
        <v>6746</v>
      </c>
      <c r="J224" s="12" t="s">
        <v>1038</v>
      </c>
      <c r="K224" s="13" t="s">
        <v>7209</v>
      </c>
    </row>
    <row r="225" spans="1:11" x14ac:dyDescent="0.25">
      <c r="A225" s="3" t="s">
        <v>53</v>
      </c>
      <c r="B225" s="3" t="s">
        <v>488</v>
      </c>
      <c r="C225" s="3" t="s">
        <v>55</v>
      </c>
      <c r="D225" s="3">
        <v>41.5</v>
      </c>
      <c r="E225" s="3" t="s">
        <v>489</v>
      </c>
      <c r="F225" s="3">
        <v>3</v>
      </c>
      <c r="G225" s="3" t="s">
        <v>490</v>
      </c>
      <c r="H225" s="3">
        <v>255</v>
      </c>
      <c r="I225" s="3" t="s">
        <v>491</v>
      </c>
      <c r="J225" s="4" t="s">
        <v>254</v>
      </c>
      <c r="K225" s="8" t="s">
        <v>7208</v>
      </c>
    </row>
    <row r="226" spans="1:11" x14ac:dyDescent="0.25">
      <c r="A226" s="1" t="s">
        <v>300</v>
      </c>
      <c r="B226" s="1" t="s">
        <v>794</v>
      </c>
      <c r="C226" s="1" t="s">
        <v>12</v>
      </c>
      <c r="D226" s="1">
        <v>41.99</v>
      </c>
      <c r="E226" s="1" t="s">
        <v>795</v>
      </c>
      <c r="F226" s="1">
        <v>3</v>
      </c>
      <c r="G226" s="1" t="s">
        <v>692</v>
      </c>
      <c r="H226" s="1">
        <v>7</v>
      </c>
      <c r="I226" s="1" t="s">
        <v>796</v>
      </c>
      <c r="J226" s="2" t="s">
        <v>797</v>
      </c>
      <c r="K226" s="8" t="s">
        <v>7208</v>
      </c>
    </row>
    <row r="227" spans="1:11" x14ac:dyDescent="0.25">
      <c r="A227" s="1" t="s">
        <v>2954</v>
      </c>
      <c r="B227" s="1" t="s">
        <v>2968</v>
      </c>
      <c r="C227" s="1" t="s">
        <v>55</v>
      </c>
      <c r="D227" s="1">
        <v>42.9</v>
      </c>
      <c r="E227" s="1" t="s">
        <v>2969</v>
      </c>
      <c r="F227" s="1">
        <v>3</v>
      </c>
      <c r="G227" s="1" t="s">
        <v>2970</v>
      </c>
      <c r="H227" s="1">
        <v>8</v>
      </c>
      <c r="I227" s="1" t="s">
        <v>2971</v>
      </c>
      <c r="J227" s="2" t="s">
        <v>422</v>
      </c>
      <c r="K227" s="8" t="s">
        <v>7208</v>
      </c>
    </row>
    <row r="228" spans="1:11" x14ac:dyDescent="0.25">
      <c r="A228" s="1" t="s">
        <v>443</v>
      </c>
      <c r="B228" s="1" t="s">
        <v>1453</v>
      </c>
      <c r="C228" s="1" t="s">
        <v>12</v>
      </c>
      <c r="D228" s="1">
        <v>43</v>
      </c>
      <c r="E228" s="1" t="s">
        <v>1454</v>
      </c>
      <c r="F228" s="1">
        <v>3</v>
      </c>
      <c r="G228" s="1" t="s">
        <v>1455</v>
      </c>
      <c r="H228" s="1">
        <v>27</v>
      </c>
      <c r="I228" s="1" t="s">
        <v>1456</v>
      </c>
      <c r="J228" s="2" t="s">
        <v>285</v>
      </c>
      <c r="K228" s="8" t="s">
        <v>7208</v>
      </c>
    </row>
    <row r="229" spans="1:11" x14ac:dyDescent="0.25">
      <c r="A229" s="3" t="s">
        <v>162</v>
      </c>
      <c r="B229" s="3" t="s">
        <v>3357</v>
      </c>
      <c r="C229" s="3" t="s">
        <v>12</v>
      </c>
      <c r="D229" s="3">
        <v>45.11</v>
      </c>
      <c r="E229" s="3" t="s">
        <v>2133</v>
      </c>
      <c r="F229" s="3">
        <v>3</v>
      </c>
      <c r="G229" s="3" t="s">
        <v>3358</v>
      </c>
      <c r="H229" s="3">
        <v>5</v>
      </c>
      <c r="I229" s="3" t="s">
        <v>3359</v>
      </c>
      <c r="J229" s="4" t="s">
        <v>661</v>
      </c>
      <c r="K229" s="8" t="s">
        <v>7208</v>
      </c>
    </row>
    <row r="230" spans="1:11" x14ac:dyDescent="0.25">
      <c r="A230" s="3" t="s">
        <v>535</v>
      </c>
      <c r="B230" s="3" t="s">
        <v>2132</v>
      </c>
      <c r="C230" s="3" t="s">
        <v>657</v>
      </c>
      <c r="D230" s="3">
        <v>45.11</v>
      </c>
      <c r="E230" s="3" t="s">
        <v>2133</v>
      </c>
      <c r="F230" s="3">
        <v>3</v>
      </c>
      <c r="G230" s="3" t="s">
        <v>2134</v>
      </c>
      <c r="H230" s="3">
        <v>15</v>
      </c>
      <c r="I230" s="3" t="s">
        <v>2135</v>
      </c>
      <c r="J230" s="4" t="s">
        <v>661</v>
      </c>
      <c r="K230" s="8" t="s">
        <v>7208</v>
      </c>
    </row>
    <row r="231" spans="1:11" x14ac:dyDescent="0.25">
      <c r="A231" s="9" t="s">
        <v>53</v>
      </c>
      <c r="B231" s="9" t="s">
        <v>6215</v>
      </c>
      <c r="C231" s="9" t="s">
        <v>55</v>
      </c>
      <c r="D231" s="9">
        <v>45.99</v>
      </c>
      <c r="E231" s="9" t="s">
        <v>1192</v>
      </c>
      <c r="F231" s="9">
        <v>3</v>
      </c>
      <c r="G231" s="9" t="s">
        <v>4870</v>
      </c>
      <c r="H231" s="9">
        <v>37</v>
      </c>
      <c r="I231" s="9" t="s">
        <v>6216</v>
      </c>
      <c r="J231" s="10" t="s">
        <v>318</v>
      </c>
      <c r="K231" s="13" t="s">
        <v>7209</v>
      </c>
    </row>
    <row r="232" spans="1:11" x14ac:dyDescent="0.25">
      <c r="A232" s="11" t="s">
        <v>1102</v>
      </c>
      <c r="B232" s="11" t="s">
        <v>6675</v>
      </c>
      <c r="C232" s="11" t="s">
        <v>657</v>
      </c>
      <c r="D232" s="11">
        <v>48.87</v>
      </c>
      <c r="E232" s="11" t="s">
        <v>6676</v>
      </c>
      <c r="F232" s="11">
        <v>3</v>
      </c>
      <c r="G232" s="11" t="s">
        <v>2970</v>
      </c>
      <c r="H232" s="11">
        <v>8</v>
      </c>
      <c r="I232" s="11" t="s">
        <v>6677</v>
      </c>
      <c r="J232" s="12" t="s">
        <v>661</v>
      </c>
      <c r="K232" s="13" t="s">
        <v>7209</v>
      </c>
    </row>
    <row r="233" spans="1:11" x14ac:dyDescent="0.25">
      <c r="A233" s="1" t="s">
        <v>535</v>
      </c>
      <c r="B233" s="1" t="s">
        <v>1311</v>
      </c>
      <c r="C233" s="1" t="s">
        <v>12</v>
      </c>
      <c r="D233" s="1">
        <v>49.81</v>
      </c>
      <c r="E233" s="1" t="s">
        <v>1312</v>
      </c>
      <c r="F233" s="1">
        <v>3</v>
      </c>
      <c r="G233" s="1" t="s">
        <v>1313</v>
      </c>
      <c r="H233" s="1">
        <v>30</v>
      </c>
      <c r="I233" s="1" t="s">
        <v>1314</v>
      </c>
      <c r="J233" s="2" t="s">
        <v>661</v>
      </c>
      <c r="K233" s="8" t="s">
        <v>7208</v>
      </c>
    </row>
    <row r="234" spans="1:11" x14ac:dyDescent="0.25">
      <c r="A234" s="11" t="s">
        <v>5710</v>
      </c>
      <c r="B234" s="11" t="s">
        <v>5711</v>
      </c>
      <c r="C234" s="11" t="s">
        <v>55</v>
      </c>
      <c r="D234" s="11">
        <v>49.81</v>
      </c>
      <c r="E234" s="11" t="s">
        <v>1312</v>
      </c>
      <c r="F234" s="11">
        <v>3</v>
      </c>
      <c r="G234" s="11" t="s">
        <v>2134</v>
      </c>
      <c r="H234" s="11">
        <v>15</v>
      </c>
      <c r="I234" s="11" t="s">
        <v>5712</v>
      </c>
      <c r="J234" s="12" t="s">
        <v>661</v>
      </c>
      <c r="K234" s="13" t="s">
        <v>7209</v>
      </c>
    </row>
    <row r="235" spans="1:11" x14ac:dyDescent="0.25">
      <c r="A235" s="11" t="s">
        <v>6732</v>
      </c>
      <c r="B235" s="11" t="s">
        <v>6733</v>
      </c>
      <c r="C235" s="11" t="s">
        <v>55</v>
      </c>
      <c r="D235" s="11">
        <v>49.99</v>
      </c>
      <c r="E235" s="11" t="s">
        <v>623</v>
      </c>
      <c r="F235" s="11">
        <v>3</v>
      </c>
      <c r="G235" s="11" t="s">
        <v>5635</v>
      </c>
      <c r="H235" s="11">
        <v>19</v>
      </c>
      <c r="I235" s="11" t="s">
        <v>6734</v>
      </c>
      <c r="J235" s="12" t="s">
        <v>157</v>
      </c>
      <c r="K235" s="13" t="s">
        <v>7209</v>
      </c>
    </row>
    <row r="236" spans="1:11" x14ac:dyDescent="0.25">
      <c r="A236" s="9" t="s">
        <v>3986</v>
      </c>
      <c r="B236" s="9" t="s">
        <v>3987</v>
      </c>
      <c r="C236" s="9" t="s">
        <v>657</v>
      </c>
      <c r="D236" s="9">
        <v>49.99</v>
      </c>
      <c r="E236" s="9" t="s">
        <v>623</v>
      </c>
      <c r="F236" s="9">
        <v>3</v>
      </c>
      <c r="G236" s="9" t="s">
        <v>3988</v>
      </c>
      <c r="H236" s="9">
        <v>187</v>
      </c>
      <c r="I236" s="9" t="s">
        <v>3989</v>
      </c>
      <c r="J236" s="10" t="s">
        <v>661</v>
      </c>
      <c r="K236" s="13" t="s">
        <v>7209</v>
      </c>
    </row>
    <row r="237" spans="1:11" x14ac:dyDescent="0.25">
      <c r="A237" s="1" t="s">
        <v>3676</v>
      </c>
      <c r="B237" s="1" t="s">
        <v>3677</v>
      </c>
      <c r="C237" s="1" t="s">
        <v>510</v>
      </c>
      <c r="D237" s="1">
        <v>50</v>
      </c>
      <c r="E237" s="1" t="s">
        <v>2173</v>
      </c>
      <c r="F237" s="1">
        <v>3</v>
      </c>
      <c r="G237" s="1" t="s">
        <v>1582</v>
      </c>
      <c r="H237" s="1">
        <v>3</v>
      </c>
      <c r="I237" s="1" t="s">
        <v>39</v>
      </c>
      <c r="J237" s="2" t="s">
        <v>3678</v>
      </c>
      <c r="K237" s="8" t="s">
        <v>7208</v>
      </c>
    </row>
    <row r="238" spans="1:11" x14ac:dyDescent="0.25">
      <c r="A238" s="3" t="s">
        <v>113</v>
      </c>
      <c r="B238" s="3" t="s">
        <v>689</v>
      </c>
      <c r="C238" s="3" t="s">
        <v>690</v>
      </c>
      <c r="D238" s="3">
        <v>50.68</v>
      </c>
      <c r="E238" s="3" t="s">
        <v>691</v>
      </c>
      <c r="F238" s="3">
        <v>3</v>
      </c>
      <c r="G238" s="3" t="s">
        <v>692</v>
      </c>
      <c r="H238" s="3">
        <v>7</v>
      </c>
      <c r="I238" s="3" t="s">
        <v>39</v>
      </c>
      <c r="J238" s="4" t="s">
        <v>693</v>
      </c>
      <c r="K238" s="8" t="s">
        <v>7208</v>
      </c>
    </row>
    <row r="239" spans="1:11" x14ac:dyDescent="0.25">
      <c r="A239" s="3" t="s">
        <v>162</v>
      </c>
      <c r="B239" s="3" t="s">
        <v>3884</v>
      </c>
      <c r="C239" s="3" t="s">
        <v>12</v>
      </c>
      <c r="D239" s="3">
        <v>50.75</v>
      </c>
      <c r="E239" s="3" t="s">
        <v>3885</v>
      </c>
      <c r="F239" s="3">
        <v>3</v>
      </c>
      <c r="G239" s="3" t="s">
        <v>3886</v>
      </c>
      <c r="H239" s="3">
        <v>29</v>
      </c>
      <c r="I239" s="3" t="s">
        <v>3887</v>
      </c>
      <c r="J239" s="4" t="s">
        <v>661</v>
      </c>
      <c r="K239" s="8" t="s">
        <v>7208</v>
      </c>
    </row>
    <row r="240" spans="1:11" x14ac:dyDescent="0.25">
      <c r="A240" s="1" t="s">
        <v>327</v>
      </c>
      <c r="B240" s="1" t="s">
        <v>770</v>
      </c>
      <c r="C240" s="1" t="s">
        <v>12</v>
      </c>
      <c r="D240" s="1">
        <v>51.99</v>
      </c>
      <c r="E240" s="1" t="s">
        <v>43</v>
      </c>
      <c r="F240" s="1">
        <v>3</v>
      </c>
      <c r="G240" s="1" t="s">
        <v>771</v>
      </c>
      <c r="H240" s="1">
        <v>179</v>
      </c>
      <c r="I240" s="1" t="s">
        <v>772</v>
      </c>
      <c r="J240" s="2" t="s">
        <v>46</v>
      </c>
      <c r="K240" s="8" t="s">
        <v>7208</v>
      </c>
    </row>
    <row r="241" spans="1:11" x14ac:dyDescent="0.25">
      <c r="A241" s="3" t="s">
        <v>220</v>
      </c>
      <c r="B241" s="3" t="s">
        <v>3109</v>
      </c>
      <c r="C241" s="3" t="s">
        <v>657</v>
      </c>
      <c r="D241" s="3">
        <v>53.57</v>
      </c>
      <c r="E241" s="3" t="s">
        <v>3110</v>
      </c>
      <c r="F241" s="3">
        <v>3</v>
      </c>
      <c r="G241" s="3" t="s">
        <v>3111</v>
      </c>
      <c r="H241" s="3">
        <v>10</v>
      </c>
      <c r="I241" s="3" t="s">
        <v>3112</v>
      </c>
      <c r="J241" s="4" t="s">
        <v>661</v>
      </c>
      <c r="K241" s="8" t="s">
        <v>7208</v>
      </c>
    </row>
    <row r="242" spans="1:11" x14ac:dyDescent="0.25">
      <c r="A242" s="9" t="s">
        <v>77</v>
      </c>
      <c r="B242" s="9" t="s">
        <v>6309</v>
      </c>
      <c r="C242" s="9" t="s">
        <v>55</v>
      </c>
      <c r="D242" s="9">
        <v>53.99</v>
      </c>
      <c r="E242" s="9" t="s">
        <v>164</v>
      </c>
      <c r="F242" s="9">
        <v>3</v>
      </c>
      <c r="G242" s="9" t="s">
        <v>1582</v>
      </c>
      <c r="H242" s="9">
        <v>3</v>
      </c>
      <c r="I242" s="9" t="s">
        <v>39</v>
      </c>
      <c r="J242" s="10" t="s">
        <v>318</v>
      </c>
      <c r="K242" s="13" t="s">
        <v>7209</v>
      </c>
    </row>
    <row r="243" spans="1:11" x14ac:dyDescent="0.25">
      <c r="A243" s="1" t="s">
        <v>3904</v>
      </c>
      <c r="B243" s="1" t="s">
        <v>3905</v>
      </c>
      <c r="C243" s="1" t="s">
        <v>363</v>
      </c>
      <c r="D243" s="1">
        <v>53.99</v>
      </c>
      <c r="E243" s="1" t="s">
        <v>1158</v>
      </c>
      <c r="F243" s="1">
        <v>3</v>
      </c>
      <c r="G243" s="1" t="s">
        <v>3906</v>
      </c>
      <c r="H243" s="1">
        <v>117</v>
      </c>
      <c r="I243" s="1" t="s">
        <v>3907</v>
      </c>
      <c r="J243" s="2" t="s">
        <v>230</v>
      </c>
      <c r="K243" s="8" t="s">
        <v>7208</v>
      </c>
    </row>
    <row r="244" spans="1:11" x14ac:dyDescent="0.25">
      <c r="A244" s="1" t="s">
        <v>53</v>
      </c>
      <c r="B244" s="1" t="s">
        <v>2989</v>
      </c>
      <c r="C244" s="1" t="s">
        <v>657</v>
      </c>
      <c r="D244" s="1">
        <v>54.51</v>
      </c>
      <c r="E244" s="1" t="s">
        <v>2990</v>
      </c>
      <c r="F244" s="1">
        <v>3</v>
      </c>
      <c r="G244" s="1" t="s">
        <v>2991</v>
      </c>
      <c r="H244" s="1">
        <v>20</v>
      </c>
      <c r="I244" s="1" t="s">
        <v>2992</v>
      </c>
      <c r="J244" s="2" t="s">
        <v>661</v>
      </c>
      <c r="K244" s="8" t="s">
        <v>7208</v>
      </c>
    </row>
    <row r="245" spans="1:11" x14ac:dyDescent="0.25">
      <c r="A245" s="11" t="s">
        <v>35</v>
      </c>
      <c r="B245" s="11" t="s">
        <v>4657</v>
      </c>
      <c r="C245" s="11" t="s">
        <v>12</v>
      </c>
      <c r="D245" s="11">
        <v>54.86</v>
      </c>
      <c r="E245" s="11" t="s">
        <v>4658</v>
      </c>
      <c r="F245" s="11">
        <v>3</v>
      </c>
      <c r="G245" s="11" t="s">
        <v>758</v>
      </c>
      <c r="H245" s="11">
        <v>4</v>
      </c>
      <c r="I245" s="11" t="s">
        <v>4659</v>
      </c>
      <c r="J245" s="12" t="s">
        <v>661</v>
      </c>
      <c r="K245" s="13" t="s">
        <v>7209</v>
      </c>
    </row>
    <row r="246" spans="1:11" x14ac:dyDescent="0.25">
      <c r="A246" s="11" t="s">
        <v>162</v>
      </c>
      <c r="B246" s="11" t="s">
        <v>6687</v>
      </c>
      <c r="C246" s="11" t="s">
        <v>12</v>
      </c>
      <c r="D246" s="11">
        <v>55.45</v>
      </c>
      <c r="E246" s="11" t="s">
        <v>6688</v>
      </c>
      <c r="F246" s="11">
        <v>3</v>
      </c>
      <c r="G246" s="11" t="s">
        <v>4718</v>
      </c>
      <c r="H246" s="11">
        <v>11</v>
      </c>
      <c r="I246" s="11" t="s">
        <v>6689</v>
      </c>
      <c r="J246" s="12" t="s">
        <v>661</v>
      </c>
      <c r="K246" s="13" t="s">
        <v>7209</v>
      </c>
    </row>
    <row r="247" spans="1:11" x14ac:dyDescent="0.25">
      <c r="A247" s="1" t="s">
        <v>319</v>
      </c>
      <c r="B247" s="1" t="s">
        <v>1936</v>
      </c>
      <c r="C247" s="1" t="s">
        <v>55</v>
      </c>
      <c r="D247" s="1">
        <v>55.99</v>
      </c>
      <c r="E247" s="1" t="s">
        <v>1937</v>
      </c>
      <c r="F247" s="1">
        <v>3</v>
      </c>
      <c r="G247" s="1" t="s">
        <v>1938</v>
      </c>
      <c r="H247" s="1">
        <v>14</v>
      </c>
      <c r="I247" s="1" t="s">
        <v>1939</v>
      </c>
      <c r="J247" s="2" t="s">
        <v>1940</v>
      </c>
      <c r="K247" s="8" t="s">
        <v>7208</v>
      </c>
    </row>
    <row r="248" spans="1:11" x14ac:dyDescent="0.25">
      <c r="A248" s="11" t="s">
        <v>6504</v>
      </c>
      <c r="B248" s="11" t="s">
        <v>6505</v>
      </c>
      <c r="C248" s="11" t="s">
        <v>55</v>
      </c>
      <c r="D248" s="11">
        <v>56</v>
      </c>
      <c r="E248" s="11" t="s">
        <v>6506</v>
      </c>
      <c r="F248" s="11">
        <v>3</v>
      </c>
      <c r="G248" s="11" t="s">
        <v>910</v>
      </c>
      <c r="H248" s="11">
        <v>6</v>
      </c>
      <c r="I248" s="11" t="s">
        <v>6507</v>
      </c>
      <c r="J248" s="12" t="s">
        <v>5306</v>
      </c>
      <c r="K248" s="13" t="s">
        <v>7209</v>
      </c>
    </row>
    <row r="249" spans="1:11" x14ac:dyDescent="0.25">
      <c r="A249" s="9" t="s">
        <v>4358</v>
      </c>
      <c r="B249" s="9" t="s">
        <v>6994</v>
      </c>
      <c r="C249" s="9" t="s">
        <v>55</v>
      </c>
      <c r="D249" s="9">
        <v>56</v>
      </c>
      <c r="E249" s="9" t="s">
        <v>6995</v>
      </c>
      <c r="F249" s="9">
        <v>3</v>
      </c>
      <c r="G249" s="9" t="s">
        <v>6996</v>
      </c>
      <c r="H249" s="9">
        <v>677</v>
      </c>
      <c r="I249" s="9" t="s">
        <v>6997</v>
      </c>
      <c r="J249" s="10" t="s">
        <v>177</v>
      </c>
      <c r="K249" s="13" t="s">
        <v>7209</v>
      </c>
    </row>
    <row r="250" spans="1:11" x14ac:dyDescent="0.25">
      <c r="A250" s="9" t="s">
        <v>71</v>
      </c>
      <c r="B250" s="9" t="s">
        <v>4381</v>
      </c>
      <c r="C250" s="9" t="s">
        <v>3962</v>
      </c>
      <c r="D250" s="9">
        <v>59.99</v>
      </c>
      <c r="E250" s="9" t="s">
        <v>25</v>
      </c>
      <c r="F250" s="9">
        <v>3</v>
      </c>
      <c r="G250" s="9" t="s">
        <v>2991</v>
      </c>
      <c r="H250" s="9">
        <v>20</v>
      </c>
      <c r="I250" s="9" t="s">
        <v>4382</v>
      </c>
      <c r="J250" s="10" t="s">
        <v>3244</v>
      </c>
      <c r="K250" s="13" t="s">
        <v>7209</v>
      </c>
    </row>
    <row r="251" spans="1:11" x14ac:dyDescent="0.25">
      <c r="A251" s="9" t="s">
        <v>1824</v>
      </c>
      <c r="B251" s="9" t="s">
        <v>6728</v>
      </c>
      <c r="C251" s="9" t="s">
        <v>385</v>
      </c>
      <c r="D251" s="9">
        <v>62.62</v>
      </c>
      <c r="E251" s="9" t="s">
        <v>6729</v>
      </c>
      <c r="F251" s="9">
        <v>3</v>
      </c>
      <c r="G251" s="9" t="s">
        <v>6730</v>
      </c>
      <c r="H251" s="9">
        <v>335</v>
      </c>
      <c r="I251" s="9" t="s">
        <v>6731</v>
      </c>
      <c r="J251" s="10" t="s">
        <v>177</v>
      </c>
      <c r="K251" s="13" t="s">
        <v>7209</v>
      </c>
    </row>
    <row r="252" spans="1:11" x14ac:dyDescent="0.25">
      <c r="A252" s="11" t="s">
        <v>807</v>
      </c>
      <c r="B252" s="11" t="s">
        <v>5716</v>
      </c>
      <c r="C252" s="11" t="s">
        <v>5717</v>
      </c>
      <c r="D252" s="11">
        <v>62.99</v>
      </c>
      <c r="E252" s="11" t="s">
        <v>934</v>
      </c>
      <c r="F252" s="11">
        <v>3</v>
      </c>
      <c r="G252" s="11" t="s">
        <v>4631</v>
      </c>
      <c r="H252" s="11">
        <v>61</v>
      </c>
      <c r="I252" s="11" t="s">
        <v>5718</v>
      </c>
      <c r="J252" s="12" t="s">
        <v>833</v>
      </c>
      <c r="K252" s="13" t="s">
        <v>7209</v>
      </c>
    </row>
    <row r="253" spans="1:11" x14ac:dyDescent="0.25">
      <c r="A253" s="9" t="s">
        <v>23</v>
      </c>
      <c r="B253" s="9" t="s">
        <v>6672</v>
      </c>
      <c r="C253" s="9" t="s">
        <v>55</v>
      </c>
      <c r="D253" s="9">
        <v>66.55</v>
      </c>
      <c r="E253" s="9" t="s">
        <v>6673</v>
      </c>
      <c r="F253" s="9">
        <v>3</v>
      </c>
      <c r="G253" s="9" t="s">
        <v>692</v>
      </c>
      <c r="H253" s="9">
        <v>7</v>
      </c>
      <c r="I253" s="9" t="s">
        <v>6674</v>
      </c>
      <c r="J253" s="10" t="s">
        <v>661</v>
      </c>
      <c r="K253" s="13" t="s">
        <v>7209</v>
      </c>
    </row>
    <row r="254" spans="1:11" x14ac:dyDescent="0.25">
      <c r="A254" s="9" t="s">
        <v>1829</v>
      </c>
      <c r="B254" s="9" t="s">
        <v>5492</v>
      </c>
      <c r="C254" s="9" t="s">
        <v>657</v>
      </c>
      <c r="D254" s="9">
        <v>68.61</v>
      </c>
      <c r="E254" s="9" t="s">
        <v>5493</v>
      </c>
      <c r="F254" s="9">
        <v>3</v>
      </c>
      <c r="G254" s="9" t="s">
        <v>3111</v>
      </c>
      <c r="H254" s="9">
        <v>10</v>
      </c>
      <c r="I254" s="9" t="s">
        <v>5494</v>
      </c>
      <c r="J254" s="10" t="s">
        <v>661</v>
      </c>
      <c r="K254" s="13" t="s">
        <v>7209</v>
      </c>
    </row>
    <row r="255" spans="1:11" x14ac:dyDescent="0.25">
      <c r="A255" s="9" t="s">
        <v>2136</v>
      </c>
      <c r="B255" s="9" t="s">
        <v>7099</v>
      </c>
      <c r="C255" s="9" t="s">
        <v>55</v>
      </c>
      <c r="D255" s="9">
        <v>69.25</v>
      </c>
      <c r="E255" s="9" t="s">
        <v>7100</v>
      </c>
      <c r="F255" s="9">
        <v>3</v>
      </c>
      <c r="G255" s="9" t="s">
        <v>5635</v>
      </c>
      <c r="H255" s="9">
        <v>19</v>
      </c>
      <c r="I255" s="9" t="s">
        <v>7101</v>
      </c>
      <c r="J255" s="10" t="s">
        <v>7102</v>
      </c>
      <c r="K255" s="13" t="s">
        <v>7209</v>
      </c>
    </row>
    <row r="256" spans="1:11" x14ac:dyDescent="0.25">
      <c r="A256" s="11" t="s">
        <v>71</v>
      </c>
      <c r="B256" s="11" t="s">
        <v>5107</v>
      </c>
      <c r="C256" s="11" t="s">
        <v>55</v>
      </c>
      <c r="D256" s="11">
        <v>69.55</v>
      </c>
      <c r="E256" s="11" t="s">
        <v>5108</v>
      </c>
      <c r="F256" s="11">
        <v>3</v>
      </c>
      <c r="G256" s="11" t="s">
        <v>5109</v>
      </c>
      <c r="H256" s="11">
        <v>16</v>
      </c>
      <c r="I256" s="11" t="s">
        <v>5110</v>
      </c>
      <c r="J256" s="12" t="s">
        <v>661</v>
      </c>
      <c r="K256" s="13" t="s">
        <v>7209</v>
      </c>
    </row>
    <row r="257" spans="1:11" x14ac:dyDescent="0.25">
      <c r="A257" s="1" t="s">
        <v>1896</v>
      </c>
      <c r="B257" s="1" t="s">
        <v>685</v>
      </c>
      <c r="C257" s="1" t="s">
        <v>12</v>
      </c>
      <c r="D257" s="1">
        <v>69.989999999999995</v>
      </c>
      <c r="E257" s="1" t="s">
        <v>1694</v>
      </c>
      <c r="F257" s="1">
        <v>3</v>
      </c>
      <c r="G257" s="1" t="s">
        <v>1897</v>
      </c>
      <c r="H257" s="1">
        <v>34</v>
      </c>
      <c r="I257" s="1" t="s">
        <v>1898</v>
      </c>
      <c r="J257" s="2" t="s">
        <v>1899</v>
      </c>
      <c r="K257" s="8" t="s">
        <v>7208</v>
      </c>
    </row>
    <row r="258" spans="1:11" x14ac:dyDescent="0.25">
      <c r="A258" s="11" t="s">
        <v>77</v>
      </c>
      <c r="B258" s="11" t="s">
        <v>5829</v>
      </c>
      <c r="C258" s="11" t="s">
        <v>12</v>
      </c>
      <c r="D258" s="11">
        <v>74.25</v>
      </c>
      <c r="E258" s="11" t="s">
        <v>5830</v>
      </c>
      <c r="F258" s="11">
        <v>3</v>
      </c>
      <c r="G258" s="11" t="s">
        <v>5109</v>
      </c>
      <c r="H258" s="11">
        <v>16</v>
      </c>
      <c r="I258" s="11" t="s">
        <v>5831</v>
      </c>
      <c r="J258" s="12" t="s">
        <v>661</v>
      </c>
      <c r="K258" s="13" t="s">
        <v>7209</v>
      </c>
    </row>
    <row r="259" spans="1:11" x14ac:dyDescent="0.25">
      <c r="A259" s="3" t="s">
        <v>327</v>
      </c>
      <c r="B259" s="3" t="s">
        <v>3409</v>
      </c>
      <c r="C259" s="3" t="s">
        <v>12</v>
      </c>
      <c r="D259" s="3">
        <v>76.34</v>
      </c>
      <c r="E259" s="3" t="s">
        <v>3410</v>
      </c>
      <c r="F259" s="3">
        <v>3</v>
      </c>
      <c r="G259" s="3" t="s">
        <v>3411</v>
      </c>
      <c r="H259" s="3">
        <v>92</v>
      </c>
      <c r="I259" s="3" t="s">
        <v>3412</v>
      </c>
      <c r="J259" s="4" t="s">
        <v>177</v>
      </c>
      <c r="K259" s="8" t="s">
        <v>7208</v>
      </c>
    </row>
    <row r="260" spans="1:11" x14ac:dyDescent="0.25">
      <c r="A260" s="9" t="s">
        <v>319</v>
      </c>
      <c r="B260" s="9" t="s">
        <v>4375</v>
      </c>
      <c r="C260" s="9" t="s">
        <v>657</v>
      </c>
      <c r="D260" s="9">
        <v>77.069999999999993</v>
      </c>
      <c r="E260" s="9" t="s">
        <v>4376</v>
      </c>
      <c r="F260" s="9">
        <v>3</v>
      </c>
      <c r="G260" s="9" t="s">
        <v>4377</v>
      </c>
      <c r="H260" s="9">
        <v>55</v>
      </c>
      <c r="I260" s="9" t="s">
        <v>4378</v>
      </c>
      <c r="J260" s="10" t="s">
        <v>661</v>
      </c>
      <c r="K260" s="13" t="s">
        <v>7209</v>
      </c>
    </row>
    <row r="261" spans="1:11" x14ac:dyDescent="0.25">
      <c r="A261" s="9" t="s">
        <v>525</v>
      </c>
      <c r="B261" s="9" t="s">
        <v>5852</v>
      </c>
      <c r="C261" s="9" t="s">
        <v>12</v>
      </c>
      <c r="D261" s="9">
        <v>79.89</v>
      </c>
      <c r="E261" s="9" t="s">
        <v>5853</v>
      </c>
      <c r="F261" s="9">
        <v>3</v>
      </c>
      <c r="G261" s="9" t="s">
        <v>2134</v>
      </c>
      <c r="H261" s="9">
        <v>15</v>
      </c>
      <c r="I261" s="9" t="s">
        <v>5854</v>
      </c>
      <c r="J261" s="10" t="s">
        <v>661</v>
      </c>
      <c r="K261" s="13" t="s">
        <v>7209</v>
      </c>
    </row>
    <row r="262" spans="1:11" x14ac:dyDescent="0.25">
      <c r="A262" s="1" t="s">
        <v>3463</v>
      </c>
      <c r="B262" s="1" t="s">
        <v>3464</v>
      </c>
      <c r="C262" s="1" t="s">
        <v>12</v>
      </c>
      <c r="D262" s="1">
        <v>79.95</v>
      </c>
      <c r="E262" s="1" t="s">
        <v>3465</v>
      </c>
      <c r="F262" s="1">
        <v>3</v>
      </c>
      <c r="G262" s="1" t="s">
        <v>2326</v>
      </c>
      <c r="H262" s="1">
        <v>1</v>
      </c>
      <c r="I262" s="1" t="s">
        <v>3466</v>
      </c>
      <c r="J262" s="2" t="s">
        <v>3467</v>
      </c>
      <c r="K262" s="8" t="s">
        <v>7208</v>
      </c>
    </row>
    <row r="263" spans="1:11" x14ac:dyDescent="0.25">
      <c r="A263" s="11" t="s">
        <v>152</v>
      </c>
      <c r="B263" s="11" t="s">
        <v>4448</v>
      </c>
      <c r="C263" s="11" t="s">
        <v>12</v>
      </c>
      <c r="D263" s="11">
        <v>82.99</v>
      </c>
      <c r="E263" s="11" t="s">
        <v>4449</v>
      </c>
      <c r="F263" s="11">
        <v>3</v>
      </c>
      <c r="G263" s="11" t="s">
        <v>3358</v>
      </c>
      <c r="H263" s="11">
        <v>5</v>
      </c>
      <c r="I263" s="11" t="s">
        <v>4450</v>
      </c>
      <c r="J263" s="12" t="s">
        <v>219</v>
      </c>
      <c r="K263" s="13" t="s">
        <v>7209</v>
      </c>
    </row>
    <row r="264" spans="1:11" x14ac:dyDescent="0.25">
      <c r="A264" s="9" t="s">
        <v>71</v>
      </c>
      <c r="B264" s="9" t="s">
        <v>5633</v>
      </c>
      <c r="C264" s="9" t="s">
        <v>12</v>
      </c>
      <c r="D264" s="9">
        <v>84.59</v>
      </c>
      <c r="E264" s="9" t="s">
        <v>5634</v>
      </c>
      <c r="F264" s="9">
        <v>3</v>
      </c>
      <c r="G264" s="9" t="s">
        <v>5635</v>
      </c>
      <c r="H264" s="9">
        <v>19</v>
      </c>
      <c r="I264" s="9" t="s">
        <v>5636</v>
      </c>
      <c r="J264" s="10" t="s">
        <v>661</v>
      </c>
      <c r="K264" s="13" t="s">
        <v>7209</v>
      </c>
    </row>
    <row r="265" spans="1:11" x14ac:dyDescent="0.25">
      <c r="A265" s="9" t="s">
        <v>5256</v>
      </c>
      <c r="B265" s="9" t="s">
        <v>5257</v>
      </c>
      <c r="C265" s="9" t="s">
        <v>12</v>
      </c>
      <c r="D265" s="9">
        <v>84.99</v>
      </c>
      <c r="E265" s="9" t="s">
        <v>154</v>
      </c>
      <c r="F265" s="9">
        <v>3</v>
      </c>
      <c r="G265" s="9" t="s">
        <v>692</v>
      </c>
      <c r="H265" s="9">
        <v>7</v>
      </c>
      <c r="I265" s="9" t="s">
        <v>5258</v>
      </c>
      <c r="J265" s="10" t="s">
        <v>1899</v>
      </c>
      <c r="K265" s="13" t="s">
        <v>7209</v>
      </c>
    </row>
    <row r="266" spans="1:11" x14ac:dyDescent="0.25">
      <c r="A266" s="1" t="s">
        <v>383</v>
      </c>
      <c r="B266" s="1" t="s">
        <v>2166</v>
      </c>
      <c r="C266" s="1" t="s">
        <v>385</v>
      </c>
      <c r="D266" s="1">
        <v>86.99</v>
      </c>
      <c r="E266" s="1" t="s">
        <v>1365</v>
      </c>
      <c r="F266" s="1">
        <v>3</v>
      </c>
      <c r="G266" s="1" t="s">
        <v>692</v>
      </c>
      <c r="H266" s="1">
        <v>7</v>
      </c>
      <c r="I266" s="1" t="s">
        <v>1367</v>
      </c>
      <c r="J266" s="2" t="s">
        <v>571</v>
      </c>
      <c r="K266" s="8" t="s">
        <v>7208</v>
      </c>
    </row>
    <row r="267" spans="1:11" x14ac:dyDescent="0.25">
      <c r="A267" s="11" t="s">
        <v>6989</v>
      </c>
      <c r="B267" s="11" t="s">
        <v>6990</v>
      </c>
      <c r="C267" s="11" t="s">
        <v>6991</v>
      </c>
      <c r="D267" s="11">
        <v>9.99</v>
      </c>
      <c r="E267" s="11" t="s">
        <v>2296</v>
      </c>
      <c r="F267" s="11">
        <v>3</v>
      </c>
      <c r="G267" s="11" t="s">
        <v>6992</v>
      </c>
      <c r="H267" s="11">
        <v>32</v>
      </c>
      <c r="I267" s="11" t="s">
        <v>6993</v>
      </c>
      <c r="J267" s="12" t="s">
        <v>2549</v>
      </c>
      <c r="K267" s="13" t="s">
        <v>7209</v>
      </c>
    </row>
    <row r="268" spans="1:11" x14ac:dyDescent="0.25">
      <c r="A268" s="9" t="s">
        <v>23</v>
      </c>
      <c r="B268" s="9" t="s">
        <v>5832</v>
      </c>
      <c r="C268" s="9" t="s">
        <v>12</v>
      </c>
      <c r="D268" s="9">
        <v>90.45</v>
      </c>
      <c r="E268" s="9" t="s">
        <v>5833</v>
      </c>
      <c r="F268" s="9">
        <v>3</v>
      </c>
      <c r="G268" s="9" t="s">
        <v>5635</v>
      </c>
      <c r="H268" s="9">
        <v>19</v>
      </c>
      <c r="I268" s="9" t="s">
        <v>5834</v>
      </c>
      <c r="J268" s="10" t="s">
        <v>661</v>
      </c>
      <c r="K268" s="13" t="s">
        <v>7209</v>
      </c>
    </row>
    <row r="269" spans="1:11" x14ac:dyDescent="0.25">
      <c r="A269" s="9" t="s">
        <v>162</v>
      </c>
      <c r="B269" s="9" t="s">
        <v>7135</v>
      </c>
      <c r="C269" s="9" t="s">
        <v>12</v>
      </c>
      <c r="D269" s="9">
        <v>91</v>
      </c>
      <c r="E269" s="9" t="s">
        <v>7136</v>
      </c>
      <c r="F269" s="9">
        <v>3</v>
      </c>
      <c r="G269" s="9" t="s">
        <v>2326</v>
      </c>
      <c r="H269" s="9">
        <v>1</v>
      </c>
      <c r="I269" s="9" t="s">
        <v>7137</v>
      </c>
      <c r="J269" s="10" t="s">
        <v>7138</v>
      </c>
      <c r="K269" s="13" t="s">
        <v>7209</v>
      </c>
    </row>
    <row r="270" spans="1:11" x14ac:dyDescent="0.25">
      <c r="A270" s="11" t="s">
        <v>3583</v>
      </c>
      <c r="B270" s="11" t="s">
        <v>4885</v>
      </c>
      <c r="C270" s="11" t="s">
        <v>55</v>
      </c>
      <c r="D270" s="11">
        <v>92</v>
      </c>
      <c r="E270" s="11" t="s">
        <v>4869</v>
      </c>
      <c r="F270" s="11">
        <v>3</v>
      </c>
      <c r="G270" s="11" t="s">
        <v>3886</v>
      </c>
      <c r="H270" s="11">
        <v>29</v>
      </c>
      <c r="I270" s="11" t="s">
        <v>4886</v>
      </c>
      <c r="J270" s="12" t="s">
        <v>4009</v>
      </c>
      <c r="K270" s="13" t="s">
        <v>7209</v>
      </c>
    </row>
    <row r="271" spans="1:11" x14ac:dyDescent="0.25">
      <c r="A271" s="9" t="s">
        <v>3583</v>
      </c>
      <c r="B271" s="9" t="s">
        <v>4867</v>
      </c>
      <c r="C271" s="9" t="s">
        <v>4868</v>
      </c>
      <c r="D271" s="9">
        <v>92</v>
      </c>
      <c r="E271" s="9" t="s">
        <v>4869</v>
      </c>
      <c r="F271" s="9">
        <v>3</v>
      </c>
      <c r="G271" s="9" t="s">
        <v>4870</v>
      </c>
      <c r="H271" s="9">
        <v>37</v>
      </c>
      <c r="I271" s="9" t="s">
        <v>4871</v>
      </c>
      <c r="J271" s="10" t="s">
        <v>4009</v>
      </c>
      <c r="K271" s="13" t="s">
        <v>7209</v>
      </c>
    </row>
    <row r="272" spans="1:11" x14ac:dyDescent="0.25">
      <c r="A272" s="11" t="s">
        <v>3998</v>
      </c>
      <c r="B272" s="11" t="s">
        <v>4991</v>
      </c>
      <c r="C272" s="11" t="s">
        <v>12</v>
      </c>
      <c r="D272" s="11">
        <v>93.05</v>
      </c>
      <c r="E272" s="11" t="s">
        <v>4992</v>
      </c>
      <c r="F272" s="11">
        <v>3</v>
      </c>
      <c r="G272" s="11" t="s">
        <v>4993</v>
      </c>
      <c r="H272" s="11">
        <v>21</v>
      </c>
      <c r="I272" s="11" t="s">
        <v>4994</v>
      </c>
      <c r="J272" s="12" t="s">
        <v>661</v>
      </c>
      <c r="K272" s="13" t="s">
        <v>7209</v>
      </c>
    </row>
    <row r="273" spans="1:11" x14ac:dyDescent="0.25">
      <c r="A273" s="9" t="s">
        <v>71</v>
      </c>
      <c r="B273" s="9" t="s">
        <v>6084</v>
      </c>
      <c r="C273" s="9" t="s">
        <v>12</v>
      </c>
      <c r="D273" s="9">
        <v>94.93</v>
      </c>
      <c r="E273" s="9" t="s">
        <v>6085</v>
      </c>
      <c r="F273" s="9">
        <v>3</v>
      </c>
      <c r="G273" s="9" t="s">
        <v>2134</v>
      </c>
      <c r="H273" s="9">
        <v>15</v>
      </c>
      <c r="I273" s="9" t="s">
        <v>6086</v>
      </c>
      <c r="J273" s="10" t="s">
        <v>661</v>
      </c>
      <c r="K273" s="13" t="s">
        <v>7209</v>
      </c>
    </row>
    <row r="274" spans="1:11" x14ac:dyDescent="0.25">
      <c r="A274" s="9" t="s">
        <v>97</v>
      </c>
      <c r="B274" s="9" t="s">
        <v>5838</v>
      </c>
      <c r="C274" s="9" t="s">
        <v>55</v>
      </c>
      <c r="D274" s="9">
        <v>94.99</v>
      </c>
      <c r="E274" s="9" t="s">
        <v>4707</v>
      </c>
      <c r="F274" s="9">
        <v>3</v>
      </c>
      <c r="G274" s="9" t="s">
        <v>4075</v>
      </c>
      <c r="H274" s="9">
        <v>24</v>
      </c>
      <c r="I274" s="9" t="s">
        <v>5839</v>
      </c>
      <c r="J274" s="10" t="s">
        <v>661</v>
      </c>
      <c r="K274" s="13" t="s">
        <v>7209</v>
      </c>
    </row>
    <row r="275" spans="1:11" x14ac:dyDescent="0.25">
      <c r="A275" s="3" t="s">
        <v>71</v>
      </c>
      <c r="B275" s="3" t="s">
        <v>305</v>
      </c>
      <c r="C275" s="3" t="s">
        <v>12</v>
      </c>
      <c r="D275" s="3">
        <v>98.99</v>
      </c>
      <c r="E275" s="3" t="s">
        <v>306</v>
      </c>
      <c r="F275" s="3">
        <v>3</v>
      </c>
      <c r="G275" s="3" t="s">
        <v>307</v>
      </c>
      <c r="H275" s="3">
        <v>56</v>
      </c>
      <c r="I275" s="3" t="s">
        <v>308</v>
      </c>
      <c r="J275" s="4" t="s">
        <v>285</v>
      </c>
      <c r="K275" s="8" t="s">
        <v>7208</v>
      </c>
    </row>
    <row r="276" spans="1:11" x14ac:dyDescent="0.25">
      <c r="A276" s="11" t="s">
        <v>7039</v>
      </c>
      <c r="B276" s="11" t="s">
        <v>7040</v>
      </c>
      <c r="C276" s="11" t="s">
        <v>657</v>
      </c>
      <c r="D276" s="11">
        <v>99.63</v>
      </c>
      <c r="E276" s="11" t="s">
        <v>7041</v>
      </c>
      <c r="F276" s="11">
        <v>3</v>
      </c>
      <c r="G276" s="11" t="s">
        <v>3181</v>
      </c>
      <c r="H276" s="11">
        <v>13</v>
      </c>
      <c r="I276" s="11" t="s">
        <v>7042</v>
      </c>
      <c r="J276" s="12" t="s">
        <v>661</v>
      </c>
      <c r="K276" s="13" t="s">
        <v>7209</v>
      </c>
    </row>
    <row r="277" spans="1:11" x14ac:dyDescent="0.25">
      <c r="A277" s="11" t="s">
        <v>6841</v>
      </c>
      <c r="B277" s="11" t="s">
        <v>6842</v>
      </c>
      <c r="C277" s="11" t="s">
        <v>12</v>
      </c>
      <c r="D277" s="11">
        <v>99.86</v>
      </c>
      <c r="E277" s="11" t="s">
        <v>6843</v>
      </c>
      <c r="F277" s="11">
        <v>3</v>
      </c>
      <c r="G277" s="11" t="s">
        <v>758</v>
      </c>
      <c r="H277" s="11">
        <v>4</v>
      </c>
      <c r="I277" s="11" t="s">
        <v>6844</v>
      </c>
      <c r="J277" s="12" t="s">
        <v>661</v>
      </c>
      <c r="K277" s="13" t="s">
        <v>7209</v>
      </c>
    </row>
    <row r="278" spans="1:11" x14ac:dyDescent="0.25">
      <c r="A278" s="11" t="s">
        <v>2110</v>
      </c>
      <c r="B278" s="11" t="s">
        <v>6974</v>
      </c>
      <c r="C278" s="11" t="s">
        <v>12</v>
      </c>
      <c r="D278" s="11">
        <v>11.99</v>
      </c>
      <c r="E278" s="11" t="s">
        <v>2215</v>
      </c>
      <c r="F278" s="11">
        <v>4</v>
      </c>
      <c r="G278" s="11" t="s">
        <v>6975</v>
      </c>
      <c r="H278" s="11">
        <v>442</v>
      </c>
      <c r="I278" s="11" t="s">
        <v>6976</v>
      </c>
      <c r="J278" s="12" t="s">
        <v>2404</v>
      </c>
      <c r="K278" s="13" t="s">
        <v>7209</v>
      </c>
    </row>
    <row r="279" spans="1:11" x14ac:dyDescent="0.25">
      <c r="A279" s="3" t="s">
        <v>1568</v>
      </c>
      <c r="B279" s="3" t="s">
        <v>1569</v>
      </c>
      <c r="C279" s="3" t="s">
        <v>12</v>
      </c>
      <c r="D279" s="3">
        <v>12</v>
      </c>
      <c r="E279" s="3" t="s">
        <v>1570</v>
      </c>
      <c r="F279" s="3">
        <v>4</v>
      </c>
      <c r="G279" s="3" t="s">
        <v>1366</v>
      </c>
      <c r="H279" s="3">
        <v>6</v>
      </c>
      <c r="I279" s="3" t="s">
        <v>39</v>
      </c>
      <c r="J279" s="4" t="s">
        <v>1571</v>
      </c>
      <c r="K279" s="8" t="s">
        <v>7208</v>
      </c>
    </row>
    <row r="280" spans="1:11" x14ac:dyDescent="0.25">
      <c r="A280" s="1" t="s">
        <v>749</v>
      </c>
      <c r="B280" s="1" t="s">
        <v>750</v>
      </c>
      <c r="C280" s="1" t="s">
        <v>12</v>
      </c>
      <c r="D280" s="1">
        <v>12.95</v>
      </c>
      <c r="E280" s="1" t="s">
        <v>751</v>
      </c>
      <c r="F280" s="1">
        <v>4</v>
      </c>
      <c r="G280" s="1" t="s">
        <v>752</v>
      </c>
      <c r="H280" s="1">
        <v>73</v>
      </c>
      <c r="I280" s="1" t="s">
        <v>753</v>
      </c>
      <c r="J280" s="2" t="s">
        <v>754</v>
      </c>
      <c r="K280" s="8" t="s">
        <v>7208</v>
      </c>
    </row>
    <row r="281" spans="1:11" x14ac:dyDescent="0.25">
      <c r="A281" s="9" t="s">
        <v>2701</v>
      </c>
      <c r="B281" s="9" t="s">
        <v>5038</v>
      </c>
      <c r="C281" s="9" t="s">
        <v>510</v>
      </c>
      <c r="D281" s="9">
        <v>124.99</v>
      </c>
      <c r="E281" s="9" t="s">
        <v>3848</v>
      </c>
      <c r="F281" s="9">
        <v>4</v>
      </c>
      <c r="G281" s="9" t="s">
        <v>5039</v>
      </c>
      <c r="H281" s="9">
        <v>13</v>
      </c>
      <c r="I281" s="9" t="s">
        <v>4432</v>
      </c>
      <c r="J281" s="10" t="s">
        <v>5040</v>
      </c>
      <c r="K281" s="13" t="s">
        <v>7209</v>
      </c>
    </row>
    <row r="282" spans="1:11" x14ac:dyDescent="0.25">
      <c r="A282" s="1" t="s">
        <v>2701</v>
      </c>
      <c r="B282" s="1" t="s">
        <v>2702</v>
      </c>
      <c r="C282" s="1" t="s">
        <v>12</v>
      </c>
      <c r="D282" s="1">
        <v>128.88</v>
      </c>
      <c r="E282" s="1" t="s">
        <v>2020</v>
      </c>
      <c r="F282" s="1">
        <v>4</v>
      </c>
      <c r="G282" s="1" t="s">
        <v>2703</v>
      </c>
      <c r="H282" s="1">
        <v>24</v>
      </c>
      <c r="I282" s="1" t="s">
        <v>2704</v>
      </c>
      <c r="J282" s="2" t="s">
        <v>707</v>
      </c>
      <c r="K282" s="8" t="s">
        <v>7208</v>
      </c>
    </row>
    <row r="283" spans="1:11" x14ac:dyDescent="0.25">
      <c r="A283" s="1" t="s">
        <v>135</v>
      </c>
      <c r="B283" s="1" t="s">
        <v>3170</v>
      </c>
      <c r="C283" s="1" t="s">
        <v>510</v>
      </c>
      <c r="D283" s="1">
        <v>13.5</v>
      </c>
      <c r="E283" s="1" t="s">
        <v>3171</v>
      </c>
      <c r="F283" s="1">
        <v>4</v>
      </c>
      <c r="G283" s="1" t="s">
        <v>3172</v>
      </c>
      <c r="H283" s="1">
        <v>145</v>
      </c>
      <c r="I283" s="1" t="s">
        <v>3173</v>
      </c>
      <c r="J283" s="2" t="s">
        <v>3174</v>
      </c>
      <c r="K283" s="8" t="s">
        <v>7208</v>
      </c>
    </row>
    <row r="284" spans="1:11" x14ac:dyDescent="0.25">
      <c r="A284" s="9" t="s">
        <v>525</v>
      </c>
      <c r="B284" s="9" t="s">
        <v>4839</v>
      </c>
      <c r="C284" s="9" t="s">
        <v>12</v>
      </c>
      <c r="D284" s="9">
        <v>138.99</v>
      </c>
      <c r="E284" s="9" t="s">
        <v>4840</v>
      </c>
      <c r="F284" s="9">
        <v>4</v>
      </c>
      <c r="G284" s="9" t="s">
        <v>1366</v>
      </c>
      <c r="H284" s="9">
        <v>6</v>
      </c>
      <c r="I284" s="9" t="s">
        <v>4841</v>
      </c>
      <c r="J284" s="10" t="s">
        <v>1641</v>
      </c>
      <c r="K284" s="13" t="s">
        <v>7209</v>
      </c>
    </row>
    <row r="285" spans="1:11" x14ac:dyDescent="0.25">
      <c r="A285" s="9" t="s">
        <v>5612</v>
      </c>
      <c r="B285" s="9" t="s">
        <v>5613</v>
      </c>
      <c r="C285" s="9" t="s">
        <v>510</v>
      </c>
      <c r="D285" s="9">
        <v>139.99</v>
      </c>
      <c r="E285" s="9" t="s">
        <v>5506</v>
      </c>
      <c r="F285" s="9">
        <v>4</v>
      </c>
      <c r="G285" s="9" t="s">
        <v>705</v>
      </c>
      <c r="H285" s="9">
        <v>46</v>
      </c>
      <c r="I285" s="9" t="s">
        <v>5614</v>
      </c>
      <c r="J285" s="10" t="s">
        <v>2825</v>
      </c>
      <c r="K285" s="13" t="s">
        <v>7209</v>
      </c>
    </row>
    <row r="286" spans="1:11" x14ac:dyDescent="0.25">
      <c r="A286" s="3" t="s">
        <v>1243</v>
      </c>
      <c r="B286" s="3" t="s">
        <v>3908</v>
      </c>
      <c r="C286" s="3" t="s">
        <v>12</v>
      </c>
      <c r="D286" s="3">
        <v>14.99</v>
      </c>
      <c r="E286" s="3" t="s">
        <v>3909</v>
      </c>
      <c r="F286" s="3">
        <v>4</v>
      </c>
      <c r="G286" s="3" t="s">
        <v>3910</v>
      </c>
      <c r="H286" s="3">
        <v>51</v>
      </c>
      <c r="I286" s="3" t="s">
        <v>3911</v>
      </c>
      <c r="J286" s="4" t="s">
        <v>986</v>
      </c>
      <c r="K286" s="8" t="s">
        <v>7208</v>
      </c>
    </row>
    <row r="287" spans="1:11" x14ac:dyDescent="0.25">
      <c r="A287" s="1" t="s">
        <v>2563</v>
      </c>
      <c r="B287" s="1" t="s">
        <v>2564</v>
      </c>
      <c r="C287" s="1" t="s">
        <v>510</v>
      </c>
      <c r="D287" s="1">
        <v>15</v>
      </c>
      <c r="E287" s="1" t="s">
        <v>1516</v>
      </c>
      <c r="F287" s="1">
        <v>4</v>
      </c>
      <c r="G287" s="1" t="s">
        <v>1558</v>
      </c>
      <c r="H287" s="1">
        <v>1</v>
      </c>
      <c r="I287" s="1" t="s">
        <v>39</v>
      </c>
      <c r="J287" s="2" t="s">
        <v>2565</v>
      </c>
      <c r="K287" s="8" t="s">
        <v>7208</v>
      </c>
    </row>
    <row r="288" spans="1:11" x14ac:dyDescent="0.25">
      <c r="A288" s="9" t="s">
        <v>5277</v>
      </c>
      <c r="B288" s="9" t="s">
        <v>6747</v>
      </c>
      <c r="C288" s="9" t="s">
        <v>1688</v>
      </c>
      <c r="D288" s="9">
        <v>159.99</v>
      </c>
      <c r="E288" s="9" t="s">
        <v>4440</v>
      </c>
      <c r="F288" s="9">
        <v>4</v>
      </c>
      <c r="G288" s="9" t="s">
        <v>6047</v>
      </c>
      <c r="H288" s="9">
        <v>2</v>
      </c>
      <c r="I288" s="9" t="s">
        <v>6748</v>
      </c>
      <c r="J288" s="10" t="s">
        <v>6749</v>
      </c>
      <c r="K288" s="13" t="s">
        <v>7209</v>
      </c>
    </row>
    <row r="289" spans="1:11" x14ac:dyDescent="0.25">
      <c r="A289" s="9" t="s">
        <v>6056</v>
      </c>
      <c r="B289" s="9" t="s">
        <v>6057</v>
      </c>
      <c r="C289" s="9" t="s">
        <v>385</v>
      </c>
      <c r="D289" s="9">
        <v>16.82</v>
      </c>
      <c r="E289" s="9" t="s">
        <v>2276</v>
      </c>
      <c r="F289" s="9">
        <v>4</v>
      </c>
      <c r="G289" s="9" t="s">
        <v>6058</v>
      </c>
      <c r="H289" s="9">
        <v>1992</v>
      </c>
      <c r="I289" s="9" t="s">
        <v>6059</v>
      </c>
      <c r="J289" s="10" t="s">
        <v>177</v>
      </c>
      <c r="K289" s="13" t="s">
        <v>7209</v>
      </c>
    </row>
    <row r="290" spans="1:11" x14ac:dyDescent="0.25">
      <c r="A290" s="11" t="s">
        <v>5564</v>
      </c>
      <c r="B290" s="11" t="s">
        <v>5565</v>
      </c>
      <c r="C290" s="11" t="s">
        <v>5566</v>
      </c>
      <c r="D290" s="11">
        <v>16.850000000000001</v>
      </c>
      <c r="E290" s="11" t="s">
        <v>5567</v>
      </c>
      <c r="F290" s="11">
        <v>4</v>
      </c>
      <c r="G290" s="11" t="s">
        <v>5568</v>
      </c>
      <c r="H290" s="11">
        <v>16</v>
      </c>
      <c r="I290" s="11" t="s">
        <v>5569</v>
      </c>
      <c r="J290" s="12" t="s">
        <v>2144</v>
      </c>
      <c r="K290" s="13" t="s">
        <v>7209</v>
      </c>
    </row>
    <row r="291" spans="1:11" x14ac:dyDescent="0.25">
      <c r="A291" s="9" t="s">
        <v>977</v>
      </c>
      <c r="B291" s="9" t="s">
        <v>5006</v>
      </c>
      <c r="C291" s="9" t="s">
        <v>3482</v>
      </c>
      <c r="D291" s="9">
        <v>16.899999999999999</v>
      </c>
      <c r="E291" s="9" t="s">
        <v>5007</v>
      </c>
      <c r="F291" s="9">
        <v>4</v>
      </c>
      <c r="G291" s="9" t="s">
        <v>5008</v>
      </c>
      <c r="H291" s="9">
        <v>34</v>
      </c>
      <c r="I291" s="9" t="s">
        <v>5009</v>
      </c>
      <c r="J291" s="10" t="s">
        <v>3237</v>
      </c>
      <c r="K291" s="13" t="s">
        <v>7209</v>
      </c>
    </row>
    <row r="292" spans="1:11" x14ac:dyDescent="0.25">
      <c r="A292" s="1" t="s">
        <v>1328</v>
      </c>
      <c r="B292" s="1" t="s">
        <v>2642</v>
      </c>
      <c r="C292" s="1" t="s">
        <v>12</v>
      </c>
      <c r="D292" s="1">
        <v>18.760000000000002</v>
      </c>
      <c r="E292" s="1" t="s">
        <v>2643</v>
      </c>
      <c r="F292" s="1">
        <v>4</v>
      </c>
      <c r="G292" s="1" t="s">
        <v>2644</v>
      </c>
      <c r="H292" s="1">
        <v>229</v>
      </c>
      <c r="I292" s="1" t="s">
        <v>2645</v>
      </c>
      <c r="J292" s="2" t="s">
        <v>2646</v>
      </c>
      <c r="K292" s="8" t="s">
        <v>7208</v>
      </c>
    </row>
    <row r="293" spans="1:11" x14ac:dyDescent="0.25">
      <c r="A293" s="3" t="s">
        <v>53</v>
      </c>
      <c r="B293" s="3" t="s">
        <v>3276</v>
      </c>
      <c r="C293" s="3" t="s">
        <v>55</v>
      </c>
      <c r="D293" s="3">
        <v>18.809999999999999</v>
      </c>
      <c r="E293" s="3" t="s">
        <v>3277</v>
      </c>
      <c r="F293" s="3">
        <v>4</v>
      </c>
      <c r="G293" s="3" t="s">
        <v>3278</v>
      </c>
      <c r="H293" s="3">
        <v>1960</v>
      </c>
      <c r="I293" s="3" t="s">
        <v>3279</v>
      </c>
      <c r="J293" s="4" t="s">
        <v>177</v>
      </c>
      <c r="K293" s="8" t="s">
        <v>7208</v>
      </c>
    </row>
    <row r="294" spans="1:11" x14ac:dyDescent="0.25">
      <c r="A294" s="11" t="s">
        <v>4014</v>
      </c>
      <c r="B294" s="11" t="s">
        <v>6060</v>
      </c>
      <c r="C294" s="11" t="s">
        <v>12</v>
      </c>
      <c r="D294" s="11">
        <v>188.99</v>
      </c>
      <c r="E294" s="11" t="s">
        <v>6061</v>
      </c>
      <c r="F294" s="11">
        <v>4</v>
      </c>
      <c r="G294" s="11" t="s">
        <v>1558</v>
      </c>
      <c r="H294" s="11">
        <v>1</v>
      </c>
      <c r="I294" s="11" t="s">
        <v>6062</v>
      </c>
      <c r="J294" s="12" t="s">
        <v>6063</v>
      </c>
      <c r="K294" s="13" t="s">
        <v>7209</v>
      </c>
    </row>
    <row r="295" spans="1:11" x14ac:dyDescent="0.25">
      <c r="A295" s="3" t="s">
        <v>1043</v>
      </c>
      <c r="B295" s="3" t="s">
        <v>3554</v>
      </c>
      <c r="C295" s="3" t="s">
        <v>12</v>
      </c>
      <c r="D295" s="3">
        <v>19.75</v>
      </c>
      <c r="E295" s="3" t="s">
        <v>3555</v>
      </c>
      <c r="F295" s="3">
        <v>4</v>
      </c>
      <c r="G295" s="3" t="s">
        <v>3556</v>
      </c>
      <c r="H295" s="3">
        <v>194</v>
      </c>
      <c r="I295" s="3" t="s">
        <v>3557</v>
      </c>
      <c r="J295" s="4" t="s">
        <v>177</v>
      </c>
      <c r="K295" s="8" t="s">
        <v>7208</v>
      </c>
    </row>
    <row r="296" spans="1:11" x14ac:dyDescent="0.25">
      <c r="A296" s="3" t="s">
        <v>2429</v>
      </c>
      <c r="B296" s="3" t="s">
        <v>2430</v>
      </c>
      <c r="C296" s="3" t="s">
        <v>12</v>
      </c>
      <c r="D296" s="3">
        <v>19.95</v>
      </c>
      <c r="E296" s="3" t="s">
        <v>2299</v>
      </c>
      <c r="F296" s="3">
        <v>4</v>
      </c>
      <c r="G296" s="3" t="s">
        <v>2431</v>
      </c>
      <c r="H296" s="3">
        <v>27</v>
      </c>
      <c r="I296" s="3" t="s">
        <v>2432</v>
      </c>
      <c r="J296" s="4" t="s">
        <v>2433</v>
      </c>
      <c r="K296" s="8" t="s">
        <v>7208</v>
      </c>
    </row>
    <row r="297" spans="1:11" x14ac:dyDescent="0.25">
      <c r="A297" s="11" t="s">
        <v>6763</v>
      </c>
      <c r="B297" s="11" t="s">
        <v>6764</v>
      </c>
      <c r="C297" s="11" t="s">
        <v>6765</v>
      </c>
      <c r="D297" s="11">
        <v>19.97</v>
      </c>
      <c r="E297" s="11" t="s">
        <v>6766</v>
      </c>
      <c r="F297" s="11">
        <v>4</v>
      </c>
      <c r="G297" s="11" t="s">
        <v>6767</v>
      </c>
      <c r="H297" s="11">
        <v>15</v>
      </c>
      <c r="I297" s="11" t="s">
        <v>6768</v>
      </c>
      <c r="J297" s="12" t="s">
        <v>1289</v>
      </c>
      <c r="K297" s="13" t="s">
        <v>7209</v>
      </c>
    </row>
    <row r="298" spans="1:11" x14ac:dyDescent="0.25">
      <c r="A298" s="9" t="s">
        <v>152</v>
      </c>
      <c r="B298" s="9" t="s">
        <v>6402</v>
      </c>
      <c r="C298" s="9" t="s">
        <v>12</v>
      </c>
      <c r="D298" s="9">
        <v>19.989999999999998</v>
      </c>
      <c r="E298" s="9" t="s">
        <v>247</v>
      </c>
      <c r="F298" s="9">
        <v>4</v>
      </c>
      <c r="G298" s="9" t="s">
        <v>1366</v>
      </c>
      <c r="H298" s="9">
        <v>6</v>
      </c>
      <c r="I298" s="9" t="s">
        <v>39</v>
      </c>
      <c r="J298" s="10" t="s">
        <v>661</v>
      </c>
      <c r="K298" s="13" t="s">
        <v>7209</v>
      </c>
    </row>
    <row r="299" spans="1:11" x14ac:dyDescent="0.25">
      <c r="A299" s="1" t="s">
        <v>418</v>
      </c>
      <c r="B299" s="1" t="s">
        <v>3011</v>
      </c>
      <c r="C299" s="1" t="s">
        <v>12</v>
      </c>
      <c r="D299" s="1">
        <v>20</v>
      </c>
      <c r="E299" s="1" t="s">
        <v>1010</v>
      </c>
      <c r="F299" s="1">
        <v>4</v>
      </c>
      <c r="G299" s="1" t="s">
        <v>3012</v>
      </c>
      <c r="H299" s="1">
        <v>47</v>
      </c>
      <c r="I299" s="1" t="s">
        <v>3013</v>
      </c>
      <c r="J299" s="2" t="s">
        <v>422</v>
      </c>
      <c r="K299" s="8" t="s">
        <v>7208</v>
      </c>
    </row>
    <row r="300" spans="1:11" x14ac:dyDescent="0.25">
      <c r="A300" s="1" t="s">
        <v>178</v>
      </c>
      <c r="B300" s="1" t="s">
        <v>1360</v>
      </c>
      <c r="C300" s="1" t="s">
        <v>55</v>
      </c>
      <c r="D300" s="1">
        <v>20.99</v>
      </c>
      <c r="E300" s="1" t="s">
        <v>1361</v>
      </c>
      <c r="F300" s="1">
        <v>4</v>
      </c>
      <c r="G300" s="1" t="s">
        <v>1362</v>
      </c>
      <c r="H300" s="1">
        <v>20</v>
      </c>
      <c r="I300" s="1" t="s">
        <v>1363</v>
      </c>
      <c r="J300" s="2" t="s">
        <v>318</v>
      </c>
      <c r="K300" s="8" t="s">
        <v>7208</v>
      </c>
    </row>
    <row r="301" spans="1:11" x14ac:dyDescent="0.25">
      <c r="A301" s="9" t="s">
        <v>2774</v>
      </c>
      <c r="B301" s="9" t="s">
        <v>6039</v>
      </c>
      <c r="C301" s="9" t="s">
        <v>55</v>
      </c>
      <c r="D301" s="9">
        <v>21</v>
      </c>
      <c r="E301" s="9" t="s">
        <v>2840</v>
      </c>
      <c r="F301" s="9">
        <v>4</v>
      </c>
      <c r="G301" s="9" t="s">
        <v>6040</v>
      </c>
      <c r="H301" s="9">
        <v>785</v>
      </c>
      <c r="I301" s="9" t="s">
        <v>5819</v>
      </c>
      <c r="J301" s="10" t="s">
        <v>230</v>
      </c>
      <c r="K301" s="13" t="s">
        <v>7209</v>
      </c>
    </row>
    <row r="302" spans="1:11" x14ac:dyDescent="0.25">
      <c r="A302" s="11" t="s">
        <v>508</v>
      </c>
      <c r="B302" s="11" t="s">
        <v>3983</v>
      </c>
      <c r="C302" s="11" t="s">
        <v>55</v>
      </c>
      <c r="D302" s="11">
        <v>21.99</v>
      </c>
      <c r="E302" s="11" t="s">
        <v>1626</v>
      </c>
      <c r="F302" s="11">
        <v>4</v>
      </c>
      <c r="G302" s="11" t="s">
        <v>3984</v>
      </c>
      <c r="H302" s="11">
        <v>86</v>
      </c>
      <c r="I302" s="11" t="s">
        <v>3985</v>
      </c>
      <c r="J302" s="12" t="s">
        <v>318</v>
      </c>
      <c r="K302" s="13" t="s">
        <v>7209</v>
      </c>
    </row>
    <row r="303" spans="1:11" x14ac:dyDescent="0.25">
      <c r="A303" s="11" t="s">
        <v>178</v>
      </c>
      <c r="B303" s="11" t="s">
        <v>4941</v>
      </c>
      <c r="C303" s="11" t="s">
        <v>55</v>
      </c>
      <c r="D303" s="11">
        <v>24.49</v>
      </c>
      <c r="E303" s="11" t="s">
        <v>4942</v>
      </c>
      <c r="F303" s="11">
        <v>4</v>
      </c>
      <c r="G303" s="11" t="s">
        <v>155</v>
      </c>
      <c r="H303" s="11">
        <v>71</v>
      </c>
      <c r="I303" s="11" t="s">
        <v>4943</v>
      </c>
      <c r="J303" s="12" t="s">
        <v>571</v>
      </c>
      <c r="K303" s="13" t="s">
        <v>7209</v>
      </c>
    </row>
    <row r="304" spans="1:11" x14ac:dyDescent="0.25">
      <c r="A304" s="3" t="s">
        <v>1043</v>
      </c>
      <c r="B304" s="3" t="s">
        <v>3230</v>
      </c>
      <c r="C304" s="3" t="s">
        <v>55</v>
      </c>
      <c r="D304" s="3">
        <v>24.99</v>
      </c>
      <c r="E304" s="3" t="s">
        <v>2789</v>
      </c>
      <c r="F304" s="3">
        <v>4</v>
      </c>
      <c r="G304" s="3" t="s">
        <v>3231</v>
      </c>
      <c r="H304" s="3">
        <v>21</v>
      </c>
      <c r="I304" s="3" t="s">
        <v>3232</v>
      </c>
      <c r="J304" s="4" t="s">
        <v>177</v>
      </c>
      <c r="K304" s="8" t="s">
        <v>7208</v>
      </c>
    </row>
    <row r="305" spans="1:11" x14ac:dyDescent="0.25">
      <c r="A305" s="9" t="s">
        <v>4902</v>
      </c>
      <c r="B305" s="9" t="s">
        <v>4903</v>
      </c>
      <c r="C305" s="9" t="s">
        <v>3482</v>
      </c>
      <c r="D305" s="9">
        <v>25</v>
      </c>
      <c r="E305" s="9" t="s">
        <v>4904</v>
      </c>
      <c r="F305" s="9">
        <v>4</v>
      </c>
      <c r="G305" s="9" t="s">
        <v>3976</v>
      </c>
      <c r="H305" s="9">
        <v>22</v>
      </c>
      <c r="I305" s="9" t="s">
        <v>4905</v>
      </c>
      <c r="J305" s="10" t="s">
        <v>4535</v>
      </c>
      <c r="K305" s="13" t="s">
        <v>7209</v>
      </c>
    </row>
    <row r="306" spans="1:11" x14ac:dyDescent="0.25">
      <c r="A306" s="11" t="s">
        <v>178</v>
      </c>
      <c r="B306" s="11" t="s">
        <v>4421</v>
      </c>
      <c r="C306" s="11" t="s">
        <v>55</v>
      </c>
      <c r="D306" s="11">
        <v>25.49</v>
      </c>
      <c r="E306" s="11" t="s">
        <v>4422</v>
      </c>
      <c r="F306" s="11">
        <v>4</v>
      </c>
      <c r="G306" s="11" t="s">
        <v>4423</v>
      </c>
      <c r="H306" s="11">
        <v>64</v>
      </c>
      <c r="I306" s="11" t="s">
        <v>4424</v>
      </c>
      <c r="J306" s="12" t="s">
        <v>4425</v>
      </c>
      <c r="K306" s="13" t="s">
        <v>7209</v>
      </c>
    </row>
    <row r="307" spans="1:11" x14ac:dyDescent="0.25">
      <c r="A307" s="9" t="s">
        <v>4620</v>
      </c>
      <c r="B307" s="9" t="s">
        <v>5128</v>
      </c>
      <c r="C307" s="9" t="s">
        <v>5129</v>
      </c>
      <c r="D307" s="9">
        <v>26.1</v>
      </c>
      <c r="E307" s="9" t="s">
        <v>5130</v>
      </c>
      <c r="F307" s="9">
        <v>4</v>
      </c>
      <c r="G307" s="9" t="s">
        <v>5131</v>
      </c>
      <c r="H307" s="9">
        <v>4934</v>
      </c>
      <c r="I307" s="9" t="s">
        <v>4611</v>
      </c>
      <c r="J307" s="10" t="s">
        <v>177</v>
      </c>
      <c r="K307" s="13" t="s">
        <v>7209</v>
      </c>
    </row>
    <row r="308" spans="1:11" x14ac:dyDescent="0.25">
      <c r="A308" s="11" t="s">
        <v>3353</v>
      </c>
      <c r="B308" s="11" t="s">
        <v>4131</v>
      </c>
      <c r="C308" s="11" t="s">
        <v>55</v>
      </c>
      <c r="D308" s="11">
        <v>26.11</v>
      </c>
      <c r="E308" s="11" t="s">
        <v>4132</v>
      </c>
      <c r="F308" s="11">
        <v>4</v>
      </c>
      <c r="G308" s="11" t="s">
        <v>4133</v>
      </c>
      <c r="H308" s="11">
        <v>12184</v>
      </c>
      <c r="I308" s="11" t="s">
        <v>4134</v>
      </c>
      <c r="J308" s="12" t="s">
        <v>230</v>
      </c>
      <c r="K308" s="13" t="s">
        <v>7209</v>
      </c>
    </row>
    <row r="309" spans="1:11" x14ac:dyDescent="0.25">
      <c r="A309" s="11" t="s">
        <v>3396</v>
      </c>
      <c r="B309" s="11" t="s">
        <v>5706</v>
      </c>
      <c r="C309" s="11" t="s">
        <v>55</v>
      </c>
      <c r="D309" s="11">
        <v>26.95</v>
      </c>
      <c r="E309" s="11" t="s">
        <v>2952</v>
      </c>
      <c r="F309" s="11">
        <v>4</v>
      </c>
      <c r="G309" s="11" t="s">
        <v>3290</v>
      </c>
      <c r="H309" s="11">
        <v>5</v>
      </c>
      <c r="I309" s="11" t="s">
        <v>39</v>
      </c>
      <c r="J309" s="12" t="s">
        <v>4970</v>
      </c>
      <c r="K309" s="13" t="s">
        <v>7209</v>
      </c>
    </row>
    <row r="310" spans="1:11" x14ac:dyDescent="0.25">
      <c r="A310" s="3" t="s">
        <v>443</v>
      </c>
      <c r="B310" s="3" t="s">
        <v>3289</v>
      </c>
      <c r="C310" s="3" t="s">
        <v>12</v>
      </c>
      <c r="D310" s="3">
        <v>28</v>
      </c>
      <c r="E310" s="3" t="s">
        <v>2760</v>
      </c>
      <c r="F310" s="3">
        <v>4</v>
      </c>
      <c r="G310" s="3" t="s">
        <v>3290</v>
      </c>
      <c r="H310" s="3">
        <v>5</v>
      </c>
      <c r="I310" s="3" t="s">
        <v>3291</v>
      </c>
      <c r="J310" s="4" t="s">
        <v>458</v>
      </c>
      <c r="K310" s="8" t="s">
        <v>7208</v>
      </c>
    </row>
    <row r="311" spans="1:11" x14ac:dyDescent="0.25">
      <c r="A311" s="9" t="s">
        <v>5805</v>
      </c>
      <c r="B311" s="9" t="s">
        <v>5806</v>
      </c>
      <c r="C311" s="9" t="s">
        <v>385</v>
      </c>
      <c r="D311" s="9">
        <v>28.38</v>
      </c>
      <c r="E311" s="9" t="s">
        <v>5807</v>
      </c>
      <c r="F311" s="9">
        <v>4</v>
      </c>
      <c r="G311" s="9" t="s">
        <v>5808</v>
      </c>
      <c r="H311" s="9">
        <v>1433</v>
      </c>
      <c r="I311" s="9" t="s">
        <v>5809</v>
      </c>
      <c r="J311" s="10" t="s">
        <v>230</v>
      </c>
      <c r="K311" s="13" t="s">
        <v>7209</v>
      </c>
    </row>
    <row r="312" spans="1:11" x14ac:dyDescent="0.25">
      <c r="A312" s="11" t="s">
        <v>6739</v>
      </c>
      <c r="B312" s="11" t="s">
        <v>6740</v>
      </c>
      <c r="C312" s="11" t="s">
        <v>12</v>
      </c>
      <c r="D312" s="11">
        <v>29.95</v>
      </c>
      <c r="E312" s="11" t="s">
        <v>1321</v>
      </c>
      <c r="F312" s="11">
        <v>4</v>
      </c>
      <c r="G312" s="11" t="s">
        <v>6047</v>
      </c>
      <c r="H312" s="11">
        <v>2</v>
      </c>
      <c r="I312" s="11" t="s">
        <v>39</v>
      </c>
      <c r="J312" s="12" t="s">
        <v>230</v>
      </c>
      <c r="K312" s="13" t="s">
        <v>7209</v>
      </c>
    </row>
    <row r="313" spans="1:11" x14ac:dyDescent="0.25">
      <c r="A313" s="3" t="s">
        <v>1039</v>
      </c>
      <c r="B313" s="3" t="s">
        <v>3327</v>
      </c>
      <c r="C313" s="3" t="s">
        <v>12</v>
      </c>
      <c r="D313" s="3">
        <v>29.95</v>
      </c>
      <c r="E313" s="3" t="s">
        <v>1182</v>
      </c>
      <c r="F313" s="3">
        <v>4</v>
      </c>
      <c r="G313" s="3" t="s">
        <v>3328</v>
      </c>
      <c r="H313" s="3">
        <v>40</v>
      </c>
      <c r="I313" s="3" t="s">
        <v>3329</v>
      </c>
      <c r="J313" s="4" t="s">
        <v>833</v>
      </c>
      <c r="K313" s="8" t="s">
        <v>7208</v>
      </c>
    </row>
    <row r="314" spans="1:11" x14ac:dyDescent="0.25">
      <c r="A314" s="9" t="s">
        <v>3676</v>
      </c>
      <c r="B314" s="9" t="s">
        <v>6530</v>
      </c>
      <c r="C314" s="9" t="s">
        <v>3482</v>
      </c>
      <c r="D314" s="9">
        <v>29.97</v>
      </c>
      <c r="E314" s="9" t="s">
        <v>6531</v>
      </c>
      <c r="F314" s="9">
        <v>4</v>
      </c>
      <c r="G314" s="9" t="s">
        <v>2146</v>
      </c>
      <c r="H314" s="9"/>
      <c r="I314" s="9" t="s">
        <v>39</v>
      </c>
      <c r="J314" s="10" t="s">
        <v>5905</v>
      </c>
      <c r="K314" s="13" t="s">
        <v>7209</v>
      </c>
    </row>
    <row r="315" spans="1:11" x14ac:dyDescent="0.25">
      <c r="A315" s="11" t="s">
        <v>2528</v>
      </c>
      <c r="B315" s="11" t="s">
        <v>6699</v>
      </c>
      <c r="C315" s="11" t="s">
        <v>6700</v>
      </c>
      <c r="D315" s="11">
        <v>3.5</v>
      </c>
      <c r="E315" s="11" t="s">
        <v>6701</v>
      </c>
      <c r="F315" s="11">
        <v>4</v>
      </c>
      <c r="G315" s="11" t="s">
        <v>6702</v>
      </c>
      <c r="H315" s="11">
        <v>3009</v>
      </c>
      <c r="I315" s="11" t="s">
        <v>6703</v>
      </c>
      <c r="J315" s="12" t="s">
        <v>754</v>
      </c>
      <c r="K315" s="13" t="s">
        <v>7209</v>
      </c>
    </row>
    <row r="316" spans="1:11" x14ac:dyDescent="0.25">
      <c r="A316" s="1" t="s">
        <v>443</v>
      </c>
      <c r="B316" s="1" t="s">
        <v>1162</v>
      </c>
      <c r="C316" s="1" t="s">
        <v>12</v>
      </c>
      <c r="D316" s="1">
        <v>30.99</v>
      </c>
      <c r="E316" s="1" t="s">
        <v>445</v>
      </c>
      <c r="F316" s="1">
        <v>4</v>
      </c>
      <c r="G316" s="1" t="s">
        <v>1163</v>
      </c>
      <c r="H316" s="1">
        <v>89</v>
      </c>
      <c r="I316" s="1" t="s">
        <v>1164</v>
      </c>
      <c r="J316" s="2" t="s">
        <v>225</v>
      </c>
      <c r="K316" s="8" t="s">
        <v>7208</v>
      </c>
    </row>
    <row r="317" spans="1:11" x14ac:dyDescent="0.25">
      <c r="A317" s="3" t="s">
        <v>291</v>
      </c>
      <c r="B317" s="3" t="s">
        <v>407</v>
      </c>
      <c r="C317" s="3" t="s">
        <v>12</v>
      </c>
      <c r="D317" s="3">
        <v>31</v>
      </c>
      <c r="E317" s="3" t="s">
        <v>408</v>
      </c>
      <c r="F317" s="3">
        <v>4</v>
      </c>
      <c r="G317" s="3" t="s">
        <v>409</v>
      </c>
      <c r="H317" s="3">
        <v>266</v>
      </c>
      <c r="I317" s="3" t="s">
        <v>410</v>
      </c>
      <c r="J317" s="4" t="s">
        <v>411</v>
      </c>
      <c r="K317" s="8" t="s">
        <v>7208</v>
      </c>
    </row>
    <row r="318" spans="1:11" x14ac:dyDescent="0.25">
      <c r="A318" s="11" t="s">
        <v>4081</v>
      </c>
      <c r="B318" s="11" t="s">
        <v>4767</v>
      </c>
      <c r="C318" s="11" t="s">
        <v>55</v>
      </c>
      <c r="D318" s="11">
        <v>32</v>
      </c>
      <c r="E318" s="11" t="s">
        <v>3493</v>
      </c>
      <c r="F318" s="11">
        <v>4</v>
      </c>
      <c r="G318" s="11" t="s">
        <v>4768</v>
      </c>
      <c r="H318" s="11">
        <v>445</v>
      </c>
      <c r="I318" s="11" t="s">
        <v>4769</v>
      </c>
      <c r="J318" s="12" t="s">
        <v>411</v>
      </c>
      <c r="K318" s="13" t="s">
        <v>7209</v>
      </c>
    </row>
    <row r="319" spans="1:11" x14ac:dyDescent="0.25">
      <c r="A319" s="1" t="s">
        <v>102</v>
      </c>
      <c r="B319" s="1" t="s">
        <v>3305</v>
      </c>
      <c r="C319" s="1" t="s">
        <v>55</v>
      </c>
      <c r="D319" s="1">
        <v>32.99</v>
      </c>
      <c r="E319" s="1" t="s">
        <v>3306</v>
      </c>
      <c r="F319" s="1">
        <v>4</v>
      </c>
      <c r="G319" s="1" t="s">
        <v>3307</v>
      </c>
      <c r="H319" s="1">
        <v>9</v>
      </c>
      <c r="I319" s="1" t="s">
        <v>3308</v>
      </c>
      <c r="J319" s="2" t="s">
        <v>134</v>
      </c>
      <c r="K319" s="8" t="s">
        <v>7208</v>
      </c>
    </row>
    <row r="320" spans="1:11" x14ac:dyDescent="0.25">
      <c r="A320" s="1" t="s">
        <v>29</v>
      </c>
      <c r="B320" s="1" t="s">
        <v>3406</v>
      </c>
      <c r="C320" s="1" t="s">
        <v>55</v>
      </c>
      <c r="D320" s="1">
        <v>32.99</v>
      </c>
      <c r="E320" s="1" t="s">
        <v>1053</v>
      </c>
      <c r="F320" s="1">
        <v>4</v>
      </c>
      <c r="G320" s="1" t="s">
        <v>3407</v>
      </c>
      <c r="H320" s="1">
        <v>14</v>
      </c>
      <c r="I320" s="1" t="s">
        <v>3408</v>
      </c>
      <c r="J320" s="2" t="s">
        <v>707</v>
      </c>
      <c r="K320" s="8" t="s">
        <v>7208</v>
      </c>
    </row>
    <row r="321" spans="1:11" x14ac:dyDescent="0.25">
      <c r="A321" s="9" t="s">
        <v>4081</v>
      </c>
      <c r="B321" s="9" t="s">
        <v>7162</v>
      </c>
      <c r="C321" s="9" t="s">
        <v>55</v>
      </c>
      <c r="D321" s="9">
        <v>33</v>
      </c>
      <c r="E321" s="9" t="s">
        <v>867</v>
      </c>
      <c r="F321" s="9">
        <v>4</v>
      </c>
      <c r="G321" s="9" t="s">
        <v>7163</v>
      </c>
      <c r="H321" s="9">
        <v>401</v>
      </c>
      <c r="I321" s="9" t="s">
        <v>7164</v>
      </c>
      <c r="J321" s="10" t="s">
        <v>312</v>
      </c>
      <c r="K321" s="13" t="s">
        <v>7209</v>
      </c>
    </row>
    <row r="322" spans="1:11" x14ac:dyDescent="0.25">
      <c r="A322" s="9" t="s">
        <v>4095</v>
      </c>
      <c r="B322" s="9" t="s">
        <v>5743</v>
      </c>
      <c r="C322" s="9" t="s">
        <v>55</v>
      </c>
      <c r="D322" s="9">
        <v>33.36</v>
      </c>
      <c r="E322" s="9" t="s">
        <v>5744</v>
      </c>
      <c r="F322" s="9">
        <v>4</v>
      </c>
      <c r="G322" s="9" t="s">
        <v>5745</v>
      </c>
      <c r="H322" s="9">
        <v>453</v>
      </c>
      <c r="I322" s="9" t="s">
        <v>5746</v>
      </c>
      <c r="J322" s="10" t="s">
        <v>230</v>
      </c>
      <c r="K322" s="13" t="s">
        <v>7209</v>
      </c>
    </row>
    <row r="323" spans="1:11" x14ac:dyDescent="0.25">
      <c r="A323" s="9" t="s">
        <v>162</v>
      </c>
      <c r="B323" s="9" t="s">
        <v>6781</v>
      </c>
      <c r="C323" s="9" t="s">
        <v>55</v>
      </c>
      <c r="D323" s="9">
        <v>34.99</v>
      </c>
      <c r="E323" s="9" t="s">
        <v>1107</v>
      </c>
      <c r="F323" s="9">
        <v>4</v>
      </c>
      <c r="G323" s="9" t="s">
        <v>6782</v>
      </c>
      <c r="H323" s="9">
        <v>48</v>
      </c>
      <c r="I323" s="9" t="s">
        <v>6783</v>
      </c>
      <c r="J323" s="10" t="s">
        <v>1663</v>
      </c>
      <c r="K323" s="13" t="s">
        <v>7209</v>
      </c>
    </row>
    <row r="324" spans="1:11" x14ac:dyDescent="0.25">
      <c r="A324" s="9" t="s">
        <v>1607</v>
      </c>
      <c r="B324" s="9" t="s">
        <v>6320</v>
      </c>
      <c r="C324" s="9" t="s">
        <v>12</v>
      </c>
      <c r="D324" s="9">
        <v>35.99</v>
      </c>
      <c r="E324" s="9" t="s">
        <v>1427</v>
      </c>
      <c r="F324" s="9">
        <v>4</v>
      </c>
      <c r="G324" s="9" t="s">
        <v>6104</v>
      </c>
      <c r="H324" s="9">
        <v>3</v>
      </c>
      <c r="I324" s="9" t="s">
        <v>6321</v>
      </c>
      <c r="J324" s="10" t="s">
        <v>6322</v>
      </c>
      <c r="K324" s="13" t="s">
        <v>7209</v>
      </c>
    </row>
    <row r="325" spans="1:11" x14ac:dyDescent="0.25">
      <c r="A325" s="9" t="s">
        <v>535</v>
      </c>
      <c r="B325" s="9" t="s">
        <v>7092</v>
      </c>
      <c r="C325" s="9" t="s">
        <v>55</v>
      </c>
      <c r="D325" s="9">
        <v>36.99</v>
      </c>
      <c r="E325" s="9" t="s">
        <v>884</v>
      </c>
      <c r="F325" s="9">
        <v>4</v>
      </c>
      <c r="G325" s="9" t="s">
        <v>5568</v>
      </c>
      <c r="H325" s="9">
        <v>16</v>
      </c>
      <c r="I325" s="9" t="s">
        <v>7093</v>
      </c>
      <c r="J325" s="10" t="s">
        <v>833</v>
      </c>
      <c r="K325" s="13" t="s">
        <v>7209</v>
      </c>
    </row>
    <row r="326" spans="1:11" x14ac:dyDescent="0.25">
      <c r="A326" s="9" t="s">
        <v>5710</v>
      </c>
      <c r="B326" s="9" t="s">
        <v>6046</v>
      </c>
      <c r="C326" s="9" t="s">
        <v>55</v>
      </c>
      <c r="D326" s="9">
        <v>37.99</v>
      </c>
      <c r="E326" s="9" t="s">
        <v>1357</v>
      </c>
      <c r="F326" s="9">
        <v>4</v>
      </c>
      <c r="G326" s="9" t="s">
        <v>6047</v>
      </c>
      <c r="H326" s="9">
        <v>2</v>
      </c>
      <c r="I326" s="9" t="s">
        <v>6048</v>
      </c>
      <c r="J326" s="10" t="s">
        <v>1168</v>
      </c>
      <c r="K326" s="13" t="s">
        <v>7209</v>
      </c>
    </row>
    <row r="327" spans="1:11" x14ac:dyDescent="0.25">
      <c r="A327" s="3" t="s">
        <v>327</v>
      </c>
      <c r="B327" s="3" t="s">
        <v>3835</v>
      </c>
      <c r="C327" s="3" t="s">
        <v>12</v>
      </c>
      <c r="D327" s="3">
        <v>39</v>
      </c>
      <c r="E327" s="3" t="s">
        <v>3836</v>
      </c>
      <c r="F327" s="3">
        <v>4</v>
      </c>
      <c r="G327" s="3" t="s">
        <v>3837</v>
      </c>
      <c r="H327" s="3">
        <v>175</v>
      </c>
      <c r="I327" s="3" t="s">
        <v>3838</v>
      </c>
      <c r="J327" s="4" t="s">
        <v>3839</v>
      </c>
      <c r="K327" s="8" t="s">
        <v>7208</v>
      </c>
    </row>
    <row r="328" spans="1:11" x14ac:dyDescent="0.25">
      <c r="A328" s="3" t="s">
        <v>71</v>
      </c>
      <c r="B328" s="3" t="s">
        <v>959</v>
      </c>
      <c r="C328" s="3" t="s">
        <v>12</v>
      </c>
      <c r="D328" s="3">
        <v>40</v>
      </c>
      <c r="E328" s="3" t="s">
        <v>960</v>
      </c>
      <c r="F328" s="3">
        <v>4</v>
      </c>
      <c r="G328" s="3" t="s">
        <v>961</v>
      </c>
      <c r="H328" s="3">
        <v>602</v>
      </c>
      <c r="I328" s="3" t="s">
        <v>962</v>
      </c>
      <c r="J328" s="4" t="s">
        <v>188</v>
      </c>
      <c r="K328" s="8" t="s">
        <v>7208</v>
      </c>
    </row>
    <row r="329" spans="1:11" x14ac:dyDescent="0.25">
      <c r="A329" s="1" t="s">
        <v>1039</v>
      </c>
      <c r="B329" s="1" t="s">
        <v>1780</v>
      </c>
      <c r="C329" s="1" t="s">
        <v>12</v>
      </c>
      <c r="D329" s="1">
        <v>41.5</v>
      </c>
      <c r="E329" s="1" t="s">
        <v>489</v>
      </c>
      <c r="F329" s="1">
        <v>4</v>
      </c>
      <c r="G329" s="1" t="s">
        <v>1781</v>
      </c>
      <c r="H329" s="1">
        <v>17</v>
      </c>
      <c r="I329" s="1" t="s">
        <v>1782</v>
      </c>
      <c r="J329" s="2" t="s">
        <v>230</v>
      </c>
      <c r="K329" s="8" t="s">
        <v>7208</v>
      </c>
    </row>
    <row r="330" spans="1:11" x14ac:dyDescent="0.25">
      <c r="A330" s="1" t="s">
        <v>10</v>
      </c>
      <c r="B330" s="1" t="s">
        <v>803</v>
      </c>
      <c r="C330" s="1" t="s">
        <v>12</v>
      </c>
      <c r="D330" s="1">
        <v>41.99</v>
      </c>
      <c r="E330" s="1" t="s">
        <v>804</v>
      </c>
      <c r="F330" s="1">
        <v>4</v>
      </c>
      <c r="G330" s="1" t="s">
        <v>805</v>
      </c>
      <c r="H330" s="1">
        <v>369</v>
      </c>
      <c r="I330" s="1" t="s">
        <v>806</v>
      </c>
      <c r="J330" s="2" t="s">
        <v>312</v>
      </c>
      <c r="K330" s="8" t="s">
        <v>7208</v>
      </c>
    </row>
    <row r="331" spans="1:11" x14ac:dyDescent="0.25">
      <c r="A331" s="1" t="s">
        <v>694</v>
      </c>
      <c r="B331" s="1" t="s">
        <v>695</v>
      </c>
      <c r="C331" s="1" t="s">
        <v>12</v>
      </c>
      <c r="D331" s="1">
        <v>42</v>
      </c>
      <c r="E331" s="1" t="s">
        <v>696</v>
      </c>
      <c r="F331" s="1">
        <v>4</v>
      </c>
      <c r="G331" s="1" t="s">
        <v>697</v>
      </c>
      <c r="H331" s="1">
        <v>11</v>
      </c>
      <c r="I331" s="1" t="s">
        <v>698</v>
      </c>
      <c r="J331" s="2" t="s">
        <v>699</v>
      </c>
      <c r="K331" s="8" t="s">
        <v>7208</v>
      </c>
    </row>
    <row r="332" spans="1:11" x14ac:dyDescent="0.25">
      <c r="A332" s="1" t="s">
        <v>41</v>
      </c>
      <c r="B332" s="1" t="s">
        <v>309</v>
      </c>
      <c r="C332" s="1" t="s">
        <v>12</v>
      </c>
      <c r="D332" s="1">
        <v>42</v>
      </c>
      <c r="E332" s="1" t="s">
        <v>185</v>
      </c>
      <c r="F332" s="1">
        <v>4</v>
      </c>
      <c r="G332" s="1" t="s">
        <v>310</v>
      </c>
      <c r="H332" s="1">
        <v>404</v>
      </c>
      <c r="I332" s="1" t="s">
        <v>311</v>
      </c>
      <c r="J332" s="2" t="s">
        <v>312</v>
      </c>
      <c r="K332" s="8" t="s">
        <v>7208</v>
      </c>
    </row>
    <row r="333" spans="1:11" x14ac:dyDescent="0.25">
      <c r="A333" s="3" t="s">
        <v>41</v>
      </c>
      <c r="B333" s="3" t="s">
        <v>184</v>
      </c>
      <c r="C333" s="3" t="s">
        <v>12</v>
      </c>
      <c r="D333" s="3">
        <v>42</v>
      </c>
      <c r="E333" s="3" t="s">
        <v>185</v>
      </c>
      <c r="F333" s="3">
        <v>4</v>
      </c>
      <c r="G333" s="3" t="s">
        <v>186</v>
      </c>
      <c r="H333" s="3">
        <v>406</v>
      </c>
      <c r="I333" s="3" t="s">
        <v>187</v>
      </c>
      <c r="J333" s="4" t="s">
        <v>188</v>
      </c>
      <c r="K333" s="8" t="s">
        <v>7208</v>
      </c>
    </row>
    <row r="334" spans="1:11" x14ac:dyDescent="0.25">
      <c r="A334" s="11" t="s">
        <v>4815</v>
      </c>
      <c r="B334" s="11" t="s">
        <v>6705</v>
      </c>
      <c r="C334" s="11" t="s">
        <v>6706</v>
      </c>
      <c r="D334" s="11">
        <v>42.99</v>
      </c>
      <c r="E334" s="11" t="s">
        <v>460</v>
      </c>
      <c r="F334" s="11">
        <v>4</v>
      </c>
      <c r="G334" s="11" t="s">
        <v>1235</v>
      </c>
      <c r="H334" s="11">
        <v>26</v>
      </c>
      <c r="I334" s="11" t="s">
        <v>39</v>
      </c>
      <c r="J334" s="12" t="s">
        <v>6707</v>
      </c>
      <c r="K334" s="13" t="s">
        <v>7209</v>
      </c>
    </row>
    <row r="335" spans="1:11" x14ac:dyDescent="0.25">
      <c r="A335" s="11" t="s">
        <v>4367</v>
      </c>
      <c r="B335" s="11" t="s">
        <v>5341</v>
      </c>
      <c r="C335" s="11" t="s">
        <v>55</v>
      </c>
      <c r="D335" s="11">
        <v>47.34</v>
      </c>
      <c r="E335" s="11" t="s">
        <v>5342</v>
      </c>
      <c r="F335" s="11">
        <v>4</v>
      </c>
      <c r="G335" s="11" t="s">
        <v>3407</v>
      </c>
      <c r="H335" s="11">
        <v>14</v>
      </c>
      <c r="I335" s="11" t="s">
        <v>39</v>
      </c>
      <c r="J335" s="12" t="s">
        <v>3010</v>
      </c>
      <c r="K335" s="13" t="s">
        <v>7209</v>
      </c>
    </row>
    <row r="336" spans="1:11" x14ac:dyDescent="0.25">
      <c r="A336" s="1" t="s">
        <v>1555</v>
      </c>
      <c r="B336" s="1" t="s">
        <v>1556</v>
      </c>
      <c r="C336" s="1" t="s">
        <v>510</v>
      </c>
      <c r="D336" s="1">
        <v>48</v>
      </c>
      <c r="E336" s="1" t="s">
        <v>1557</v>
      </c>
      <c r="F336" s="1">
        <v>4</v>
      </c>
      <c r="G336" s="1" t="s">
        <v>1558</v>
      </c>
      <c r="H336" s="1">
        <v>1</v>
      </c>
      <c r="I336" s="1" t="s">
        <v>39</v>
      </c>
      <c r="J336" s="2" t="s">
        <v>1559</v>
      </c>
      <c r="K336" s="8" t="s">
        <v>7208</v>
      </c>
    </row>
    <row r="337" spans="1:11" x14ac:dyDescent="0.25">
      <c r="A337" s="1" t="s">
        <v>1555</v>
      </c>
      <c r="B337" s="1" t="s">
        <v>1556</v>
      </c>
      <c r="C337" s="1" t="s">
        <v>510</v>
      </c>
      <c r="D337" s="1">
        <v>48</v>
      </c>
      <c r="E337" s="1" t="s">
        <v>1557</v>
      </c>
      <c r="F337" s="1">
        <v>4</v>
      </c>
      <c r="G337" s="1" t="s">
        <v>1558</v>
      </c>
      <c r="H337" s="1">
        <v>1</v>
      </c>
      <c r="I337" s="1" t="s">
        <v>39</v>
      </c>
      <c r="J337" s="2" t="s">
        <v>1559</v>
      </c>
      <c r="K337" s="8" t="s">
        <v>7208</v>
      </c>
    </row>
    <row r="338" spans="1:11" x14ac:dyDescent="0.25">
      <c r="A338" s="11" t="s">
        <v>2141</v>
      </c>
      <c r="B338" s="11" t="s">
        <v>5696</v>
      </c>
      <c r="C338" s="11" t="s">
        <v>12</v>
      </c>
      <c r="D338" s="11">
        <v>48.97</v>
      </c>
      <c r="E338" s="11" t="s">
        <v>6652</v>
      </c>
      <c r="F338" s="11">
        <v>4</v>
      </c>
      <c r="G338" s="11" t="s">
        <v>6653</v>
      </c>
      <c r="H338" s="11">
        <v>30</v>
      </c>
      <c r="I338" s="11" t="s">
        <v>6654</v>
      </c>
      <c r="J338" s="12" t="s">
        <v>6655</v>
      </c>
      <c r="K338" s="13" t="s">
        <v>7209</v>
      </c>
    </row>
    <row r="339" spans="1:11" x14ac:dyDescent="0.25">
      <c r="A339" s="1" t="s">
        <v>29</v>
      </c>
      <c r="B339" s="1" t="s">
        <v>704</v>
      </c>
      <c r="C339" s="1" t="s">
        <v>12</v>
      </c>
      <c r="D339" s="1">
        <v>49.99</v>
      </c>
      <c r="E339" s="1" t="s">
        <v>623</v>
      </c>
      <c r="F339" s="1">
        <v>4</v>
      </c>
      <c r="G339" s="1" t="s">
        <v>705</v>
      </c>
      <c r="H339" s="1">
        <v>46</v>
      </c>
      <c r="I339" s="1" t="s">
        <v>706</v>
      </c>
      <c r="J339" s="2" t="s">
        <v>707</v>
      </c>
      <c r="K339" s="8" t="s">
        <v>7208</v>
      </c>
    </row>
    <row r="340" spans="1:11" x14ac:dyDescent="0.25">
      <c r="A340" s="1" t="s">
        <v>1408</v>
      </c>
      <c r="B340" s="1" t="s">
        <v>1409</v>
      </c>
      <c r="C340" s="1" t="s">
        <v>12</v>
      </c>
      <c r="D340" s="1">
        <v>49.99</v>
      </c>
      <c r="E340" s="1" t="s">
        <v>148</v>
      </c>
      <c r="F340" s="1">
        <v>4</v>
      </c>
      <c r="G340" s="1" t="s">
        <v>1410</v>
      </c>
      <c r="H340" s="1">
        <v>38</v>
      </c>
      <c r="I340" s="1" t="s">
        <v>1411</v>
      </c>
      <c r="J340" s="2" t="s">
        <v>276</v>
      </c>
      <c r="K340" s="8" t="s">
        <v>7208</v>
      </c>
    </row>
    <row r="341" spans="1:11" x14ac:dyDescent="0.25">
      <c r="A341" s="3" t="s">
        <v>77</v>
      </c>
      <c r="B341" s="3" t="s">
        <v>350</v>
      </c>
      <c r="C341" s="3" t="s">
        <v>55</v>
      </c>
      <c r="D341" s="3">
        <v>49.99</v>
      </c>
      <c r="E341" s="3" t="s">
        <v>148</v>
      </c>
      <c r="F341" s="3">
        <v>4</v>
      </c>
      <c r="G341" s="3" t="s">
        <v>351</v>
      </c>
      <c r="H341" s="3">
        <v>41</v>
      </c>
      <c r="I341" s="3" t="s">
        <v>352</v>
      </c>
      <c r="J341" s="4" t="s">
        <v>353</v>
      </c>
      <c r="K341" s="8" t="s">
        <v>7208</v>
      </c>
    </row>
    <row r="342" spans="1:11" x14ac:dyDescent="0.25">
      <c r="A342" s="9" t="s">
        <v>4018</v>
      </c>
      <c r="B342" s="9" t="s">
        <v>4019</v>
      </c>
      <c r="C342" s="9" t="s">
        <v>12</v>
      </c>
      <c r="D342" s="9">
        <v>51.91</v>
      </c>
      <c r="E342" s="9" t="s">
        <v>4020</v>
      </c>
      <c r="F342" s="9">
        <v>4</v>
      </c>
      <c r="G342" s="9" t="s">
        <v>3012</v>
      </c>
      <c r="H342" s="9">
        <v>47</v>
      </c>
      <c r="I342" s="9" t="s">
        <v>4021</v>
      </c>
      <c r="J342" s="10" t="s">
        <v>4022</v>
      </c>
      <c r="K342" s="13" t="s">
        <v>7209</v>
      </c>
    </row>
    <row r="343" spans="1:11" x14ac:dyDescent="0.25">
      <c r="A343" s="1" t="s">
        <v>443</v>
      </c>
      <c r="B343" s="1" t="s">
        <v>1233</v>
      </c>
      <c r="C343" s="1" t="s">
        <v>12</v>
      </c>
      <c r="D343" s="1">
        <v>54</v>
      </c>
      <c r="E343" s="1" t="s">
        <v>1234</v>
      </c>
      <c r="F343" s="1">
        <v>4</v>
      </c>
      <c r="G343" s="1" t="s">
        <v>1235</v>
      </c>
      <c r="H343" s="1">
        <v>26</v>
      </c>
      <c r="I343" s="1" t="s">
        <v>1236</v>
      </c>
      <c r="J343" s="2" t="s">
        <v>285</v>
      </c>
      <c r="K343" s="8" t="s">
        <v>7208</v>
      </c>
    </row>
    <row r="344" spans="1:11" x14ac:dyDescent="0.25">
      <c r="A344" s="1" t="s">
        <v>238</v>
      </c>
      <c r="B344" s="1" t="s">
        <v>2533</v>
      </c>
      <c r="C344" s="1" t="s">
        <v>12</v>
      </c>
      <c r="D344" s="1">
        <v>54.99</v>
      </c>
      <c r="E344" s="1" t="s">
        <v>273</v>
      </c>
      <c r="F344" s="1">
        <v>4</v>
      </c>
      <c r="G344" s="1" t="s">
        <v>2534</v>
      </c>
      <c r="H344" s="1">
        <v>4</v>
      </c>
      <c r="I344" s="1" t="s">
        <v>2535</v>
      </c>
      <c r="J344" s="2" t="s">
        <v>2536</v>
      </c>
      <c r="K344" s="8" t="s">
        <v>7208</v>
      </c>
    </row>
    <row r="345" spans="1:11" x14ac:dyDescent="0.25">
      <c r="A345" s="11" t="s">
        <v>4014</v>
      </c>
      <c r="B345" s="11" t="s">
        <v>4738</v>
      </c>
      <c r="C345" s="11" t="s">
        <v>55</v>
      </c>
      <c r="D345" s="11">
        <v>55</v>
      </c>
      <c r="E345" s="11" t="s">
        <v>3300</v>
      </c>
      <c r="F345" s="11">
        <v>4</v>
      </c>
      <c r="G345" s="11" t="s">
        <v>1558</v>
      </c>
      <c r="H345" s="11">
        <v>1</v>
      </c>
      <c r="I345" s="11" t="s">
        <v>4739</v>
      </c>
      <c r="J345" s="12" t="s">
        <v>4740</v>
      </c>
      <c r="K345" s="13" t="s">
        <v>7209</v>
      </c>
    </row>
    <row r="346" spans="1:11" x14ac:dyDescent="0.25">
      <c r="A346" s="3" t="s">
        <v>71</v>
      </c>
      <c r="B346" s="3" t="s">
        <v>1072</v>
      </c>
      <c r="C346" s="3" t="s">
        <v>12</v>
      </c>
      <c r="D346" s="3">
        <v>59.96</v>
      </c>
      <c r="E346" s="3" t="s">
        <v>1073</v>
      </c>
      <c r="F346" s="3">
        <v>4</v>
      </c>
      <c r="G346" s="3" t="s">
        <v>1074</v>
      </c>
      <c r="H346" s="3">
        <v>19</v>
      </c>
      <c r="I346" s="3" t="s">
        <v>1075</v>
      </c>
      <c r="J346" s="4" t="s">
        <v>1076</v>
      </c>
      <c r="K346" s="8" t="s">
        <v>7208</v>
      </c>
    </row>
    <row r="347" spans="1:11" x14ac:dyDescent="0.25">
      <c r="A347" s="1" t="s">
        <v>71</v>
      </c>
      <c r="B347" s="1" t="s">
        <v>2227</v>
      </c>
      <c r="C347" s="1" t="s">
        <v>12</v>
      </c>
      <c r="D347" s="1">
        <v>59.99</v>
      </c>
      <c r="E347" s="1" t="s">
        <v>25</v>
      </c>
      <c r="F347" s="1">
        <v>4</v>
      </c>
      <c r="G347" s="1" t="s">
        <v>1235</v>
      </c>
      <c r="H347" s="1">
        <v>26</v>
      </c>
      <c r="I347" s="1" t="s">
        <v>2228</v>
      </c>
      <c r="J347" s="2" t="s">
        <v>157</v>
      </c>
      <c r="K347" s="8" t="s">
        <v>7208</v>
      </c>
    </row>
    <row r="348" spans="1:11" x14ac:dyDescent="0.25">
      <c r="A348" s="1" t="s">
        <v>113</v>
      </c>
      <c r="B348" s="1" t="s">
        <v>2885</v>
      </c>
      <c r="C348" s="1" t="s">
        <v>12</v>
      </c>
      <c r="D348" s="1">
        <v>59.99</v>
      </c>
      <c r="E348" s="1" t="s">
        <v>31</v>
      </c>
      <c r="F348" s="1">
        <v>4</v>
      </c>
      <c r="G348" s="1" t="s">
        <v>2886</v>
      </c>
      <c r="H348" s="1">
        <v>23</v>
      </c>
      <c r="I348" s="1" t="s">
        <v>2887</v>
      </c>
      <c r="J348" s="2" t="s">
        <v>276</v>
      </c>
      <c r="K348" s="8" t="s">
        <v>7208</v>
      </c>
    </row>
    <row r="349" spans="1:11" x14ac:dyDescent="0.25">
      <c r="A349" s="1" t="s">
        <v>443</v>
      </c>
      <c r="B349" s="1" t="s">
        <v>2145</v>
      </c>
      <c r="C349" s="1" t="s">
        <v>12</v>
      </c>
      <c r="D349" s="1">
        <v>59.99</v>
      </c>
      <c r="E349" s="1" t="s">
        <v>31</v>
      </c>
      <c r="F349" s="1">
        <v>4</v>
      </c>
      <c r="G349" s="1" t="s">
        <v>2146</v>
      </c>
      <c r="H349" s="1"/>
      <c r="I349" s="1" t="s">
        <v>39</v>
      </c>
      <c r="J349" s="2" t="s">
        <v>2147</v>
      </c>
      <c r="K349" s="8" t="s">
        <v>7208</v>
      </c>
    </row>
    <row r="350" spans="1:11" x14ac:dyDescent="0.25">
      <c r="A350" s="1" t="s">
        <v>599</v>
      </c>
      <c r="B350" s="1" t="s">
        <v>2452</v>
      </c>
      <c r="C350" s="1" t="s">
        <v>12</v>
      </c>
      <c r="D350" s="1">
        <v>61.99</v>
      </c>
      <c r="E350" s="1" t="s">
        <v>2453</v>
      </c>
      <c r="F350" s="1">
        <v>4</v>
      </c>
      <c r="G350" s="1" t="s">
        <v>2454</v>
      </c>
      <c r="H350" s="1">
        <v>49</v>
      </c>
      <c r="I350" s="1" t="s">
        <v>2455</v>
      </c>
      <c r="J350" s="2" t="s">
        <v>22</v>
      </c>
      <c r="K350" s="8" t="s">
        <v>7208</v>
      </c>
    </row>
    <row r="351" spans="1:11" x14ac:dyDescent="0.25">
      <c r="A351" s="3" t="s">
        <v>3525</v>
      </c>
      <c r="B351" s="3" t="s">
        <v>3526</v>
      </c>
      <c r="C351" s="3" t="s">
        <v>12</v>
      </c>
      <c r="D351" s="3">
        <v>67.14</v>
      </c>
      <c r="E351" s="3" t="s">
        <v>3527</v>
      </c>
      <c r="F351" s="3">
        <v>4</v>
      </c>
      <c r="G351" s="3" t="s">
        <v>3528</v>
      </c>
      <c r="H351" s="3">
        <v>124</v>
      </c>
      <c r="I351" s="3" t="s">
        <v>3529</v>
      </c>
      <c r="J351" s="4" t="s">
        <v>230</v>
      </c>
      <c r="K351" s="8" t="s">
        <v>7208</v>
      </c>
    </row>
    <row r="352" spans="1:11" x14ac:dyDescent="0.25">
      <c r="A352" s="9" t="s">
        <v>3482</v>
      </c>
      <c r="B352" s="9" t="s">
        <v>6103</v>
      </c>
      <c r="C352" s="9" t="s">
        <v>12</v>
      </c>
      <c r="D352" s="9">
        <v>67.5</v>
      </c>
      <c r="E352" s="9" t="s">
        <v>1117</v>
      </c>
      <c r="F352" s="9">
        <v>4</v>
      </c>
      <c r="G352" s="9" t="s">
        <v>6104</v>
      </c>
      <c r="H352" s="9">
        <v>3</v>
      </c>
      <c r="I352" s="9" t="s">
        <v>6105</v>
      </c>
      <c r="J352" s="10" t="s">
        <v>1502</v>
      </c>
      <c r="K352" s="13" t="s">
        <v>7209</v>
      </c>
    </row>
    <row r="353" spans="1:11" x14ac:dyDescent="0.25">
      <c r="A353" s="9" t="s">
        <v>3482</v>
      </c>
      <c r="B353" s="9" t="s">
        <v>6120</v>
      </c>
      <c r="C353" s="9" t="s">
        <v>510</v>
      </c>
      <c r="D353" s="9">
        <v>68.89</v>
      </c>
      <c r="E353" s="9" t="s">
        <v>6121</v>
      </c>
      <c r="F353" s="9">
        <v>4</v>
      </c>
      <c r="G353" s="9" t="s">
        <v>6122</v>
      </c>
      <c r="H353" s="9">
        <v>25</v>
      </c>
      <c r="I353" s="9" t="s">
        <v>6123</v>
      </c>
      <c r="J353" s="10" t="s">
        <v>70</v>
      </c>
      <c r="K353" s="13" t="s">
        <v>7209</v>
      </c>
    </row>
    <row r="354" spans="1:11" x14ac:dyDescent="0.25">
      <c r="A354" s="3" t="s">
        <v>599</v>
      </c>
      <c r="B354" s="3" t="s">
        <v>3468</v>
      </c>
      <c r="C354" s="3" t="s">
        <v>12</v>
      </c>
      <c r="D354" s="3">
        <v>69.989999999999995</v>
      </c>
      <c r="E354" s="3" t="s">
        <v>1694</v>
      </c>
      <c r="F354" s="3">
        <v>4</v>
      </c>
      <c r="G354" s="3" t="s">
        <v>2886</v>
      </c>
      <c r="H354" s="3">
        <v>23</v>
      </c>
      <c r="I354" s="3" t="s">
        <v>3469</v>
      </c>
      <c r="J354" s="4" t="s">
        <v>157</v>
      </c>
      <c r="K354" s="8" t="s">
        <v>7208</v>
      </c>
    </row>
    <row r="355" spans="1:11" x14ac:dyDescent="0.25">
      <c r="A355" s="3" t="s">
        <v>1488</v>
      </c>
      <c r="B355" s="3" t="s">
        <v>1489</v>
      </c>
      <c r="C355" s="3" t="s">
        <v>12</v>
      </c>
      <c r="D355" s="3">
        <v>69.989999999999995</v>
      </c>
      <c r="E355" s="3" t="s">
        <v>1083</v>
      </c>
      <c r="F355" s="3">
        <v>4</v>
      </c>
      <c r="G355" s="3" t="s">
        <v>1490</v>
      </c>
      <c r="H355" s="3">
        <v>7</v>
      </c>
      <c r="I355" s="3" t="s">
        <v>1491</v>
      </c>
      <c r="J355" s="4" t="s">
        <v>1492</v>
      </c>
      <c r="K355" s="8" t="s">
        <v>7208</v>
      </c>
    </row>
    <row r="356" spans="1:11" x14ac:dyDescent="0.25">
      <c r="A356" s="11" t="s">
        <v>113</v>
      </c>
      <c r="B356" s="11" t="s">
        <v>5419</v>
      </c>
      <c r="C356" s="11" t="s">
        <v>12</v>
      </c>
      <c r="D356" s="11">
        <v>69.989999999999995</v>
      </c>
      <c r="E356" s="11" t="s">
        <v>1083</v>
      </c>
      <c r="F356" s="11">
        <v>4</v>
      </c>
      <c r="G356" s="11" t="s">
        <v>697</v>
      </c>
      <c r="H356" s="11">
        <v>11</v>
      </c>
      <c r="I356" s="11" t="s">
        <v>5420</v>
      </c>
      <c r="J356" s="12" t="s">
        <v>3096</v>
      </c>
      <c r="K356" s="13" t="s">
        <v>7209</v>
      </c>
    </row>
    <row r="357" spans="1:11" x14ac:dyDescent="0.25">
      <c r="A357" s="9" t="s">
        <v>4599</v>
      </c>
      <c r="B357" s="9" t="s">
        <v>4937</v>
      </c>
      <c r="C357" s="9" t="s">
        <v>510</v>
      </c>
      <c r="D357" s="9">
        <v>71.489999999999995</v>
      </c>
      <c r="E357" s="9" t="s">
        <v>4938</v>
      </c>
      <c r="F357" s="9">
        <v>4</v>
      </c>
      <c r="G357" s="9" t="s">
        <v>4939</v>
      </c>
      <c r="H357" s="9">
        <v>31</v>
      </c>
      <c r="I357" s="9" t="s">
        <v>4940</v>
      </c>
      <c r="J357" s="10" t="s">
        <v>833</v>
      </c>
      <c r="K357" s="13" t="s">
        <v>7209</v>
      </c>
    </row>
    <row r="358" spans="1:11" x14ac:dyDescent="0.25">
      <c r="A358" s="11" t="s">
        <v>1102</v>
      </c>
      <c r="B358" s="11" t="s">
        <v>7181</v>
      </c>
      <c r="C358" s="11" t="s">
        <v>12</v>
      </c>
      <c r="D358" s="11">
        <v>73.52</v>
      </c>
      <c r="E358" s="11" t="s">
        <v>7182</v>
      </c>
      <c r="F358" s="11">
        <v>4</v>
      </c>
      <c r="G358" s="11" t="s">
        <v>4431</v>
      </c>
      <c r="H358" s="11">
        <v>8</v>
      </c>
      <c r="I358" s="11" t="s">
        <v>7183</v>
      </c>
      <c r="J358" s="12" t="s">
        <v>230</v>
      </c>
      <c r="K358" s="13" t="s">
        <v>7209</v>
      </c>
    </row>
    <row r="359" spans="1:11" x14ac:dyDescent="0.25">
      <c r="A359" s="3" t="s">
        <v>383</v>
      </c>
      <c r="B359" s="3" t="s">
        <v>2265</v>
      </c>
      <c r="C359" s="3" t="s">
        <v>385</v>
      </c>
      <c r="D359" s="3">
        <v>79.989999999999995</v>
      </c>
      <c r="E359" s="3" t="s">
        <v>19</v>
      </c>
      <c r="F359" s="3">
        <v>4</v>
      </c>
      <c r="G359" s="3" t="s">
        <v>1366</v>
      </c>
      <c r="H359" s="3">
        <v>6</v>
      </c>
      <c r="I359" s="3" t="s">
        <v>39</v>
      </c>
      <c r="J359" s="4" t="s">
        <v>571</v>
      </c>
      <c r="K359" s="8" t="s">
        <v>7208</v>
      </c>
    </row>
    <row r="360" spans="1:11" x14ac:dyDescent="0.25">
      <c r="A360" s="11" t="s">
        <v>4081</v>
      </c>
      <c r="B360" s="11" t="s">
        <v>6852</v>
      </c>
      <c r="C360" s="11" t="s">
        <v>12</v>
      </c>
      <c r="D360" s="11">
        <v>8.99</v>
      </c>
      <c r="E360" s="11" t="s">
        <v>1271</v>
      </c>
      <c r="F360" s="11">
        <v>4</v>
      </c>
      <c r="G360" s="11" t="s">
        <v>4431</v>
      </c>
      <c r="H360" s="11">
        <v>8</v>
      </c>
      <c r="I360" s="11" t="s">
        <v>6853</v>
      </c>
      <c r="J360" s="12" t="s">
        <v>6854</v>
      </c>
      <c r="K360" s="13" t="s">
        <v>7209</v>
      </c>
    </row>
    <row r="361" spans="1:11" x14ac:dyDescent="0.25">
      <c r="A361" s="11" t="s">
        <v>1624</v>
      </c>
      <c r="B361" s="11" t="s">
        <v>3974</v>
      </c>
      <c r="C361" s="11" t="s">
        <v>55</v>
      </c>
      <c r="D361" s="11">
        <v>83.95</v>
      </c>
      <c r="E361" s="11" t="s">
        <v>3975</v>
      </c>
      <c r="F361" s="11">
        <v>4</v>
      </c>
      <c r="G361" s="11" t="s">
        <v>3976</v>
      </c>
      <c r="H361" s="11">
        <v>22</v>
      </c>
      <c r="I361" s="11" t="s">
        <v>3977</v>
      </c>
      <c r="J361" s="12" t="s">
        <v>3978</v>
      </c>
      <c r="K361" s="13" t="s">
        <v>7209</v>
      </c>
    </row>
    <row r="362" spans="1:11" x14ac:dyDescent="0.25">
      <c r="A362" s="3" t="s">
        <v>152</v>
      </c>
      <c r="B362" s="3" t="s">
        <v>153</v>
      </c>
      <c r="C362" s="3" t="s">
        <v>12</v>
      </c>
      <c r="D362" s="3">
        <v>84.99</v>
      </c>
      <c r="E362" s="3" t="s">
        <v>154</v>
      </c>
      <c r="F362" s="3">
        <v>4</v>
      </c>
      <c r="G362" s="3" t="s">
        <v>155</v>
      </c>
      <c r="H362" s="3">
        <v>71</v>
      </c>
      <c r="I362" s="3" t="s">
        <v>156</v>
      </c>
      <c r="J362" s="4" t="s">
        <v>157</v>
      </c>
      <c r="K362" s="8" t="s">
        <v>7208</v>
      </c>
    </row>
    <row r="363" spans="1:11" x14ac:dyDescent="0.25">
      <c r="A363" s="11" t="s">
        <v>3482</v>
      </c>
      <c r="B363" s="11" t="s">
        <v>4266</v>
      </c>
      <c r="C363" s="11" t="s">
        <v>510</v>
      </c>
      <c r="D363" s="11">
        <v>85</v>
      </c>
      <c r="E363" s="11" t="s">
        <v>3938</v>
      </c>
      <c r="F363" s="11">
        <v>4</v>
      </c>
      <c r="G363" s="11" t="s">
        <v>4267</v>
      </c>
      <c r="H363" s="11">
        <v>42</v>
      </c>
      <c r="I363" s="11" t="s">
        <v>4268</v>
      </c>
      <c r="J363" s="12" t="s">
        <v>4269</v>
      </c>
      <c r="K363" s="13" t="s">
        <v>7209</v>
      </c>
    </row>
    <row r="364" spans="1:11" x14ac:dyDescent="0.25">
      <c r="A364" s="9" t="s">
        <v>5159</v>
      </c>
      <c r="B364" s="9" t="s">
        <v>5160</v>
      </c>
      <c r="C364" s="9" t="s">
        <v>510</v>
      </c>
      <c r="D364" s="9">
        <v>85.2</v>
      </c>
      <c r="E364" s="9" t="s">
        <v>5161</v>
      </c>
      <c r="F364" s="9">
        <v>4</v>
      </c>
      <c r="G364" s="9" t="s">
        <v>752</v>
      </c>
      <c r="H364" s="9">
        <v>73</v>
      </c>
      <c r="I364" s="9" t="s">
        <v>5162</v>
      </c>
      <c r="J364" s="10" t="s">
        <v>318</v>
      </c>
      <c r="K364" s="13" t="s">
        <v>7209</v>
      </c>
    </row>
    <row r="365" spans="1:11" x14ac:dyDescent="0.25">
      <c r="A365" s="1" t="s">
        <v>383</v>
      </c>
      <c r="B365" s="1" t="s">
        <v>3524</v>
      </c>
      <c r="C365" s="1" t="s">
        <v>385</v>
      </c>
      <c r="D365" s="1">
        <v>86.99</v>
      </c>
      <c r="E365" s="1" t="s">
        <v>1365</v>
      </c>
      <c r="F365" s="1">
        <v>4</v>
      </c>
      <c r="G365" s="1" t="s">
        <v>1366</v>
      </c>
      <c r="H365" s="1">
        <v>6</v>
      </c>
      <c r="I365" s="1" t="s">
        <v>1367</v>
      </c>
      <c r="J365" s="2" t="s">
        <v>571</v>
      </c>
      <c r="K365" s="8" t="s">
        <v>7208</v>
      </c>
    </row>
    <row r="366" spans="1:11" x14ac:dyDescent="0.25">
      <c r="A366" s="3" t="s">
        <v>383</v>
      </c>
      <c r="B366" s="3" t="s">
        <v>1364</v>
      </c>
      <c r="C366" s="3" t="s">
        <v>385</v>
      </c>
      <c r="D366" s="3">
        <v>86.99</v>
      </c>
      <c r="E366" s="3" t="s">
        <v>1365</v>
      </c>
      <c r="F366" s="3">
        <v>4</v>
      </c>
      <c r="G366" s="3" t="s">
        <v>1366</v>
      </c>
      <c r="H366" s="3">
        <v>6</v>
      </c>
      <c r="I366" s="3" t="s">
        <v>1367</v>
      </c>
      <c r="J366" s="4" t="s">
        <v>571</v>
      </c>
      <c r="K366" s="8" t="s">
        <v>7208</v>
      </c>
    </row>
    <row r="367" spans="1:11" x14ac:dyDescent="0.25">
      <c r="A367" s="11" t="s">
        <v>6090</v>
      </c>
      <c r="B367" s="11" t="s">
        <v>6117</v>
      </c>
      <c r="C367" s="11" t="s">
        <v>12</v>
      </c>
      <c r="D367" s="11">
        <v>89.99</v>
      </c>
      <c r="E367" s="11" t="s">
        <v>1286</v>
      </c>
      <c r="F367" s="11">
        <v>4</v>
      </c>
      <c r="G367" s="11" t="s">
        <v>4431</v>
      </c>
      <c r="H367" s="11">
        <v>8</v>
      </c>
      <c r="I367" s="11" t="s">
        <v>6118</v>
      </c>
      <c r="J367" s="12" t="s">
        <v>6119</v>
      </c>
      <c r="K367" s="13" t="s">
        <v>7209</v>
      </c>
    </row>
    <row r="368" spans="1:11" x14ac:dyDescent="0.25">
      <c r="A368" s="1" t="s">
        <v>319</v>
      </c>
      <c r="B368" s="1" t="s">
        <v>2210</v>
      </c>
      <c r="C368" s="1" t="s">
        <v>12</v>
      </c>
      <c r="D368" s="1">
        <v>9.89</v>
      </c>
      <c r="E368" s="1" t="s">
        <v>2211</v>
      </c>
      <c r="F368" s="1">
        <v>4</v>
      </c>
      <c r="G368" s="1" t="s">
        <v>2212</v>
      </c>
      <c r="H368" s="1">
        <v>103</v>
      </c>
      <c r="I368" s="1" t="s">
        <v>2213</v>
      </c>
      <c r="J368" s="2" t="s">
        <v>1549</v>
      </c>
      <c r="K368" s="8" t="s">
        <v>7208</v>
      </c>
    </row>
    <row r="369" spans="1:11" x14ac:dyDescent="0.25">
      <c r="A369" s="3" t="s">
        <v>1607</v>
      </c>
      <c r="B369" s="3" t="s">
        <v>1608</v>
      </c>
      <c r="C369" s="3" t="s">
        <v>12</v>
      </c>
      <c r="D369" s="3">
        <v>9.9499999999999993</v>
      </c>
      <c r="E369" s="3" t="s">
        <v>1609</v>
      </c>
      <c r="F369" s="3">
        <v>4</v>
      </c>
      <c r="G369" s="3" t="s">
        <v>1610</v>
      </c>
      <c r="H369" s="3">
        <v>135</v>
      </c>
      <c r="I369" s="3" t="s">
        <v>1611</v>
      </c>
      <c r="J369" s="4" t="s">
        <v>986</v>
      </c>
      <c r="K369" s="8" t="s">
        <v>7208</v>
      </c>
    </row>
    <row r="370" spans="1:11" x14ac:dyDescent="0.25">
      <c r="A370" s="1" t="s">
        <v>167</v>
      </c>
      <c r="B370" s="1" t="s">
        <v>168</v>
      </c>
      <c r="C370" s="1" t="s">
        <v>12</v>
      </c>
      <c r="D370" s="1">
        <v>99.99</v>
      </c>
      <c r="E370" s="1" t="s">
        <v>169</v>
      </c>
      <c r="F370" s="1">
        <v>4</v>
      </c>
      <c r="G370" s="1" t="s">
        <v>170</v>
      </c>
      <c r="H370" s="1">
        <v>29</v>
      </c>
      <c r="I370" s="1" t="s">
        <v>171</v>
      </c>
      <c r="J370" s="2" t="s">
        <v>157</v>
      </c>
      <c r="K370" s="8" t="s">
        <v>7208</v>
      </c>
    </row>
    <row r="371" spans="1:11" x14ac:dyDescent="0.25">
      <c r="A371" s="11" t="s">
        <v>4429</v>
      </c>
      <c r="B371" s="11" t="s">
        <v>4430</v>
      </c>
      <c r="C371" s="11" t="s">
        <v>12</v>
      </c>
      <c r="D371" s="11">
        <v>99.99</v>
      </c>
      <c r="E371" s="11" t="s">
        <v>169</v>
      </c>
      <c r="F371" s="11">
        <v>4</v>
      </c>
      <c r="G371" s="11" t="s">
        <v>4431</v>
      </c>
      <c r="H371" s="11">
        <v>8</v>
      </c>
      <c r="I371" s="11" t="s">
        <v>4432</v>
      </c>
      <c r="J371" s="12" t="s">
        <v>707</v>
      </c>
      <c r="K371" s="13" t="s">
        <v>7209</v>
      </c>
    </row>
    <row r="372" spans="1:11" x14ac:dyDescent="0.25">
      <c r="A372" s="9" t="s">
        <v>1328</v>
      </c>
      <c r="B372" s="9" t="s">
        <v>5186</v>
      </c>
      <c r="C372" s="9" t="s">
        <v>55</v>
      </c>
      <c r="D372" s="9">
        <v>10.7</v>
      </c>
      <c r="E372" s="9" t="s">
        <v>5187</v>
      </c>
      <c r="F372" s="9">
        <v>5</v>
      </c>
      <c r="G372" s="9" t="s">
        <v>5188</v>
      </c>
      <c r="H372" s="9">
        <v>163</v>
      </c>
      <c r="I372" s="9" t="s">
        <v>5189</v>
      </c>
      <c r="J372" s="10" t="s">
        <v>1549</v>
      </c>
      <c r="K372" s="13" t="s">
        <v>7209</v>
      </c>
    </row>
    <row r="373" spans="1:11" x14ac:dyDescent="0.25">
      <c r="A373" s="9" t="s">
        <v>1829</v>
      </c>
      <c r="B373" s="9" t="s">
        <v>6256</v>
      </c>
      <c r="C373" s="9" t="s">
        <v>12</v>
      </c>
      <c r="D373" s="9">
        <v>104.99</v>
      </c>
      <c r="E373" s="9" t="s">
        <v>6257</v>
      </c>
      <c r="F373" s="9">
        <v>5</v>
      </c>
      <c r="G373" s="9" t="s">
        <v>6258</v>
      </c>
      <c r="H373" s="9">
        <v>38</v>
      </c>
      <c r="I373" s="9" t="s">
        <v>6259</v>
      </c>
      <c r="J373" s="10" t="s">
        <v>3448</v>
      </c>
      <c r="K373" s="13" t="s">
        <v>7209</v>
      </c>
    </row>
    <row r="374" spans="1:11" x14ac:dyDescent="0.25">
      <c r="A374" s="3" t="s">
        <v>2964</v>
      </c>
      <c r="B374" s="3" t="s">
        <v>3777</v>
      </c>
      <c r="C374" s="3" t="s">
        <v>12</v>
      </c>
      <c r="D374" s="3">
        <v>11.89</v>
      </c>
      <c r="E374" s="3" t="s">
        <v>3778</v>
      </c>
      <c r="F374" s="3">
        <v>5</v>
      </c>
      <c r="G374" s="3" t="s">
        <v>3779</v>
      </c>
      <c r="H374" s="3">
        <v>16</v>
      </c>
      <c r="I374" s="3" t="s">
        <v>3780</v>
      </c>
      <c r="J374" s="4" t="s">
        <v>1549</v>
      </c>
      <c r="K374" s="8" t="s">
        <v>7208</v>
      </c>
    </row>
    <row r="375" spans="1:11" x14ac:dyDescent="0.25">
      <c r="A375" s="11" t="s">
        <v>4815</v>
      </c>
      <c r="B375" s="11" t="s">
        <v>4816</v>
      </c>
      <c r="C375" s="11" t="s">
        <v>402</v>
      </c>
      <c r="D375" s="11">
        <v>11.99</v>
      </c>
      <c r="E375" s="11" t="s">
        <v>2164</v>
      </c>
      <c r="F375" s="11">
        <v>5</v>
      </c>
      <c r="G375" s="11" t="s">
        <v>359</v>
      </c>
      <c r="H375" s="11">
        <v>15</v>
      </c>
      <c r="I375" s="11" t="s">
        <v>4817</v>
      </c>
      <c r="J375" s="12" t="s">
        <v>4818</v>
      </c>
      <c r="K375" s="13" t="s">
        <v>7209</v>
      </c>
    </row>
    <row r="376" spans="1:11" x14ac:dyDescent="0.25">
      <c r="A376" s="11" t="s">
        <v>1328</v>
      </c>
      <c r="B376" s="11" t="s">
        <v>5259</v>
      </c>
      <c r="C376" s="11" t="s">
        <v>12</v>
      </c>
      <c r="D376" s="11">
        <v>112.49</v>
      </c>
      <c r="E376" s="11" t="s">
        <v>5260</v>
      </c>
      <c r="F376" s="11">
        <v>5</v>
      </c>
      <c r="G376" s="11" t="s">
        <v>359</v>
      </c>
      <c r="H376" s="11">
        <v>15</v>
      </c>
      <c r="I376" s="11" t="s">
        <v>378</v>
      </c>
      <c r="J376" s="12" t="s">
        <v>5261</v>
      </c>
      <c r="K376" s="13" t="s">
        <v>7209</v>
      </c>
    </row>
    <row r="377" spans="1:11" x14ac:dyDescent="0.25">
      <c r="A377" s="3" t="s">
        <v>3048</v>
      </c>
      <c r="B377" s="3" t="s">
        <v>3049</v>
      </c>
      <c r="C377" s="3" t="s">
        <v>12</v>
      </c>
      <c r="D377" s="3">
        <v>12.49</v>
      </c>
      <c r="E377" s="3" t="s">
        <v>671</v>
      </c>
      <c r="F377" s="3">
        <v>5</v>
      </c>
      <c r="G377" s="3" t="s">
        <v>2317</v>
      </c>
      <c r="H377" s="3">
        <v>10</v>
      </c>
      <c r="I377" s="3" t="s">
        <v>3050</v>
      </c>
      <c r="J377" s="4" t="s">
        <v>188</v>
      </c>
      <c r="K377" s="8" t="s">
        <v>7208</v>
      </c>
    </row>
    <row r="378" spans="1:11" x14ac:dyDescent="0.25">
      <c r="A378" s="3" t="s">
        <v>389</v>
      </c>
      <c r="B378" s="3" t="s">
        <v>1308</v>
      </c>
      <c r="C378" s="3" t="s">
        <v>55</v>
      </c>
      <c r="D378" s="3">
        <v>12.95</v>
      </c>
      <c r="E378" s="3" t="s">
        <v>751</v>
      </c>
      <c r="F378" s="3">
        <v>5</v>
      </c>
      <c r="G378" s="3" t="s">
        <v>1309</v>
      </c>
      <c r="H378" s="3">
        <v>24</v>
      </c>
      <c r="I378" s="3" t="s">
        <v>1310</v>
      </c>
      <c r="J378" s="4" t="s">
        <v>986</v>
      </c>
      <c r="K378" s="8" t="s">
        <v>7208</v>
      </c>
    </row>
    <row r="379" spans="1:11" x14ac:dyDescent="0.25">
      <c r="A379" s="9" t="s">
        <v>1190</v>
      </c>
      <c r="B379" s="9" t="s">
        <v>6339</v>
      </c>
      <c r="C379" s="9" t="s">
        <v>12</v>
      </c>
      <c r="D379" s="9">
        <v>12.99</v>
      </c>
      <c r="E379" s="9" t="s">
        <v>1494</v>
      </c>
      <c r="F379" s="9">
        <v>5</v>
      </c>
      <c r="G379" s="9" t="s">
        <v>1517</v>
      </c>
      <c r="H379" s="9">
        <v>5</v>
      </c>
      <c r="I379" s="9" t="s">
        <v>6340</v>
      </c>
      <c r="J379" s="10" t="s">
        <v>661</v>
      </c>
      <c r="K379" s="13" t="s">
        <v>7209</v>
      </c>
    </row>
    <row r="380" spans="1:11" x14ac:dyDescent="0.25">
      <c r="A380" s="1" t="s">
        <v>200</v>
      </c>
      <c r="B380" s="1" t="s">
        <v>201</v>
      </c>
      <c r="C380" s="1" t="s">
        <v>12</v>
      </c>
      <c r="D380" s="1">
        <v>129.99</v>
      </c>
      <c r="E380" s="1" t="s">
        <v>202</v>
      </c>
      <c r="F380" s="1">
        <v>5</v>
      </c>
      <c r="G380" s="1" t="s">
        <v>203</v>
      </c>
      <c r="H380" s="1">
        <v>37</v>
      </c>
      <c r="I380" s="1" t="s">
        <v>204</v>
      </c>
      <c r="J380" s="2" t="s">
        <v>205</v>
      </c>
      <c r="K380" s="8" t="s">
        <v>7208</v>
      </c>
    </row>
    <row r="381" spans="1:11" x14ac:dyDescent="0.25">
      <c r="A381" s="1" t="s">
        <v>2115</v>
      </c>
      <c r="B381" s="1" t="s">
        <v>3781</v>
      </c>
      <c r="C381" s="1" t="s">
        <v>233</v>
      </c>
      <c r="D381" s="1">
        <v>13.75</v>
      </c>
      <c r="E381" s="1" t="s">
        <v>3782</v>
      </c>
      <c r="F381" s="1">
        <v>5</v>
      </c>
      <c r="G381" s="1" t="s">
        <v>3783</v>
      </c>
      <c r="H381" s="1">
        <v>221</v>
      </c>
      <c r="I381" s="1" t="s">
        <v>3784</v>
      </c>
      <c r="J381" s="2" t="s">
        <v>986</v>
      </c>
      <c r="K381" s="8" t="s">
        <v>7208</v>
      </c>
    </row>
    <row r="382" spans="1:11" x14ac:dyDescent="0.25">
      <c r="A382" s="1" t="s">
        <v>1152</v>
      </c>
      <c r="B382" s="1" t="s">
        <v>1545</v>
      </c>
      <c r="C382" s="1" t="s">
        <v>12</v>
      </c>
      <c r="D382" s="1">
        <v>13.89</v>
      </c>
      <c r="E382" s="1" t="s">
        <v>1546</v>
      </c>
      <c r="F382" s="1">
        <v>5</v>
      </c>
      <c r="G382" s="1" t="s">
        <v>1547</v>
      </c>
      <c r="H382" s="1">
        <v>52</v>
      </c>
      <c r="I382" s="1" t="s">
        <v>1548</v>
      </c>
      <c r="J382" s="2" t="s">
        <v>1549</v>
      </c>
      <c r="K382" s="8" t="s">
        <v>7208</v>
      </c>
    </row>
    <row r="383" spans="1:11" x14ac:dyDescent="0.25">
      <c r="A383" s="9" t="s">
        <v>3583</v>
      </c>
      <c r="B383" s="9" t="s">
        <v>6627</v>
      </c>
      <c r="C383" s="9" t="s">
        <v>55</v>
      </c>
      <c r="D383" s="9">
        <v>136</v>
      </c>
      <c r="E383" s="9" t="s">
        <v>6628</v>
      </c>
      <c r="F383" s="9">
        <v>5</v>
      </c>
      <c r="G383" s="9" t="s">
        <v>6629</v>
      </c>
      <c r="H383" s="9">
        <v>51</v>
      </c>
      <c r="I383" s="9" t="s">
        <v>6630</v>
      </c>
      <c r="J383" s="10" t="s">
        <v>318</v>
      </c>
      <c r="K383" s="13" t="s">
        <v>7209</v>
      </c>
    </row>
    <row r="384" spans="1:11" x14ac:dyDescent="0.25">
      <c r="A384" s="3" t="s">
        <v>1686</v>
      </c>
      <c r="B384" s="3" t="s">
        <v>1687</v>
      </c>
      <c r="C384" s="3" t="s">
        <v>1688</v>
      </c>
      <c r="D384" s="3">
        <v>14.4</v>
      </c>
      <c r="E384" s="3" t="s">
        <v>1689</v>
      </c>
      <c r="F384" s="3">
        <v>5</v>
      </c>
      <c r="G384" s="3" t="s">
        <v>1690</v>
      </c>
      <c r="H384" s="3">
        <v>73</v>
      </c>
      <c r="I384" s="3" t="s">
        <v>1691</v>
      </c>
      <c r="J384" s="4" t="s">
        <v>1692</v>
      </c>
      <c r="K384" s="8" t="s">
        <v>7208</v>
      </c>
    </row>
    <row r="385" spans="1:11" x14ac:dyDescent="0.25">
      <c r="A385" s="1" t="s">
        <v>443</v>
      </c>
      <c r="B385" s="1" t="s">
        <v>1389</v>
      </c>
      <c r="C385" s="1" t="s">
        <v>1390</v>
      </c>
      <c r="D385" s="1">
        <v>14.5</v>
      </c>
      <c r="E385" s="1" t="s">
        <v>1391</v>
      </c>
      <c r="F385" s="1">
        <v>5</v>
      </c>
      <c r="G385" s="1" t="s">
        <v>1392</v>
      </c>
      <c r="H385" s="1">
        <v>17</v>
      </c>
      <c r="I385" s="1" t="s">
        <v>1393</v>
      </c>
      <c r="J385" s="2" t="s">
        <v>549</v>
      </c>
      <c r="K385" s="8" t="s">
        <v>7208</v>
      </c>
    </row>
    <row r="386" spans="1:11" x14ac:dyDescent="0.25">
      <c r="A386" s="11" t="s">
        <v>135</v>
      </c>
      <c r="B386" s="11" t="s">
        <v>4221</v>
      </c>
      <c r="C386" s="11" t="s">
        <v>510</v>
      </c>
      <c r="D386" s="11">
        <v>14.6</v>
      </c>
      <c r="E386" s="11" t="s">
        <v>5115</v>
      </c>
      <c r="F386" s="11">
        <v>5</v>
      </c>
      <c r="G386" s="11" t="s">
        <v>5116</v>
      </c>
      <c r="H386" s="11">
        <v>94</v>
      </c>
      <c r="I386" s="11" t="s">
        <v>5117</v>
      </c>
      <c r="J386" s="12" t="s">
        <v>5118</v>
      </c>
      <c r="K386" s="13" t="s">
        <v>7209</v>
      </c>
    </row>
    <row r="387" spans="1:11" x14ac:dyDescent="0.25">
      <c r="A387" s="1" t="s">
        <v>679</v>
      </c>
      <c r="B387" s="1" t="s">
        <v>2337</v>
      </c>
      <c r="C387" s="1" t="s">
        <v>510</v>
      </c>
      <c r="D387" s="1">
        <v>14.9</v>
      </c>
      <c r="E387" s="1" t="s">
        <v>2338</v>
      </c>
      <c r="F387" s="1">
        <v>5</v>
      </c>
      <c r="G387" s="1" t="s">
        <v>1517</v>
      </c>
      <c r="H387" s="1">
        <v>5</v>
      </c>
      <c r="I387" s="1" t="s">
        <v>39</v>
      </c>
      <c r="J387" s="2" t="s">
        <v>524</v>
      </c>
      <c r="K387" s="8" t="s">
        <v>7208</v>
      </c>
    </row>
    <row r="388" spans="1:11" x14ac:dyDescent="0.25">
      <c r="A388" s="1" t="s">
        <v>2141</v>
      </c>
      <c r="B388" s="1" t="s">
        <v>2316</v>
      </c>
      <c r="C388" s="1" t="s">
        <v>12</v>
      </c>
      <c r="D388" s="1">
        <v>15</v>
      </c>
      <c r="E388" s="1" t="s">
        <v>1516</v>
      </c>
      <c r="F388" s="1">
        <v>5</v>
      </c>
      <c r="G388" s="1" t="s">
        <v>2317</v>
      </c>
      <c r="H388" s="1">
        <v>10</v>
      </c>
      <c r="I388" s="1" t="s">
        <v>2318</v>
      </c>
      <c r="J388" s="2" t="s">
        <v>2319</v>
      </c>
      <c r="K388" s="8" t="s">
        <v>7208</v>
      </c>
    </row>
    <row r="389" spans="1:11" x14ac:dyDescent="0.25">
      <c r="A389" s="3" t="s">
        <v>102</v>
      </c>
      <c r="B389" s="3" t="s">
        <v>1515</v>
      </c>
      <c r="C389" s="3" t="s">
        <v>55</v>
      </c>
      <c r="D389" s="3">
        <v>15</v>
      </c>
      <c r="E389" s="3" t="s">
        <v>1516</v>
      </c>
      <c r="F389" s="3">
        <v>5</v>
      </c>
      <c r="G389" s="3" t="s">
        <v>1517</v>
      </c>
      <c r="H389" s="3">
        <v>5</v>
      </c>
      <c r="I389" s="3" t="s">
        <v>1518</v>
      </c>
      <c r="J389" s="4" t="s">
        <v>1519</v>
      </c>
      <c r="K389" s="8" t="s">
        <v>7208</v>
      </c>
    </row>
    <row r="390" spans="1:11" x14ac:dyDescent="0.25">
      <c r="A390" s="9" t="s">
        <v>6930</v>
      </c>
      <c r="B390" s="9" t="s">
        <v>6931</v>
      </c>
      <c r="C390" s="9" t="s">
        <v>55</v>
      </c>
      <c r="D390" s="9">
        <v>15.39</v>
      </c>
      <c r="E390" s="9" t="s">
        <v>6932</v>
      </c>
      <c r="F390" s="9">
        <v>5</v>
      </c>
      <c r="G390" s="9" t="s">
        <v>2573</v>
      </c>
      <c r="H390" s="9">
        <v>1</v>
      </c>
      <c r="I390" s="9" t="s">
        <v>6933</v>
      </c>
      <c r="J390" s="10" t="s">
        <v>285</v>
      </c>
      <c r="K390" s="13" t="s">
        <v>7209</v>
      </c>
    </row>
    <row r="391" spans="1:11" x14ac:dyDescent="0.25">
      <c r="A391" s="11" t="s">
        <v>1688</v>
      </c>
      <c r="B391" s="11" t="s">
        <v>6715</v>
      </c>
      <c r="C391" s="11" t="s">
        <v>1688</v>
      </c>
      <c r="D391" s="11">
        <v>16.34</v>
      </c>
      <c r="E391" s="11" t="s">
        <v>6716</v>
      </c>
      <c r="F391" s="11">
        <v>5</v>
      </c>
      <c r="G391" s="11" t="s">
        <v>6717</v>
      </c>
      <c r="H391" s="11">
        <v>103</v>
      </c>
      <c r="I391" s="11" t="s">
        <v>6718</v>
      </c>
      <c r="J391" s="12" t="s">
        <v>6719</v>
      </c>
      <c r="K391" s="13" t="s">
        <v>7209</v>
      </c>
    </row>
    <row r="392" spans="1:11" x14ac:dyDescent="0.25">
      <c r="A392" s="9" t="s">
        <v>535</v>
      </c>
      <c r="B392" s="9" t="s">
        <v>6863</v>
      </c>
      <c r="C392" s="9" t="s">
        <v>55</v>
      </c>
      <c r="D392" s="9">
        <v>16.5</v>
      </c>
      <c r="E392" s="9" t="s">
        <v>6864</v>
      </c>
      <c r="F392" s="9">
        <v>5</v>
      </c>
      <c r="G392" s="9" t="s">
        <v>6865</v>
      </c>
      <c r="H392" s="9">
        <v>67</v>
      </c>
      <c r="I392" s="9" t="s">
        <v>6866</v>
      </c>
      <c r="J392" s="10" t="s">
        <v>3764</v>
      </c>
      <c r="K392" s="13" t="s">
        <v>7209</v>
      </c>
    </row>
    <row r="393" spans="1:11" x14ac:dyDescent="0.25">
      <c r="A393" s="3" t="s">
        <v>383</v>
      </c>
      <c r="B393" s="3" t="s">
        <v>1649</v>
      </c>
      <c r="C393" s="3" t="s">
        <v>385</v>
      </c>
      <c r="D393" s="3">
        <v>17</v>
      </c>
      <c r="E393" s="3" t="s">
        <v>1650</v>
      </c>
      <c r="F393" s="3">
        <v>5</v>
      </c>
      <c r="G393" s="3" t="s">
        <v>1651</v>
      </c>
      <c r="H393" s="3">
        <v>968</v>
      </c>
      <c r="I393" s="3" t="s">
        <v>1652</v>
      </c>
      <c r="J393" s="4" t="s">
        <v>1653</v>
      </c>
      <c r="K393" s="8" t="s">
        <v>7208</v>
      </c>
    </row>
    <row r="394" spans="1:11" x14ac:dyDescent="0.25">
      <c r="A394" s="11" t="s">
        <v>200</v>
      </c>
      <c r="B394" s="11" t="s">
        <v>6416</v>
      </c>
      <c r="C394" s="11" t="s">
        <v>385</v>
      </c>
      <c r="D394" s="11">
        <v>17.89</v>
      </c>
      <c r="E394" s="11" t="s">
        <v>3209</v>
      </c>
      <c r="F394" s="11">
        <v>5</v>
      </c>
      <c r="G394" s="11" t="s">
        <v>3742</v>
      </c>
      <c r="H394" s="11">
        <v>68</v>
      </c>
      <c r="I394" s="11" t="s">
        <v>6417</v>
      </c>
      <c r="J394" s="12" t="s">
        <v>1549</v>
      </c>
      <c r="K394" s="13" t="s">
        <v>7209</v>
      </c>
    </row>
    <row r="395" spans="1:11" x14ac:dyDescent="0.25">
      <c r="A395" s="3" t="s">
        <v>220</v>
      </c>
      <c r="B395" s="3" t="s">
        <v>2547</v>
      </c>
      <c r="C395" s="3" t="s">
        <v>341</v>
      </c>
      <c r="D395" s="3">
        <v>17.989999999999998</v>
      </c>
      <c r="E395" s="3" t="s">
        <v>2156</v>
      </c>
      <c r="F395" s="3">
        <v>5</v>
      </c>
      <c r="G395" s="3" t="s">
        <v>1392</v>
      </c>
      <c r="H395" s="3">
        <v>17</v>
      </c>
      <c r="I395" s="3" t="s">
        <v>2548</v>
      </c>
      <c r="J395" s="4" t="s">
        <v>2549</v>
      </c>
      <c r="K395" s="8" t="s">
        <v>7208</v>
      </c>
    </row>
    <row r="396" spans="1:11" x14ac:dyDescent="0.25">
      <c r="A396" s="9" t="s">
        <v>6822</v>
      </c>
      <c r="B396" s="9" t="s">
        <v>6823</v>
      </c>
      <c r="C396" s="9" t="s">
        <v>12</v>
      </c>
      <c r="D396" s="9">
        <v>179.99</v>
      </c>
      <c r="E396" s="9" t="s">
        <v>6824</v>
      </c>
      <c r="F396" s="9">
        <v>5</v>
      </c>
      <c r="G396" s="9" t="s">
        <v>1517</v>
      </c>
      <c r="H396" s="9">
        <v>5</v>
      </c>
      <c r="I396" s="9" t="s">
        <v>6825</v>
      </c>
      <c r="J396" s="10" t="s">
        <v>6826</v>
      </c>
      <c r="K396" s="13" t="s">
        <v>7209</v>
      </c>
    </row>
    <row r="397" spans="1:11" x14ac:dyDescent="0.25">
      <c r="A397" s="1" t="s">
        <v>108</v>
      </c>
      <c r="B397" s="1" t="s">
        <v>2768</v>
      </c>
      <c r="C397" s="1" t="s">
        <v>55</v>
      </c>
      <c r="D397" s="1">
        <v>18</v>
      </c>
      <c r="E397" s="1" t="s">
        <v>2673</v>
      </c>
      <c r="F397" s="1">
        <v>5</v>
      </c>
      <c r="G397" s="1" t="s">
        <v>2769</v>
      </c>
      <c r="H397" s="1">
        <v>75</v>
      </c>
      <c r="I397" s="1" t="s">
        <v>2770</v>
      </c>
      <c r="J397" s="2" t="s">
        <v>1413</v>
      </c>
      <c r="K397" s="8" t="s">
        <v>7208</v>
      </c>
    </row>
    <row r="398" spans="1:11" x14ac:dyDescent="0.25">
      <c r="A398" s="9" t="s">
        <v>135</v>
      </c>
      <c r="B398" s="9" t="s">
        <v>5793</v>
      </c>
      <c r="C398" s="9" t="s">
        <v>385</v>
      </c>
      <c r="D398" s="9">
        <v>18</v>
      </c>
      <c r="E398" s="9" t="s">
        <v>5794</v>
      </c>
      <c r="F398" s="9">
        <v>5</v>
      </c>
      <c r="G398" s="9" t="s">
        <v>1121</v>
      </c>
      <c r="H398" s="9">
        <v>3</v>
      </c>
      <c r="I398" s="9" t="s">
        <v>39</v>
      </c>
      <c r="J398" s="10" t="s">
        <v>5795</v>
      </c>
      <c r="K398" s="13" t="s">
        <v>7209</v>
      </c>
    </row>
    <row r="399" spans="1:11" x14ac:dyDescent="0.25">
      <c r="A399" s="3" t="s">
        <v>443</v>
      </c>
      <c r="B399" s="3" t="s">
        <v>3596</v>
      </c>
      <c r="C399" s="3" t="s">
        <v>1404</v>
      </c>
      <c r="D399" s="3">
        <v>18.5</v>
      </c>
      <c r="E399" s="3" t="s">
        <v>546</v>
      </c>
      <c r="F399" s="3">
        <v>5</v>
      </c>
      <c r="G399" s="3" t="s">
        <v>3026</v>
      </c>
      <c r="H399" s="3">
        <v>2</v>
      </c>
      <c r="I399" s="3" t="s">
        <v>3597</v>
      </c>
      <c r="J399" s="4" t="s">
        <v>549</v>
      </c>
      <c r="K399" s="8" t="s">
        <v>7208</v>
      </c>
    </row>
    <row r="400" spans="1:11" x14ac:dyDescent="0.25">
      <c r="A400" s="9" t="s">
        <v>1185</v>
      </c>
      <c r="B400" s="9" t="s">
        <v>7154</v>
      </c>
      <c r="C400" s="9" t="s">
        <v>55</v>
      </c>
      <c r="D400" s="9">
        <v>18.760000000000002</v>
      </c>
      <c r="E400" s="9" t="s">
        <v>7155</v>
      </c>
      <c r="F400" s="9">
        <v>5</v>
      </c>
      <c r="G400" s="9" t="s">
        <v>7156</v>
      </c>
      <c r="H400" s="9">
        <v>227</v>
      </c>
      <c r="I400" s="9" t="s">
        <v>7157</v>
      </c>
      <c r="J400" s="10" t="s">
        <v>177</v>
      </c>
      <c r="K400" s="13" t="s">
        <v>7209</v>
      </c>
    </row>
    <row r="401" spans="1:11" x14ac:dyDescent="0.25">
      <c r="A401" s="9" t="s">
        <v>23</v>
      </c>
      <c r="B401" s="9" t="s">
        <v>6134</v>
      </c>
      <c r="C401" s="9" t="s">
        <v>12</v>
      </c>
      <c r="D401" s="9">
        <v>181.04</v>
      </c>
      <c r="E401" s="9" t="s">
        <v>6135</v>
      </c>
      <c r="F401" s="9">
        <v>5</v>
      </c>
      <c r="G401" s="9" t="s">
        <v>2332</v>
      </c>
      <c r="H401" s="9">
        <v>30</v>
      </c>
      <c r="I401" s="9" t="s">
        <v>6136</v>
      </c>
      <c r="J401" s="10" t="s">
        <v>6137</v>
      </c>
      <c r="K401" s="13" t="s">
        <v>7209</v>
      </c>
    </row>
    <row r="402" spans="1:11" x14ac:dyDescent="0.25">
      <c r="A402" s="3" t="s">
        <v>2339</v>
      </c>
      <c r="B402" s="3" t="s">
        <v>2340</v>
      </c>
      <c r="C402" s="3" t="s">
        <v>55</v>
      </c>
      <c r="D402" s="3">
        <v>21.95</v>
      </c>
      <c r="E402" s="3" t="s">
        <v>1036</v>
      </c>
      <c r="F402" s="3">
        <v>5</v>
      </c>
      <c r="G402" s="3" t="s">
        <v>2341</v>
      </c>
      <c r="H402" s="3"/>
      <c r="I402" s="3" t="s">
        <v>39</v>
      </c>
      <c r="J402" s="4" t="s">
        <v>422</v>
      </c>
      <c r="K402" s="8" t="s">
        <v>7208</v>
      </c>
    </row>
    <row r="403" spans="1:11" x14ac:dyDescent="0.25">
      <c r="A403" s="1" t="s">
        <v>3023</v>
      </c>
      <c r="B403" s="1" t="s">
        <v>3024</v>
      </c>
      <c r="C403" s="1" t="s">
        <v>510</v>
      </c>
      <c r="D403" s="1">
        <v>22.45</v>
      </c>
      <c r="E403" s="1" t="s">
        <v>3025</v>
      </c>
      <c r="F403" s="1">
        <v>5</v>
      </c>
      <c r="G403" s="1" t="s">
        <v>3026</v>
      </c>
      <c r="H403" s="1">
        <v>2</v>
      </c>
      <c r="I403" s="1" t="s">
        <v>3027</v>
      </c>
      <c r="J403" s="2" t="s">
        <v>661</v>
      </c>
      <c r="K403" s="8" t="s">
        <v>7208</v>
      </c>
    </row>
    <row r="404" spans="1:11" x14ac:dyDescent="0.25">
      <c r="A404" s="11" t="s">
        <v>780</v>
      </c>
      <c r="B404" s="11" t="s">
        <v>6623</v>
      </c>
      <c r="C404" s="11" t="s">
        <v>55</v>
      </c>
      <c r="D404" s="11">
        <v>23.01</v>
      </c>
      <c r="E404" s="11" t="s">
        <v>6624</v>
      </c>
      <c r="F404" s="11">
        <v>5</v>
      </c>
      <c r="G404" s="11" t="s">
        <v>6625</v>
      </c>
      <c r="H404" s="11">
        <v>2611</v>
      </c>
      <c r="I404" s="11" t="s">
        <v>6626</v>
      </c>
      <c r="J404" s="12" t="s">
        <v>177</v>
      </c>
      <c r="K404" s="13" t="s">
        <v>7209</v>
      </c>
    </row>
    <row r="405" spans="1:11" x14ac:dyDescent="0.25">
      <c r="A405" s="11" t="s">
        <v>540</v>
      </c>
      <c r="B405" s="11" t="s">
        <v>5734</v>
      </c>
      <c r="C405" s="11" t="s">
        <v>4509</v>
      </c>
      <c r="D405" s="11">
        <v>23.79</v>
      </c>
      <c r="E405" s="11" t="s">
        <v>5735</v>
      </c>
      <c r="F405" s="11">
        <v>5</v>
      </c>
      <c r="G405" s="11" t="s">
        <v>5736</v>
      </c>
      <c r="H405" s="11">
        <v>83</v>
      </c>
      <c r="I405" s="11" t="s">
        <v>5737</v>
      </c>
      <c r="J405" s="12" t="s">
        <v>96</v>
      </c>
      <c r="K405" s="13" t="s">
        <v>7209</v>
      </c>
    </row>
    <row r="406" spans="1:11" x14ac:dyDescent="0.25">
      <c r="A406" s="1" t="s">
        <v>3676</v>
      </c>
      <c r="B406" s="1" t="s">
        <v>3822</v>
      </c>
      <c r="C406" s="1" t="s">
        <v>3823</v>
      </c>
      <c r="D406" s="1">
        <v>23.95</v>
      </c>
      <c r="E406" s="1" t="s">
        <v>3824</v>
      </c>
      <c r="F406" s="1">
        <v>5</v>
      </c>
      <c r="G406" s="1" t="s">
        <v>3825</v>
      </c>
      <c r="H406" s="1">
        <v>23</v>
      </c>
      <c r="I406" s="1" t="s">
        <v>3826</v>
      </c>
      <c r="J406" s="2" t="s">
        <v>3827</v>
      </c>
      <c r="K406" s="8" t="s">
        <v>7208</v>
      </c>
    </row>
    <row r="407" spans="1:11" x14ac:dyDescent="0.25">
      <c r="A407" s="1" t="s">
        <v>540</v>
      </c>
      <c r="B407" s="1" t="s">
        <v>982</v>
      </c>
      <c r="C407" s="1" t="s">
        <v>12</v>
      </c>
      <c r="D407" s="1">
        <v>23.95</v>
      </c>
      <c r="E407" s="1" t="s">
        <v>983</v>
      </c>
      <c r="F407" s="1">
        <v>5</v>
      </c>
      <c r="G407" s="1" t="s">
        <v>984</v>
      </c>
      <c r="H407" s="1">
        <v>655</v>
      </c>
      <c r="I407" s="1" t="s">
        <v>985</v>
      </c>
      <c r="J407" s="2" t="s">
        <v>986</v>
      </c>
      <c r="K407" s="8" t="s">
        <v>7208</v>
      </c>
    </row>
    <row r="408" spans="1:11" x14ac:dyDescent="0.25">
      <c r="A408" s="3" t="s">
        <v>1568</v>
      </c>
      <c r="B408" s="3" t="s">
        <v>1722</v>
      </c>
      <c r="C408" s="3" t="s">
        <v>1723</v>
      </c>
      <c r="D408" s="3">
        <v>25</v>
      </c>
      <c r="E408" s="3" t="s">
        <v>1724</v>
      </c>
      <c r="F408" s="3">
        <v>5</v>
      </c>
      <c r="G408" s="3" t="s">
        <v>1725</v>
      </c>
      <c r="H408" s="3">
        <v>79</v>
      </c>
      <c r="I408" s="3" t="s">
        <v>1726</v>
      </c>
      <c r="J408" s="4" t="s">
        <v>1653</v>
      </c>
      <c r="K408" s="8" t="s">
        <v>7208</v>
      </c>
    </row>
    <row r="409" spans="1:11" x14ac:dyDescent="0.25">
      <c r="A409" s="11" t="s">
        <v>1190</v>
      </c>
      <c r="B409" s="11" t="s">
        <v>6640</v>
      </c>
      <c r="C409" s="11" t="s">
        <v>55</v>
      </c>
      <c r="D409" s="11">
        <v>25</v>
      </c>
      <c r="E409" s="11" t="s">
        <v>4904</v>
      </c>
      <c r="F409" s="11">
        <v>5</v>
      </c>
      <c r="G409" s="11" t="s">
        <v>5606</v>
      </c>
      <c r="H409" s="11">
        <v>8</v>
      </c>
      <c r="I409" s="11" t="s">
        <v>6641</v>
      </c>
      <c r="J409" s="12" t="s">
        <v>2842</v>
      </c>
      <c r="K409" s="13" t="s">
        <v>7209</v>
      </c>
    </row>
    <row r="410" spans="1:11" x14ac:dyDescent="0.25">
      <c r="A410" s="11" t="s">
        <v>4729</v>
      </c>
      <c r="B410" s="11" t="s">
        <v>6962</v>
      </c>
      <c r="C410" s="11" t="s">
        <v>12</v>
      </c>
      <c r="D410" s="11">
        <v>25.74</v>
      </c>
      <c r="E410" s="11" t="s">
        <v>6963</v>
      </c>
      <c r="F410" s="11">
        <v>5</v>
      </c>
      <c r="G410" s="11" t="s">
        <v>2102</v>
      </c>
      <c r="H410" s="11">
        <v>7</v>
      </c>
      <c r="I410" s="11" t="s">
        <v>6964</v>
      </c>
      <c r="J410" s="12" t="s">
        <v>230</v>
      </c>
      <c r="K410" s="13" t="s">
        <v>7209</v>
      </c>
    </row>
    <row r="411" spans="1:11" x14ac:dyDescent="0.25">
      <c r="A411" s="3" t="s">
        <v>319</v>
      </c>
      <c r="B411" s="3" t="s">
        <v>2809</v>
      </c>
      <c r="C411" s="3" t="s">
        <v>12</v>
      </c>
      <c r="D411" s="3">
        <v>26</v>
      </c>
      <c r="E411" s="3" t="s">
        <v>2052</v>
      </c>
      <c r="F411" s="3">
        <v>5</v>
      </c>
      <c r="G411" s="3" t="s">
        <v>1517</v>
      </c>
      <c r="H411" s="3">
        <v>5</v>
      </c>
      <c r="I411" s="3" t="s">
        <v>2810</v>
      </c>
      <c r="J411" s="4" t="s">
        <v>458</v>
      </c>
      <c r="K411" s="8" t="s">
        <v>7208</v>
      </c>
    </row>
    <row r="412" spans="1:11" x14ac:dyDescent="0.25">
      <c r="A412" s="9" t="s">
        <v>525</v>
      </c>
      <c r="B412" s="9" t="s">
        <v>5938</v>
      </c>
      <c r="C412" s="9" t="s">
        <v>55</v>
      </c>
      <c r="D412" s="9">
        <v>27.9</v>
      </c>
      <c r="E412" s="9" t="s">
        <v>355</v>
      </c>
      <c r="F412" s="9">
        <v>5</v>
      </c>
      <c r="G412" s="9" t="s">
        <v>5939</v>
      </c>
      <c r="H412" s="9">
        <v>157</v>
      </c>
      <c r="I412" s="9" t="s">
        <v>5940</v>
      </c>
      <c r="J412" s="10" t="s">
        <v>458</v>
      </c>
      <c r="K412" s="13" t="s">
        <v>7209</v>
      </c>
    </row>
    <row r="413" spans="1:11" x14ac:dyDescent="0.25">
      <c r="A413" s="9" t="s">
        <v>3482</v>
      </c>
      <c r="B413" s="9" t="s">
        <v>5343</v>
      </c>
      <c r="C413" s="9" t="s">
        <v>55</v>
      </c>
      <c r="D413" s="9">
        <v>28.99</v>
      </c>
      <c r="E413" s="9" t="s">
        <v>1354</v>
      </c>
      <c r="F413" s="9">
        <v>5</v>
      </c>
      <c r="G413" s="9" t="s">
        <v>5344</v>
      </c>
      <c r="H413" s="9">
        <v>111</v>
      </c>
      <c r="I413" s="9" t="s">
        <v>5345</v>
      </c>
      <c r="J413" s="10" t="s">
        <v>458</v>
      </c>
      <c r="K413" s="13" t="s">
        <v>7209</v>
      </c>
    </row>
    <row r="414" spans="1:11" x14ac:dyDescent="0.25">
      <c r="A414" s="1" t="s">
        <v>540</v>
      </c>
      <c r="B414" s="1" t="s">
        <v>2159</v>
      </c>
      <c r="C414" s="1" t="s">
        <v>104</v>
      </c>
      <c r="D414" s="1">
        <v>29</v>
      </c>
      <c r="E414" s="1" t="s">
        <v>2160</v>
      </c>
      <c r="F414" s="1">
        <v>5</v>
      </c>
      <c r="G414" s="1" t="s">
        <v>2161</v>
      </c>
      <c r="H414" s="1">
        <v>126</v>
      </c>
      <c r="I414" s="1" t="s">
        <v>2162</v>
      </c>
      <c r="J414" s="2" t="s">
        <v>96</v>
      </c>
      <c r="K414" s="8" t="s">
        <v>7208</v>
      </c>
    </row>
    <row r="415" spans="1:11" x14ac:dyDescent="0.25">
      <c r="A415" s="3" t="s">
        <v>220</v>
      </c>
      <c r="B415" s="3" t="s">
        <v>798</v>
      </c>
      <c r="C415" s="3" t="s">
        <v>12</v>
      </c>
      <c r="D415" s="3">
        <v>29.49</v>
      </c>
      <c r="E415" s="3" t="s">
        <v>799</v>
      </c>
      <c r="F415" s="3">
        <v>5</v>
      </c>
      <c r="G415" s="3" t="s">
        <v>800</v>
      </c>
      <c r="H415" s="3">
        <v>45</v>
      </c>
      <c r="I415" s="3" t="s">
        <v>801</v>
      </c>
      <c r="J415" s="4" t="s">
        <v>802</v>
      </c>
      <c r="K415" s="8" t="s">
        <v>7208</v>
      </c>
    </row>
    <row r="416" spans="1:11" x14ac:dyDescent="0.25">
      <c r="A416" s="1" t="s">
        <v>1952</v>
      </c>
      <c r="B416" s="1" t="s">
        <v>3400</v>
      </c>
      <c r="C416" s="1" t="s">
        <v>510</v>
      </c>
      <c r="D416" s="1">
        <v>29.5</v>
      </c>
      <c r="E416" s="1" t="s">
        <v>3401</v>
      </c>
      <c r="F416" s="1">
        <v>5</v>
      </c>
      <c r="G416" s="1" t="s">
        <v>2102</v>
      </c>
      <c r="H416" s="1">
        <v>7</v>
      </c>
      <c r="I416" s="1" t="s">
        <v>3402</v>
      </c>
      <c r="J416" s="2" t="s">
        <v>1653</v>
      </c>
      <c r="K416" s="8" t="s">
        <v>7208</v>
      </c>
    </row>
    <row r="417" spans="1:11" x14ac:dyDescent="0.25">
      <c r="A417" s="11" t="s">
        <v>1607</v>
      </c>
      <c r="B417" s="11" t="s">
        <v>4275</v>
      </c>
      <c r="C417" s="11" t="s">
        <v>12</v>
      </c>
      <c r="D417" s="11">
        <v>29.99</v>
      </c>
      <c r="E417" s="11" t="s">
        <v>61</v>
      </c>
      <c r="F417" s="11">
        <v>5</v>
      </c>
      <c r="G417" s="11" t="s">
        <v>1392</v>
      </c>
      <c r="H417" s="11">
        <v>17</v>
      </c>
      <c r="I417" s="11" t="s">
        <v>4276</v>
      </c>
      <c r="J417" s="12" t="s">
        <v>458</v>
      </c>
      <c r="K417" s="13" t="s">
        <v>7209</v>
      </c>
    </row>
    <row r="418" spans="1:11" x14ac:dyDescent="0.25">
      <c r="A418" s="11" t="s">
        <v>807</v>
      </c>
      <c r="B418" s="11" t="s">
        <v>3968</v>
      </c>
      <c r="C418" s="11" t="s">
        <v>55</v>
      </c>
      <c r="D418" s="11">
        <v>29.99</v>
      </c>
      <c r="E418" s="11" t="s">
        <v>37</v>
      </c>
      <c r="F418" s="11">
        <v>5</v>
      </c>
      <c r="G418" s="11" t="s">
        <v>3969</v>
      </c>
      <c r="H418" s="11">
        <v>384</v>
      </c>
      <c r="I418" s="11" t="s">
        <v>3970</v>
      </c>
      <c r="J418" s="12" t="s">
        <v>458</v>
      </c>
      <c r="K418" s="13" t="s">
        <v>7209</v>
      </c>
    </row>
    <row r="419" spans="1:11" x14ac:dyDescent="0.25">
      <c r="A419" s="3" t="s">
        <v>91</v>
      </c>
      <c r="B419" s="3" t="s">
        <v>2051</v>
      </c>
      <c r="C419" s="3" t="s">
        <v>12</v>
      </c>
      <c r="D419" s="3">
        <v>30.99</v>
      </c>
      <c r="E419" s="3" t="s">
        <v>445</v>
      </c>
      <c r="F419" s="3">
        <v>5</v>
      </c>
      <c r="G419" s="3" t="s">
        <v>3742</v>
      </c>
      <c r="H419" s="3">
        <v>68</v>
      </c>
      <c r="I419" s="3" t="s">
        <v>3743</v>
      </c>
      <c r="J419" s="4" t="s">
        <v>225</v>
      </c>
      <c r="K419" s="8" t="s">
        <v>7208</v>
      </c>
    </row>
    <row r="420" spans="1:11" x14ac:dyDescent="0.25">
      <c r="A420" s="11" t="s">
        <v>1190</v>
      </c>
      <c r="B420" s="11" t="s">
        <v>4687</v>
      </c>
      <c r="C420" s="11" t="s">
        <v>55</v>
      </c>
      <c r="D420" s="11">
        <v>31.99</v>
      </c>
      <c r="E420" s="11" t="s">
        <v>4688</v>
      </c>
      <c r="F420" s="11">
        <v>5</v>
      </c>
      <c r="G420" s="11" t="s">
        <v>4689</v>
      </c>
      <c r="H420" s="11">
        <v>56</v>
      </c>
      <c r="I420" s="11" t="s">
        <v>4690</v>
      </c>
      <c r="J420" s="12" t="s">
        <v>76</v>
      </c>
      <c r="K420" s="13" t="s">
        <v>7209</v>
      </c>
    </row>
    <row r="421" spans="1:11" x14ac:dyDescent="0.25">
      <c r="A421" s="11" t="s">
        <v>1039</v>
      </c>
      <c r="B421" s="11" t="s">
        <v>4100</v>
      </c>
      <c r="C421" s="11" t="s">
        <v>12</v>
      </c>
      <c r="D421" s="11">
        <v>32.5</v>
      </c>
      <c r="E421" s="11" t="s">
        <v>4101</v>
      </c>
      <c r="F421" s="11">
        <v>5</v>
      </c>
      <c r="G421" s="11" t="s">
        <v>4102</v>
      </c>
      <c r="H421" s="11">
        <v>372</v>
      </c>
      <c r="I421" s="11" t="s">
        <v>4103</v>
      </c>
      <c r="J421" s="12" t="s">
        <v>96</v>
      </c>
      <c r="K421" s="13" t="s">
        <v>7209</v>
      </c>
    </row>
    <row r="422" spans="1:11" x14ac:dyDescent="0.25">
      <c r="A422" s="1" t="s">
        <v>53</v>
      </c>
      <c r="B422" s="1" t="s">
        <v>3106</v>
      </c>
      <c r="C422" s="1" t="s">
        <v>55</v>
      </c>
      <c r="D422" s="1">
        <v>33</v>
      </c>
      <c r="E422" s="1" t="s">
        <v>867</v>
      </c>
      <c r="F422" s="1">
        <v>5</v>
      </c>
      <c r="G422" s="1" t="s">
        <v>3107</v>
      </c>
      <c r="H422" s="1">
        <v>18</v>
      </c>
      <c r="I422" s="1" t="s">
        <v>3108</v>
      </c>
      <c r="J422" s="2" t="s">
        <v>225</v>
      </c>
      <c r="K422" s="8" t="s">
        <v>7208</v>
      </c>
    </row>
    <row r="423" spans="1:11" x14ac:dyDescent="0.25">
      <c r="A423" s="9" t="s">
        <v>162</v>
      </c>
      <c r="B423" s="9" t="s">
        <v>5586</v>
      </c>
      <c r="C423" s="9" t="s">
        <v>55</v>
      </c>
      <c r="D423" s="9">
        <v>33.369999999999997</v>
      </c>
      <c r="E423" s="9" t="s">
        <v>5587</v>
      </c>
      <c r="F423" s="9">
        <v>5</v>
      </c>
      <c r="G423" s="9" t="s">
        <v>5588</v>
      </c>
      <c r="H423" s="9">
        <v>400</v>
      </c>
      <c r="I423" s="9" t="s">
        <v>5589</v>
      </c>
      <c r="J423" s="10" t="s">
        <v>177</v>
      </c>
      <c r="K423" s="13" t="s">
        <v>7209</v>
      </c>
    </row>
    <row r="424" spans="1:11" x14ac:dyDescent="0.25">
      <c r="A424" s="9" t="s">
        <v>1190</v>
      </c>
      <c r="B424" s="9" t="s">
        <v>6447</v>
      </c>
      <c r="C424" s="9" t="s">
        <v>55</v>
      </c>
      <c r="D424" s="9">
        <v>34.99</v>
      </c>
      <c r="E424" s="9" t="s">
        <v>1107</v>
      </c>
      <c r="F424" s="9">
        <v>5</v>
      </c>
      <c r="G424" s="9" t="s">
        <v>6448</v>
      </c>
      <c r="H424" s="9">
        <v>31</v>
      </c>
      <c r="I424" s="9" t="s">
        <v>6449</v>
      </c>
      <c r="J424" s="10" t="s">
        <v>280</v>
      </c>
      <c r="K424" s="13" t="s">
        <v>7209</v>
      </c>
    </row>
    <row r="425" spans="1:11" x14ac:dyDescent="0.25">
      <c r="A425" s="9" t="s">
        <v>135</v>
      </c>
      <c r="B425" s="9" t="s">
        <v>5596</v>
      </c>
      <c r="C425" s="9" t="s">
        <v>510</v>
      </c>
      <c r="D425" s="9">
        <v>35.99</v>
      </c>
      <c r="E425" s="9" t="s">
        <v>3994</v>
      </c>
      <c r="F425" s="9">
        <v>5</v>
      </c>
      <c r="G425" s="9" t="s">
        <v>2225</v>
      </c>
      <c r="H425" s="9">
        <v>27</v>
      </c>
      <c r="I425" s="9" t="s">
        <v>5597</v>
      </c>
      <c r="J425" s="10" t="s">
        <v>4443</v>
      </c>
      <c r="K425" s="13" t="s">
        <v>7209</v>
      </c>
    </row>
    <row r="426" spans="1:11" x14ac:dyDescent="0.25">
      <c r="A426" s="11" t="s">
        <v>53</v>
      </c>
      <c r="B426" s="11" t="s">
        <v>4164</v>
      </c>
      <c r="C426" s="11" t="s">
        <v>55</v>
      </c>
      <c r="D426" s="11">
        <v>35.99</v>
      </c>
      <c r="E426" s="11" t="s">
        <v>1427</v>
      </c>
      <c r="F426" s="11">
        <v>5</v>
      </c>
      <c r="G426" s="11" t="s">
        <v>3783</v>
      </c>
      <c r="H426" s="11">
        <v>221</v>
      </c>
      <c r="I426" s="11" t="s">
        <v>4165</v>
      </c>
      <c r="J426" s="12" t="s">
        <v>2571</v>
      </c>
      <c r="K426" s="13" t="s">
        <v>7209</v>
      </c>
    </row>
    <row r="427" spans="1:11" x14ac:dyDescent="0.25">
      <c r="A427" s="9" t="s">
        <v>1190</v>
      </c>
      <c r="B427" s="9" t="s">
        <v>5153</v>
      </c>
      <c r="C427" s="9" t="s">
        <v>55</v>
      </c>
      <c r="D427" s="9">
        <v>36.99</v>
      </c>
      <c r="E427" s="9" t="s">
        <v>4387</v>
      </c>
      <c r="F427" s="9">
        <v>5</v>
      </c>
      <c r="G427" s="9" t="s">
        <v>2102</v>
      </c>
      <c r="H427" s="9">
        <v>7</v>
      </c>
      <c r="I427" s="9" t="s">
        <v>5154</v>
      </c>
      <c r="J427" s="10" t="s">
        <v>458</v>
      </c>
      <c r="K427" s="13" t="s">
        <v>7209</v>
      </c>
    </row>
    <row r="428" spans="1:11" x14ac:dyDescent="0.25">
      <c r="A428" s="9" t="s">
        <v>525</v>
      </c>
      <c r="B428" s="9" t="s">
        <v>5605</v>
      </c>
      <c r="C428" s="9" t="s">
        <v>55</v>
      </c>
      <c r="D428" s="9">
        <v>38.25</v>
      </c>
      <c r="E428" s="9" t="s">
        <v>4984</v>
      </c>
      <c r="F428" s="9">
        <v>5</v>
      </c>
      <c r="G428" s="9" t="s">
        <v>5606</v>
      </c>
      <c r="H428" s="9">
        <v>8</v>
      </c>
      <c r="I428" s="9" t="s">
        <v>5607</v>
      </c>
      <c r="J428" s="10" t="s">
        <v>5608</v>
      </c>
      <c r="K428" s="13" t="s">
        <v>7209</v>
      </c>
    </row>
    <row r="429" spans="1:11" x14ac:dyDescent="0.25">
      <c r="A429" s="9" t="s">
        <v>162</v>
      </c>
      <c r="B429" s="9" t="s">
        <v>4642</v>
      </c>
      <c r="C429" s="9" t="s">
        <v>55</v>
      </c>
      <c r="D429" s="9">
        <v>38.99</v>
      </c>
      <c r="E429" s="9" t="s">
        <v>1205</v>
      </c>
      <c r="F429" s="9">
        <v>5</v>
      </c>
      <c r="G429" s="9" t="s">
        <v>20</v>
      </c>
      <c r="H429" s="9">
        <v>40</v>
      </c>
      <c r="I429" s="9" t="s">
        <v>4643</v>
      </c>
      <c r="J429" s="10" t="s">
        <v>225</v>
      </c>
      <c r="K429" s="13" t="s">
        <v>7209</v>
      </c>
    </row>
    <row r="430" spans="1:11" x14ac:dyDescent="0.25">
      <c r="A430" s="3" t="s">
        <v>108</v>
      </c>
      <c r="B430" s="3" t="s">
        <v>3665</v>
      </c>
      <c r="C430" s="3" t="s">
        <v>55</v>
      </c>
      <c r="D430" s="3">
        <v>39.99</v>
      </c>
      <c r="E430" s="3" t="s">
        <v>73</v>
      </c>
      <c r="F430" s="3">
        <v>5</v>
      </c>
      <c r="G430" s="3" t="s">
        <v>3666</v>
      </c>
      <c r="H430" s="3">
        <v>32</v>
      </c>
      <c r="I430" s="3" t="s">
        <v>3667</v>
      </c>
      <c r="J430" s="4" t="s">
        <v>280</v>
      </c>
      <c r="K430" s="8" t="s">
        <v>7208</v>
      </c>
    </row>
    <row r="431" spans="1:11" x14ac:dyDescent="0.25">
      <c r="A431" s="11" t="s">
        <v>135</v>
      </c>
      <c r="B431" s="11" t="s">
        <v>4906</v>
      </c>
      <c r="C431" s="11" t="s">
        <v>55</v>
      </c>
      <c r="D431" s="11">
        <v>39.99</v>
      </c>
      <c r="E431" s="11" t="s">
        <v>73</v>
      </c>
      <c r="F431" s="11">
        <v>5</v>
      </c>
      <c r="G431" s="11" t="s">
        <v>3107</v>
      </c>
      <c r="H431" s="11">
        <v>18</v>
      </c>
      <c r="I431" s="11" t="s">
        <v>4907</v>
      </c>
      <c r="J431" s="12" t="s">
        <v>4908</v>
      </c>
      <c r="K431" s="13" t="s">
        <v>7209</v>
      </c>
    </row>
    <row r="432" spans="1:11" x14ac:dyDescent="0.25">
      <c r="A432" s="11" t="s">
        <v>1829</v>
      </c>
      <c r="B432" s="11" t="s">
        <v>6615</v>
      </c>
      <c r="C432" s="11" t="s">
        <v>55</v>
      </c>
      <c r="D432" s="11">
        <v>39.99</v>
      </c>
      <c r="E432" s="11" t="s">
        <v>73</v>
      </c>
      <c r="F432" s="11">
        <v>5</v>
      </c>
      <c r="G432" s="11" t="s">
        <v>3825</v>
      </c>
      <c r="H432" s="11">
        <v>23</v>
      </c>
      <c r="I432" s="11" t="s">
        <v>6616</v>
      </c>
      <c r="J432" s="12" t="s">
        <v>225</v>
      </c>
      <c r="K432" s="13" t="s">
        <v>7209</v>
      </c>
    </row>
    <row r="433" spans="1:11" x14ac:dyDescent="0.25">
      <c r="A433" s="3" t="s">
        <v>327</v>
      </c>
      <c r="B433" s="3" t="s">
        <v>2572</v>
      </c>
      <c r="C433" s="3" t="s">
        <v>55</v>
      </c>
      <c r="D433" s="3">
        <v>40</v>
      </c>
      <c r="E433" s="3" t="s">
        <v>2076</v>
      </c>
      <c r="F433" s="3">
        <v>5</v>
      </c>
      <c r="G433" s="3" t="s">
        <v>2573</v>
      </c>
      <c r="H433" s="3">
        <v>1</v>
      </c>
      <c r="I433" s="3" t="s">
        <v>39</v>
      </c>
      <c r="J433" s="4" t="s">
        <v>2574</v>
      </c>
      <c r="K433" s="8" t="s">
        <v>7208</v>
      </c>
    </row>
    <row r="434" spans="1:11" x14ac:dyDescent="0.25">
      <c r="A434" s="1" t="s">
        <v>300</v>
      </c>
      <c r="B434" s="1" t="s">
        <v>301</v>
      </c>
      <c r="C434" s="1" t="s">
        <v>12</v>
      </c>
      <c r="D434" s="1">
        <v>42.99</v>
      </c>
      <c r="E434" s="1" t="s">
        <v>302</v>
      </c>
      <c r="F434" s="1">
        <v>5</v>
      </c>
      <c r="G434" s="1" t="s">
        <v>303</v>
      </c>
      <c r="H434" s="1">
        <v>243</v>
      </c>
      <c r="I434" s="1" t="s">
        <v>304</v>
      </c>
      <c r="J434" s="2" t="s">
        <v>219</v>
      </c>
      <c r="K434" s="8" t="s">
        <v>7208</v>
      </c>
    </row>
    <row r="435" spans="1:11" x14ac:dyDescent="0.25">
      <c r="A435" s="11" t="s">
        <v>1190</v>
      </c>
      <c r="B435" s="11" t="s">
        <v>6054</v>
      </c>
      <c r="C435" s="11" t="s">
        <v>12</v>
      </c>
      <c r="D435" s="11">
        <v>43</v>
      </c>
      <c r="E435" s="11" t="s">
        <v>1454</v>
      </c>
      <c r="F435" s="11">
        <v>5</v>
      </c>
      <c r="G435" s="11" t="s">
        <v>3666</v>
      </c>
      <c r="H435" s="11">
        <v>32</v>
      </c>
      <c r="I435" s="11" t="s">
        <v>6055</v>
      </c>
      <c r="J435" s="12" t="s">
        <v>458</v>
      </c>
      <c r="K435" s="13" t="s">
        <v>7209</v>
      </c>
    </row>
    <row r="436" spans="1:11" x14ac:dyDescent="0.25">
      <c r="A436" s="1" t="s">
        <v>113</v>
      </c>
      <c r="B436" s="1" t="s">
        <v>1956</v>
      </c>
      <c r="C436" s="1" t="s">
        <v>55</v>
      </c>
      <c r="D436" s="1">
        <v>43.82</v>
      </c>
      <c r="E436" s="1" t="s">
        <v>1957</v>
      </c>
      <c r="F436" s="1">
        <v>5</v>
      </c>
      <c r="G436" s="1" t="s">
        <v>1958</v>
      </c>
      <c r="H436" s="1">
        <v>20</v>
      </c>
      <c r="I436" s="1" t="s">
        <v>1959</v>
      </c>
      <c r="J436" s="2" t="s">
        <v>1960</v>
      </c>
      <c r="K436" s="8" t="s">
        <v>7208</v>
      </c>
    </row>
    <row r="437" spans="1:11" x14ac:dyDescent="0.25">
      <c r="A437" s="11" t="s">
        <v>1190</v>
      </c>
      <c r="B437" s="11" t="s">
        <v>4842</v>
      </c>
      <c r="C437" s="11" t="s">
        <v>55</v>
      </c>
      <c r="D437" s="11">
        <v>44.49</v>
      </c>
      <c r="E437" s="11" t="s">
        <v>2328</v>
      </c>
      <c r="F437" s="11">
        <v>5</v>
      </c>
      <c r="G437" s="11" t="s">
        <v>493</v>
      </c>
      <c r="H437" s="11">
        <v>4</v>
      </c>
      <c r="I437" s="11" t="s">
        <v>4843</v>
      </c>
      <c r="J437" s="12" t="s">
        <v>448</v>
      </c>
      <c r="K437" s="13" t="s">
        <v>7209</v>
      </c>
    </row>
    <row r="438" spans="1:11" x14ac:dyDescent="0.25">
      <c r="A438" s="3" t="s">
        <v>599</v>
      </c>
      <c r="B438" s="3" t="s">
        <v>3061</v>
      </c>
      <c r="C438" s="3" t="s">
        <v>12</v>
      </c>
      <c r="D438" s="3">
        <v>44.99</v>
      </c>
      <c r="E438" s="3" t="s">
        <v>974</v>
      </c>
      <c r="F438" s="3">
        <v>5</v>
      </c>
      <c r="G438" s="3" t="s">
        <v>3062</v>
      </c>
      <c r="H438" s="3">
        <v>14</v>
      </c>
      <c r="I438" s="3" t="s">
        <v>3063</v>
      </c>
      <c r="J438" s="4" t="s">
        <v>151</v>
      </c>
      <c r="K438" s="8" t="s">
        <v>7208</v>
      </c>
    </row>
    <row r="439" spans="1:11" x14ac:dyDescent="0.25">
      <c r="A439" s="11" t="s">
        <v>525</v>
      </c>
      <c r="B439" s="11" t="s">
        <v>4109</v>
      </c>
      <c r="C439" s="11" t="s">
        <v>55</v>
      </c>
      <c r="D439" s="11">
        <v>45.95</v>
      </c>
      <c r="E439" s="11" t="s">
        <v>4110</v>
      </c>
      <c r="F439" s="11">
        <v>5</v>
      </c>
      <c r="G439" s="11" t="s">
        <v>4111</v>
      </c>
      <c r="H439" s="11">
        <v>578</v>
      </c>
      <c r="I439" s="11" t="s">
        <v>4112</v>
      </c>
      <c r="J439" s="12" t="s">
        <v>4113</v>
      </c>
      <c r="K439" s="13" t="s">
        <v>7209</v>
      </c>
    </row>
    <row r="440" spans="1:11" x14ac:dyDescent="0.25">
      <c r="A440" s="9" t="s">
        <v>525</v>
      </c>
      <c r="B440" s="9" t="s">
        <v>6274</v>
      </c>
      <c r="C440" s="9" t="s">
        <v>55</v>
      </c>
      <c r="D440" s="9">
        <v>46.99</v>
      </c>
      <c r="E440" s="9" t="s">
        <v>6275</v>
      </c>
      <c r="F440" s="9">
        <v>5</v>
      </c>
      <c r="G440" s="9" t="s">
        <v>359</v>
      </c>
      <c r="H440" s="9">
        <v>15</v>
      </c>
      <c r="I440" s="9" t="s">
        <v>6276</v>
      </c>
      <c r="J440" s="10" t="s">
        <v>661</v>
      </c>
      <c r="K440" s="13" t="s">
        <v>7209</v>
      </c>
    </row>
    <row r="441" spans="1:11" x14ac:dyDescent="0.25">
      <c r="A441" s="3" t="s">
        <v>71</v>
      </c>
      <c r="B441" s="3" t="s">
        <v>555</v>
      </c>
      <c r="C441" s="3" t="s">
        <v>12</v>
      </c>
      <c r="D441" s="3">
        <v>49.99</v>
      </c>
      <c r="E441" s="3" t="s">
        <v>623</v>
      </c>
      <c r="F441" s="3">
        <v>5</v>
      </c>
      <c r="G441" s="3" t="s">
        <v>991</v>
      </c>
      <c r="H441" s="3">
        <v>6</v>
      </c>
      <c r="I441" s="3" t="s">
        <v>39</v>
      </c>
      <c r="J441" s="4" t="s">
        <v>219</v>
      </c>
      <c r="K441" s="8" t="s">
        <v>7208</v>
      </c>
    </row>
    <row r="442" spans="1:11" x14ac:dyDescent="0.25">
      <c r="A442" s="9" t="s">
        <v>17</v>
      </c>
      <c r="B442" s="9" t="s">
        <v>4291</v>
      </c>
      <c r="C442" s="9" t="s">
        <v>12</v>
      </c>
      <c r="D442" s="9">
        <v>49.99</v>
      </c>
      <c r="E442" s="9" t="s">
        <v>623</v>
      </c>
      <c r="F442" s="9">
        <v>5</v>
      </c>
      <c r="G442" s="9" t="s">
        <v>800</v>
      </c>
      <c r="H442" s="9">
        <v>45</v>
      </c>
      <c r="I442" s="9" t="s">
        <v>4292</v>
      </c>
      <c r="J442" s="10" t="s">
        <v>3220</v>
      </c>
      <c r="K442" s="13" t="s">
        <v>7209</v>
      </c>
    </row>
    <row r="443" spans="1:11" x14ac:dyDescent="0.25">
      <c r="A443" s="11" t="s">
        <v>4780</v>
      </c>
      <c r="B443" s="11" t="s">
        <v>4781</v>
      </c>
      <c r="C443" s="11" t="s">
        <v>55</v>
      </c>
      <c r="D443" s="11">
        <v>49.99</v>
      </c>
      <c r="E443" s="11" t="s">
        <v>623</v>
      </c>
      <c r="F443" s="11">
        <v>5</v>
      </c>
      <c r="G443" s="11" t="s">
        <v>1309</v>
      </c>
      <c r="H443" s="11">
        <v>24</v>
      </c>
      <c r="I443" s="11" t="s">
        <v>4782</v>
      </c>
      <c r="J443" s="12" t="s">
        <v>4783</v>
      </c>
      <c r="K443" s="13" t="s">
        <v>7209</v>
      </c>
    </row>
    <row r="444" spans="1:11" x14ac:dyDescent="0.25">
      <c r="A444" s="3" t="s">
        <v>113</v>
      </c>
      <c r="B444" s="3" t="s">
        <v>2206</v>
      </c>
      <c r="C444" s="3" t="s">
        <v>12</v>
      </c>
      <c r="D444" s="3">
        <v>49.99</v>
      </c>
      <c r="E444" s="3" t="s">
        <v>148</v>
      </c>
      <c r="F444" s="3">
        <v>5</v>
      </c>
      <c r="G444" s="3" t="s">
        <v>2207</v>
      </c>
      <c r="H444" s="3">
        <v>69</v>
      </c>
      <c r="I444" s="3" t="s">
        <v>2208</v>
      </c>
      <c r="J444" s="4" t="s">
        <v>2209</v>
      </c>
      <c r="K444" s="8" t="s">
        <v>7208</v>
      </c>
    </row>
    <row r="445" spans="1:11" x14ac:dyDescent="0.25">
      <c r="A445" s="1" t="s">
        <v>599</v>
      </c>
      <c r="B445" s="1" t="s">
        <v>600</v>
      </c>
      <c r="C445" s="1" t="s">
        <v>12</v>
      </c>
      <c r="D445" s="1">
        <v>49.99</v>
      </c>
      <c r="E445" s="1" t="s">
        <v>148</v>
      </c>
      <c r="F445" s="1">
        <v>5</v>
      </c>
      <c r="G445" s="1" t="s">
        <v>601</v>
      </c>
      <c r="H445" s="1">
        <v>127</v>
      </c>
      <c r="I445" s="1" t="s">
        <v>602</v>
      </c>
      <c r="J445" s="2" t="s">
        <v>280</v>
      </c>
      <c r="K445" s="8" t="s">
        <v>7208</v>
      </c>
    </row>
    <row r="446" spans="1:11" x14ac:dyDescent="0.25">
      <c r="A446" s="1" t="s">
        <v>71</v>
      </c>
      <c r="B446" s="1" t="s">
        <v>1660</v>
      </c>
      <c r="C446" s="1" t="s">
        <v>12</v>
      </c>
      <c r="D446" s="1">
        <v>49.99</v>
      </c>
      <c r="E446" s="1" t="s">
        <v>148</v>
      </c>
      <c r="F446" s="1">
        <v>5</v>
      </c>
      <c r="G446" s="1" t="s">
        <v>1661</v>
      </c>
      <c r="H446" s="1">
        <v>25</v>
      </c>
      <c r="I446" s="1" t="s">
        <v>1662</v>
      </c>
      <c r="J446" s="2" t="s">
        <v>1663</v>
      </c>
      <c r="K446" s="8" t="s">
        <v>7208</v>
      </c>
    </row>
    <row r="447" spans="1:11" x14ac:dyDescent="0.25">
      <c r="A447" s="3" t="s">
        <v>71</v>
      </c>
      <c r="B447" s="3" t="s">
        <v>358</v>
      </c>
      <c r="C447" s="3" t="s">
        <v>12</v>
      </c>
      <c r="D447" s="3">
        <v>49.99</v>
      </c>
      <c r="E447" s="3" t="s">
        <v>148</v>
      </c>
      <c r="F447" s="3">
        <v>5</v>
      </c>
      <c r="G447" s="3" t="s">
        <v>359</v>
      </c>
      <c r="H447" s="3">
        <v>15</v>
      </c>
      <c r="I447" s="3" t="s">
        <v>360</v>
      </c>
      <c r="J447" s="4" t="s">
        <v>285</v>
      </c>
      <c r="K447" s="8" t="s">
        <v>7208</v>
      </c>
    </row>
    <row r="448" spans="1:11" x14ac:dyDescent="0.25">
      <c r="A448" s="3" t="s">
        <v>327</v>
      </c>
      <c r="B448" s="3" t="s">
        <v>2492</v>
      </c>
      <c r="C448" s="3" t="s">
        <v>12</v>
      </c>
      <c r="D448" s="3">
        <v>49.99</v>
      </c>
      <c r="E448" s="3" t="s">
        <v>148</v>
      </c>
      <c r="F448" s="3">
        <v>5</v>
      </c>
      <c r="G448" s="3" t="s">
        <v>1392</v>
      </c>
      <c r="H448" s="3">
        <v>17</v>
      </c>
      <c r="I448" s="3" t="s">
        <v>2493</v>
      </c>
      <c r="J448" s="4" t="s">
        <v>225</v>
      </c>
      <c r="K448" s="8" t="s">
        <v>7208</v>
      </c>
    </row>
    <row r="449" spans="1:11" x14ac:dyDescent="0.25">
      <c r="A449" s="9" t="s">
        <v>113</v>
      </c>
      <c r="B449" s="9" t="s">
        <v>4874</v>
      </c>
      <c r="C449" s="9" t="s">
        <v>12</v>
      </c>
      <c r="D449" s="9">
        <v>49.99</v>
      </c>
      <c r="E449" s="9" t="s">
        <v>148</v>
      </c>
      <c r="F449" s="9">
        <v>5</v>
      </c>
      <c r="G449" s="9" t="s">
        <v>4875</v>
      </c>
      <c r="H449" s="9">
        <v>43</v>
      </c>
      <c r="I449" s="9" t="s">
        <v>4876</v>
      </c>
      <c r="J449" s="10" t="s">
        <v>276</v>
      </c>
      <c r="K449" s="13" t="s">
        <v>7209</v>
      </c>
    </row>
    <row r="450" spans="1:11" x14ac:dyDescent="0.25">
      <c r="A450" s="9" t="s">
        <v>1829</v>
      </c>
      <c r="B450" s="9" t="s">
        <v>5645</v>
      </c>
      <c r="C450" s="9" t="s">
        <v>55</v>
      </c>
      <c r="D450" s="9">
        <v>49.99</v>
      </c>
      <c r="E450" s="9" t="s">
        <v>148</v>
      </c>
      <c r="F450" s="9">
        <v>5</v>
      </c>
      <c r="G450" s="9" t="s">
        <v>5646</v>
      </c>
      <c r="H450" s="9">
        <v>21</v>
      </c>
      <c r="I450" s="9" t="s">
        <v>5647</v>
      </c>
      <c r="J450" s="10" t="s">
        <v>151</v>
      </c>
      <c r="K450" s="13" t="s">
        <v>7209</v>
      </c>
    </row>
    <row r="451" spans="1:11" x14ac:dyDescent="0.25">
      <c r="A451" s="1" t="s">
        <v>162</v>
      </c>
      <c r="B451" s="1" t="s">
        <v>1119</v>
      </c>
      <c r="C451" s="1" t="s">
        <v>55</v>
      </c>
      <c r="D451" s="1">
        <v>5.99</v>
      </c>
      <c r="E451" s="1" t="s">
        <v>1120</v>
      </c>
      <c r="F451" s="1">
        <v>5</v>
      </c>
      <c r="G451" s="1" t="s">
        <v>1121</v>
      </c>
      <c r="H451" s="1">
        <v>3</v>
      </c>
      <c r="I451" s="1" t="s">
        <v>1122</v>
      </c>
      <c r="J451" s="2" t="s">
        <v>1123</v>
      </c>
      <c r="K451" s="8" t="s">
        <v>7208</v>
      </c>
    </row>
    <row r="452" spans="1:11" x14ac:dyDescent="0.25">
      <c r="A452" s="9" t="s">
        <v>113</v>
      </c>
      <c r="B452" s="9" t="s">
        <v>4714</v>
      </c>
      <c r="C452" s="9" t="s">
        <v>55</v>
      </c>
      <c r="D452" s="9">
        <v>52.99</v>
      </c>
      <c r="E452" s="9" t="s">
        <v>1806</v>
      </c>
      <c r="F452" s="9">
        <v>5</v>
      </c>
      <c r="G452" s="9" t="s">
        <v>3796</v>
      </c>
      <c r="H452" s="9">
        <v>34</v>
      </c>
      <c r="I452" s="9" t="s">
        <v>4715</v>
      </c>
      <c r="J452" s="10" t="s">
        <v>276</v>
      </c>
      <c r="K452" s="13" t="s">
        <v>7209</v>
      </c>
    </row>
    <row r="453" spans="1:11" x14ac:dyDescent="0.25">
      <c r="A453" s="1" t="s">
        <v>113</v>
      </c>
      <c r="B453" s="1" t="s">
        <v>272</v>
      </c>
      <c r="C453" s="1" t="s">
        <v>12</v>
      </c>
      <c r="D453" s="1">
        <v>54.99</v>
      </c>
      <c r="E453" s="1" t="s">
        <v>273</v>
      </c>
      <c r="F453" s="1">
        <v>5</v>
      </c>
      <c r="G453" s="1" t="s">
        <v>274</v>
      </c>
      <c r="H453" s="1">
        <v>60</v>
      </c>
      <c r="I453" s="1" t="s">
        <v>275</v>
      </c>
      <c r="J453" s="2" t="s">
        <v>276</v>
      </c>
      <c r="K453" s="8" t="s">
        <v>7208</v>
      </c>
    </row>
    <row r="454" spans="1:11" x14ac:dyDescent="0.25">
      <c r="A454" s="9" t="s">
        <v>162</v>
      </c>
      <c r="B454" s="9" t="s">
        <v>6405</v>
      </c>
      <c r="C454" s="9" t="s">
        <v>12</v>
      </c>
      <c r="D454" s="9">
        <v>55.15</v>
      </c>
      <c r="E454" s="9" t="s">
        <v>6406</v>
      </c>
      <c r="F454" s="9">
        <v>5</v>
      </c>
      <c r="G454" s="9" t="s">
        <v>6407</v>
      </c>
      <c r="H454" s="9">
        <v>64</v>
      </c>
      <c r="I454" s="9" t="s">
        <v>6408</v>
      </c>
      <c r="J454" s="10" t="s">
        <v>177</v>
      </c>
      <c r="K454" s="13" t="s">
        <v>7209</v>
      </c>
    </row>
    <row r="455" spans="1:11" x14ac:dyDescent="0.25">
      <c r="A455" s="1" t="s">
        <v>10</v>
      </c>
      <c r="B455" s="1" t="s">
        <v>1668</v>
      </c>
      <c r="C455" s="1" t="s">
        <v>12</v>
      </c>
      <c r="D455" s="1">
        <v>55.99</v>
      </c>
      <c r="E455" s="1" t="s">
        <v>376</v>
      </c>
      <c r="F455" s="1">
        <v>5</v>
      </c>
      <c r="G455" s="1" t="s">
        <v>1669</v>
      </c>
      <c r="H455" s="1">
        <v>80</v>
      </c>
      <c r="I455" s="1" t="s">
        <v>1670</v>
      </c>
      <c r="J455" s="2" t="s">
        <v>1671</v>
      </c>
      <c r="K455" s="8" t="s">
        <v>7208</v>
      </c>
    </row>
    <row r="456" spans="1:11" x14ac:dyDescent="0.25">
      <c r="A456" s="9" t="s">
        <v>2141</v>
      </c>
      <c r="B456" s="9" t="s">
        <v>5696</v>
      </c>
      <c r="C456" s="9" t="s">
        <v>12</v>
      </c>
      <c r="D456" s="9">
        <v>58.95</v>
      </c>
      <c r="E456" s="9" t="s">
        <v>5697</v>
      </c>
      <c r="F456" s="9">
        <v>5</v>
      </c>
      <c r="G456" s="9" t="s">
        <v>5698</v>
      </c>
      <c r="H456" s="9">
        <v>12</v>
      </c>
      <c r="I456" s="9" t="s">
        <v>5699</v>
      </c>
      <c r="J456" s="10" t="s">
        <v>1982</v>
      </c>
      <c r="K456" s="13" t="s">
        <v>7209</v>
      </c>
    </row>
    <row r="457" spans="1:11" x14ac:dyDescent="0.25">
      <c r="A457" s="9" t="s">
        <v>6175</v>
      </c>
      <c r="B457" s="9" t="s">
        <v>6176</v>
      </c>
      <c r="C457" s="9" t="s">
        <v>55</v>
      </c>
      <c r="D457" s="9">
        <v>59</v>
      </c>
      <c r="E457" s="9" t="s">
        <v>6177</v>
      </c>
      <c r="F457" s="9">
        <v>5</v>
      </c>
      <c r="G457" s="9" t="s">
        <v>493</v>
      </c>
      <c r="H457" s="9">
        <v>4</v>
      </c>
      <c r="I457" s="9" t="s">
        <v>6178</v>
      </c>
      <c r="J457" s="10" t="s">
        <v>5306</v>
      </c>
      <c r="K457" s="13" t="s">
        <v>7209</v>
      </c>
    </row>
    <row r="458" spans="1:11" x14ac:dyDescent="0.25">
      <c r="A458" s="1" t="s">
        <v>383</v>
      </c>
      <c r="B458" s="1" t="s">
        <v>3093</v>
      </c>
      <c r="C458" s="1" t="s">
        <v>385</v>
      </c>
      <c r="D458" s="1">
        <v>59.99</v>
      </c>
      <c r="E458" s="1" t="s">
        <v>25</v>
      </c>
      <c r="F458" s="1">
        <v>5</v>
      </c>
      <c r="G458" s="1" t="s">
        <v>3094</v>
      </c>
      <c r="H458" s="1">
        <v>36</v>
      </c>
      <c r="I458" s="1" t="s">
        <v>3095</v>
      </c>
      <c r="J458" s="2" t="s">
        <v>3096</v>
      </c>
      <c r="K458" s="8" t="s">
        <v>7208</v>
      </c>
    </row>
    <row r="459" spans="1:11" x14ac:dyDescent="0.25">
      <c r="A459" s="1" t="s">
        <v>29</v>
      </c>
      <c r="B459" s="1" t="s">
        <v>990</v>
      </c>
      <c r="C459" s="1" t="s">
        <v>12</v>
      </c>
      <c r="D459" s="1">
        <v>59.99</v>
      </c>
      <c r="E459" s="1" t="s">
        <v>31</v>
      </c>
      <c r="F459" s="1">
        <v>5</v>
      </c>
      <c r="G459" s="1" t="s">
        <v>991</v>
      </c>
      <c r="H459" s="1">
        <v>6</v>
      </c>
      <c r="I459" s="1" t="s">
        <v>992</v>
      </c>
      <c r="J459" s="2" t="s">
        <v>276</v>
      </c>
      <c r="K459" s="8" t="s">
        <v>7208</v>
      </c>
    </row>
    <row r="460" spans="1:11" x14ac:dyDescent="0.25">
      <c r="A460" s="1" t="s">
        <v>113</v>
      </c>
      <c r="B460" s="1" t="s">
        <v>2331</v>
      </c>
      <c r="C460" s="1" t="s">
        <v>12</v>
      </c>
      <c r="D460" s="1">
        <v>59.99</v>
      </c>
      <c r="E460" s="1" t="s">
        <v>31</v>
      </c>
      <c r="F460" s="1">
        <v>5</v>
      </c>
      <c r="G460" s="1" t="s">
        <v>2332</v>
      </c>
      <c r="H460" s="1">
        <v>30</v>
      </c>
      <c r="I460" s="1" t="s">
        <v>2333</v>
      </c>
      <c r="J460" s="2" t="s">
        <v>276</v>
      </c>
      <c r="K460" s="8" t="s">
        <v>7208</v>
      </c>
    </row>
    <row r="461" spans="1:11" x14ac:dyDescent="0.25">
      <c r="A461" s="1" t="s">
        <v>238</v>
      </c>
      <c r="B461" s="1" t="s">
        <v>1077</v>
      </c>
      <c r="C461" s="1" t="s">
        <v>12</v>
      </c>
      <c r="D461" s="1">
        <v>64.88</v>
      </c>
      <c r="E461" s="1" t="s">
        <v>1078</v>
      </c>
      <c r="F461" s="1">
        <v>5</v>
      </c>
      <c r="G461" s="1" t="s">
        <v>1079</v>
      </c>
      <c r="H461" s="1">
        <v>42</v>
      </c>
      <c r="I461" s="1" t="s">
        <v>1080</v>
      </c>
      <c r="J461" s="2" t="s">
        <v>1081</v>
      </c>
      <c r="K461" s="8" t="s">
        <v>7208</v>
      </c>
    </row>
    <row r="462" spans="1:11" x14ac:dyDescent="0.25">
      <c r="A462" s="1" t="s">
        <v>238</v>
      </c>
      <c r="B462" s="1" t="s">
        <v>492</v>
      </c>
      <c r="C462" s="1" t="s">
        <v>12</v>
      </c>
      <c r="D462" s="1">
        <v>64.989999999999995</v>
      </c>
      <c r="E462" s="1" t="s">
        <v>79</v>
      </c>
      <c r="F462" s="1">
        <v>5</v>
      </c>
      <c r="G462" s="1" t="s">
        <v>493</v>
      </c>
      <c r="H462" s="1">
        <v>4</v>
      </c>
      <c r="I462" s="1" t="s">
        <v>494</v>
      </c>
      <c r="J462" s="2" t="s">
        <v>495</v>
      </c>
      <c r="K462" s="8" t="s">
        <v>7208</v>
      </c>
    </row>
    <row r="463" spans="1:11" x14ac:dyDescent="0.25">
      <c r="A463" s="11" t="s">
        <v>1624</v>
      </c>
      <c r="B463" s="11" t="s">
        <v>5768</v>
      </c>
      <c r="C463" s="11" t="s">
        <v>55</v>
      </c>
      <c r="D463" s="11">
        <v>67.989999999999995</v>
      </c>
      <c r="E463" s="11" t="s">
        <v>5769</v>
      </c>
      <c r="F463" s="11">
        <v>5</v>
      </c>
      <c r="G463" s="11" t="s">
        <v>5770</v>
      </c>
      <c r="H463" s="11">
        <v>28</v>
      </c>
      <c r="I463" s="11" t="s">
        <v>5771</v>
      </c>
      <c r="J463" s="12" t="s">
        <v>183</v>
      </c>
      <c r="K463" s="13" t="s">
        <v>7209</v>
      </c>
    </row>
    <row r="464" spans="1:11" x14ac:dyDescent="0.25">
      <c r="A464" s="11" t="s">
        <v>2774</v>
      </c>
      <c r="B464" s="11" t="s">
        <v>6429</v>
      </c>
      <c r="C464" s="11" t="s">
        <v>12</v>
      </c>
      <c r="D464" s="11">
        <v>69.95</v>
      </c>
      <c r="E464" s="11" t="s">
        <v>6430</v>
      </c>
      <c r="F464" s="11">
        <v>5</v>
      </c>
      <c r="G464" s="11" t="s">
        <v>6431</v>
      </c>
      <c r="H464" s="11">
        <v>120</v>
      </c>
      <c r="I464" s="11" t="s">
        <v>6432</v>
      </c>
      <c r="J464" s="12" t="s">
        <v>661</v>
      </c>
      <c r="K464" s="13" t="s">
        <v>7209</v>
      </c>
    </row>
    <row r="465" spans="1:11" x14ac:dyDescent="0.25">
      <c r="A465" s="9" t="s">
        <v>1903</v>
      </c>
      <c r="B465" s="9" t="s">
        <v>5408</v>
      </c>
      <c r="C465" s="9" t="s">
        <v>385</v>
      </c>
      <c r="D465" s="9">
        <v>69.97</v>
      </c>
      <c r="E465" s="9" t="s">
        <v>5409</v>
      </c>
      <c r="F465" s="9">
        <v>5</v>
      </c>
      <c r="G465" s="9" t="s">
        <v>5410</v>
      </c>
      <c r="H465" s="9">
        <v>244</v>
      </c>
      <c r="I465" s="9" t="s">
        <v>5411</v>
      </c>
      <c r="J465" s="10" t="s">
        <v>177</v>
      </c>
      <c r="K465" s="13" t="s">
        <v>7209</v>
      </c>
    </row>
    <row r="466" spans="1:11" x14ac:dyDescent="0.25">
      <c r="A466" s="9" t="s">
        <v>319</v>
      </c>
      <c r="B466" s="9" t="s">
        <v>5485</v>
      </c>
      <c r="C466" s="9" t="s">
        <v>55</v>
      </c>
      <c r="D466" s="9">
        <v>7.95</v>
      </c>
      <c r="E466" s="9" t="s">
        <v>5486</v>
      </c>
      <c r="F466" s="9">
        <v>5</v>
      </c>
      <c r="G466" s="9" t="s">
        <v>5487</v>
      </c>
      <c r="H466" s="9">
        <v>254</v>
      </c>
      <c r="I466" s="9" t="s">
        <v>5488</v>
      </c>
      <c r="J466" s="10" t="s">
        <v>1549</v>
      </c>
      <c r="K466" s="13" t="s">
        <v>7209</v>
      </c>
    </row>
    <row r="467" spans="1:11" x14ac:dyDescent="0.25">
      <c r="A467" s="3" t="s">
        <v>29</v>
      </c>
      <c r="B467" s="3" t="s">
        <v>2223</v>
      </c>
      <c r="C467" s="3" t="s">
        <v>12</v>
      </c>
      <c r="D467" s="3">
        <v>71.41</v>
      </c>
      <c r="E467" s="3" t="s">
        <v>2224</v>
      </c>
      <c r="F467" s="3">
        <v>5</v>
      </c>
      <c r="G467" s="3" t="s">
        <v>2225</v>
      </c>
      <c r="H467" s="3">
        <v>27</v>
      </c>
      <c r="I467" s="3" t="s">
        <v>2226</v>
      </c>
      <c r="J467" s="4" t="s">
        <v>1492</v>
      </c>
      <c r="K467" s="8" t="s">
        <v>7208</v>
      </c>
    </row>
    <row r="468" spans="1:11" x14ac:dyDescent="0.25">
      <c r="A468" s="11" t="s">
        <v>4014</v>
      </c>
      <c r="B468" s="11" t="s">
        <v>5545</v>
      </c>
      <c r="C468" s="11" t="s">
        <v>12</v>
      </c>
      <c r="D468" s="11">
        <v>71.989999999999995</v>
      </c>
      <c r="E468" s="11" t="s">
        <v>5546</v>
      </c>
      <c r="F468" s="11">
        <v>5</v>
      </c>
      <c r="G468" s="11" t="s">
        <v>1121</v>
      </c>
      <c r="H468" s="11">
        <v>3</v>
      </c>
      <c r="I468" s="11" t="s">
        <v>5547</v>
      </c>
      <c r="J468" s="12" t="s">
        <v>5548</v>
      </c>
      <c r="K468" s="13" t="s">
        <v>7209</v>
      </c>
    </row>
    <row r="469" spans="1:11" x14ac:dyDescent="0.25">
      <c r="A469" s="1" t="s">
        <v>525</v>
      </c>
      <c r="B469" s="1" t="s">
        <v>2879</v>
      </c>
      <c r="C469" s="1" t="s">
        <v>12</v>
      </c>
      <c r="D469" s="1">
        <v>72.72</v>
      </c>
      <c r="E469" s="1" t="s">
        <v>2880</v>
      </c>
      <c r="F469" s="1">
        <v>5</v>
      </c>
      <c r="G469" s="1" t="s">
        <v>2225</v>
      </c>
      <c r="H469" s="1">
        <v>27</v>
      </c>
      <c r="I469" s="1" t="s">
        <v>2881</v>
      </c>
      <c r="J469" s="2" t="s">
        <v>230</v>
      </c>
      <c r="K469" s="8" t="s">
        <v>7208</v>
      </c>
    </row>
    <row r="470" spans="1:11" x14ac:dyDescent="0.25">
      <c r="A470" s="3" t="s">
        <v>383</v>
      </c>
      <c r="B470" s="3" t="s">
        <v>1771</v>
      </c>
      <c r="C470" s="3" t="s">
        <v>385</v>
      </c>
      <c r="D470" s="3">
        <v>79.989999999999995</v>
      </c>
      <c r="E470" s="3" t="s">
        <v>19</v>
      </c>
      <c r="F470" s="3">
        <v>5</v>
      </c>
      <c r="G470" s="3" t="s">
        <v>1517</v>
      </c>
      <c r="H470" s="3">
        <v>5</v>
      </c>
      <c r="I470" s="3" t="s">
        <v>1772</v>
      </c>
      <c r="J470" s="4" t="s">
        <v>571</v>
      </c>
      <c r="K470" s="8" t="s">
        <v>7208</v>
      </c>
    </row>
    <row r="471" spans="1:11" x14ac:dyDescent="0.25">
      <c r="A471" s="3" t="s">
        <v>17</v>
      </c>
      <c r="B471" s="3" t="s">
        <v>18</v>
      </c>
      <c r="C471" s="3" t="s">
        <v>12</v>
      </c>
      <c r="D471" s="3">
        <v>79.989999999999995</v>
      </c>
      <c r="E471" s="3" t="s">
        <v>19</v>
      </c>
      <c r="F471" s="3">
        <v>5</v>
      </c>
      <c r="G471" s="3" t="s">
        <v>20</v>
      </c>
      <c r="H471" s="3">
        <v>40</v>
      </c>
      <c r="I471" s="3" t="s">
        <v>21</v>
      </c>
      <c r="J471" s="4" t="s">
        <v>22</v>
      </c>
      <c r="K471" s="8" t="s">
        <v>7208</v>
      </c>
    </row>
    <row r="472" spans="1:11" x14ac:dyDescent="0.25">
      <c r="A472" s="11" t="s">
        <v>23</v>
      </c>
      <c r="B472" s="11" t="s">
        <v>5823</v>
      </c>
      <c r="C472" s="11" t="s">
        <v>55</v>
      </c>
      <c r="D472" s="11">
        <v>79.989999999999995</v>
      </c>
      <c r="E472" s="11" t="s">
        <v>19</v>
      </c>
      <c r="F472" s="11">
        <v>5</v>
      </c>
      <c r="G472" s="11" t="s">
        <v>2573</v>
      </c>
      <c r="H472" s="11">
        <v>1</v>
      </c>
      <c r="I472" s="11" t="s">
        <v>39</v>
      </c>
      <c r="J472" s="12" t="s">
        <v>5824</v>
      </c>
      <c r="K472" s="13" t="s">
        <v>7209</v>
      </c>
    </row>
    <row r="473" spans="1:11" x14ac:dyDescent="0.25">
      <c r="A473" s="11" t="s">
        <v>525</v>
      </c>
      <c r="B473" s="11" t="s">
        <v>6315</v>
      </c>
      <c r="C473" s="11" t="s">
        <v>12</v>
      </c>
      <c r="D473" s="11">
        <v>79.989999999999995</v>
      </c>
      <c r="E473" s="11" t="s">
        <v>4282</v>
      </c>
      <c r="F473" s="11">
        <v>5</v>
      </c>
      <c r="G473" s="11" t="s">
        <v>6316</v>
      </c>
      <c r="H473" s="11">
        <v>47</v>
      </c>
      <c r="I473" s="11" t="s">
        <v>6317</v>
      </c>
      <c r="J473" s="12" t="s">
        <v>151</v>
      </c>
      <c r="K473" s="13" t="s">
        <v>7209</v>
      </c>
    </row>
    <row r="474" spans="1:11" x14ac:dyDescent="0.25">
      <c r="A474" s="9" t="s">
        <v>1824</v>
      </c>
      <c r="B474" s="9" t="s">
        <v>4955</v>
      </c>
      <c r="C474" s="9" t="s">
        <v>12</v>
      </c>
      <c r="D474" s="9">
        <v>8.49</v>
      </c>
      <c r="E474" s="9" t="s">
        <v>4956</v>
      </c>
      <c r="F474" s="9">
        <v>5</v>
      </c>
      <c r="G474" s="9" t="s">
        <v>4957</v>
      </c>
      <c r="H474" s="9">
        <v>131</v>
      </c>
      <c r="I474" s="9" t="s">
        <v>4958</v>
      </c>
      <c r="J474" s="10" t="s">
        <v>1549</v>
      </c>
      <c r="K474" s="13" t="s">
        <v>7209</v>
      </c>
    </row>
    <row r="475" spans="1:11" x14ac:dyDescent="0.25">
      <c r="A475" s="3" t="s">
        <v>152</v>
      </c>
      <c r="B475" s="3" t="s">
        <v>3403</v>
      </c>
      <c r="C475" s="3" t="s">
        <v>12</v>
      </c>
      <c r="D475" s="3">
        <v>8.99</v>
      </c>
      <c r="E475" s="3" t="s">
        <v>3404</v>
      </c>
      <c r="F475" s="3">
        <v>5</v>
      </c>
      <c r="G475" s="3" t="s">
        <v>2161</v>
      </c>
      <c r="H475" s="3">
        <v>126</v>
      </c>
      <c r="I475" s="3" t="s">
        <v>3405</v>
      </c>
      <c r="J475" s="4" t="s">
        <v>986</v>
      </c>
      <c r="K475" s="8" t="s">
        <v>7208</v>
      </c>
    </row>
    <row r="476" spans="1:11" x14ac:dyDescent="0.25">
      <c r="A476" s="11" t="s">
        <v>71</v>
      </c>
      <c r="B476" s="11" t="s">
        <v>5948</v>
      </c>
      <c r="C476" s="11" t="s">
        <v>12</v>
      </c>
      <c r="D476" s="11">
        <v>83.99</v>
      </c>
      <c r="E476" s="11" t="s">
        <v>5949</v>
      </c>
      <c r="F476" s="11">
        <v>5</v>
      </c>
      <c r="G476" s="11" t="s">
        <v>1517</v>
      </c>
      <c r="H476" s="11">
        <v>5</v>
      </c>
      <c r="I476" s="11" t="s">
        <v>5950</v>
      </c>
      <c r="J476" s="12" t="s">
        <v>947</v>
      </c>
      <c r="K476" s="13" t="s">
        <v>7209</v>
      </c>
    </row>
    <row r="477" spans="1:11" x14ac:dyDescent="0.25">
      <c r="A477" s="11" t="s">
        <v>1624</v>
      </c>
      <c r="B477" s="11" t="s">
        <v>4289</v>
      </c>
      <c r="C477" s="11" t="s">
        <v>12</v>
      </c>
      <c r="D477" s="11">
        <v>84.99</v>
      </c>
      <c r="E477" s="11" t="s">
        <v>3915</v>
      </c>
      <c r="F477" s="11">
        <v>5</v>
      </c>
      <c r="G477" s="11" t="s">
        <v>1690</v>
      </c>
      <c r="H477" s="11">
        <v>73</v>
      </c>
      <c r="I477" s="11" t="s">
        <v>4290</v>
      </c>
      <c r="J477" s="12" t="s">
        <v>225</v>
      </c>
      <c r="K477" s="13" t="s">
        <v>7209</v>
      </c>
    </row>
    <row r="478" spans="1:11" x14ac:dyDescent="0.25">
      <c r="A478" s="1" t="s">
        <v>383</v>
      </c>
      <c r="B478" s="1" t="s">
        <v>3536</v>
      </c>
      <c r="C478" s="1" t="s">
        <v>385</v>
      </c>
      <c r="D478" s="1">
        <v>86.99</v>
      </c>
      <c r="E478" s="1" t="s">
        <v>1365</v>
      </c>
      <c r="F478" s="1">
        <v>5</v>
      </c>
      <c r="G478" s="1" t="s">
        <v>1517</v>
      </c>
      <c r="H478" s="1">
        <v>5</v>
      </c>
      <c r="I478" s="1" t="s">
        <v>1367</v>
      </c>
      <c r="J478" s="2" t="s">
        <v>571</v>
      </c>
      <c r="K478" s="8" t="s">
        <v>7208</v>
      </c>
    </row>
    <row r="479" spans="1:11" x14ac:dyDescent="0.25">
      <c r="A479" s="11" t="s">
        <v>3482</v>
      </c>
      <c r="B479" s="11" t="s">
        <v>5437</v>
      </c>
      <c r="C479" s="11" t="s">
        <v>510</v>
      </c>
      <c r="D479" s="11">
        <v>88</v>
      </c>
      <c r="E479" s="11" t="s">
        <v>5438</v>
      </c>
      <c r="F479" s="11">
        <v>5</v>
      </c>
      <c r="G479" s="11" t="s">
        <v>1517</v>
      </c>
      <c r="H479" s="11">
        <v>5</v>
      </c>
      <c r="I479" s="11" t="s">
        <v>5439</v>
      </c>
      <c r="J479" s="12" t="s">
        <v>5440</v>
      </c>
      <c r="K479" s="13" t="s">
        <v>7209</v>
      </c>
    </row>
    <row r="480" spans="1:11" x14ac:dyDescent="0.25">
      <c r="A480" s="9" t="s">
        <v>1624</v>
      </c>
      <c r="B480" s="9" t="s">
        <v>6374</v>
      </c>
      <c r="C480" s="9" t="s">
        <v>6375</v>
      </c>
      <c r="D480" s="9">
        <v>88.99</v>
      </c>
      <c r="E480" s="9" t="s">
        <v>6376</v>
      </c>
      <c r="F480" s="9">
        <v>5</v>
      </c>
      <c r="G480" s="9" t="s">
        <v>493</v>
      </c>
      <c r="H480" s="9">
        <v>4</v>
      </c>
      <c r="I480" s="9" t="s">
        <v>6377</v>
      </c>
      <c r="J480" s="10" t="s">
        <v>6378</v>
      </c>
      <c r="K480" s="13" t="s">
        <v>7209</v>
      </c>
    </row>
    <row r="481" spans="1:11" x14ac:dyDescent="0.25">
      <c r="A481" s="9" t="s">
        <v>47</v>
      </c>
      <c r="B481" s="9" t="s">
        <v>4409</v>
      </c>
      <c r="C481" s="9" t="s">
        <v>39</v>
      </c>
      <c r="D481" s="9">
        <v>89.99</v>
      </c>
      <c r="E481" s="9" t="s">
        <v>3242</v>
      </c>
      <c r="F481" s="9">
        <v>5</v>
      </c>
      <c r="G481" s="9" t="s">
        <v>1517</v>
      </c>
      <c r="H481" s="9">
        <v>5</v>
      </c>
      <c r="I481" s="9" t="s">
        <v>4410</v>
      </c>
      <c r="J481" s="10" t="s">
        <v>1641</v>
      </c>
      <c r="K481" s="13" t="s">
        <v>7209</v>
      </c>
    </row>
    <row r="482" spans="1:11" x14ac:dyDescent="0.25">
      <c r="A482" s="1" t="s">
        <v>152</v>
      </c>
      <c r="B482" s="1" t="s">
        <v>3241</v>
      </c>
      <c r="C482" s="1" t="s">
        <v>12</v>
      </c>
      <c r="D482" s="1">
        <v>89.99</v>
      </c>
      <c r="E482" s="1" t="s">
        <v>3242</v>
      </c>
      <c r="F482" s="1">
        <v>5</v>
      </c>
      <c r="G482" s="1" t="s">
        <v>991</v>
      </c>
      <c r="H482" s="1">
        <v>6</v>
      </c>
      <c r="I482" s="1" t="s">
        <v>3243</v>
      </c>
      <c r="J482" s="2" t="s">
        <v>3244</v>
      </c>
      <c r="K482" s="8" t="s">
        <v>7208</v>
      </c>
    </row>
    <row r="483" spans="1:11" x14ac:dyDescent="0.25">
      <c r="A483" s="11" t="s">
        <v>5228</v>
      </c>
      <c r="B483" s="11" t="s">
        <v>5229</v>
      </c>
      <c r="C483" s="11" t="s">
        <v>1688</v>
      </c>
      <c r="D483" s="11">
        <v>9.2100000000000009</v>
      </c>
      <c r="E483" s="11" t="s">
        <v>5230</v>
      </c>
      <c r="F483" s="11">
        <v>5</v>
      </c>
      <c r="G483" s="11" t="s">
        <v>5231</v>
      </c>
      <c r="H483" s="11">
        <v>72</v>
      </c>
      <c r="I483" s="11" t="s">
        <v>5232</v>
      </c>
      <c r="J483" s="12" t="s">
        <v>1289</v>
      </c>
      <c r="K483" s="13" t="s">
        <v>7209</v>
      </c>
    </row>
    <row r="484" spans="1:11" x14ac:dyDescent="0.25">
      <c r="A484" s="3" t="s">
        <v>449</v>
      </c>
      <c r="B484" s="3" t="s">
        <v>3126</v>
      </c>
      <c r="C484" s="3" t="s">
        <v>12</v>
      </c>
      <c r="D484" s="3">
        <v>9.49</v>
      </c>
      <c r="E484" s="3" t="s">
        <v>3127</v>
      </c>
      <c r="F484" s="3">
        <v>5</v>
      </c>
      <c r="G484" s="3" t="s">
        <v>3128</v>
      </c>
      <c r="H484" s="3">
        <v>491</v>
      </c>
      <c r="I484" s="3" t="s">
        <v>3129</v>
      </c>
      <c r="J484" s="4" t="s">
        <v>318</v>
      </c>
      <c r="K484" s="8" t="s">
        <v>7208</v>
      </c>
    </row>
    <row r="485" spans="1:11" x14ac:dyDescent="0.25">
      <c r="A485" s="3" t="s">
        <v>319</v>
      </c>
      <c r="B485" s="3" t="s">
        <v>2980</v>
      </c>
      <c r="C485" s="3" t="s">
        <v>12</v>
      </c>
      <c r="D485" s="3">
        <v>9.89</v>
      </c>
      <c r="E485" s="3" t="s">
        <v>2211</v>
      </c>
      <c r="F485" s="3">
        <v>5</v>
      </c>
      <c r="G485" s="3" t="s">
        <v>2981</v>
      </c>
      <c r="H485" s="3">
        <v>258</v>
      </c>
      <c r="I485" s="3" t="s">
        <v>2982</v>
      </c>
      <c r="J485" s="4" t="s">
        <v>1549</v>
      </c>
      <c r="K485" s="8" t="s">
        <v>7208</v>
      </c>
    </row>
    <row r="486" spans="1:11" x14ac:dyDescent="0.25">
      <c r="A486" s="9" t="s">
        <v>3353</v>
      </c>
      <c r="B486" s="9" t="s">
        <v>5555</v>
      </c>
      <c r="C486" s="9" t="s">
        <v>55</v>
      </c>
      <c r="D486" s="9">
        <v>9.9499999999999993</v>
      </c>
      <c r="E486" s="9" t="s">
        <v>1609</v>
      </c>
      <c r="F486" s="9">
        <v>5</v>
      </c>
      <c r="G486" s="9" t="s">
        <v>5556</v>
      </c>
      <c r="H486" s="9">
        <v>269</v>
      </c>
      <c r="I486" s="9" t="s">
        <v>5557</v>
      </c>
      <c r="J486" s="10" t="s">
        <v>3043</v>
      </c>
      <c r="K486" s="13" t="s">
        <v>7209</v>
      </c>
    </row>
    <row r="487" spans="1:11" x14ac:dyDescent="0.25">
      <c r="A487" s="3" t="s">
        <v>53</v>
      </c>
      <c r="B487" s="3" t="s">
        <v>3794</v>
      </c>
      <c r="C487" s="3" t="s">
        <v>104</v>
      </c>
      <c r="D487" s="3">
        <v>92.95</v>
      </c>
      <c r="E487" s="3" t="s">
        <v>3795</v>
      </c>
      <c r="F487" s="3">
        <v>5</v>
      </c>
      <c r="G487" s="3" t="s">
        <v>3796</v>
      </c>
      <c r="H487" s="3">
        <v>34</v>
      </c>
      <c r="I487" s="3" t="s">
        <v>3797</v>
      </c>
      <c r="J487" s="4" t="s">
        <v>230</v>
      </c>
      <c r="K487" s="8" t="s">
        <v>7208</v>
      </c>
    </row>
    <row r="488" spans="1:11" x14ac:dyDescent="0.25">
      <c r="A488" s="9" t="s">
        <v>135</v>
      </c>
      <c r="B488" s="9" t="s">
        <v>4003</v>
      </c>
      <c r="C488" s="9" t="s">
        <v>12</v>
      </c>
      <c r="D488" s="9">
        <v>92.99</v>
      </c>
      <c r="E488" s="9" t="s">
        <v>4004</v>
      </c>
      <c r="F488" s="9">
        <v>5</v>
      </c>
      <c r="G488" s="9" t="s">
        <v>4005</v>
      </c>
      <c r="H488" s="9">
        <v>19</v>
      </c>
      <c r="I488" s="9" t="s">
        <v>4006</v>
      </c>
      <c r="J488" s="10" t="s">
        <v>219</v>
      </c>
      <c r="K488" s="13" t="s">
        <v>7209</v>
      </c>
    </row>
    <row r="489" spans="1:11" x14ac:dyDescent="0.25">
      <c r="A489" s="1" t="s">
        <v>1987</v>
      </c>
      <c r="B489" s="1" t="s">
        <v>2100</v>
      </c>
      <c r="C489" s="1" t="s">
        <v>12</v>
      </c>
      <c r="D489" s="1">
        <v>99</v>
      </c>
      <c r="E489" s="1" t="s">
        <v>2101</v>
      </c>
      <c r="F489" s="1">
        <v>5</v>
      </c>
      <c r="G489" s="1" t="s">
        <v>2102</v>
      </c>
      <c r="H489" s="1">
        <v>7</v>
      </c>
      <c r="I489" s="1" t="s">
        <v>2103</v>
      </c>
      <c r="J489" s="2" t="s">
        <v>1992</v>
      </c>
      <c r="K489" s="8" t="s">
        <v>7208</v>
      </c>
    </row>
    <row r="490" spans="1:11" x14ac:dyDescent="0.25">
      <c r="A490" s="1" t="s">
        <v>1328</v>
      </c>
      <c r="B490" s="1" t="s">
        <v>1773</v>
      </c>
      <c r="C490" s="1" t="s">
        <v>12</v>
      </c>
      <c r="D490" s="1">
        <v>118.99</v>
      </c>
      <c r="E490" s="1" t="s">
        <v>1774</v>
      </c>
      <c r="F490" s="1">
        <v>6</v>
      </c>
      <c r="G490" s="1" t="s">
        <v>1775</v>
      </c>
      <c r="H490" s="1">
        <v>36</v>
      </c>
      <c r="I490" s="1" t="s">
        <v>1776</v>
      </c>
      <c r="J490" s="2" t="s">
        <v>1777</v>
      </c>
      <c r="K490" s="8" t="s">
        <v>7208</v>
      </c>
    </row>
    <row r="491" spans="1:11" x14ac:dyDescent="0.25">
      <c r="A491" s="11" t="s">
        <v>4681</v>
      </c>
      <c r="B491" s="11" t="s">
        <v>4682</v>
      </c>
      <c r="C491" s="11" t="s">
        <v>12</v>
      </c>
      <c r="D491" s="11">
        <v>119.99</v>
      </c>
      <c r="E491" s="11" t="s">
        <v>4011</v>
      </c>
      <c r="F491" s="11">
        <v>6</v>
      </c>
      <c r="G491" s="11" t="s">
        <v>1950</v>
      </c>
      <c r="H491" s="11">
        <v>13</v>
      </c>
      <c r="I491" s="11" t="s">
        <v>4683</v>
      </c>
      <c r="J491" s="12" t="s">
        <v>3434</v>
      </c>
      <c r="K491" s="13" t="s">
        <v>7209</v>
      </c>
    </row>
    <row r="492" spans="1:11" x14ac:dyDescent="0.25">
      <c r="A492" s="9" t="s">
        <v>162</v>
      </c>
      <c r="B492" s="9" t="s">
        <v>5869</v>
      </c>
      <c r="C492" s="9" t="s">
        <v>12</v>
      </c>
      <c r="D492" s="9">
        <v>119.99</v>
      </c>
      <c r="E492" s="9" t="s">
        <v>825</v>
      </c>
      <c r="F492" s="9">
        <v>6</v>
      </c>
      <c r="G492" s="9" t="s">
        <v>5870</v>
      </c>
      <c r="H492" s="9">
        <v>21</v>
      </c>
      <c r="I492" s="9" t="s">
        <v>5871</v>
      </c>
      <c r="J492" s="10" t="s">
        <v>3448</v>
      </c>
      <c r="K492" s="13" t="s">
        <v>7209</v>
      </c>
    </row>
    <row r="493" spans="1:11" x14ac:dyDescent="0.25">
      <c r="A493" s="1" t="s">
        <v>3598</v>
      </c>
      <c r="B493" s="1" t="s">
        <v>3599</v>
      </c>
      <c r="C493" s="1" t="s">
        <v>12</v>
      </c>
      <c r="D493" s="1">
        <v>12.15</v>
      </c>
      <c r="E493" s="1" t="s">
        <v>3600</v>
      </c>
      <c r="F493" s="1">
        <v>6</v>
      </c>
      <c r="G493" s="1" t="s">
        <v>3601</v>
      </c>
      <c r="H493" s="1">
        <v>533</v>
      </c>
      <c r="I493" s="1" t="s">
        <v>3602</v>
      </c>
      <c r="J493" s="2" t="s">
        <v>230</v>
      </c>
      <c r="K493" s="8" t="s">
        <v>7208</v>
      </c>
    </row>
    <row r="494" spans="1:11" x14ac:dyDescent="0.25">
      <c r="A494" s="1" t="s">
        <v>291</v>
      </c>
      <c r="B494" s="1" t="s">
        <v>3148</v>
      </c>
      <c r="C494" s="1" t="s">
        <v>12</v>
      </c>
      <c r="D494" s="1">
        <v>125</v>
      </c>
      <c r="E494" s="1" t="s">
        <v>3149</v>
      </c>
      <c r="F494" s="1">
        <v>6</v>
      </c>
      <c r="G494" s="1" t="s">
        <v>3150</v>
      </c>
      <c r="H494" s="1">
        <v>6</v>
      </c>
      <c r="I494" s="1" t="s">
        <v>3151</v>
      </c>
      <c r="J494" s="2" t="s">
        <v>70</v>
      </c>
      <c r="K494" s="8" t="s">
        <v>7208</v>
      </c>
    </row>
    <row r="495" spans="1:11" x14ac:dyDescent="0.25">
      <c r="A495" s="11" t="s">
        <v>4910</v>
      </c>
      <c r="B495" s="11" t="s">
        <v>4911</v>
      </c>
      <c r="C495" s="11" t="s">
        <v>12</v>
      </c>
      <c r="D495" s="11">
        <v>129.99</v>
      </c>
      <c r="E495" s="11" t="s">
        <v>4912</v>
      </c>
      <c r="F495" s="11">
        <v>6</v>
      </c>
      <c r="G495" s="11" t="s">
        <v>329</v>
      </c>
      <c r="H495" s="11">
        <v>25</v>
      </c>
      <c r="I495" s="11" t="s">
        <v>4913</v>
      </c>
      <c r="J495" s="12" t="s">
        <v>3997</v>
      </c>
      <c r="K495" s="13" t="s">
        <v>7209</v>
      </c>
    </row>
    <row r="496" spans="1:11" x14ac:dyDescent="0.25">
      <c r="A496" s="3" t="s">
        <v>1302</v>
      </c>
      <c r="B496" s="3" t="s">
        <v>2611</v>
      </c>
      <c r="C496" s="3" t="s">
        <v>2612</v>
      </c>
      <c r="D496" s="3">
        <v>14.89</v>
      </c>
      <c r="E496" s="3" t="s">
        <v>2613</v>
      </c>
      <c r="F496" s="3">
        <v>6</v>
      </c>
      <c r="G496" s="3" t="s">
        <v>1807</v>
      </c>
      <c r="H496" s="3">
        <v>30</v>
      </c>
      <c r="I496" s="3" t="s">
        <v>39</v>
      </c>
      <c r="J496" s="4" t="s">
        <v>1307</v>
      </c>
      <c r="K496" s="8" t="s">
        <v>7208</v>
      </c>
    </row>
    <row r="497" spans="1:11" x14ac:dyDescent="0.25">
      <c r="A497" s="11" t="s">
        <v>135</v>
      </c>
      <c r="B497" s="11" t="s">
        <v>3940</v>
      </c>
      <c r="C497" s="11" t="s">
        <v>516</v>
      </c>
      <c r="D497" s="11">
        <v>15.89</v>
      </c>
      <c r="E497" s="11" t="s">
        <v>517</v>
      </c>
      <c r="F497" s="11">
        <v>6</v>
      </c>
      <c r="G497" s="11" t="s">
        <v>4263</v>
      </c>
      <c r="H497" s="11">
        <v>8</v>
      </c>
      <c r="I497" s="11" t="s">
        <v>4264</v>
      </c>
      <c r="J497" s="12" t="s">
        <v>140</v>
      </c>
      <c r="K497" s="13" t="s">
        <v>7209</v>
      </c>
    </row>
    <row r="498" spans="1:11" x14ac:dyDescent="0.25">
      <c r="A498" s="3" t="s">
        <v>2894</v>
      </c>
      <c r="B498" s="3" t="s">
        <v>2895</v>
      </c>
      <c r="C498" s="3" t="s">
        <v>55</v>
      </c>
      <c r="D498" s="3">
        <v>15.89</v>
      </c>
      <c r="E498" s="3" t="s">
        <v>2896</v>
      </c>
      <c r="F498" s="3">
        <v>6</v>
      </c>
      <c r="G498" s="3" t="s">
        <v>2897</v>
      </c>
      <c r="H498" s="3">
        <v>135</v>
      </c>
      <c r="I498" s="3" t="s">
        <v>2898</v>
      </c>
      <c r="J498" s="4" t="s">
        <v>1307</v>
      </c>
      <c r="K498" s="8" t="s">
        <v>7208</v>
      </c>
    </row>
    <row r="499" spans="1:11" x14ac:dyDescent="0.25">
      <c r="A499" s="9" t="s">
        <v>1891</v>
      </c>
      <c r="B499" s="9" t="s">
        <v>6889</v>
      </c>
      <c r="C499" s="9" t="s">
        <v>12</v>
      </c>
      <c r="D499" s="9">
        <v>15.95</v>
      </c>
      <c r="E499" s="9" t="s">
        <v>5690</v>
      </c>
      <c r="F499" s="9">
        <v>6</v>
      </c>
      <c r="G499" s="9" t="s">
        <v>1807</v>
      </c>
      <c r="H499" s="9">
        <v>30</v>
      </c>
      <c r="I499" s="9" t="s">
        <v>6890</v>
      </c>
      <c r="J499" s="10" t="s">
        <v>3237</v>
      </c>
      <c r="K499" s="13" t="s">
        <v>7209</v>
      </c>
    </row>
    <row r="500" spans="1:11" x14ac:dyDescent="0.25">
      <c r="A500" s="9" t="s">
        <v>71</v>
      </c>
      <c r="B500" s="9" t="s">
        <v>6190</v>
      </c>
      <c r="C500" s="9" t="s">
        <v>12</v>
      </c>
      <c r="D500" s="9">
        <v>15.99</v>
      </c>
      <c r="E500" s="9" t="s">
        <v>836</v>
      </c>
      <c r="F500" s="9">
        <v>6</v>
      </c>
      <c r="G500" s="9" t="s">
        <v>6191</v>
      </c>
      <c r="H500" s="9">
        <v>91</v>
      </c>
      <c r="I500" s="9" t="s">
        <v>6192</v>
      </c>
      <c r="J500" s="10" t="s">
        <v>70</v>
      </c>
      <c r="K500" s="13" t="s">
        <v>7209</v>
      </c>
    </row>
    <row r="501" spans="1:11" x14ac:dyDescent="0.25">
      <c r="A501" s="11" t="s">
        <v>4473</v>
      </c>
      <c r="B501" s="11" t="s">
        <v>4474</v>
      </c>
      <c r="C501" s="11" t="s">
        <v>55</v>
      </c>
      <c r="D501" s="11">
        <v>16.91</v>
      </c>
      <c r="E501" s="11" t="s">
        <v>4475</v>
      </c>
      <c r="F501" s="11">
        <v>6</v>
      </c>
      <c r="G501" s="11" t="s">
        <v>4476</v>
      </c>
      <c r="H501" s="11">
        <v>825</v>
      </c>
      <c r="I501" s="11" t="s">
        <v>4477</v>
      </c>
      <c r="J501" s="12" t="s">
        <v>96</v>
      </c>
      <c r="K501" s="13" t="s">
        <v>7209</v>
      </c>
    </row>
    <row r="502" spans="1:11" x14ac:dyDescent="0.25">
      <c r="A502" s="11" t="s">
        <v>4358</v>
      </c>
      <c r="B502" s="11" t="s">
        <v>4359</v>
      </c>
      <c r="C502" s="11" t="s">
        <v>55</v>
      </c>
      <c r="D502" s="11">
        <v>17</v>
      </c>
      <c r="E502" s="11" t="s">
        <v>4360</v>
      </c>
      <c r="F502" s="11">
        <v>6</v>
      </c>
      <c r="G502" s="11" t="s">
        <v>4361</v>
      </c>
      <c r="H502" s="11">
        <v>147</v>
      </c>
      <c r="I502" s="11" t="s">
        <v>4362</v>
      </c>
      <c r="J502" s="12" t="s">
        <v>230</v>
      </c>
      <c r="K502" s="13" t="s">
        <v>7209</v>
      </c>
    </row>
    <row r="503" spans="1:11" x14ac:dyDescent="0.25">
      <c r="A503" s="3" t="s">
        <v>443</v>
      </c>
      <c r="B503" s="3" t="s">
        <v>545</v>
      </c>
      <c r="C503" s="3" t="s">
        <v>233</v>
      </c>
      <c r="D503" s="3">
        <v>18.5</v>
      </c>
      <c r="E503" s="3" t="s">
        <v>546</v>
      </c>
      <c r="F503" s="3">
        <v>6</v>
      </c>
      <c r="G503" s="3" t="s">
        <v>547</v>
      </c>
      <c r="H503" s="3">
        <v>23</v>
      </c>
      <c r="I503" s="3" t="s">
        <v>548</v>
      </c>
      <c r="J503" s="4" t="s">
        <v>549</v>
      </c>
      <c r="K503" s="8" t="s">
        <v>7208</v>
      </c>
    </row>
    <row r="504" spans="1:11" x14ac:dyDescent="0.25">
      <c r="A504" s="1" t="s">
        <v>418</v>
      </c>
      <c r="B504" s="1" t="s">
        <v>2926</v>
      </c>
      <c r="C504" s="1" t="s">
        <v>12</v>
      </c>
      <c r="D504" s="1">
        <v>20</v>
      </c>
      <c r="E504" s="1" t="s">
        <v>1010</v>
      </c>
      <c r="F504" s="1">
        <v>6</v>
      </c>
      <c r="G504" s="1" t="s">
        <v>2927</v>
      </c>
      <c r="H504" s="1">
        <v>24</v>
      </c>
      <c r="I504" s="1" t="s">
        <v>39</v>
      </c>
      <c r="J504" s="2" t="s">
        <v>422</v>
      </c>
      <c r="K504" s="8" t="s">
        <v>7208</v>
      </c>
    </row>
    <row r="505" spans="1:11" x14ac:dyDescent="0.25">
      <c r="A505" s="3" t="s">
        <v>3370</v>
      </c>
      <c r="B505" s="3" t="s">
        <v>3371</v>
      </c>
      <c r="C505" s="3" t="s">
        <v>12</v>
      </c>
      <c r="D505" s="3">
        <v>20.3</v>
      </c>
      <c r="E505" s="3" t="s">
        <v>3372</v>
      </c>
      <c r="F505" s="3">
        <v>6</v>
      </c>
      <c r="G505" s="3" t="s">
        <v>3373</v>
      </c>
      <c r="H505" s="3">
        <v>998</v>
      </c>
      <c r="I505" s="3" t="s">
        <v>3374</v>
      </c>
      <c r="J505" s="4" t="s">
        <v>177</v>
      </c>
      <c r="K505" s="8" t="s">
        <v>7208</v>
      </c>
    </row>
    <row r="506" spans="1:11" x14ac:dyDescent="0.25">
      <c r="A506" s="9" t="s">
        <v>1190</v>
      </c>
      <c r="B506" s="9" t="s">
        <v>4849</v>
      </c>
      <c r="C506" s="9" t="s">
        <v>55</v>
      </c>
      <c r="D506" s="9">
        <v>22.99</v>
      </c>
      <c r="E506" s="9" t="s">
        <v>619</v>
      </c>
      <c r="F506" s="9">
        <v>6</v>
      </c>
      <c r="G506" s="9" t="s">
        <v>4664</v>
      </c>
      <c r="H506" s="9">
        <v>14</v>
      </c>
      <c r="I506" s="9" t="s">
        <v>4850</v>
      </c>
      <c r="J506" s="10" t="s">
        <v>661</v>
      </c>
      <c r="K506" s="13" t="s">
        <v>7209</v>
      </c>
    </row>
    <row r="507" spans="1:11" x14ac:dyDescent="0.25">
      <c r="A507" s="9" t="s">
        <v>2774</v>
      </c>
      <c r="B507" s="9" t="s">
        <v>5046</v>
      </c>
      <c r="C507" s="9" t="s">
        <v>55</v>
      </c>
      <c r="D507" s="9">
        <v>23</v>
      </c>
      <c r="E507" s="9" t="s">
        <v>5047</v>
      </c>
      <c r="F507" s="9">
        <v>6</v>
      </c>
      <c r="G507" s="9" t="s">
        <v>2423</v>
      </c>
      <c r="H507" s="9">
        <v>9</v>
      </c>
      <c r="I507" s="9" t="s">
        <v>5048</v>
      </c>
      <c r="J507" s="10" t="s">
        <v>1986</v>
      </c>
      <c r="K507" s="13" t="s">
        <v>7209</v>
      </c>
    </row>
    <row r="508" spans="1:11" x14ac:dyDescent="0.25">
      <c r="A508" s="11" t="s">
        <v>540</v>
      </c>
      <c r="B508" s="11" t="s">
        <v>6891</v>
      </c>
      <c r="C508" s="11" t="s">
        <v>55</v>
      </c>
      <c r="D508" s="11">
        <v>24.95</v>
      </c>
      <c r="E508" s="11" t="s">
        <v>1979</v>
      </c>
      <c r="F508" s="11">
        <v>6</v>
      </c>
      <c r="G508" s="11" t="s">
        <v>4263</v>
      </c>
      <c r="H508" s="11">
        <v>8</v>
      </c>
      <c r="I508" s="11" t="s">
        <v>39</v>
      </c>
      <c r="J508" s="12" t="s">
        <v>4970</v>
      </c>
      <c r="K508" s="13" t="s">
        <v>7209</v>
      </c>
    </row>
    <row r="509" spans="1:11" x14ac:dyDescent="0.25">
      <c r="A509" s="3" t="s">
        <v>10</v>
      </c>
      <c r="B509" s="3" t="s">
        <v>3588</v>
      </c>
      <c r="C509" s="3" t="s">
        <v>12</v>
      </c>
      <c r="D509" s="3">
        <v>24.99</v>
      </c>
      <c r="E509" s="3" t="s">
        <v>2789</v>
      </c>
      <c r="F509" s="3">
        <v>6</v>
      </c>
      <c r="G509" s="3" t="s">
        <v>3589</v>
      </c>
      <c r="H509" s="3">
        <v>55</v>
      </c>
      <c r="I509" s="3" t="s">
        <v>3590</v>
      </c>
      <c r="J509" s="4" t="s">
        <v>3591</v>
      </c>
      <c r="K509" s="8" t="s">
        <v>7208</v>
      </c>
    </row>
    <row r="510" spans="1:11" x14ac:dyDescent="0.25">
      <c r="A510" s="9" t="s">
        <v>4603</v>
      </c>
      <c r="B510" s="9" t="s">
        <v>6656</v>
      </c>
      <c r="C510" s="9" t="s">
        <v>385</v>
      </c>
      <c r="D510" s="9">
        <v>25.99</v>
      </c>
      <c r="E510" s="9" t="s">
        <v>2633</v>
      </c>
      <c r="F510" s="9">
        <v>6</v>
      </c>
      <c r="G510" s="9" t="s">
        <v>6657</v>
      </c>
      <c r="H510" s="9">
        <v>209</v>
      </c>
      <c r="I510" s="9" t="s">
        <v>6658</v>
      </c>
      <c r="J510" s="10" t="s">
        <v>986</v>
      </c>
      <c r="K510" s="13" t="s">
        <v>7209</v>
      </c>
    </row>
    <row r="511" spans="1:11" x14ac:dyDescent="0.25">
      <c r="A511" s="9" t="s">
        <v>1624</v>
      </c>
      <c r="B511" s="9" t="s">
        <v>4145</v>
      </c>
      <c r="C511" s="9" t="s">
        <v>12</v>
      </c>
      <c r="D511" s="9">
        <v>25.99</v>
      </c>
      <c r="E511" s="9" t="s">
        <v>2633</v>
      </c>
      <c r="F511" s="9">
        <v>6</v>
      </c>
      <c r="G511" s="9" t="s">
        <v>4146</v>
      </c>
      <c r="H511" s="9">
        <v>1332</v>
      </c>
      <c r="I511" s="9" t="s">
        <v>4147</v>
      </c>
      <c r="J511" s="10" t="s">
        <v>4148</v>
      </c>
      <c r="K511" s="13" t="s">
        <v>7209</v>
      </c>
    </row>
    <row r="512" spans="1:11" x14ac:dyDescent="0.25">
      <c r="A512" s="1" t="s">
        <v>828</v>
      </c>
      <c r="B512" s="1" t="s">
        <v>829</v>
      </c>
      <c r="C512" s="1" t="s">
        <v>12</v>
      </c>
      <c r="D512" s="1">
        <v>26.99</v>
      </c>
      <c r="E512" s="1" t="s">
        <v>830</v>
      </c>
      <c r="F512" s="1">
        <v>6</v>
      </c>
      <c r="G512" s="1" t="s">
        <v>831</v>
      </c>
      <c r="H512" s="1">
        <v>155</v>
      </c>
      <c r="I512" s="1" t="s">
        <v>832</v>
      </c>
      <c r="J512" s="2" t="s">
        <v>833</v>
      </c>
      <c r="K512" s="8" t="s">
        <v>7208</v>
      </c>
    </row>
    <row r="513" spans="1:11" x14ac:dyDescent="0.25">
      <c r="A513" s="9" t="s">
        <v>525</v>
      </c>
      <c r="B513" s="9" t="s">
        <v>5813</v>
      </c>
      <c r="C513" s="9" t="s">
        <v>12</v>
      </c>
      <c r="D513" s="9">
        <v>27</v>
      </c>
      <c r="E513" s="9" t="s">
        <v>3325</v>
      </c>
      <c r="F513" s="9">
        <v>6</v>
      </c>
      <c r="G513" s="9" t="s">
        <v>1108</v>
      </c>
      <c r="H513" s="9">
        <v>5</v>
      </c>
      <c r="I513" s="9" t="s">
        <v>5814</v>
      </c>
      <c r="J513" s="10" t="s">
        <v>5815</v>
      </c>
      <c r="K513" s="13" t="s">
        <v>7209</v>
      </c>
    </row>
    <row r="514" spans="1:11" x14ac:dyDescent="0.25">
      <c r="A514" s="1" t="s">
        <v>1607</v>
      </c>
      <c r="B514" s="1" t="s">
        <v>2721</v>
      </c>
      <c r="C514" s="1" t="s">
        <v>55</v>
      </c>
      <c r="D514" s="1">
        <v>27.54</v>
      </c>
      <c r="E514" s="1" t="s">
        <v>2722</v>
      </c>
      <c r="F514" s="1">
        <v>6</v>
      </c>
      <c r="G514" s="1" t="s">
        <v>2723</v>
      </c>
      <c r="H514" s="1">
        <v>272</v>
      </c>
      <c r="I514" s="1" t="s">
        <v>2724</v>
      </c>
      <c r="J514" s="2" t="s">
        <v>177</v>
      </c>
      <c r="K514" s="8" t="s">
        <v>7208</v>
      </c>
    </row>
    <row r="515" spans="1:11" x14ac:dyDescent="0.25">
      <c r="A515" s="11" t="s">
        <v>162</v>
      </c>
      <c r="B515" s="11" t="s">
        <v>4612</v>
      </c>
      <c r="C515" s="11" t="s">
        <v>55</v>
      </c>
      <c r="D515" s="11">
        <v>28.5</v>
      </c>
      <c r="E515" s="11" t="s">
        <v>4613</v>
      </c>
      <c r="F515" s="11">
        <v>6</v>
      </c>
      <c r="G515" s="11" t="s">
        <v>4614</v>
      </c>
      <c r="H515" s="11">
        <v>566</v>
      </c>
      <c r="I515" s="11" t="s">
        <v>4615</v>
      </c>
      <c r="J515" s="12" t="s">
        <v>728</v>
      </c>
      <c r="K515" s="13" t="s">
        <v>7209</v>
      </c>
    </row>
    <row r="516" spans="1:11" x14ac:dyDescent="0.25">
      <c r="A516" s="1" t="s">
        <v>3499</v>
      </c>
      <c r="B516" s="1" t="s">
        <v>3768</v>
      </c>
      <c r="C516" s="1" t="s">
        <v>12</v>
      </c>
      <c r="D516" s="1">
        <v>28.99</v>
      </c>
      <c r="E516" s="1" t="s">
        <v>1354</v>
      </c>
      <c r="F516" s="1">
        <v>6</v>
      </c>
      <c r="G516" s="1" t="s">
        <v>3769</v>
      </c>
      <c r="H516" s="1">
        <v>42</v>
      </c>
      <c r="I516" s="1" t="s">
        <v>3770</v>
      </c>
      <c r="J516" s="2" t="s">
        <v>70</v>
      </c>
      <c r="K516" s="8" t="s">
        <v>7208</v>
      </c>
    </row>
    <row r="517" spans="1:11" x14ac:dyDescent="0.25">
      <c r="A517" s="1" t="s">
        <v>438</v>
      </c>
      <c r="B517" s="1" t="s">
        <v>2947</v>
      </c>
      <c r="C517" s="1" t="s">
        <v>12</v>
      </c>
      <c r="D517" s="1">
        <v>29.49</v>
      </c>
      <c r="E517" s="1" t="s">
        <v>799</v>
      </c>
      <c r="F517" s="1">
        <v>6</v>
      </c>
      <c r="G517" s="1" t="s">
        <v>2948</v>
      </c>
      <c r="H517" s="1">
        <v>27</v>
      </c>
      <c r="I517" s="1" t="s">
        <v>2949</v>
      </c>
      <c r="J517" s="2" t="s">
        <v>161</v>
      </c>
      <c r="K517" s="8" t="s">
        <v>7208</v>
      </c>
    </row>
    <row r="518" spans="1:11" x14ac:dyDescent="0.25">
      <c r="A518" s="1" t="s">
        <v>220</v>
      </c>
      <c r="B518" s="1" t="s">
        <v>3475</v>
      </c>
      <c r="C518" s="1" t="s">
        <v>12</v>
      </c>
      <c r="D518" s="1">
        <v>29.6</v>
      </c>
      <c r="E518" s="1" t="s">
        <v>3476</v>
      </c>
      <c r="F518" s="1">
        <v>6</v>
      </c>
      <c r="G518" s="1" t="s">
        <v>3477</v>
      </c>
      <c r="H518" s="1">
        <v>20</v>
      </c>
      <c r="I518" s="1" t="s">
        <v>3478</v>
      </c>
      <c r="J518" s="2" t="s">
        <v>3479</v>
      </c>
      <c r="K518" s="8" t="s">
        <v>7208</v>
      </c>
    </row>
    <row r="519" spans="1:11" x14ac:dyDescent="0.25">
      <c r="A519" s="3" t="s">
        <v>162</v>
      </c>
      <c r="B519" s="3" t="s">
        <v>715</v>
      </c>
      <c r="C519" s="3" t="s">
        <v>473</v>
      </c>
      <c r="D519" s="3">
        <v>29.65</v>
      </c>
      <c r="E519" s="3" t="s">
        <v>716</v>
      </c>
      <c r="F519" s="3">
        <v>6</v>
      </c>
      <c r="G519" s="3" t="s">
        <v>717</v>
      </c>
      <c r="H519" s="3">
        <v>821</v>
      </c>
      <c r="I519" s="3" t="s">
        <v>718</v>
      </c>
      <c r="J519" s="4" t="s">
        <v>458</v>
      </c>
      <c r="K519" s="8" t="s">
        <v>7208</v>
      </c>
    </row>
    <row r="520" spans="1:11" x14ac:dyDescent="0.25">
      <c r="A520" s="3" t="s">
        <v>443</v>
      </c>
      <c r="B520" s="3" t="s">
        <v>3021</v>
      </c>
      <c r="C520" s="3" t="s">
        <v>12</v>
      </c>
      <c r="D520" s="3">
        <v>29.9</v>
      </c>
      <c r="E520" s="3" t="s">
        <v>474</v>
      </c>
      <c r="F520" s="3">
        <v>6</v>
      </c>
      <c r="G520" s="3" t="s">
        <v>2423</v>
      </c>
      <c r="H520" s="3">
        <v>9</v>
      </c>
      <c r="I520" s="3" t="s">
        <v>3022</v>
      </c>
      <c r="J520" s="4" t="s">
        <v>46</v>
      </c>
      <c r="K520" s="8" t="s">
        <v>7208</v>
      </c>
    </row>
    <row r="521" spans="1:11" x14ac:dyDescent="0.25">
      <c r="A521" s="3" t="s">
        <v>162</v>
      </c>
      <c r="B521" s="3" t="s">
        <v>1949</v>
      </c>
      <c r="C521" s="3" t="s">
        <v>12</v>
      </c>
      <c r="D521" s="3">
        <v>29.95</v>
      </c>
      <c r="E521" s="3" t="s">
        <v>1321</v>
      </c>
      <c r="F521" s="3">
        <v>6</v>
      </c>
      <c r="G521" s="3" t="s">
        <v>1950</v>
      </c>
      <c r="H521" s="3">
        <v>13</v>
      </c>
      <c r="I521" s="3" t="s">
        <v>1951</v>
      </c>
      <c r="J521" s="4" t="s">
        <v>1615</v>
      </c>
      <c r="K521" s="8" t="s">
        <v>7208</v>
      </c>
    </row>
    <row r="522" spans="1:11" x14ac:dyDescent="0.25">
      <c r="A522" s="1" t="s">
        <v>1318</v>
      </c>
      <c r="B522" s="1" t="s">
        <v>1319</v>
      </c>
      <c r="C522" s="1" t="s">
        <v>1320</v>
      </c>
      <c r="D522" s="1">
        <v>29.95</v>
      </c>
      <c r="E522" s="1" t="s">
        <v>1321</v>
      </c>
      <c r="F522" s="1">
        <v>6</v>
      </c>
      <c r="G522" s="1" t="s">
        <v>1322</v>
      </c>
      <c r="H522" s="1">
        <v>19</v>
      </c>
      <c r="I522" s="1" t="s">
        <v>1323</v>
      </c>
      <c r="J522" s="2" t="s">
        <v>802</v>
      </c>
      <c r="K522" s="8" t="s">
        <v>7208</v>
      </c>
    </row>
    <row r="523" spans="1:11" x14ac:dyDescent="0.25">
      <c r="A523" s="11" t="s">
        <v>525</v>
      </c>
      <c r="B523" s="11" t="s">
        <v>4584</v>
      </c>
      <c r="C523" s="11" t="s">
        <v>55</v>
      </c>
      <c r="D523" s="11">
        <v>29.95</v>
      </c>
      <c r="E523" s="11" t="s">
        <v>1182</v>
      </c>
      <c r="F523" s="11">
        <v>6</v>
      </c>
      <c r="G523" s="11" t="s">
        <v>4585</v>
      </c>
      <c r="H523" s="11">
        <v>1484</v>
      </c>
      <c r="I523" s="11" t="s">
        <v>4586</v>
      </c>
      <c r="J523" s="12" t="s">
        <v>46</v>
      </c>
      <c r="K523" s="13" t="s">
        <v>7209</v>
      </c>
    </row>
    <row r="524" spans="1:11" x14ac:dyDescent="0.25">
      <c r="A524" s="1" t="s">
        <v>77</v>
      </c>
      <c r="B524" s="1" t="s">
        <v>1827</v>
      </c>
      <c r="C524" s="1" t="s">
        <v>1404</v>
      </c>
      <c r="D524" s="1">
        <v>29.99</v>
      </c>
      <c r="E524" s="1" t="s">
        <v>61</v>
      </c>
      <c r="F524" s="1">
        <v>6</v>
      </c>
      <c r="G524" s="1" t="s">
        <v>1108</v>
      </c>
      <c r="H524" s="1">
        <v>5</v>
      </c>
      <c r="I524" s="1" t="s">
        <v>39</v>
      </c>
      <c r="J524" s="2" t="s">
        <v>1828</v>
      </c>
      <c r="K524" s="8" t="s">
        <v>7208</v>
      </c>
    </row>
    <row r="525" spans="1:11" x14ac:dyDescent="0.25">
      <c r="A525" s="3" t="s">
        <v>220</v>
      </c>
      <c r="B525" s="3" t="s">
        <v>2251</v>
      </c>
      <c r="C525" s="3" t="s">
        <v>12</v>
      </c>
      <c r="D525" s="3">
        <v>29.99</v>
      </c>
      <c r="E525" s="3" t="s">
        <v>37</v>
      </c>
      <c r="F525" s="3">
        <v>6</v>
      </c>
      <c r="G525" s="3" t="s">
        <v>2252</v>
      </c>
      <c r="H525" s="3">
        <v>11</v>
      </c>
      <c r="I525" s="3" t="s">
        <v>2253</v>
      </c>
      <c r="J525" s="4" t="s">
        <v>499</v>
      </c>
      <c r="K525" s="8" t="s">
        <v>7208</v>
      </c>
    </row>
    <row r="526" spans="1:11" x14ac:dyDescent="0.25">
      <c r="A526" s="3" t="s">
        <v>220</v>
      </c>
      <c r="B526" s="3" t="s">
        <v>2422</v>
      </c>
      <c r="C526" s="3" t="s">
        <v>12</v>
      </c>
      <c r="D526" s="3">
        <v>29.99</v>
      </c>
      <c r="E526" s="3" t="s">
        <v>37</v>
      </c>
      <c r="F526" s="3">
        <v>6</v>
      </c>
      <c r="G526" s="3" t="s">
        <v>2423</v>
      </c>
      <c r="H526" s="3">
        <v>9</v>
      </c>
      <c r="I526" s="3" t="s">
        <v>2424</v>
      </c>
      <c r="J526" s="4" t="s">
        <v>458</v>
      </c>
      <c r="K526" s="8" t="s">
        <v>7208</v>
      </c>
    </row>
    <row r="527" spans="1:11" x14ac:dyDescent="0.25">
      <c r="A527" s="3" t="s">
        <v>244</v>
      </c>
      <c r="B527" s="3" t="s">
        <v>3097</v>
      </c>
      <c r="C527" s="3" t="s">
        <v>12</v>
      </c>
      <c r="D527" s="3">
        <v>29.99</v>
      </c>
      <c r="E527" s="3" t="s">
        <v>37</v>
      </c>
      <c r="F527" s="3">
        <v>6</v>
      </c>
      <c r="G527" s="3" t="s">
        <v>3098</v>
      </c>
      <c r="H527" s="3">
        <v>26</v>
      </c>
      <c r="I527" s="3" t="s">
        <v>3099</v>
      </c>
      <c r="J527" s="4" t="s">
        <v>225</v>
      </c>
      <c r="K527" s="8" t="s">
        <v>7208</v>
      </c>
    </row>
    <row r="528" spans="1:11" x14ac:dyDescent="0.25">
      <c r="A528" s="9" t="s">
        <v>525</v>
      </c>
      <c r="B528" s="9" t="s">
        <v>6268</v>
      </c>
      <c r="C528" s="9" t="s">
        <v>55</v>
      </c>
      <c r="D528" s="9">
        <v>29.99</v>
      </c>
      <c r="E528" s="9" t="s">
        <v>37</v>
      </c>
      <c r="F528" s="9">
        <v>6</v>
      </c>
      <c r="G528" s="9" t="s">
        <v>6269</v>
      </c>
      <c r="H528" s="9">
        <v>141</v>
      </c>
      <c r="I528" s="9" t="s">
        <v>6270</v>
      </c>
      <c r="J528" s="10" t="s">
        <v>6271</v>
      </c>
      <c r="K528" s="13" t="s">
        <v>7209</v>
      </c>
    </row>
    <row r="529" spans="1:11" x14ac:dyDescent="0.25">
      <c r="A529" s="11" t="s">
        <v>162</v>
      </c>
      <c r="B529" s="11" t="s">
        <v>5604</v>
      </c>
      <c r="C529" s="11" t="s">
        <v>55</v>
      </c>
      <c r="D529" s="11">
        <v>29.99</v>
      </c>
      <c r="E529" s="11" t="s">
        <v>37</v>
      </c>
      <c r="F529" s="11">
        <v>6</v>
      </c>
      <c r="G529" s="11" t="s">
        <v>2883</v>
      </c>
      <c r="H529" s="11">
        <v>10</v>
      </c>
      <c r="I529" s="11" t="s">
        <v>793</v>
      </c>
      <c r="J529" s="12" t="s">
        <v>225</v>
      </c>
      <c r="K529" s="13" t="s">
        <v>7209</v>
      </c>
    </row>
    <row r="530" spans="1:11" x14ac:dyDescent="0.25">
      <c r="A530" s="9" t="s">
        <v>525</v>
      </c>
      <c r="B530" s="9" t="s">
        <v>6600</v>
      </c>
      <c r="C530" s="9" t="s">
        <v>55</v>
      </c>
      <c r="D530" s="9">
        <v>29.99</v>
      </c>
      <c r="E530" s="9" t="s">
        <v>37</v>
      </c>
      <c r="F530" s="9">
        <v>6</v>
      </c>
      <c r="G530" s="9" t="s">
        <v>2423</v>
      </c>
      <c r="H530" s="9">
        <v>9</v>
      </c>
      <c r="I530" s="9" t="s">
        <v>6601</v>
      </c>
      <c r="J530" s="10" t="s">
        <v>76</v>
      </c>
      <c r="K530" s="13" t="s">
        <v>7209</v>
      </c>
    </row>
    <row r="531" spans="1:11" x14ac:dyDescent="0.25">
      <c r="A531" s="11" t="s">
        <v>525</v>
      </c>
      <c r="B531" s="11" t="s">
        <v>4644</v>
      </c>
      <c r="C531" s="11" t="s">
        <v>55</v>
      </c>
      <c r="D531" s="11">
        <v>29.99</v>
      </c>
      <c r="E531" s="11" t="s">
        <v>37</v>
      </c>
      <c r="F531" s="11">
        <v>6</v>
      </c>
      <c r="G531" s="11" t="s">
        <v>4645</v>
      </c>
      <c r="H531" s="11">
        <v>233</v>
      </c>
      <c r="I531" s="11" t="s">
        <v>4646</v>
      </c>
      <c r="J531" s="12" t="s">
        <v>151</v>
      </c>
      <c r="K531" s="13" t="s">
        <v>7209</v>
      </c>
    </row>
    <row r="532" spans="1:11" x14ac:dyDescent="0.25">
      <c r="A532" s="1" t="s">
        <v>220</v>
      </c>
      <c r="B532" s="1" t="s">
        <v>2995</v>
      </c>
      <c r="C532" s="1" t="s">
        <v>12</v>
      </c>
      <c r="D532" s="1">
        <v>30.49</v>
      </c>
      <c r="E532" s="1" t="s">
        <v>2996</v>
      </c>
      <c r="F532" s="1">
        <v>6</v>
      </c>
      <c r="G532" s="1" t="s">
        <v>778</v>
      </c>
      <c r="H532" s="1">
        <v>18</v>
      </c>
      <c r="I532" s="1" t="s">
        <v>2997</v>
      </c>
      <c r="J532" s="2" t="s">
        <v>225</v>
      </c>
      <c r="K532" s="8" t="s">
        <v>7208</v>
      </c>
    </row>
    <row r="533" spans="1:11" x14ac:dyDescent="0.25">
      <c r="A533" s="9" t="s">
        <v>319</v>
      </c>
      <c r="B533" s="9" t="s">
        <v>4966</v>
      </c>
      <c r="C533" s="9" t="s">
        <v>55</v>
      </c>
      <c r="D533" s="9">
        <v>30.95</v>
      </c>
      <c r="E533" s="9" t="s">
        <v>531</v>
      </c>
      <c r="F533" s="9">
        <v>6</v>
      </c>
      <c r="G533" s="9" t="s">
        <v>1775</v>
      </c>
      <c r="H533" s="9">
        <v>36</v>
      </c>
      <c r="I533" s="9" t="s">
        <v>4967</v>
      </c>
      <c r="J533" s="10" t="s">
        <v>499</v>
      </c>
      <c r="K533" s="13" t="s">
        <v>7209</v>
      </c>
    </row>
    <row r="534" spans="1:11" x14ac:dyDescent="0.25">
      <c r="A534" s="3" t="s">
        <v>443</v>
      </c>
      <c r="B534" s="3" t="s">
        <v>1706</v>
      </c>
      <c r="C534" s="3" t="s">
        <v>12</v>
      </c>
      <c r="D534" s="3">
        <v>30.99</v>
      </c>
      <c r="E534" s="3" t="s">
        <v>445</v>
      </c>
      <c r="F534" s="3">
        <v>6</v>
      </c>
      <c r="G534" s="3" t="s">
        <v>1707</v>
      </c>
      <c r="H534" s="3">
        <v>130</v>
      </c>
      <c r="I534" s="3" t="s">
        <v>1708</v>
      </c>
      <c r="J534" s="4" t="s">
        <v>225</v>
      </c>
      <c r="K534" s="8" t="s">
        <v>7208</v>
      </c>
    </row>
    <row r="535" spans="1:11" x14ac:dyDescent="0.25">
      <c r="A535" s="3" t="s">
        <v>3396</v>
      </c>
      <c r="B535" s="3" t="s">
        <v>3397</v>
      </c>
      <c r="C535" s="3" t="s">
        <v>55</v>
      </c>
      <c r="D535" s="3">
        <v>31.87</v>
      </c>
      <c r="E535" s="3" t="s">
        <v>3398</v>
      </c>
      <c r="F535" s="3">
        <v>6</v>
      </c>
      <c r="G535" s="3" t="s">
        <v>57</v>
      </c>
      <c r="H535" s="3">
        <v>258</v>
      </c>
      <c r="I535" s="3" t="s">
        <v>3399</v>
      </c>
      <c r="J535" s="4" t="s">
        <v>177</v>
      </c>
      <c r="K535" s="8" t="s">
        <v>7208</v>
      </c>
    </row>
    <row r="536" spans="1:11" x14ac:dyDescent="0.25">
      <c r="A536" s="9" t="s">
        <v>1190</v>
      </c>
      <c r="B536" s="9" t="s">
        <v>4795</v>
      </c>
      <c r="C536" s="9" t="s">
        <v>55</v>
      </c>
      <c r="D536" s="9">
        <v>31.99</v>
      </c>
      <c r="E536" s="9" t="s">
        <v>4688</v>
      </c>
      <c r="F536" s="9">
        <v>6</v>
      </c>
      <c r="G536" s="9" t="s">
        <v>4796</v>
      </c>
      <c r="H536" s="9">
        <v>44</v>
      </c>
      <c r="I536" s="9" t="s">
        <v>4797</v>
      </c>
      <c r="J536" s="10" t="s">
        <v>280</v>
      </c>
      <c r="K536" s="13" t="s">
        <v>7209</v>
      </c>
    </row>
    <row r="537" spans="1:11" x14ac:dyDescent="0.25">
      <c r="A537" s="9" t="s">
        <v>1190</v>
      </c>
      <c r="B537" s="9" t="s">
        <v>6850</v>
      </c>
      <c r="C537" s="9" t="s">
        <v>55</v>
      </c>
      <c r="D537" s="9">
        <v>31.99</v>
      </c>
      <c r="E537" s="9" t="s">
        <v>4688</v>
      </c>
      <c r="F537" s="9">
        <v>6</v>
      </c>
      <c r="G537" s="9" t="s">
        <v>2711</v>
      </c>
      <c r="H537" s="9">
        <v>15</v>
      </c>
      <c r="I537" s="9" t="s">
        <v>6851</v>
      </c>
      <c r="J537" s="10" t="s">
        <v>499</v>
      </c>
      <c r="K537" s="13" t="s">
        <v>7209</v>
      </c>
    </row>
    <row r="538" spans="1:11" x14ac:dyDescent="0.25">
      <c r="A538" s="3" t="s">
        <v>162</v>
      </c>
      <c r="B538" s="3" t="s">
        <v>1854</v>
      </c>
      <c r="C538" s="3" t="s">
        <v>55</v>
      </c>
      <c r="D538" s="3">
        <v>32.49</v>
      </c>
      <c r="E538" s="3" t="s">
        <v>1855</v>
      </c>
      <c r="F538" s="3">
        <v>6</v>
      </c>
      <c r="G538" s="3" t="s">
        <v>1856</v>
      </c>
      <c r="H538" s="3">
        <v>88</v>
      </c>
      <c r="I538" s="3" t="s">
        <v>1857</v>
      </c>
      <c r="J538" s="4" t="s">
        <v>151</v>
      </c>
      <c r="K538" s="8" t="s">
        <v>7208</v>
      </c>
    </row>
    <row r="539" spans="1:11" x14ac:dyDescent="0.25">
      <c r="A539" s="1" t="s">
        <v>162</v>
      </c>
      <c r="B539" s="1" t="s">
        <v>2636</v>
      </c>
      <c r="C539" s="1" t="s">
        <v>473</v>
      </c>
      <c r="D539" s="1">
        <v>32.49</v>
      </c>
      <c r="E539" s="1" t="s">
        <v>1855</v>
      </c>
      <c r="F539" s="1">
        <v>6</v>
      </c>
      <c r="G539" s="1" t="s">
        <v>778</v>
      </c>
      <c r="H539" s="1">
        <v>18</v>
      </c>
      <c r="I539" s="1" t="s">
        <v>2637</v>
      </c>
      <c r="J539" s="2" t="s">
        <v>161</v>
      </c>
      <c r="K539" s="8" t="s">
        <v>7208</v>
      </c>
    </row>
    <row r="540" spans="1:11" x14ac:dyDescent="0.25">
      <c r="A540" s="11" t="s">
        <v>319</v>
      </c>
      <c r="B540" s="11" t="s">
        <v>6132</v>
      </c>
      <c r="C540" s="11" t="s">
        <v>55</v>
      </c>
      <c r="D540" s="11">
        <v>32.99</v>
      </c>
      <c r="E540" s="11" t="s">
        <v>1053</v>
      </c>
      <c r="F540" s="11">
        <v>6</v>
      </c>
      <c r="G540" s="11" t="s">
        <v>5791</v>
      </c>
      <c r="H540" s="11">
        <v>59</v>
      </c>
      <c r="I540" s="11" t="s">
        <v>6133</v>
      </c>
      <c r="J540" s="12" t="s">
        <v>59</v>
      </c>
      <c r="K540" s="13" t="s">
        <v>7209</v>
      </c>
    </row>
    <row r="541" spans="1:11" x14ac:dyDescent="0.25">
      <c r="A541" s="3" t="s">
        <v>53</v>
      </c>
      <c r="B541" s="3" t="s">
        <v>1508</v>
      </c>
      <c r="C541" s="3" t="s">
        <v>55</v>
      </c>
      <c r="D541" s="3">
        <v>32.99</v>
      </c>
      <c r="E541" s="3" t="s">
        <v>1053</v>
      </c>
      <c r="F541" s="3">
        <v>6</v>
      </c>
      <c r="G541" s="3" t="s">
        <v>1509</v>
      </c>
      <c r="H541" s="3">
        <v>79</v>
      </c>
      <c r="I541" s="3" t="s">
        <v>1510</v>
      </c>
      <c r="J541" s="4" t="s">
        <v>448</v>
      </c>
      <c r="K541" s="8" t="s">
        <v>7208</v>
      </c>
    </row>
    <row r="542" spans="1:11" x14ac:dyDescent="0.25">
      <c r="A542" s="3" t="s">
        <v>53</v>
      </c>
      <c r="B542" s="3" t="s">
        <v>2779</v>
      </c>
      <c r="C542" s="3" t="s">
        <v>55</v>
      </c>
      <c r="D542" s="3">
        <v>33</v>
      </c>
      <c r="E542" s="3" t="s">
        <v>867</v>
      </c>
      <c r="F542" s="3">
        <v>6</v>
      </c>
      <c r="G542" s="3" t="s">
        <v>1775</v>
      </c>
      <c r="H542" s="3">
        <v>36</v>
      </c>
      <c r="I542" s="3" t="s">
        <v>2780</v>
      </c>
      <c r="J542" s="4" t="s">
        <v>499</v>
      </c>
      <c r="K542" s="8" t="s">
        <v>7208</v>
      </c>
    </row>
    <row r="543" spans="1:11" x14ac:dyDescent="0.25">
      <c r="A543" s="3" t="s">
        <v>71</v>
      </c>
      <c r="B543" s="3" t="s">
        <v>3432</v>
      </c>
      <c r="C543" s="3" t="s">
        <v>12</v>
      </c>
      <c r="D543" s="3">
        <v>34.99</v>
      </c>
      <c r="E543" s="3" t="s">
        <v>1107</v>
      </c>
      <c r="F543" s="3">
        <v>6</v>
      </c>
      <c r="G543" s="3" t="s">
        <v>778</v>
      </c>
      <c r="H543" s="3">
        <v>18</v>
      </c>
      <c r="I543" s="3" t="s">
        <v>3433</v>
      </c>
      <c r="J543" s="4" t="s">
        <v>3434</v>
      </c>
      <c r="K543" s="8" t="s">
        <v>7208</v>
      </c>
    </row>
    <row r="544" spans="1:11" x14ac:dyDescent="0.25">
      <c r="A544" s="3" t="s">
        <v>291</v>
      </c>
      <c r="B544" s="3" t="s">
        <v>1106</v>
      </c>
      <c r="C544" s="3" t="s">
        <v>55</v>
      </c>
      <c r="D544" s="3">
        <v>34.99</v>
      </c>
      <c r="E544" s="3" t="s">
        <v>1107</v>
      </c>
      <c r="F544" s="3">
        <v>6</v>
      </c>
      <c r="G544" s="3" t="s">
        <v>1108</v>
      </c>
      <c r="H544" s="3">
        <v>5</v>
      </c>
      <c r="I544" s="3" t="s">
        <v>1109</v>
      </c>
      <c r="J544" s="4" t="s">
        <v>448</v>
      </c>
      <c r="K544" s="8" t="s">
        <v>7208</v>
      </c>
    </row>
    <row r="545" spans="1:11" x14ac:dyDescent="0.25">
      <c r="A545" s="3" t="s">
        <v>23</v>
      </c>
      <c r="B545" s="3" t="s">
        <v>3283</v>
      </c>
      <c r="C545" s="3" t="s">
        <v>12</v>
      </c>
      <c r="D545" s="3">
        <v>35.99</v>
      </c>
      <c r="E545" s="3" t="s">
        <v>1427</v>
      </c>
      <c r="F545" s="3">
        <v>6</v>
      </c>
      <c r="G545" s="3" t="s">
        <v>1950</v>
      </c>
      <c r="H545" s="3">
        <v>13</v>
      </c>
      <c r="I545" s="3" t="s">
        <v>3284</v>
      </c>
      <c r="J545" s="4" t="s">
        <v>225</v>
      </c>
      <c r="K545" s="8" t="s">
        <v>7208</v>
      </c>
    </row>
    <row r="546" spans="1:11" x14ac:dyDescent="0.25">
      <c r="A546" s="9" t="s">
        <v>1190</v>
      </c>
      <c r="B546" s="9" t="s">
        <v>5428</v>
      </c>
      <c r="C546" s="9" t="s">
        <v>55</v>
      </c>
      <c r="D546" s="9">
        <v>36.99</v>
      </c>
      <c r="E546" s="9" t="s">
        <v>4387</v>
      </c>
      <c r="F546" s="9">
        <v>6</v>
      </c>
      <c r="G546" s="9" t="s">
        <v>5429</v>
      </c>
      <c r="H546" s="9">
        <v>39</v>
      </c>
      <c r="I546" s="9" t="s">
        <v>5430</v>
      </c>
      <c r="J546" s="10" t="s">
        <v>499</v>
      </c>
      <c r="K546" s="13" t="s">
        <v>7209</v>
      </c>
    </row>
    <row r="547" spans="1:11" x14ac:dyDescent="0.25">
      <c r="A547" s="11" t="s">
        <v>10</v>
      </c>
      <c r="B547" s="11" t="s">
        <v>4872</v>
      </c>
      <c r="C547" s="11" t="s">
        <v>55</v>
      </c>
      <c r="D547" s="11">
        <v>39.99</v>
      </c>
      <c r="E547" s="11" t="s">
        <v>73</v>
      </c>
      <c r="F547" s="11">
        <v>6</v>
      </c>
      <c r="G547" s="11" t="s">
        <v>329</v>
      </c>
      <c r="H547" s="11">
        <v>25</v>
      </c>
      <c r="I547" s="11" t="s">
        <v>4873</v>
      </c>
      <c r="J547" s="12" t="s">
        <v>225</v>
      </c>
      <c r="K547" s="13" t="s">
        <v>7209</v>
      </c>
    </row>
    <row r="548" spans="1:11" x14ac:dyDescent="0.25">
      <c r="A548" s="1" t="s">
        <v>77</v>
      </c>
      <c r="B548" s="1" t="s">
        <v>776</v>
      </c>
      <c r="C548" s="1" t="s">
        <v>12</v>
      </c>
      <c r="D548" s="1">
        <v>43.69</v>
      </c>
      <c r="E548" s="1" t="s">
        <v>777</v>
      </c>
      <c r="F548" s="1">
        <v>6</v>
      </c>
      <c r="G548" s="1" t="s">
        <v>778</v>
      </c>
      <c r="H548" s="1">
        <v>18</v>
      </c>
      <c r="I548" s="1" t="s">
        <v>779</v>
      </c>
      <c r="J548" s="2" t="s">
        <v>499</v>
      </c>
      <c r="K548" s="8" t="s">
        <v>7208</v>
      </c>
    </row>
    <row r="549" spans="1:11" x14ac:dyDescent="0.25">
      <c r="A549" s="1" t="s">
        <v>599</v>
      </c>
      <c r="B549" s="1" t="s">
        <v>2710</v>
      </c>
      <c r="C549" s="1" t="s">
        <v>12</v>
      </c>
      <c r="D549" s="1">
        <v>43.99</v>
      </c>
      <c r="E549" s="1" t="s">
        <v>13</v>
      </c>
      <c r="F549" s="1">
        <v>6</v>
      </c>
      <c r="G549" s="1" t="s">
        <v>2711</v>
      </c>
      <c r="H549" s="1">
        <v>15</v>
      </c>
      <c r="I549" s="1" t="s">
        <v>2712</v>
      </c>
      <c r="J549" s="2" t="s">
        <v>499</v>
      </c>
      <c r="K549" s="8" t="s">
        <v>7208</v>
      </c>
    </row>
    <row r="550" spans="1:11" x14ac:dyDescent="0.25">
      <c r="A550" s="3" t="s">
        <v>599</v>
      </c>
      <c r="B550" s="3" t="s">
        <v>2713</v>
      </c>
      <c r="C550" s="3" t="s">
        <v>12</v>
      </c>
      <c r="D550" s="3">
        <v>43.99</v>
      </c>
      <c r="E550" s="3" t="s">
        <v>13</v>
      </c>
      <c r="F550" s="3">
        <v>6</v>
      </c>
      <c r="G550" s="3" t="s">
        <v>2711</v>
      </c>
      <c r="H550" s="3">
        <v>15</v>
      </c>
      <c r="I550" s="3" t="s">
        <v>2714</v>
      </c>
      <c r="J550" s="4" t="s">
        <v>76</v>
      </c>
      <c r="K550" s="8" t="s">
        <v>7208</v>
      </c>
    </row>
    <row r="551" spans="1:11" x14ac:dyDescent="0.25">
      <c r="A551" s="3" t="s">
        <v>599</v>
      </c>
      <c r="B551" s="3" t="s">
        <v>1750</v>
      </c>
      <c r="C551" s="3" t="s">
        <v>12</v>
      </c>
      <c r="D551" s="3">
        <v>43.99</v>
      </c>
      <c r="E551" s="3" t="s">
        <v>13</v>
      </c>
      <c r="F551" s="3">
        <v>6</v>
      </c>
      <c r="G551" s="3" t="s">
        <v>1751</v>
      </c>
      <c r="H551" s="3">
        <v>52</v>
      </c>
      <c r="I551" s="3" t="s">
        <v>1752</v>
      </c>
      <c r="J551" s="4" t="s">
        <v>225</v>
      </c>
      <c r="K551" s="8" t="s">
        <v>7208</v>
      </c>
    </row>
    <row r="552" spans="1:11" x14ac:dyDescent="0.25">
      <c r="A552" s="1" t="s">
        <v>327</v>
      </c>
      <c r="B552" s="1" t="s">
        <v>328</v>
      </c>
      <c r="C552" s="1" t="s">
        <v>12</v>
      </c>
      <c r="D552" s="1">
        <v>43.99</v>
      </c>
      <c r="E552" s="1" t="s">
        <v>13</v>
      </c>
      <c r="F552" s="1">
        <v>6</v>
      </c>
      <c r="G552" s="1" t="s">
        <v>329</v>
      </c>
      <c r="H552" s="1">
        <v>25</v>
      </c>
      <c r="I552" s="1" t="s">
        <v>330</v>
      </c>
      <c r="J552" s="2" t="s">
        <v>225</v>
      </c>
      <c r="K552" s="8" t="s">
        <v>7208</v>
      </c>
    </row>
    <row r="553" spans="1:11" x14ac:dyDescent="0.25">
      <c r="A553" s="9" t="s">
        <v>3353</v>
      </c>
      <c r="B553" s="9" t="s">
        <v>6313</v>
      </c>
      <c r="C553" s="9" t="s">
        <v>12</v>
      </c>
      <c r="D553" s="9">
        <v>44.95</v>
      </c>
      <c r="E553" s="9" t="s">
        <v>1851</v>
      </c>
      <c r="F553" s="9">
        <v>6</v>
      </c>
      <c r="G553" s="9" t="s">
        <v>2096</v>
      </c>
      <c r="H553" s="9">
        <v>75</v>
      </c>
      <c r="I553" s="9" t="s">
        <v>6314</v>
      </c>
      <c r="J553" s="10" t="s">
        <v>986</v>
      </c>
      <c r="K553" s="13" t="s">
        <v>7209</v>
      </c>
    </row>
    <row r="554" spans="1:11" x14ac:dyDescent="0.25">
      <c r="A554" s="11" t="s">
        <v>4248</v>
      </c>
      <c r="B554" s="11" t="s">
        <v>5351</v>
      </c>
      <c r="C554" s="11" t="s">
        <v>385</v>
      </c>
      <c r="D554" s="11">
        <v>44.99</v>
      </c>
      <c r="E554" s="11" t="s">
        <v>974</v>
      </c>
      <c r="F554" s="11">
        <v>6</v>
      </c>
      <c r="G554" s="11" t="s">
        <v>5352</v>
      </c>
      <c r="H554" s="11">
        <v>38</v>
      </c>
      <c r="I554" s="11" t="s">
        <v>5353</v>
      </c>
      <c r="J554" s="12" t="s">
        <v>499</v>
      </c>
      <c r="K554" s="13" t="s">
        <v>7209</v>
      </c>
    </row>
    <row r="555" spans="1:11" x14ac:dyDescent="0.25">
      <c r="A555" s="3" t="s">
        <v>71</v>
      </c>
      <c r="B555" s="3" t="s">
        <v>2937</v>
      </c>
      <c r="C555" s="3" t="s">
        <v>12</v>
      </c>
      <c r="D555" s="3">
        <v>44.99</v>
      </c>
      <c r="E555" s="3" t="s">
        <v>974</v>
      </c>
      <c r="F555" s="3">
        <v>6</v>
      </c>
      <c r="G555" s="3" t="s">
        <v>1108</v>
      </c>
      <c r="H555" s="3">
        <v>5</v>
      </c>
      <c r="I555" s="3" t="s">
        <v>2938</v>
      </c>
      <c r="J555" s="4" t="s">
        <v>458</v>
      </c>
      <c r="K555" s="8" t="s">
        <v>7208</v>
      </c>
    </row>
    <row r="556" spans="1:11" x14ac:dyDescent="0.25">
      <c r="A556" s="9" t="s">
        <v>1190</v>
      </c>
      <c r="B556" s="9" t="s">
        <v>4302</v>
      </c>
      <c r="C556" s="9" t="s">
        <v>55</v>
      </c>
      <c r="D556" s="9">
        <v>44.99</v>
      </c>
      <c r="E556" s="9" t="s">
        <v>974</v>
      </c>
      <c r="F556" s="9">
        <v>6</v>
      </c>
      <c r="G556" s="9" t="s">
        <v>4664</v>
      </c>
      <c r="H556" s="9">
        <v>14</v>
      </c>
      <c r="I556" s="9" t="s">
        <v>4665</v>
      </c>
      <c r="J556" s="10" t="s">
        <v>46</v>
      </c>
      <c r="K556" s="13" t="s">
        <v>7209</v>
      </c>
    </row>
    <row r="557" spans="1:11" x14ac:dyDescent="0.25">
      <c r="A557" s="11" t="s">
        <v>29</v>
      </c>
      <c r="B557" s="11" t="s">
        <v>6328</v>
      </c>
      <c r="C557" s="11" t="s">
        <v>55</v>
      </c>
      <c r="D557" s="11">
        <v>47.99</v>
      </c>
      <c r="E557" s="11" t="s">
        <v>4764</v>
      </c>
      <c r="F557" s="11">
        <v>6</v>
      </c>
      <c r="G557" s="11" t="s">
        <v>6329</v>
      </c>
      <c r="H557" s="11">
        <v>16</v>
      </c>
      <c r="I557" s="11" t="s">
        <v>6330</v>
      </c>
      <c r="J557" s="12" t="s">
        <v>1492</v>
      </c>
      <c r="K557" s="13" t="s">
        <v>7209</v>
      </c>
    </row>
    <row r="558" spans="1:11" x14ac:dyDescent="0.25">
      <c r="A558" s="9" t="s">
        <v>525</v>
      </c>
      <c r="B558" s="9" t="s">
        <v>5670</v>
      </c>
      <c r="C558" s="9" t="s">
        <v>55</v>
      </c>
      <c r="D558" s="9">
        <v>48.95</v>
      </c>
      <c r="E558" s="9" t="s">
        <v>4988</v>
      </c>
      <c r="F558" s="9">
        <v>6</v>
      </c>
      <c r="G558" s="9" t="s">
        <v>5671</v>
      </c>
      <c r="H558" s="9">
        <v>40</v>
      </c>
      <c r="I558" s="9" t="s">
        <v>5672</v>
      </c>
      <c r="J558" s="10" t="s">
        <v>5673</v>
      </c>
      <c r="K558" s="13" t="s">
        <v>7209</v>
      </c>
    </row>
    <row r="559" spans="1:11" x14ac:dyDescent="0.25">
      <c r="A559" s="11" t="s">
        <v>1829</v>
      </c>
      <c r="B559" s="11" t="s">
        <v>4299</v>
      </c>
      <c r="C559" s="11" t="s">
        <v>55</v>
      </c>
      <c r="D559" s="11">
        <v>49.96</v>
      </c>
      <c r="E559" s="11" t="s">
        <v>4300</v>
      </c>
      <c r="F559" s="11">
        <v>6</v>
      </c>
      <c r="G559" s="11" t="s">
        <v>1322</v>
      </c>
      <c r="H559" s="11">
        <v>19</v>
      </c>
      <c r="I559" s="11" t="s">
        <v>4301</v>
      </c>
      <c r="J559" s="12" t="s">
        <v>46</v>
      </c>
      <c r="K559" s="13" t="s">
        <v>7209</v>
      </c>
    </row>
    <row r="560" spans="1:11" x14ac:dyDescent="0.25">
      <c r="A560" s="3" t="s">
        <v>383</v>
      </c>
      <c r="B560" s="3" t="s">
        <v>944</v>
      </c>
      <c r="C560" s="3" t="s">
        <v>385</v>
      </c>
      <c r="D560" s="3">
        <v>49.99</v>
      </c>
      <c r="E560" s="3" t="s">
        <v>148</v>
      </c>
      <c r="F560" s="3">
        <v>6</v>
      </c>
      <c r="G560" s="3" t="s">
        <v>945</v>
      </c>
      <c r="H560" s="3">
        <v>117</v>
      </c>
      <c r="I560" s="3" t="s">
        <v>946</v>
      </c>
      <c r="J560" s="4" t="s">
        <v>947</v>
      </c>
      <c r="K560" s="8" t="s">
        <v>7208</v>
      </c>
    </row>
    <row r="561" spans="1:11" x14ac:dyDescent="0.25">
      <c r="A561" s="3" t="s">
        <v>10</v>
      </c>
      <c r="B561" s="3" t="s">
        <v>3115</v>
      </c>
      <c r="C561" s="3" t="s">
        <v>12</v>
      </c>
      <c r="D561" s="3">
        <v>49.99</v>
      </c>
      <c r="E561" s="3" t="s">
        <v>148</v>
      </c>
      <c r="F561" s="3">
        <v>6</v>
      </c>
      <c r="G561" s="3" t="s">
        <v>3116</v>
      </c>
      <c r="H561" s="3">
        <v>35</v>
      </c>
      <c r="I561" s="3" t="s">
        <v>3117</v>
      </c>
      <c r="J561" s="4" t="s">
        <v>225</v>
      </c>
      <c r="K561" s="8" t="s">
        <v>7208</v>
      </c>
    </row>
    <row r="562" spans="1:11" x14ac:dyDescent="0.25">
      <c r="A562" s="1" t="s">
        <v>10</v>
      </c>
      <c r="B562" s="1" t="s">
        <v>147</v>
      </c>
      <c r="C562" s="1" t="s">
        <v>12</v>
      </c>
      <c r="D562" s="1">
        <v>49.99</v>
      </c>
      <c r="E562" s="1" t="s">
        <v>148</v>
      </c>
      <c r="F562" s="1">
        <v>6</v>
      </c>
      <c r="G562" s="1" t="s">
        <v>149</v>
      </c>
      <c r="H562" s="1">
        <v>183</v>
      </c>
      <c r="I562" s="1" t="s">
        <v>150</v>
      </c>
      <c r="J562" s="2" t="s">
        <v>151</v>
      </c>
      <c r="K562" s="8" t="s">
        <v>7208</v>
      </c>
    </row>
    <row r="563" spans="1:11" x14ac:dyDescent="0.25">
      <c r="A563" s="3" t="s">
        <v>10</v>
      </c>
      <c r="B563" s="3" t="s">
        <v>896</v>
      </c>
      <c r="C563" s="3" t="s">
        <v>12</v>
      </c>
      <c r="D563" s="3">
        <v>49.99</v>
      </c>
      <c r="E563" s="3" t="s">
        <v>148</v>
      </c>
      <c r="F563" s="3">
        <v>6</v>
      </c>
      <c r="G563" s="3" t="s">
        <v>897</v>
      </c>
      <c r="H563" s="3">
        <v>22</v>
      </c>
      <c r="I563" s="3" t="s">
        <v>898</v>
      </c>
      <c r="J563" s="4" t="s">
        <v>59</v>
      </c>
      <c r="K563" s="8" t="s">
        <v>7208</v>
      </c>
    </row>
    <row r="564" spans="1:11" x14ac:dyDescent="0.25">
      <c r="A564" s="3" t="s">
        <v>10</v>
      </c>
      <c r="B564" s="3" t="s">
        <v>277</v>
      </c>
      <c r="C564" s="3" t="s">
        <v>12</v>
      </c>
      <c r="D564" s="3">
        <v>49.99</v>
      </c>
      <c r="E564" s="3" t="s">
        <v>148</v>
      </c>
      <c r="F564" s="3">
        <v>6</v>
      </c>
      <c r="G564" s="3" t="s">
        <v>278</v>
      </c>
      <c r="H564" s="3">
        <v>179</v>
      </c>
      <c r="I564" s="3" t="s">
        <v>279</v>
      </c>
      <c r="J564" s="4" t="s">
        <v>280</v>
      </c>
      <c r="K564" s="8" t="s">
        <v>7208</v>
      </c>
    </row>
    <row r="565" spans="1:11" x14ac:dyDescent="0.25">
      <c r="A565" s="3" t="s">
        <v>599</v>
      </c>
      <c r="B565" s="3" t="s">
        <v>2882</v>
      </c>
      <c r="C565" s="3" t="s">
        <v>12</v>
      </c>
      <c r="D565" s="3">
        <v>49.99</v>
      </c>
      <c r="E565" s="3" t="s">
        <v>148</v>
      </c>
      <c r="F565" s="3">
        <v>6</v>
      </c>
      <c r="G565" s="3" t="s">
        <v>2883</v>
      </c>
      <c r="H565" s="3">
        <v>10</v>
      </c>
      <c r="I565" s="3" t="s">
        <v>2884</v>
      </c>
      <c r="J565" s="4" t="s">
        <v>458</v>
      </c>
      <c r="K565" s="8" t="s">
        <v>7208</v>
      </c>
    </row>
    <row r="566" spans="1:11" x14ac:dyDescent="0.25">
      <c r="A566" s="1" t="s">
        <v>327</v>
      </c>
      <c r="B566" s="1" t="s">
        <v>2095</v>
      </c>
      <c r="C566" s="1" t="s">
        <v>12</v>
      </c>
      <c r="D566" s="1">
        <v>49.99</v>
      </c>
      <c r="E566" s="1" t="s">
        <v>148</v>
      </c>
      <c r="F566" s="1">
        <v>6</v>
      </c>
      <c r="G566" s="1" t="s">
        <v>2096</v>
      </c>
      <c r="H566" s="1">
        <v>75</v>
      </c>
      <c r="I566" s="1" t="s">
        <v>2097</v>
      </c>
      <c r="J566" s="2" t="s">
        <v>225</v>
      </c>
      <c r="K566" s="8" t="s">
        <v>7208</v>
      </c>
    </row>
    <row r="567" spans="1:11" x14ac:dyDescent="0.25">
      <c r="A567" s="1" t="s">
        <v>361</v>
      </c>
      <c r="B567" s="1" t="s">
        <v>3336</v>
      </c>
      <c r="C567" s="1" t="s">
        <v>3337</v>
      </c>
      <c r="D567" s="1">
        <v>5.65</v>
      </c>
      <c r="E567" s="1" t="s">
        <v>3338</v>
      </c>
      <c r="F567" s="1">
        <v>6</v>
      </c>
      <c r="G567" s="1" t="s">
        <v>3339</v>
      </c>
      <c r="H567" s="1">
        <v>178</v>
      </c>
      <c r="I567" s="1" t="s">
        <v>3340</v>
      </c>
      <c r="J567" s="2" t="s">
        <v>986</v>
      </c>
      <c r="K567" s="8" t="s">
        <v>7208</v>
      </c>
    </row>
    <row r="568" spans="1:11" x14ac:dyDescent="0.25">
      <c r="A568" s="11" t="s">
        <v>1829</v>
      </c>
      <c r="B568" s="11" t="s">
        <v>5993</v>
      </c>
      <c r="C568" s="11" t="s">
        <v>55</v>
      </c>
      <c r="D568" s="11">
        <v>50.99</v>
      </c>
      <c r="E568" s="11" t="s">
        <v>5994</v>
      </c>
      <c r="F568" s="11">
        <v>6</v>
      </c>
      <c r="G568" s="11" t="s">
        <v>2711</v>
      </c>
      <c r="H568" s="11">
        <v>15</v>
      </c>
      <c r="I568" s="11" t="s">
        <v>5995</v>
      </c>
      <c r="J568" s="12" t="s">
        <v>499</v>
      </c>
      <c r="K568" s="13" t="s">
        <v>7209</v>
      </c>
    </row>
    <row r="569" spans="1:11" x14ac:dyDescent="0.25">
      <c r="A569" s="3" t="s">
        <v>53</v>
      </c>
      <c r="B569" s="3" t="s">
        <v>54</v>
      </c>
      <c r="C569" s="3" t="s">
        <v>55</v>
      </c>
      <c r="D569" s="3">
        <v>52.79</v>
      </c>
      <c r="E569" s="3" t="s">
        <v>56</v>
      </c>
      <c r="F569" s="3">
        <v>6</v>
      </c>
      <c r="G569" s="3" t="s">
        <v>57</v>
      </c>
      <c r="H569" s="3">
        <v>258</v>
      </c>
      <c r="I569" s="3" t="s">
        <v>58</v>
      </c>
      <c r="J569" s="4" t="s">
        <v>59</v>
      </c>
      <c r="K569" s="8" t="s">
        <v>7208</v>
      </c>
    </row>
    <row r="570" spans="1:11" x14ac:dyDescent="0.25">
      <c r="A570" s="3" t="s">
        <v>41</v>
      </c>
      <c r="B570" s="3" t="s">
        <v>1805</v>
      </c>
      <c r="C570" s="3" t="s">
        <v>510</v>
      </c>
      <c r="D570" s="3">
        <v>52.99</v>
      </c>
      <c r="E570" s="3" t="s">
        <v>1806</v>
      </c>
      <c r="F570" s="3">
        <v>6</v>
      </c>
      <c r="G570" s="3" t="s">
        <v>1807</v>
      </c>
      <c r="H570" s="3">
        <v>30</v>
      </c>
      <c r="I570" s="3" t="s">
        <v>1808</v>
      </c>
      <c r="J570" s="4" t="s">
        <v>499</v>
      </c>
      <c r="K570" s="8" t="s">
        <v>7208</v>
      </c>
    </row>
    <row r="571" spans="1:11" x14ac:dyDescent="0.25">
      <c r="A571" s="1" t="s">
        <v>113</v>
      </c>
      <c r="B571" s="1" t="s">
        <v>665</v>
      </c>
      <c r="C571" s="1" t="s">
        <v>12</v>
      </c>
      <c r="D571" s="1">
        <v>53.99</v>
      </c>
      <c r="E571" s="1" t="s">
        <v>164</v>
      </c>
      <c r="F571" s="1">
        <v>6</v>
      </c>
      <c r="G571" s="1" t="s">
        <v>2873</v>
      </c>
      <c r="H571" s="1">
        <v>12</v>
      </c>
      <c r="I571" s="1" t="s">
        <v>2874</v>
      </c>
      <c r="J571" s="2" t="s">
        <v>1890</v>
      </c>
      <c r="K571" s="8" t="s">
        <v>7208</v>
      </c>
    </row>
    <row r="572" spans="1:11" x14ac:dyDescent="0.25">
      <c r="A572" s="1" t="s">
        <v>3298</v>
      </c>
      <c r="B572" s="1" t="s">
        <v>3299</v>
      </c>
      <c r="C572" s="1" t="s">
        <v>510</v>
      </c>
      <c r="D572" s="1">
        <v>55</v>
      </c>
      <c r="E572" s="1" t="s">
        <v>3300</v>
      </c>
      <c r="F572" s="1">
        <v>6</v>
      </c>
      <c r="G572" s="1" t="s">
        <v>2873</v>
      </c>
      <c r="H572" s="1">
        <v>12</v>
      </c>
      <c r="I572" s="1" t="s">
        <v>3301</v>
      </c>
      <c r="J572" s="2" t="s">
        <v>237</v>
      </c>
      <c r="K572" s="8" t="s">
        <v>7208</v>
      </c>
    </row>
    <row r="573" spans="1:11" x14ac:dyDescent="0.25">
      <c r="A573" s="3" t="s">
        <v>10</v>
      </c>
      <c r="B573" s="3" t="s">
        <v>375</v>
      </c>
      <c r="C573" s="3" t="s">
        <v>12</v>
      </c>
      <c r="D573" s="3">
        <v>55.99</v>
      </c>
      <c r="E573" s="3" t="s">
        <v>376</v>
      </c>
      <c r="F573" s="3">
        <v>6</v>
      </c>
      <c r="G573" s="3" t="s">
        <v>377</v>
      </c>
      <c r="H573" s="3">
        <v>193</v>
      </c>
      <c r="I573" s="3" t="s">
        <v>378</v>
      </c>
      <c r="J573" s="4" t="s">
        <v>151</v>
      </c>
      <c r="K573" s="8" t="s">
        <v>7208</v>
      </c>
    </row>
    <row r="574" spans="1:11" x14ac:dyDescent="0.25">
      <c r="A574" s="11" t="s">
        <v>3380</v>
      </c>
      <c r="B574" s="11" t="s">
        <v>6756</v>
      </c>
      <c r="C574" s="11" t="s">
        <v>12</v>
      </c>
      <c r="D574" s="11">
        <v>59</v>
      </c>
      <c r="E574" s="11" t="s">
        <v>5061</v>
      </c>
      <c r="F574" s="11">
        <v>6</v>
      </c>
      <c r="G574" s="11" t="s">
        <v>2182</v>
      </c>
      <c r="H574" s="11">
        <v>4</v>
      </c>
      <c r="I574" s="11" t="s">
        <v>6757</v>
      </c>
      <c r="J574" s="12" t="s">
        <v>6758</v>
      </c>
      <c r="K574" s="13" t="s">
        <v>7209</v>
      </c>
    </row>
    <row r="575" spans="1:11" x14ac:dyDescent="0.25">
      <c r="A575" s="3" t="s">
        <v>108</v>
      </c>
      <c r="B575" s="3" t="s">
        <v>109</v>
      </c>
      <c r="C575" s="3" t="s">
        <v>12</v>
      </c>
      <c r="D575" s="3">
        <v>59.99</v>
      </c>
      <c r="E575" s="3" t="s">
        <v>25</v>
      </c>
      <c r="F575" s="3">
        <v>6</v>
      </c>
      <c r="G575" s="3" t="s">
        <v>110</v>
      </c>
      <c r="H575" s="3">
        <v>34</v>
      </c>
      <c r="I575" s="3" t="s">
        <v>111</v>
      </c>
      <c r="J575" s="4" t="s">
        <v>112</v>
      </c>
      <c r="K575" s="8" t="s">
        <v>7208</v>
      </c>
    </row>
    <row r="576" spans="1:11" x14ac:dyDescent="0.25">
      <c r="A576" s="3" t="s">
        <v>71</v>
      </c>
      <c r="B576" s="3" t="s">
        <v>930</v>
      </c>
      <c r="C576" s="3" t="s">
        <v>12</v>
      </c>
      <c r="D576" s="3">
        <v>59.99</v>
      </c>
      <c r="E576" s="3" t="s">
        <v>31</v>
      </c>
      <c r="F576" s="3">
        <v>6</v>
      </c>
      <c r="G576" s="3" t="s">
        <v>931</v>
      </c>
      <c r="H576" s="3">
        <v>29</v>
      </c>
      <c r="I576" s="3" t="s">
        <v>932</v>
      </c>
      <c r="J576" s="4" t="s">
        <v>225</v>
      </c>
      <c r="K576" s="8" t="s">
        <v>7208</v>
      </c>
    </row>
    <row r="577" spans="1:11" x14ac:dyDescent="0.25">
      <c r="A577" s="9" t="s">
        <v>6635</v>
      </c>
      <c r="B577" s="9" t="s">
        <v>6636</v>
      </c>
      <c r="C577" s="9" t="s">
        <v>55</v>
      </c>
      <c r="D577" s="9">
        <v>68</v>
      </c>
      <c r="E577" s="9" t="s">
        <v>6637</v>
      </c>
      <c r="F577" s="9">
        <v>6</v>
      </c>
      <c r="G577" s="9" t="s">
        <v>6638</v>
      </c>
      <c r="H577" s="9">
        <v>33</v>
      </c>
      <c r="I577" s="9" t="s">
        <v>6639</v>
      </c>
      <c r="J577" s="10" t="s">
        <v>2976</v>
      </c>
      <c r="K577" s="13" t="s">
        <v>7209</v>
      </c>
    </row>
    <row r="578" spans="1:11" x14ac:dyDescent="0.25">
      <c r="A578" s="11" t="s">
        <v>1829</v>
      </c>
      <c r="B578" s="11" t="s">
        <v>5790</v>
      </c>
      <c r="C578" s="11" t="s">
        <v>12</v>
      </c>
      <c r="D578" s="11">
        <v>68.989999999999995</v>
      </c>
      <c r="E578" s="11" t="s">
        <v>3963</v>
      </c>
      <c r="F578" s="11">
        <v>6</v>
      </c>
      <c r="G578" s="11" t="s">
        <v>5791</v>
      </c>
      <c r="H578" s="11">
        <v>59</v>
      </c>
      <c r="I578" s="11" t="s">
        <v>5792</v>
      </c>
      <c r="J578" s="12" t="s">
        <v>833</v>
      </c>
      <c r="K578" s="13" t="s">
        <v>7209</v>
      </c>
    </row>
    <row r="579" spans="1:11" x14ac:dyDescent="0.25">
      <c r="A579" s="3" t="s">
        <v>3143</v>
      </c>
      <c r="B579" s="3" t="s">
        <v>3144</v>
      </c>
      <c r="C579" s="3" t="s">
        <v>55</v>
      </c>
      <c r="D579" s="3">
        <v>69.89</v>
      </c>
      <c r="E579" s="3" t="s">
        <v>3145</v>
      </c>
      <c r="F579" s="3">
        <v>6</v>
      </c>
      <c r="G579" s="3" t="s">
        <v>2927</v>
      </c>
      <c r="H579" s="3">
        <v>24</v>
      </c>
      <c r="I579" s="3" t="s">
        <v>3146</v>
      </c>
      <c r="J579" s="4" t="s">
        <v>3147</v>
      </c>
      <c r="K579" s="8" t="s">
        <v>7208</v>
      </c>
    </row>
    <row r="580" spans="1:11" x14ac:dyDescent="0.25">
      <c r="A580" s="1" t="s">
        <v>1102</v>
      </c>
      <c r="B580" s="1" t="s">
        <v>3702</v>
      </c>
      <c r="C580" s="1" t="s">
        <v>12</v>
      </c>
      <c r="D580" s="1">
        <v>70</v>
      </c>
      <c r="E580" s="1" t="s">
        <v>3703</v>
      </c>
      <c r="F580" s="1">
        <v>6</v>
      </c>
      <c r="G580" s="1" t="s">
        <v>3150</v>
      </c>
      <c r="H580" s="1">
        <v>6</v>
      </c>
      <c r="I580" s="1" t="s">
        <v>3704</v>
      </c>
      <c r="J580" s="2" t="s">
        <v>2574</v>
      </c>
      <c r="K580" s="8" t="s">
        <v>7208</v>
      </c>
    </row>
    <row r="581" spans="1:11" x14ac:dyDescent="0.25">
      <c r="A581" s="9" t="s">
        <v>525</v>
      </c>
      <c r="B581" s="9" t="s">
        <v>5295</v>
      </c>
      <c r="C581" s="9" t="s">
        <v>12</v>
      </c>
      <c r="D581" s="9">
        <v>72.989999999999995</v>
      </c>
      <c r="E581" s="9" t="s">
        <v>5296</v>
      </c>
      <c r="F581" s="9">
        <v>6</v>
      </c>
      <c r="G581" s="9" t="s">
        <v>5297</v>
      </c>
      <c r="H581" s="9">
        <v>235</v>
      </c>
      <c r="I581" s="9" t="s">
        <v>5298</v>
      </c>
      <c r="J581" s="10" t="s">
        <v>161</v>
      </c>
      <c r="K581" s="13" t="s">
        <v>7209</v>
      </c>
    </row>
    <row r="582" spans="1:11" x14ac:dyDescent="0.25">
      <c r="A582" s="9" t="s">
        <v>41</v>
      </c>
      <c r="B582" s="9" t="s">
        <v>5963</v>
      </c>
      <c r="C582" s="9" t="s">
        <v>104</v>
      </c>
      <c r="D582" s="9">
        <v>74.92</v>
      </c>
      <c r="E582" s="9" t="s">
        <v>5964</v>
      </c>
      <c r="F582" s="9">
        <v>6</v>
      </c>
      <c r="G582" s="9" t="s">
        <v>5965</v>
      </c>
      <c r="H582" s="9">
        <v>116</v>
      </c>
      <c r="I582" s="9" t="s">
        <v>5966</v>
      </c>
      <c r="J582" s="10" t="s">
        <v>96</v>
      </c>
      <c r="K582" s="13" t="s">
        <v>7209</v>
      </c>
    </row>
    <row r="583" spans="1:11" x14ac:dyDescent="0.25">
      <c r="A583" s="11" t="s">
        <v>3687</v>
      </c>
      <c r="B583" s="11" t="s">
        <v>7066</v>
      </c>
      <c r="C583" s="11" t="s">
        <v>12</v>
      </c>
      <c r="D583" s="11">
        <v>78</v>
      </c>
      <c r="E583" s="11" t="s">
        <v>7067</v>
      </c>
      <c r="F583" s="11">
        <v>6</v>
      </c>
      <c r="G583" s="11" t="s">
        <v>2948</v>
      </c>
      <c r="H583" s="11">
        <v>27</v>
      </c>
      <c r="I583" s="11" t="s">
        <v>7068</v>
      </c>
      <c r="J583" s="12" t="s">
        <v>52</v>
      </c>
      <c r="K583" s="13" t="s">
        <v>7209</v>
      </c>
    </row>
    <row r="584" spans="1:11" x14ac:dyDescent="0.25">
      <c r="A584" s="3" t="s">
        <v>383</v>
      </c>
      <c r="B584" s="3" t="s">
        <v>3296</v>
      </c>
      <c r="C584" s="3" t="s">
        <v>385</v>
      </c>
      <c r="D584" s="3">
        <v>79.989999999999995</v>
      </c>
      <c r="E584" s="3" t="s">
        <v>19</v>
      </c>
      <c r="F584" s="3">
        <v>6</v>
      </c>
      <c r="G584" s="3" t="s">
        <v>2182</v>
      </c>
      <c r="H584" s="3">
        <v>4</v>
      </c>
      <c r="I584" s="3" t="s">
        <v>3297</v>
      </c>
      <c r="J584" s="4" t="s">
        <v>571</v>
      </c>
      <c r="K584" s="8" t="s">
        <v>7208</v>
      </c>
    </row>
    <row r="585" spans="1:11" x14ac:dyDescent="0.25">
      <c r="A585" s="11" t="s">
        <v>4390</v>
      </c>
      <c r="B585" s="11" t="s">
        <v>4391</v>
      </c>
      <c r="C585" s="11" t="s">
        <v>12</v>
      </c>
      <c r="D585" s="11">
        <v>79.989999999999995</v>
      </c>
      <c r="E585" s="11" t="s">
        <v>19</v>
      </c>
      <c r="F585" s="11">
        <v>6</v>
      </c>
      <c r="G585" s="11" t="s">
        <v>778</v>
      </c>
      <c r="H585" s="11">
        <v>18</v>
      </c>
      <c r="I585" s="11" t="s">
        <v>4392</v>
      </c>
      <c r="J585" s="12" t="s">
        <v>4393</v>
      </c>
      <c r="K585" s="13" t="s">
        <v>7209</v>
      </c>
    </row>
    <row r="586" spans="1:11" x14ac:dyDescent="0.25">
      <c r="A586" s="3" t="s">
        <v>53</v>
      </c>
      <c r="B586" s="3" t="s">
        <v>2353</v>
      </c>
      <c r="C586" s="3" t="s">
        <v>55</v>
      </c>
      <c r="D586" s="3">
        <v>8.98</v>
      </c>
      <c r="E586" s="3" t="s">
        <v>2354</v>
      </c>
      <c r="F586" s="3">
        <v>6</v>
      </c>
      <c r="G586" s="3" t="s">
        <v>2355</v>
      </c>
      <c r="H586" s="3">
        <v>64</v>
      </c>
      <c r="I586" s="3" t="s">
        <v>2356</v>
      </c>
      <c r="J586" s="4" t="s">
        <v>177</v>
      </c>
      <c r="K586" s="8" t="s">
        <v>7208</v>
      </c>
    </row>
    <row r="587" spans="1:11" x14ac:dyDescent="0.25">
      <c r="A587" s="1" t="s">
        <v>383</v>
      </c>
      <c r="B587" s="1" t="s">
        <v>2181</v>
      </c>
      <c r="C587" s="1" t="s">
        <v>385</v>
      </c>
      <c r="D587" s="1">
        <v>86.99</v>
      </c>
      <c r="E587" s="1" t="s">
        <v>1365</v>
      </c>
      <c r="F587" s="1">
        <v>6</v>
      </c>
      <c r="G587" s="1" t="s">
        <v>2182</v>
      </c>
      <c r="H587" s="1">
        <v>4</v>
      </c>
      <c r="I587" s="1" t="s">
        <v>1367</v>
      </c>
      <c r="J587" s="2" t="s">
        <v>571</v>
      </c>
      <c r="K587" s="8" t="s">
        <v>7208</v>
      </c>
    </row>
    <row r="588" spans="1:11" x14ac:dyDescent="0.25">
      <c r="A588" s="9" t="s">
        <v>520</v>
      </c>
      <c r="B588" s="9" t="s">
        <v>4252</v>
      </c>
      <c r="C588" s="9" t="s">
        <v>55</v>
      </c>
      <c r="D588" s="9">
        <v>89.99</v>
      </c>
      <c r="E588" s="9" t="s">
        <v>3242</v>
      </c>
      <c r="F588" s="9">
        <v>6</v>
      </c>
      <c r="G588" s="9" t="s">
        <v>547</v>
      </c>
      <c r="H588" s="9">
        <v>23</v>
      </c>
      <c r="I588" s="9" t="s">
        <v>4253</v>
      </c>
      <c r="J588" s="10" t="s">
        <v>4254</v>
      </c>
      <c r="K588" s="13" t="s">
        <v>7209</v>
      </c>
    </row>
    <row r="589" spans="1:11" x14ac:dyDescent="0.25">
      <c r="A589" s="1" t="s">
        <v>152</v>
      </c>
      <c r="B589" s="1" t="s">
        <v>1285</v>
      </c>
      <c r="C589" s="1" t="s">
        <v>510</v>
      </c>
      <c r="D589" s="1">
        <v>89.99</v>
      </c>
      <c r="E589" s="1" t="s">
        <v>1286</v>
      </c>
      <c r="F589" s="1">
        <v>6</v>
      </c>
      <c r="G589" s="1" t="s">
        <v>1287</v>
      </c>
      <c r="H589" s="1">
        <v>7</v>
      </c>
      <c r="I589" s="1" t="s">
        <v>1288</v>
      </c>
      <c r="J589" s="2" t="s">
        <v>1289</v>
      </c>
      <c r="K589" s="8" t="s">
        <v>7208</v>
      </c>
    </row>
    <row r="590" spans="1:11" x14ac:dyDescent="0.25">
      <c r="A590" s="3" t="s">
        <v>238</v>
      </c>
      <c r="B590" s="3" t="s">
        <v>3679</v>
      </c>
      <c r="C590" s="3" t="s">
        <v>12</v>
      </c>
      <c r="D590" s="3">
        <v>9.9</v>
      </c>
      <c r="E590" s="3" t="s">
        <v>3680</v>
      </c>
      <c r="F590" s="3">
        <v>6</v>
      </c>
      <c r="G590" s="3" t="s">
        <v>3681</v>
      </c>
      <c r="H590" s="3">
        <v>2</v>
      </c>
      <c r="I590" s="3" t="s">
        <v>39</v>
      </c>
      <c r="J590" s="4" t="s">
        <v>285</v>
      </c>
      <c r="K590" s="8" t="s">
        <v>7208</v>
      </c>
    </row>
    <row r="591" spans="1:11" x14ac:dyDescent="0.25">
      <c r="A591" s="3" t="s">
        <v>2661</v>
      </c>
      <c r="B591" s="3" t="s">
        <v>2662</v>
      </c>
      <c r="C591" s="3" t="s">
        <v>510</v>
      </c>
      <c r="D591" s="3">
        <v>9.99</v>
      </c>
      <c r="E591" s="3" t="s">
        <v>1373</v>
      </c>
      <c r="F591" s="3">
        <v>6</v>
      </c>
      <c r="G591" s="3" t="s">
        <v>2182</v>
      </c>
      <c r="H591" s="3">
        <v>4</v>
      </c>
      <c r="I591" s="3" t="s">
        <v>2663</v>
      </c>
      <c r="J591" s="4" t="s">
        <v>353</v>
      </c>
      <c r="K591" s="8" t="s">
        <v>7208</v>
      </c>
    </row>
    <row r="592" spans="1:11" x14ac:dyDescent="0.25">
      <c r="A592" s="1" t="s">
        <v>443</v>
      </c>
      <c r="B592" s="1" t="s">
        <v>3212</v>
      </c>
      <c r="C592" s="1" t="s">
        <v>12</v>
      </c>
      <c r="D592" s="1">
        <v>99.99</v>
      </c>
      <c r="E592" s="1" t="s">
        <v>736</v>
      </c>
      <c r="F592" s="1">
        <v>6</v>
      </c>
      <c r="G592" s="1" t="s">
        <v>3213</v>
      </c>
      <c r="H592" s="1">
        <v>3</v>
      </c>
      <c r="I592" s="1" t="s">
        <v>3214</v>
      </c>
      <c r="J592" s="2" t="s">
        <v>3215</v>
      </c>
      <c r="K592" s="8" t="s">
        <v>7208</v>
      </c>
    </row>
    <row r="593" spans="1:11" x14ac:dyDescent="0.25">
      <c r="A593" s="9" t="s">
        <v>162</v>
      </c>
      <c r="B593" s="9" t="s">
        <v>6537</v>
      </c>
      <c r="C593" s="9" t="s">
        <v>55</v>
      </c>
      <c r="D593" s="9">
        <v>99.99</v>
      </c>
      <c r="E593" s="9" t="s">
        <v>736</v>
      </c>
      <c r="F593" s="9">
        <v>6</v>
      </c>
      <c r="G593" s="9" t="s">
        <v>6538</v>
      </c>
      <c r="H593" s="9">
        <v>17</v>
      </c>
      <c r="I593" s="9" t="s">
        <v>6539</v>
      </c>
      <c r="J593" s="10" t="s">
        <v>3448</v>
      </c>
      <c r="K593" s="13" t="s">
        <v>7209</v>
      </c>
    </row>
    <row r="594" spans="1:11" x14ac:dyDescent="0.25">
      <c r="A594" s="9" t="s">
        <v>1829</v>
      </c>
      <c r="B594" s="9" t="s">
        <v>6831</v>
      </c>
      <c r="C594" s="9" t="s">
        <v>5811</v>
      </c>
      <c r="D594" s="9">
        <v>99.99</v>
      </c>
      <c r="E594" s="9" t="s">
        <v>736</v>
      </c>
      <c r="F594" s="9">
        <v>6</v>
      </c>
      <c r="G594" s="9" t="s">
        <v>6832</v>
      </c>
      <c r="H594" s="9">
        <v>50</v>
      </c>
      <c r="I594" s="9" t="s">
        <v>6833</v>
      </c>
      <c r="J594" s="10" t="s">
        <v>1168</v>
      </c>
      <c r="K594" s="13" t="s">
        <v>7209</v>
      </c>
    </row>
    <row r="595" spans="1:11" x14ac:dyDescent="0.25">
      <c r="A595" s="11" t="s">
        <v>162</v>
      </c>
      <c r="B595" s="11" t="s">
        <v>5913</v>
      </c>
      <c r="C595" s="11" t="s">
        <v>12</v>
      </c>
      <c r="D595" s="11">
        <v>114.99</v>
      </c>
      <c r="E595" s="11" t="s">
        <v>5401</v>
      </c>
      <c r="F595" s="11">
        <v>7</v>
      </c>
      <c r="G595" s="11" t="s">
        <v>821</v>
      </c>
      <c r="H595" s="11">
        <v>13</v>
      </c>
      <c r="I595" s="11" t="s">
        <v>5914</v>
      </c>
      <c r="J595" s="12" t="s">
        <v>3448</v>
      </c>
      <c r="K595" s="13" t="s">
        <v>7209</v>
      </c>
    </row>
    <row r="596" spans="1:11" x14ac:dyDescent="0.25">
      <c r="A596" s="11" t="s">
        <v>97</v>
      </c>
      <c r="B596" s="11" t="s">
        <v>6847</v>
      </c>
      <c r="C596" s="11" t="s">
        <v>385</v>
      </c>
      <c r="D596" s="11">
        <v>12</v>
      </c>
      <c r="E596" s="11" t="s">
        <v>213</v>
      </c>
      <c r="F596" s="11">
        <v>7</v>
      </c>
      <c r="G596" s="11" t="s">
        <v>3041</v>
      </c>
      <c r="H596" s="11">
        <v>22</v>
      </c>
      <c r="I596" s="11" t="s">
        <v>6848</v>
      </c>
      <c r="J596" s="12" t="s">
        <v>6849</v>
      </c>
      <c r="K596" s="13" t="s">
        <v>7209</v>
      </c>
    </row>
    <row r="597" spans="1:11" x14ac:dyDescent="0.25">
      <c r="A597" s="11" t="s">
        <v>178</v>
      </c>
      <c r="B597" s="11" t="s">
        <v>5495</v>
      </c>
      <c r="C597" s="11" t="s">
        <v>402</v>
      </c>
      <c r="D597" s="11">
        <v>12.49</v>
      </c>
      <c r="E597" s="11" t="s">
        <v>671</v>
      </c>
      <c r="F597" s="11">
        <v>7</v>
      </c>
      <c r="G597" s="11" t="s">
        <v>4549</v>
      </c>
      <c r="H597" s="11">
        <v>17</v>
      </c>
      <c r="I597" s="11" t="s">
        <v>5496</v>
      </c>
      <c r="J597" s="12" t="s">
        <v>2281</v>
      </c>
      <c r="K597" s="13" t="s">
        <v>7209</v>
      </c>
    </row>
    <row r="598" spans="1:11" x14ac:dyDescent="0.25">
      <c r="A598" s="9" t="s">
        <v>71</v>
      </c>
      <c r="B598" s="9" t="s">
        <v>6326</v>
      </c>
      <c r="C598" s="9" t="s">
        <v>12</v>
      </c>
      <c r="D598" s="9">
        <v>129</v>
      </c>
      <c r="E598" s="9" t="s">
        <v>4717</v>
      </c>
      <c r="F598" s="9">
        <v>7</v>
      </c>
      <c r="G598" s="9" t="s">
        <v>821</v>
      </c>
      <c r="H598" s="9">
        <v>13</v>
      </c>
      <c r="I598" s="9" t="s">
        <v>6327</v>
      </c>
      <c r="J598" s="10" t="s">
        <v>5815</v>
      </c>
      <c r="K598" s="13" t="s">
        <v>7209</v>
      </c>
    </row>
    <row r="599" spans="1:11" x14ac:dyDescent="0.25">
      <c r="A599" s="9" t="s">
        <v>135</v>
      </c>
      <c r="B599" s="9" t="s">
        <v>5396</v>
      </c>
      <c r="C599" s="9" t="s">
        <v>510</v>
      </c>
      <c r="D599" s="9">
        <v>13</v>
      </c>
      <c r="E599" s="9" t="s">
        <v>5397</v>
      </c>
      <c r="F599" s="9">
        <v>7</v>
      </c>
      <c r="G599" s="9" t="s">
        <v>5398</v>
      </c>
      <c r="H599" s="9">
        <v>11</v>
      </c>
      <c r="I599" s="9" t="s">
        <v>5399</v>
      </c>
      <c r="J599" s="10" t="s">
        <v>70</v>
      </c>
      <c r="K599" s="13" t="s">
        <v>7209</v>
      </c>
    </row>
    <row r="600" spans="1:11" x14ac:dyDescent="0.25">
      <c r="A600" s="11" t="s">
        <v>152</v>
      </c>
      <c r="B600" s="11" t="s">
        <v>5855</v>
      </c>
      <c r="C600" s="11" t="s">
        <v>12</v>
      </c>
      <c r="D600" s="11">
        <v>13.95</v>
      </c>
      <c r="E600" s="11" t="s">
        <v>1447</v>
      </c>
      <c r="F600" s="11">
        <v>7</v>
      </c>
      <c r="G600" s="11" t="s">
        <v>5856</v>
      </c>
      <c r="H600" s="11">
        <v>41</v>
      </c>
      <c r="I600" s="11" t="s">
        <v>5857</v>
      </c>
      <c r="J600" s="12" t="s">
        <v>754</v>
      </c>
      <c r="K600" s="13" t="s">
        <v>7209</v>
      </c>
    </row>
    <row r="601" spans="1:11" x14ac:dyDescent="0.25">
      <c r="A601" s="3" t="s">
        <v>2846</v>
      </c>
      <c r="B601" s="3" t="s">
        <v>3040</v>
      </c>
      <c r="C601" s="3" t="s">
        <v>12</v>
      </c>
      <c r="D601" s="3">
        <v>13.95</v>
      </c>
      <c r="E601" s="3" t="s">
        <v>1447</v>
      </c>
      <c r="F601" s="3">
        <v>7</v>
      </c>
      <c r="G601" s="3" t="s">
        <v>3041</v>
      </c>
      <c r="H601" s="3">
        <v>22</v>
      </c>
      <c r="I601" s="3" t="s">
        <v>3042</v>
      </c>
      <c r="J601" s="4" t="s">
        <v>3043</v>
      </c>
      <c r="K601" s="8" t="s">
        <v>7208</v>
      </c>
    </row>
    <row r="602" spans="1:11" x14ac:dyDescent="0.25">
      <c r="A602" s="11" t="s">
        <v>3482</v>
      </c>
      <c r="B602" s="11" t="s">
        <v>5879</v>
      </c>
      <c r="C602" s="11" t="s">
        <v>55</v>
      </c>
      <c r="D602" s="11">
        <v>14.99</v>
      </c>
      <c r="E602" s="11" t="s">
        <v>1859</v>
      </c>
      <c r="F602" s="11">
        <v>7</v>
      </c>
      <c r="G602" s="11" t="s">
        <v>5880</v>
      </c>
      <c r="H602" s="11">
        <v>72</v>
      </c>
      <c r="I602" s="11" t="s">
        <v>5881</v>
      </c>
      <c r="J602" s="12" t="s">
        <v>5882</v>
      </c>
      <c r="K602" s="13" t="s">
        <v>7209</v>
      </c>
    </row>
    <row r="603" spans="1:11" x14ac:dyDescent="0.25">
      <c r="A603" s="3" t="s">
        <v>1043</v>
      </c>
      <c r="B603" s="3" t="s">
        <v>2616</v>
      </c>
      <c r="C603" s="3" t="s">
        <v>12</v>
      </c>
      <c r="D603" s="3">
        <v>19.239999999999998</v>
      </c>
      <c r="E603" s="3" t="s">
        <v>2617</v>
      </c>
      <c r="F603" s="3">
        <v>7</v>
      </c>
      <c r="G603" s="3" t="s">
        <v>2618</v>
      </c>
      <c r="H603" s="3">
        <v>1337</v>
      </c>
      <c r="I603" s="3" t="s">
        <v>2619</v>
      </c>
      <c r="J603" s="4" t="s">
        <v>230</v>
      </c>
      <c r="K603" s="8" t="s">
        <v>7208</v>
      </c>
    </row>
    <row r="604" spans="1:11" x14ac:dyDescent="0.25">
      <c r="A604" s="11" t="s">
        <v>525</v>
      </c>
      <c r="B604" s="11" t="s">
        <v>6179</v>
      </c>
      <c r="C604" s="11" t="s">
        <v>12</v>
      </c>
      <c r="D604" s="11">
        <v>192</v>
      </c>
      <c r="E604" s="11" t="s">
        <v>6180</v>
      </c>
      <c r="F604" s="11">
        <v>7</v>
      </c>
      <c r="G604" s="11" t="s">
        <v>6181</v>
      </c>
      <c r="H604" s="11">
        <v>37</v>
      </c>
      <c r="I604" s="11" t="s">
        <v>6182</v>
      </c>
      <c r="J604" s="12" t="s">
        <v>6183</v>
      </c>
      <c r="K604" s="13" t="s">
        <v>7209</v>
      </c>
    </row>
    <row r="605" spans="1:11" x14ac:dyDescent="0.25">
      <c r="A605" s="11" t="s">
        <v>1829</v>
      </c>
      <c r="B605" s="11" t="s">
        <v>6379</v>
      </c>
      <c r="C605" s="11" t="s">
        <v>6380</v>
      </c>
      <c r="D605" s="11">
        <v>20</v>
      </c>
      <c r="E605" s="11" t="s">
        <v>1577</v>
      </c>
      <c r="F605" s="11">
        <v>7</v>
      </c>
      <c r="G605" s="11" t="s">
        <v>6381</v>
      </c>
      <c r="H605" s="11">
        <v>2</v>
      </c>
      <c r="I605" s="11" t="s">
        <v>6382</v>
      </c>
      <c r="J605" s="12" t="s">
        <v>6383</v>
      </c>
      <c r="K605" s="13" t="s">
        <v>7209</v>
      </c>
    </row>
    <row r="606" spans="1:11" x14ac:dyDescent="0.25">
      <c r="A606" s="3" t="s">
        <v>508</v>
      </c>
      <c r="B606" s="3" t="s">
        <v>1279</v>
      </c>
      <c r="C606" s="3" t="s">
        <v>1280</v>
      </c>
      <c r="D606" s="3">
        <v>20.79</v>
      </c>
      <c r="E606" s="3" t="s">
        <v>1281</v>
      </c>
      <c r="F606" s="3">
        <v>7</v>
      </c>
      <c r="G606" s="3" t="s">
        <v>1282</v>
      </c>
      <c r="H606" s="3">
        <v>33</v>
      </c>
      <c r="I606" s="3" t="s">
        <v>1283</v>
      </c>
      <c r="J606" s="4" t="s">
        <v>1284</v>
      </c>
      <c r="K606" s="8" t="s">
        <v>7208</v>
      </c>
    </row>
    <row r="607" spans="1:11" x14ac:dyDescent="0.25">
      <c r="A607" s="1" t="s">
        <v>520</v>
      </c>
      <c r="B607" s="1" t="s">
        <v>3760</v>
      </c>
      <c r="C607" s="1" t="s">
        <v>510</v>
      </c>
      <c r="D607" s="1">
        <v>20.95</v>
      </c>
      <c r="E607" s="1" t="s">
        <v>3761</v>
      </c>
      <c r="F607" s="1">
        <v>7</v>
      </c>
      <c r="G607" s="1" t="s">
        <v>3762</v>
      </c>
      <c r="H607" s="1">
        <v>238</v>
      </c>
      <c r="I607" s="1" t="s">
        <v>3763</v>
      </c>
      <c r="J607" s="2" t="s">
        <v>3764</v>
      </c>
      <c r="K607" s="8" t="s">
        <v>7208</v>
      </c>
    </row>
    <row r="608" spans="1:11" x14ac:dyDescent="0.25">
      <c r="A608" s="1" t="s">
        <v>426</v>
      </c>
      <c r="B608" s="1" t="s">
        <v>2079</v>
      </c>
      <c r="C608" s="1" t="s">
        <v>12</v>
      </c>
      <c r="D608" s="1">
        <v>21.69</v>
      </c>
      <c r="E608" s="1" t="s">
        <v>2080</v>
      </c>
      <c r="F608" s="1">
        <v>7</v>
      </c>
      <c r="G608" s="1" t="s">
        <v>1355</v>
      </c>
      <c r="H608" s="1">
        <v>3</v>
      </c>
      <c r="I608" s="1" t="s">
        <v>39</v>
      </c>
      <c r="J608" s="2" t="s">
        <v>2081</v>
      </c>
      <c r="K608" s="8" t="s">
        <v>7208</v>
      </c>
    </row>
    <row r="609" spans="1:11" x14ac:dyDescent="0.25">
      <c r="A609" s="3" t="s">
        <v>1102</v>
      </c>
      <c r="B609" s="3" t="s">
        <v>3014</v>
      </c>
      <c r="C609" s="3" t="s">
        <v>12</v>
      </c>
      <c r="D609" s="3">
        <v>21.9</v>
      </c>
      <c r="E609" s="3" t="s">
        <v>3015</v>
      </c>
      <c r="F609" s="3">
        <v>7</v>
      </c>
      <c r="G609" s="3" t="s">
        <v>3016</v>
      </c>
      <c r="H609" s="3">
        <v>4</v>
      </c>
      <c r="I609" s="3" t="s">
        <v>3017</v>
      </c>
      <c r="J609" s="4" t="s">
        <v>1828</v>
      </c>
      <c r="K609" s="8" t="s">
        <v>7208</v>
      </c>
    </row>
    <row r="610" spans="1:11" x14ac:dyDescent="0.25">
      <c r="A610" s="1" t="s">
        <v>594</v>
      </c>
      <c r="B610" s="1" t="s">
        <v>2445</v>
      </c>
      <c r="C610" s="1" t="s">
        <v>12</v>
      </c>
      <c r="D610" s="1">
        <v>22.99</v>
      </c>
      <c r="E610" s="1" t="s">
        <v>619</v>
      </c>
      <c r="F610" s="1">
        <v>7</v>
      </c>
      <c r="G610" s="1" t="s">
        <v>2446</v>
      </c>
      <c r="H610" s="1">
        <v>39</v>
      </c>
      <c r="I610" s="1" t="s">
        <v>2447</v>
      </c>
      <c r="J610" s="2" t="s">
        <v>598</v>
      </c>
      <c r="K610" s="8" t="s">
        <v>7208</v>
      </c>
    </row>
    <row r="611" spans="1:11" x14ac:dyDescent="0.25">
      <c r="A611" s="3" t="s">
        <v>1022</v>
      </c>
      <c r="B611" s="3" t="s">
        <v>3562</v>
      </c>
      <c r="C611" s="3" t="s">
        <v>12</v>
      </c>
      <c r="D611" s="3">
        <v>23.89</v>
      </c>
      <c r="E611" s="3" t="s">
        <v>3426</v>
      </c>
      <c r="F611" s="3">
        <v>7</v>
      </c>
      <c r="G611" s="3" t="s">
        <v>3362</v>
      </c>
      <c r="H611" s="3">
        <v>82</v>
      </c>
      <c r="I611" s="3" t="s">
        <v>3563</v>
      </c>
      <c r="J611" s="4" t="s">
        <v>70</v>
      </c>
      <c r="K611" s="8" t="s">
        <v>7208</v>
      </c>
    </row>
    <row r="612" spans="1:11" x14ac:dyDescent="0.25">
      <c r="A612" s="3" t="s">
        <v>1908</v>
      </c>
      <c r="B612" s="3" t="s">
        <v>1978</v>
      </c>
      <c r="C612" s="3" t="s">
        <v>55</v>
      </c>
      <c r="D612" s="3">
        <v>24.95</v>
      </c>
      <c r="E612" s="3" t="s">
        <v>1979</v>
      </c>
      <c r="F612" s="3">
        <v>7</v>
      </c>
      <c r="G612" s="3" t="s">
        <v>1980</v>
      </c>
      <c r="H612" s="3">
        <v>171</v>
      </c>
      <c r="I612" s="3" t="s">
        <v>1981</v>
      </c>
      <c r="J612" s="4" t="s">
        <v>1982</v>
      </c>
      <c r="K612" s="8" t="s">
        <v>7208</v>
      </c>
    </row>
    <row r="613" spans="1:11" x14ac:dyDescent="0.25">
      <c r="A613" s="11" t="s">
        <v>41</v>
      </c>
      <c r="B613" s="11" t="s">
        <v>5928</v>
      </c>
      <c r="C613" s="11" t="s">
        <v>55</v>
      </c>
      <c r="D613" s="11">
        <v>24.98</v>
      </c>
      <c r="E613" s="11" t="s">
        <v>5929</v>
      </c>
      <c r="F613" s="11">
        <v>7</v>
      </c>
      <c r="G613" s="11" t="s">
        <v>5930</v>
      </c>
      <c r="H613" s="11">
        <v>8</v>
      </c>
      <c r="I613" s="11" t="s">
        <v>5931</v>
      </c>
      <c r="J613" s="12" t="s">
        <v>70</v>
      </c>
      <c r="K613" s="13" t="s">
        <v>7209</v>
      </c>
    </row>
    <row r="614" spans="1:11" x14ac:dyDescent="0.25">
      <c r="A614" s="3" t="s">
        <v>2141</v>
      </c>
      <c r="B614" s="3" t="s">
        <v>2142</v>
      </c>
      <c r="C614" s="3" t="s">
        <v>55</v>
      </c>
      <c r="D614" s="3">
        <v>24.99</v>
      </c>
      <c r="E614" s="3" t="s">
        <v>414</v>
      </c>
      <c r="F614" s="3">
        <v>7</v>
      </c>
      <c r="G614" s="3" t="s">
        <v>1355</v>
      </c>
      <c r="H614" s="3">
        <v>3</v>
      </c>
      <c r="I614" s="3" t="s">
        <v>2143</v>
      </c>
      <c r="J614" s="4" t="s">
        <v>2144</v>
      </c>
      <c r="K614" s="8" t="s">
        <v>7208</v>
      </c>
    </row>
    <row r="615" spans="1:11" x14ac:dyDescent="0.25">
      <c r="A615" s="9" t="s">
        <v>4081</v>
      </c>
      <c r="B615" s="9" t="s">
        <v>6463</v>
      </c>
      <c r="C615" s="9" t="s">
        <v>55</v>
      </c>
      <c r="D615" s="9">
        <v>26.55</v>
      </c>
      <c r="E615" s="9" t="s">
        <v>6464</v>
      </c>
      <c r="F615" s="9">
        <v>7</v>
      </c>
      <c r="G615" s="9" t="s">
        <v>6465</v>
      </c>
      <c r="H615" s="9">
        <v>15</v>
      </c>
      <c r="I615" s="9" t="s">
        <v>6466</v>
      </c>
      <c r="J615" s="10" t="s">
        <v>6467</v>
      </c>
      <c r="K615" s="13" t="s">
        <v>7209</v>
      </c>
    </row>
    <row r="616" spans="1:11" x14ac:dyDescent="0.25">
      <c r="A616" s="11" t="s">
        <v>1185</v>
      </c>
      <c r="B616" s="11" t="s">
        <v>6150</v>
      </c>
      <c r="C616" s="11" t="s">
        <v>6151</v>
      </c>
      <c r="D616" s="11">
        <v>26.75</v>
      </c>
      <c r="E616" s="11" t="s">
        <v>6152</v>
      </c>
      <c r="F616" s="11">
        <v>7</v>
      </c>
      <c r="G616" s="11" t="s">
        <v>6153</v>
      </c>
      <c r="H616" s="11">
        <v>5</v>
      </c>
      <c r="I616" s="11" t="s">
        <v>39</v>
      </c>
      <c r="J616" s="12" t="s">
        <v>4535</v>
      </c>
      <c r="K616" s="13" t="s">
        <v>7209</v>
      </c>
    </row>
    <row r="617" spans="1:11" x14ac:dyDescent="0.25">
      <c r="A617" s="9" t="s">
        <v>162</v>
      </c>
      <c r="B617" s="9" t="s">
        <v>7190</v>
      </c>
      <c r="C617" s="9" t="s">
        <v>55</v>
      </c>
      <c r="D617" s="9">
        <v>27.99</v>
      </c>
      <c r="E617" s="9" t="s">
        <v>321</v>
      </c>
      <c r="F617" s="9">
        <v>7</v>
      </c>
      <c r="G617" s="9" t="s">
        <v>7191</v>
      </c>
      <c r="H617" s="9">
        <v>24</v>
      </c>
      <c r="I617" s="9" t="s">
        <v>39</v>
      </c>
      <c r="J617" s="10" t="s">
        <v>4583</v>
      </c>
      <c r="K617" s="13" t="s">
        <v>7209</v>
      </c>
    </row>
    <row r="618" spans="1:11" x14ac:dyDescent="0.25">
      <c r="A618" s="9" t="s">
        <v>1766</v>
      </c>
      <c r="B618" s="9" t="s">
        <v>5560</v>
      </c>
      <c r="C618" s="9" t="s">
        <v>55</v>
      </c>
      <c r="D618" s="9">
        <v>28.11</v>
      </c>
      <c r="E618" s="9" t="s">
        <v>5561</v>
      </c>
      <c r="F618" s="9">
        <v>7</v>
      </c>
      <c r="G618" s="9" t="s">
        <v>5562</v>
      </c>
      <c r="H618" s="9">
        <v>542</v>
      </c>
      <c r="I618" s="9" t="s">
        <v>5563</v>
      </c>
      <c r="J618" s="10" t="s">
        <v>230</v>
      </c>
      <c r="K618" s="13" t="s">
        <v>7209</v>
      </c>
    </row>
    <row r="619" spans="1:11" x14ac:dyDescent="0.25">
      <c r="A619" s="1" t="s">
        <v>162</v>
      </c>
      <c r="B619" s="1" t="s">
        <v>3360</v>
      </c>
      <c r="C619" s="1" t="s">
        <v>55</v>
      </c>
      <c r="D619" s="1">
        <v>28.85</v>
      </c>
      <c r="E619" s="1" t="s">
        <v>3361</v>
      </c>
      <c r="F619" s="1">
        <v>7</v>
      </c>
      <c r="G619" s="1" t="s">
        <v>3362</v>
      </c>
      <c r="H619" s="1">
        <v>82</v>
      </c>
      <c r="I619" s="1" t="s">
        <v>3363</v>
      </c>
      <c r="J619" s="2" t="s">
        <v>458</v>
      </c>
      <c r="K619" s="8" t="s">
        <v>7208</v>
      </c>
    </row>
    <row r="620" spans="1:11" x14ac:dyDescent="0.25">
      <c r="A620" s="1" t="s">
        <v>108</v>
      </c>
      <c r="B620" s="1" t="s">
        <v>1353</v>
      </c>
      <c r="C620" s="1" t="s">
        <v>12</v>
      </c>
      <c r="D620" s="1">
        <v>28.99</v>
      </c>
      <c r="E620" s="1" t="s">
        <v>1354</v>
      </c>
      <c r="F620" s="1">
        <v>7</v>
      </c>
      <c r="G620" s="1" t="s">
        <v>1355</v>
      </c>
      <c r="H620" s="1">
        <v>3</v>
      </c>
      <c r="I620" s="1" t="s">
        <v>39</v>
      </c>
      <c r="J620" s="2" t="s">
        <v>318</v>
      </c>
      <c r="K620" s="8" t="s">
        <v>7208</v>
      </c>
    </row>
    <row r="621" spans="1:11" x14ac:dyDescent="0.25">
      <c r="A621" s="11" t="s">
        <v>162</v>
      </c>
      <c r="B621" s="11" t="s">
        <v>3948</v>
      </c>
      <c r="C621" s="11" t="s">
        <v>55</v>
      </c>
      <c r="D621" s="11">
        <v>29.95</v>
      </c>
      <c r="E621" s="11" t="s">
        <v>1182</v>
      </c>
      <c r="F621" s="11">
        <v>7</v>
      </c>
      <c r="G621" s="11" t="s">
        <v>3949</v>
      </c>
      <c r="H621" s="11">
        <v>458</v>
      </c>
      <c r="I621" s="11" t="s">
        <v>3950</v>
      </c>
      <c r="J621" s="12" t="s">
        <v>46</v>
      </c>
      <c r="K621" s="13" t="s">
        <v>7209</v>
      </c>
    </row>
    <row r="622" spans="1:11" x14ac:dyDescent="0.25">
      <c r="A622" s="11" t="s">
        <v>7072</v>
      </c>
      <c r="B622" s="11" t="s">
        <v>7073</v>
      </c>
      <c r="C622" s="11" t="s">
        <v>55</v>
      </c>
      <c r="D622" s="11">
        <v>29.98</v>
      </c>
      <c r="E622" s="11" t="s">
        <v>7074</v>
      </c>
      <c r="F622" s="11">
        <v>7</v>
      </c>
      <c r="G622" s="11" t="s">
        <v>7075</v>
      </c>
      <c r="H622" s="11">
        <v>14</v>
      </c>
      <c r="I622" s="11" t="s">
        <v>7076</v>
      </c>
      <c r="J622" s="12" t="s">
        <v>7077</v>
      </c>
      <c r="K622" s="13" t="s">
        <v>7209</v>
      </c>
    </row>
    <row r="623" spans="1:11" x14ac:dyDescent="0.25">
      <c r="A623" s="3" t="s">
        <v>443</v>
      </c>
      <c r="B623" s="3" t="s">
        <v>2771</v>
      </c>
      <c r="C623" s="3" t="s">
        <v>12</v>
      </c>
      <c r="D623" s="3">
        <v>29.99</v>
      </c>
      <c r="E623" s="3" t="s">
        <v>37</v>
      </c>
      <c r="F623" s="3">
        <v>7</v>
      </c>
      <c r="G623" s="3" t="s">
        <v>2772</v>
      </c>
      <c r="H623" s="3">
        <v>98</v>
      </c>
      <c r="I623" s="3" t="s">
        <v>2773</v>
      </c>
      <c r="J623" s="4" t="s">
        <v>46</v>
      </c>
      <c r="K623" s="8" t="s">
        <v>7208</v>
      </c>
    </row>
    <row r="624" spans="1:11" x14ac:dyDescent="0.25">
      <c r="A624" s="9" t="s">
        <v>162</v>
      </c>
      <c r="B624" s="9" t="s">
        <v>4819</v>
      </c>
      <c r="C624" s="9" t="s">
        <v>55</v>
      </c>
      <c r="D624" s="9">
        <v>29.99</v>
      </c>
      <c r="E624" s="9" t="s">
        <v>37</v>
      </c>
      <c r="F624" s="9">
        <v>7</v>
      </c>
      <c r="G624" s="9" t="s">
        <v>4820</v>
      </c>
      <c r="H624" s="9">
        <v>51</v>
      </c>
      <c r="I624" s="9" t="s">
        <v>4821</v>
      </c>
      <c r="J624" s="10" t="s">
        <v>499</v>
      </c>
      <c r="K624" s="13" t="s">
        <v>7209</v>
      </c>
    </row>
    <row r="625" spans="1:11" x14ac:dyDescent="0.25">
      <c r="A625" s="1" t="s">
        <v>1952</v>
      </c>
      <c r="B625" s="1" t="s">
        <v>1953</v>
      </c>
      <c r="C625" s="1" t="s">
        <v>510</v>
      </c>
      <c r="D625" s="1">
        <v>29.99</v>
      </c>
      <c r="E625" s="1" t="s">
        <v>37</v>
      </c>
      <c r="F625" s="1">
        <v>7</v>
      </c>
      <c r="G625" s="1" t="s">
        <v>1954</v>
      </c>
      <c r="H625" s="1">
        <v>45</v>
      </c>
      <c r="I625" s="1" t="s">
        <v>1955</v>
      </c>
      <c r="J625" s="2" t="s">
        <v>161</v>
      </c>
      <c r="K625" s="8" t="s">
        <v>7208</v>
      </c>
    </row>
    <row r="626" spans="1:11" x14ac:dyDescent="0.25">
      <c r="A626" s="1" t="s">
        <v>2266</v>
      </c>
      <c r="B626" s="1" t="s">
        <v>2267</v>
      </c>
      <c r="C626" s="1" t="s">
        <v>55</v>
      </c>
      <c r="D626" s="1">
        <v>32.880000000000003</v>
      </c>
      <c r="E626" s="1" t="s">
        <v>2268</v>
      </c>
      <c r="F626" s="1">
        <v>7</v>
      </c>
      <c r="G626" s="1" t="s">
        <v>2269</v>
      </c>
      <c r="H626" s="1">
        <v>36</v>
      </c>
      <c r="I626" s="1" t="s">
        <v>2270</v>
      </c>
      <c r="J626" s="2" t="s">
        <v>157</v>
      </c>
      <c r="K626" s="8" t="s">
        <v>7208</v>
      </c>
    </row>
    <row r="627" spans="1:11" x14ac:dyDescent="0.25">
      <c r="A627" s="1" t="s">
        <v>443</v>
      </c>
      <c r="B627" s="1" t="s">
        <v>1060</v>
      </c>
      <c r="C627" s="1" t="s">
        <v>12</v>
      </c>
      <c r="D627" s="1">
        <v>33.99</v>
      </c>
      <c r="E627" s="1" t="s">
        <v>813</v>
      </c>
      <c r="F627" s="1">
        <v>7</v>
      </c>
      <c r="G627" s="1" t="s">
        <v>1061</v>
      </c>
      <c r="H627" s="1">
        <v>149</v>
      </c>
      <c r="I627" s="1" t="s">
        <v>1062</v>
      </c>
      <c r="J627" s="2" t="s">
        <v>499</v>
      </c>
      <c r="K627" s="8" t="s">
        <v>7208</v>
      </c>
    </row>
    <row r="628" spans="1:11" x14ac:dyDescent="0.25">
      <c r="A628" s="9" t="s">
        <v>53</v>
      </c>
      <c r="B628" s="9" t="s">
        <v>3958</v>
      </c>
      <c r="C628" s="9" t="s">
        <v>55</v>
      </c>
      <c r="D628" s="9">
        <v>34.99</v>
      </c>
      <c r="E628" s="9" t="s">
        <v>1107</v>
      </c>
      <c r="F628" s="9">
        <v>7</v>
      </c>
      <c r="G628" s="9" t="s">
        <v>3959</v>
      </c>
      <c r="H628" s="9">
        <v>136</v>
      </c>
      <c r="I628" s="9" t="s">
        <v>3960</v>
      </c>
      <c r="J628" s="10" t="s">
        <v>46</v>
      </c>
      <c r="K628" s="13" t="s">
        <v>7209</v>
      </c>
    </row>
    <row r="629" spans="1:11" x14ac:dyDescent="0.25">
      <c r="A629" s="9" t="s">
        <v>1190</v>
      </c>
      <c r="B629" s="9" t="s">
        <v>4302</v>
      </c>
      <c r="C629" s="9" t="s">
        <v>55</v>
      </c>
      <c r="D629" s="9">
        <v>34.99</v>
      </c>
      <c r="E629" s="9" t="s">
        <v>1107</v>
      </c>
      <c r="F629" s="9">
        <v>7</v>
      </c>
      <c r="G629" s="9" t="s">
        <v>4303</v>
      </c>
      <c r="H629" s="9">
        <v>225</v>
      </c>
      <c r="I629" s="9" t="s">
        <v>4304</v>
      </c>
      <c r="J629" s="10" t="s">
        <v>2069</v>
      </c>
      <c r="K629" s="13" t="s">
        <v>7209</v>
      </c>
    </row>
    <row r="630" spans="1:11" x14ac:dyDescent="0.25">
      <c r="A630" s="11" t="s">
        <v>4081</v>
      </c>
      <c r="B630" s="11" t="s">
        <v>4548</v>
      </c>
      <c r="C630" s="11" t="s">
        <v>55</v>
      </c>
      <c r="D630" s="11">
        <v>34.99</v>
      </c>
      <c r="E630" s="11" t="s">
        <v>1107</v>
      </c>
      <c r="F630" s="11">
        <v>7</v>
      </c>
      <c r="G630" s="11" t="s">
        <v>4549</v>
      </c>
      <c r="H630" s="11">
        <v>17</v>
      </c>
      <c r="I630" s="11" t="s">
        <v>4550</v>
      </c>
      <c r="J630" s="12" t="s">
        <v>2069</v>
      </c>
      <c r="K630" s="13" t="s">
        <v>7209</v>
      </c>
    </row>
    <row r="631" spans="1:11" x14ac:dyDescent="0.25">
      <c r="A631" s="1" t="s">
        <v>389</v>
      </c>
      <c r="B631" s="1" t="s">
        <v>3233</v>
      </c>
      <c r="C631" s="1" t="s">
        <v>55</v>
      </c>
      <c r="D631" s="1">
        <v>36.94</v>
      </c>
      <c r="E631" s="1" t="s">
        <v>3234</v>
      </c>
      <c r="F631" s="1">
        <v>7</v>
      </c>
      <c r="G631" s="1" t="s">
        <v>3235</v>
      </c>
      <c r="H631" s="1">
        <v>233</v>
      </c>
      <c r="I631" s="1" t="s">
        <v>3236</v>
      </c>
      <c r="J631" s="2" t="s">
        <v>3237</v>
      </c>
      <c r="K631" s="8" t="s">
        <v>7208</v>
      </c>
    </row>
    <row r="632" spans="1:11" x14ac:dyDescent="0.25">
      <c r="A632" s="11" t="s">
        <v>1829</v>
      </c>
      <c r="B632" s="11" t="s">
        <v>6388</v>
      </c>
      <c r="C632" s="11" t="s">
        <v>55</v>
      </c>
      <c r="D632" s="11">
        <v>39.99</v>
      </c>
      <c r="E632" s="11" t="s">
        <v>73</v>
      </c>
      <c r="F632" s="11">
        <v>7</v>
      </c>
      <c r="G632" s="11" t="s">
        <v>6389</v>
      </c>
      <c r="H632" s="11">
        <v>40</v>
      </c>
      <c r="I632" s="11" t="s">
        <v>6390</v>
      </c>
      <c r="J632" s="12" t="s">
        <v>448</v>
      </c>
      <c r="K632" s="13" t="s">
        <v>7209</v>
      </c>
    </row>
    <row r="633" spans="1:11" x14ac:dyDescent="0.25">
      <c r="A633" s="11" t="s">
        <v>1190</v>
      </c>
      <c r="B633" s="11" t="s">
        <v>6399</v>
      </c>
      <c r="C633" s="11" t="s">
        <v>55</v>
      </c>
      <c r="D633" s="11">
        <v>41.95</v>
      </c>
      <c r="E633" s="11" t="s">
        <v>6400</v>
      </c>
      <c r="F633" s="11">
        <v>7</v>
      </c>
      <c r="G633" s="11" t="s">
        <v>6181</v>
      </c>
      <c r="H633" s="11">
        <v>37</v>
      </c>
      <c r="I633" s="11" t="s">
        <v>6401</v>
      </c>
      <c r="J633" s="12" t="s">
        <v>254</v>
      </c>
      <c r="K633" s="13" t="s">
        <v>7209</v>
      </c>
    </row>
    <row r="634" spans="1:11" x14ac:dyDescent="0.25">
      <c r="A634" s="1" t="s">
        <v>1190</v>
      </c>
      <c r="B634" s="1" t="s">
        <v>1842</v>
      </c>
      <c r="C634" s="1" t="s">
        <v>55</v>
      </c>
      <c r="D634" s="1">
        <v>43.98</v>
      </c>
      <c r="E634" s="1" t="s">
        <v>1843</v>
      </c>
      <c r="F634" s="1">
        <v>7</v>
      </c>
      <c r="G634" s="1" t="s">
        <v>1844</v>
      </c>
      <c r="H634" s="1">
        <v>12</v>
      </c>
      <c r="I634" s="1" t="s">
        <v>39</v>
      </c>
      <c r="J634" s="2" t="s">
        <v>1845</v>
      </c>
      <c r="K634" s="8" t="s">
        <v>7208</v>
      </c>
    </row>
    <row r="635" spans="1:11" x14ac:dyDescent="0.25">
      <c r="A635" s="1" t="s">
        <v>189</v>
      </c>
      <c r="B635" s="1" t="s">
        <v>190</v>
      </c>
      <c r="C635" s="1" t="s">
        <v>12</v>
      </c>
      <c r="D635" s="1">
        <v>44.88</v>
      </c>
      <c r="E635" s="1" t="s">
        <v>191</v>
      </c>
      <c r="F635" s="1">
        <v>7</v>
      </c>
      <c r="G635" s="1" t="s">
        <v>192</v>
      </c>
      <c r="H635" s="1">
        <v>147</v>
      </c>
      <c r="I635" s="1" t="s">
        <v>193</v>
      </c>
      <c r="J635" s="2" t="s">
        <v>194</v>
      </c>
      <c r="K635" s="8" t="s">
        <v>7208</v>
      </c>
    </row>
    <row r="636" spans="1:11" x14ac:dyDescent="0.25">
      <c r="A636" s="1" t="s">
        <v>23</v>
      </c>
      <c r="B636" s="1" t="s">
        <v>973</v>
      </c>
      <c r="C636" s="1" t="s">
        <v>12</v>
      </c>
      <c r="D636" s="1">
        <v>44.99</v>
      </c>
      <c r="E636" s="1" t="s">
        <v>974</v>
      </c>
      <c r="F636" s="1">
        <v>7</v>
      </c>
      <c r="G636" s="1" t="s">
        <v>975</v>
      </c>
      <c r="H636" s="1">
        <v>42</v>
      </c>
      <c r="I636" s="1" t="s">
        <v>976</v>
      </c>
      <c r="J636" s="2" t="s">
        <v>46</v>
      </c>
      <c r="K636" s="8" t="s">
        <v>7208</v>
      </c>
    </row>
    <row r="637" spans="1:11" x14ac:dyDescent="0.25">
      <c r="A637" s="1" t="s">
        <v>1190</v>
      </c>
      <c r="B637" s="1" t="s">
        <v>3064</v>
      </c>
      <c r="C637" s="1" t="s">
        <v>12</v>
      </c>
      <c r="D637" s="1">
        <v>44.99</v>
      </c>
      <c r="E637" s="1" t="s">
        <v>974</v>
      </c>
      <c r="F637" s="1">
        <v>7</v>
      </c>
      <c r="G637" s="1" t="s">
        <v>1355</v>
      </c>
      <c r="H637" s="1">
        <v>3</v>
      </c>
      <c r="I637" s="1" t="s">
        <v>3065</v>
      </c>
      <c r="J637" s="2" t="s">
        <v>46</v>
      </c>
      <c r="K637" s="8" t="s">
        <v>7208</v>
      </c>
    </row>
    <row r="638" spans="1:11" x14ac:dyDescent="0.25">
      <c r="A638" s="11" t="s">
        <v>71</v>
      </c>
      <c r="B638" s="11" t="s">
        <v>5170</v>
      </c>
      <c r="C638" s="11" t="s">
        <v>55</v>
      </c>
      <c r="D638" s="11">
        <v>45.98</v>
      </c>
      <c r="E638" s="11" t="s">
        <v>3331</v>
      </c>
      <c r="F638" s="11">
        <v>7</v>
      </c>
      <c r="G638" s="11" t="s">
        <v>5171</v>
      </c>
      <c r="H638" s="11">
        <v>343</v>
      </c>
      <c r="I638" s="11" t="s">
        <v>5172</v>
      </c>
      <c r="J638" s="12" t="s">
        <v>661</v>
      </c>
      <c r="K638" s="13" t="s">
        <v>7209</v>
      </c>
    </row>
    <row r="639" spans="1:11" x14ac:dyDescent="0.25">
      <c r="A639" s="9" t="s">
        <v>1185</v>
      </c>
      <c r="B639" s="9" t="s">
        <v>6078</v>
      </c>
      <c r="C639" s="9" t="s">
        <v>385</v>
      </c>
      <c r="D639" s="9">
        <v>46.75</v>
      </c>
      <c r="E639" s="9" t="s">
        <v>6079</v>
      </c>
      <c r="F639" s="9">
        <v>7</v>
      </c>
      <c r="G639" s="9" t="s">
        <v>1355</v>
      </c>
      <c r="H639" s="9">
        <v>3</v>
      </c>
      <c r="I639" s="9" t="s">
        <v>39</v>
      </c>
      <c r="J639" s="10" t="s">
        <v>6080</v>
      </c>
      <c r="K639" s="13" t="s">
        <v>7209</v>
      </c>
    </row>
    <row r="640" spans="1:11" x14ac:dyDescent="0.25">
      <c r="A640" s="1" t="s">
        <v>525</v>
      </c>
      <c r="B640" s="1" t="s">
        <v>819</v>
      </c>
      <c r="C640" s="1" t="s">
        <v>12</v>
      </c>
      <c r="D640" s="1">
        <v>49</v>
      </c>
      <c r="E640" s="1" t="s">
        <v>820</v>
      </c>
      <c r="F640" s="1">
        <v>7</v>
      </c>
      <c r="G640" s="1" t="s">
        <v>821</v>
      </c>
      <c r="H640" s="1">
        <v>13</v>
      </c>
      <c r="I640" s="1" t="s">
        <v>822</v>
      </c>
      <c r="J640" s="2" t="s">
        <v>823</v>
      </c>
      <c r="K640" s="8" t="s">
        <v>7208</v>
      </c>
    </row>
    <row r="641" spans="1:11" x14ac:dyDescent="0.25">
      <c r="A641" s="1" t="s">
        <v>383</v>
      </c>
      <c r="B641" s="1" t="s">
        <v>2434</v>
      </c>
      <c r="C641" s="1" t="s">
        <v>385</v>
      </c>
      <c r="D641" s="1">
        <v>49.99</v>
      </c>
      <c r="E641" s="1" t="s">
        <v>623</v>
      </c>
      <c r="F641" s="1">
        <v>7</v>
      </c>
      <c r="G641" s="1" t="s">
        <v>2435</v>
      </c>
      <c r="H641" s="1">
        <v>122</v>
      </c>
      <c r="I641" s="1" t="s">
        <v>2436</v>
      </c>
      <c r="J641" s="2" t="s">
        <v>205</v>
      </c>
      <c r="K641" s="8" t="s">
        <v>7208</v>
      </c>
    </row>
    <row r="642" spans="1:11" x14ac:dyDescent="0.25">
      <c r="A642" s="11" t="s">
        <v>4248</v>
      </c>
      <c r="B642" s="11" t="s">
        <v>4501</v>
      </c>
      <c r="C642" s="11" t="s">
        <v>385</v>
      </c>
      <c r="D642" s="11">
        <v>49.99</v>
      </c>
      <c r="E642" s="11" t="s">
        <v>148</v>
      </c>
      <c r="F642" s="11">
        <v>7</v>
      </c>
      <c r="G642" s="11" t="s">
        <v>4502</v>
      </c>
      <c r="H642" s="11">
        <v>916</v>
      </c>
      <c r="I642" s="11" t="s">
        <v>4503</v>
      </c>
      <c r="J642" s="12" t="s">
        <v>4468</v>
      </c>
      <c r="K642" s="13" t="s">
        <v>7209</v>
      </c>
    </row>
    <row r="643" spans="1:11" x14ac:dyDescent="0.25">
      <c r="A643" s="11" t="s">
        <v>71</v>
      </c>
      <c r="B643" s="11" t="s">
        <v>4829</v>
      </c>
      <c r="C643" s="11" t="s">
        <v>55</v>
      </c>
      <c r="D643" s="11">
        <v>57.17</v>
      </c>
      <c r="E643" s="11" t="s">
        <v>4830</v>
      </c>
      <c r="F643" s="11">
        <v>7</v>
      </c>
      <c r="G643" s="11" t="s">
        <v>4831</v>
      </c>
      <c r="H643" s="11">
        <v>210</v>
      </c>
      <c r="I643" s="11" t="s">
        <v>4832</v>
      </c>
      <c r="J643" s="12" t="s">
        <v>230</v>
      </c>
      <c r="K643" s="13" t="s">
        <v>7209</v>
      </c>
    </row>
    <row r="644" spans="1:11" x14ac:dyDescent="0.25">
      <c r="A644" s="9" t="s">
        <v>10</v>
      </c>
      <c r="B644" s="9" t="s">
        <v>6331</v>
      </c>
      <c r="C644" s="9" t="s">
        <v>55</v>
      </c>
      <c r="D644" s="9">
        <v>59.43</v>
      </c>
      <c r="E644" s="9" t="s">
        <v>6332</v>
      </c>
      <c r="F644" s="9">
        <v>7</v>
      </c>
      <c r="G644" s="9" t="s">
        <v>6333</v>
      </c>
      <c r="H644" s="9">
        <v>3691</v>
      </c>
      <c r="I644" s="9" t="s">
        <v>6334</v>
      </c>
      <c r="J644" s="10" t="s">
        <v>177</v>
      </c>
      <c r="K644" s="13" t="s">
        <v>7209</v>
      </c>
    </row>
    <row r="645" spans="1:11" x14ac:dyDescent="0.25">
      <c r="A645" s="11" t="s">
        <v>41</v>
      </c>
      <c r="B645" s="11" t="s">
        <v>5693</v>
      </c>
      <c r="C645" s="11" t="s">
        <v>55</v>
      </c>
      <c r="D645" s="11">
        <v>68.989999999999995</v>
      </c>
      <c r="E645" s="11" t="s">
        <v>3963</v>
      </c>
      <c r="F645" s="11">
        <v>7</v>
      </c>
      <c r="G645" s="11" t="s">
        <v>5694</v>
      </c>
      <c r="H645" s="11">
        <v>27</v>
      </c>
      <c r="I645" s="11" t="s">
        <v>5695</v>
      </c>
      <c r="J645" s="12" t="s">
        <v>833</v>
      </c>
      <c r="K645" s="13" t="s">
        <v>7209</v>
      </c>
    </row>
    <row r="646" spans="1:11" x14ac:dyDescent="0.25">
      <c r="A646" s="3" t="s">
        <v>383</v>
      </c>
      <c r="B646" s="3" t="s">
        <v>3066</v>
      </c>
      <c r="C646" s="3" t="s">
        <v>510</v>
      </c>
      <c r="D646" s="3">
        <v>73.989999999999995</v>
      </c>
      <c r="E646" s="3" t="s">
        <v>3067</v>
      </c>
      <c r="F646" s="3">
        <v>7</v>
      </c>
      <c r="G646" s="3" t="s">
        <v>3068</v>
      </c>
      <c r="H646" s="3">
        <v>52</v>
      </c>
      <c r="I646" s="3" t="s">
        <v>3069</v>
      </c>
      <c r="J646" s="4" t="s">
        <v>571</v>
      </c>
      <c r="K646" s="8" t="s">
        <v>7208</v>
      </c>
    </row>
    <row r="647" spans="1:11" x14ac:dyDescent="0.25">
      <c r="A647" s="9" t="s">
        <v>162</v>
      </c>
      <c r="B647" s="9" t="s">
        <v>5897</v>
      </c>
      <c r="C647" s="9" t="s">
        <v>12</v>
      </c>
      <c r="D647" s="9">
        <v>75</v>
      </c>
      <c r="E647" s="9" t="s">
        <v>5898</v>
      </c>
      <c r="F647" s="9">
        <v>7</v>
      </c>
      <c r="G647" s="9" t="s">
        <v>5899</v>
      </c>
      <c r="H647" s="9">
        <v>1</v>
      </c>
      <c r="I647" s="9" t="s">
        <v>39</v>
      </c>
      <c r="J647" s="10" t="s">
        <v>2574</v>
      </c>
      <c r="K647" s="13" t="s">
        <v>7209</v>
      </c>
    </row>
    <row r="648" spans="1:11" x14ac:dyDescent="0.25">
      <c r="A648" s="1" t="s">
        <v>383</v>
      </c>
      <c r="B648" s="1" t="s">
        <v>2962</v>
      </c>
      <c r="C648" s="1" t="s">
        <v>385</v>
      </c>
      <c r="D648" s="1">
        <v>79.989999999999995</v>
      </c>
      <c r="E648" s="1" t="s">
        <v>19</v>
      </c>
      <c r="F648" s="1">
        <v>7</v>
      </c>
      <c r="G648" s="1" t="s">
        <v>1471</v>
      </c>
      <c r="H648" s="1">
        <v>9</v>
      </c>
      <c r="I648" s="1" t="s">
        <v>2963</v>
      </c>
      <c r="J648" s="2" t="s">
        <v>571</v>
      </c>
      <c r="K648" s="8" t="s">
        <v>7208</v>
      </c>
    </row>
    <row r="649" spans="1:11" x14ac:dyDescent="0.25">
      <c r="A649" s="11" t="s">
        <v>4859</v>
      </c>
      <c r="B649" s="11" t="s">
        <v>4860</v>
      </c>
      <c r="C649" s="11" t="s">
        <v>510</v>
      </c>
      <c r="D649" s="11">
        <v>79.989999999999995</v>
      </c>
      <c r="E649" s="11" t="s">
        <v>19</v>
      </c>
      <c r="F649" s="11">
        <v>7</v>
      </c>
      <c r="G649" s="11" t="s">
        <v>4861</v>
      </c>
      <c r="H649" s="11">
        <v>43</v>
      </c>
      <c r="I649" s="11" t="s">
        <v>4862</v>
      </c>
      <c r="J649" s="12" t="s">
        <v>1168</v>
      </c>
      <c r="K649" s="13" t="s">
        <v>7209</v>
      </c>
    </row>
    <row r="650" spans="1:11" x14ac:dyDescent="0.25">
      <c r="A650" s="9" t="s">
        <v>5479</v>
      </c>
      <c r="B650" s="9" t="s">
        <v>5480</v>
      </c>
      <c r="C650" s="9" t="s">
        <v>12</v>
      </c>
      <c r="D650" s="9">
        <v>79.989999999999995</v>
      </c>
      <c r="E650" s="9" t="s">
        <v>4282</v>
      </c>
      <c r="F650" s="9">
        <v>7</v>
      </c>
      <c r="G650" s="9" t="s">
        <v>821</v>
      </c>
      <c r="H650" s="9">
        <v>13</v>
      </c>
      <c r="I650" s="9" t="s">
        <v>5481</v>
      </c>
      <c r="J650" s="10" t="s">
        <v>707</v>
      </c>
      <c r="K650" s="13" t="s">
        <v>7209</v>
      </c>
    </row>
    <row r="651" spans="1:11" x14ac:dyDescent="0.25">
      <c r="A651" s="11" t="s">
        <v>679</v>
      </c>
      <c r="B651" s="11" t="s">
        <v>6981</v>
      </c>
      <c r="C651" s="11" t="s">
        <v>510</v>
      </c>
      <c r="D651" s="11">
        <v>8.99</v>
      </c>
      <c r="E651" s="11" t="s">
        <v>3404</v>
      </c>
      <c r="F651" s="11">
        <v>7</v>
      </c>
      <c r="G651" s="11" t="s">
        <v>6982</v>
      </c>
      <c r="H651" s="11">
        <v>76</v>
      </c>
      <c r="I651" s="11" t="s">
        <v>6983</v>
      </c>
      <c r="J651" s="12" t="s">
        <v>6984</v>
      </c>
      <c r="K651" s="13" t="s">
        <v>7209</v>
      </c>
    </row>
    <row r="652" spans="1:11" x14ac:dyDescent="0.25">
      <c r="A652" s="1" t="s">
        <v>383</v>
      </c>
      <c r="B652" s="1" t="s">
        <v>1470</v>
      </c>
      <c r="C652" s="1" t="s">
        <v>385</v>
      </c>
      <c r="D652" s="1">
        <v>86.99</v>
      </c>
      <c r="E652" s="1" t="s">
        <v>1365</v>
      </c>
      <c r="F652" s="1">
        <v>7</v>
      </c>
      <c r="G652" s="1" t="s">
        <v>1471</v>
      </c>
      <c r="H652" s="1">
        <v>9</v>
      </c>
      <c r="I652" s="1" t="s">
        <v>1472</v>
      </c>
      <c r="J652" s="2" t="s">
        <v>571</v>
      </c>
      <c r="K652" s="8" t="s">
        <v>7208</v>
      </c>
    </row>
    <row r="653" spans="1:11" x14ac:dyDescent="0.25">
      <c r="A653" s="9" t="s">
        <v>1624</v>
      </c>
      <c r="B653" s="9" t="s">
        <v>5576</v>
      </c>
      <c r="C653" s="9" t="s">
        <v>5577</v>
      </c>
      <c r="D653" s="9">
        <v>89.99</v>
      </c>
      <c r="E653" s="9" t="s">
        <v>3242</v>
      </c>
      <c r="F653" s="9">
        <v>7</v>
      </c>
      <c r="G653" s="9" t="s">
        <v>5578</v>
      </c>
      <c r="H653" s="9">
        <v>129</v>
      </c>
      <c r="I653" s="9" t="s">
        <v>5579</v>
      </c>
      <c r="J653" s="10" t="s">
        <v>5580</v>
      </c>
      <c r="K653" s="13" t="s">
        <v>7209</v>
      </c>
    </row>
    <row r="654" spans="1:11" x14ac:dyDescent="0.25">
      <c r="A654" s="1" t="s">
        <v>65</v>
      </c>
      <c r="B654" s="1" t="s">
        <v>3725</v>
      </c>
      <c r="C654" s="1" t="s">
        <v>510</v>
      </c>
      <c r="D654" s="1">
        <v>9.99</v>
      </c>
      <c r="E654" s="1" t="s">
        <v>1373</v>
      </c>
      <c r="F654" s="1">
        <v>7</v>
      </c>
      <c r="G654" s="1" t="s">
        <v>821</v>
      </c>
      <c r="H654" s="1">
        <v>13</v>
      </c>
      <c r="I654" s="1" t="s">
        <v>39</v>
      </c>
      <c r="J654" s="2" t="s">
        <v>3726</v>
      </c>
      <c r="K654" s="8" t="s">
        <v>7208</v>
      </c>
    </row>
    <row r="655" spans="1:11" x14ac:dyDescent="0.25">
      <c r="A655" s="9" t="s">
        <v>977</v>
      </c>
      <c r="B655" s="9" t="s">
        <v>5765</v>
      </c>
      <c r="C655" s="9" t="s">
        <v>55</v>
      </c>
      <c r="D655" s="9">
        <v>9.99</v>
      </c>
      <c r="E655" s="9" t="s">
        <v>2296</v>
      </c>
      <c r="F655" s="9">
        <v>7</v>
      </c>
      <c r="G655" s="9" t="s">
        <v>5766</v>
      </c>
      <c r="H655" s="9">
        <v>103</v>
      </c>
      <c r="I655" s="9" t="s">
        <v>5767</v>
      </c>
      <c r="J655" s="10" t="s">
        <v>986</v>
      </c>
      <c r="K655" s="13" t="s">
        <v>7209</v>
      </c>
    </row>
    <row r="656" spans="1:11" x14ac:dyDescent="0.25">
      <c r="A656" s="1" t="s">
        <v>1043</v>
      </c>
      <c r="B656" s="1" t="s">
        <v>2740</v>
      </c>
      <c r="C656" s="1" t="s">
        <v>12</v>
      </c>
      <c r="D656" s="1">
        <v>10.99</v>
      </c>
      <c r="E656" s="1" t="s">
        <v>522</v>
      </c>
      <c r="F656" s="1">
        <v>8</v>
      </c>
      <c r="G656" s="1" t="s">
        <v>2741</v>
      </c>
      <c r="H656" s="1">
        <v>6</v>
      </c>
      <c r="I656" s="1" t="s">
        <v>2742</v>
      </c>
      <c r="J656" s="2" t="s">
        <v>2743</v>
      </c>
      <c r="K656" s="8" t="s">
        <v>7208</v>
      </c>
    </row>
    <row r="657" spans="1:11" x14ac:dyDescent="0.25">
      <c r="A657" s="11" t="s">
        <v>47</v>
      </c>
      <c r="B657" s="11" t="s">
        <v>3918</v>
      </c>
      <c r="C657" s="11" t="s">
        <v>12</v>
      </c>
      <c r="D657" s="11">
        <v>109.99</v>
      </c>
      <c r="E657" s="11" t="s">
        <v>3919</v>
      </c>
      <c r="F657" s="11">
        <v>8</v>
      </c>
      <c r="G657" s="11" t="s">
        <v>3920</v>
      </c>
      <c r="H657" s="11">
        <v>48</v>
      </c>
      <c r="I657" s="11" t="s">
        <v>3921</v>
      </c>
      <c r="J657" s="12" t="s">
        <v>3922</v>
      </c>
      <c r="K657" s="13" t="s">
        <v>7209</v>
      </c>
    </row>
    <row r="658" spans="1:11" x14ac:dyDescent="0.25">
      <c r="A658" s="11" t="s">
        <v>200</v>
      </c>
      <c r="B658" s="11" t="s">
        <v>5489</v>
      </c>
      <c r="C658" s="11" t="s">
        <v>12</v>
      </c>
      <c r="D658" s="11">
        <v>109.99</v>
      </c>
      <c r="E658" s="11" t="s">
        <v>4256</v>
      </c>
      <c r="F658" s="11">
        <v>8</v>
      </c>
      <c r="G658" s="11" t="s">
        <v>3662</v>
      </c>
      <c r="H658" s="11">
        <v>26</v>
      </c>
      <c r="I658" s="11" t="s">
        <v>5490</v>
      </c>
      <c r="J658" s="12" t="s">
        <v>5491</v>
      </c>
      <c r="K658" s="13" t="s">
        <v>7209</v>
      </c>
    </row>
    <row r="659" spans="1:11" x14ac:dyDescent="0.25">
      <c r="A659" s="1" t="s">
        <v>3353</v>
      </c>
      <c r="B659" s="1" t="s">
        <v>3354</v>
      </c>
      <c r="C659" s="1" t="s">
        <v>55</v>
      </c>
      <c r="D659" s="1">
        <v>11.95</v>
      </c>
      <c r="E659" s="1" t="s">
        <v>2314</v>
      </c>
      <c r="F659" s="1">
        <v>8</v>
      </c>
      <c r="G659" s="1" t="s">
        <v>3355</v>
      </c>
      <c r="H659" s="1">
        <v>14</v>
      </c>
      <c r="I659" s="1" t="s">
        <v>3356</v>
      </c>
      <c r="J659" s="2" t="s">
        <v>3043</v>
      </c>
      <c r="K659" s="8" t="s">
        <v>7208</v>
      </c>
    </row>
    <row r="660" spans="1:11" x14ac:dyDescent="0.25">
      <c r="A660" s="1" t="s">
        <v>1328</v>
      </c>
      <c r="B660" s="1" t="s">
        <v>3541</v>
      </c>
      <c r="C660" s="1" t="s">
        <v>55</v>
      </c>
      <c r="D660" s="1">
        <v>115.22</v>
      </c>
      <c r="E660" s="1" t="s">
        <v>3542</v>
      </c>
      <c r="F660" s="1">
        <v>8</v>
      </c>
      <c r="G660" s="1" t="s">
        <v>2377</v>
      </c>
      <c r="H660" s="1">
        <v>5</v>
      </c>
      <c r="I660" s="1" t="s">
        <v>3543</v>
      </c>
      <c r="J660" s="2" t="s">
        <v>1777</v>
      </c>
      <c r="K660" s="8" t="s">
        <v>7208</v>
      </c>
    </row>
    <row r="661" spans="1:11" x14ac:dyDescent="0.25">
      <c r="A661" s="3" t="s">
        <v>361</v>
      </c>
      <c r="B661" s="3" t="s">
        <v>3785</v>
      </c>
      <c r="C661" s="3" t="s">
        <v>12</v>
      </c>
      <c r="D661" s="3">
        <v>12</v>
      </c>
      <c r="E661" s="3" t="s">
        <v>213</v>
      </c>
      <c r="F661" s="3">
        <v>8</v>
      </c>
      <c r="G661" s="3" t="s">
        <v>3786</v>
      </c>
      <c r="H661" s="3">
        <v>10</v>
      </c>
      <c r="I661" s="3" t="s">
        <v>3787</v>
      </c>
      <c r="J661" s="4" t="s">
        <v>3788</v>
      </c>
      <c r="K661" s="8" t="s">
        <v>7208</v>
      </c>
    </row>
    <row r="662" spans="1:11" x14ac:dyDescent="0.25">
      <c r="A662" s="3" t="s">
        <v>152</v>
      </c>
      <c r="B662" s="3" t="s">
        <v>670</v>
      </c>
      <c r="C662" s="3" t="s">
        <v>12</v>
      </c>
      <c r="D662" s="3">
        <v>12.49</v>
      </c>
      <c r="E662" s="3" t="s">
        <v>671</v>
      </c>
      <c r="F662" s="3">
        <v>8</v>
      </c>
      <c r="G662" s="3" t="s">
        <v>672</v>
      </c>
      <c r="H662" s="3">
        <v>490</v>
      </c>
      <c r="I662" s="3" t="s">
        <v>673</v>
      </c>
      <c r="J662" s="4" t="s">
        <v>674</v>
      </c>
      <c r="K662" s="8" t="s">
        <v>7208</v>
      </c>
    </row>
    <row r="663" spans="1:11" x14ac:dyDescent="0.25">
      <c r="A663" s="9" t="s">
        <v>1829</v>
      </c>
      <c r="B663" s="9" t="s">
        <v>6433</v>
      </c>
      <c r="C663" s="9" t="s">
        <v>55</v>
      </c>
      <c r="D663" s="9">
        <v>135</v>
      </c>
      <c r="E663" s="9" t="s">
        <v>6434</v>
      </c>
      <c r="F663" s="9">
        <v>8</v>
      </c>
      <c r="G663" s="9" t="s">
        <v>2841</v>
      </c>
      <c r="H663" s="9">
        <v>4</v>
      </c>
      <c r="I663" s="9" t="s">
        <v>39</v>
      </c>
      <c r="J663" s="10" t="s">
        <v>2574</v>
      </c>
      <c r="K663" s="13" t="s">
        <v>7209</v>
      </c>
    </row>
    <row r="664" spans="1:11" x14ac:dyDescent="0.25">
      <c r="A664" s="11" t="s">
        <v>117</v>
      </c>
      <c r="B664" s="11" t="s">
        <v>6335</v>
      </c>
      <c r="C664" s="11" t="s">
        <v>12</v>
      </c>
      <c r="D664" s="11">
        <v>14.95</v>
      </c>
      <c r="E664" s="11" t="s">
        <v>6336</v>
      </c>
      <c r="F664" s="11">
        <v>8</v>
      </c>
      <c r="G664" s="11" t="s">
        <v>6337</v>
      </c>
      <c r="H664" s="11">
        <v>79</v>
      </c>
      <c r="I664" s="11" t="s">
        <v>6338</v>
      </c>
      <c r="J664" s="12" t="s">
        <v>754</v>
      </c>
      <c r="K664" s="13" t="s">
        <v>7209</v>
      </c>
    </row>
    <row r="665" spans="1:11" x14ac:dyDescent="0.25">
      <c r="A665" s="1" t="s">
        <v>162</v>
      </c>
      <c r="B665" s="1" t="s">
        <v>1275</v>
      </c>
      <c r="C665" s="1" t="s">
        <v>12</v>
      </c>
      <c r="D665" s="1">
        <v>18.95</v>
      </c>
      <c r="E665" s="1" t="s">
        <v>1276</v>
      </c>
      <c r="F665" s="1">
        <v>8</v>
      </c>
      <c r="G665" s="1" t="s">
        <v>1277</v>
      </c>
      <c r="H665" s="1">
        <v>9</v>
      </c>
      <c r="I665" s="1" t="s">
        <v>1278</v>
      </c>
      <c r="J665" s="2" t="s">
        <v>422</v>
      </c>
      <c r="K665" s="8" t="s">
        <v>7208</v>
      </c>
    </row>
    <row r="666" spans="1:11" x14ac:dyDescent="0.25">
      <c r="A666" s="3" t="s">
        <v>102</v>
      </c>
      <c r="B666" s="3" t="s">
        <v>1433</v>
      </c>
      <c r="C666" s="3" t="s">
        <v>55</v>
      </c>
      <c r="D666" s="3">
        <v>19.05</v>
      </c>
      <c r="E666" s="3" t="s">
        <v>1434</v>
      </c>
      <c r="F666" s="3">
        <v>8</v>
      </c>
      <c r="G666" s="3" t="s">
        <v>1435</v>
      </c>
      <c r="H666" s="3">
        <v>42</v>
      </c>
      <c r="I666" s="3" t="s">
        <v>39</v>
      </c>
      <c r="J666" s="4" t="s">
        <v>1436</v>
      </c>
      <c r="K666" s="8" t="s">
        <v>7208</v>
      </c>
    </row>
    <row r="667" spans="1:11" x14ac:dyDescent="0.25">
      <c r="A667" s="3" t="s">
        <v>463</v>
      </c>
      <c r="B667" s="3" t="s">
        <v>2903</v>
      </c>
      <c r="C667" s="3" t="s">
        <v>233</v>
      </c>
      <c r="D667" s="3">
        <v>19.98</v>
      </c>
      <c r="E667" s="3" t="s">
        <v>2904</v>
      </c>
      <c r="F667" s="3">
        <v>8</v>
      </c>
      <c r="G667" s="3" t="s">
        <v>2905</v>
      </c>
      <c r="H667" s="3">
        <v>144</v>
      </c>
      <c r="I667" s="3" t="s">
        <v>2906</v>
      </c>
      <c r="J667" s="4" t="s">
        <v>458</v>
      </c>
      <c r="K667" s="8" t="s">
        <v>7208</v>
      </c>
    </row>
    <row r="668" spans="1:11" x14ac:dyDescent="0.25">
      <c r="A668" s="11" t="s">
        <v>418</v>
      </c>
      <c r="B668" s="11" t="s">
        <v>4373</v>
      </c>
      <c r="C668" s="11" t="s">
        <v>12</v>
      </c>
      <c r="D668" s="11">
        <v>20</v>
      </c>
      <c r="E668" s="11" t="s">
        <v>1010</v>
      </c>
      <c r="F668" s="11">
        <v>8</v>
      </c>
      <c r="G668" s="11" t="s">
        <v>4374</v>
      </c>
      <c r="H668" s="11">
        <v>23</v>
      </c>
      <c r="I668" s="11" t="s">
        <v>39</v>
      </c>
      <c r="J668" s="12" t="s">
        <v>422</v>
      </c>
      <c r="K668" s="13" t="s">
        <v>7209</v>
      </c>
    </row>
    <row r="669" spans="1:11" x14ac:dyDescent="0.25">
      <c r="A669" s="3" t="s">
        <v>418</v>
      </c>
      <c r="B669" s="3" t="s">
        <v>1009</v>
      </c>
      <c r="C669" s="3" t="s">
        <v>12</v>
      </c>
      <c r="D669" s="3">
        <v>20</v>
      </c>
      <c r="E669" s="3" t="s">
        <v>1010</v>
      </c>
      <c r="F669" s="3">
        <v>8</v>
      </c>
      <c r="G669" s="3" t="s">
        <v>624</v>
      </c>
      <c r="H669" s="3">
        <v>22</v>
      </c>
      <c r="I669" s="3" t="s">
        <v>39</v>
      </c>
      <c r="J669" s="4" t="s">
        <v>422</v>
      </c>
      <c r="K669" s="8" t="s">
        <v>7208</v>
      </c>
    </row>
    <row r="670" spans="1:11" x14ac:dyDescent="0.25">
      <c r="A670" s="1" t="s">
        <v>418</v>
      </c>
      <c r="B670" s="1" t="s">
        <v>3118</v>
      </c>
      <c r="C670" s="1" t="s">
        <v>12</v>
      </c>
      <c r="D670" s="1">
        <v>20</v>
      </c>
      <c r="E670" s="1" t="s">
        <v>1010</v>
      </c>
      <c r="F670" s="1">
        <v>8</v>
      </c>
      <c r="G670" s="1" t="s">
        <v>624</v>
      </c>
      <c r="H670" s="1">
        <v>22</v>
      </c>
      <c r="I670" s="1" t="s">
        <v>39</v>
      </c>
      <c r="J670" s="2" t="s">
        <v>422</v>
      </c>
      <c r="K670" s="8" t="s">
        <v>7208</v>
      </c>
    </row>
    <row r="671" spans="1:11" x14ac:dyDescent="0.25">
      <c r="A671" s="3" t="s">
        <v>1190</v>
      </c>
      <c r="B671" s="3" t="s">
        <v>1290</v>
      </c>
      <c r="C671" s="3" t="s">
        <v>55</v>
      </c>
      <c r="D671" s="3">
        <v>20.309999999999999</v>
      </c>
      <c r="E671" s="3" t="s">
        <v>1291</v>
      </c>
      <c r="F671" s="3">
        <v>8</v>
      </c>
      <c r="G671" s="3" t="s">
        <v>1292</v>
      </c>
      <c r="H671" s="3">
        <v>84</v>
      </c>
      <c r="I671" s="3" t="s">
        <v>1293</v>
      </c>
      <c r="J671" s="4" t="s">
        <v>230</v>
      </c>
      <c r="K671" s="8" t="s">
        <v>7208</v>
      </c>
    </row>
    <row r="672" spans="1:11" x14ac:dyDescent="0.25">
      <c r="A672" s="1" t="s">
        <v>231</v>
      </c>
      <c r="B672" s="1" t="s">
        <v>401</v>
      </c>
      <c r="C672" s="1" t="s">
        <v>402</v>
      </c>
      <c r="D672" s="1">
        <v>20.49</v>
      </c>
      <c r="E672" s="1" t="s">
        <v>403</v>
      </c>
      <c r="F672" s="1">
        <v>8</v>
      </c>
      <c r="G672" s="1" t="s">
        <v>404</v>
      </c>
      <c r="H672" s="1">
        <v>190</v>
      </c>
      <c r="I672" s="1" t="s">
        <v>405</v>
      </c>
      <c r="J672" s="2" t="s">
        <v>406</v>
      </c>
      <c r="K672" s="8" t="s">
        <v>7208</v>
      </c>
    </row>
    <row r="673" spans="1:11" x14ac:dyDescent="0.25">
      <c r="A673" s="3" t="s">
        <v>2838</v>
      </c>
      <c r="B673" s="3" t="s">
        <v>2839</v>
      </c>
      <c r="C673" s="3" t="s">
        <v>55</v>
      </c>
      <c r="D673" s="3">
        <v>21</v>
      </c>
      <c r="E673" s="3" t="s">
        <v>2840</v>
      </c>
      <c r="F673" s="3">
        <v>8</v>
      </c>
      <c r="G673" s="3" t="s">
        <v>2841</v>
      </c>
      <c r="H673" s="3">
        <v>4</v>
      </c>
      <c r="I673" s="3" t="s">
        <v>39</v>
      </c>
      <c r="J673" s="4" t="s">
        <v>2842</v>
      </c>
      <c r="K673" s="8" t="s">
        <v>7208</v>
      </c>
    </row>
    <row r="674" spans="1:11" x14ac:dyDescent="0.25">
      <c r="A674" s="9" t="s">
        <v>3888</v>
      </c>
      <c r="B674" s="9" t="s">
        <v>7123</v>
      </c>
      <c r="C674" s="9" t="s">
        <v>55</v>
      </c>
      <c r="D674" s="9">
        <v>21.21</v>
      </c>
      <c r="E674" s="9" t="s">
        <v>7124</v>
      </c>
      <c r="F674" s="9">
        <v>8</v>
      </c>
      <c r="G674" s="9" t="s">
        <v>4191</v>
      </c>
      <c r="H674" s="9">
        <v>300</v>
      </c>
      <c r="I674" s="9" t="s">
        <v>7125</v>
      </c>
      <c r="J674" s="10" t="s">
        <v>177</v>
      </c>
      <c r="K674" s="13" t="s">
        <v>7209</v>
      </c>
    </row>
    <row r="675" spans="1:11" x14ac:dyDescent="0.25">
      <c r="A675" s="9" t="s">
        <v>10</v>
      </c>
      <c r="B675" s="9" t="s">
        <v>5262</v>
      </c>
      <c r="C675" s="9" t="s">
        <v>341</v>
      </c>
      <c r="D675" s="9">
        <v>22.79</v>
      </c>
      <c r="E675" s="9" t="s">
        <v>5263</v>
      </c>
      <c r="F675" s="9">
        <v>8</v>
      </c>
      <c r="G675" s="9" t="s">
        <v>4923</v>
      </c>
      <c r="H675" s="9">
        <v>7</v>
      </c>
      <c r="I675" s="9" t="s">
        <v>5264</v>
      </c>
      <c r="J675" s="10" t="s">
        <v>96</v>
      </c>
      <c r="K675" s="13" t="s">
        <v>7209</v>
      </c>
    </row>
    <row r="676" spans="1:11" x14ac:dyDescent="0.25">
      <c r="A676" s="1" t="s">
        <v>438</v>
      </c>
      <c r="B676" s="1" t="s">
        <v>3661</v>
      </c>
      <c r="C676" s="1" t="s">
        <v>12</v>
      </c>
      <c r="D676" s="1">
        <v>23.99</v>
      </c>
      <c r="E676" s="1" t="s">
        <v>1720</v>
      </c>
      <c r="F676" s="1">
        <v>8</v>
      </c>
      <c r="G676" s="1" t="s">
        <v>3662</v>
      </c>
      <c r="H676" s="1">
        <v>26</v>
      </c>
      <c r="I676" s="1" t="s">
        <v>3663</v>
      </c>
      <c r="J676" s="2" t="s">
        <v>3664</v>
      </c>
      <c r="K676" s="8" t="s">
        <v>7208</v>
      </c>
    </row>
    <row r="677" spans="1:11" x14ac:dyDescent="0.25">
      <c r="A677" s="3" t="s">
        <v>535</v>
      </c>
      <c r="B677" s="3" t="s">
        <v>536</v>
      </c>
      <c r="C677" s="3" t="s">
        <v>55</v>
      </c>
      <c r="D677" s="3">
        <v>25.23</v>
      </c>
      <c r="E677" s="3" t="s">
        <v>537</v>
      </c>
      <c r="F677" s="3">
        <v>8</v>
      </c>
      <c r="G677" s="3" t="s">
        <v>538</v>
      </c>
      <c r="H677" s="3">
        <v>909</v>
      </c>
      <c r="I677" s="3" t="s">
        <v>539</v>
      </c>
      <c r="J677" s="4" t="s">
        <v>230</v>
      </c>
      <c r="K677" s="8" t="s">
        <v>7208</v>
      </c>
    </row>
    <row r="678" spans="1:11" x14ac:dyDescent="0.25">
      <c r="A678" s="9" t="s">
        <v>65</v>
      </c>
      <c r="B678" s="9" t="s">
        <v>6577</v>
      </c>
      <c r="C678" s="9" t="s">
        <v>12</v>
      </c>
      <c r="D678" s="9">
        <v>25.99</v>
      </c>
      <c r="E678" s="9" t="s">
        <v>2633</v>
      </c>
      <c r="F678" s="9">
        <v>8</v>
      </c>
      <c r="G678" s="9" t="s">
        <v>6578</v>
      </c>
      <c r="H678" s="9">
        <v>71</v>
      </c>
      <c r="I678" s="9" t="s">
        <v>6579</v>
      </c>
      <c r="J678" s="10" t="s">
        <v>1168</v>
      </c>
      <c r="K678" s="13" t="s">
        <v>7209</v>
      </c>
    </row>
    <row r="679" spans="1:11" x14ac:dyDescent="0.25">
      <c r="A679" s="9" t="s">
        <v>4358</v>
      </c>
      <c r="B679" s="9" t="s">
        <v>7023</v>
      </c>
      <c r="C679" s="9" t="s">
        <v>55</v>
      </c>
      <c r="D679" s="9">
        <v>26.99</v>
      </c>
      <c r="E679" s="9" t="s">
        <v>849</v>
      </c>
      <c r="F679" s="9">
        <v>8</v>
      </c>
      <c r="G679" s="9" t="s">
        <v>1699</v>
      </c>
      <c r="H679" s="9">
        <v>21</v>
      </c>
      <c r="I679" s="9" t="s">
        <v>7024</v>
      </c>
      <c r="J679" s="10" t="s">
        <v>1132</v>
      </c>
      <c r="K679" s="13" t="s">
        <v>7209</v>
      </c>
    </row>
    <row r="680" spans="1:11" x14ac:dyDescent="0.25">
      <c r="A680" s="11" t="s">
        <v>525</v>
      </c>
      <c r="B680" s="11" t="s">
        <v>5190</v>
      </c>
      <c r="C680" s="11" t="s">
        <v>55</v>
      </c>
      <c r="D680" s="11">
        <v>27.1</v>
      </c>
      <c r="E680" s="11" t="s">
        <v>5191</v>
      </c>
      <c r="F680" s="11">
        <v>8</v>
      </c>
      <c r="G680" s="11" t="s">
        <v>3052</v>
      </c>
      <c r="H680" s="11">
        <v>28</v>
      </c>
      <c r="I680" s="11" t="s">
        <v>5192</v>
      </c>
      <c r="J680" s="12" t="s">
        <v>225</v>
      </c>
      <c r="K680" s="13" t="s">
        <v>7209</v>
      </c>
    </row>
    <row r="681" spans="1:11" x14ac:dyDescent="0.25">
      <c r="A681" s="3" t="s">
        <v>438</v>
      </c>
      <c r="B681" s="3" t="s">
        <v>724</v>
      </c>
      <c r="C681" s="3" t="s">
        <v>12</v>
      </c>
      <c r="D681" s="3">
        <v>28.05</v>
      </c>
      <c r="E681" s="3" t="s">
        <v>725</v>
      </c>
      <c r="F681" s="3">
        <v>8</v>
      </c>
      <c r="G681" s="3" t="s">
        <v>726</v>
      </c>
      <c r="H681" s="3">
        <v>299</v>
      </c>
      <c r="I681" s="3" t="s">
        <v>727</v>
      </c>
      <c r="J681" s="4" t="s">
        <v>728</v>
      </c>
      <c r="K681" s="8" t="s">
        <v>7208</v>
      </c>
    </row>
    <row r="682" spans="1:11" x14ac:dyDescent="0.25">
      <c r="A682" s="11" t="s">
        <v>1190</v>
      </c>
      <c r="B682" s="11" t="s">
        <v>5132</v>
      </c>
      <c r="C682" s="11" t="s">
        <v>55</v>
      </c>
      <c r="D682" s="11">
        <v>28.2</v>
      </c>
      <c r="E682" s="11" t="s">
        <v>5133</v>
      </c>
      <c r="F682" s="11">
        <v>8</v>
      </c>
      <c r="G682" s="11" t="s">
        <v>5134</v>
      </c>
      <c r="H682" s="11">
        <v>24</v>
      </c>
      <c r="I682" s="11" t="s">
        <v>5135</v>
      </c>
      <c r="J682" s="12" t="s">
        <v>458</v>
      </c>
      <c r="K682" s="13" t="s">
        <v>7209</v>
      </c>
    </row>
    <row r="683" spans="1:11" x14ac:dyDescent="0.25">
      <c r="A683" s="11" t="s">
        <v>6914</v>
      </c>
      <c r="B683" s="11" t="s">
        <v>6915</v>
      </c>
      <c r="C683" s="11" t="s">
        <v>385</v>
      </c>
      <c r="D683" s="11">
        <v>28.99</v>
      </c>
      <c r="E683" s="11" t="s">
        <v>1354</v>
      </c>
      <c r="F683" s="11">
        <v>8</v>
      </c>
      <c r="G683" s="11" t="s">
        <v>3791</v>
      </c>
      <c r="H683" s="11">
        <v>3</v>
      </c>
      <c r="I683" s="11" t="s">
        <v>39</v>
      </c>
      <c r="J683" s="12" t="s">
        <v>1399</v>
      </c>
      <c r="K683" s="13" t="s">
        <v>7209</v>
      </c>
    </row>
    <row r="684" spans="1:11" x14ac:dyDescent="0.25">
      <c r="A684" s="1" t="s">
        <v>91</v>
      </c>
      <c r="B684" s="1" t="s">
        <v>1260</v>
      </c>
      <c r="C684" s="1" t="s">
        <v>12</v>
      </c>
      <c r="D684" s="1">
        <v>28.99</v>
      </c>
      <c r="E684" s="1" t="s">
        <v>893</v>
      </c>
      <c r="F684" s="1">
        <v>8</v>
      </c>
      <c r="G684" s="1" t="s">
        <v>1261</v>
      </c>
      <c r="H684" s="1">
        <v>152</v>
      </c>
      <c r="I684" s="1" t="s">
        <v>1262</v>
      </c>
      <c r="J684" s="2" t="s">
        <v>571</v>
      </c>
      <c r="K684" s="8" t="s">
        <v>7208</v>
      </c>
    </row>
    <row r="685" spans="1:11" x14ac:dyDescent="0.25">
      <c r="A685" s="3" t="s">
        <v>1891</v>
      </c>
      <c r="B685" s="3" t="s">
        <v>2375</v>
      </c>
      <c r="C685" s="3" t="s">
        <v>12</v>
      </c>
      <c r="D685" s="3">
        <v>285</v>
      </c>
      <c r="E685" s="3" t="s">
        <v>2376</v>
      </c>
      <c r="F685" s="3">
        <v>8</v>
      </c>
      <c r="G685" s="3" t="s">
        <v>2377</v>
      </c>
      <c r="H685" s="3">
        <v>5</v>
      </c>
      <c r="I685" s="3" t="s">
        <v>2378</v>
      </c>
      <c r="J685" s="4" t="s">
        <v>661</v>
      </c>
      <c r="K685" s="8" t="s">
        <v>7208</v>
      </c>
    </row>
    <row r="686" spans="1:11" x14ac:dyDescent="0.25">
      <c r="A686" s="1" t="s">
        <v>244</v>
      </c>
      <c r="B686" s="1" t="s">
        <v>3682</v>
      </c>
      <c r="C686" s="1" t="s">
        <v>12</v>
      </c>
      <c r="D686" s="1">
        <v>29.95</v>
      </c>
      <c r="E686" s="1" t="s">
        <v>1182</v>
      </c>
      <c r="F686" s="1">
        <v>8</v>
      </c>
      <c r="G686" s="1" t="s">
        <v>3683</v>
      </c>
      <c r="H686" s="1">
        <v>1239</v>
      </c>
      <c r="I686" s="1" t="s">
        <v>3684</v>
      </c>
      <c r="J686" s="2" t="s">
        <v>46</v>
      </c>
      <c r="K686" s="8" t="s">
        <v>7208</v>
      </c>
    </row>
    <row r="687" spans="1:11" x14ac:dyDescent="0.25">
      <c r="A687" s="3" t="s">
        <v>162</v>
      </c>
      <c r="B687" s="3" t="s">
        <v>572</v>
      </c>
      <c r="C687" s="3" t="s">
        <v>55</v>
      </c>
      <c r="D687" s="3">
        <v>29.99</v>
      </c>
      <c r="E687" s="3" t="s">
        <v>37</v>
      </c>
      <c r="F687" s="3">
        <v>8</v>
      </c>
      <c r="G687" s="3" t="s">
        <v>573</v>
      </c>
      <c r="H687" s="3">
        <v>187</v>
      </c>
      <c r="I687" s="3" t="s">
        <v>574</v>
      </c>
      <c r="J687" s="4" t="s">
        <v>575</v>
      </c>
      <c r="K687" s="8" t="s">
        <v>7208</v>
      </c>
    </row>
    <row r="688" spans="1:11" x14ac:dyDescent="0.25">
      <c r="A688" s="9" t="s">
        <v>1190</v>
      </c>
      <c r="B688" s="9" t="s">
        <v>4330</v>
      </c>
      <c r="C688" s="9" t="s">
        <v>55</v>
      </c>
      <c r="D688" s="9">
        <v>29.99</v>
      </c>
      <c r="E688" s="9" t="s">
        <v>37</v>
      </c>
      <c r="F688" s="9">
        <v>8</v>
      </c>
      <c r="G688" s="9" t="s">
        <v>4331</v>
      </c>
      <c r="H688" s="9">
        <v>169</v>
      </c>
      <c r="I688" s="9" t="s">
        <v>4332</v>
      </c>
      <c r="J688" s="10" t="s">
        <v>1388</v>
      </c>
      <c r="K688" s="13" t="s">
        <v>7209</v>
      </c>
    </row>
    <row r="689" spans="1:11" x14ac:dyDescent="0.25">
      <c r="A689" s="1" t="s">
        <v>1110</v>
      </c>
      <c r="B689" s="1" t="s">
        <v>1111</v>
      </c>
      <c r="C689" s="1" t="s">
        <v>12</v>
      </c>
      <c r="D689" s="1">
        <v>30.45</v>
      </c>
      <c r="E689" s="1" t="s">
        <v>1112</v>
      </c>
      <c r="F689" s="1">
        <v>8</v>
      </c>
      <c r="G689" s="1" t="s">
        <v>1113</v>
      </c>
      <c r="H689" s="1">
        <v>738</v>
      </c>
      <c r="I689" s="1" t="s">
        <v>1114</v>
      </c>
      <c r="J689" s="2" t="s">
        <v>230</v>
      </c>
      <c r="K689" s="8" t="s">
        <v>7208</v>
      </c>
    </row>
    <row r="690" spans="1:11" x14ac:dyDescent="0.25">
      <c r="A690" s="1" t="s">
        <v>65</v>
      </c>
      <c r="B690" s="1" t="s">
        <v>2503</v>
      </c>
      <c r="C690" s="1" t="s">
        <v>12</v>
      </c>
      <c r="D690" s="1">
        <v>30.89</v>
      </c>
      <c r="E690" s="1" t="s">
        <v>2504</v>
      </c>
      <c r="F690" s="1">
        <v>8</v>
      </c>
      <c r="G690" s="1" t="s">
        <v>1888</v>
      </c>
      <c r="H690" s="1">
        <v>8</v>
      </c>
      <c r="I690" s="1" t="s">
        <v>2505</v>
      </c>
      <c r="J690" s="2" t="s">
        <v>230</v>
      </c>
      <c r="K690" s="8" t="s">
        <v>7208</v>
      </c>
    </row>
    <row r="691" spans="1:11" x14ac:dyDescent="0.25">
      <c r="A691" s="1" t="s">
        <v>162</v>
      </c>
      <c r="B691" s="1" t="s">
        <v>530</v>
      </c>
      <c r="C691" s="1" t="s">
        <v>55</v>
      </c>
      <c r="D691" s="1">
        <v>30.95</v>
      </c>
      <c r="E691" s="1" t="s">
        <v>531</v>
      </c>
      <c r="F691" s="1">
        <v>8</v>
      </c>
      <c r="G691" s="1" t="s">
        <v>532</v>
      </c>
      <c r="H691" s="1">
        <v>245</v>
      </c>
      <c r="I691" s="1" t="s">
        <v>533</v>
      </c>
      <c r="J691" s="2" t="s">
        <v>534</v>
      </c>
      <c r="K691" s="8" t="s">
        <v>7208</v>
      </c>
    </row>
    <row r="692" spans="1:11" x14ac:dyDescent="0.25">
      <c r="A692" s="1" t="s">
        <v>599</v>
      </c>
      <c r="B692" s="1" t="s">
        <v>1052</v>
      </c>
      <c r="C692" s="1" t="s">
        <v>12</v>
      </c>
      <c r="D692" s="1">
        <v>32.99</v>
      </c>
      <c r="E692" s="1" t="s">
        <v>1053</v>
      </c>
      <c r="F692" s="1">
        <v>8</v>
      </c>
      <c r="G692" s="1" t="s">
        <v>1054</v>
      </c>
      <c r="H692" s="1">
        <v>238</v>
      </c>
      <c r="I692" s="1" t="s">
        <v>1055</v>
      </c>
      <c r="J692" s="2" t="s">
        <v>458</v>
      </c>
      <c r="K692" s="8" t="s">
        <v>7208</v>
      </c>
    </row>
    <row r="693" spans="1:11" x14ac:dyDescent="0.25">
      <c r="A693" s="1" t="s">
        <v>1526</v>
      </c>
      <c r="B693" s="1" t="s">
        <v>1564</v>
      </c>
      <c r="C693" s="1" t="s">
        <v>55</v>
      </c>
      <c r="D693" s="1">
        <v>33.340000000000003</v>
      </c>
      <c r="E693" s="1" t="s">
        <v>1565</v>
      </c>
      <c r="F693" s="1">
        <v>8</v>
      </c>
      <c r="G693" s="1" t="s">
        <v>1566</v>
      </c>
      <c r="H693" s="1">
        <v>3466</v>
      </c>
      <c r="I693" s="1" t="s">
        <v>1567</v>
      </c>
      <c r="J693" s="2" t="s">
        <v>177</v>
      </c>
      <c r="K693" s="8" t="s">
        <v>7208</v>
      </c>
    </row>
    <row r="694" spans="1:11" x14ac:dyDescent="0.25">
      <c r="A694" s="1" t="s">
        <v>220</v>
      </c>
      <c r="B694" s="1" t="s">
        <v>221</v>
      </c>
      <c r="C694" s="1" t="s">
        <v>12</v>
      </c>
      <c r="D694" s="1">
        <v>33.799999999999997</v>
      </c>
      <c r="E694" s="1" t="s">
        <v>614</v>
      </c>
      <c r="F694" s="1">
        <v>8</v>
      </c>
      <c r="G694" s="1" t="s">
        <v>615</v>
      </c>
      <c r="H694" s="1">
        <v>303</v>
      </c>
      <c r="I694" s="1" t="s">
        <v>616</v>
      </c>
      <c r="J694" s="2" t="s">
        <v>617</v>
      </c>
      <c r="K694" s="8" t="s">
        <v>7208</v>
      </c>
    </row>
    <row r="695" spans="1:11" x14ac:dyDescent="0.25">
      <c r="A695" s="1" t="s">
        <v>2266</v>
      </c>
      <c r="B695" s="1" t="s">
        <v>3624</v>
      </c>
      <c r="C695" s="1" t="s">
        <v>55</v>
      </c>
      <c r="D695" s="1">
        <v>33.86</v>
      </c>
      <c r="E695" s="1" t="s">
        <v>3625</v>
      </c>
      <c r="F695" s="1">
        <v>8</v>
      </c>
      <c r="G695" s="1" t="s">
        <v>3626</v>
      </c>
      <c r="H695" s="1">
        <v>18</v>
      </c>
      <c r="I695" s="1" t="s">
        <v>3627</v>
      </c>
      <c r="J695" s="2" t="s">
        <v>1960</v>
      </c>
      <c r="K695" s="8" t="s">
        <v>7208</v>
      </c>
    </row>
    <row r="696" spans="1:11" x14ac:dyDescent="0.25">
      <c r="A696" s="11" t="s">
        <v>4248</v>
      </c>
      <c r="B696" s="11" t="s">
        <v>4293</v>
      </c>
      <c r="C696" s="11" t="s">
        <v>385</v>
      </c>
      <c r="D696" s="11">
        <v>33.950000000000003</v>
      </c>
      <c r="E696" s="11" t="s">
        <v>4294</v>
      </c>
      <c r="F696" s="11">
        <v>8</v>
      </c>
      <c r="G696" s="11" t="s">
        <v>4295</v>
      </c>
      <c r="H696" s="11">
        <v>464</v>
      </c>
      <c r="I696" s="11" t="s">
        <v>4296</v>
      </c>
      <c r="J696" s="12" t="s">
        <v>1571</v>
      </c>
      <c r="K696" s="13" t="s">
        <v>7209</v>
      </c>
    </row>
    <row r="697" spans="1:11" x14ac:dyDescent="0.25">
      <c r="A697" s="11" t="s">
        <v>4081</v>
      </c>
      <c r="B697" s="11" t="s">
        <v>5512</v>
      </c>
      <c r="C697" s="11" t="s">
        <v>55</v>
      </c>
      <c r="D697" s="11">
        <v>33.99</v>
      </c>
      <c r="E697" s="11" t="s">
        <v>813</v>
      </c>
      <c r="F697" s="11">
        <v>8</v>
      </c>
      <c r="G697" s="11" t="s">
        <v>5513</v>
      </c>
      <c r="H697" s="11">
        <v>89</v>
      </c>
      <c r="I697" s="11" t="s">
        <v>5514</v>
      </c>
      <c r="J697" s="12" t="s">
        <v>5515</v>
      </c>
      <c r="K697" s="13" t="s">
        <v>7209</v>
      </c>
    </row>
    <row r="698" spans="1:11" x14ac:dyDescent="0.25">
      <c r="A698" s="9" t="s">
        <v>5421</v>
      </c>
      <c r="B698" s="9" t="s">
        <v>5422</v>
      </c>
      <c r="C698" s="9" t="s">
        <v>1970</v>
      </c>
      <c r="D698" s="9">
        <v>34.68</v>
      </c>
      <c r="E698" s="9" t="s">
        <v>5423</v>
      </c>
      <c r="F698" s="9">
        <v>8</v>
      </c>
      <c r="G698" s="9" t="s">
        <v>2615</v>
      </c>
      <c r="H698" s="9">
        <v>2</v>
      </c>
      <c r="I698" s="9" t="s">
        <v>39</v>
      </c>
      <c r="J698" s="10" t="s">
        <v>693</v>
      </c>
      <c r="K698" s="13" t="s">
        <v>7209</v>
      </c>
    </row>
    <row r="699" spans="1:11" x14ac:dyDescent="0.25">
      <c r="A699" s="9" t="s">
        <v>5703</v>
      </c>
      <c r="B699" s="9" t="s">
        <v>5704</v>
      </c>
      <c r="C699" s="9" t="s">
        <v>12</v>
      </c>
      <c r="D699" s="9">
        <v>34.99</v>
      </c>
      <c r="E699" s="9" t="s">
        <v>2241</v>
      </c>
      <c r="F699" s="9">
        <v>8</v>
      </c>
      <c r="G699" s="9" t="s">
        <v>2841</v>
      </c>
      <c r="H699" s="9">
        <v>4</v>
      </c>
      <c r="I699" s="9" t="s">
        <v>39</v>
      </c>
      <c r="J699" s="10" t="s">
        <v>5705</v>
      </c>
      <c r="K699" s="13" t="s">
        <v>7209</v>
      </c>
    </row>
    <row r="700" spans="1:11" x14ac:dyDescent="0.25">
      <c r="A700" s="9" t="s">
        <v>152</v>
      </c>
      <c r="B700" s="9" t="s">
        <v>6232</v>
      </c>
      <c r="C700" s="9" t="s">
        <v>12</v>
      </c>
      <c r="D700" s="9">
        <v>34.99</v>
      </c>
      <c r="E700" s="9" t="s">
        <v>1107</v>
      </c>
      <c r="F700" s="9">
        <v>8</v>
      </c>
      <c r="G700" s="9" t="s">
        <v>6233</v>
      </c>
      <c r="H700" s="9">
        <v>19</v>
      </c>
      <c r="I700" s="9" t="s">
        <v>6234</v>
      </c>
      <c r="J700" s="10" t="s">
        <v>661</v>
      </c>
      <c r="K700" s="13" t="s">
        <v>7209</v>
      </c>
    </row>
    <row r="701" spans="1:11" x14ac:dyDescent="0.25">
      <c r="A701" s="1" t="s">
        <v>71</v>
      </c>
      <c r="B701" s="1" t="s">
        <v>3789</v>
      </c>
      <c r="C701" s="1" t="s">
        <v>12</v>
      </c>
      <c r="D701" s="1">
        <v>35.880000000000003</v>
      </c>
      <c r="E701" s="1" t="s">
        <v>3790</v>
      </c>
      <c r="F701" s="1">
        <v>8</v>
      </c>
      <c r="G701" s="1" t="s">
        <v>3791</v>
      </c>
      <c r="H701" s="1">
        <v>3</v>
      </c>
      <c r="I701" s="1" t="s">
        <v>3792</v>
      </c>
      <c r="J701" s="2" t="s">
        <v>3793</v>
      </c>
      <c r="K701" s="8" t="s">
        <v>7208</v>
      </c>
    </row>
    <row r="702" spans="1:11" x14ac:dyDescent="0.25">
      <c r="A702" s="1" t="s">
        <v>599</v>
      </c>
      <c r="B702" s="1" t="s">
        <v>883</v>
      </c>
      <c r="C702" s="1" t="s">
        <v>12</v>
      </c>
      <c r="D702" s="1">
        <v>36.99</v>
      </c>
      <c r="E702" s="1" t="s">
        <v>884</v>
      </c>
      <c r="F702" s="1">
        <v>8</v>
      </c>
      <c r="G702" s="1" t="s">
        <v>885</v>
      </c>
      <c r="H702" s="1">
        <v>66</v>
      </c>
      <c r="I702" s="1" t="s">
        <v>886</v>
      </c>
      <c r="J702" s="2" t="s">
        <v>887</v>
      </c>
      <c r="K702" s="8" t="s">
        <v>7208</v>
      </c>
    </row>
    <row r="703" spans="1:11" x14ac:dyDescent="0.25">
      <c r="A703" s="11" t="s">
        <v>525</v>
      </c>
      <c r="B703" s="11" t="s">
        <v>4189</v>
      </c>
      <c r="C703" s="11" t="s">
        <v>55</v>
      </c>
      <c r="D703" s="11">
        <v>37.799999999999997</v>
      </c>
      <c r="E703" s="11" t="s">
        <v>4190</v>
      </c>
      <c r="F703" s="11">
        <v>8</v>
      </c>
      <c r="G703" s="11" t="s">
        <v>4191</v>
      </c>
      <c r="H703" s="11">
        <v>300</v>
      </c>
      <c r="I703" s="11" t="s">
        <v>4192</v>
      </c>
      <c r="J703" s="12" t="s">
        <v>924</v>
      </c>
      <c r="K703" s="13" t="s">
        <v>7209</v>
      </c>
    </row>
    <row r="704" spans="1:11" x14ac:dyDescent="0.25">
      <c r="A704" s="3" t="s">
        <v>1607</v>
      </c>
      <c r="B704" s="3" t="s">
        <v>1920</v>
      </c>
      <c r="C704" s="3" t="s">
        <v>12</v>
      </c>
      <c r="D704" s="3">
        <v>37.880000000000003</v>
      </c>
      <c r="E704" s="3" t="s">
        <v>527</v>
      </c>
      <c r="F704" s="3">
        <v>8</v>
      </c>
      <c r="G704" s="3" t="s">
        <v>1888</v>
      </c>
      <c r="H704" s="3">
        <v>8</v>
      </c>
      <c r="I704" s="3" t="s">
        <v>1921</v>
      </c>
      <c r="J704" s="4" t="s">
        <v>285</v>
      </c>
      <c r="K704" s="8" t="s">
        <v>7208</v>
      </c>
    </row>
    <row r="705" spans="1:11" x14ac:dyDescent="0.25">
      <c r="A705" s="3" t="s">
        <v>525</v>
      </c>
      <c r="B705" s="3" t="s">
        <v>526</v>
      </c>
      <c r="C705" s="3" t="s">
        <v>12</v>
      </c>
      <c r="D705" s="3">
        <v>37.880000000000003</v>
      </c>
      <c r="E705" s="3" t="s">
        <v>527</v>
      </c>
      <c r="F705" s="3">
        <v>8</v>
      </c>
      <c r="G705" s="3" t="s">
        <v>528</v>
      </c>
      <c r="H705" s="3">
        <v>108</v>
      </c>
      <c r="I705" s="3" t="s">
        <v>529</v>
      </c>
      <c r="J705" s="4" t="s">
        <v>219</v>
      </c>
      <c r="K705" s="8" t="s">
        <v>7208</v>
      </c>
    </row>
    <row r="706" spans="1:11" x14ac:dyDescent="0.25">
      <c r="A706" s="11" t="s">
        <v>3687</v>
      </c>
      <c r="B706" s="11" t="s">
        <v>7004</v>
      </c>
      <c r="C706" s="11" t="s">
        <v>12</v>
      </c>
      <c r="D706" s="11">
        <v>38</v>
      </c>
      <c r="E706" s="11" t="s">
        <v>1962</v>
      </c>
      <c r="F706" s="11">
        <v>8</v>
      </c>
      <c r="G706" s="11" t="s">
        <v>3316</v>
      </c>
      <c r="H706" s="11">
        <v>12</v>
      </c>
      <c r="I706" s="11" t="s">
        <v>7005</v>
      </c>
      <c r="J706" s="12" t="s">
        <v>3462</v>
      </c>
      <c r="K706" s="13" t="s">
        <v>7209</v>
      </c>
    </row>
    <row r="707" spans="1:11" x14ac:dyDescent="0.25">
      <c r="A707" s="3" t="s">
        <v>220</v>
      </c>
      <c r="B707" s="3" t="s">
        <v>1524</v>
      </c>
      <c r="C707" s="3" t="s">
        <v>12</v>
      </c>
      <c r="D707" s="3">
        <v>38.99</v>
      </c>
      <c r="E707" s="3" t="s">
        <v>1205</v>
      </c>
      <c r="F707" s="3">
        <v>8</v>
      </c>
      <c r="G707" s="3" t="s">
        <v>528</v>
      </c>
      <c r="H707" s="3">
        <v>108</v>
      </c>
      <c r="I707" s="3" t="s">
        <v>1525</v>
      </c>
      <c r="J707" s="4" t="s">
        <v>46</v>
      </c>
      <c r="K707" s="8" t="s">
        <v>7208</v>
      </c>
    </row>
    <row r="708" spans="1:11" x14ac:dyDescent="0.25">
      <c r="A708" s="9" t="s">
        <v>807</v>
      </c>
      <c r="B708" s="9" t="s">
        <v>4048</v>
      </c>
      <c r="C708" s="9" t="s">
        <v>12</v>
      </c>
      <c r="D708" s="9">
        <v>39.99</v>
      </c>
      <c r="E708" s="9" t="s">
        <v>73</v>
      </c>
      <c r="F708" s="9">
        <v>8</v>
      </c>
      <c r="G708" s="9" t="s">
        <v>4049</v>
      </c>
      <c r="H708" s="9">
        <v>276</v>
      </c>
      <c r="I708" s="9" t="s">
        <v>4050</v>
      </c>
      <c r="J708" s="10" t="s">
        <v>1571</v>
      </c>
      <c r="K708" s="13" t="s">
        <v>7209</v>
      </c>
    </row>
    <row r="709" spans="1:11" x14ac:dyDescent="0.25">
      <c r="A709" s="1" t="s">
        <v>71</v>
      </c>
      <c r="B709" s="1" t="s">
        <v>158</v>
      </c>
      <c r="C709" s="1" t="s">
        <v>12</v>
      </c>
      <c r="D709" s="1">
        <v>39.99</v>
      </c>
      <c r="E709" s="1" t="s">
        <v>73</v>
      </c>
      <c r="F709" s="1">
        <v>8</v>
      </c>
      <c r="G709" s="1" t="s">
        <v>159</v>
      </c>
      <c r="H709" s="1">
        <v>126</v>
      </c>
      <c r="I709" s="1" t="s">
        <v>160</v>
      </c>
      <c r="J709" s="2" t="s">
        <v>161</v>
      </c>
      <c r="K709" s="8" t="s">
        <v>7208</v>
      </c>
    </row>
    <row r="710" spans="1:11" x14ac:dyDescent="0.25">
      <c r="A710" s="9" t="s">
        <v>29</v>
      </c>
      <c r="B710" s="9" t="s">
        <v>4291</v>
      </c>
      <c r="C710" s="9" t="s">
        <v>12</v>
      </c>
      <c r="D710" s="9">
        <v>39.99</v>
      </c>
      <c r="E710" s="9" t="s">
        <v>73</v>
      </c>
      <c r="F710" s="9">
        <v>8</v>
      </c>
      <c r="G710" s="9" t="s">
        <v>3786</v>
      </c>
      <c r="H710" s="9">
        <v>10</v>
      </c>
      <c r="I710" s="9" t="s">
        <v>5436</v>
      </c>
      <c r="J710" s="10" t="s">
        <v>406</v>
      </c>
      <c r="K710" s="13" t="s">
        <v>7209</v>
      </c>
    </row>
    <row r="711" spans="1:11" x14ac:dyDescent="0.25">
      <c r="A711" s="9" t="s">
        <v>525</v>
      </c>
      <c r="B711" s="9" t="s">
        <v>5593</v>
      </c>
      <c r="C711" s="9" t="s">
        <v>55</v>
      </c>
      <c r="D711" s="9">
        <v>39.99</v>
      </c>
      <c r="E711" s="9" t="s">
        <v>73</v>
      </c>
      <c r="F711" s="9">
        <v>8</v>
      </c>
      <c r="G711" s="9" t="s">
        <v>3662</v>
      </c>
      <c r="H711" s="9">
        <v>26</v>
      </c>
      <c r="I711" s="9" t="s">
        <v>5594</v>
      </c>
      <c r="J711" s="10" t="s">
        <v>534</v>
      </c>
      <c r="K711" s="13" t="s">
        <v>7209</v>
      </c>
    </row>
    <row r="712" spans="1:11" x14ac:dyDescent="0.25">
      <c r="A712" s="9" t="s">
        <v>807</v>
      </c>
      <c r="B712" s="9" t="s">
        <v>7010</v>
      </c>
      <c r="C712" s="9" t="s">
        <v>12</v>
      </c>
      <c r="D712" s="9">
        <v>41</v>
      </c>
      <c r="E712" s="9" t="s">
        <v>7011</v>
      </c>
      <c r="F712" s="9">
        <v>8</v>
      </c>
      <c r="G712" s="9" t="s">
        <v>7012</v>
      </c>
      <c r="H712" s="9">
        <v>397</v>
      </c>
      <c r="I712" s="9" t="s">
        <v>7013</v>
      </c>
      <c r="J712" s="10" t="s">
        <v>3462</v>
      </c>
      <c r="K712" s="13" t="s">
        <v>7209</v>
      </c>
    </row>
    <row r="713" spans="1:11" x14ac:dyDescent="0.25">
      <c r="A713" s="11" t="s">
        <v>7146</v>
      </c>
      <c r="B713" s="11" t="s">
        <v>7147</v>
      </c>
      <c r="C713" s="11" t="s">
        <v>1970</v>
      </c>
      <c r="D713" s="11">
        <v>41.87</v>
      </c>
      <c r="E713" s="11" t="s">
        <v>7148</v>
      </c>
      <c r="F713" s="11">
        <v>8</v>
      </c>
      <c r="G713" s="11" t="s">
        <v>1699</v>
      </c>
      <c r="H713" s="11">
        <v>21</v>
      </c>
      <c r="I713" s="11" t="s">
        <v>7149</v>
      </c>
      <c r="J713" s="12" t="s">
        <v>96</v>
      </c>
      <c r="K713" s="13" t="s">
        <v>7209</v>
      </c>
    </row>
    <row r="714" spans="1:11" x14ac:dyDescent="0.25">
      <c r="A714" s="1" t="s">
        <v>327</v>
      </c>
      <c r="B714" s="1" t="s">
        <v>606</v>
      </c>
      <c r="C714" s="1" t="s">
        <v>12</v>
      </c>
      <c r="D714" s="1">
        <v>44.99</v>
      </c>
      <c r="E714" s="1" t="s">
        <v>607</v>
      </c>
      <c r="F714" s="1">
        <v>8</v>
      </c>
      <c r="G714" s="1" t="s">
        <v>608</v>
      </c>
      <c r="H714" s="1">
        <v>232</v>
      </c>
      <c r="I714" s="1" t="s">
        <v>609</v>
      </c>
      <c r="J714" s="2" t="s">
        <v>571</v>
      </c>
      <c r="K714" s="8" t="s">
        <v>7208</v>
      </c>
    </row>
    <row r="715" spans="1:11" x14ac:dyDescent="0.25">
      <c r="A715" s="3" t="s">
        <v>291</v>
      </c>
      <c r="B715" s="3" t="s">
        <v>1698</v>
      </c>
      <c r="C715" s="3" t="s">
        <v>12</v>
      </c>
      <c r="D715" s="3">
        <v>44.99</v>
      </c>
      <c r="E715" s="3" t="s">
        <v>974</v>
      </c>
      <c r="F715" s="3">
        <v>8</v>
      </c>
      <c r="G715" s="3" t="s">
        <v>1699</v>
      </c>
      <c r="H715" s="3">
        <v>21</v>
      </c>
      <c r="I715" s="3" t="s">
        <v>1700</v>
      </c>
      <c r="J715" s="4" t="s">
        <v>46</v>
      </c>
      <c r="K715" s="8" t="s">
        <v>7208</v>
      </c>
    </row>
    <row r="716" spans="1:11" x14ac:dyDescent="0.25">
      <c r="A716" s="9" t="s">
        <v>3687</v>
      </c>
      <c r="B716" s="9" t="s">
        <v>5180</v>
      </c>
      <c r="C716" s="9" t="s">
        <v>12</v>
      </c>
      <c r="D716" s="9">
        <v>45</v>
      </c>
      <c r="E716" s="9" t="s">
        <v>5181</v>
      </c>
      <c r="F716" s="9">
        <v>8</v>
      </c>
      <c r="G716" s="9" t="s">
        <v>1351</v>
      </c>
      <c r="H716" s="9">
        <v>37</v>
      </c>
      <c r="I716" s="9" t="s">
        <v>5182</v>
      </c>
      <c r="J716" s="10" t="s">
        <v>1289</v>
      </c>
      <c r="K716" s="13" t="s">
        <v>7209</v>
      </c>
    </row>
    <row r="717" spans="1:11" x14ac:dyDescent="0.25">
      <c r="A717" s="9" t="s">
        <v>2266</v>
      </c>
      <c r="B717" s="9" t="s">
        <v>4748</v>
      </c>
      <c r="C717" s="9" t="s">
        <v>55</v>
      </c>
      <c r="D717" s="9">
        <v>45.69</v>
      </c>
      <c r="E717" s="9" t="s">
        <v>4749</v>
      </c>
      <c r="F717" s="9">
        <v>8</v>
      </c>
      <c r="G717" s="9" t="s">
        <v>4750</v>
      </c>
      <c r="H717" s="9">
        <v>31</v>
      </c>
      <c r="I717" s="9" t="s">
        <v>4751</v>
      </c>
      <c r="J717" s="10" t="s">
        <v>1960</v>
      </c>
      <c r="K717" s="13" t="s">
        <v>7209</v>
      </c>
    </row>
    <row r="718" spans="1:11" x14ac:dyDescent="0.25">
      <c r="A718" s="9" t="s">
        <v>71</v>
      </c>
      <c r="B718" s="9" t="s">
        <v>4921</v>
      </c>
      <c r="C718" s="9" t="s">
        <v>12</v>
      </c>
      <c r="D718" s="9">
        <v>46.48</v>
      </c>
      <c r="E718" s="9" t="s">
        <v>4922</v>
      </c>
      <c r="F718" s="9">
        <v>8</v>
      </c>
      <c r="G718" s="9" t="s">
        <v>4923</v>
      </c>
      <c r="H718" s="9">
        <v>7</v>
      </c>
      <c r="I718" s="9" t="s">
        <v>4924</v>
      </c>
      <c r="J718" s="10" t="s">
        <v>4925</v>
      </c>
      <c r="K718" s="13" t="s">
        <v>7209</v>
      </c>
    </row>
    <row r="719" spans="1:11" x14ac:dyDescent="0.25">
      <c r="A719" s="3" t="s">
        <v>23</v>
      </c>
      <c r="B719" s="3" t="s">
        <v>1349</v>
      </c>
      <c r="C719" s="3" t="s">
        <v>12</v>
      </c>
      <c r="D719" s="3">
        <v>48.99</v>
      </c>
      <c r="E719" s="3" t="s">
        <v>1350</v>
      </c>
      <c r="F719" s="3">
        <v>8</v>
      </c>
      <c r="G719" s="3" t="s">
        <v>1351</v>
      </c>
      <c r="H719" s="3">
        <v>37</v>
      </c>
      <c r="I719" s="3" t="s">
        <v>1352</v>
      </c>
      <c r="J719" s="4" t="s">
        <v>46</v>
      </c>
      <c r="K719" s="8" t="s">
        <v>7208</v>
      </c>
    </row>
    <row r="720" spans="1:11" x14ac:dyDescent="0.25">
      <c r="A720" s="1" t="s">
        <v>29</v>
      </c>
      <c r="B720" s="1" t="s">
        <v>622</v>
      </c>
      <c r="C720" s="1" t="s">
        <v>12</v>
      </c>
      <c r="D720" s="1">
        <v>49.99</v>
      </c>
      <c r="E720" s="1" t="s">
        <v>623</v>
      </c>
      <c r="F720" s="1">
        <v>8</v>
      </c>
      <c r="G720" s="1" t="s">
        <v>624</v>
      </c>
      <c r="H720" s="1">
        <v>22</v>
      </c>
      <c r="I720" s="1" t="s">
        <v>625</v>
      </c>
      <c r="J720" s="2" t="s">
        <v>34</v>
      </c>
      <c r="K720" s="8" t="s">
        <v>7208</v>
      </c>
    </row>
    <row r="721" spans="1:11" x14ac:dyDescent="0.25">
      <c r="A721" s="11" t="s">
        <v>47</v>
      </c>
      <c r="B721" s="11" t="s">
        <v>5049</v>
      </c>
      <c r="C721" s="11" t="s">
        <v>12</v>
      </c>
      <c r="D721" s="11">
        <v>49.99</v>
      </c>
      <c r="E721" s="11" t="s">
        <v>623</v>
      </c>
      <c r="F721" s="11">
        <v>8</v>
      </c>
      <c r="G721" s="11" t="s">
        <v>5050</v>
      </c>
      <c r="H721" s="11">
        <v>25</v>
      </c>
      <c r="I721" s="11" t="s">
        <v>5051</v>
      </c>
      <c r="J721" s="12" t="s">
        <v>157</v>
      </c>
      <c r="K721" s="13" t="s">
        <v>7209</v>
      </c>
    </row>
    <row r="722" spans="1:11" x14ac:dyDescent="0.25">
      <c r="A722" s="11" t="s">
        <v>4248</v>
      </c>
      <c r="B722" s="11" t="s">
        <v>5974</v>
      </c>
      <c r="C722" s="11" t="s">
        <v>385</v>
      </c>
      <c r="D722" s="11">
        <v>49.99</v>
      </c>
      <c r="E722" s="11" t="s">
        <v>148</v>
      </c>
      <c r="F722" s="11">
        <v>8</v>
      </c>
      <c r="G722" s="11" t="s">
        <v>5975</v>
      </c>
      <c r="H722" s="11">
        <v>376</v>
      </c>
      <c r="I722" s="11" t="s">
        <v>5976</v>
      </c>
      <c r="J722" s="12" t="s">
        <v>46</v>
      </c>
      <c r="K722" s="13" t="s">
        <v>7209</v>
      </c>
    </row>
    <row r="723" spans="1:11" x14ac:dyDescent="0.25">
      <c r="A723" s="11" t="s">
        <v>77</v>
      </c>
      <c r="B723" s="11" t="s">
        <v>3943</v>
      </c>
      <c r="C723" s="11" t="s">
        <v>12</v>
      </c>
      <c r="D723" s="11">
        <v>49.99</v>
      </c>
      <c r="E723" s="11" t="s">
        <v>148</v>
      </c>
      <c r="F723" s="11">
        <v>8</v>
      </c>
      <c r="G723" s="11" t="s">
        <v>3944</v>
      </c>
      <c r="H723" s="11">
        <v>68</v>
      </c>
      <c r="I723" s="11" t="s">
        <v>3945</v>
      </c>
      <c r="J723" s="12" t="s">
        <v>499</v>
      </c>
      <c r="K723" s="13" t="s">
        <v>7209</v>
      </c>
    </row>
    <row r="724" spans="1:11" x14ac:dyDescent="0.25">
      <c r="A724" s="3" t="s">
        <v>599</v>
      </c>
      <c r="B724" s="3" t="s">
        <v>2786</v>
      </c>
      <c r="C724" s="3" t="s">
        <v>12</v>
      </c>
      <c r="D724" s="3">
        <v>49.99</v>
      </c>
      <c r="E724" s="3" t="s">
        <v>148</v>
      </c>
      <c r="F724" s="3">
        <v>8</v>
      </c>
      <c r="G724" s="3" t="s">
        <v>1695</v>
      </c>
      <c r="H724" s="3">
        <v>53</v>
      </c>
      <c r="I724" s="3" t="s">
        <v>2787</v>
      </c>
      <c r="J724" s="4" t="s">
        <v>2482</v>
      </c>
      <c r="K724" s="8" t="s">
        <v>7208</v>
      </c>
    </row>
    <row r="725" spans="1:11" x14ac:dyDescent="0.25">
      <c r="A725" s="11" t="s">
        <v>1829</v>
      </c>
      <c r="B725" s="11" t="s">
        <v>4023</v>
      </c>
      <c r="C725" s="11" t="s">
        <v>55</v>
      </c>
      <c r="D725" s="11">
        <v>49.99</v>
      </c>
      <c r="E725" s="11" t="s">
        <v>148</v>
      </c>
      <c r="F725" s="11">
        <v>8</v>
      </c>
      <c r="G725" s="11" t="s">
        <v>4024</v>
      </c>
      <c r="H725" s="11">
        <v>170</v>
      </c>
      <c r="I725" s="11" t="s">
        <v>4025</v>
      </c>
      <c r="J725" s="12" t="s">
        <v>59</v>
      </c>
      <c r="K725" s="13" t="s">
        <v>7209</v>
      </c>
    </row>
    <row r="726" spans="1:11" x14ac:dyDescent="0.25">
      <c r="A726" s="9" t="s">
        <v>135</v>
      </c>
      <c r="B726" s="9" t="s">
        <v>4291</v>
      </c>
      <c r="C726" s="9" t="s">
        <v>4655</v>
      </c>
      <c r="D726" s="9">
        <v>49.99</v>
      </c>
      <c r="E726" s="9" t="s">
        <v>148</v>
      </c>
      <c r="F726" s="9">
        <v>8</v>
      </c>
      <c r="G726" s="9" t="s">
        <v>3944</v>
      </c>
      <c r="H726" s="9">
        <v>68</v>
      </c>
      <c r="I726" s="9" t="s">
        <v>4656</v>
      </c>
      <c r="J726" s="10" t="s">
        <v>558</v>
      </c>
      <c r="K726" s="13" t="s">
        <v>7209</v>
      </c>
    </row>
    <row r="727" spans="1:11" x14ac:dyDescent="0.25">
      <c r="A727" s="3" t="s">
        <v>2176</v>
      </c>
      <c r="B727" s="3" t="s">
        <v>2177</v>
      </c>
      <c r="C727" s="3" t="s">
        <v>510</v>
      </c>
      <c r="D727" s="3">
        <v>50</v>
      </c>
      <c r="E727" s="3" t="s">
        <v>2173</v>
      </c>
      <c r="F727" s="3">
        <v>8</v>
      </c>
      <c r="G727" s="3" t="s">
        <v>2178</v>
      </c>
      <c r="H727" s="3">
        <v>271</v>
      </c>
      <c r="I727" s="3" t="s">
        <v>2179</v>
      </c>
      <c r="J727" s="4" t="s">
        <v>2180</v>
      </c>
      <c r="K727" s="8" t="s">
        <v>7208</v>
      </c>
    </row>
    <row r="728" spans="1:11" x14ac:dyDescent="0.25">
      <c r="A728" s="1" t="s">
        <v>162</v>
      </c>
      <c r="B728" s="1" t="s">
        <v>3643</v>
      </c>
      <c r="C728" s="1" t="s">
        <v>12</v>
      </c>
      <c r="D728" s="1">
        <v>50.22</v>
      </c>
      <c r="E728" s="1" t="s">
        <v>3644</v>
      </c>
      <c r="F728" s="1">
        <v>8</v>
      </c>
      <c r="G728" s="1" t="s">
        <v>3645</v>
      </c>
      <c r="H728" s="1">
        <v>380</v>
      </c>
      <c r="I728" s="1" t="s">
        <v>3646</v>
      </c>
      <c r="J728" s="2" t="s">
        <v>230</v>
      </c>
      <c r="K728" s="8" t="s">
        <v>7208</v>
      </c>
    </row>
    <row r="729" spans="1:11" x14ac:dyDescent="0.25">
      <c r="A729" s="3" t="s">
        <v>10</v>
      </c>
      <c r="B729" s="3" t="s">
        <v>3315</v>
      </c>
      <c r="C729" s="3" t="s">
        <v>12</v>
      </c>
      <c r="D729" s="3">
        <v>51.99</v>
      </c>
      <c r="E729" s="3" t="s">
        <v>43</v>
      </c>
      <c r="F729" s="3">
        <v>8</v>
      </c>
      <c r="G729" s="3" t="s">
        <v>3316</v>
      </c>
      <c r="H729" s="3">
        <v>12</v>
      </c>
      <c r="I729" s="3" t="s">
        <v>3317</v>
      </c>
      <c r="J729" s="4" t="s">
        <v>46</v>
      </c>
      <c r="K729" s="8" t="s">
        <v>7208</v>
      </c>
    </row>
    <row r="730" spans="1:11" x14ac:dyDescent="0.25">
      <c r="A730" s="3" t="s">
        <v>41</v>
      </c>
      <c r="B730" s="3" t="s">
        <v>42</v>
      </c>
      <c r="C730" s="3" t="s">
        <v>12</v>
      </c>
      <c r="D730" s="3">
        <v>51.99</v>
      </c>
      <c r="E730" s="3" t="s">
        <v>43</v>
      </c>
      <c r="F730" s="3">
        <v>8</v>
      </c>
      <c r="G730" s="3" t="s">
        <v>44</v>
      </c>
      <c r="H730" s="3">
        <v>184</v>
      </c>
      <c r="I730" s="3" t="s">
        <v>45</v>
      </c>
      <c r="J730" s="4" t="s">
        <v>46</v>
      </c>
      <c r="K730" s="8" t="s">
        <v>7208</v>
      </c>
    </row>
    <row r="731" spans="1:11" x14ac:dyDescent="0.25">
      <c r="A731" s="9" t="s">
        <v>525</v>
      </c>
      <c r="B731" s="9" t="s">
        <v>5459</v>
      </c>
      <c r="C731" s="9" t="s">
        <v>55</v>
      </c>
      <c r="D731" s="9">
        <v>51.99</v>
      </c>
      <c r="E731" s="9" t="s">
        <v>43</v>
      </c>
      <c r="F731" s="9">
        <v>8</v>
      </c>
      <c r="G731" s="9" t="s">
        <v>5460</v>
      </c>
      <c r="H731" s="9">
        <v>111</v>
      </c>
      <c r="I731" s="9" t="s">
        <v>5461</v>
      </c>
      <c r="J731" s="10" t="s">
        <v>16</v>
      </c>
      <c r="K731" s="13" t="s">
        <v>7209</v>
      </c>
    </row>
    <row r="732" spans="1:11" x14ac:dyDescent="0.25">
      <c r="A732" s="1" t="s">
        <v>113</v>
      </c>
      <c r="B732" s="1" t="s">
        <v>1887</v>
      </c>
      <c r="C732" s="1" t="s">
        <v>12</v>
      </c>
      <c r="D732" s="1">
        <v>52.99</v>
      </c>
      <c r="E732" s="1" t="s">
        <v>1761</v>
      </c>
      <c r="F732" s="1">
        <v>8</v>
      </c>
      <c r="G732" s="1" t="s">
        <v>1888</v>
      </c>
      <c r="H732" s="1">
        <v>8</v>
      </c>
      <c r="I732" s="1" t="s">
        <v>1889</v>
      </c>
      <c r="J732" s="2" t="s">
        <v>1890</v>
      </c>
      <c r="K732" s="8" t="s">
        <v>7208</v>
      </c>
    </row>
    <row r="733" spans="1:11" x14ac:dyDescent="0.25">
      <c r="A733" s="9" t="s">
        <v>141</v>
      </c>
      <c r="B733" s="9" t="s">
        <v>6476</v>
      </c>
      <c r="C733" s="9" t="s">
        <v>55</v>
      </c>
      <c r="D733" s="9">
        <v>52.99</v>
      </c>
      <c r="E733" s="9" t="s">
        <v>1761</v>
      </c>
      <c r="F733" s="9">
        <v>8</v>
      </c>
      <c r="G733" s="9" t="s">
        <v>6477</v>
      </c>
      <c r="H733" s="9">
        <v>60</v>
      </c>
      <c r="I733" s="9" t="s">
        <v>6478</v>
      </c>
      <c r="J733" s="10" t="s">
        <v>22</v>
      </c>
      <c r="K733" s="13" t="s">
        <v>7209</v>
      </c>
    </row>
    <row r="734" spans="1:11" x14ac:dyDescent="0.25">
      <c r="A734" s="9" t="s">
        <v>71</v>
      </c>
      <c r="B734" s="9" t="s">
        <v>6741</v>
      </c>
      <c r="C734" s="9" t="s">
        <v>12</v>
      </c>
      <c r="D734" s="9">
        <v>58.99</v>
      </c>
      <c r="E734" s="9" t="s">
        <v>6742</v>
      </c>
      <c r="F734" s="9">
        <v>8</v>
      </c>
      <c r="G734" s="9" t="s">
        <v>624</v>
      </c>
      <c r="H734" s="9">
        <v>22</v>
      </c>
      <c r="I734" s="9" t="s">
        <v>6743</v>
      </c>
      <c r="J734" s="10" t="s">
        <v>728</v>
      </c>
      <c r="K734" s="13" t="s">
        <v>7209</v>
      </c>
    </row>
    <row r="735" spans="1:11" x14ac:dyDescent="0.25">
      <c r="A735" s="9" t="s">
        <v>319</v>
      </c>
      <c r="B735" s="9" t="s">
        <v>5415</v>
      </c>
      <c r="C735" s="9" t="s">
        <v>55</v>
      </c>
      <c r="D735" s="9">
        <v>59.99</v>
      </c>
      <c r="E735" s="9" t="s">
        <v>31</v>
      </c>
      <c r="F735" s="9">
        <v>8</v>
      </c>
      <c r="G735" s="9" t="s">
        <v>5416</v>
      </c>
      <c r="H735" s="9">
        <v>39</v>
      </c>
      <c r="I735" s="9" t="s">
        <v>5417</v>
      </c>
      <c r="J735" s="10" t="s">
        <v>5418</v>
      </c>
      <c r="K735" s="13" t="s">
        <v>7209</v>
      </c>
    </row>
    <row r="736" spans="1:11" x14ac:dyDescent="0.25">
      <c r="A736" s="1" t="s">
        <v>1022</v>
      </c>
      <c r="B736" s="1" t="s">
        <v>2933</v>
      </c>
      <c r="C736" s="1" t="s">
        <v>2934</v>
      </c>
      <c r="D736" s="1">
        <v>66.69</v>
      </c>
      <c r="E736" s="1" t="s">
        <v>2935</v>
      </c>
      <c r="F736" s="1">
        <v>8</v>
      </c>
      <c r="G736" s="1" t="s">
        <v>2741</v>
      </c>
      <c r="H736" s="1">
        <v>6</v>
      </c>
      <c r="I736" s="1" t="s">
        <v>2936</v>
      </c>
      <c r="J736" s="2" t="s">
        <v>70</v>
      </c>
      <c r="K736" s="8" t="s">
        <v>7208</v>
      </c>
    </row>
    <row r="737" spans="1:11" x14ac:dyDescent="0.25">
      <c r="A737" s="9" t="s">
        <v>77</v>
      </c>
      <c r="B737" s="9" t="s">
        <v>5624</v>
      </c>
      <c r="C737" s="9" t="s">
        <v>12</v>
      </c>
      <c r="D737" s="9">
        <v>68.989999999999995</v>
      </c>
      <c r="E737" s="9" t="s">
        <v>3963</v>
      </c>
      <c r="F737" s="9">
        <v>8</v>
      </c>
      <c r="G737" s="9" t="s">
        <v>5625</v>
      </c>
      <c r="H737" s="9">
        <v>248</v>
      </c>
      <c r="I737" s="9" t="s">
        <v>5626</v>
      </c>
      <c r="J737" s="10" t="s">
        <v>230</v>
      </c>
      <c r="K737" s="13" t="s">
        <v>7209</v>
      </c>
    </row>
    <row r="738" spans="1:11" x14ac:dyDescent="0.25">
      <c r="A738" s="9" t="s">
        <v>2483</v>
      </c>
      <c r="B738" s="9" t="s">
        <v>6666</v>
      </c>
      <c r="C738" s="9" t="s">
        <v>12</v>
      </c>
      <c r="D738" s="9">
        <v>69.97</v>
      </c>
      <c r="E738" s="9" t="s">
        <v>6667</v>
      </c>
      <c r="F738" s="9">
        <v>8</v>
      </c>
      <c r="G738" s="9" t="s">
        <v>6668</v>
      </c>
      <c r="H738" s="9">
        <v>30</v>
      </c>
      <c r="I738" s="9" t="s">
        <v>6669</v>
      </c>
      <c r="J738" s="10" t="s">
        <v>1982</v>
      </c>
      <c r="K738" s="13" t="s">
        <v>7209</v>
      </c>
    </row>
    <row r="739" spans="1:11" x14ac:dyDescent="0.25">
      <c r="A739" s="1" t="s">
        <v>77</v>
      </c>
      <c r="B739" s="1" t="s">
        <v>1693</v>
      </c>
      <c r="C739" s="1" t="s">
        <v>12</v>
      </c>
      <c r="D739" s="1">
        <v>69.989999999999995</v>
      </c>
      <c r="E739" s="1" t="s">
        <v>1694</v>
      </c>
      <c r="F739" s="1">
        <v>8</v>
      </c>
      <c r="G739" s="1" t="s">
        <v>1695</v>
      </c>
      <c r="H739" s="1">
        <v>53</v>
      </c>
      <c r="I739" s="1" t="s">
        <v>1696</v>
      </c>
      <c r="J739" s="2" t="s">
        <v>1697</v>
      </c>
      <c r="K739" s="8" t="s">
        <v>7208</v>
      </c>
    </row>
    <row r="740" spans="1:11" x14ac:dyDescent="0.25">
      <c r="A740" s="11" t="s">
        <v>525</v>
      </c>
      <c r="B740" s="11" t="s">
        <v>5177</v>
      </c>
      <c r="C740" s="11" t="s">
        <v>12</v>
      </c>
      <c r="D740" s="11">
        <v>69.989999999999995</v>
      </c>
      <c r="E740" s="11" t="s">
        <v>1083</v>
      </c>
      <c r="F740" s="11">
        <v>8</v>
      </c>
      <c r="G740" s="11" t="s">
        <v>5178</v>
      </c>
      <c r="H740" s="11">
        <v>35</v>
      </c>
      <c r="I740" s="11" t="s">
        <v>5179</v>
      </c>
      <c r="J740" s="12" t="s">
        <v>2069</v>
      </c>
      <c r="K740" s="13" t="s">
        <v>7209</v>
      </c>
    </row>
    <row r="741" spans="1:11" x14ac:dyDescent="0.25">
      <c r="A741" s="1" t="s">
        <v>2064</v>
      </c>
      <c r="B741" s="1" t="s">
        <v>2065</v>
      </c>
      <c r="C741" s="1" t="s">
        <v>55</v>
      </c>
      <c r="D741" s="1">
        <v>7.99</v>
      </c>
      <c r="E741" s="1" t="s">
        <v>2066</v>
      </c>
      <c r="F741" s="1">
        <v>8</v>
      </c>
      <c r="G741" s="1" t="s">
        <v>2067</v>
      </c>
      <c r="H741" s="1">
        <v>131</v>
      </c>
      <c r="I741" s="1" t="s">
        <v>2068</v>
      </c>
      <c r="J741" s="2" t="s">
        <v>2069</v>
      </c>
      <c r="K741" s="8" t="s">
        <v>7208</v>
      </c>
    </row>
    <row r="742" spans="1:11" x14ac:dyDescent="0.25">
      <c r="A742" s="3" t="s">
        <v>1987</v>
      </c>
      <c r="B742" s="3" t="s">
        <v>1988</v>
      </c>
      <c r="C742" s="3" t="s">
        <v>510</v>
      </c>
      <c r="D742" s="3">
        <v>72</v>
      </c>
      <c r="E742" s="3" t="s">
        <v>1989</v>
      </c>
      <c r="F742" s="3">
        <v>8</v>
      </c>
      <c r="G742" s="3" t="s">
        <v>1990</v>
      </c>
      <c r="H742" s="3">
        <v>41</v>
      </c>
      <c r="I742" s="3" t="s">
        <v>1991</v>
      </c>
      <c r="J742" s="4" t="s">
        <v>1992</v>
      </c>
      <c r="K742" s="8" t="s">
        <v>7208</v>
      </c>
    </row>
    <row r="743" spans="1:11" x14ac:dyDescent="0.25">
      <c r="A743" s="9" t="s">
        <v>6678</v>
      </c>
      <c r="B743" s="9" t="s">
        <v>6679</v>
      </c>
      <c r="C743" s="9" t="s">
        <v>12</v>
      </c>
      <c r="D743" s="9">
        <v>72.989999999999995</v>
      </c>
      <c r="E743" s="9" t="s">
        <v>5296</v>
      </c>
      <c r="F743" s="9">
        <v>8</v>
      </c>
      <c r="G743" s="9" t="s">
        <v>6680</v>
      </c>
      <c r="H743" s="9">
        <v>180</v>
      </c>
      <c r="I743" s="9" t="s">
        <v>6681</v>
      </c>
      <c r="J743" s="10" t="s">
        <v>3660</v>
      </c>
      <c r="K743" s="13" t="s">
        <v>7209</v>
      </c>
    </row>
    <row r="744" spans="1:11" x14ac:dyDescent="0.25">
      <c r="A744" s="1" t="s">
        <v>1624</v>
      </c>
      <c r="B744" s="1" t="s">
        <v>3051</v>
      </c>
      <c r="C744" s="1" t="s">
        <v>55</v>
      </c>
      <c r="D744" s="1">
        <v>74.989999999999995</v>
      </c>
      <c r="E744" s="1" t="s">
        <v>2033</v>
      </c>
      <c r="F744" s="1">
        <v>8</v>
      </c>
      <c r="G744" s="1" t="s">
        <v>3052</v>
      </c>
      <c r="H744" s="1">
        <v>28</v>
      </c>
      <c r="I744" s="1" t="s">
        <v>3053</v>
      </c>
      <c r="J744" s="2" t="s">
        <v>318</v>
      </c>
      <c r="K744" s="8" t="s">
        <v>7208</v>
      </c>
    </row>
    <row r="745" spans="1:11" x14ac:dyDescent="0.25">
      <c r="A745" s="9" t="s">
        <v>1829</v>
      </c>
      <c r="B745" s="9" t="s">
        <v>5924</v>
      </c>
      <c r="C745" s="9" t="s">
        <v>55</v>
      </c>
      <c r="D745" s="9">
        <v>77.150000000000006</v>
      </c>
      <c r="E745" s="9" t="s">
        <v>5925</v>
      </c>
      <c r="F745" s="9">
        <v>8</v>
      </c>
      <c r="G745" s="9" t="s">
        <v>5926</v>
      </c>
      <c r="H745" s="9">
        <v>293</v>
      </c>
      <c r="I745" s="9" t="s">
        <v>5927</v>
      </c>
      <c r="J745" s="10" t="s">
        <v>230</v>
      </c>
      <c r="K745" s="13" t="s">
        <v>7209</v>
      </c>
    </row>
    <row r="746" spans="1:11" x14ac:dyDescent="0.25">
      <c r="A746" s="1" t="s">
        <v>383</v>
      </c>
      <c r="B746" s="1" t="s">
        <v>2614</v>
      </c>
      <c r="C746" s="1" t="s">
        <v>385</v>
      </c>
      <c r="D746" s="1">
        <v>79.989999999999995</v>
      </c>
      <c r="E746" s="1" t="s">
        <v>19</v>
      </c>
      <c r="F746" s="1">
        <v>8</v>
      </c>
      <c r="G746" s="1" t="s">
        <v>2615</v>
      </c>
      <c r="H746" s="1">
        <v>2</v>
      </c>
      <c r="I746" s="1" t="s">
        <v>1772</v>
      </c>
      <c r="J746" s="2" t="s">
        <v>571</v>
      </c>
      <c r="K746" s="8" t="s">
        <v>7208</v>
      </c>
    </row>
    <row r="747" spans="1:11" x14ac:dyDescent="0.25">
      <c r="A747" s="9" t="s">
        <v>371</v>
      </c>
      <c r="B747" s="9" t="s">
        <v>7143</v>
      </c>
      <c r="C747" s="9" t="s">
        <v>55</v>
      </c>
      <c r="D747" s="9">
        <v>84.98</v>
      </c>
      <c r="E747" s="9" t="s">
        <v>7144</v>
      </c>
      <c r="F747" s="9">
        <v>8</v>
      </c>
      <c r="G747" s="9" t="s">
        <v>1435</v>
      </c>
      <c r="H747" s="9">
        <v>42</v>
      </c>
      <c r="I747" s="9" t="s">
        <v>7145</v>
      </c>
      <c r="J747" s="10" t="s">
        <v>177</v>
      </c>
      <c r="K747" s="13" t="s">
        <v>7209</v>
      </c>
    </row>
    <row r="748" spans="1:11" x14ac:dyDescent="0.25">
      <c r="A748" s="11" t="s">
        <v>1624</v>
      </c>
      <c r="B748" s="11" t="s">
        <v>5204</v>
      </c>
      <c r="C748" s="11" t="s">
        <v>55</v>
      </c>
      <c r="D748" s="11">
        <v>89.98</v>
      </c>
      <c r="E748" s="11" t="s">
        <v>5205</v>
      </c>
      <c r="F748" s="11">
        <v>8</v>
      </c>
      <c r="G748" s="11" t="s">
        <v>5206</v>
      </c>
      <c r="H748" s="11">
        <v>1243</v>
      </c>
      <c r="I748" s="11" t="s">
        <v>5207</v>
      </c>
      <c r="J748" s="12" t="s">
        <v>177</v>
      </c>
      <c r="K748" s="13" t="s">
        <v>7209</v>
      </c>
    </row>
    <row r="749" spans="1:11" x14ac:dyDescent="0.25">
      <c r="A749" s="3" t="s">
        <v>2598</v>
      </c>
      <c r="B749" s="3" t="s">
        <v>2599</v>
      </c>
      <c r="C749" s="3" t="s">
        <v>510</v>
      </c>
      <c r="D749" s="3">
        <v>9.99</v>
      </c>
      <c r="E749" s="3" t="s">
        <v>1373</v>
      </c>
      <c r="F749" s="3">
        <v>8</v>
      </c>
      <c r="G749" s="3" t="s">
        <v>2600</v>
      </c>
      <c r="H749" s="3">
        <v>139</v>
      </c>
      <c r="I749" s="3" t="s">
        <v>2601</v>
      </c>
      <c r="J749" s="4" t="s">
        <v>1202</v>
      </c>
      <c r="K749" s="8" t="s">
        <v>7208</v>
      </c>
    </row>
    <row r="750" spans="1:11" x14ac:dyDescent="0.25">
      <c r="A750" s="9" t="s">
        <v>6391</v>
      </c>
      <c r="B750" s="9" t="s">
        <v>6392</v>
      </c>
      <c r="C750" s="9" t="s">
        <v>12</v>
      </c>
      <c r="D750" s="9">
        <v>99</v>
      </c>
      <c r="E750" s="9" t="s">
        <v>2101</v>
      </c>
      <c r="F750" s="9">
        <v>8</v>
      </c>
      <c r="G750" s="9" t="s">
        <v>6393</v>
      </c>
      <c r="H750" s="9">
        <v>177</v>
      </c>
      <c r="I750" s="9" t="s">
        <v>6394</v>
      </c>
      <c r="J750" s="10" t="s">
        <v>6395</v>
      </c>
      <c r="K750" s="13" t="s">
        <v>7209</v>
      </c>
    </row>
    <row r="751" spans="1:11" x14ac:dyDescent="0.25">
      <c r="A751" s="11" t="s">
        <v>4081</v>
      </c>
      <c r="B751" s="11" t="s">
        <v>6942</v>
      </c>
      <c r="C751" s="11" t="s">
        <v>212</v>
      </c>
      <c r="D751" s="11">
        <v>103.2</v>
      </c>
      <c r="E751" s="11" t="s">
        <v>6943</v>
      </c>
      <c r="F751" s="11">
        <v>9</v>
      </c>
      <c r="G751" s="11" t="s">
        <v>2329</v>
      </c>
      <c r="H751" s="11">
        <v>5</v>
      </c>
      <c r="I751" s="11" t="s">
        <v>6944</v>
      </c>
      <c r="J751" s="12" t="s">
        <v>912</v>
      </c>
      <c r="K751" s="13" t="s">
        <v>7209</v>
      </c>
    </row>
    <row r="752" spans="1:11" x14ac:dyDescent="0.25">
      <c r="A752" s="3" t="s">
        <v>3087</v>
      </c>
      <c r="B752" s="3" t="s">
        <v>3088</v>
      </c>
      <c r="C752" s="3" t="s">
        <v>12</v>
      </c>
      <c r="D752" s="3">
        <v>108.99</v>
      </c>
      <c r="E752" s="3" t="s">
        <v>3089</v>
      </c>
      <c r="F752" s="3">
        <v>9</v>
      </c>
      <c r="G752" s="3" t="s">
        <v>3090</v>
      </c>
      <c r="H752" s="3">
        <v>11</v>
      </c>
      <c r="I752" s="3" t="s">
        <v>3091</v>
      </c>
      <c r="J752" s="4" t="s">
        <v>3092</v>
      </c>
      <c r="K752" s="8" t="s">
        <v>7208</v>
      </c>
    </row>
    <row r="753" spans="1:11" x14ac:dyDescent="0.25">
      <c r="A753" s="1" t="s">
        <v>152</v>
      </c>
      <c r="B753" s="1" t="s">
        <v>1019</v>
      </c>
      <c r="C753" s="1" t="s">
        <v>12</v>
      </c>
      <c r="D753" s="1">
        <v>12</v>
      </c>
      <c r="E753" s="1" t="s">
        <v>213</v>
      </c>
      <c r="F753" s="1">
        <v>9</v>
      </c>
      <c r="G753" s="1" t="s">
        <v>1020</v>
      </c>
      <c r="H753" s="1">
        <v>29</v>
      </c>
      <c r="I753" s="1" t="s">
        <v>1021</v>
      </c>
      <c r="J753" s="2" t="s">
        <v>122</v>
      </c>
      <c r="K753" s="8" t="s">
        <v>7208</v>
      </c>
    </row>
    <row r="754" spans="1:11" x14ac:dyDescent="0.25">
      <c r="A754" s="11" t="s">
        <v>135</v>
      </c>
      <c r="B754" s="11" t="s">
        <v>6222</v>
      </c>
      <c r="C754" s="11" t="s">
        <v>510</v>
      </c>
      <c r="D754" s="11">
        <v>13.28</v>
      </c>
      <c r="E754" s="11" t="s">
        <v>6223</v>
      </c>
      <c r="F754" s="11">
        <v>9</v>
      </c>
      <c r="G754" s="11" t="s">
        <v>5662</v>
      </c>
      <c r="H754" s="11">
        <v>6</v>
      </c>
      <c r="I754" s="11" t="s">
        <v>39</v>
      </c>
      <c r="J754" s="12" t="s">
        <v>6224</v>
      </c>
      <c r="K754" s="13" t="s">
        <v>7209</v>
      </c>
    </row>
    <row r="755" spans="1:11" x14ac:dyDescent="0.25">
      <c r="A755" s="9" t="s">
        <v>5537</v>
      </c>
      <c r="B755" s="9" t="s">
        <v>5538</v>
      </c>
      <c r="C755" s="9" t="s">
        <v>55</v>
      </c>
      <c r="D755" s="9">
        <v>13.89</v>
      </c>
      <c r="E755" s="9" t="s">
        <v>1546</v>
      </c>
      <c r="F755" s="9">
        <v>9</v>
      </c>
      <c r="G755" s="9" t="s">
        <v>5539</v>
      </c>
      <c r="H755" s="9">
        <v>48</v>
      </c>
      <c r="I755" s="9" t="s">
        <v>5239</v>
      </c>
      <c r="J755" s="10" t="s">
        <v>177</v>
      </c>
      <c r="K755" s="13" t="s">
        <v>7209</v>
      </c>
    </row>
    <row r="756" spans="1:11" x14ac:dyDescent="0.25">
      <c r="A756" s="3" t="s">
        <v>1590</v>
      </c>
      <c r="B756" s="3" t="s">
        <v>1591</v>
      </c>
      <c r="C756" s="3" t="s">
        <v>55</v>
      </c>
      <c r="D756" s="3">
        <v>14.45</v>
      </c>
      <c r="E756" s="3" t="s">
        <v>1592</v>
      </c>
      <c r="F756" s="3">
        <v>9</v>
      </c>
      <c r="G756" s="3" t="s">
        <v>1593</v>
      </c>
      <c r="H756" s="3">
        <v>349</v>
      </c>
      <c r="I756" s="3" t="s">
        <v>1594</v>
      </c>
      <c r="J756" s="4" t="s">
        <v>230</v>
      </c>
      <c r="K756" s="8" t="s">
        <v>7208</v>
      </c>
    </row>
    <row r="757" spans="1:11" x14ac:dyDescent="0.25">
      <c r="A757" s="1" t="s">
        <v>220</v>
      </c>
      <c r="B757" s="1" t="s">
        <v>1128</v>
      </c>
      <c r="C757" s="1" t="s">
        <v>12</v>
      </c>
      <c r="D757" s="1">
        <v>15.99</v>
      </c>
      <c r="E757" s="1" t="s">
        <v>1129</v>
      </c>
      <c r="F757" s="1">
        <v>9</v>
      </c>
      <c r="G757" s="1" t="s">
        <v>1130</v>
      </c>
      <c r="H757" s="1">
        <v>35</v>
      </c>
      <c r="I757" s="1" t="s">
        <v>1131</v>
      </c>
      <c r="J757" s="2" t="s">
        <v>1132</v>
      </c>
      <c r="K757" s="8" t="s">
        <v>7208</v>
      </c>
    </row>
    <row r="758" spans="1:11" x14ac:dyDescent="0.25">
      <c r="A758" s="11" t="s">
        <v>5872</v>
      </c>
      <c r="B758" s="11" t="s">
        <v>5873</v>
      </c>
      <c r="C758" s="11" t="s">
        <v>55</v>
      </c>
      <c r="D758" s="11">
        <v>15.99</v>
      </c>
      <c r="E758" s="11" t="s">
        <v>836</v>
      </c>
      <c r="F758" s="11">
        <v>9</v>
      </c>
      <c r="G758" s="11" t="s">
        <v>5874</v>
      </c>
      <c r="H758" s="11">
        <v>78</v>
      </c>
      <c r="I758" s="11" t="s">
        <v>5875</v>
      </c>
      <c r="J758" s="12" t="s">
        <v>1641</v>
      </c>
      <c r="K758" s="13" t="s">
        <v>7209</v>
      </c>
    </row>
    <row r="759" spans="1:11" x14ac:dyDescent="0.25">
      <c r="A759" s="3" t="s">
        <v>1891</v>
      </c>
      <c r="B759" s="3" t="s">
        <v>1892</v>
      </c>
      <c r="C759" s="3" t="s">
        <v>12</v>
      </c>
      <c r="D759" s="3">
        <v>174.99</v>
      </c>
      <c r="E759" s="3" t="s">
        <v>1893</v>
      </c>
      <c r="F759" s="3">
        <v>9</v>
      </c>
      <c r="G759" s="3" t="s">
        <v>1196</v>
      </c>
      <c r="H759" s="3">
        <v>14</v>
      </c>
      <c r="I759" s="3" t="s">
        <v>1894</v>
      </c>
      <c r="J759" s="4" t="s">
        <v>1895</v>
      </c>
      <c r="K759" s="8" t="s">
        <v>7208</v>
      </c>
    </row>
    <row r="760" spans="1:11" x14ac:dyDescent="0.25">
      <c r="A760" s="1" t="s">
        <v>231</v>
      </c>
      <c r="B760" s="1" t="s">
        <v>1974</v>
      </c>
      <c r="C760" s="1" t="s">
        <v>1975</v>
      </c>
      <c r="D760" s="1">
        <v>21.95</v>
      </c>
      <c r="E760" s="1" t="s">
        <v>1036</v>
      </c>
      <c r="F760" s="1">
        <v>9</v>
      </c>
      <c r="G760" s="1" t="s">
        <v>1976</v>
      </c>
      <c r="H760" s="1">
        <v>85</v>
      </c>
      <c r="I760" s="1" t="s">
        <v>1977</v>
      </c>
      <c r="J760" s="2" t="s">
        <v>70</v>
      </c>
      <c r="K760" s="8" t="s">
        <v>7208</v>
      </c>
    </row>
    <row r="761" spans="1:11" x14ac:dyDescent="0.25">
      <c r="A761" s="11" t="s">
        <v>361</v>
      </c>
      <c r="B761" s="11" t="s">
        <v>7158</v>
      </c>
      <c r="C761" s="11" t="s">
        <v>55</v>
      </c>
      <c r="D761" s="11">
        <v>22.6</v>
      </c>
      <c r="E761" s="11" t="s">
        <v>7159</v>
      </c>
      <c r="F761" s="11">
        <v>9</v>
      </c>
      <c r="G761" s="11" t="s">
        <v>7160</v>
      </c>
      <c r="H761" s="11">
        <v>541</v>
      </c>
      <c r="I761" s="11" t="s">
        <v>7161</v>
      </c>
      <c r="J761" s="12" t="s">
        <v>177</v>
      </c>
      <c r="K761" s="13" t="s">
        <v>7209</v>
      </c>
    </row>
    <row r="762" spans="1:11" x14ac:dyDescent="0.25">
      <c r="A762" s="11" t="s">
        <v>4666</v>
      </c>
      <c r="B762" s="11" t="s">
        <v>4934</v>
      </c>
      <c r="C762" s="11" t="s">
        <v>12</v>
      </c>
      <c r="D762" s="11">
        <v>22.95</v>
      </c>
      <c r="E762" s="11" t="s">
        <v>2603</v>
      </c>
      <c r="F762" s="11">
        <v>9</v>
      </c>
      <c r="G762" s="11" t="s">
        <v>4935</v>
      </c>
      <c r="H762" s="11">
        <v>647</v>
      </c>
      <c r="I762" s="11" t="s">
        <v>4936</v>
      </c>
      <c r="J762" s="12" t="s">
        <v>754</v>
      </c>
      <c r="K762" s="13" t="s">
        <v>7209</v>
      </c>
    </row>
    <row r="763" spans="1:11" x14ac:dyDescent="0.25">
      <c r="A763" s="9" t="s">
        <v>23</v>
      </c>
      <c r="B763" s="9" t="s">
        <v>6458</v>
      </c>
      <c r="C763" s="9" t="s">
        <v>12</v>
      </c>
      <c r="D763" s="9">
        <v>22.99</v>
      </c>
      <c r="E763" s="9" t="s">
        <v>207</v>
      </c>
      <c r="F763" s="9">
        <v>9</v>
      </c>
      <c r="G763" s="9" t="s">
        <v>2438</v>
      </c>
      <c r="H763" s="9">
        <v>1</v>
      </c>
      <c r="I763" s="9" t="s">
        <v>39</v>
      </c>
      <c r="J763" s="10" t="s">
        <v>90</v>
      </c>
      <c r="K763" s="13" t="s">
        <v>7209</v>
      </c>
    </row>
    <row r="764" spans="1:11" x14ac:dyDescent="0.25">
      <c r="A764" s="1" t="s">
        <v>3163</v>
      </c>
      <c r="B764" s="1" t="s">
        <v>3164</v>
      </c>
      <c r="C764" s="1" t="s">
        <v>510</v>
      </c>
      <c r="D764" s="1">
        <v>22.99</v>
      </c>
      <c r="E764" s="1" t="s">
        <v>207</v>
      </c>
      <c r="F764" s="1">
        <v>9</v>
      </c>
      <c r="G764" s="1" t="s">
        <v>3165</v>
      </c>
      <c r="H764" s="1">
        <v>39</v>
      </c>
      <c r="I764" s="1" t="s">
        <v>3166</v>
      </c>
      <c r="J764" s="2" t="s">
        <v>1132</v>
      </c>
      <c r="K764" s="8" t="s">
        <v>7208</v>
      </c>
    </row>
    <row r="765" spans="1:11" x14ac:dyDescent="0.25">
      <c r="A765" s="11" t="s">
        <v>65</v>
      </c>
      <c r="B765" s="11" t="s">
        <v>6664</v>
      </c>
      <c r="C765" s="11" t="s">
        <v>12</v>
      </c>
      <c r="D765" s="11">
        <v>23.89</v>
      </c>
      <c r="E765" s="11" t="s">
        <v>3426</v>
      </c>
      <c r="F765" s="11">
        <v>9</v>
      </c>
      <c r="G765" s="11" t="s">
        <v>1196</v>
      </c>
      <c r="H765" s="11">
        <v>14</v>
      </c>
      <c r="I765" s="11" t="s">
        <v>6665</v>
      </c>
      <c r="J765" s="12" t="s">
        <v>411</v>
      </c>
      <c r="K765" s="13" t="s">
        <v>7209</v>
      </c>
    </row>
    <row r="766" spans="1:11" x14ac:dyDescent="0.25">
      <c r="A766" s="1" t="s">
        <v>412</v>
      </c>
      <c r="B766" s="1" t="s">
        <v>413</v>
      </c>
      <c r="C766" s="1" t="s">
        <v>12</v>
      </c>
      <c r="D766" s="1">
        <v>24.99</v>
      </c>
      <c r="E766" s="1" t="s">
        <v>414</v>
      </c>
      <c r="F766" s="1">
        <v>9</v>
      </c>
      <c r="G766" s="1" t="s">
        <v>415</v>
      </c>
      <c r="H766" s="1">
        <v>9</v>
      </c>
      <c r="I766" s="1" t="s">
        <v>416</v>
      </c>
      <c r="J766" s="2" t="s">
        <v>417</v>
      </c>
      <c r="K766" s="8" t="s">
        <v>7208</v>
      </c>
    </row>
    <row r="767" spans="1:11" x14ac:dyDescent="0.25">
      <c r="A767" s="11" t="s">
        <v>65</v>
      </c>
      <c r="B767" s="11" t="s">
        <v>5284</v>
      </c>
      <c r="C767" s="11" t="s">
        <v>12</v>
      </c>
      <c r="D767" s="11">
        <v>26.99</v>
      </c>
      <c r="E767" s="11" t="s">
        <v>830</v>
      </c>
      <c r="F767" s="11">
        <v>9</v>
      </c>
      <c r="G767" s="11" t="s">
        <v>5285</v>
      </c>
      <c r="H767" s="11">
        <v>75</v>
      </c>
      <c r="I767" s="11" t="s">
        <v>5286</v>
      </c>
      <c r="J767" s="12" t="s">
        <v>411</v>
      </c>
      <c r="K767" s="13" t="s">
        <v>7209</v>
      </c>
    </row>
    <row r="768" spans="1:11" x14ac:dyDescent="0.25">
      <c r="A768" s="3" t="s">
        <v>2792</v>
      </c>
      <c r="B768" s="3" t="s">
        <v>2793</v>
      </c>
      <c r="C768" s="3" t="s">
        <v>12</v>
      </c>
      <c r="D768" s="3">
        <v>27.5</v>
      </c>
      <c r="E768" s="3" t="s">
        <v>2794</v>
      </c>
      <c r="F768" s="3">
        <v>9</v>
      </c>
      <c r="G768" s="3" t="s">
        <v>2795</v>
      </c>
      <c r="H768" s="3">
        <v>12</v>
      </c>
      <c r="I768" s="3" t="s">
        <v>2796</v>
      </c>
      <c r="J768" s="4" t="s">
        <v>243</v>
      </c>
      <c r="K768" s="8" t="s">
        <v>7208</v>
      </c>
    </row>
    <row r="769" spans="1:11" x14ac:dyDescent="0.25">
      <c r="A769" s="9" t="s">
        <v>162</v>
      </c>
      <c r="B769" s="9" t="s">
        <v>4691</v>
      </c>
      <c r="C769" s="9" t="s">
        <v>55</v>
      </c>
      <c r="D769" s="9">
        <v>28.79</v>
      </c>
      <c r="E769" s="9" t="s">
        <v>4692</v>
      </c>
      <c r="F769" s="9">
        <v>9</v>
      </c>
      <c r="G769" s="9" t="s">
        <v>4693</v>
      </c>
      <c r="H769" s="9">
        <v>45</v>
      </c>
      <c r="I769" s="9" t="s">
        <v>4694</v>
      </c>
      <c r="J769" s="10" t="s">
        <v>225</v>
      </c>
      <c r="K769" s="13" t="s">
        <v>7209</v>
      </c>
    </row>
    <row r="770" spans="1:11" x14ac:dyDescent="0.25">
      <c r="A770" s="11" t="s">
        <v>1185</v>
      </c>
      <c r="B770" s="11" t="s">
        <v>5558</v>
      </c>
      <c r="C770" s="11" t="s">
        <v>385</v>
      </c>
      <c r="D770" s="11">
        <v>28.97</v>
      </c>
      <c r="E770" s="11" t="s">
        <v>5559</v>
      </c>
      <c r="F770" s="11">
        <v>9</v>
      </c>
      <c r="G770" s="11" t="s">
        <v>2795</v>
      </c>
      <c r="H770" s="11">
        <v>12</v>
      </c>
      <c r="I770" s="11" t="s">
        <v>39</v>
      </c>
      <c r="J770" s="12" t="s">
        <v>4535</v>
      </c>
      <c r="K770" s="13" t="s">
        <v>7209</v>
      </c>
    </row>
    <row r="771" spans="1:11" x14ac:dyDescent="0.25">
      <c r="A771" s="9" t="s">
        <v>525</v>
      </c>
      <c r="B771" s="9" t="s">
        <v>4456</v>
      </c>
      <c r="C771" s="9" t="s">
        <v>55</v>
      </c>
      <c r="D771" s="9">
        <v>28.99</v>
      </c>
      <c r="E771" s="9" t="s">
        <v>893</v>
      </c>
      <c r="F771" s="9">
        <v>9</v>
      </c>
      <c r="G771" s="9" t="s">
        <v>4457</v>
      </c>
      <c r="H771" s="9">
        <v>111</v>
      </c>
      <c r="I771" s="9" t="s">
        <v>4458</v>
      </c>
      <c r="J771" s="10" t="s">
        <v>219</v>
      </c>
      <c r="K771" s="13" t="s">
        <v>7209</v>
      </c>
    </row>
    <row r="772" spans="1:11" x14ac:dyDescent="0.25">
      <c r="A772" s="3" t="s">
        <v>238</v>
      </c>
      <c r="B772" s="3" t="s">
        <v>239</v>
      </c>
      <c r="C772" s="3" t="s">
        <v>12</v>
      </c>
      <c r="D772" s="3">
        <v>29.75</v>
      </c>
      <c r="E772" s="3" t="s">
        <v>240</v>
      </c>
      <c r="F772" s="3">
        <v>9</v>
      </c>
      <c r="G772" s="3" t="s">
        <v>241</v>
      </c>
      <c r="H772" s="3">
        <v>80</v>
      </c>
      <c r="I772" s="3" t="s">
        <v>242</v>
      </c>
      <c r="J772" s="4" t="s">
        <v>243</v>
      </c>
      <c r="K772" s="8" t="s">
        <v>7208</v>
      </c>
    </row>
    <row r="773" spans="1:11" x14ac:dyDescent="0.25">
      <c r="A773" s="3" t="s">
        <v>162</v>
      </c>
      <c r="B773" s="3" t="s">
        <v>3438</v>
      </c>
      <c r="C773" s="3" t="s">
        <v>55</v>
      </c>
      <c r="D773" s="3">
        <v>29.75</v>
      </c>
      <c r="E773" s="3" t="s">
        <v>3439</v>
      </c>
      <c r="F773" s="3">
        <v>9</v>
      </c>
      <c r="G773" s="3" t="s">
        <v>3440</v>
      </c>
      <c r="H773" s="3">
        <v>108</v>
      </c>
      <c r="I773" s="3" t="s">
        <v>3441</v>
      </c>
      <c r="J773" s="4" t="s">
        <v>225</v>
      </c>
      <c r="K773" s="8" t="s">
        <v>7208</v>
      </c>
    </row>
    <row r="774" spans="1:11" x14ac:dyDescent="0.25">
      <c r="A774" s="1" t="s">
        <v>162</v>
      </c>
      <c r="B774" s="1" t="s">
        <v>472</v>
      </c>
      <c r="C774" s="1" t="s">
        <v>473</v>
      </c>
      <c r="D774" s="1">
        <v>29.95</v>
      </c>
      <c r="E774" s="1" t="s">
        <v>1182</v>
      </c>
      <c r="F774" s="1">
        <v>9</v>
      </c>
      <c r="G774" s="1" t="s">
        <v>415</v>
      </c>
      <c r="H774" s="1">
        <v>9</v>
      </c>
      <c r="I774" s="1" t="s">
        <v>2312</v>
      </c>
      <c r="J774" s="2" t="s">
        <v>46</v>
      </c>
      <c r="K774" s="8" t="s">
        <v>7208</v>
      </c>
    </row>
    <row r="775" spans="1:11" x14ac:dyDescent="0.25">
      <c r="A775" s="11" t="s">
        <v>4248</v>
      </c>
      <c r="B775" s="11" t="s">
        <v>4249</v>
      </c>
      <c r="C775" s="11" t="s">
        <v>385</v>
      </c>
      <c r="D775" s="11">
        <v>29.99</v>
      </c>
      <c r="E775" s="11" t="s">
        <v>37</v>
      </c>
      <c r="F775" s="11">
        <v>9</v>
      </c>
      <c r="G775" s="11" t="s">
        <v>4250</v>
      </c>
      <c r="H775" s="11">
        <v>87</v>
      </c>
      <c r="I775" s="11" t="s">
        <v>4251</v>
      </c>
      <c r="J775" s="12" t="s">
        <v>1571</v>
      </c>
      <c r="K775" s="13" t="s">
        <v>7209</v>
      </c>
    </row>
    <row r="776" spans="1:11" x14ac:dyDescent="0.25">
      <c r="A776" s="3" t="s">
        <v>220</v>
      </c>
      <c r="B776" s="3" t="s">
        <v>496</v>
      </c>
      <c r="C776" s="3" t="s">
        <v>12</v>
      </c>
      <c r="D776" s="3">
        <v>29.99</v>
      </c>
      <c r="E776" s="3" t="s">
        <v>37</v>
      </c>
      <c r="F776" s="3">
        <v>9</v>
      </c>
      <c r="G776" s="3" t="s">
        <v>497</v>
      </c>
      <c r="H776" s="3">
        <v>57</v>
      </c>
      <c r="I776" s="3" t="s">
        <v>498</v>
      </c>
      <c r="J776" s="4" t="s">
        <v>499</v>
      </c>
      <c r="K776" s="8" t="s">
        <v>7208</v>
      </c>
    </row>
    <row r="777" spans="1:11" x14ac:dyDescent="0.25">
      <c r="A777" s="1" t="s">
        <v>220</v>
      </c>
      <c r="B777" s="1" t="s">
        <v>1803</v>
      </c>
      <c r="C777" s="1" t="s">
        <v>12</v>
      </c>
      <c r="D777" s="1">
        <v>29.99</v>
      </c>
      <c r="E777" s="1" t="s">
        <v>37</v>
      </c>
      <c r="F777" s="1">
        <v>9</v>
      </c>
      <c r="G777" s="1" t="s">
        <v>1196</v>
      </c>
      <c r="H777" s="1">
        <v>14</v>
      </c>
      <c r="I777" s="1" t="s">
        <v>1804</v>
      </c>
      <c r="J777" s="2" t="s">
        <v>225</v>
      </c>
      <c r="K777" s="8" t="s">
        <v>7208</v>
      </c>
    </row>
    <row r="778" spans="1:11" x14ac:dyDescent="0.25">
      <c r="A778" s="1" t="s">
        <v>220</v>
      </c>
      <c r="B778" s="1" t="s">
        <v>1195</v>
      </c>
      <c r="C778" s="1" t="s">
        <v>12</v>
      </c>
      <c r="D778" s="1">
        <v>29.99</v>
      </c>
      <c r="E778" s="1" t="s">
        <v>37</v>
      </c>
      <c r="F778" s="1">
        <v>9</v>
      </c>
      <c r="G778" s="1" t="s">
        <v>1196</v>
      </c>
      <c r="H778" s="1">
        <v>14</v>
      </c>
      <c r="I778" s="1" t="s">
        <v>1197</v>
      </c>
      <c r="J778" s="2" t="s">
        <v>617</v>
      </c>
      <c r="K778" s="8" t="s">
        <v>7208</v>
      </c>
    </row>
    <row r="779" spans="1:11" x14ac:dyDescent="0.25">
      <c r="A779" s="11" t="s">
        <v>525</v>
      </c>
      <c r="B779" s="11" t="s">
        <v>4570</v>
      </c>
      <c r="C779" s="11" t="s">
        <v>55</v>
      </c>
      <c r="D779" s="11">
        <v>29.99</v>
      </c>
      <c r="E779" s="11" t="s">
        <v>37</v>
      </c>
      <c r="F779" s="11">
        <v>9</v>
      </c>
      <c r="G779" s="11" t="s">
        <v>4571</v>
      </c>
      <c r="H779" s="11">
        <v>204</v>
      </c>
      <c r="I779" s="11" t="s">
        <v>4572</v>
      </c>
      <c r="J779" s="12" t="s">
        <v>161</v>
      </c>
      <c r="K779" s="13" t="s">
        <v>7209</v>
      </c>
    </row>
    <row r="780" spans="1:11" x14ac:dyDescent="0.25">
      <c r="A780" s="11" t="s">
        <v>525</v>
      </c>
      <c r="B780" s="11" t="s">
        <v>4644</v>
      </c>
      <c r="C780" s="11" t="s">
        <v>55</v>
      </c>
      <c r="D780" s="11">
        <v>29.99</v>
      </c>
      <c r="E780" s="11" t="s">
        <v>37</v>
      </c>
      <c r="F780" s="11">
        <v>9</v>
      </c>
      <c r="G780" s="11" t="s">
        <v>5662</v>
      </c>
      <c r="H780" s="11">
        <v>6</v>
      </c>
      <c r="I780" s="11" t="s">
        <v>5663</v>
      </c>
      <c r="J780" s="12" t="s">
        <v>46</v>
      </c>
      <c r="K780" s="13" t="s">
        <v>7209</v>
      </c>
    </row>
    <row r="781" spans="1:11" x14ac:dyDescent="0.25">
      <c r="A781" s="9" t="s">
        <v>426</v>
      </c>
      <c r="B781" s="9" t="s">
        <v>3934</v>
      </c>
      <c r="C781" s="9" t="s">
        <v>12</v>
      </c>
      <c r="D781" s="9">
        <v>30.99</v>
      </c>
      <c r="E781" s="9" t="s">
        <v>445</v>
      </c>
      <c r="F781" s="9">
        <v>9</v>
      </c>
      <c r="G781" s="9" t="s">
        <v>3165</v>
      </c>
      <c r="H781" s="9">
        <v>39</v>
      </c>
      <c r="I781" s="9" t="s">
        <v>3935</v>
      </c>
      <c r="J781" s="10" t="s">
        <v>3936</v>
      </c>
      <c r="K781" s="13" t="s">
        <v>7209</v>
      </c>
    </row>
    <row r="782" spans="1:11" x14ac:dyDescent="0.25">
      <c r="A782" s="1" t="s">
        <v>220</v>
      </c>
      <c r="B782" s="1" t="s">
        <v>221</v>
      </c>
      <c r="C782" s="1" t="s">
        <v>12</v>
      </c>
      <c r="D782" s="1">
        <v>31.05</v>
      </c>
      <c r="E782" s="1" t="s">
        <v>222</v>
      </c>
      <c r="F782" s="1">
        <v>9</v>
      </c>
      <c r="G782" s="1" t="s">
        <v>223</v>
      </c>
      <c r="H782" s="1">
        <v>54</v>
      </c>
      <c r="I782" s="1" t="s">
        <v>224</v>
      </c>
      <c r="J782" s="2" t="s">
        <v>225</v>
      </c>
      <c r="K782" s="8" t="s">
        <v>7208</v>
      </c>
    </row>
    <row r="783" spans="1:11" x14ac:dyDescent="0.25">
      <c r="A783" s="9" t="s">
        <v>1190</v>
      </c>
      <c r="B783" s="9" t="s">
        <v>5664</v>
      </c>
      <c r="C783" s="9" t="s">
        <v>55</v>
      </c>
      <c r="D783" s="9">
        <v>31.99</v>
      </c>
      <c r="E783" s="9" t="s">
        <v>4915</v>
      </c>
      <c r="F783" s="9">
        <v>9</v>
      </c>
      <c r="G783" s="9" t="s">
        <v>1130</v>
      </c>
      <c r="H783" s="9">
        <v>35</v>
      </c>
      <c r="I783" s="9" t="s">
        <v>5665</v>
      </c>
      <c r="J783" s="10" t="s">
        <v>177</v>
      </c>
      <c r="K783" s="13" t="s">
        <v>7209</v>
      </c>
    </row>
    <row r="784" spans="1:11" x14ac:dyDescent="0.25">
      <c r="A784" s="3" t="s">
        <v>220</v>
      </c>
      <c r="B784" s="3" t="s">
        <v>3492</v>
      </c>
      <c r="C784" s="3" t="s">
        <v>12</v>
      </c>
      <c r="D784" s="3">
        <v>32</v>
      </c>
      <c r="E784" s="3" t="s">
        <v>3493</v>
      </c>
      <c r="F784" s="3">
        <v>9</v>
      </c>
      <c r="G784" s="3" t="s">
        <v>3494</v>
      </c>
      <c r="H784" s="3">
        <v>10</v>
      </c>
      <c r="I784" s="3" t="s">
        <v>3495</v>
      </c>
      <c r="J784" s="4" t="s">
        <v>458</v>
      </c>
      <c r="K784" s="8" t="s">
        <v>7208</v>
      </c>
    </row>
    <row r="785" spans="1:11" x14ac:dyDescent="0.25">
      <c r="A785" s="3" t="s">
        <v>220</v>
      </c>
      <c r="B785" s="3" t="s">
        <v>1524</v>
      </c>
      <c r="C785" s="3" t="s">
        <v>12</v>
      </c>
      <c r="D785" s="3">
        <v>32.99</v>
      </c>
      <c r="E785" s="3" t="s">
        <v>1053</v>
      </c>
      <c r="F785" s="3">
        <v>9</v>
      </c>
      <c r="G785" s="3" t="s">
        <v>2566</v>
      </c>
      <c r="H785" s="3">
        <v>83</v>
      </c>
      <c r="I785" s="3" t="s">
        <v>2567</v>
      </c>
      <c r="J785" s="4" t="s">
        <v>571</v>
      </c>
      <c r="K785" s="8" t="s">
        <v>7208</v>
      </c>
    </row>
    <row r="786" spans="1:11" x14ac:dyDescent="0.25">
      <c r="A786" s="1" t="s">
        <v>220</v>
      </c>
      <c r="B786" s="1" t="s">
        <v>1736</v>
      </c>
      <c r="C786" s="1" t="s">
        <v>12</v>
      </c>
      <c r="D786" s="1">
        <v>33.590000000000003</v>
      </c>
      <c r="E786" s="1" t="s">
        <v>1737</v>
      </c>
      <c r="F786" s="1">
        <v>9</v>
      </c>
      <c r="G786" s="1" t="s">
        <v>1738</v>
      </c>
      <c r="H786" s="1">
        <v>559</v>
      </c>
      <c r="I786" s="1" t="s">
        <v>1739</v>
      </c>
      <c r="J786" s="2" t="s">
        <v>1740</v>
      </c>
      <c r="K786" s="8" t="s">
        <v>7208</v>
      </c>
    </row>
    <row r="787" spans="1:11" x14ac:dyDescent="0.25">
      <c r="A787" s="3" t="s">
        <v>443</v>
      </c>
      <c r="B787" s="3" t="s">
        <v>1263</v>
      </c>
      <c r="C787" s="3" t="s">
        <v>12</v>
      </c>
      <c r="D787" s="3">
        <v>33.89</v>
      </c>
      <c r="E787" s="3" t="s">
        <v>1264</v>
      </c>
      <c r="F787" s="3">
        <v>9</v>
      </c>
      <c r="G787" s="3" t="s">
        <v>1265</v>
      </c>
      <c r="H787" s="3">
        <v>216</v>
      </c>
      <c r="I787" s="3" t="s">
        <v>1266</v>
      </c>
      <c r="J787" s="4" t="s">
        <v>571</v>
      </c>
      <c r="K787" s="8" t="s">
        <v>7208</v>
      </c>
    </row>
    <row r="788" spans="1:11" x14ac:dyDescent="0.25">
      <c r="A788" s="1" t="s">
        <v>220</v>
      </c>
      <c r="B788" s="1" t="s">
        <v>567</v>
      </c>
      <c r="C788" s="1" t="s">
        <v>12</v>
      </c>
      <c r="D788" s="1">
        <v>33.99</v>
      </c>
      <c r="E788" s="1" t="s">
        <v>568</v>
      </c>
      <c r="F788" s="1">
        <v>9</v>
      </c>
      <c r="G788" s="1" t="s">
        <v>569</v>
      </c>
      <c r="H788" s="1">
        <v>89</v>
      </c>
      <c r="I788" s="1" t="s">
        <v>570</v>
      </c>
      <c r="J788" s="2" t="s">
        <v>571</v>
      </c>
      <c r="K788" s="8" t="s">
        <v>7208</v>
      </c>
    </row>
    <row r="789" spans="1:11" x14ac:dyDescent="0.25">
      <c r="A789" s="9" t="s">
        <v>1607</v>
      </c>
      <c r="B789" s="9" t="s">
        <v>6788</v>
      </c>
      <c r="C789" s="9" t="s">
        <v>12</v>
      </c>
      <c r="D789" s="9">
        <v>34.99</v>
      </c>
      <c r="E789" s="9" t="s">
        <v>1107</v>
      </c>
      <c r="F789" s="9">
        <v>9</v>
      </c>
      <c r="G789" s="9" t="s">
        <v>3342</v>
      </c>
      <c r="H789" s="9">
        <v>3</v>
      </c>
      <c r="I789" s="9" t="s">
        <v>6789</v>
      </c>
      <c r="J789" s="10" t="s">
        <v>285</v>
      </c>
      <c r="K789" s="13" t="s">
        <v>7209</v>
      </c>
    </row>
    <row r="790" spans="1:11" x14ac:dyDescent="0.25">
      <c r="A790" s="3" t="s">
        <v>443</v>
      </c>
      <c r="B790" s="3" t="s">
        <v>1385</v>
      </c>
      <c r="C790" s="3" t="s">
        <v>12</v>
      </c>
      <c r="D790" s="3">
        <v>34.99</v>
      </c>
      <c r="E790" s="3" t="s">
        <v>1107</v>
      </c>
      <c r="F790" s="3">
        <v>9</v>
      </c>
      <c r="G790" s="3" t="s">
        <v>1386</v>
      </c>
      <c r="H790" s="3">
        <v>110</v>
      </c>
      <c r="I790" s="3" t="s">
        <v>1387</v>
      </c>
      <c r="J790" s="4" t="s">
        <v>1388</v>
      </c>
      <c r="K790" s="8" t="s">
        <v>7208</v>
      </c>
    </row>
    <row r="791" spans="1:11" x14ac:dyDescent="0.25">
      <c r="A791" s="1" t="s">
        <v>1568</v>
      </c>
      <c r="B791" s="1" t="s">
        <v>2494</v>
      </c>
      <c r="C791" s="1" t="s">
        <v>2495</v>
      </c>
      <c r="D791" s="1">
        <v>34.99</v>
      </c>
      <c r="E791" s="1" t="s">
        <v>1107</v>
      </c>
      <c r="F791" s="1">
        <v>9</v>
      </c>
      <c r="G791" s="1" t="s">
        <v>2496</v>
      </c>
      <c r="H791" s="1">
        <v>30</v>
      </c>
      <c r="I791" s="1" t="s">
        <v>2497</v>
      </c>
      <c r="J791" s="2" t="s">
        <v>2498</v>
      </c>
      <c r="K791" s="8" t="s">
        <v>7208</v>
      </c>
    </row>
    <row r="792" spans="1:11" x14ac:dyDescent="0.25">
      <c r="A792" s="11" t="s">
        <v>3676</v>
      </c>
      <c r="B792" s="11" t="s">
        <v>4662</v>
      </c>
      <c r="C792" s="11" t="s">
        <v>385</v>
      </c>
      <c r="D792" s="11">
        <v>35.68</v>
      </c>
      <c r="E792" s="11" t="s">
        <v>4663</v>
      </c>
      <c r="F792" s="11">
        <v>9</v>
      </c>
      <c r="G792" s="11" t="s">
        <v>2795</v>
      </c>
      <c r="H792" s="11">
        <v>12</v>
      </c>
      <c r="I792" s="11" t="s">
        <v>39</v>
      </c>
      <c r="J792" s="12" t="s">
        <v>4535</v>
      </c>
      <c r="K792" s="13" t="s">
        <v>7209</v>
      </c>
    </row>
    <row r="793" spans="1:11" x14ac:dyDescent="0.25">
      <c r="A793" s="1" t="s">
        <v>220</v>
      </c>
      <c r="B793" s="1" t="s">
        <v>3058</v>
      </c>
      <c r="C793" s="1" t="s">
        <v>12</v>
      </c>
      <c r="D793" s="1">
        <v>35.99</v>
      </c>
      <c r="E793" s="1" t="s">
        <v>1427</v>
      </c>
      <c r="F793" s="1">
        <v>9</v>
      </c>
      <c r="G793" s="1" t="s">
        <v>3059</v>
      </c>
      <c r="H793" s="1">
        <v>49</v>
      </c>
      <c r="I793" s="1" t="s">
        <v>3060</v>
      </c>
      <c r="J793" s="2" t="s">
        <v>1388</v>
      </c>
      <c r="K793" s="8" t="s">
        <v>7208</v>
      </c>
    </row>
    <row r="794" spans="1:11" x14ac:dyDescent="0.25">
      <c r="A794" s="9" t="s">
        <v>6018</v>
      </c>
      <c r="B794" s="9" t="s">
        <v>6019</v>
      </c>
      <c r="C794" s="9" t="s">
        <v>1970</v>
      </c>
      <c r="D794" s="9">
        <v>36.68</v>
      </c>
      <c r="E794" s="9" t="s">
        <v>3450</v>
      </c>
      <c r="F794" s="9">
        <v>9</v>
      </c>
      <c r="G794" s="9" t="s">
        <v>2438</v>
      </c>
      <c r="H794" s="9">
        <v>1</v>
      </c>
      <c r="I794" s="9" t="s">
        <v>39</v>
      </c>
      <c r="J794" s="10" t="s">
        <v>693</v>
      </c>
      <c r="K794" s="13" t="s">
        <v>7209</v>
      </c>
    </row>
    <row r="795" spans="1:11" x14ac:dyDescent="0.25">
      <c r="A795" s="11" t="s">
        <v>53</v>
      </c>
      <c r="B795" s="11" t="s">
        <v>4798</v>
      </c>
      <c r="C795" s="11" t="s">
        <v>12</v>
      </c>
      <c r="D795" s="11">
        <v>36.99</v>
      </c>
      <c r="E795" s="11" t="s">
        <v>884</v>
      </c>
      <c r="F795" s="11">
        <v>9</v>
      </c>
      <c r="G795" s="11" t="s">
        <v>4799</v>
      </c>
      <c r="H795" s="11">
        <v>37</v>
      </c>
      <c r="I795" s="11" t="s">
        <v>4800</v>
      </c>
      <c r="J795" s="12" t="s">
        <v>1940</v>
      </c>
      <c r="K795" s="13" t="s">
        <v>7209</v>
      </c>
    </row>
    <row r="796" spans="1:11" x14ac:dyDescent="0.25">
      <c r="A796" s="9" t="s">
        <v>4081</v>
      </c>
      <c r="B796" s="9" t="s">
        <v>4587</v>
      </c>
      <c r="C796" s="9" t="s">
        <v>55</v>
      </c>
      <c r="D796" s="9">
        <v>36.99</v>
      </c>
      <c r="E796" s="9" t="s">
        <v>4387</v>
      </c>
      <c r="F796" s="9">
        <v>9</v>
      </c>
      <c r="G796" s="9" t="s">
        <v>4588</v>
      </c>
      <c r="H796" s="9">
        <v>257</v>
      </c>
      <c r="I796" s="9" t="s">
        <v>4589</v>
      </c>
      <c r="J796" s="10" t="s">
        <v>1388</v>
      </c>
      <c r="K796" s="13" t="s">
        <v>7209</v>
      </c>
    </row>
    <row r="797" spans="1:11" x14ac:dyDescent="0.25">
      <c r="A797" s="11" t="s">
        <v>525</v>
      </c>
      <c r="B797" s="11" t="s">
        <v>5971</v>
      </c>
      <c r="C797" s="11" t="s">
        <v>55</v>
      </c>
      <c r="D797" s="11">
        <v>37.950000000000003</v>
      </c>
      <c r="E797" s="11" t="s">
        <v>6597</v>
      </c>
      <c r="F797" s="11">
        <v>9</v>
      </c>
      <c r="G797" s="11" t="s">
        <v>6598</v>
      </c>
      <c r="H797" s="11">
        <v>20</v>
      </c>
      <c r="I797" s="11" t="s">
        <v>6599</v>
      </c>
      <c r="J797" s="12" t="s">
        <v>46</v>
      </c>
      <c r="K797" s="13" t="s">
        <v>7209</v>
      </c>
    </row>
    <row r="798" spans="1:11" x14ac:dyDescent="0.25">
      <c r="A798" s="3" t="s">
        <v>220</v>
      </c>
      <c r="B798" s="3" t="s">
        <v>3073</v>
      </c>
      <c r="C798" s="3" t="s">
        <v>12</v>
      </c>
      <c r="D798" s="3">
        <v>38.99</v>
      </c>
      <c r="E798" s="3" t="s">
        <v>1205</v>
      </c>
      <c r="F798" s="3">
        <v>9</v>
      </c>
      <c r="G798" s="3" t="s">
        <v>3074</v>
      </c>
      <c r="H798" s="3">
        <v>23</v>
      </c>
      <c r="I798" s="3" t="s">
        <v>3075</v>
      </c>
      <c r="J798" s="4" t="s">
        <v>1571</v>
      </c>
      <c r="K798" s="8" t="s">
        <v>7208</v>
      </c>
    </row>
    <row r="799" spans="1:11" x14ac:dyDescent="0.25">
      <c r="A799" s="9" t="s">
        <v>29</v>
      </c>
      <c r="B799" s="9" t="s">
        <v>6714</v>
      </c>
      <c r="C799" s="9" t="s">
        <v>55</v>
      </c>
      <c r="D799" s="9">
        <v>38.99</v>
      </c>
      <c r="E799" s="9" t="s">
        <v>1205</v>
      </c>
      <c r="F799" s="9">
        <v>9</v>
      </c>
      <c r="G799" s="9" t="s">
        <v>4799</v>
      </c>
      <c r="H799" s="9">
        <v>37</v>
      </c>
      <c r="I799" s="9" t="s">
        <v>5195</v>
      </c>
      <c r="J799" s="10" t="s">
        <v>1641</v>
      </c>
      <c r="K799" s="13" t="s">
        <v>7209</v>
      </c>
    </row>
    <row r="800" spans="1:11" x14ac:dyDescent="0.25">
      <c r="A800" s="9" t="s">
        <v>780</v>
      </c>
      <c r="B800" s="9" t="s">
        <v>7050</v>
      </c>
      <c r="C800" s="9" t="s">
        <v>55</v>
      </c>
      <c r="D800" s="9">
        <v>40.130000000000003</v>
      </c>
      <c r="E800" s="9" t="s">
        <v>7051</v>
      </c>
      <c r="F800" s="9">
        <v>9</v>
      </c>
      <c r="G800" s="9" t="s">
        <v>7052</v>
      </c>
      <c r="H800" s="9">
        <v>2703</v>
      </c>
      <c r="I800" s="9" t="s">
        <v>7053</v>
      </c>
      <c r="J800" s="10" t="s">
        <v>177</v>
      </c>
      <c r="K800" s="13" t="s">
        <v>7209</v>
      </c>
    </row>
    <row r="801" spans="1:11" x14ac:dyDescent="0.25">
      <c r="A801" s="9" t="s">
        <v>525</v>
      </c>
      <c r="B801" s="9" t="s">
        <v>5971</v>
      </c>
      <c r="C801" s="9" t="s">
        <v>55</v>
      </c>
      <c r="D801" s="9">
        <v>41.99</v>
      </c>
      <c r="E801" s="9" t="s">
        <v>804</v>
      </c>
      <c r="F801" s="9">
        <v>9</v>
      </c>
      <c r="G801" s="9" t="s">
        <v>5972</v>
      </c>
      <c r="H801" s="9">
        <v>132</v>
      </c>
      <c r="I801" s="9" t="s">
        <v>5973</v>
      </c>
      <c r="J801" s="10" t="s">
        <v>16</v>
      </c>
      <c r="K801" s="13" t="s">
        <v>7209</v>
      </c>
    </row>
    <row r="802" spans="1:11" x14ac:dyDescent="0.25">
      <c r="A802" s="3" t="s">
        <v>10</v>
      </c>
      <c r="B802" s="3" t="s">
        <v>11</v>
      </c>
      <c r="C802" s="3" t="s">
        <v>12</v>
      </c>
      <c r="D802" s="3">
        <v>44.49</v>
      </c>
      <c r="E802" s="3" t="s">
        <v>2328</v>
      </c>
      <c r="F802" s="3">
        <v>9</v>
      </c>
      <c r="G802" s="3" t="s">
        <v>2329</v>
      </c>
      <c r="H802" s="3">
        <v>5</v>
      </c>
      <c r="I802" s="3" t="s">
        <v>2330</v>
      </c>
      <c r="J802" s="4" t="s">
        <v>46</v>
      </c>
      <c r="K802" s="8" t="s">
        <v>7208</v>
      </c>
    </row>
    <row r="803" spans="1:11" x14ac:dyDescent="0.25">
      <c r="A803" s="1" t="s">
        <v>10</v>
      </c>
      <c r="B803" s="1" t="s">
        <v>11</v>
      </c>
      <c r="C803" s="1" t="s">
        <v>12</v>
      </c>
      <c r="D803" s="1">
        <v>44.97</v>
      </c>
      <c r="E803" s="1" t="s">
        <v>3853</v>
      </c>
      <c r="F803" s="1">
        <v>9</v>
      </c>
      <c r="G803" s="1" t="s">
        <v>3854</v>
      </c>
      <c r="H803" s="1">
        <v>2</v>
      </c>
      <c r="I803" s="1" t="s">
        <v>3855</v>
      </c>
      <c r="J803" s="2" t="s">
        <v>46</v>
      </c>
      <c r="K803" s="8" t="s">
        <v>7208</v>
      </c>
    </row>
    <row r="804" spans="1:11" x14ac:dyDescent="0.25">
      <c r="A804" s="11" t="s">
        <v>525</v>
      </c>
      <c r="B804" s="11" t="s">
        <v>6200</v>
      </c>
      <c r="C804" s="11" t="s">
        <v>55</v>
      </c>
      <c r="D804" s="11">
        <v>44.99</v>
      </c>
      <c r="E804" s="11" t="s">
        <v>974</v>
      </c>
      <c r="F804" s="11">
        <v>9</v>
      </c>
      <c r="G804" s="11" t="s">
        <v>6201</v>
      </c>
      <c r="H804" s="11">
        <v>19</v>
      </c>
      <c r="I804" s="11" t="s">
        <v>6202</v>
      </c>
      <c r="J804" s="12" t="s">
        <v>46</v>
      </c>
      <c r="K804" s="13" t="s">
        <v>7209</v>
      </c>
    </row>
    <row r="805" spans="1:11" x14ac:dyDescent="0.25">
      <c r="A805" s="1" t="s">
        <v>371</v>
      </c>
      <c r="B805" s="1" t="s">
        <v>1346</v>
      </c>
      <c r="C805" s="1" t="s">
        <v>55</v>
      </c>
      <c r="D805" s="1">
        <v>48.88</v>
      </c>
      <c r="E805" s="1" t="s">
        <v>373</v>
      </c>
      <c r="F805" s="1">
        <v>9</v>
      </c>
      <c r="G805" s="1" t="s">
        <v>1347</v>
      </c>
      <c r="H805" s="1">
        <v>51</v>
      </c>
      <c r="I805" s="1" t="s">
        <v>1348</v>
      </c>
      <c r="J805" s="2" t="s">
        <v>219</v>
      </c>
      <c r="K805" s="8" t="s">
        <v>7208</v>
      </c>
    </row>
    <row r="806" spans="1:11" x14ac:dyDescent="0.25">
      <c r="A806" s="1" t="s">
        <v>383</v>
      </c>
      <c r="B806" s="1" t="s">
        <v>3292</v>
      </c>
      <c r="C806" s="1" t="s">
        <v>510</v>
      </c>
      <c r="D806" s="1">
        <v>49.99</v>
      </c>
      <c r="E806" s="1" t="s">
        <v>623</v>
      </c>
      <c r="F806" s="1">
        <v>9</v>
      </c>
      <c r="G806" s="1" t="s">
        <v>3293</v>
      </c>
      <c r="H806" s="1">
        <v>13</v>
      </c>
      <c r="I806" s="1" t="s">
        <v>3294</v>
      </c>
      <c r="J806" s="2" t="s">
        <v>3295</v>
      </c>
      <c r="K806" s="8" t="s">
        <v>7208</v>
      </c>
    </row>
    <row r="807" spans="1:11" x14ac:dyDescent="0.25">
      <c r="A807" s="9" t="s">
        <v>525</v>
      </c>
      <c r="B807" s="9" t="s">
        <v>6200</v>
      </c>
      <c r="C807" s="9" t="s">
        <v>55</v>
      </c>
      <c r="D807" s="9">
        <v>51.99</v>
      </c>
      <c r="E807" s="9" t="s">
        <v>43</v>
      </c>
      <c r="F807" s="9">
        <v>9</v>
      </c>
      <c r="G807" s="9" t="s">
        <v>6492</v>
      </c>
      <c r="H807" s="9">
        <v>28</v>
      </c>
      <c r="I807" s="9" t="s">
        <v>6493</v>
      </c>
      <c r="J807" s="10" t="s">
        <v>285</v>
      </c>
      <c r="K807" s="13" t="s">
        <v>7209</v>
      </c>
    </row>
    <row r="808" spans="1:11" x14ac:dyDescent="0.25">
      <c r="A808" s="9" t="s">
        <v>4599</v>
      </c>
      <c r="B808" s="9" t="s">
        <v>4600</v>
      </c>
      <c r="C808" s="9" t="s">
        <v>12</v>
      </c>
      <c r="D808" s="9">
        <v>53.99</v>
      </c>
      <c r="E808" s="9" t="s">
        <v>1158</v>
      </c>
      <c r="F808" s="9">
        <v>9</v>
      </c>
      <c r="G808" s="9" t="s">
        <v>4601</v>
      </c>
      <c r="H808" s="9">
        <v>512</v>
      </c>
      <c r="I808" s="9" t="s">
        <v>4602</v>
      </c>
      <c r="J808" s="10" t="s">
        <v>833</v>
      </c>
      <c r="K808" s="13" t="s">
        <v>7209</v>
      </c>
    </row>
    <row r="809" spans="1:11" x14ac:dyDescent="0.25">
      <c r="A809" s="3" t="s">
        <v>162</v>
      </c>
      <c r="B809" s="3" t="s">
        <v>3341</v>
      </c>
      <c r="C809" s="3" t="s">
        <v>55</v>
      </c>
      <c r="D809" s="3">
        <v>53.99</v>
      </c>
      <c r="E809" s="3" t="s">
        <v>1158</v>
      </c>
      <c r="F809" s="3">
        <v>9</v>
      </c>
      <c r="G809" s="3" t="s">
        <v>3342</v>
      </c>
      <c r="H809" s="3">
        <v>3</v>
      </c>
      <c r="I809" s="3" t="s">
        <v>3343</v>
      </c>
      <c r="J809" s="4" t="s">
        <v>46</v>
      </c>
      <c r="K809" s="8" t="s">
        <v>7208</v>
      </c>
    </row>
    <row r="810" spans="1:11" x14ac:dyDescent="0.25">
      <c r="A810" s="11" t="s">
        <v>4018</v>
      </c>
      <c r="B810" s="11" t="s">
        <v>6907</v>
      </c>
      <c r="C810" s="11" t="s">
        <v>12</v>
      </c>
      <c r="D810" s="11">
        <v>54.85</v>
      </c>
      <c r="E810" s="11" t="s">
        <v>6908</v>
      </c>
      <c r="F810" s="11">
        <v>9</v>
      </c>
      <c r="G810" s="11" t="s">
        <v>6909</v>
      </c>
      <c r="H810" s="11">
        <v>8</v>
      </c>
      <c r="I810" s="11" t="s">
        <v>6910</v>
      </c>
      <c r="J810" s="12" t="s">
        <v>230</v>
      </c>
      <c r="K810" s="13" t="s">
        <v>7209</v>
      </c>
    </row>
    <row r="811" spans="1:11" x14ac:dyDescent="0.25">
      <c r="A811" s="11" t="s">
        <v>29</v>
      </c>
      <c r="B811" s="11" t="s">
        <v>3955</v>
      </c>
      <c r="C811" s="11" t="s">
        <v>12</v>
      </c>
      <c r="D811" s="11">
        <v>59.99</v>
      </c>
      <c r="E811" s="11" t="s">
        <v>31</v>
      </c>
      <c r="F811" s="11">
        <v>9</v>
      </c>
      <c r="G811" s="11" t="s">
        <v>3956</v>
      </c>
      <c r="H811" s="11">
        <v>63</v>
      </c>
      <c r="I811" s="11" t="s">
        <v>3957</v>
      </c>
      <c r="J811" s="12" t="s">
        <v>406</v>
      </c>
      <c r="K811" s="13" t="s">
        <v>7209</v>
      </c>
    </row>
    <row r="812" spans="1:11" x14ac:dyDescent="0.25">
      <c r="A812" s="11" t="s">
        <v>4138</v>
      </c>
      <c r="B812" s="11" t="s">
        <v>4139</v>
      </c>
      <c r="C812" s="11" t="s">
        <v>4140</v>
      </c>
      <c r="D812" s="11">
        <v>6.65</v>
      </c>
      <c r="E812" s="11" t="s">
        <v>4141</v>
      </c>
      <c r="F812" s="11">
        <v>9</v>
      </c>
      <c r="G812" s="11" t="s">
        <v>4142</v>
      </c>
      <c r="H812" s="11">
        <v>18882</v>
      </c>
      <c r="I812" s="11" t="s">
        <v>4143</v>
      </c>
      <c r="J812" s="12" t="s">
        <v>4144</v>
      </c>
      <c r="K812" s="13" t="s">
        <v>7209</v>
      </c>
    </row>
    <row r="813" spans="1:11" x14ac:dyDescent="0.25">
      <c r="A813" s="3" t="s">
        <v>599</v>
      </c>
      <c r="B813" s="3" t="s">
        <v>1082</v>
      </c>
      <c r="C813" s="3" t="s">
        <v>12</v>
      </c>
      <c r="D813" s="3">
        <v>69.989999999999995</v>
      </c>
      <c r="E813" s="3" t="s">
        <v>1083</v>
      </c>
      <c r="F813" s="3">
        <v>9</v>
      </c>
      <c r="G813" s="3" t="s">
        <v>1084</v>
      </c>
      <c r="H813" s="3">
        <v>25</v>
      </c>
      <c r="I813" s="3" t="s">
        <v>1085</v>
      </c>
      <c r="J813" s="4" t="s">
        <v>285</v>
      </c>
      <c r="K813" s="8" t="s">
        <v>7208</v>
      </c>
    </row>
    <row r="814" spans="1:11" x14ac:dyDescent="0.25">
      <c r="A814" s="11" t="s">
        <v>1829</v>
      </c>
      <c r="B814" s="11" t="s">
        <v>3961</v>
      </c>
      <c r="C814" s="11" t="s">
        <v>3962</v>
      </c>
      <c r="D814" s="11">
        <v>69.989999999999995</v>
      </c>
      <c r="E814" s="11" t="s">
        <v>1083</v>
      </c>
      <c r="F814" s="11">
        <v>9</v>
      </c>
      <c r="G814" s="11" t="s">
        <v>3854</v>
      </c>
      <c r="H814" s="11">
        <v>2</v>
      </c>
      <c r="I814" s="11" t="s">
        <v>4866</v>
      </c>
      <c r="J814" s="12" t="s">
        <v>46</v>
      </c>
      <c r="K814" s="13" t="s">
        <v>7209</v>
      </c>
    </row>
    <row r="815" spans="1:11" x14ac:dyDescent="0.25">
      <c r="A815" s="3" t="s">
        <v>383</v>
      </c>
      <c r="B815" s="3" t="s">
        <v>3160</v>
      </c>
      <c r="C815" s="3" t="s">
        <v>385</v>
      </c>
      <c r="D815" s="3">
        <v>76.989999999999995</v>
      </c>
      <c r="E815" s="3" t="s">
        <v>3161</v>
      </c>
      <c r="F815" s="3">
        <v>9</v>
      </c>
      <c r="G815" s="3" t="s">
        <v>2438</v>
      </c>
      <c r="H815" s="3">
        <v>1</v>
      </c>
      <c r="I815" s="3" t="s">
        <v>3162</v>
      </c>
      <c r="J815" s="4" t="s">
        <v>571</v>
      </c>
      <c r="K815" s="8" t="s">
        <v>7208</v>
      </c>
    </row>
    <row r="816" spans="1:11" x14ac:dyDescent="0.25">
      <c r="A816" s="1" t="s">
        <v>383</v>
      </c>
      <c r="B816" s="1" t="s">
        <v>3808</v>
      </c>
      <c r="C816" s="1" t="s">
        <v>385</v>
      </c>
      <c r="D816" s="1">
        <v>79.989999999999995</v>
      </c>
      <c r="E816" s="1" t="s">
        <v>19</v>
      </c>
      <c r="F816" s="1">
        <v>9</v>
      </c>
      <c r="G816" s="1" t="s">
        <v>3809</v>
      </c>
      <c r="H816" s="1">
        <v>7</v>
      </c>
      <c r="I816" s="1" t="s">
        <v>3810</v>
      </c>
      <c r="J816" s="2" t="s">
        <v>571</v>
      </c>
      <c r="K816" s="8" t="s">
        <v>7208</v>
      </c>
    </row>
    <row r="817" spans="1:11" x14ac:dyDescent="0.25">
      <c r="A817" s="3" t="s">
        <v>383</v>
      </c>
      <c r="B817" s="3" t="s">
        <v>2437</v>
      </c>
      <c r="C817" s="3" t="s">
        <v>385</v>
      </c>
      <c r="D817" s="3">
        <v>79.989999999999995</v>
      </c>
      <c r="E817" s="3" t="s">
        <v>19</v>
      </c>
      <c r="F817" s="3">
        <v>9</v>
      </c>
      <c r="G817" s="3" t="s">
        <v>2438</v>
      </c>
      <c r="H817" s="3">
        <v>1</v>
      </c>
      <c r="I817" s="3" t="s">
        <v>775</v>
      </c>
      <c r="J817" s="4" t="s">
        <v>571</v>
      </c>
      <c r="K817" s="8" t="s">
        <v>7208</v>
      </c>
    </row>
    <row r="818" spans="1:11" x14ac:dyDescent="0.25">
      <c r="A818" s="9" t="s">
        <v>5248</v>
      </c>
      <c r="B818" s="9" t="s">
        <v>5249</v>
      </c>
      <c r="C818" s="9" t="s">
        <v>510</v>
      </c>
      <c r="D818" s="9">
        <v>79.989999999999995</v>
      </c>
      <c r="E818" s="9" t="s">
        <v>19</v>
      </c>
      <c r="F818" s="9">
        <v>9</v>
      </c>
      <c r="G818" s="9" t="s">
        <v>5250</v>
      </c>
      <c r="H818" s="9">
        <v>15</v>
      </c>
      <c r="I818" s="9" t="s">
        <v>5251</v>
      </c>
      <c r="J818" s="10" t="s">
        <v>1168</v>
      </c>
      <c r="K818" s="13" t="s">
        <v>7209</v>
      </c>
    </row>
    <row r="819" spans="1:11" x14ac:dyDescent="0.25">
      <c r="A819" s="9" t="s">
        <v>1624</v>
      </c>
      <c r="B819" s="9" t="s">
        <v>4741</v>
      </c>
      <c r="C819" s="9" t="s">
        <v>55</v>
      </c>
      <c r="D819" s="9">
        <v>84.99</v>
      </c>
      <c r="E819" s="9" t="s">
        <v>3915</v>
      </c>
      <c r="F819" s="9">
        <v>9</v>
      </c>
      <c r="G819" s="9" t="s">
        <v>4742</v>
      </c>
      <c r="H819" s="9">
        <v>16</v>
      </c>
      <c r="I819" s="9" t="s">
        <v>4743</v>
      </c>
      <c r="J819" s="10" t="s">
        <v>46</v>
      </c>
      <c r="K819" s="13" t="s">
        <v>7209</v>
      </c>
    </row>
    <row r="820" spans="1:11" x14ac:dyDescent="0.25">
      <c r="A820" s="11" t="s">
        <v>1624</v>
      </c>
      <c r="B820" s="11" t="s">
        <v>4890</v>
      </c>
      <c r="C820" s="11" t="s">
        <v>55</v>
      </c>
      <c r="D820" s="11">
        <v>84.99</v>
      </c>
      <c r="E820" s="11" t="s">
        <v>3915</v>
      </c>
      <c r="F820" s="11">
        <v>9</v>
      </c>
      <c r="G820" s="11" t="s">
        <v>3293</v>
      </c>
      <c r="H820" s="11">
        <v>13</v>
      </c>
      <c r="I820" s="11" t="s">
        <v>4891</v>
      </c>
      <c r="J820" s="12" t="s">
        <v>46</v>
      </c>
      <c r="K820" s="13" t="s">
        <v>7209</v>
      </c>
    </row>
    <row r="821" spans="1:11" x14ac:dyDescent="0.25">
      <c r="A821" s="11" t="s">
        <v>7059</v>
      </c>
      <c r="B821" s="11" t="s">
        <v>7060</v>
      </c>
      <c r="C821" s="11" t="s">
        <v>55</v>
      </c>
      <c r="D821" s="11">
        <v>37</v>
      </c>
      <c r="E821" s="11" t="s">
        <v>7061</v>
      </c>
      <c r="F821" s="11">
        <v>10</v>
      </c>
      <c r="G821" s="11" t="s">
        <v>1636</v>
      </c>
      <c r="H821" s="11">
        <v>60</v>
      </c>
      <c r="I821" s="11" t="s">
        <v>7062</v>
      </c>
      <c r="J821" s="12" t="s">
        <v>5124</v>
      </c>
      <c r="K821" s="13" t="s">
        <v>7209</v>
      </c>
    </row>
    <row r="822" spans="1:11" x14ac:dyDescent="0.25">
      <c r="A822" s="11" t="s">
        <v>2148</v>
      </c>
      <c r="B822" s="11" t="s">
        <v>5221</v>
      </c>
      <c r="C822" s="11" t="s">
        <v>104</v>
      </c>
      <c r="D822" s="11">
        <v>50</v>
      </c>
      <c r="E822" s="11" t="s">
        <v>5222</v>
      </c>
      <c r="F822" s="11">
        <v>10</v>
      </c>
      <c r="G822" s="11" t="s">
        <v>338</v>
      </c>
      <c r="H822" s="11">
        <v>19</v>
      </c>
      <c r="I822" s="11" t="s">
        <v>5223</v>
      </c>
      <c r="J822" s="12" t="s">
        <v>5124</v>
      </c>
      <c r="K822" s="13" t="s">
        <v>7209</v>
      </c>
    </row>
    <row r="823" spans="1:11" x14ac:dyDescent="0.25">
      <c r="A823" s="9" t="s">
        <v>5119</v>
      </c>
      <c r="B823" s="9" t="s">
        <v>5120</v>
      </c>
      <c r="C823" s="9" t="s">
        <v>5121</v>
      </c>
      <c r="D823" s="9">
        <v>66</v>
      </c>
      <c r="E823" s="9" t="s">
        <v>5122</v>
      </c>
      <c r="F823" s="9">
        <v>10</v>
      </c>
      <c r="G823" s="9" t="s">
        <v>1092</v>
      </c>
      <c r="H823" s="9">
        <v>21</v>
      </c>
      <c r="I823" s="9" t="s">
        <v>5123</v>
      </c>
      <c r="J823" s="10" t="s">
        <v>5124</v>
      </c>
      <c r="K823" s="13" t="s">
        <v>7209</v>
      </c>
    </row>
    <row r="824" spans="1:11" x14ac:dyDescent="0.25">
      <c r="A824" s="3" t="s">
        <v>2528</v>
      </c>
      <c r="B824" s="3" t="s">
        <v>2529</v>
      </c>
      <c r="C824" s="3" t="s">
        <v>510</v>
      </c>
      <c r="D824" s="3">
        <v>1.99</v>
      </c>
      <c r="E824" s="3" t="s">
        <v>2530</v>
      </c>
      <c r="F824" s="3">
        <v>10</v>
      </c>
      <c r="G824" s="3" t="s">
        <v>2531</v>
      </c>
      <c r="H824" s="3">
        <v>4912</v>
      </c>
      <c r="I824" s="3" t="s">
        <v>2532</v>
      </c>
      <c r="J824" s="4" t="s">
        <v>651</v>
      </c>
      <c r="K824" s="8" t="s">
        <v>7208</v>
      </c>
    </row>
    <row r="825" spans="1:11" x14ac:dyDescent="0.25">
      <c r="A825" s="1" t="s">
        <v>319</v>
      </c>
      <c r="B825" s="1" t="s">
        <v>3755</v>
      </c>
      <c r="C825" s="1" t="s">
        <v>12</v>
      </c>
      <c r="D825" s="1">
        <v>10</v>
      </c>
      <c r="E825" s="1" t="s">
        <v>2956</v>
      </c>
      <c r="F825" s="1">
        <v>10</v>
      </c>
      <c r="G825" s="1" t="s">
        <v>1268</v>
      </c>
      <c r="H825" s="1">
        <v>150</v>
      </c>
      <c r="I825" s="1" t="s">
        <v>3756</v>
      </c>
      <c r="J825" s="2" t="s">
        <v>122</v>
      </c>
      <c r="K825" s="8" t="s">
        <v>7208</v>
      </c>
    </row>
    <row r="826" spans="1:11" x14ac:dyDescent="0.25">
      <c r="A826" s="1" t="s">
        <v>2954</v>
      </c>
      <c r="B826" s="1" t="s">
        <v>2955</v>
      </c>
      <c r="C826" s="1" t="s">
        <v>55</v>
      </c>
      <c r="D826" s="1">
        <v>10</v>
      </c>
      <c r="E826" s="1" t="s">
        <v>2956</v>
      </c>
      <c r="F826" s="1">
        <v>10</v>
      </c>
      <c r="G826" s="1" t="s">
        <v>2957</v>
      </c>
      <c r="H826" s="1">
        <v>50</v>
      </c>
      <c r="I826" s="1" t="s">
        <v>39</v>
      </c>
      <c r="J826" s="2" t="s">
        <v>122</v>
      </c>
      <c r="K826" s="8" t="s">
        <v>7208</v>
      </c>
    </row>
    <row r="827" spans="1:11" x14ac:dyDescent="0.25">
      <c r="A827" s="1" t="s">
        <v>162</v>
      </c>
      <c r="B827" s="1" t="s">
        <v>1928</v>
      </c>
      <c r="C827" s="1" t="s">
        <v>55</v>
      </c>
      <c r="D827" s="1">
        <v>10</v>
      </c>
      <c r="E827" s="1" t="s">
        <v>1929</v>
      </c>
      <c r="F827" s="1">
        <v>10</v>
      </c>
      <c r="G827" s="1" t="s">
        <v>343</v>
      </c>
      <c r="H827" s="1">
        <v>110</v>
      </c>
      <c r="I827" s="1" t="s">
        <v>1930</v>
      </c>
      <c r="J827" s="2" t="s">
        <v>1931</v>
      </c>
      <c r="K827" s="8" t="s">
        <v>7208</v>
      </c>
    </row>
    <row r="828" spans="1:11" x14ac:dyDescent="0.25">
      <c r="A828" s="3" t="s">
        <v>540</v>
      </c>
      <c r="B828" s="3" t="s">
        <v>3006</v>
      </c>
      <c r="C828" s="3" t="s">
        <v>12</v>
      </c>
      <c r="D828" s="3">
        <v>10.35</v>
      </c>
      <c r="E828" s="3" t="s">
        <v>3007</v>
      </c>
      <c r="F828" s="3">
        <v>10</v>
      </c>
      <c r="G828" s="3" t="s">
        <v>3008</v>
      </c>
      <c r="H828" s="3">
        <v>182</v>
      </c>
      <c r="I828" s="3" t="s">
        <v>3009</v>
      </c>
      <c r="J828" s="4" t="s">
        <v>3010</v>
      </c>
      <c r="K828" s="8" t="s">
        <v>7208</v>
      </c>
    </row>
    <row r="829" spans="1:11" x14ac:dyDescent="0.25">
      <c r="A829" s="1" t="s">
        <v>2537</v>
      </c>
      <c r="B829" s="1" t="s">
        <v>3668</v>
      </c>
      <c r="C829" s="1" t="s">
        <v>233</v>
      </c>
      <c r="D829" s="1">
        <v>10.98</v>
      </c>
      <c r="E829" s="1" t="s">
        <v>3669</v>
      </c>
      <c r="F829" s="1">
        <v>10</v>
      </c>
      <c r="G829" s="1" t="s">
        <v>3670</v>
      </c>
      <c r="H829" s="1">
        <v>279</v>
      </c>
      <c r="I829" s="1" t="s">
        <v>3671</v>
      </c>
      <c r="J829" s="2" t="s">
        <v>177</v>
      </c>
      <c r="K829" s="8" t="s">
        <v>7208</v>
      </c>
    </row>
    <row r="830" spans="1:11" x14ac:dyDescent="0.25">
      <c r="A830" s="9" t="s">
        <v>1846</v>
      </c>
      <c r="B830" s="9" t="s">
        <v>6069</v>
      </c>
      <c r="C830" s="9" t="s">
        <v>402</v>
      </c>
      <c r="D830" s="9">
        <v>10.99</v>
      </c>
      <c r="E830" s="9" t="s">
        <v>5339</v>
      </c>
      <c r="F830" s="9">
        <v>10</v>
      </c>
      <c r="G830" s="9" t="s">
        <v>6070</v>
      </c>
      <c r="H830" s="9">
        <v>368</v>
      </c>
      <c r="I830" s="9" t="s">
        <v>6071</v>
      </c>
      <c r="J830" s="10" t="s">
        <v>661</v>
      </c>
      <c r="K830" s="13" t="s">
        <v>7209</v>
      </c>
    </row>
    <row r="831" spans="1:11" x14ac:dyDescent="0.25">
      <c r="A831" s="9" t="s">
        <v>135</v>
      </c>
      <c r="B831" s="9" t="s">
        <v>4122</v>
      </c>
      <c r="C831" s="9" t="s">
        <v>4804</v>
      </c>
      <c r="D831" s="9">
        <v>10.99</v>
      </c>
      <c r="E831" s="9" t="s">
        <v>5339</v>
      </c>
      <c r="F831" s="9">
        <v>10</v>
      </c>
      <c r="G831" s="9" t="s">
        <v>1443</v>
      </c>
      <c r="H831" s="9">
        <v>38</v>
      </c>
      <c r="I831" s="9" t="s">
        <v>6704</v>
      </c>
      <c r="J831" s="10" t="s">
        <v>422</v>
      </c>
      <c r="K831" s="13" t="s">
        <v>7209</v>
      </c>
    </row>
    <row r="832" spans="1:11" x14ac:dyDescent="0.25">
      <c r="A832" s="9" t="s">
        <v>3951</v>
      </c>
      <c r="B832" s="9" t="s">
        <v>5338</v>
      </c>
      <c r="C832" s="9" t="s">
        <v>510</v>
      </c>
      <c r="D832" s="9">
        <v>10.99</v>
      </c>
      <c r="E832" s="9" t="s">
        <v>5339</v>
      </c>
      <c r="F832" s="9">
        <v>10</v>
      </c>
      <c r="G832" s="9" t="s">
        <v>26</v>
      </c>
      <c r="H832" s="9">
        <v>35</v>
      </c>
      <c r="I832" s="9" t="s">
        <v>5340</v>
      </c>
      <c r="J832" s="10" t="s">
        <v>1123</v>
      </c>
      <c r="K832" s="13" t="s">
        <v>7209</v>
      </c>
    </row>
    <row r="833" spans="1:11" x14ac:dyDescent="0.25">
      <c r="A833" s="1" t="s">
        <v>3731</v>
      </c>
      <c r="B833" s="1" t="s">
        <v>3732</v>
      </c>
      <c r="C833" s="1" t="s">
        <v>12</v>
      </c>
      <c r="D833" s="1">
        <v>10.99</v>
      </c>
      <c r="E833" s="1" t="s">
        <v>522</v>
      </c>
      <c r="F833" s="1">
        <v>10</v>
      </c>
      <c r="G833" s="1" t="s">
        <v>1911</v>
      </c>
      <c r="H833" s="1">
        <v>104</v>
      </c>
      <c r="I833" s="1" t="s">
        <v>3733</v>
      </c>
      <c r="J833" s="2" t="s">
        <v>96</v>
      </c>
      <c r="K833" s="8" t="s">
        <v>7208</v>
      </c>
    </row>
    <row r="834" spans="1:11" x14ac:dyDescent="0.25">
      <c r="A834" s="3" t="s">
        <v>644</v>
      </c>
      <c r="B834" s="3" t="s">
        <v>645</v>
      </c>
      <c r="C834" s="3" t="s">
        <v>12</v>
      </c>
      <c r="D834" s="3">
        <v>10.99</v>
      </c>
      <c r="E834" s="3" t="s">
        <v>522</v>
      </c>
      <c r="F834" s="3">
        <v>10</v>
      </c>
      <c r="G834" s="3" t="s">
        <v>381</v>
      </c>
      <c r="H834" s="3">
        <v>29</v>
      </c>
      <c r="I834" s="3" t="s">
        <v>646</v>
      </c>
      <c r="J834" s="4" t="s">
        <v>524</v>
      </c>
      <c r="K834" s="8" t="s">
        <v>7208</v>
      </c>
    </row>
    <row r="835" spans="1:11" x14ac:dyDescent="0.25">
      <c r="A835" s="9" t="s">
        <v>3482</v>
      </c>
      <c r="B835" s="9" t="s">
        <v>4215</v>
      </c>
      <c r="C835" s="9" t="s">
        <v>12</v>
      </c>
      <c r="D835" s="9">
        <v>10.99</v>
      </c>
      <c r="E835" s="9" t="s">
        <v>522</v>
      </c>
      <c r="F835" s="9">
        <v>10</v>
      </c>
      <c r="G835" s="9" t="s">
        <v>3772</v>
      </c>
      <c r="H835" s="9">
        <v>179</v>
      </c>
      <c r="I835" s="9" t="s">
        <v>4216</v>
      </c>
      <c r="J835" s="10" t="s">
        <v>524</v>
      </c>
      <c r="K835" s="13" t="s">
        <v>7209</v>
      </c>
    </row>
    <row r="836" spans="1:11" x14ac:dyDescent="0.25">
      <c r="A836" s="9" t="s">
        <v>3482</v>
      </c>
      <c r="B836" s="9" t="s">
        <v>4567</v>
      </c>
      <c r="C836" s="9" t="s">
        <v>55</v>
      </c>
      <c r="D836" s="9">
        <v>10.99</v>
      </c>
      <c r="E836" s="9" t="s">
        <v>522</v>
      </c>
      <c r="F836" s="9">
        <v>10</v>
      </c>
      <c r="G836" s="9" t="s">
        <v>4568</v>
      </c>
      <c r="H836" s="9">
        <v>1044</v>
      </c>
      <c r="I836" s="9" t="s">
        <v>4569</v>
      </c>
      <c r="J836" s="10" t="s">
        <v>524</v>
      </c>
      <c r="K836" s="13" t="s">
        <v>7209</v>
      </c>
    </row>
    <row r="837" spans="1:11" x14ac:dyDescent="0.25">
      <c r="A837" s="1" t="s">
        <v>520</v>
      </c>
      <c r="B837" s="1" t="s">
        <v>521</v>
      </c>
      <c r="C837" s="1" t="s">
        <v>510</v>
      </c>
      <c r="D837" s="1">
        <v>10.99</v>
      </c>
      <c r="E837" s="1" t="s">
        <v>522</v>
      </c>
      <c r="F837" s="1">
        <v>10</v>
      </c>
      <c r="G837" s="1" t="s">
        <v>100</v>
      </c>
      <c r="H837" s="1">
        <v>94</v>
      </c>
      <c r="I837" s="1" t="s">
        <v>523</v>
      </c>
      <c r="J837" s="2" t="s">
        <v>524</v>
      </c>
      <c r="K837" s="8" t="s">
        <v>7208</v>
      </c>
    </row>
    <row r="838" spans="1:11" x14ac:dyDescent="0.25">
      <c r="A838" s="9" t="s">
        <v>135</v>
      </c>
      <c r="B838" s="9" t="s">
        <v>3923</v>
      </c>
      <c r="C838" s="9" t="s">
        <v>55</v>
      </c>
      <c r="D838" s="9">
        <v>100</v>
      </c>
      <c r="E838" s="9" t="s">
        <v>3045</v>
      </c>
      <c r="F838" s="9">
        <v>10</v>
      </c>
      <c r="G838" s="9" t="s">
        <v>3184</v>
      </c>
      <c r="H838" s="9">
        <v>27</v>
      </c>
      <c r="I838" s="9" t="s">
        <v>3924</v>
      </c>
      <c r="J838" s="10" t="s">
        <v>280</v>
      </c>
      <c r="K838" s="13" t="s">
        <v>7209</v>
      </c>
    </row>
    <row r="839" spans="1:11" x14ac:dyDescent="0.25">
      <c r="A839" s="3" t="s">
        <v>520</v>
      </c>
      <c r="B839" s="3" t="s">
        <v>853</v>
      </c>
      <c r="C839" s="3" t="s">
        <v>12</v>
      </c>
      <c r="D839" s="3">
        <v>109.95</v>
      </c>
      <c r="E839" s="3" t="s">
        <v>854</v>
      </c>
      <c r="F839" s="3">
        <v>10</v>
      </c>
      <c r="G839" s="3" t="s">
        <v>855</v>
      </c>
      <c r="H839" s="3">
        <v>416</v>
      </c>
      <c r="I839" s="3" t="s">
        <v>856</v>
      </c>
      <c r="J839" s="4" t="s">
        <v>524</v>
      </c>
      <c r="K839" s="8" t="s">
        <v>7208</v>
      </c>
    </row>
    <row r="840" spans="1:11" x14ac:dyDescent="0.25">
      <c r="A840" s="9" t="s">
        <v>29</v>
      </c>
      <c r="B840" s="9" t="s">
        <v>5977</v>
      </c>
      <c r="C840" s="9" t="s">
        <v>12</v>
      </c>
      <c r="D840" s="9">
        <v>109.99</v>
      </c>
      <c r="E840" s="9" t="s">
        <v>3919</v>
      </c>
      <c r="F840" s="9">
        <v>10</v>
      </c>
      <c r="G840" s="9" t="s">
        <v>1201</v>
      </c>
      <c r="H840" s="9">
        <v>5</v>
      </c>
      <c r="I840" s="9" t="s">
        <v>5978</v>
      </c>
      <c r="J840" s="10" t="s">
        <v>5979</v>
      </c>
      <c r="K840" s="13" t="s">
        <v>7209</v>
      </c>
    </row>
    <row r="841" spans="1:11" x14ac:dyDescent="0.25">
      <c r="A841" s="9" t="s">
        <v>117</v>
      </c>
      <c r="B841" s="9" t="s">
        <v>4342</v>
      </c>
      <c r="C841" s="9" t="s">
        <v>12</v>
      </c>
      <c r="D841" s="9">
        <v>11</v>
      </c>
      <c r="E841" s="9" t="s">
        <v>119</v>
      </c>
      <c r="F841" s="9">
        <v>10</v>
      </c>
      <c r="G841" s="9" t="s">
        <v>4343</v>
      </c>
      <c r="H841" s="9">
        <v>702</v>
      </c>
      <c r="I841" s="9" t="s">
        <v>4344</v>
      </c>
      <c r="J841" s="10" t="s">
        <v>122</v>
      </c>
      <c r="K841" s="13" t="s">
        <v>7209</v>
      </c>
    </row>
    <row r="842" spans="1:11" x14ac:dyDescent="0.25">
      <c r="A842" s="3" t="s">
        <v>117</v>
      </c>
      <c r="B842" s="3" t="s">
        <v>118</v>
      </c>
      <c r="C842" s="3" t="s">
        <v>12</v>
      </c>
      <c r="D842" s="3">
        <v>11</v>
      </c>
      <c r="E842" s="3" t="s">
        <v>119</v>
      </c>
      <c r="F842" s="3">
        <v>10</v>
      </c>
      <c r="G842" s="3" t="s">
        <v>120</v>
      </c>
      <c r="H842" s="3">
        <v>1613</v>
      </c>
      <c r="I842" s="3" t="s">
        <v>121</v>
      </c>
      <c r="J842" s="4" t="s">
        <v>122</v>
      </c>
      <c r="K842" s="8" t="s">
        <v>7208</v>
      </c>
    </row>
    <row r="843" spans="1:11" x14ac:dyDescent="0.25">
      <c r="A843" s="1" t="s">
        <v>319</v>
      </c>
      <c r="B843" s="1" t="s">
        <v>3550</v>
      </c>
      <c r="C843" s="1" t="s">
        <v>12</v>
      </c>
      <c r="D843" s="1">
        <v>11.49</v>
      </c>
      <c r="E843" s="1" t="s">
        <v>3551</v>
      </c>
      <c r="F843" s="1">
        <v>10</v>
      </c>
      <c r="G843" s="1" t="s">
        <v>1677</v>
      </c>
      <c r="H843" s="1">
        <v>20</v>
      </c>
      <c r="I843" s="1" t="s">
        <v>3552</v>
      </c>
      <c r="J843" s="2" t="s">
        <v>3553</v>
      </c>
      <c r="K843" s="8" t="s">
        <v>7208</v>
      </c>
    </row>
    <row r="844" spans="1:11" x14ac:dyDescent="0.25">
      <c r="A844" s="1" t="s">
        <v>1568</v>
      </c>
      <c r="B844" s="1" t="s">
        <v>3832</v>
      </c>
      <c r="C844" s="1" t="s">
        <v>12</v>
      </c>
      <c r="D844" s="1">
        <v>11.49</v>
      </c>
      <c r="E844" s="1" t="s">
        <v>3551</v>
      </c>
      <c r="F844" s="1">
        <v>10</v>
      </c>
      <c r="G844" s="1" t="s">
        <v>3833</v>
      </c>
      <c r="H844" s="1">
        <v>64</v>
      </c>
      <c r="I844" s="1" t="s">
        <v>39</v>
      </c>
      <c r="J844" s="2" t="s">
        <v>3834</v>
      </c>
      <c r="K844" s="8" t="s">
        <v>7208</v>
      </c>
    </row>
    <row r="845" spans="1:11" x14ac:dyDescent="0.25">
      <c r="A845" s="9" t="s">
        <v>5820</v>
      </c>
      <c r="B845" s="9" t="s">
        <v>5821</v>
      </c>
      <c r="C845" s="9" t="s">
        <v>55</v>
      </c>
      <c r="D845" s="9">
        <v>11.58</v>
      </c>
      <c r="E845" s="9" t="s">
        <v>5822</v>
      </c>
      <c r="F845" s="9">
        <v>10</v>
      </c>
      <c r="G845" s="9" t="s">
        <v>440</v>
      </c>
      <c r="H845" s="9">
        <v>17</v>
      </c>
      <c r="I845" s="9" t="s">
        <v>39</v>
      </c>
      <c r="J845" s="10" t="s">
        <v>70</v>
      </c>
      <c r="K845" s="13" t="s">
        <v>7209</v>
      </c>
    </row>
    <row r="846" spans="1:11" x14ac:dyDescent="0.25">
      <c r="A846" s="1" t="s">
        <v>443</v>
      </c>
      <c r="B846" s="1" t="s">
        <v>1745</v>
      </c>
      <c r="C846" s="1" t="s">
        <v>233</v>
      </c>
      <c r="D846" s="1">
        <v>11.88</v>
      </c>
      <c r="E846" s="1" t="s">
        <v>1746</v>
      </c>
      <c r="F846" s="1">
        <v>10</v>
      </c>
      <c r="G846" s="1" t="s">
        <v>1747</v>
      </c>
      <c r="H846" s="1">
        <v>47</v>
      </c>
      <c r="I846" s="1" t="s">
        <v>1748</v>
      </c>
      <c r="J846" s="2" t="s">
        <v>1749</v>
      </c>
      <c r="K846" s="8" t="s">
        <v>7208</v>
      </c>
    </row>
    <row r="847" spans="1:11" x14ac:dyDescent="0.25">
      <c r="A847" s="3" t="s">
        <v>162</v>
      </c>
      <c r="B847" s="3" t="s">
        <v>2313</v>
      </c>
      <c r="C847" s="3" t="s">
        <v>55</v>
      </c>
      <c r="D847" s="3">
        <v>11.95</v>
      </c>
      <c r="E847" s="3" t="s">
        <v>2314</v>
      </c>
      <c r="F847" s="3">
        <v>10</v>
      </c>
      <c r="G847" s="3" t="s">
        <v>2105</v>
      </c>
      <c r="H847" s="3">
        <v>73</v>
      </c>
      <c r="I847" s="3" t="s">
        <v>2315</v>
      </c>
      <c r="J847" s="4" t="s">
        <v>754</v>
      </c>
      <c r="K847" s="8" t="s">
        <v>7208</v>
      </c>
    </row>
    <row r="848" spans="1:11" x14ac:dyDescent="0.25">
      <c r="A848" s="11" t="s">
        <v>1829</v>
      </c>
      <c r="B848" s="11" t="s">
        <v>5810</v>
      </c>
      <c r="C848" s="11" t="s">
        <v>5811</v>
      </c>
      <c r="D848" s="11">
        <v>11.95</v>
      </c>
      <c r="E848" s="11" t="s">
        <v>2314</v>
      </c>
      <c r="F848" s="11">
        <v>10</v>
      </c>
      <c r="G848" s="11" t="s">
        <v>3535</v>
      </c>
      <c r="H848" s="11">
        <v>18</v>
      </c>
      <c r="I848" s="11" t="s">
        <v>5812</v>
      </c>
      <c r="J848" s="12" t="s">
        <v>754</v>
      </c>
      <c r="K848" s="13" t="s">
        <v>7209</v>
      </c>
    </row>
    <row r="849" spans="1:11" x14ac:dyDescent="0.25">
      <c r="A849" s="9" t="s">
        <v>3951</v>
      </c>
      <c r="B849" s="9" t="s">
        <v>4451</v>
      </c>
      <c r="C849" s="9" t="s">
        <v>4452</v>
      </c>
      <c r="D849" s="9">
        <v>11.99</v>
      </c>
      <c r="E849" s="9" t="s">
        <v>2215</v>
      </c>
      <c r="F849" s="9">
        <v>10</v>
      </c>
      <c r="G849" s="9" t="s">
        <v>2682</v>
      </c>
      <c r="H849" s="9">
        <v>11</v>
      </c>
      <c r="I849" s="9" t="s">
        <v>4453</v>
      </c>
      <c r="J849" s="10" t="s">
        <v>1123</v>
      </c>
      <c r="K849" s="13" t="s">
        <v>7209</v>
      </c>
    </row>
    <row r="850" spans="1:11" x14ac:dyDescent="0.25">
      <c r="A850" s="3" t="s">
        <v>172</v>
      </c>
      <c r="B850" s="3" t="s">
        <v>3334</v>
      </c>
      <c r="C850" s="3" t="s">
        <v>12</v>
      </c>
      <c r="D850" s="3">
        <v>11.99</v>
      </c>
      <c r="E850" s="3" t="s">
        <v>2164</v>
      </c>
      <c r="F850" s="3">
        <v>10</v>
      </c>
      <c r="G850" s="3" t="s">
        <v>338</v>
      </c>
      <c r="H850" s="3">
        <v>19</v>
      </c>
      <c r="I850" s="3" t="s">
        <v>3335</v>
      </c>
      <c r="J850" s="4" t="s">
        <v>865</v>
      </c>
      <c r="K850" s="8" t="s">
        <v>7208</v>
      </c>
    </row>
    <row r="851" spans="1:11" x14ac:dyDescent="0.25">
      <c r="A851" s="9" t="s">
        <v>3951</v>
      </c>
      <c r="B851" s="9" t="s">
        <v>5629</v>
      </c>
      <c r="C851" s="9" t="s">
        <v>510</v>
      </c>
      <c r="D851" s="9">
        <v>11.99</v>
      </c>
      <c r="E851" s="9" t="s">
        <v>2164</v>
      </c>
      <c r="F851" s="9">
        <v>10</v>
      </c>
      <c r="G851" s="9" t="s">
        <v>2490</v>
      </c>
      <c r="H851" s="9">
        <v>51</v>
      </c>
      <c r="I851" s="9" t="s">
        <v>5630</v>
      </c>
      <c r="J851" s="10" t="s">
        <v>422</v>
      </c>
      <c r="K851" s="13" t="s">
        <v>7209</v>
      </c>
    </row>
    <row r="852" spans="1:11" x14ac:dyDescent="0.25">
      <c r="A852" s="9" t="s">
        <v>6375</v>
      </c>
      <c r="B852" s="9" t="s">
        <v>6836</v>
      </c>
      <c r="C852" s="9" t="s">
        <v>6837</v>
      </c>
      <c r="D852" s="9">
        <v>110.19</v>
      </c>
      <c r="E852" s="9" t="s">
        <v>6838</v>
      </c>
      <c r="F852" s="9">
        <v>10</v>
      </c>
      <c r="G852" s="9" t="s">
        <v>208</v>
      </c>
      <c r="H852" s="9">
        <v>11</v>
      </c>
      <c r="I852" s="9" t="s">
        <v>6839</v>
      </c>
      <c r="J852" s="10" t="s">
        <v>6840</v>
      </c>
      <c r="K852" s="13" t="s">
        <v>7209</v>
      </c>
    </row>
    <row r="853" spans="1:11" x14ac:dyDescent="0.25">
      <c r="A853" s="11" t="s">
        <v>23</v>
      </c>
      <c r="B853" s="11" t="s">
        <v>6099</v>
      </c>
      <c r="C853" s="11" t="s">
        <v>12</v>
      </c>
      <c r="D853" s="11">
        <v>113.98</v>
      </c>
      <c r="E853" s="11" t="s">
        <v>6100</v>
      </c>
      <c r="F853" s="11">
        <v>10</v>
      </c>
      <c r="G853" s="11" t="s">
        <v>6101</v>
      </c>
      <c r="H853" s="11">
        <v>755</v>
      </c>
      <c r="I853" s="11" t="s">
        <v>6102</v>
      </c>
      <c r="J853" s="12" t="s">
        <v>524</v>
      </c>
      <c r="K853" s="13" t="s">
        <v>7209</v>
      </c>
    </row>
    <row r="854" spans="1:11" x14ac:dyDescent="0.25">
      <c r="A854" s="11" t="s">
        <v>3583</v>
      </c>
      <c r="B854" s="11" t="s">
        <v>5400</v>
      </c>
      <c r="C854" s="11" t="s">
        <v>55</v>
      </c>
      <c r="D854" s="11">
        <v>114.99</v>
      </c>
      <c r="E854" s="11" t="s">
        <v>5401</v>
      </c>
      <c r="F854" s="11">
        <v>10</v>
      </c>
      <c r="G854" s="11" t="s">
        <v>5402</v>
      </c>
      <c r="H854" s="11">
        <v>539</v>
      </c>
      <c r="I854" s="11" t="s">
        <v>5403</v>
      </c>
      <c r="J854" s="12" t="s">
        <v>524</v>
      </c>
      <c r="K854" s="13" t="s">
        <v>7209</v>
      </c>
    </row>
    <row r="855" spans="1:11" x14ac:dyDescent="0.25">
      <c r="A855" s="9" t="s">
        <v>525</v>
      </c>
      <c r="B855" s="9" t="s">
        <v>4010</v>
      </c>
      <c r="C855" s="9" t="s">
        <v>12</v>
      </c>
      <c r="D855" s="9">
        <v>119.99</v>
      </c>
      <c r="E855" s="9" t="s">
        <v>4011</v>
      </c>
      <c r="F855" s="9">
        <v>10</v>
      </c>
      <c r="G855" s="9" t="s">
        <v>4012</v>
      </c>
      <c r="H855" s="9">
        <v>34</v>
      </c>
      <c r="I855" s="9" t="s">
        <v>4013</v>
      </c>
      <c r="J855" s="10" t="s">
        <v>112</v>
      </c>
      <c r="K855" s="13" t="s">
        <v>7209</v>
      </c>
    </row>
    <row r="856" spans="1:11" x14ac:dyDescent="0.25">
      <c r="A856" s="3" t="s">
        <v>10</v>
      </c>
      <c r="B856" s="3" t="s">
        <v>824</v>
      </c>
      <c r="C856" s="3" t="s">
        <v>12</v>
      </c>
      <c r="D856" s="3">
        <v>119.99</v>
      </c>
      <c r="E856" s="3" t="s">
        <v>825</v>
      </c>
      <c r="F856" s="3">
        <v>10</v>
      </c>
      <c r="G856" s="3" t="s">
        <v>826</v>
      </c>
      <c r="H856" s="3">
        <v>141</v>
      </c>
      <c r="I856" s="3" t="s">
        <v>827</v>
      </c>
      <c r="J856" s="4" t="s">
        <v>524</v>
      </c>
      <c r="K856" s="8" t="s">
        <v>7208</v>
      </c>
    </row>
    <row r="857" spans="1:11" x14ac:dyDescent="0.25">
      <c r="A857" s="1" t="s">
        <v>152</v>
      </c>
      <c r="B857" s="1" t="s">
        <v>211</v>
      </c>
      <c r="C857" s="1" t="s">
        <v>212</v>
      </c>
      <c r="D857" s="1">
        <v>12</v>
      </c>
      <c r="E857" s="1" t="s">
        <v>213</v>
      </c>
      <c r="F857" s="1">
        <v>10</v>
      </c>
      <c r="G857" s="1" t="s">
        <v>214</v>
      </c>
      <c r="H857" s="1">
        <v>59</v>
      </c>
      <c r="I857" s="1" t="s">
        <v>39</v>
      </c>
      <c r="J857" s="2" t="s">
        <v>122</v>
      </c>
      <c r="K857" s="8" t="s">
        <v>7208</v>
      </c>
    </row>
    <row r="858" spans="1:11" x14ac:dyDescent="0.25">
      <c r="A858" s="9" t="s">
        <v>152</v>
      </c>
      <c r="B858" s="9" t="s">
        <v>7031</v>
      </c>
      <c r="C858" s="9" t="s">
        <v>212</v>
      </c>
      <c r="D858" s="9">
        <v>12</v>
      </c>
      <c r="E858" s="9" t="s">
        <v>213</v>
      </c>
      <c r="F858" s="9">
        <v>10</v>
      </c>
      <c r="G858" s="9" t="s">
        <v>338</v>
      </c>
      <c r="H858" s="9">
        <v>19</v>
      </c>
      <c r="I858" s="9" t="s">
        <v>39</v>
      </c>
      <c r="J858" s="10" t="s">
        <v>122</v>
      </c>
      <c r="K858" s="13" t="s">
        <v>7209</v>
      </c>
    </row>
    <row r="859" spans="1:11" x14ac:dyDescent="0.25">
      <c r="A859" s="9" t="s">
        <v>3583</v>
      </c>
      <c r="B859" s="9" t="s">
        <v>4536</v>
      </c>
      <c r="C859" s="9" t="s">
        <v>55</v>
      </c>
      <c r="D859" s="9">
        <v>12.2</v>
      </c>
      <c r="E859" s="9" t="s">
        <v>4537</v>
      </c>
      <c r="F859" s="9">
        <v>10</v>
      </c>
      <c r="G859" s="9" t="s">
        <v>1201</v>
      </c>
      <c r="H859" s="9">
        <v>5</v>
      </c>
      <c r="I859" s="9" t="s">
        <v>4538</v>
      </c>
      <c r="J859" s="10" t="s">
        <v>318</v>
      </c>
      <c r="K859" s="13" t="s">
        <v>7209</v>
      </c>
    </row>
    <row r="860" spans="1:11" x14ac:dyDescent="0.25">
      <c r="A860" s="11" t="s">
        <v>5098</v>
      </c>
      <c r="B860" s="11" t="s">
        <v>5099</v>
      </c>
      <c r="C860" s="11" t="s">
        <v>55</v>
      </c>
      <c r="D860" s="11">
        <v>12.23</v>
      </c>
      <c r="E860" s="11" t="s">
        <v>5100</v>
      </c>
      <c r="F860" s="11">
        <v>10</v>
      </c>
      <c r="G860" s="11" t="s">
        <v>5101</v>
      </c>
      <c r="H860" s="11">
        <v>1128</v>
      </c>
      <c r="I860" s="11" t="s">
        <v>5102</v>
      </c>
      <c r="J860" s="12" t="s">
        <v>177</v>
      </c>
      <c r="K860" s="13" t="s">
        <v>7209</v>
      </c>
    </row>
    <row r="861" spans="1:11" x14ac:dyDescent="0.25">
      <c r="A861" s="1" t="s">
        <v>77</v>
      </c>
      <c r="B861" s="1" t="s">
        <v>1683</v>
      </c>
      <c r="C861" s="1" t="s">
        <v>12</v>
      </c>
      <c r="D861" s="1">
        <v>12.49</v>
      </c>
      <c r="E861" s="1" t="s">
        <v>671</v>
      </c>
      <c r="F861" s="1">
        <v>10</v>
      </c>
      <c r="G861" s="1" t="s">
        <v>1684</v>
      </c>
      <c r="H861" s="1">
        <v>28</v>
      </c>
      <c r="I861" s="1" t="s">
        <v>1685</v>
      </c>
      <c r="J861" s="2" t="s">
        <v>865</v>
      </c>
      <c r="K861" s="8" t="s">
        <v>7208</v>
      </c>
    </row>
    <row r="862" spans="1:11" x14ac:dyDescent="0.25">
      <c r="A862" s="11" t="s">
        <v>2676</v>
      </c>
      <c r="B862" s="11" t="s">
        <v>6468</v>
      </c>
      <c r="C862" s="11" t="s">
        <v>55</v>
      </c>
      <c r="D862" s="11">
        <v>12.6</v>
      </c>
      <c r="E862" s="11" t="s">
        <v>6469</v>
      </c>
      <c r="F862" s="11">
        <v>10</v>
      </c>
      <c r="G862" s="11" t="s">
        <v>6470</v>
      </c>
      <c r="H862" s="11">
        <v>229</v>
      </c>
      <c r="I862" s="11" t="s">
        <v>6471</v>
      </c>
      <c r="J862" s="12" t="s">
        <v>4274</v>
      </c>
      <c r="K862" s="13" t="s">
        <v>7209</v>
      </c>
    </row>
    <row r="863" spans="1:11" x14ac:dyDescent="0.25">
      <c r="A863" s="3" t="s">
        <v>1302</v>
      </c>
      <c r="B863" s="3" t="s">
        <v>1550</v>
      </c>
      <c r="C863" s="3" t="s">
        <v>12</v>
      </c>
      <c r="D863" s="3">
        <v>12.74</v>
      </c>
      <c r="E863" s="3" t="s">
        <v>1551</v>
      </c>
      <c r="F863" s="3">
        <v>10</v>
      </c>
      <c r="G863" s="3" t="s">
        <v>1552</v>
      </c>
      <c r="H863" s="3">
        <v>13</v>
      </c>
      <c r="I863" s="3" t="s">
        <v>1553</v>
      </c>
      <c r="J863" s="4" t="s">
        <v>1554</v>
      </c>
      <c r="K863" s="8" t="s">
        <v>7208</v>
      </c>
    </row>
    <row r="864" spans="1:11" x14ac:dyDescent="0.25">
      <c r="A864" s="1" t="s">
        <v>135</v>
      </c>
      <c r="B864" s="1" t="s">
        <v>3225</v>
      </c>
      <c r="C864" s="1" t="s">
        <v>3226</v>
      </c>
      <c r="D864" s="1">
        <v>12.95</v>
      </c>
      <c r="E864" s="1" t="s">
        <v>3227</v>
      </c>
      <c r="F864" s="1">
        <v>10</v>
      </c>
      <c r="G864" s="1" t="s">
        <v>3228</v>
      </c>
      <c r="H864" s="1">
        <v>42</v>
      </c>
      <c r="I864" s="1" t="s">
        <v>3229</v>
      </c>
      <c r="J864" s="2" t="s">
        <v>514</v>
      </c>
      <c r="K864" s="8" t="s">
        <v>7208</v>
      </c>
    </row>
    <row r="865" spans="1:11" x14ac:dyDescent="0.25">
      <c r="A865" s="11" t="s">
        <v>3583</v>
      </c>
      <c r="B865" s="11" t="s">
        <v>5312</v>
      </c>
      <c r="C865" s="11" t="s">
        <v>12</v>
      </c>
      <c r="D865" s="11">
        <v>12.95</v>
      </c>
      <c r="E865" s="11" t="s">
        <v>751</v>
      </c>
      <c r="F865" s="11">
        <v>10</v>
      </c>
      <c r="G865" s="11" t="s">
        <v>4210</v>
      </c>
      <c r="H865" s="11">
        <v>594</v>
      </c>
      <c r="I865" s="11" t="s">
        <v>5313</v>
      </c>
      <c r="J865" s="12" t="s">
        <v>754</v>
      </c>
      <c r="K865" s="13" t="s">
        <v>7209</v>
      </c>
    </row>
    <row r="866" spans="1:11" x14ac:dyDescent="0.25">
      <c r="A866" s="11" t="s">
        <v>135</v>
      </c>
      <c r="B866" s="11" t="s">
        <v>4221</v>
      </c>
      <c r="C866" s="11" t="s">
        <v>510</v>
      </c>
      <c r="D866" s="11">
        <v>12.98</v>
      </c>
      <c r="E866" s="11" t="s">
        <v>4752</v>
      </c>
      <c r="F866" s="11">
        <v>10</v>
      </c>
      <c r="G866" s="11" t="s">
        <v>4753</v>
      </c>
      <c r="H866" s="11">
        <v>103</v>
      </c>
      <c r="I866" s="11" t="s">
        <v>4754</v>
      </c>
      <c r="J866" s="12" t="s">
        <v>199</v>
      </c>
      <c r="K866" s="13" t="s">
        <v>7209</v>
      </c>
    </row>
    <row r="867" spans="1:11" x14ac:dyDescent="0.25">
      <c r="A867" s="1" t="s">
        <v>327</v>
      </c>
      <c r="B867" s="1" t="s">
        <v>1376</v>
      </c>
      <c r="C867" s="1" t="s">
        <v>12</v>
      </c>
      <c r="D867" s="1">
        <v>12.99</v>
      </c>
      <c r="E867" s="1" t="s">
        <v>1215</v>
      </c>
      <c r="F867" s="1">
        <v>10</v>
      </c>
      <c r="G867" s="1" t="s">
        <v>1377</v>
      </c>
      <c r="H867" s="1">
        <v>89</v>
      </c>
      <c r="I867" s="1" t="s">
        <v>1378</v>
      </c>
      <c r="J867" s="2" t="s">
        <v>1059</v>
      </c>
      <c r="K867" s="8" t="s">
        <v>7208</v>
      </c>
    </row>
    <row r="868" spans="1:11" x14ac:dyDescent="0.25">
      <c r="A868" s="3" t="s">
        <v>1580</v>
      </c>
      <c r="B868" s="3" t="s">
        <v>2674</v>
      </c>
      <c r="C868" s="3" t="s">
        <v>12</v>
      </c>
      <c r="D868" s="3">
        <v>12.99</v>
      </c>
      <c r="E868" s="3" t="s">
        <v>1215</v>
      </c>
      <c r="F868" s="3">
        <v>10</v>
      </c>
      <c r="G868" s="3" t="s">
        <v>2519</v>
      </c>
      <c r="H868" s="3">
        <v>43</v>
      </c>
      <c r="I868" s="3" t="s">
        <v>2675</v>
      </c>
      <c r="J868" s="4" t="s">
        <v>2552</v>
      </c>
      <c r="K868" s="8" t="s">
        <v>7208</v>
      </c>
    </row>
    <row r="869" spans="1:11" x14ac:dyDescent="0.25">
      <c r="A869" s="9" t="s">
        <v>3951</v>
      </c>
      <c r="B869" s="9" t="s">
        <v>6769</v>
      </c>
      <c r="C869" s="9" t="s">
        <v>4452</v>
      </c>
      <c r="D869" s="9">
        <v>12.99</v>
      </c>
      <c r="E869" s="9" t="s">
        <v>1215</v>
      </c>
      <c r="F869" s="9">
        <v>10</v>
      </c>
      <c r="G869" s="9" t="s">
        <v>421</v>
      </c>
      <c r="H869" s="9">
        <v>10</v>
      </c>
      <c r="I869" s="9" t="s">
        <v>6770</v>
      </c>
      <c r="J869" s="10" t="s">
        <v>1123</v>
      </c>
      <c r="K869" s="13" t="s">
        <v>7209</v>
      </c>
    </row>
    <row r="870" spans="1:11" x14ac:dyDescent="0.25">
      <c r="A870" s="1" t="s">
        <v>1328</v>
      </c>
      <c r="B870" s="1" t="s">
        <v>1493</v>
      </c>
      <c r="C870" s="1" t="s">
        <v>12</v>
      </c>
      <c r="D870" s="1">
        <v>12.99</v>
      </c>
      <c r="E870" s="1" t="s">
        <v>1494</v>
      </c>
      <c r="F870" s="1">
        <v>10</v>
      </c>
      <c r="G870" s="1" t="s">
        <v>1495</v>
      </c>
      <c r="H870" s="1">
        <v>32</v>
      </c>
      <c r="I870" s="1" t="s">
        <v>1496</v>
      </c>
      <c r="J870" s="2" t="s">
        <v>1497</v>
      </c>
      <c r="K870" s="8" t="s">
        <v>7208</v>
      </c>
    </row>
    <row r="871" spans="1:11" x14ac:dyDescent="0.25">
      <c r="A871" s="1" t="s">
        <v>1709</v>
      </c>
      <c r="B871" s="1" t="s">
        <v>1710</v>
      </c>
      <c r="C871" s="1" t="s">
        <v>1711</v>
      </c>
      <c r="D871" s="1">
        <v>12.99</v>
      </c>
      <c r="E871" s="1" t="s">
        <v>1494</v>
      </c>
      <c r="F871" s="1">
        <v>10</v>
      </c>
      <c r="G871" s="1" t="s">
        <v>1712</v>
      </c>
      <c r="H871" s="1">
        <v>49</v>
      </c>
      <c r="I871" s="1" t="s">
        <v>1713</v>
      </c>
      <c r="J871" s="2" t="s">
        <v>318</v>
      </c>
      <c r="K871" s="8" t="s">
        <v>7208</v>
      </c>
    </row>
    <row r="872" spans="1:11" x14ac:dyDescent="0.25">
      <c r="A872" s="11" t="s">
        <v>152</v>
      </c>
      <c r="B872" s="11" t="s">
        <v>4651</v>
      </c>
      <c r="C872" s="11" t="s">
        <v>12</v>
      </c>
      <c r="D872" s="11">
        <v>124.96</v>
      </c>
      <c r="E872" s="11" t="s">
        <v>4652</v>
      </c>
      <c r="F872" s="11">
        <v>10</v>
      </c>
      <c r="G872" s="11" t="s">
        <v>4653</v>
      </c>
      <c r="H872" s="11">
        <v>151</v>
      </c>
      <c r="I872" s="11" t="s">
        <v>4654</v>
      </c>
      <c r="J872" s="12" t="s">
        <v>177</v>
      </c>
      <c r="K872" s="13" t="s">
        <v>7209</v>
      </c>
    </row>
    <row r="873" spans="1:11" x14ac:dyDescent="0.25">
      <c r="A873" s="11" t="s">
        <v>807</v>
      </c>
      <c r="B873" s="11" t="s">
        <v>5269</v>
      </c>
      <c r="C873" s="11" t="s">
        <v>433</v>
      </c>
      <c r="D873" s="11">
        <v>125</v>
      </c>
      <c r="E873" s="11" t="s">
        <v>3149</v>
      </c>
      <c r="F873" s="11">
        <v>10</v>
      </c>
      <c r="G873" s="11" t="s">
        <v>605</v>
      </c>
      <c r="H873" s="11">
        <v>2</v>
      </c>
      <c r="I873" s="11" t="s">
        <v>39</v>
      </c>
      <c r="J873" s="12" t="s">
        <v>285</v>
      </c>
      <c r="K873" s="13" t="s">
        <v>7209</v>
      </c>
    </row>
    <row r="874" spans="1:11" x14ac:dyDescent="0.25">
      <c r="A874" s="11" t="s">
        <v>4324</v>
      </c>
      <c r="B874" s="11" t="s">
        <v>4325</v>
      </c>
      <c r="C874" s="11" t="s">
        <v>4326</v>
      </c>
      <c r="D874" s="11">
        <v>125</v>
      </c>
      <c r="E874" s="11" t="s">
        <v>4327</v>
      </c>
      <c r="F874" s="11">
        <v>10</v>
      </c>
      <c r="G874" s="11" t="s">
        <v>1684</v>
      </c>
      <c r="H874" s="11">
        <v>28</v>
      </c>
      <c r="I874" s="11" t="s">
        <v>4328</v>
      </c>
      <c r="J874" s="12" t="s">
        <v>4329</v>
      </c>
      <c r="K874" s="13" t="s">
        <v>7209</v>
      </c>
    </row>
    <row r="875" spans="1:11" x14ac:dyDescent="0.25">
      <c r="A875" s="3" t="s">
        <v>29</v>
      </c>
      <c r="B875" s="3" t="s">
        <v>2019</v>
      </c>
      <c r="C875" s="3" t="s">
        <v>39</v>
      </c>
      <c r="D875" s="3">
        <v>128.88</v>
      </c>
      <c r="E875" s="3" t="s">
        <v>2020</v>
      </c>
      <c r="F875" s="3">
        <v>10</v>
      </c>
      <c r="G875" s="3" t="s">
        <v>2021</v>
      </c>
      <c r="H875" s="3">
        <v>21</v>
      </c>
      <c r="I875" s="3" t="s">
        <v>2022</v>
      </c>
      <c r="J875" s="4" t="s">
        <v>2023</v>
      </c>
      <c r="K875" s="8" t="s">
        <v>7208</v>
      </c>
    </row>
    <row r="876" spans="1:11" x14ac:dyDescent="0.25">
      <c r="A876" s="11" t="s">
        <v>525</v>
      </c>
      <c r="B876" s="11" t="s">
        <v>5685</v>
      </c>
      <c r="C876" s="11" t="s">
        <v>212</v>
      </c>
      <c r="D876" s="11">
        <v>128.99</v>
      </c>
      <c r="E876" s="11" t="s">
        <v>5686</v>
      </c>
      <c r="F876" s="11">
        <v>10</v>
      </c>
      <c r="G876" s="11" t="s">
        <v>32</v>
      </c>
      <c r="H876" s="11">
        <v>9</v>
      </c>
      <c r="I876" s="11" t="s">
        <v>5687</v>
      </c>
      <c r="J876" s="12" t="s">
        <v>70</v>
      </c>
      <c r="K876" s="13" t="s">
        <v>7209</v>
      </c>
    </row>
    <row r="877" spans="1:11" x14ac:dyDescent="0.25">
      <c r="A877" s="3" t="s">
        <v>97</v>
      </c>
      <c r="B877" s="3" t="s">
        <v>98</v>
      </c>
      <c r="C877" s="3" t="s">
        <v>12</v>
      </c>
      <c r="D877" s="3">
        <v>13</v>
      </c>
      <c r="E877" s="3" t="s">
        <v>99</v>
      </c>
      <c r="F877" s="3">
        <v>10</v>
      </c>
      <c r="G877" s="3" t="s">
        <v>100</v>
      </c>
      <c r="H877" s="3">
        <v>94</v>
      </c>
      <c r="I877" s="3" t="s">
        <v>101</v>
      </c>
      <c r="J877" s="4" t="s">
        <v>70</v>
      </c>
      <c r="K877" s="8" t="s">
        <v>7208</v>
      </c>
    </row>
    <row r="878" spans="1:11" x14ac:dyDescent="0.25">
      <c r="A878" s="1" t="s">
        <v>3606</v>
      </c>
      <c r="B878" s="1" t="s">
        <v>3607</v>
      </c>
      <c r="C878" s="1" t="s">
        <v>2012</v>
      </c>
      <c r="D878" s="1">
        <v>13.12</v>
      </c>
      <c r="E878" s="1" t="s">
        <v>3608</v>
      </c>
      <c r="F878" s="1">
        <v>10</v>
      </c>
      <c r="G878" s="1" t="s">
        <v>3609</v>
      </c>
      <c r="H878" s="1">
        <v>96</v>
      </c>
      <c r="I878" s="1" t="s">
        <v>3610</v>
      </c>
      <c r="J878" s="2" t="s">
        <v>3611</v>
      </c>
      <c r="K878" s="8" t="s">
        <v>7208</v>
      </c>
    </row>
    <row r="879" spans="1:11" x14ac:dyDescent="0.25">
      <c r="A879" s="11" t="s">
        <v>4518</v>
      </c>
      <c r="B879" s="11" t="s">
        <v>4519</v>
      </c>
      <c r="C879" s="11" t="s">
        <v>385</v>
      </c>
      <c r="D879" s="11">
        <v>13.5</v>
      </c>
      <c r="E879" s="11" t="s">
        <v>4520</v>
      </c>
      <c r="F879" s="11">
        <v>10</v>
      </c>
      <c r="G879" s="11" t="s">
        <v>3941</v>
      </c>
      <c r="H879" s="11">
        <v>17</v>
      </c>
      <c r="I879" s="11" t="s">
        <v>4521</v>
      </c>
      <c r="J879" s="12" t="s">
        <v>2976</v>
      </c>
      <c r="K879" s="13" t="s">
        <v>7209</v>
      </c>
    </row>
    <row r="880" spans="1:11" x14ac:dyDescent="0.25">
      <c r="A880" s="11" t="s">
        <v>2483</v>
      </c>
      <c r="B880" s="11" t="s">
        <v>6266</v>
      </c>
      <c r="C880" s="11" t="s">
        <v>12</v>
      </c>
      <c r="D880" s="11">
        <v>13.5</v>
      </c>
      <c r="E880" s="11" t="s">
        <v>4520</v>
      </c>
      <c r="F880" s="11">
        <v>10</v>
      </c>
      <c r="G880" s="11" t="s">
        <v>440</v>
      </c>
      <c r="H880" s="11">
        <v>17</v>
      </c>
      <c r="I880" s="11" t="s">
        <v>6267</v>
      </c>
      <c r="J880" s="12" t="s">
        <v>122</v>
      </c>
      <c r="K880" s="13" t="s">
        <v>7209</v>
      </c>
    </row>
    <row r="881" spans="1:11" x14ac:dyDescent="0.25">
      <c r="A881" s="9" t="s">
        <v>4237</v>
      </c>
      <c r="B881" s="9" t="s">
        <v>4238</v>
      </c>
      <c r="C881" s="9" t="s">
        <v>55</v>
      </c>
      <c r="D881" s="9">
        <v>13.66</v>
      </c>
      <c r="E881" s="9" t="s">
        <v>4239</v>
      </c>
      <c r="F881" s="9">
        <v>10</v>
      </c>
      <c r="G881" s="9" t="s">
        <v>4240</v>
      </c>
      <c r="H881" s="9">
        <v>552</v>
      </c>
      <c r="I881" s="9" t="s">
        <v>4241</v>
      </c>
      <c r="J881" s="10" t="s">
        <v>4242</v>
      </c>
      <c r="K881" s="13" t="s">
        <v>7209</v>
      </c>
    </row>
    <row r="882" spans="1:11" x14ac:dyDescent="0.25">
      <c r="A882" s="9" t="s">
        <v>4237</v>
      </c>
      <c r="B882" s="9" t="s">
        <v>5915</v>
      </c>
      <c r="C882" s="9" t="s">
        <v>55</v>
      </c>
      <c r="D882" s="9">
        <v>13.68</v>
      </c>
      <c r="E882" s="9" t="s">
        <v>5916</v>
      </c>
      <c r="F882" s="9">
        <v>10</v>
      </c>
      <c r="G882" s="9" t="s">
        <v>5917</v>
      </c>
      <c r="H882" s="9">
        <v>105</v>
      </c>
      <c r="I882" s="9" t="s">
        <v>5918</v>
      </c>
      <c r="J882" s="10" t="s">
        <v>4274</v>
      </c>
      <c r="K882" s="13" t="s">
        <v>7209</v>
      </c>
    </row>
    <row r="883" spans="1:11" x14ac:dyDescent="0.25">
      <c r="A883" s="1" t="s">
        <v>10</v>
      </c>
      <c r="B883" s="1" t="s">
        <v>2542</v>
      </c>
      <c r="C883" s="1" t="s">
        <v>2543</v>
      </c>
      <c r="D883" s="1">
        <v>13.75</v>
      </c>
      <c r="E883" s="1" t="s">
        <v>2544</v>
      </c>
      <c r="F883" s="1">
        <v>10</v>
      </c>
      <c r="G883" s="1" t="s">
        <v>2545</v>
      </c>
      <c r="H883" s="1">
        <v>52</v>
      </c>
      <c r="I883" s="1" t="s">
        <v>39</v>
      </c>
      <c r="J883" s="2" t="s">
        <v>2546</v>
      </c>
      <c r="K883" s="8" t="s">
        <v>7208</v>
      </c>
    </row>
    <row r="884" spans="1:11" x14ac:dyDescent="0.25">
      <c r="A884" s="9" t="s">
        <v>135</v>
      </c>
      <c r="B884" s="9" t="s">
        <v>4270</v>
      </c>
      <c r="C884" s="9" t="s">
        <v>55</v>
      </c>
      <c r="D884" s="9">
        <v>13.86</v>
      </c>
      <c r="E884" s="9" t="s">
        <v>4271</v>
      </c>
      <c r="F884" s="9">
        <v>10</v>
      </c>
      <c r="G884" s="9" t="s">
        <v>4272</v>
      </c>
      <c r="H884" s="9">
        <v>1146</v>
      </c>
      <c r="I884" s="9" t="s">
        <v>4273</v>
      </c>
      <c r="J884" s="10" t="s">
        <v>4274</v>
      </c>
      <c r="K884" s="13" t="s">
        <v>7209</v>
      </c>
    </row>
    <row r="885" spans="1:11" x14ac:dyDescent="0.25">
      <c r="A885" s="3" t="s">
        <v>1824</v>
      </c>
      <c r="B885" s="3" t="s">
        <v>2560</v>
      </c>
      <c r="C885" s="3" t="s">
        <v>12</v>
      </c>
      <c r="D885" s="3">
        <v>13.88</v>
      </c>
      <c r="E885" s="3" t="s">
        <v>2561</v>
      </c>
      <c r="F885" s="3">
        <v>10</v>
      </c>
      <c r="G885" s="3" t="s">
        <v>217</v>
      </c>
      <c r="H885" s="3">
        <v>68</v>
      </c>
      <c r="I885" s="3" t="s">
        <v>2562</v>
      </c>
      <c r="J885" s="4" t="s">
        <v>70</v>
      </c>
      <c r="K885" s="8" t="s">
        <v>7208</v>
      </c>
    </row>
    <row r="886" spans="1:11" x14ac:dyDescent="0.25">
      <c r="A886" s="3" t="s">
        <v>1302</v>
      </c>
      <c r="B886" s="3" t="s">
        <v>3893</v>
      </c>
      <c r="C886" s="3" t="s">
        <v>12</v>
      </c>
      <c r="D886" s="3">
        <v>13.89</v>
      </c>
      <c r="E886" s="3" t="s">
        <v>1546</v>
      </c>
      <c r="F886" s="3">
        <v>10</v>
      </c>
      <c r="G886" s="3" t="s">
        <v>3894</v>
      </c>
      <c r="H886" s="3">
        <v>157</v>
      </c>
      <c r="I886" s="3" t="s">
        <v>3895</v>
      </c>
      <c r="J886" s="4" t="s">
        <v>1307</v>
      </c>
      <c r="K886" s="8" t="s">
        <v>7208</v>
      </c>
    </row>
    <row r="887" spans="1:11" x14ac:dyDescent="0.25">
      <c r="A887" s="9" t="s">
        <v>1302</v>
      </c>
      <c r="B887" s="9" t="s">
        <v>5348</v>
      </c>
      <c r="C887" s="9" t="s">
        <v>510</v>
      </c>
      <c r="D887" s="9">
        <v>13.94</v>
      </c>
      <c r="E887" s="9" t="s">
        <v>5349</v>
      </c>
      <c r="F887" s="9">
        <v>10</v>
      </c>
      <c r="G887" s="9" t="s">
        <v>2041</v>
      </c>
      <c r="H887" s="9">
        <v>66</v>
      </c>
      <c r="I887" s="9" t="s">
        <v>5350</v>
      </c>
      <c r="J887" s="10" t="s">
        <v>1554</v>
      </c>
      <c r="K887" s="13" t="s">
        <v>7209</v>
      </c>
    </row>
    <row r="888" spans="1:11" x14ac:dyDescent="0.25">
      <c r="A888" s="3" t="s">
        <v>91</v>
      </c>
      <c r="B888" s="3" t="s">
        <v>2462</v>
      </c>
      <c r="C888" s="3" t="s">
        <v>12</v>
      </c>
      <c r="D888" s="3">
        <v>13.95</v>
      </c>
      <c r="E888" s="3" t="s">
        <v>2463</v>
      </c>
      <c r="F888" s="3">
        <v>10</v>
      </c>
      <c r="G888" s="3" t="s">
        <v>2362</v>
      </c>
      <c r="H888" s="3">
        <v>24</v>
      </c>
      <c r="I888" s="3" t="s">
        <v>2464</v>
      </c>
      <c r="J888" s="4" t="s">
        <v>1059</v>
      </c>
      <c r="K888" s="8" t="s">
        <v>7208</v>
      </c>
    </row>
    <row r="889" spans="1:11" x14ac:dyDescent="0.25">
      <c r="A889" s="1" t="s">
        <v>508</v>
      </c>
      <c r="B889" s="1" t="s">
        <v>1446</v>
      </c>
      <c r="C889" s="1" t="s">
        <v>12</v>
      </c>
      <c r="D889" s="1">
        <v>13.95</v>
      </c>
      <c r="E889" s="1" t="s">
        <v>1447</v>
      </c>
      <c r="F889" s="1">
        <v>10</v>
      </c>
      <c r="G889" s="1" t="s">
        <v>1448</v>
      </c>
      <c r="H889" s="1">
        <v>57</v>
      </c>
      <c r="I889" s="1" t="s">
        <v>1449</v>
      </c>
      <c r="J889" s="2" t="s">
        <v>335</v>
      </c>
      <c r="K889" s="8" t="s">
        <v>7208</v>
      </c>
    </row>
    <row r="890" spans="1:11" x14ac:dyDescent="0.25">
      <c r="A890" s="3" t="s">
        <v>135</v>
      </c>
      <c r="B890" s="3" t="s">
        <v>3801</v>
      </c>
      <c r="C890" s="3" t="s">
        <v>12</v>
      </c>
      <c r="D890" s="3">
        <v>13.99</v>
      </c>
      <c r="E890" s="3" t="s">
        <v>2678</v>
      </c>
      <c r="F890" s="3">
        <v>10</v>
      </c>
      <c r="G890" s="3" t="s">
        <v>1201</v>
      </c>
      <c r="H890" s="3">
        <v>5</v>
      </c>
      <c r="I890" s="3" t="s">
        <v>3802</v>
      </c>
      <c r="J890" s="4" t="s">
        <v>280</v>
      </c>
      <c r="K890" s="8" t="s">
        <v>7208</v>
      </c>
    </row>
    <row r="891" spans="1:11" x14ac:dyDescent="0.25">
      <c r="A891" s="9" t="s">
        <v>135</v>
      </c>
      <c r="B891" s="9" t="s">
        <v>7150</v>
      </c>
      <c r="C891" s="9" t="s">
        <v>12</v>
      </c>
      <c r="D891" s="9">
        <v>13.99</v>
      </c>
      <c r="E891" s="9" t="s">
        <v>2678</v>
      </c>
      <c r="F891" s="9">
        <v>10</v>
      </c>
      <c r="G891" s="9" t="s">
        <v>32</v>
      </c>
      <c r="H891" s="9">
        <v>9</v>
      </c>
      <c r="I891" s="9" t="s">
        <v>3802</v>
      </c>
      <c r="J891" s="10" t="s">
        <v>280</v>
      </c>
      <c r="K891" s="13" t="s">
        <v>7209</v>
      </c>
    </row>
    <row r="892" spans="1:11" x14ac:dyDescent="0.25">
      <c r="A892" s="9" t="s">
        <v>135</v>
      </c>
      <c r="B892" s="9" t="s">
        <v>6318</v>
      </c>
      <c r="C892" s="9" t="s">
        <v>12</v>
      </c>
      <c r="D892" s="9">
        <v>13.99</v>
      </c>
      <c r="E892" s="9" t="s">
        <v>2678</v>
      </c>
      <c r="F892" s="9">
        <v>10</v>
      </c>
      <c r="G892" s="9" t="s">
        <v>620</v>
      </c>
      <c r="H892" s="9">
        <v>8</v>
      </c>
      <c r="I892" s="9" t="s">
        <v>3802</v>
      </c>
      <c r="J892" s="10" t="s">
        <v>280</v>
      </c>
      <c r="K892" s="13" t="s">
        <v>7209</v>
      </c>
    </row>
    <row r="893" spans="1:11" x14ac:dyDescent="0.25">
      <c r="A893" s="9" t="s">
        <v>3951</v>
      </c>
      <c r="B893" s="9" t="s">
        <v>4122</v>
      </c>
      <c r="C893" s="9" t="s">
        <v>510</v>
      </c>
      <c r="D893" s="9">
        <v>13.99</v>
      </c>
      <c r="E893" s="9" t="s">
        <v>2678</v>
      </c>
      <c r="F893" s="9">
        <v>10</v>
      </c>
      <c r="G893" s="9" t="s">
        <v>682</v>
      </c>
      <c r="H893" s="9">
        <v>290</v>
      </c>
      <c r="I893" s="9" t="s">
        <v>4123</v>
      </c>
      <c r="J893" s="10" t="s">
        <v>1123</v>
      </c>
      <c r="K893" s="13" t="s">
        <v>7209</v>
      </c>
    </row>
    <row r="894" spans="1:11" x14ac:dyDescent="0.25">
      <c r="A894" s="1" t="s">
        <v>2676</v>
      </c>
      <c r="B894" s="1" t="s">
        <v>2677</v>
      </c>
      <c r="C894" s="1" t="s">
        <v>510</v>
      </c>
      <c r="D894" s="1">
        <v>13.99</v>
      </c>
      <c r="E894" s="1" t="s">
        <v>2678</v>
      </c>
      <c r="F894" s="1">
        <v>10</v>
      </c>
      <c r="G894" s="1" t="s">
        <v>421</v>
      </c>
      <c r="H894" s="1">
        <v>10</v>
      </c>
      <c r="I894" s="1" t="s">
        <v>2679</v>
      </c>
      <c r="J894" s="2" t="s">
        <v>699</v>
      </c>
      <c r="K894" s="8" t="s">
        <v>7208</v>
      </c>
    </row>
    <row r="895" spans="1:11" x14ac:dyDescent="0.25">
      <c r="A895" s="3" t="s">
        <v>2448</v>
      </c>
      <c r="B895" s="3" t="s">
        <v>2449</v>
      </c>
      <c r="C895" s="3" t="s">
        <v>12</v>
      </c>
      <c r="D895" s="3">
        <v>13.99</v>
      </c>
      <c r="E895" s="3" t="s">
        <v>2450</v>
      </c>
      <c r="F895" s="3">
        <v>10</v>
      </c>
      <c r="G895" s="3" t="s">
        <v>2123</v>
      </c>
      <c r="H895" s="3">
        <v>34</v>
      </c>
      <c r="I895" s="3" t="s">
        <v>2451</v>
      </c>
      <c r="J895" s="4" t="s">
        <v>2433</v>
      </c>
      <c r="K895" s="8" t="s">
        <v>7208</v>
      </c>
    </row>
    <row r="896" spans="1:11" x14ac:dyDescent="0.25">
      <c r="A896" s="11" t="s">
        <v>1568</v>
      </c>
      <c r="B896" s="11" t="s">
        <v>6474</v>
      </c>
      <c r="C896" s="11" t="s">
        <v>12</v>
      </c>
      <c r="D896" s="11">
        <v>135.49</v>
      </c>
      <c r="E896" s="11" t="s">
        <v>6475</v>
      </c>
      <c r="F896" s="11">
        <v>10</v>
      </c>
      <c r="G896" s="11" t="s">
        <v>3833</v>
      </c>
      <c r="H896" s="11">
        <v>64</v>
      </c>
      <c r="I896" s="11" t="s">
        <v>6083</v>
      </c>
      <c r="J896" s="12" t="s">
        <v>177</v>
      </c>
      <c r="K896" s="13" t="s">
        <v>7209</v>
      </c>
    </row>
    <row r="897" spans="1:11" x14ac:dyDescent="0.25">
      <c r="A897" s="9" t="s">
        <v>5504</v>
      </c>
      <c r="B897" s="9" t="s">
        <v>5505</v>
      </c>
      <c r="C897" s="9" t="s">
        <v>510</v>
      </c>
      <c r="D897" s="9">
        <v>139.99</v>
      </c>
      <c r="E897" s="9" t="s">
        <v>5506</v>
      </c>
      <c r="F897" s="9">
        <v>10</v>
      </c>
      <c r="G897" s="9" t="s">
        <v>235</v>
      </c>
      <c r="H897" s="9">
        <v>4</v>
      </c>
      <c r="I897" s="9" t="s">
        <v>5507</v>
      </c>
      <c r="J897" s="10" t="s">
        <v>285</v>
      </c>
      <c r="K897" s="13" t="s">
        <v>7209</v>
      </c>
    </row>
    <row r="898" spans="1:11" x14ac:dyDescent="0.25">
      <c r="A898" s="1" t="s">
        <v>117</v>
      </c>
      <c r="B898" s="1" t="s">
        <v>423</v>
      </c>
      <c r="C898" s="1" t="s">
        <v>12</v>
      </c>
      <c r="D898" s="1">
        <v>14</v>
      </c>
      <c r="E898" s="1" t="s">
        <v>424</v>
      </c>
      <c r="F898" s="1">
        <v>10</v>
      </c>
      <c r="G898" s="1" t="s">
        <v>425</v>
      </c>
      <c r="H898" s="1">
        <v>266</v>
      </c>
      <c r="I898" s="1" t="s">
        <v>39</v>
      </c>
      <c r="J898" s="2" t="s">
        <v>122</v>
      </c>
      <c r="K898" s="8" t="s">
        <v>7208</v>
      </c>
    </row>
    <row r="899" spans="1:11" x14ac:dyDescent="0.25">
      <c r="A899" s="9" t="s">
        <v>6345</v>
      </c>
      <c r="B899" s="9" t="s">
        <v>6346</v>
      </c>
      <c r="C899" s="9" t="s">
        <v>510</v>
      </c>
      <c r="D899" s="9">
        <v>14.7</v>
      </c>
      <c r="E899" s="9" t="s">
        <v>6347</v>
      </c>
      <c r="F899" s="9">
        <v>10</v>
      </c>
      <c r="G899" s="9" t="s">
        <v>2369</v>
      </c>
      <c r="H899" s="9">
        <v>119</v>
      </c>
      <c r="I899" s="9" t="s">
        <v>6348</v>
      </c>
      <c r="J899" s="10" t="s">
        <v>4242</v>
      </c>
      <c r="K899" s="13" t="s">
        <v>7209</v>
      </c>
    </row>
    <row r="900" spans="1:11" x14ac:dyDescent="0.25">
      <c r="A900" s="3" t="s">
        <v>1152</v>
      </c>
      <c r="B900" s="3" t="s">
        <v>2367</v>
      </c>
      <c r="C900" s="3" t="s">
        <v>12</v>
      </c>
      <c r="D900" s="3">
        <v>14.75</v>
      </c>
      <c r="E900" s="3" t="s">
        <v>2368</v>
      </c>
      <c r="F900" s="3">
        <v>10</v>
      </c>
      <c r="G900" s="3" t="s">
        <v>2369</v>
      </c>
      <c r="H900" s="3">
        <v>119</v>
      </c>
      <c r="I900" s="3" t="s">
        <v>2370</v>
      </c>
      <c r="J900" s="4" t="s">
        <v>422</v>
      </c>
      <c r="K900" s="8" t="s">
        <v>7208</v>
      </c>
    </row>
    <row r="901" spans="1:11" x14ac:dyDescent="0.25">
      <c r="A901" s="1" t="s">
        <v>3616</v>
      </c>
      <c r="B901" s="1" t="s">
        <v>3617</v>
      </c>
      <c r="C901" s="1" t="s">
        <v>510</v>
      </c>
      <c r="D901" s="1">
        <v>14.9</v>
      </c>
      <c r="E901" s="1" t="s">
        <v>2338</v>
      </c>
      <c r="F901" s="1">
        <v>10</v>
      </c>
      <c r="G901" s="1" t="s">
        <v>3618</v>
      </c>
      <c r="H901" s="1">
        <v>56</v>
      </c>
      <c r="I901" s="1" t="s">
        <v>3619</v>
      </c>
      <c r="J901" s="2" t="s">
        <v>2015</v>
      </c>
      <c r="K901" s="8" t="s">
        <v>7208</v>
      </c>
    </row>
    <row r="902" spans="1:11" x14ac:dyDescent="0.25">
      <c r="A902" s="11" t="s">
        <v>4684</v>
      </c>
      <c r="B902" s="11" t="s">
        <v>6277</v>
      </c>
      <c r="C902" s="11" t="s">
        <v>55</v>
      </c>
      <c r="D902" s="11">
        <v>14.98</v>
      </c>
      <c r="E902" s="11" t="s">
        <v>6248</v>
      </c>
      <c r="F902" s="11">
        <v>10</v>
      </c>
      <c r="G902" s="11" t="s">
        <v>6278</v>
      </c>
      <c r="H902" s="11">
        <v>418</v>
      </c>
      <c r="I902" s="11" t="s">
        <v>6279</v>
      </c>
      <c r="J902" s="12" t="s">
        <v>177</v>
      </c>
      <c r="K902" s="13" t="s">
        <v>7209</v>
      </c>
    </row>
    <row r="903" spans="1:11" x14ac:dyDescent="0.25">
      <c r="A903" s="1" t="s">
        <v>361</v>
      </c>
      <c r="B903" s="1" t="s">
        <v>2550</v>
      </c>
      <c r="C903" s="1" t="s">
        <v>12</v>
      </c>
      <c r="D903" s="1">
        <v>14.99</v>
      </c>
      <c r="E903" s="1" t="s">
        <v>1859</v>
      </c>
      <c r="F903" s="1">
        <v>10</v>
      </c>
      <c r="G903" s="1" t="s">
        <v>1201</v>
      </c>
      <c r="H903" s="1">
        <v>5</v>
      </c>
      <c r="I903" s="1" t="s">
        <v>2551</v>
      </c>
      <c r="J903" s="2" t="s">
        <v>2552</v>
      </c>
      <c r="K903" s="8" t="s">
        <v>7208</v>
      </c>
    </row>
    <row r="904" spans="1:11" x14ac:dyDescent="0.25">
      <c r="A904" s="1" t="s">
        <v>599</v>
      </c>
      <c r="B904" s="1" t="s">
        <v>1858</v>
      </c>
      <c r="C904" s="1" t="s">
        <v>12</v>
      </c>
      <c r="D904" s="1">
        <v>14.99</v>
      </c>
      <c r="E904" s="1" t="s">
        <v>1859</v>
      </c>
      <c r="F904" s="1">
        <v>10</v>
      </c>
      <c r="G904" s="1" t="s">
        <v>456</v>
      </c>
      <c r="H904" s="1">
        <v>256</v>
      </c>
      <c r="I904" s="1" t="s">
        <v>1860</v>
      </c>
      <c r="J904" s="2" t="s">
        <v>1375</v>
      </c>
      <c r="K904" s="8" t="s">
        <v>7208</v>
      </c>
    </row>
    <row r="905" spans="1:11" x14ac:dyDescent="0.25">
      <c r="A905" s="9" t="s">
        <v>6855</v>
      </c>
      <c r="B905" s="9" t="s">
        <v>6856</v>
      </c>
      <c r="C905" s="9" t="s">
        <v>12</v>
      </c>
      <c r="D905" s="9">
        <v>14.99</v>
      </c>
      <c r="E905" s="9" t="s">
        <v>1859</v>
      </c>
      <c r="F905" s="9">
        <v>10</v>
      </c>
      <c r="G905" s="9" t="s">
        <v>1677</v>
      </c>
      <c r="H905" s="9">
        <v>20</v>
      </c>
      <c r="I905" s="9" t="s">
        <v>6857</v>
      </c>
      <c r="J905" s="10" t="s">
        <v>6858</v>
      </c>
      <c r="K905" s="13" t="s">
        <v>7209</v>
      </c>
    </row>
    <row r="906" spans="1:11" x14ac:dyDescent="0.25">
      <c r="A906" s="3" t="s">
        <v>2830</v>
      </c>
      <c r="B906" s="3" t="s">
        <v>2831</v>
      </c>
      <c r="C906" s="3" t="s">
        <v>12</v>
      </c>
      <c r="D906" s="3">
        <v>14.99</v>
      </c>
      <c r="E906" s="3" t="s">
        <v>1859</v>
      </c>
      <c r="F906" s="3">
        <v>10</v>
      </c>
      <c r="G906" s="3" t="s">
        <v>2343</v>
      </c>
      <c r="H906" s="3">
        <v>80</v>
      </c>
      <c r="I906" s="3" t="s">
        <v>2832</v>
      </c>
      <c r="J906" s="4" t="s">
        <v>2833</v>
      </c>
      <c r="K906" s="8" t="s">
        <v>7208</v>
      </c>
    </row>
    <row r="907" spans="1:11" x14ac:dyDescent="0.25">
      <c r="A907" s="11" t="s">
        <v>2661</v>
      </c>
      <c r="B907" s="11" t="s">
        <v>3932</v>
      </c>
      <c r="C907" s="11" t="s">
        <v>510</v>
      </c>
      <c r="D907" s="11">
        <v>14.99</v>
      </c>
      <c r="E907" s="11" t="s">
        <v>1859</v>
      </c>
      <c r="F907" s="11">
        <v>10</v>
      </c>
      <c r="G907" s="11" t="s">
        <v>2427</v>
      </c>
      <c r="H907" s="11">
        <v>79</v>
      </c>
      <c r="I907" s="11" t="s">
        <v>3933</v>
      </c>
      <c r="J907" s="12" t="s">
        <v>285</v>
      </c>
      <c r="K907" s="13" t="s">
        <v>7209</v>
      </c>
    </row>
    <row r="908" spans="1:11" x14ac:dyDescent="0.25">
      <c r="A908" s="9" t="s">
        <v>135</v>
      </c>
      <c r="B908" s="9" t="s">
        <v>4135</v>
      </c>
      <c r="C908" s="9" t="s">
        <v>510</v>
      </c>
      <c r="D908" s="9">
        <v>14.99</v>
      </c>
      <c r="E908" s="9" t="s">
        <v>1859</v>
      </c>
      <c r="F908" s="9">
        <v>10</v>
      </c>
      <c r="G908" s="9" t="s">
        <v>4136</v>
      </c>
      <c r="H908" s="9">
        <v>172</v>
      </c>
      <c r="I908" s="9" t="s">
        <v>4137</v>
      </c>
      <c r="J908" s="10" t="s">
        <v>199</v>
      </c>
      <c r="K908" s="13" t="s">
        <v>7209</v>
      </c>
    </row>
    <row r="909" spans="1:11" x14ac:dyDescent="0.25">
      <c r="A909" s="9" t="s">
        <v>135</v>
      </c>
      <c r="B909" s="9" t="s">
        <v>4135</v>
      </c>
      <c r="C909" s="9" t="s">
        <v>510</v>
      </c>
      <c r="D909" s="9">
        <v>14.99</v>
      </c>
      <c r="E909" s="9" t="s">
        <v>1859</v>
      </c>
      <c r="F909" s="9">
        <v>10</v>
      </c>
      <c r="G909" s="9" t="s">
        <v>4246</v>
      </c>
      <c r="H909" s="9">
        <v>358</v>
      </c>
      <c r="I909" s="9" t="s">
        <v>4247</v>
      </c>
      <c r="J909" s="10" t="s">
        <v>285</v>
      </c>
      <c r="K909" s="13" t="s">
        <v>7209</v>
      </c>
    </row>
    <row r="910" spans="1:11" x14ac:dyDescent="0.25">
      <c r="A910" s="11" t="s">
        <v>1908</v>
      </c>
      <c r="B910" s="11" t="s">
        <v>7014</v>
      </c>
      <c r="C910" s="11" t="s">
        <v>385</v>
      </c>
      <c r="D910" s="11">
        <v>14.99</v>
      </c>
      <c r="E910" s="11" t="s">
        <v>3909</v>
      </c>
      <c r="F910" s="11">
        <v>10</v>
      </c>
      <c r="G910" s="11" t="s">
        <v>7015</v>
      </c>
      <c r="H910" s="11">
        <v>647</v>
      </c>
      <c r="I910" s="11" t="s">
        <v>7016</v>
      </c>
      <c r="J910" s="12" t="s">
        <v>2417</v>
      </c>
      <c r="K910" s="13" t="s">
        <v>7209</v>
      </c>
    </row>
    <row r="911" spans="1:11" x14ac:dyDescent="0.25">
      <c r="A911" s="9" t="s">
        <v>71</v>
      </c>
      <c r="B911" s="9" t="s">
        <v>5081</v>
      </c>
      <c r="C911" s="9" t="s">
        <v>55</v>
      </c>
      <c r="D911" s="9">
        <v>144.99</v>
      </c>
      <c r="E911" s="9" t="s">
        <v>5082</v>
      </c>
      <c r="F911" s="9">
        <v>10</v>
      </c>
      <c r="G911" s="9" t="s">
        <v>1972</v>
      </c>
      <c r="H911" s="9">
        <v>145</v>
      </c>
      <c r="I911" s="9" t="s">
        <v>5083</v>
      </c>
      <c r="J911" s="10" t="s">
        <v>524</v>
      </c>
      <c r="K911" s="13" t="s">
        <v>7209</v>
      </c>
    </row>
    <row r="912" spans="1:11" x14ac:dyDescent="0.25">
      <c r="A912" s="9" t="s">
        <v>418</v>
      </c>
      <c r="B912" s="9" t="s">
        <v>4595</v>
      </c>
      <c r="C912" s="9" t="s">
        <v>12</v>
      </c>
      <c r="D912" s="9">
        <v>15</v>
      </c>
      <c r="E912" s="9" t="s">
        <v>1516</v>
      </c>
      <c r="F912" s="9">
        <v>10</v>
      </c>
      <c r="G912" s="9" t="s">
        <v>709</v>
      </c>
      <c r="H912" s="9">
        <v>12</v>
      </c>
      <c r="I912" s="9" t="s">
        <v>4596</v>
      </c>
      <c r="J912" s="10" t="s">
        <v>422</v>
      </c>
      <c r="K912" s="13" t="s">
        <v>7209</v>
      </c>
    </row>
    <row r="913" spans="1:11" x14ac:dyDescent="0.25">
      <c r="A913" s="3" t="s">
        <v>418</v>
      </c>
      <c r="B913" s="3" t="s">
        <v>1124</v>
      </c>
      <c r="C913" s="3" t="s">
        <v>12</v>
      </c>
      <c r="D913" s="3">
        <v>15</v>
      </c>
      <c r="E913" s="3" t="s">
        <v>1125</v>
      </c>
      <c r="F913" s="3">
        <v>10</v>
      </c>
      <c r="G913" s="3" t="s">
        <v>1126</v>
      </c>
      <c r="H913" s="3">
        <v>65</v>
      </c>
      <c r="I913" s="3" t="s">
        <v>1127</v>
      </c>
      <c r="J913" s="4" t="s">
        <v>422</v>
      </c>
      <c r="K913" s="8" t="s">
        <v>7208</v>
      </c>
    </row>
    <row r="914" spans="1:11" x14ac:dyDescent="0.25">
      <c r="A914" s="1" t="s">
        <v>599</v>
      </c>
      <c r="B914" s="1" t="s">
        <v>2016</v>
      </c>
      <c r="C914" s="1" t="s">
        <v>2017</v>
      </c>
      <c r="D914" s="1">
        <v>15</v>
      </c>
      <c r="E914" s="1" t="s">
        <v>1125</v>
      </c>
      <c r="F914" s="1">
        <v>10</v>
      </c>
      <c r="G914" s="1" t="s">
        <v>965</v>
      </c>
      <c r="H914" s="1">
        <v>7</v>
      </c>
      <c r="I914" s="1" t="s">
        <v>39</v>
      </c>
      <c r="J914" s="2" t="s">
        <v>2018</v>
      </c>
      <c r="K914" s="8" t="s">
        <v>7208</v>
      </c>
    </row>
    <row r="915" spans="1:11" x14ac:dyDescent="0.25">
      <c r="A915" s="1" t="s">
        <v>1908</v>
      </c>
      <c r="B915" s="1" t="s">
        <v>1909</v>
      </c>
      <c r="C915" s="1" t="s">
        <v>385</v>
      </c>
      <c r="D915" s="1">
        <v>15.25</v>
      </c>
      <c r="E915" s="1" t="s">
        <v>1910</v>
      </c>
      <c r="F915" s="1">
        <v>10</v>
      </c>
      <c r="G915" s="1" t="s">
        <v>1911</v>
      </c>
      <c r="H915" s="1">
        <v>104</v>
      </c>
      <c r="I915" s="1" t="s">
        <v>1912</v>
      </c>
      <c r="J915" s="2" t="s">
        <v>661</v>
      </c>
      <c r="K915" s="8" t="s">
        <v>7208</v>
      </c>
    </row>
    <row r="916" spans="1:11" x14ac:dyDescent="0.25">
      <c r="A916" s="1" t="s">
        <v>2715</v>
      </c>
      <c r="B916" s="1" t="s">
        <v>2716</v>
      </c>
      <c r="C916" s="1" t="s">
        <v>12</v>
      </c>
      <c r="D916" s="1">
        <v>15.49</v>
      </c>
      <c r="E916" s="1" t="s">
        <v>332</v>
      </c>
      <c r="F916" s="1">
        <v>10</v>
      </c>
      <c r="G916" s="1" t="s">
        <v>2717</v>
      </c>
      <c r="H916" s="1">
        <v>22</v>
      </c>
      <c r="I916" s="1" t="s">
        <v>2718</v>
      </c>
      <c r="J916" s="2" t="s">
        <v>865</v>
      </c>
      <c r="K916" s="8" t="s">
        <v>7208</v>
      </c>
    </row>
    <row r="917" spans="1:11" x14ac:dyDescent="0.25">
      <c r="A917" s="3" t="s">
        <v>53</v>
      </c>
      <c r="B917" s="3" t="s">
        <v>331</v>
      </c>
      <c r="C917" s="3" t="s">
        <v>55</v>
      </c>
      <c r="D917" s="3">
        <v>15.49</v>
      </c>
      <c r="E917" s="3" t="s">
        <v>332</v>
      </c>
      <c r="F917" s="3">
        <v>10</v>
      </c>
      <c r="G917" s="3" t="s">
        <v>333</v>
      </c>
      <c r="H917" s="3">
        <v>1089</v>
      </c>
      <c r="I917" s="3" t="s">
        <v>334</v>
      </c>
      <c r="J917" s="4" t="s">
        <v>335</v>
      </c>
      <c r="K917" s="8" t="s">
        <v>7208</v>
      </c>
    </row>
    <row r="918" spans="1:11" x14ac:dyDescent="0.25">
      <c r="A918" s="9" t="s">
        <v>135</v>
      </c>
      <c r="B918" s="9" t="s">
        <v>3940</v>
      </c>
      <c r="C918" s="9" t="s">
        <v>516</v>
      </c>
      <c r="D918" s="9">
        <v>15.89</v>
      </c>
      <c r="E918" s="9" t="s">
        <v>517</v>
      </c>
      <c r="F918" s="9">
        <v>10</v>
      </c>
      <c r="G918" s="9" t="s">
        <v>3941</v>
      </c>
      <c r="H918" s="9">
        <v>17</v>
      </c>
      <c r="I918" s="9" t="s">
        <v>3942</v>
      </c>
      <c r="J918" s="10" t="s">
        <v>140</v>
      </c>
      <c r="K918" s="13" t="s">
        <v>7209</v>
      </c>
    </row>
    <row r="919" spans="1:11" x14ac:dyDescent="0.25">
      <c r="A919" s="3" t="s">
        <v>135</v>
      </c>
      <c r="B919" s="3" t="s">
        <v>515</v>
      </c>
      <c r="C919" s="3" t="s">
        <v>516</v>
      </c>
      <c r="D919" s="3">
        <v>15.89</v>
      </c>
      <c r="E919" s="3" t="s">
        <v>517</v>
      </c>
      <c r="F919" s="3">
        <v>10</v>
      </c>
      <c r="G919" s="3" t="s">
        <v>518</v>
      </c>
      <c r="H919" s="3">
        <v>434</v>
      </c>
      <c r="I919" s="3" t="s">
        <v>519</v>
      </c>
      <c r="J919" s="4" t="s">
        <v>140</v>
      </c>
      <c r="K919" s="8" t="s">
        <v>7208</v>
      </c>
    </row>
    <row r="920" spans="1:11" x14ac:dyDescent="0.25">
      <c r="A920" s="9" t="s">
        <v>4033</v>
      </c>
      <c r="B920" s="9" t="s">
        <v>5688</v>
      </c>
      <c r="C920" s="9" t="s">
        <v>5689</v>
      </c>
      <c r="D920" s="9">
        <v>15.95</v>
      </c>
      <c r="E920" s="9" t="s">
        <v>5690</v>
      </c>
      <c r="F920" s="9">
        <v>10</v>
      </c>
      <c r="G920" s="9" t="s">
        <v>5691</v>
      </c>
      <c r="H920" s="9">
        <v>257</v>
      </c>
      <c r="I920" s="9" t="s">
        <v>5692</v>
      </c>
      <c r="J920" s="10" t="s">
        <v>1413</v>
      </c>
      <c r="K920" s="13" t="s">
        <v>7209</v>
      </c>
    </row>
    <row r="921" spans="1:11" x14ac:dyDescent="0.25">
      <c r="A921" s="3" t="s">
        <v>383</v>
      </c>
      <c r="B921" s="3" t="s">
        <v>384</v>
      </c>
      <c r="C921" s="3" t="s">
        <v>385</v>
      </c>
      <c r="D921" s="3">
        <v>15.98</v>
      </c>
      <c r="E921" s="3" t="s">
        <v>386</v>
      </c>
      <c r="F921" s="3">
        <v>10</v>
      </c>
      <c r="G921" s="3" t="s">
        <v>387</v>
      </c>
      <c r="H921" s="3">
        <v>40</v>
      </c>
      <c r="I921" s="3" t="s">
        <v>388</v>
      </c>
      <c r="J921" s="4" t="s">
        <v>285</v>
      </c>
      <c r="K921" s="8" t="s">
        <v>7208</v>
      </c>
    </row>
    <row r="922" spans="1:11" x14ac:dyDescent="0.25">
      <c r="A922" s="11" t="s">
        <v>1891</v>
      </c>
      <c r="B922" s="11" t="s">
        <v>4918</v>
      </c>
      <c r="C922" s="11" t="s">
        <v>12</v>
      </c>
      <c r="D922" s="11">
        <v>15.99</v>
      </c>
      <c r="E922" s="11" t="s">
        <v>1129</v>
      </c>
      <c r="F922" s="11">
        <v>10</v>
      </c>
      <c r="G922" s="11" t="s">
        <v>4919</v>
      </c>
      <c r="H922" s="11">
        <v>655</v>
      </c>
      <c r="I922" s="11" t="s">
        <v>4920</v>
      </c>
      <c r="J922" s="12" t="s">
        <v>70</v>
      </c>
      <c r="K922" s="13" t="s">
        <v>7209</v>
      </c>
    </row>
    <row r="923" spans="1:11" x14ac:dyDescent="0.25">
      <c r="A923" s="3" t="s">
        <v>178</v>
      </c>
      <c r="B923" s="3" t="s">
        <v>2725</v>
      </c>
      <c r="C923" s="3" t="s">
        <v>55</v>
      </c>
      <c r="D923" s="3">
        <v>15.99</v>
      </c>
      <c r="E923" s="3" t="s">
        <v>1129</v>
      </c>
      <c r="F923" s="3">
        <v>10</v>
      </c>
      <c r="G923" s="3" t="s">
        <v>2726</v>
      </c>
      <c r="H923" s="3">
        <v>98</v>
      </c>
      <c r="I923" s="3" t="s">
        <v>2727</v>
      </c>
      <c r="J923" s="4" t="s">
        <v>70</v>
      </c>
      <c r="K923" s="8" t="s">
        <v>7208</v>
      </c>
    </row>
    <row r="924" spans="1:11" x14ac:dyDescent="0.25">
      <c r="A924" s="11" t="s">
        <v>135</v>
      </c>
      <c r="B924" s="11" t="s">
        <v>4803</v>
      </c>
      <c r="C924" s="11" t="s">
        <v>4804</v>
      </c>
      <c r="D924" s="11">
        <v>15.99</v>
      </c>
      <c r="E924" s="11" t="s">
        <v>1129</v>
      </c>
      <c r="F924" s="11">
        <v>10</v>
      </c>
      <c r="G924" s="11" t="s">
        <v>4805</v>
      </c>
      <c r="H924" s="11">
        <v>62</v>
      </c>
      <c r="I924" s="11" t="s">
        <v>4806</v>
      </c>
      <c r="J924" s="12" t="s">
        <v>422</v>
      </c>
      <c r="K924" s="13" t="s">
        <v>7209</v>
      </c>
    </row>
    <row r="925" spans="1:11" x14ac:dyDescent="0.25">
      <c r="A925" s="9" t="s">
        <v>135</v>
      </c>
      <c r="B925" s="9" t="s">
        <v>6905</v>
      </c>
      <c r="C925" s="9" t="s">
        <v>510</v>
      </c>
      <c r="D925" s="9">
        <v>15.99</v>
      </c>
      <c r="E925" s="9" t="s">
        <v>1129</v>
      </c>
      <c r="F925" s="9">
        <v>10</v>
      </c>
      <c r="G925" s="9" t="s">
        <v>2386</v>
      </c>
      <c r="H925" s="9">
        <v>81</v>
      </c>
      <c r="I925" s="9" t="s">
        <v>6906</v>
      </c>
      <c r="J925" s="10" t="s">
        <v>285</v>
      </c>
      <c r="K925" s="13" t="s">
        <v>7209</v>
      </c>
    </row>
    <row r="926" spans="1:11" x14ac:dyDescent="0.25">
      <c r="A926" s="9" t="s">
        <v>135</v>
      </c>
      <c r="B926" s="9" t="s">
        <v>5731</v>
      </c>
      <c r="C926" s="9" t="s">
        <v>510</v>
      </c>
      <c r="D926" s="9">
        <v>15.99</v>
      </c>
      <c r="E926" s="9" t="s">
        <v>1129</v>
      </c>
      <c r="F926" s="9">
        <v>10</v>
      </c>
      <c r="G926" s="9" t="s">
        <v>5732</v>
      </c>
      <c r="H926" s="9">
        <v>136</v>
      </c>
      <c r="I926" s="9" t="s">
        <v>5733</v>
      </c>
      <c r="J926" s="10" t="s">
        <v>285</v>
      </c>
      <c r="K926" s="13" t="s">
        <v>7209</v>
      </c>
    </row>
    <row r="927" spans="1:11" x14ac:dyDescent="0.25">
      <c r="A927" s="11" t="s">
        <v>135</v>
      </c>
      <c r="B927" s="11" t="s">
        <v>5358</v>
      </c>
      <c r="C927" s="11" t="s">
        <v>510</v>
      </c>
      <c r="D927" s="11">
        <v>15.99</v>
      </c>
      <c r="E927" s="11" t="s">
        <v>1129</v>
      </c>
      <c r="F927" s="11">
        <v>10</v>
      </c>
      <c r="G927" s="11" t="s">
        <v>1126</v>
      </c>
      <c r="H927" s="11">
        <v>65</v>
      </c>
      <c r="I927" s="11" t="s">
        <v>6396</v>
      </c>
      <c r="J927" s="12" t="s">
        <v>285</v>
      </c>
      <c r="K927" s="13" t="s">
        <v>7209</v>
      </c>
    </row>
    <row r="928" spans="1:11" x14ac:dyDescent="0.25">
      <c r="A928" s="11" t="s">
        <v>135</v>
      </c>
      <c r="B928" s="11" t="s">
        <v>6670</v>
      </c>
      <c r="C928" s="11" t="s">
        <v>510</v>
      </c>
      <c r="D928" s="11">
        <v>15.99</v>
      </c>
      <c r="E928" s="11" t="s">
        <v>1129</v>
      </c>
      <c r="F928" s="11">
        <v>10</v>
      </c>
      <c r="G928" s="11" t="s">
        <v>1734</v>
      </c>
      <c r="H928" s="11">
        <v>45</v>
      </c>
      <c r="I928" s="11" t="s">
        <v>6671</v>
      </c>
      <c r="J928" s="12" t="s">
        <v>285</v>
      </c>
      <c r="K928" s="13" t="s">
        <v>7209</v>
      </c>
    </row>
    <row r="929" spans="1:11" x14ac:dyDescent="0.25">
      <c r="A929" s="9" t="s">
        <v>3951</v>
      </c>
      <c r="B929" s="9" t="s">
        <v>3952</v>
      </c>
      <c r="C929" s="9" t="s">
        <v>510</v>
      </c>
      <c r="D929" s="9">
        <v>15.99</v>
      </c>
      <c r="E929" s="9" t="s">
        <v>1129</v>
      </c>
      <c r="F929" s="9">
        <v>10</v>
      </c>
      <c r="G929" s="9" t="s">
        <v>3953</v>
      </c>
      <c r="H929" s="9">
        <v>889</v>
      </c>
      <c r="I929" s="9" t="s">
        <v>3954</v>
      </c>
      <c r="J929" s="10" t="s">
        <v>1123</v>
      </c>
      <c r="K929" s="13" t="s">
        <v>7209</v>
      </c>
    </row>
    <row r="930" spans="1:11" x14ac:dyDescent="0.25">
      <c r="A930" s="9" t="s">
        <v>135</v>
      </c>
      <c r="B930" s="9" t="s">
        <v>4135</v>
      </c>
      <c r="C930" s="9" t="s">
        <v>510</v>
      </c>
      <c r="D930" s="9">
        <v>15.99</v>
      </c>
      <c r="E930" s="9" t="s">
        <v>1129</v>
      </c>
      <c r="F930" s="9">
        <v>10</v>
      </c>
      <c r="G930" s="9" t="s">
        <v>374</v>
      </c>
      <c r="H930" s="9">
        <v>14</v>
      </c>
      <c r="I930" s="9" t="s">
        <v>4337</v>
      </c>
      <c r="J930" s="10" t="s">
        <v>285</v>
      </c>
      <c r="K930" s="13" t="s">
        <v>7209</v>
      </c>
    </row>
    <row r="931" spans="1:11" x14ac:dyDescent="0.25">
      <c r="A931" s="9" t="s">
        <v>135</v>
      </c>
      <c r="B931" s="9" t="s">
        <v>4209</v>
      </c>
      <c r="C931" s="9" t="s">
        <v>510</v>
      </c>
      <c r="D931" s="9">
        <v>15.99</v>
      </c>
      <c r="E931" s="9" t="s">
        <v>1129</v>
      </c>
      <c r="F931" s="9">
        <v>10</v>
      </c>
      <c r="G931" s="9" t="s">
        <v>4210</v>
      </c>
      <c r="H931" s="9">
        <v>594</v>
      </c>
      <c r="I931" s="9" t="s">
        <v>4211</v>
      </c>
      <c r="J931" s="10" t="s">
        <v>285</v>
      </c>
      <c r="K931" s="13" t="s">
        <v>7209</v>
      </c>
    </row>
    <row r="932" spans="1:11" x14ac:dyDescent="0.25">
      <c r="A932" s="9" t="s">
        <v>135</v>
      </c>
      <c r="B932" s="9" t="s">
        <v>4209</v>
      </c>
      <c r="C932" s="9" t="s">
        <v>510</v>
      </c>
      <c r="D932" s="9">
        <v>15.99</v>
      </c>
      <c r="E932" s="9" t="s">
        <v>1129</v>
      </c>
      <c r="F932" s="9">
        <v>10</v>
      </c>
      <c r="G932" s="9" t="s">
        <v>965</v>
      </c>
      <c r="H932" s="9">
        <v>7</v>
      </c>
      <c r="I932" s="9" t="s">
        <v>4944</v>
      </c>
      <c r="J932" s="10" t="s">
        <v>285</v>
      </c>
      <c r="K932" s="13" t="s">
        <v>7209</v>
      </c>
    </row>
    <row r="933" spans="1:11" x14ac:dyDescent="0.25">
      <c r="A933" s="11" t="s">
        <v>525</v>
      </c>
      <c r="B933" s="11" t="s">
        <v>4896</v>
      </c>
      <c r="C933" s="11" t="s">
        <v>12</v>
      </c>
      <c r="D933" s="11">
        <v>15.99</v>
      </c>
      <c r="E933" s="11" t="s">
        <v>836</v>
      </c>
      <c r="F933" s="11">
        <v>10</v>
      </c>
      <c r="G933" s="11" t="s">
        <v>1677</v>
      </c>
      <c r="H933" s="11">
        <v>20</v>
      </c>
      <c r="I933" s="11" t="s">
        <v>39</v>
      </c>
      <c r="J933" s="12" t="s">
        <v>4897</v>
      </c>
      <c r="K933" s="13" t="s">
        <v>7209</v>
      </c>
    </row>
    <row r="934" spans="1:11" x14ac:dyDescent="0.25">
      <c r="A934" s="11" t="s">
        <v>10</v>
      </c>
      <c r="B934" s="11" t="s">
        <v>5476</v>
      </c>
      <c r="C934" s="11" t="s">
        <v>55</v>
      </c>
      <c r="D934" s="11">
        <v>153</v>
      </c>
      <c r="E934" s="11" t="s">
        <v>5477</v>
      </c>
      <c r="F934" s="11">
        <v>10</v>
      </c>
      <c r="G934" s="11" t="s">
        <v>2120</v>
      </c>
      <c r="H934" s="11">
        <v>23</v>
      </c>
      <c r="I934" s="11" t="s">
        <v>5478</v>
      </c>
      <c r="J934" s="12" t="s">
        <v>2063</v>
      </c>
      <c r="K934" s="13" t="s">
        <v>7209</v>
      </c>
    </row>
    <row r="935" spans="1:11" x14ac:dyDescent="0.25">
      <c r="A935" s="11" t="s">
        <v>152</v>
      </c>
      <c r="B935" s="11" t="s">
        <v>5462</v>
      </c>
      <c r="C935" s="11" t="s">
        <v>104</v>
      </c>
      <c r="D935" s="11">
        <v>155.65</v>
      </c>
      <c r="E935" s="11" t="s">
        <v>5463</v>
      </c>
      <c r="F935" s="11">
        <v>10</v>
      </c>
      <c r="G935" s="11" t="s">
        <v>5464</v>
      </c>
      <c r="H935" s="11">
        <v>593</v>
      </c>
      <c r="I935" s="11" t="s">
        <v>5465</v>
      </c>
      <c r="J935" s="12" t="s">
        <v>96</v>
      </c>
      <c r="K935" s="13" t="s">
        <v>7209</v>
      </c>
    </row>
    <row r="936" spans="1:11" x14ac:dyDescent="0.25">
      <c r="A936" s="11" t="s">
        <v>4345</v>
      </c>
      <c r="B936" s="11" t="s">
        <v>4439</v>
      </c>
      <c r="C936" s="11" t="s">
        <v>12</v>
      </c>
      <c r="D936" s="11">
        <v>159.99</v>
      </c>
      <c r="E936" s="11" t="s">
        <v>4440</v>
      </c>
      <c r="F936" s="11">
        <v>10</v>
      </c>
      <c r="G936" s="11" t="s">
        <v>3368</v>
      </c>
      <c r="H936" s="11">
        <v>160</v>
      </c>
      <c r="I936" s="11" t="s">
        <v>4441</v>
      </c>
      <c r="J936" s="12" t="s">
        <v>318</v>
      </c>
      <c r="K936" s="13" t="s">
        <v>7209</v>
      </c>
    </row>
    <row r="937" spans="1:11" x14ac:dyDescent="0.25">
      <c r="A937" s="9" t="s">
        <v>200</v>
      </c>
      <c r="B937" s="9" t="s">
        <v>4228</v>
      </c>
      <c r="C937" s="9" t="s">
        <v>657</v>
      </c>
      <c r="D937" s="9">
        <v>159.99</v>
      </c>
      <c r="E937" s="9" t="s">
        <v>4229</v>
      </c>
      <c r="F937" s="9">
        <v>10</v>
      </c>
      <c r="G937" s="9" t="s">
        <v>942</v>
      </c>
      <c r="H937" s="9">
        <v>30</v>
      </c>
      <c r="I937" s="9" t="s">
        <v>4230</v>
      </c>
      <c r="J937" s="10" t="s">
        <v>1161</v>
      </c>
      <c r="K937" s="13" t="s">
        <v>7209</v>
      </c>
    </row>
    <row r="938" spans="1:11" x14ac:dyDescent="0.25">
      <c r="A938" s="9" t="s">
        <v>117</v>
      </c>
      <c r="B938" s="9" t="s">
        <v>4881</v>
      </c>
      <c r="C938" s="9" t="s">
        <v>4882</v>
      </c>
      <c r="D938" s="9">
        <v>16</v>
      </c>
      <c r="E938" s="9" t="s">
        <v>4883</v>
      </c>
      <c r="F938" s="9">
        <v>10</v>
      </c>
      <c r="G938" s="9" t="s">
        <v>4884</v>
      </c>
      <c r="H938" s="9">
        <v>41</v>
      </c>
      <c r="I938" s="9" t="s">
        <v>39</v>
      </c>
      <c r="J938" s="10" t="s">
        <v>122</v>
      </c>
      <c r="K938" s="13" t="s">
        <v>7209</v>
      </c>
    </row>
    <row r="939" spans="1:11" x14ac:dyDescent="0.25">
      <c r="A939" s="3" t="s">
        <v>834</v>
      </c>
      <c r="B939" s="3" t="s">
        <v>2413</v>
      </c>
      <c r="C939" s="3" t="s">
        <v>55</v>
      </c>
      <c r="D939" s="3">
        <v>16.2</v>
      </c>
      <c r="E939" s="3" t="s">
        <v>2414</v>
      </c>
      <c r="F939" s="3">
        <v>10</v>
      </c>
      <c r="G939" s="3" t="s">
        <v>2415</v>
      </c>
      <c r="H939" s="3">
        <v>2472</v>
      </c>
      <c r="I939" s="3" t="s">
        <v>2416</v>
      </c>
      <c r="J939" s="4" t="s">
        <v>2417</v>
      </c>
      <c r="K939" s="8" t="s">
        <v>7208</v>
      </c>
    </row>
    <row r="940" spans="1:11" x14ac:dyDescent="0.25">
      <c r="A940" s="3" t="s">
        <v>244</v>
      </c>
      <c r="B940" s="3" t="s">
        <v>340</v>
      </c>
      <c r="C940" s="3" t="s">
        <v>341</v>
      </c>
      <c r="D940" s="3">
        <v>16.260000000000002</v>
      </c>
      <c r="E940" s="3" t="s">
        <v>342</v>
      </c>
      <c r="F940" s="3">
        <v>10</v>
      </c>
      <c r="G940" s="3" t="s">
        <v>343</v>
      </c>
      <c r="H940" s="3">
        <v>110</v>
      </c>
      <c r="I940" s="3" t="s">
        <v>344</v>
      </c>
      <c r="J940" s="4" t="s">
        <v>96</v>
      </c>
      <c r="K940" s="8" t="s">
        <v>7208</v>
      </c>
    </row>
    <row r="941" spans="1:11" x14ac:dyDescent="0.25">
      <c r="A941" s="9" t="s">
        <v>2266</v>
      </c>
      <c r="B941" s="9" t="s">
        <v>7006</v>
      </c>
      <c r="C941" s="9" t="s">
        <v>55</v>
      </c>
      <c r="D941" s="9">
        <v>16.48</v>
      </c>
      <c r="E941" s="9" t="s">
        <v>5525</v>
      </c>
      <c r="F941" s="9">
        <v>10</v>
      </c>
      <c r="G941" s="9" t="s">
        <v>2362</v>
      </c>
      <c r="H941" s="9">
        <v>24</v>
      </c>
      <c r="I941" s="9" t="s">
        <v>7007</v>
      </c>
      <c r="J941" s="10" t="s">
        <v>5143</v>
      </c>
      <c r="K941" s="13" t="s">
        <v>7209</v>
      </c>
    </row>
    <row r="942" spans="1:11" x14ac:dyDescent="0.25">
      <c r="A942" s="9" t="s">
        <v>1829</v>
      </c>
      <c r="B942" s="9" t="s">
        <v>5524</v>
      </c>
      <c r="C942" s="9" t="s">
        <v>55</v>
      </c>
      <c r="D942" s="9">
        <v>16.48</v>
      </c>
      <c r="E942" s="9" t="s">
        <v>5525</v>
      </c>
      <c r="F942" s="9">
        <v>10</v>
      </c>
      <c r="G942" s="9" t="s">
        <v>1358</v>
      </c>
      <c r="H942" s="9">
        <v>16</v>
      </c>
      <c r="I942" s="9" t="s">
        <v>5526</v>
      </c>
      <c r="J942" s="10" t="s">
        <v>5143</v>
      </c>
      <c r="K942" s="13" t="s">
        <v>7209</v>
      </c>
    </row>
    <row r="943" spans="1:11" x14ac:dyDescent="0.25">
      <c r="A943" s="11" t="s">
        <v>6144</v>
      </c>
      <c r="B943" s="11" t="s">
        <v>6145</v>
      </c>
      <c r="C943" s="11" t="s">
        <v>12</v>
      </c>
      <c r="D943" s="11">
        <v>16.489999999999998</v>
      </c>
      <c r="E943" s="11" t="s">
        <v>6146</v>
      </c>
      <c r="F943" s="11">
        <v>10</v>
      </c>
      <c r="G943" s="11" t="s">
        <v>74</v>
      </c>
      <c r="H943" s="11">
        <v>77</v>
      </c>
      <c r="I943" s="11" t="s">
        <v>6147</v>
      </c>
      <c r="J943" s="12" t="s">
        <v>318</v>
      </c>
      <c r="K943" s="13" t="s">
        <v>7209</v>
      </c>
    </row>
    <row r="944" spans="1:11" x14ac:dyDescent="0.25">
      <c r="A944" s="3" t="s">
        <v>1302</v>
      </c>
      <c r="B944" s="3" t="s">
        <v>3771</v>
      </c>
      <c r="C944" s="3" t="s">
        <v>2612</v>
      </c>
      <c r="D944" s="3">
        <v>16.89</v>
      </c>
      <c r="E944" s="3" t="s">
        <v>3613</v>
      </c>
      <c r="F944" s="3">
        <v>10</v>
      </c>
      <c r="G944" s="3" t="s">
        <v>3772</v>
      </c>
      <c r="H944" s="3">
        <v>179</v>
      </c>
      <c r="I944" s="3" t="s">
        <v>3773</v>
      </c>
      <c r="J944" s="4" t="s">
        <v>1307</v>
      </c>
      <c r="K944" s="8" t="s">
        <v>7208</v>
      </c>
    </row>
    <row r="945" spans="1:11" x14ac:dyDescent="0.25">
      <c r="A945" s="3" t="s">
        <v>1302</v>
      </c>
      <c r="B945" s="3" t="s">
        <v>3612</v>
      </c>
      <c r="C945" s="3" t="s">
        <v>510</v>
      </c>
      <c r="D945" s="3">
        <v>16.89</v>
      </c>
      <c r="E945" s="3" t="s">
        <v>3613</v>
      </c>
      <c r="F945" s="3">
        <v>10</v>
      </c>
      <c r="G945" s="3" t="s">
        <v>3614</v>
      </c>
      <c r="H945" s="3">
        <v>177</v>
      </c>
      <c r="I945" s="3" t="s">
        <v>3615</v>
      </c>
      <c r="J945" s="4" t="s">
        <v>1307</v>
      </c>
      <c r="K945" s="8" t="s">
        <v>7208</v>
      </c>
    </row>
    <row r="946" spans="1:11" x14ac:dyDescent="0.25">
      <c r="A946" s="1" t="s">
        <v>1302</v>
      </c>
      <c r="B946" s="1" t="s">
        <v>1303</v>
      </c>
      <c r="C946" s="1" t="s">
        <v>12</v>
      </c>
      <c r="D946" s="1">
        <v>16.89</v>
      </c>
      <c r="E946" s="1" t="s">
        <v>1304</v>
      </c>
      <c r="F946" s="1">
        <v>10</v>
      </c>
      <c r="G946" s="1" t="s">
        <v>1305</v>
      </c>
      <c r="H946" s="1">
        <v>551</v>
      </c>
      <c r="I946" s="1" t="s">
        <v>1306</v>
      </c>
      <c r="J946" s="2" t="s">
        <v>1307</v>
      </c>
      <c r="K946" s="8" t="s">
        <v>7208</v>
      </c>
    </row>
    <row r="947" spans="1:11" x14ac:dyDescent="0.25">
      <c r="A947" s="11" t="s">
        <v>65</v>
      </c>
      <c r="B947" s="11" t="s">
        <v>6631</v>
      </c>
      <c r="C947" s="11" t="s">
        <v>12</v>
      </c>
      <c r="D947" s="11">
        <v>16.899999999999999</v>
      </c>
      <c r="E947" s="11" t="s">
        <v>6632</v>
      </c>
      <c r="F947" s="11">
        <v>10</v>
      </c>
      <c r="G947" s="11" t="s">
        <v>6633</v>
      </c>
      <c r="H947" s="11">
        <v>127</v>
      </c>
      <c r="I947" s="11" t="s">
        <v>6634</v>
      </c>
      <c r="J947" s="12" t="s">
        <v>177</v>
      </c>
      <c r="K947" s="13" t="s">
        <v>7209</v>
      </c>
    </row>
    <row r="948" spans="1:11" x14ac:dyDescent="0.25">
      <c r="A948" s="1" t="s">
        <v>1302</v>
      </c>
      <c r="B948" s="1" t="s">
        <v>3558</v>
      </c>
      <c r="C948" s="1" t="s">
        <v>385</v>
      </c>
      <c r="D948" s="1">
        <v>16.95</v>
      </c>
      <c r="E948" s="1" t="s">
        <v>1057</v>
      </c>
      <c r="F948" s="1">
        <v>10</v>
      </c>
      <c r="G948" s="1" t="s">
        <v>3559</v>
      </c>
      <c r="H948" s="1">
        <v>90</v>
      </c>
      <c r="I948" s="1" t="s">
        <v>3560</v>
      </c>
      <c r="J948" s="2" t="s">
        <v>3561</v>
      </c>
      <c r="K948" s="8" t="s">
        <v>7208</v>
      </c>
    </row>
    <row r="949" spans="1:11" x14ac:dyDescent="0.25">
      <c r="A949" s="3" t="s">
        <v>91</v>
      </c>
      <c r="B949" s="3" t="s">
        <v>1056</v>
      </c>
      <c r="C949" s="3" t="s">
        <v>12</v>
      </c>
      <c r="D949" s="3">
        <v>16.95</v>
      </c>
      <c r="E949" s="3" t="s">
        <v>1057</v>
      </c>
      <c r="F949" s="3">
        <v>10</v>
      </c>
      <c r="G949" s="3" t="s">
        <v>774</v>
      </c>
      <c r="H949" s="3">
        <v>15</v>
      </c>
      <c r="I949" s="3" t="s">
        <v>1058</v>
      </c>
      <c r="J949" s="4" t="s">
        <v>1059</v>
      </c>
      <c r="K949" s="8" t="s">
        <v>7208</v>
      </c>
    </row>
    <row r="950" spans="1:11" x14ac:dyDescent="0.25">
      <c r="A950" s="9" t="s">
        <v>71</v>
      </c>
      <c r="B950" s="9" t="s">
        <v>6883</v>
      </c>
      <c r="C950" s="9" t="s">
        <v>55</v>
      </c>
      <c r="D950" s="9">
        <v>16.95</v>
      </c>
      <c r="E950" s="9" t="s">
        <v>1057</v>
      </c>
      <c r="F950" s="9">
        <v>10</v>
      </c>
      <c r="G950" s="9" t="s">
        <v>850</v>
      </c>
      <c r="H950" s="9">
        <v>69</v>
      </c>
      <c r="I950" s="9" t="s">
        <v>6884</v>
      </c>
      <c r="J950" s="10" t="s">
        <v>2864</v>
      </c>
      <c r="K950" s="13" t="s">
        <v>7209</v>
      </c>
    </row>
    <row r="951" spans="1:11" x14ac:dyDescent="0.25">
      <c r="A951" s="9" t="s">
        <v>3687</v>
      </c>
      <c r="B951" s="9" t="s">
        <v>5233</v>
      </c>
      <c r="C951" s="9" t="s">
        <v>12</v>
      </c>
      <c r="D951" s="9">
        <v>16.97</v>
      </c>
      <c r="E951" s="9" t="s">
        <v>5234</v>
      </c>
      <c r="F951" s="9">
        <v>10</v>
      </c>
      <c r="G951" s="9" t="s">
        <v>1358</v>
      </c>
      <c r="H951" s="9">
        <v>16</v>
      </c>
      <c r="I951" s="9" t="s">
        <v>5235</v>
      </c>
      <c r="J951" s="10" t="s">
        <v>5236</v>
      </c>
      <c r="K951" s="13" t="s">
        <v>7209</v>
      </c>
    </row>
    <row r="952" spans="1:11" x14ac:dyDescent="0.25">
      <c r="A952" s="3" t="s">
        <v>383</v>
      </c>
      <c r="B952" s="3" t="s">
        <v>1649</v>
      </c>
      <c r="C952" s="3" t="s">
        <v>385</v>
      </c>
      <c r="D952" s="3">
        <v>16.98</v>
      </c>
      <c r="E952" s="3" t="s">
        <v>3183</v>
      </c>
      <c r="F952" s="3">
        <v>10</v>
      </c>
      <c r="G952" s="3" t="s">
        <v>3184</v>
      </c>
      <c r="H952" s="3">
        <v>27</v>
      </c>
      <c r="I952" s="3" t="s">
        <v>3185</v>
      </c>
      <c r="J952" s="4" t="s">
        <v>285</v>
      </c>
      <c r="K952" s="8" t="s">
        <v>7208</v>
      </c>
    </row>
    <row r="953" spans="1:11" x14ac:dyDescent="0.25">
      <c r="A953" s="3" t="s">
        <v>383</v>
      </c>
      <c r="B953" s="3" t="s">
        <v>3628</v>
      </c>
      <c r="C953" s="3" t="s">
        <v>385</v>
      </c>
      <c r="D953" s="3">
        <v>16.989999999999998</v>
      </c>
      <c r="E953" s="3" t="s">
        <v>2764</v>
      </c>
      <c r="F953" s="3">
        <v>10</v>
      </c>
      <c r="G953" s="3" t="s">
        <v>3629</v>
      </c>
      <c r="H953" s="3">
        <v>39</v>
      </c>
      <c r="I953" s="3" t="s">
        <v>3630</v>
      </c>
      <c r="J953" s="4" t="s">
        <v>1218</v>
      </c>
      <c r="K953" s="8" t="s">
        <v>7208</v>
      </c>
    </row>
    <row r="954" spans="1:11" x14ac:dyDescent="0.25">
      <c r="A954" s="9" t="s">
        <v>135</v>
      </c>
      <c r="B954" s="9" t="s">
        <v>5390</v>
      </c>
      <c r="C954" s="9" t="s">
        <v>12</v>
      </c>
      <c r="D954" s="9">
        <v>16.989999999999998</v>
      </c>
      <c r="E954" s="9" t="s">
        <v>2764</v>
      </c>
      <c r="F954" s="9">
        <v>10</v>
      </c>
      <c r="G954" s="9" t="s">
        <v>2717</v>
      </c>
      <c r="H954" s="9">
        <v>22</v>
      </c>
      <c r="I954" s="9" t="s">
        <v>5391</v>
      </c>
      <c r="J954" s="10" t="s">
        <v>3295</v>
      </c>
      <c r="K954" s="13" t="s">
        <v>7209</v>
      </c>
    </row>
    <row r="955" spans="1:11" x14ac:dyDescent="0.25">
      <c r="A955" s="3" t="s">
        <v>525</v>
      </c>
      <c r="B955" s="3" t="s">
        <v>2763</v>
      </c>
      <c r="C955" s="3" t="s">
        <v>12</v>
      </c>
      <c r="D955" s="3">
        <v>16.989999999999998</v>
      </c>
      <c r="E955" s="3" t="s">
        <v>2764</v>
      </c>
      <c r="F955" s="3">
        <v>10</v>
      </c>
      <c r="G955" s="3" t="s">
        <v>2765</v>
      </c>
      <c r="H955" s="3">
        <v>111</v>
      </c>
      <c r="I955" s="3" t="s">
        <v>2766</v>
      </c>
      <c r="J955" s="4" t="s">
        <v>2767</v>
      </c>
      <c r="K955" s="8" t="s">
        <v>7208</v>
      </c>
    </row>
    <row r="956" spans="1:11" x14ac:dyDescent="0.25">
      <c r="A956" s="9" t="s">
        <v>135</v>
      </c>
      <c r="B956" s="9" t="s">
        <v>4221</v>
      </c>
      <c r="C956" s="9" t="s">
        <v>510</v>
      </c>
      <c r="D956" s="9">
        <v>16.989999999999998</v>
      </c>
      <c r="E956" s="9" t="s">
        <v>2764</v>
      </c>
      <c r="F956" s="9">
        <v>10</v>
      </c>
      <c r="G956" s="9" t="s">
        <v>4222</v>
      </c>
      <c r="H956" s="9">
        <v>404</v>
      </c>
      <c r="I956" s="9" t="s">
        <v>4223</v>
      </c>
      <c r="J956" s="10" t="s">
        <v>514</v>
      </c>
      <c r="K956" s="13" t="s">
        <v>7209</v>
      </c>
    </row>
    <row r="957" spans="1:11" x14ac:dyDescent="0.25">
      <c r="A957" s="11" t="s">
        <v>4358</v>
      </c>
      <c r="B957" s="11" t="s">
        <v>6072</v>
      </c>
      <c r="C957" s="11" t="s">
        <v>55</v>
      </c>
      <c r="D957" s="11">
        <v>16.989999999999998</v>
      </c>
      <c r="E957" s="11" t="s">
        <v>3766</v>
      </c>
      <c r="F957" s="11">
        <v>10</v>
      </c>
      <c r="G957" s="11" t="s">
        <v>1684</v>
      </c>
      <c r="H957" s="11">
        <v>28</v>
      </c>
      <c r="I957" s="11" t="s">
        <v>6073</v>
      </c>
      <c r="J957" s="12" t="s">
        <v>4583</v>
      </c>
      <c r="K957" s="13" t="s">
        <v>7209</v>
      </c>
    </row>
    <row r="958" spans="1:11" x14ac:dyDescent="0.25">
      <c r="A958" s="11" t="s">
        <v>135</v>
      </c>
      <c r="B958" s="11" t="s">
        <v>6228</v>
      </c>
      <c r="C958" s="11" t="s">
        <v>510</v>
      </c>
      <c r="D958" s="11">
        <v>16.989999999999998</v>
      </c>
      <c r="E958" s="11" t="s">
        <v>3766</v>
      </c>
      <c r="F958" s="11">
        <v>10</v>
      </c>
      <c r="G958" s="11" t="s">
        <v>6229</v>
      </c>
      <c r="H958" s="11">
        <v>84</v>
      </c>
      <c r="I958" s="11" t="s">
        <v>6230</v>
      </c>
      <c r="J958" s="12" t="s">
        <v>6231</v>
      </c>
      <c r="K958" s="13" t="s">
        <v>7209</v>
      </c>
    </row>
    <row r="959" spans="1:11" x14ac:dyDescent="0.25">
      <c r="A959" s="3" t="s">
        <v>231</v>
      </c>
      <c r="B959" s="3" t="s">
        <v>3765</v>
      </c>
      <c r="C959" s="3" t="s">
        <v>510</v>
      </c>
      <c r="D959" s="3">
        <v>16.989999999999998</v>
      </c>
      <c r="E959" s="3" t="s">
        <v>3766</v>
      </c>
      <c r="F959" s="3">
        <v>10</v>
      </c>
      <c r="G959" s="3" t="s">
        <v>374</v>
      </c>
      <c r="H959" s="3">
        <v>14</v>
      </c>
      <c r="I959" s="3" t="s">
        <v>3767</v>
      </c>
      <c r="J959" s="4" t="s">
        <v>524</v>
      </c>
      <c r="K959" s="8" t="s">
        <v>7208</v>
      </c>
    </row>
    <row r="960" spans="1:11" x14ac:dyDescent="0.25">
      <c r="A960" s="11" t="s">
        <v>4345</v>
      </c>
      <c r="B960" s="11" t="s">
        <v>4346</v>
      </c>
      <c r="C960" s="11" t="s">
        <v>212</v>
      </c>
      <c r="D960" s="11">
        <v>161.99</v>
      </c>
      <c r="E960" s="11" t="s">
        <v>4347</v>
      </c>
      <c r="F960" s="11">
        <v>10</v>
      </c>
      <c r="G960" s="11" t="s">
        <v>4348</v>
      </c>
      <c r="H960" s="11">
        <v>129</v>
      </c>
      <c r="I960" s="11" t="s">
        <v>4349</v>
      </c>
      <c r="J960" s="12" t="s">
        <v>318</v>
      </c>
      <c r="K960" s="13" t="s">
        <v>7209</v>
      </c>
    </row>
    <row r="961" spans="1:11" x14ac:dyDescent="0.25">
      <c r="A961" s="11" t="s">
        <v>6998</v>
      </c>
      <c r="B961" s="11" t="s">
        <v>6999</v>
      </c>
      <c r="C961" s="11" t="s">
        <v>12</v>
      </c>
      <c r="D961" s="11">
        <v>166.18</v>
      </c>
      <c r="E961" s="11" t="s">
        <v>7000</v>
      </c>
      <c r="F961" s="11">
        <v>10</v>
      </c>
      <c r="G961" s="11" t="s">
        <v>2761</v>
      </c>
      <c r="H961" s="11">
        <v>78</v>
      </c>
      <c r="I961" s="11" t="s">
        <v>7001</v>
      </c>
      <c r="J961" s="12" t="s">
        <v>177</v>
      </c>
      <c r="K961" s="13" t="s">
        <v>7209</v>
      </c>
    </row>
    <row r="962" spans="1:11" x14ac:dyDescent="0.25">
      <c r="A962" s="11" t="s">
        <v>65</v>
      </c>
      <c r="B962" s="11" t="s">
        <v>6645</v>
      </c>
      <c r="C962" s="11" t="s">
        <v>12</v>
      </c>
      <c r="D962" s="11">
        <v>17.18</v>
      </c>
      <c r="E962" s="11" t="s">
        <v>6646</v>
      </c>
      <c r="F962" s="11">
        <v>10</v>
      </c>
      <c r="G962" s="11" t="s">
        <v>1126</v>
      </c>
      <c r="H962" s="11">
        <v>65</v>
      </c>
      <c r="I962" s="11" t="s">
        <v>6647</v>
      </c>
      <c r="J962" s="12" t="s">
        <v>177</v>
      </c>
      <c r="K962" s="13" t="s">
        <v>7209</v>
      </c>
    </row>
    <row r="963" spans="1:11" x14ac:dyDescent="0.25">
      <c r="A963" s="11" t="s">
        <v>1190</v>
      </c>
      <c r="B963" s="11" t="s">
        <v>5392</v>
      </c>
      <c r="C963" s="11" t="s">
        <v>55</v>
      </c>
      <c r="D963" s="11">
        <v>17.34</v>
      </c>
      <c r="E963" s="11" t="s">
        <v>5393</v>
      </c>
      <c r="F963" s="11">
        <v>10</v>
      </c>
      <c r="G963" s="11" t="s">
        <v>5394</v>
      </c>
      <c r="H963" s="11">
        <v>460</v>
      </c>
      <c r="I963" s="11" t="s">
        <v>5395</v>
      </c>
      <c r="J963" s="12" t="s">
        <v>177</v>
      </c>
      <c r="K963" s="13" t="s">
        <v>7209</v>
      </c>
    </row>
    <row r="964" spans="1:11" x14ac:dyDescent="0.25">
      <c r="A964" s="11" t="s">
        <v>1067</v>
      </c>
      <c r="B964" s="11" t="s">
        <v>7204</v>
      </c>
      <c r="C964" s="11" t="s">
        <v>7205</v>
      </c>
      <c r="D964" s="11">
        <v>17.489999999999998</v>
      </c>
      <c r="E964" s="11" t="s">
        <v>1532</v>
      </c>
      <c r="F964" s="11">
        <v>10</v>
      </c>
      <c r="G964" s="11" t="s">
        <v>2362</v>
      </c>
      <c r="H964" s="11">
        <v>24</v>
      </c>
      <c r="I964" s="11" t="s">
        <v>7206</v>
      </c>
      <c r="J964" s="12" t="s">
        <v>335</v>
      </c>
      <c r="K964" s="13" t="s">
        <v>7209</v>
      </c>
    </row>
    <row r="965" spans="1:11" x14ac:dyDescent="0.25">
      <c r="A965" s="1" t="s">
        <v>626</v>
      </c>
      <c r="B965" s="1" t="s">
        <v>1520</v>
      </c>
      <c r="C965" s="1" t="s">
        <v>12</v>
      </c>
      <c r="D965" s="1">
        <v>17.52</v>
      </c>
      <c r="E965" s="1" t="s">
        <v>1521</v>
      </c>
      <c r="F965" s="1">
        <v>10</v>
      </c>
      <c r="G965" s="1" t="s">
        <v>1522</v>
      </c>
      <c r="H965" s="1">
        <v>1692</v>
      </c>
      <c r="I965" s="1" t="s">
        <v>1523</v>
      </c>
      <c r="J965" s="2" t="s">
        <v>177</v>
      </c>
      <c r="K965" s="8" t="s">
        <v>7208</v>
      </c>
    </row>
    <row r="966" spans="1:11" x14ac:dyDescent="0.25">
      <c r="A966" s="3" t="s">
        <v>3207</v>
      </c>
      <c r="B966" s="3" t="s">
        <v>3208</v>
      </c>
      <c r="C966" s="3" t="s">
        <v>12</v>
      </c>
      <c r="D966" s="3">
        <v>17.89</v>
      </c>
      <c r="E966" s="3" t="s">
        <v>3209</v>
      </c>
      <c r="F966" s="3">
        <v>10</v>
      </c>
      <c r="G966" s="3" t="s">
        <v>3210</v>
      </c>
      <c r="H966" s="3">
        <v>360</v>
      </c>
      <c r="I966" s="3" t="s">
        <v>3211</v>
      </c>
      <c r="J966" s="4" t="s">
        <v>1307</v>
      </c>
      <c r="K966" s="8" t="s">
        <v>7208</v>
      </c>
    </row>
    <row r="967" spans="1:11" x14ac:dyDescent="0.25">
      <c r="A967" s="11" t="s">
        <v>5155</v>
      </c>
      <c r="B967" s="11" t="s">
        <v>5156</v>
      </c>
      <c r="C967" s="11" t="s">
        <v>385</v>
      </c>
      <c r="D967" s="11">
        <v>17.89</v>
      </c>
      <c r="E967" s="11" t="s">
        <v>629</v>
      </c>
      <c r="F967" s="11">
        <v>10</v>
      </c>
      <c r="G967" s="11" t="s">
        <v>5157</v>
      </c>
      <c r="H967" s="11">
        <v>2256</v>
      </c>
      <c r="I967" s="11" t="s">
        <v>5158</v>
      </c>
      <c r="J967" s="12" t="s">
        <v>271</v>
      </c>
      <c r="K967" s="13" t="s">
        <v>7209</v>
      </c>
    </row>
    <row r="968" spans="1:11" x14ac:dyDescent="0.25">
      <c r="A968" s="1" t="s">
        <v>231</v>
      </c>
      <c r="B968" s="1" t="s">
        <v>232</v>
      </c>
      <c r="C968" s="1" t="s">
        <v>233</v>
      </c>
      <c r="D968" s="1">
        <v>17.899999999999999</v>
      </c>
      <c r="E968" s="1" t="s">
        <v>234</v>
      </c>
      <c r="F968" s="1">
        <v>10</v>
      </c>
      <c r="G968" s="1" t="s">
        <v>235</v>
      </c>
      <c r="H968" s="1">
        <v>4</v>
      </c>
      <c r="I968" s="1" t="s">
        <v>236</v>
      </c>
      <c r="J968" s="2" t="s">
        <v>237</v>
      </c>
      <c r="K968" s="8" t="s">
        <v>7208</v>
      </c>
    </row>
    <row r="969" spans="1:11" x14ac:dyDescent="0.25">
      <c r="A969" s="9" t="s">
        <v>1334</v>
      </c>
      <c r="B969" s="9" t="s">
        <v>4579</v>
      </c>
      <c r="C969" s="9" t="s">
        <v>55</v>
      </c>
      <c r="D969" s="9">
        <v>17.95</v>
      </c>
      <c r="E969" s="9" t="s">
        <v>4580</v>
      </c>
      <c r="F969" s="9">
        <v>10</v>
      </c>
      <c r="G969" s="9" t="s">
        <v>4581</v>
      </c>
      <c r="H969" s="9">
        <v>75</v>
      </c>
      <c r="I969" s="9" t="s">
        <v>4582</v>
      </c>
      <c r="J969" s="10" t="s">
        <v>4583</v>
      </c>
      <c r="K969" s="13" t="s">
        <v>7209</v>
      </c>
    </row>
    <row r="970" spans="1:11" x14ac:dyDescent="0.25">
      <c r="A970" s="11" t="s">
        <v>508</v>
      </c>
      <c r="B970" s="11" t="s">
        <v>5867</v>
      </c>
      <c r="C970" s="11" t="s">
        <v>12</v>
      </c>
      <c r="D970" s="11">
        <v>17.98</v>
      </c>
      <c r="E970" s="11" t="s">
        <v>5141</v>
      </c>
      <c r="F970" s="11">
        <v>10</v>
      </c>
      <c r="G970" s="11" t="s">
        <v>387</v>
      </c>
      <c r="H970" s="11">
        <v>40</v>
      </c>
      <c r="I970" s="11" t="s">
        <v>5868</v>
      </c>
      <c r="J970" s="12" t="s">
        <v>5143</v>
      </c>
      <c r="K970" s="13" t="s">
        <v>7209</v>
      </c>
    </row>
    <row r="971" spans="1:11" x14ac:dyDescent="0.25">
      <c r="A971" s="11" t="s">
        <v>5387</v>
      </c>
      <c r="B971" s="11" t="s">
        <v>5388</v>
      </c>
      <c r="C971" s="11" t="s">
        <v>12</v>
      </c>
      <c r="D971" s="11">
        <v>17.98</v>
      </c>
      <c r="E971" s="11" t="s">
        <v>5141</v>
      </c>
      <c r="F971" s="11">
        <v>10</v>
      </c>
      <c r="G971" s="11" t="s">
        <v>709</v>
      </c>
      <c r="H971" s="11">
        <v>12</v>
      </c>
      <c r="I971" s="11" t="s">
        <v>5389</v>
      </c>
      <c r="J971" s="12" t="s">
        <v>5143</v>
      </c>
      <c r="K971" s="13" t="s">
        <v>7209</v>
      </c>
    </row>
    <row r="972" spans="1:11" x14ac:dyDescent="0.25">
      <c r="A972" s="9" t="s">
        <v>1829</v>
      </c>
      <c r="B972" s="9" t="s">
        <v>5302</v>
      </c>
      <c r="C972" s="9" t="s">
        <v>12</v>
      </c>
      <c r="D972" s="9">
        <v>17.98</v>
      </c>
      <c r="E972" s="9" t="s">
        <v>5141</v>
      </c>
      <c r="F972" s="9">
        <v>10</v>
      </c>
      <c r="G972" s="9" t="s">
        <v>2957</v>
      </c>
      <c r="H972" s="9">
        <v>50</v>
      </c>
      <c r="I972" s="9" t="s">
        <v>5303</v>
      </c>
      <c r="J972" s="10" t="s">
        <v>5143</v>
      </c>
      <c r="K972" s="13" t="s">
        <v>7209</v>
      </c>
    </row>
    <row r="973" spans="1:11" x14ac:dyDescent="0.25">
      <c r="A973" s="9" t="s">
        <v>5387</v>
      </c>
      <c r="B973" s="9" t="s">
        <v>6472</v>
      </c>
      <c r="C973" s="9" t="s">
        <v>12</v>
      </c>
      <c r="D973" s="9">
        <v>17.98</v>
      </c>
      <c r="E973" s="9" t="s">
        <v>5141</v>
      </c>
      <c r="F973" s="9">
        <v>10</v>
      </c>
      <c r="G973" s="9" t="s">
        <v>32</v>
      </c>
      <c r="H973" s="9">
        <v>9</v>
      </c>
      <c r="I973" s="9" t="s">
        <v>6473</v>
      </c>
      <c r="J973" s="10" t="s">
        <v>5143</v>
      </c>
      <c r="K973" s="13" t="s">
        <v>7209</v>
      </c>
    </row>
    <row r="974" spans="1:11" x14ac:dyDescent="0.25">
      <c r="A974" s="11" t="s">
        <v>1829</v>
      </c>
      <c r="B974" s="11" t="s">
        <v>5553</v>
      </c>
      <c r="C974" s="11" t="s">
        <v>55</v>
      </c>
      <c r="D974" s="11">
        <v>17.98</v>
      </c>
      <c r="E974" s="11" t="s">
        <v>5141</v>
      </c>
      <c r="F974" s="11">
        <v>10</v>
      </c>
      <c r="G974" s="11" t="s">
        <v>235</v>
      </c>
      <c r="H974" s="11">
        <v>4</v>
      </c>
      <c r="I974" s="11" t="s">
        <v>5554</v>
      </c>
      <c r="J974" s="12" t="s">
        <v>5143</v>
      </c>
      <c r="K974" s="13" t="s">
        <v>7209</v>
      </c>
    </row>
    <row r="975" spans="1:11" x14ac:dyDescent="0.25">
      <c r="A975" s="11" t="s">
        <v>41</v>
      </c>
      <c r="B975" s="11" t="s">
        <v>5140</v>
      </c>
      <c r="C975" s="11" t="s">
        <v>55</v>
      </c>
      <c r="D975" s="11">
        <v>17.98</v>
      </c>
      <c r="E975" s="11" t="s">
        <v>5141</v>
      </c>
      <c r="F975" s="11">
        <v>10</v>
      </c>
      <c r="G975" s="11" t="s">
        <v>2041</v>
      </c>
      <c r="H975" s="11">
        <v>66</v>
      </c>
      <c r="I975" s="11" t="s">
        <v>5142</v>
      </c>
      <c r="J975" s="12" t="s">
        <v>5143</v>
      </c>
      <c r="K975" s="13" t="s">
        <v>7209</v>
      </c>
    </row>
    <row r="976" spans="1:11" x14ac:dyDescent="0.25">
      <c r="A976" s="9" t="s">
        <v>135</v>
      </c>
      <c r="B976" s="9" t="s">
        <v>3940</v>
      </c>
      <c r="C976" s="9" t="s">
        <v>510</v>
      </c>
      <c r="D976" s="9">
        <v>17.989999999999998</v>
      </c>
      <c r="E976" s="9" t="s">
        <v>4278</v>
      </c>
      <c r="F976" s="9">
        <v>10</v>
      </c>
      <c r="G976" s="9" t="s">
        <v>197</v>
      </c>
      <c r="H976" s="9">
        <v>3</v>
      </c>
      <c r="I976" s="9" t="s">
        <v>4442</v>
      </c>
      <c r="J976" s="10" t="s">
        <v>4443</v>
      </c>
      <c r="K976" s="13" t="s">
        <v>7209</v>
      </c>
    </row>
    <row r="977" spans="1:11" x14ac:dyDescent="0.25">
      <c r="A977" s="1" t="s">
        <v>327</v>
      </c>
      <c r="B977" s="1" t="s">
        <v>2672</v>
      </c>
      <c r="C977" s="1" t="s">
        <v>12</v>
      </c>
      <c r="D977" s="1">
        <v>18</v>
      </c>
      <c r="E977" s="1" t="s">
        <v>2673</v>
      </c>
      <c r="F977" s="1">
        <v>10</v>
      </c>
      <c r="G977" s="1" t="s">
        <v>2362</v>
      </c>
      <c r="H977" s="1">
        <v>24</v>
      </c>
      <c r="I977" s="1" t="s">
        <v>39</v>
      </c>
      <c r="J977" s="2" t="s">
        <v>2574</v>
      </c>
      <c r="K977" s="8" t="s">
        <v>7208</v>
      </c>
    </row>
    <row r="978" spans="1:11" x14ac:dyDescent="0.25">
      <c r="A978" s="1" t="s">
        <v>443</v>
      </c>
      <c r="B978" s="1" t="s">
        <v>2557</v>
      </c>
      <c r="C978" s="1" t="s">
        <v>233</v>
      </c>
      <c r="D978" s="1">
        <v>18.04</v>
      </c>
      <c r="E978" s="1" t="s">
        <v>2558</v>
      </c>
      <c r="F978" s="1">
        <v>10</v>
      </c>
      <c r="G978" s="1" t="s">
        <v>197</v>
      </c>
      <c r="H978" s="1">
        <v>3</v>
      </c>
      <c r="I978" s="1" t="s">
        <v>2559</v>
      </c>
      <c r="J978" s="2" t="s">
        <v>1749</v>
      </c>
      <c r="K978" s="8" t="s">
        <v>7208</v>
      </c>
    </row>
    <row r="979" spans="1:11" x14ac:dyDescent="0.25">
      <c r="A979" s="11" t="s">
        <v>3998</v>
      </c>
      <c r="B979" s="11" t="s">
        <v>6580</v>
      </c>
      <c r="C979" s="11" t="s">
        <v>55</v>
      </c>
      <c r="D979" s="11">
        <v>18.11</v>
      </c>
      <c r="E979" s="11" t="s">
        <v>6581</v>
      </c>
      <c r="F979" s="11">
        <v>10</v>
      </c>
      <c r="G979" s="11" t="s">
        <v>709</v>
      </c>
      <c r="H979" s="11">
        <v>12</v>
      </c>
      <c r="I979" s="11" t="s">
        <v>6582</v>
      </c>
      <c r="J979" s="12" t="s">
        <v>2417</v>
      </c>
      <c r="K979" s="13" t="s">
        <v>7209</v>
      </c>
    </row>
    <row r="980" spans="1:11" x14ac:dyDescent="0.25">
      <c r="A980" s="3" t="s">
        <v>1185</v>
      </c>
      <c r="B980" s="3" t="s">
        <v>1995</v>
      </c>
      <c r="C980" s="3" t="s">
        <v>12</v>
      </c>
      <c r="D980" s="3">
        <v>18.14</v>
      </c>
      <c r="E980" s="3" t="s">
        <v>1996</v>
      </c>
      <c r="F980" s="3">
        <v>10</v>
      </c>
      <c r="G980" s="3" t="s">
        <v>1997</v>
      </c>
      <c r="H980" s="3">
        <v>1966</v>
      </c>
      <c r="I980" s="3" t="s">
        <v>1998</v>
      </c>
      <c r="J980" s="4" t="s">
        <v>177</v>
      </c>
      <c r="K980" s="8" t="s">
        <v>7208</v>
      </c>
    </row>
    <row r="981" spans="1:11" x14ac:dyDescent="0.25">
      <c r="A981" s="9" t="s">
        <v>1944</v>
      </c>
      <c r="B981" s="9" t="s">
        <v>7114</v>
      </c>
      <c r="C981" s="9" t="s">
        <v>55</v>
      </c>
      <c r="D981" s="9">
        <v>18.32</v>
      </c>
      <c r="E981" s="9" t="s">
        <v>7115</v>
      </c>
      <c r="F981" s="9">
        <v>10</v>
      </c>
      <c r="G981" s="9" t="s">
        <v>7116</v>
      </c>
      <c r="H981" s="9">
        <v>211</v>
      </c>
      <c r="I981" s="9" t="s">
        <v>7117</v>
      </c>
      <c r="J981" s="10" t="s">
        <v>177</v>
      </c>
      <c r="K981" s="13" t="s">
        <v>7209</v>
      </c>
    </row>
    <row r="982" spans="1:11" x14ac:dyDescent="0.25">
      <c r="A982" s="9" t="s">
        <v>4104</v>
      </c>
      <c r="B982" s="9" t="s">
        <v>6690</v>
      </c>
      <c r="C982" s="9" t="s">
        <v>55</v>
      </c>
      <c r="D982" s="9">
        <v>18.329999999999998</v>
      </c>
      <c r="E982" s="9" t="s">
        <v>6691</v>
      </c>
      <c r="F982" s="9">
        <v>10</v>
      </c>
      <c r="G982" s="9" t="s">
        <v>6692</v>
      </c>
      <c r="H982" s="9">
        <v>1332</v>
      </c>
      <c r="I982" s="9" t="s">
        <v>6693</v>
      </c>
      <c r="J982" s="10" t="s">
        <v>177</v>
      </c>
      <c r="K982" s="13" t="s">
        <v>7209</v>
      </c>
    </row>
    <row r="983" spans="1:11" x14ac:dyDescent="0.25">
      <c r="A983" s="3" t="s">
        <v>719</v>
      </c>
      <c r="B983" s="3" t="s">
        <v>720</v>
      </c>
      <c r="C983" s="3" t="s">
        <v>385</v>
      </c>
      <c r="D983" s="3">
        <v>18.62</v>
      </c>
      <c r="E983" s="3" t="s">
        <v>2606</v>
      </c>
      <c r="F983" s="3">
        <v>10</v>
      </c>
      <c r="G983" s="3" t="s">
        <v>2607</v>
      </c>
      <c r="H983" s="3">
        <v>2477</v>
      </c>
      <c r="I983" s="3" t="s">
        <v>877</v>
      </c>
      <c r="J983" s="4" t="s">
        <v>177</v>
      </c>
      <c r="K983" s="8" t="s">
        <v>7208</v>
      </c>
    </row>
    <row r="984" spans="1:11" x14ac:dyDescent="0.25">
      <c r="A984" s="1" t="s">
        <v>418</v>
      </c>
      <c r="B984" s="1" t="s">
        <v>1983</v>
      </c>
      <c r="C984" s="1" t="s">
        <v>12</v>
      </c>
      <c r="D984" s="1">
        <v>18.75</v>
      </c>
      <c r="E984" s="1" t="s">
        <v>1984</v>
      </c>
      <c r="F984" s="1">
        <v>10</v>
      </c>
      <c r="G984" s="1" t="s">
        <v>381</v>
      </c>
      <c r="H984" s="1">
        <v>29</v>
      </c>
      <c r="I984" s="1" t="s">
        <v>1985</v>
      </c>
      <c r="J984" s="2" t="s">
        <v>1986</v>
      </c>
      <c r="K984" s="8" t="s">
        <v>7208</v>
      </c>
    </row>
    <row r="985" spans="1:11" x14ac:dyDescent="0.25">
      <c r="A985" s="1" t="s">
        <v>540</v>
      </c>
      <c r="B985" s="1" t="s">
        <v>3130</v>
      </c>
      <c r="C985" s="1" t="s">
        <v>3131</v>
      </c>
      <c r="D985" s="1">
        <v>18.88</v>
      </c>
      <c r="E985" s="1" t="s">
        <v>3132</v>
      </c>
      <c r="F985" s="1">
        <v>10</v>
      </c>
      <c r="G985" s="1" t="s">
        <v>3133</v>
      </c>
      <c r="H985" s="1">
        <v>2002</v>
      </c>
      <c r="I985" s="1" t="s">
        <v>3134</v>
      </c>
      <c r="J985" s="2" t="s">
        <v>177</v>
      </c>
      <c r="K985" s="8" t="s">
        <v>7208</v>
      </c>
    </row>
    <row r="986" spans="1:11" x14ac:dyDescent="0.25">
      <c r="A986" s="11" t="s">
        <v>162</v>
      </c>
      <c r="B986" s="11" t="s">
        <v>6771</v>
      </c>
      <c r="C986" s="11" t="s">
        <v>12</v>
      </c>
      <c r="D986" s="11">
        <v>18.89</v>
      </c>
      <c r="E986" s="11" t="s">
        <v>6772</v>
      </c>
      <c r="F986" s="11">
        <v>10</v>
      </c>
      <c r="G986" s="11" t="s">
        <v>6773</v>
      </c>
      <c r="H986" s="11">
        <v>125</v>
      </c>
      <c r="I986" s="11" t="s">
        <v>6774</v>
      </c>
      <c r="J986" s="12" t="s">
        <v>70</v>
      </c>
      <c r="K986" s="13" t="s">
        <v>7209</v>
      </c>
    </row>
    <row r="987" spans="1:11" x14ac:dyDescent="0.25">
      <c r="A987" s="11" t="s">
        <v>4033</v>
      </c>
      <c r="B987" s="11" t="s">
        <v>6171</v>
      </c>
      <c r="C987" s="11" t="s">
        <v>55</v>
      </c>
      <c r="D987" s="11">
        <v>18.91</v>
      </c>
      <c r="E987" s="11" t="s">
        <v>6172</v>
      </c>
      <c r="F987" s="11">
        <v>10</v>
      </c>
      <c r="G987" s="11" t="s">
        <v>6173</v>
      </c>
      <c r="H987" s="11">
        <v>5500</v>
      </c>
      <c r="I987" s="11" t="s">
        <v>6174</v>
      </c>
      <c r="J987" s="12" t="s">
        <v>177</v>
      </c>
      <c r="K987" s="13" t="s">
        <v>7209</v>
      </c>
    </row>
    <row r="988" spans="1:11" x14ac:dyDescent="0.25">
      <c r="A988" s="3" t="s">
        <v>361</v>
      </c>
      <c r="B988" s="3" t="s">
        <v>3188</v>
      </c>
      <c r="C988" s="3" t="s">
        <v>12</v>
      </c>
      <c r="D988" s="3">
        <v>18.95</v>
      </c>
      <c r="E988" s="3" t="s">
        <v>3189</v>
      </c>
      <c r="F988" s="3">
        <v>10</v>
      </c>
      <c r="G988" s="3" t="s">
        <v>2123</v>
      </c>
      <c r="H988" s="3">
        <v>34</v>
      </c>
      <c r="I988" s="3" t="s">
        <v>3190</v>
      </c>
      <c r="J988" s="4" t="s">
        <v>250</v>
      </c>
      <c r="K988" s="8" t="s">
        <v>7208</v>
      </c>
    </row>
    <row r="989" spans="1:11" x14ac:dyDescent="0.25">
      <c r="A989" s="9" t="s">
        <v>4666</v>
      </c>
      <c r="B989" s="9" t="s">
        <v>6209</v>
      </c>
      <c r="C989" s="9" t="s">
        <v>12</v>
      </c>
      <c r="D989" s="9">
        <v>18.95</v>
      </c>
      <c r="E989" s="9" t="s">
        <v>1276</v>
      </c>
      <c r="F989" s="9">
        <v>10</v>
      </c>
      <c r="G989" s="9" t="s">
        <v>6210</v>
      </c>
      <c r="H989" s="9">
        <v>624</v>
      </c>
      <c r="I989" s="9" t="s">
        <v>6211</v>
      </c>
      <c r="J989" s="10" t="s">
        <v>754</v>
      </c>
      <c r="K989" s="13" t="s">
        <v>7209</v>
      </c>
    </row>
    <row r="990" spans="1:11" x14ac:dyDescent="0.25">
      <c r="A990" s="11" t="s">
        <v>520</v>
      </c>
      <c r="B990" s="11" t="s">
        <v>4577</v>
      </c>
      <c r="C990" s="11" t="s">
        <v>12</v>
      </c>
      <c r="D990" s="11">
        <v>18.989999999999998</v>
      </c>
      <c r="E990" s="11" t="s">
        <v>2366</v>
      </c>
      <c r="F990" s="11">
        <v>10</v>
      </c>
      <c r="G990" s="11" t="s">
        <v>620</v>
      </c>
      <c r="H990" s="11">
        <v>8</v>
      </c>
      <c r="I990" s="11" t="s">
        <v>4578</v>
      </c>
      <c r="J990" s="12" t="s">
        <v>318</v>
      </c>
      <c r="K990" s="13" t="s">
        <v>7209</v>
      </c>
    </row>
    <row r="991" spans="1:11" x14ac:dyDescent="0.25">
      <c r="A991" s="9" t="s">
        <v>418</v>
      </c>
      <c r="B991" s="9" t="s">
        <v>6960</v>
      </c>
      <c r="C991" s="9" t="s">
        <v>55</v>
      </c>
      <c r="D991" s="9">
        <v>18.989999999999998</v>
      </c>
      <c r="E991" s="9" t="s">
        <v>2366</v>
      </c>
      <c r="F991" s="9">
        <v>10</v>
      </c>
      <c r="G991" s="9" t="s">
        <v>374</v>
      </c>
      <c r="H991" s="9">
        <v>14</v>
      </c>
      <c r="I991" s="9" t="s">
        <v>6961</v>
      </c>
      <c r="J991" s="10" t="s">
        <v>1132</v>
      </c>
      <c r="K991" s="13" t="s">
        <v>7209</v>
      </c>
    </row>
    <row r="992" spans="1:11" x14ac:dyDescent="0.25">
      <c r="A992" s="3" t="s">
        <v>10</v>
      </c>
      <c r="B992" s="3" t="s">
        <v>862</v>
      </c>
      <c r="C992" s="3" t="s">
        <v>12</v>
      </c>
      <c r="D992" s="3">
        <v>18.989999999999998</v>
      </c>
      <c r="E992" s="3" t="s">
        <v>863</v>
      </c>
      <c r="F992" s="3">
        <v>10</v>
      </c>
      <c r="G992" s="3" t="s">
        <v>347</v>
      </c>
      <c r="H992" s="3">
        <v>25</v>
      </c>
      <c r="I992" s="3" t="s">
        <v>864</v>
      </c>
      <c r="J992" s="4" t="s">
        <v>865</v>
      </c>
      <c r="K992" s="8" t="s">
        <v>7208</v>
      </c>
    </row>
    <row r="993" spans="1:11" x14ac:dyDescent="0.25">
      <c r="A993" s="11" t="s">
        <v>65</v>
      </c>
      <c r="B993" s="11" t="s">
        <v>4926</v>
      </c>
      <c r="C993" s="11" t="s">
        <v>12</v>
      </c>
      <c r="D993" s="11">
        <v>18.989999999999998</v>
      </c>
      <c r="E993" s="11" t="s">
        <v>863</v>
      </c>
      <c r="F993" s="11">
        <v>10</v>
      </c>
      <c r="G993" s="11" t="s">
        <v>4927</v>
      </c>
      <c r="H993" s="11">
        <v>139</v>
      </c>
      <c r="I993" s="11" t="s">
        <v>4928</v>
      </c>
      <c r="J993" s="12" t="s">
        <v>4929</v>
      </c>
      <c r="K993" s="13" t="s">
        <v>7209</v>
      </c>
    </row>
    <row r="994" spans="1:11" x14ac:dyDescent="0.25">
      <c r="A994" s="11" t="s">
        <v>1829</v>
      </c>
      <c r="B994" s="11" t="s">
        <v>6357</v>
      </c>
      <c r="C994" s="11" t="s">
        <v>55</v>
      </c>
      <c r="D994" s="11">
        <v>18.989999999999998</v>
      </c>
      <c r="E994" s="11" t="s">
        <v>863</v>
      </c>
      <c r="F994" s="11">
        <v>10</v>
      </c>
      <c r="G994" s="11" t="s">
        <v>1443</v>
      </c>
      <c r="H994" s="11">
        <v>38</v>
      </c>
      <c r="I994" s="11" t="s">
        <v>6358</v>
      </c>
      <c r="J994" s="12" t="s">
        <v>661</v>
      </c>
      <c r="K994" s="13" t="s">
        <v>7209</v>
      </c>
    </row>
    <row r="995" spans="1:11" x14ac:dyDescent="0.25">
      <c r="A995" s="1" t="s">
        <v>23</v>
      </c>
      <c r="B995" s="1" t="s">
        <v>584</v>
      </c>
      <c r="C995" s="1" t="s">
        <v>12</v>
      </c>
      <c r="D995" s="1">
        <v>19</v>
      </c>
      <c r="E995" s="1" t="s">
        <v>466</v>
      </c>
      <c r="F995" s="1">
        <v>10</v>
      </c>
      <c r="G995" s="1" t="s">
        <v>38</v>
      </c>
      <c r="H995" s="1"/>
      <c r="I995" s="1" t="s">
        <v>585</v>
      </c>
      <c r="J995" s="2" t="s">
        <v>586</v>
      </c>
      <c r="K995" s="8" t="s">
        <v>7208</v>
      </c>
    </row>
    <row r="996" spans="1:11" x14ac:dyDescent="0.25">
      <c r="A996" s="1" t="s">
        <v>463</v>
      </c>
      <c r="B996" s="1" t="s">
        <v>464</v>
      </c>
      <c r="C996" s="1" t="s">
        <v>465</v>
      </c>
      <c r="D996" s="1">
        <v>19</v>
      </c>
      <c r="E996" s="1" t="s">
        <v>466</v>
      </c>
      <c r="F996" s="1">
        <v>10</v>
      </c>
      <c r="G996" s="1" t="s">
        <v>26</v>
      </c>
      <c r="H996" s="1">
        <v>35</v>
      </c>
      <c r="I996" s="1" t="s">
        <v>39</v>
      </c>
      <c r="J996" s="2" t="s">
        <v>458</v>
      </c>
      <c r="K996" s="8" t="s">
        <v>7208</v>
      </c>
    </row>
    <row r="997" spans="1:11" x14ac:dyDescent="0.25">
      <c r="A997" s="3" t="s">
        <v>418</v>
      </c>
      <c r="B997" s="3" t="s">
        <v>419</v>
      </c>
      <c r="C997" s="3" t="s">
        <v>12</v>
      </c>
      <c r="D997" s="3">
        <v>19</v>
      </c>
      <c r="E997" s="3" t="s">
        <v>420</v>
      </c>
      <c r="F997" s="3">
        <v>10</v>
      </c>
      <c r="G997" s="3" t="s">
        <v>421</v>
      </c>
      <c r="H997" s="3">
        <v>10</v>
      </c>
      <c r="I997" s="3" t="s">
        <v>39</v>
      </c>
      <c r="J997" s="4" t="s">
        <v>422</v>
      </c>
      <c r="K997" s="8" t="s">
        <v>7208</v>
      </c>
    </row>
    <row r="998" spans="1:11" x14ac:dyDescent="0.25">
      <c r="A998" s="3" t="s">
        <v>3698</v>
      </c>
      <c r="B998" s="3" t="s">
        <v>3699</v>
      </c>
      <c r="C998" s="3" t="s">
        <v>1970</v>
      </c>
      <c r="D998" s="3">
        <v>19.3</v>
      </c>
      <c r="E998" s="3" t="s">
        <v>3700</v>
      </c>
      <c r="F998" s="3">
        <v>10</v>
      </c>
      <c r="G998" s="3" t="s">
        <v>421</v>
      </c>
      <c r="H998" s="3">
        <v>10</v>
      </c>
      <c r="I998" s="3" t="s">
        <v>3701</v>
      </c>
      <c r="J998" s="4" t="s">
        <v>967</v>
      </c>
      <c r="K998" s="8" t="s">
        <v>7208</v>
      </c>
    </row>
    <row r="999" spans="1:11" x14ac:dyDescent="0.25">
      <c r="A999" s="3" t="s">
        <v>1624</v>
      </c>
      <c r="B999" s="3" t="s">
        <v>3620</v>
      </c>
      <c r="C999" s="3" t="s">
        <v>55</v>
      </c>
      <c r="D999" s="3">
        <v>19.48</v>
      </c>
      <c r="E999" s="3" t="s">
        <v>3621</v>
      </c>
      <c r="F999" s="3">
        <v>10</v>
      </c>
      <c r="G999" s="3" t="s">
        <v>235</v>
      </c>
      <c r="H999" s="3">
        <v>4</v>
      </c>
      <c r="I999" s="3" t="s">
        <v>3622</v>
      </c>
      <c r="J999" s="4" t="s">
        <v>3623</v>
      </c>
      <c r="K999" s="8" t="s">
        <v>7208</v>
      </c>
    </row>
    <row r="1000" spans="1:11" x14ac:dyDescent="0.25">
      <c r="A1000" s="1" t="s">
        <v>626</v>
      </c>
      <c r="B1000" s="1" t="s">
        <v>839</v>
      </c>
      <c r="C1000" s="1" t="s">
        <v>55</v>
      </c>
      <c r="D1000" s="1">
        <v>19.68</v>
      </c>
      <c r="E1000" s="1" t="s">
        <v>840</v>
      </c>
      <c r="F1000" s="1">
        <v>10</v>
      </c>
      <c r="G1000" s="1" t="s">
        <v>841</v>
      </c>
      <c r="H1000" s="1">
        <v>10259</v>
      </c>
      <c r="I1000" s="1" t="s">
        <v>842</v>
      </c>
      <c r="J1000" s="2" t="s">
        <v>177</v>
      </c>
      <c r="K1000" s="8" t="s">
        <v>7208</v>
      </c>
    </row>
    <row r="1001" spans="1:11" x14ac:dyDescent="0.25">
      <c r="A1001" s="56" t="s">
        <v>761</v>
      </c>
      <c r="B1001" s="56" t="s">
        <v>3203</v>
      </c>
      <c r="C1001" s="56" t="s">
        <v>1970</v>
      </c>
      <c r="D1001" s="56">
        <v>19.73</v>
      </c>
      <c r="E1001" s="56" t="s">
        <v>3204</v>
      </c>
      <c r="F1001" s="56">
        <v>10</v>
      </c>
      <c r="G1001" s="56" t="s">
        <v>3205</v>
      </c>
      <c r="H1001" s="56">
        <v>107</v>
      </c>
      <c r="I1001" s="56" t="s">
        <v>3206</v>
      </c>
      <c r="J1001" s="57" t="s">
        <v>96</v>
      </c>
      <c r="K1001" s="8" t="s">
        <v>7208</v>
      </c>
    </row>
    <row r="1002" spans="1:11" x14ac:dyDescent="0.25">
      <c r="A1002" s="1" t="s">
        <v>135</v>
      </c>
      <c r="B1002" s="1" t="s">
        <v>740</v>
      </c>
      <c r="C1002" s="1" t="s">
        <v>510</v>
      </c>
      <c r="D1002" s="1">
        <v>19.75</v>
      </c>
      <c r="E1002" s="1" t="s">
        <v>741</v>
      </c>
      <c r="F1002" s="1">
        <v>10</v>
      </c>
      <c r="G1002" s="1" t="s">
        <v>742</v>
      </c>
      <c r="H1002" s="1">
        <v>33</v>
      </c>
      <c r="I1002" s="1" t="s">
        <v>743</v>
      </c>
      <c r="J1002" s="2" t="s">
        <v>744</v>
      </c>
      <c r="K1002" s="8" t="s">
        <v>7208</v>
      </c>
    </row>
    <row r="1003" spans="1:11" x14ac:dyDescent="0.25">
      <c r="A1003" s="3" t="s">
        <v>1143</v>
      </c>
      <c r="B1003" s="3" t="s">
        <v>2680</v>
      </c>
      <c r="C1003" s="3" t="s">
        <v>12</v>
      </c>
      <c r="D1003" s="3">
        <v>19.88</v>
      </c>
      <c r="E1003" s="3" t="s">
        <v>2681</v>
      </c>
      <c r="F1003" s="3">
        <v>10</v>
      </c>
      <c r="G1003" s="3" t="s">
        <v>2682</v>
      </c>
      <c r="H1003" s="3">
        <v>11</v>
      </c>
      <c r="I1003" s="3" t="s">
        <v>2683</v>
      </c>
      <c r="J1003" s="4" t="s">
        <v>967</v>
      </c>
      <c r="K1003" s="8" t="s">
        <v>7208</v>
      </c>
    </row>
    <row r="1004" spans="1:11" x14ac:dyDescent="0.25">
      <c r="A1004" s="9" t="s">
        <v>5703</v>
      </c>
      <c r="B1004" s="9" t="s">
        <v>5704</v>
      </c>
      <c r="C1004" s="9" t="s">
        <v>5932</v>
      </c>
      <c r="D1004" s="9">
        <v>19.89</v>
      </c>
      <c r="E1004" s="9" t="s">
        <v>5933</v>
      </c>
      <c r="F1004" s="9">
        <v>10</v>
      </c>
      <c r="G1004" s="9" t="s">
        <v>1092</v>
      </c>
      <c r="H1004" s="9">
        <v>21</v>
      </c>
      <c r="I1004" s="9" t="s">
        <v>5934</v>
      </c>
      <c r="J1004" s="10" t="s">
        <v>318</v>
      </c>
      <c r="K1004" s="13" t="s">
        <v>7209</v>
      </c>
    </row>
    <row r="1005" spans="1:11" x14ac:dyDescent="0.25">
      <c r="A1005" s="11" t="s">
        <v>3482</v>
      </c>
      <c r="B1005" s="11" t="s">
        <v>5041</v>
      </c>
      <c r="C1005" s="11" t="s">
        <v>55</v>
      </c>
      <c r="D1005" s="11">
        <v>19.899999999999999</v>
      </c>
      <c r="E1005" s="11" t="s">
        <v>5042</v>
      </c>
      <c r="F1005" s="11">
        <v>10</v>
      </c>
      <c r="G1005" s="11" t="s">
        <v>5043</v>
      </c>
      <c r="H1005" s="11">
        <v>294</v>
      </c>
      <c r="I1005" s="11" t="s">
        <v>5044</v>
      </c>
      <c r="J1005" s="12" t="s">
        <v>5045</v>
      </c>
      <c r="K1005" s="13" t="s">
        <v>7209</v>
      </c>
    </row>
    <row r="1006" spans="1:11" x14ac:dyDescent="0.25">
      <c r="A1006" s="9" t="s">
        <v>525</v>
      </c>
      <c r="B1006" s="9" t="s">
        <v>4909</v>
      </c>
      <c r="C1006" s="9" t="s">
        <v>12</v>
      </c>
      <c r="D1006" s="9">
        <v>19.95</v>
      </c>
      <c r="E1006" s="9" t="s">
        <v>2299</v>
      </c>
      <c r="F1006" s="9">
        <v>10</v>
      </c>
      <c r="G1006" s="9" t="s">
        <v>3313</v>
      </c>
      <c r="H1006" s="9">
        <v>6</v>
      </c>
      <c r="I1006" s="9" t="s">
        <v>39</v>
      </c>
      <c r="J1006" s="10" t="s">
        <v>2864</v>
      </c>
      <c r="K1006" s="13" t="s">
        <v>7209</v>
      </c>
    </row>
    <row r="1007" spans="1:11" x14ac:dyDescent="0.25">
      <c r="A1007" s="9" t="s">
        <v>4971</v>
      </c>
      <c r="B1007" s="9" t="s">
        <v>4972</v>
      </c>
      <c r="C1007" s="9" t="s">
        <v>12</v>
      </c>
      <c r="D1007" s="9">
        <v>19.989999999999998</v>
      </c>
      <c r="E1007" s="9" t="s">
        <v>3890</v>
      </c>
      <c r="F1007" s="9">
        <v>10</v>
      </c>
      <c r="G1007" s="9" t="s">
        <v>4973</v>
      </c>
      <c r="H1007" s="9">
        <v>122</v>
      </c>
      <c r="I1007" s="9" t="s">
        <v>4974</v>
      </c>
      <c r="J1007" s="10" t="s">
        <v>1168</v>
      </c>
      <c r="K1007" s="13" t="s">
        <v>7209</v>
      </c>
    </row>
    <row r="1008" spans="1:11" x14ac:dyDescent="0.25">
      <c r="A1008" s="1" t="s">
        <v>3888</v>
      </c>
      <c r="B1008" s="1" t="s">
        <v>3889</v>
      </c>
      <c r="C1008" s="1" t="s">
        <v>12</v>
      </c>
      <c r="D1008" s="1">
        <v>19.989999999999998</v>
      </c>
      <c r="E1008" s="1" t="s">
        <v>3890</v>
      </c>
      <c r="F1008" s="1">
        <v>10</v>
      </c>
      <c r="G1008" s="1" t="s">
        <v>3891</v>
      </c>
      <c r="H1008" s="1">
        <v>177</v>
      </c>
      <c r="I1008" s="1" t="s">
        <v>3892</v>
      </c>
      <c r="J1008" s="2" t="s">
        <v>661</v>
      </c>
      <c r="K1008" s="8" t="s">
        <v>7208</v>
      </c>
    </row>
    <row r="1009" spans="1:11" x14ac:dyDescent="0.25">
      <c r="A1009" s="1" t="s">
        <v>244</v>
      </c>
      <c r="B1009" s="1" t="s">
        <v>245</v>
      </c>
      <c r="C1009" s="1" t="s">
        <v>246</v>
      </c>
      <c r="D1009" s="1">
        <v>19.989999999999998</v>
      </c>
      <c r="E1009" s="1" t="s">
        <v>247</v>
      </c>
      <c r="F1009" s="1">
        <v>10</v>
      </c>
      <c r="G1009" s="1" t="s">
        <v>248</v>
      </c>
      <c r="H1009" s="1">
        <v>441</v>
      </c>
      <c r="I1009" s="1" t="s">
        <v>249</v>
      </c>
      <c r="J1009" s="2" t="s">
        <v>250</v>
      </c>
      <c r="K1009" s="8" t="s">
        <v>7208</v>
      </c>
    </row>
    <row r="1010" spans="1:11" x14ac:dyDescent="0.25">
      <c r="A1010" s="11" t="s">
        <v>1302</v>
      </c>
      <c r="B1010" s="11" t="s">
        <v>6212</v>
      </c>
      <c r="C1010" s="11" t="s">
        <v>55</v>
      </c>
      <c r="D1010" s="11">
        <v>19.989999999999998</v>
      </c>
      <c r="E1010" s="11" t="s">
        <v>247</v>
      </c>
      <c r="F1010" s="11">
        <v>10</v>
      </c>
      <c r="G1010" s="11" t="s">
        <v>2917</v>
      </c>
      <c r="H1010" s="11">
        <v>26</v>
      </c>
      <c r="I1010" s="11" t="s">
        <v>6213</v>
      </c>
      <c r="J1010" s="12" t="s">
        <v>6214</v>
      </c>
      <c r="K1010" s="13" t="s">
        <v>7209</v>
      </c>
    </row>
    <row r="1011" spans="1:11" x14ac:dyDescent="0.25">
      <c r="A1011" s="3" t="s">
        <v>53</v>
      </c>
      <c r="B1011" s="3" t="s">
        <v>2308</v>
      </c>
      <c r="C1011" s="3" t="s">
        <v>55</v>
      </c>
      <c r="D1011" s="3">
        <v>19.989999999999998</v>
      </c>
      <c r="E1011" s="3" t="s">
        <v>247</v>
      </c>
      <c r="F1011" s="3">
        <v>10</v>
      </c>
      <c r="G1011" s="3" t="s">
        <v>2309</v>
      </c>
      <c r="H1011" s="3">
        <v>37</v>
      </c>
      <c r="I1011" s="3" t="s">
        <v>2310</v>
      </c>
      <c r="J1011" s="4" t="s">
        <v>2311</v>
      </c>
      <c r="K1011" s="8" t="s">
        <v>7208</v>
      </c>
    </row>
    <row r="1012" spans="1:11" x14ac:dyDescent="0.25">
      <c r="A1012" s="1" t="s">
        <v>467</v>
      </c>
      <c r="B1012" s="1" t="s">
        <v>2425</v>
      </c>
      <c r="C1012" s="1" t="s">
        <v>2426</v>
      </c>
      <c r="D1012" s="1">
        <v>20</v>
      </c>
      <c r="E1012" s="1" t="s">
        <v>1010</v>
      </c>
      <c r="F1012" s="1">
        <v>10</v>
      </c>
      <c r="G1012" s="1" t="s">
        <v>2427</v>
      </c>
      <c r="H1012" s="1">
        <v>79</v>
      </c>
      <c r="I1012" s="1" t="s">
        <v>2428</v>
      </c>
      <c r="J1012" s="2" t="s">
        <v>70</v>
      </c>
      <c r="K1012" s="8" t="s">
        <v>7208</v>
      </c>
    </row>
    <row r="1013" spans="1:11" x14ac:dyDescent="0.25">
      <c r="A1013" s="9" t="s">
        <v>418</v>
      </c>
      <c r="B1013" s="9" t="s">
        <v>4447</v>
      </c>
      <c r="C1013" s="9" t="s">
        <v>12</v>
      </c>
      <c r="D1013" s="9">
        <v>20</v>
      </c>
      <c r="E1013" s="9" t="s">
        <v>1010</v>
      </c>
      <c r="F1013" s="9">
        <v>10</v>
      </c>
      <c r="G1013" s="9" t="s">
        <v>38</v>
      </c>
      <c r="H1013" s="9"/>
      <c r="I1013" s="9" t="s">
        <v>39</v>
      </c>
      <c r="J1013" s="10" t="s">
        <v>422</v>
      </c>
      <c r="K1013" s="13" t="s">
        <v>7209</v>
      </c>
    </row>
    <row r="1014" spans="1:11" x14ac:dyDescent="0.25">
      <c r="A1014" s="9" t="s">
        <v>418</v>
      </c>
      <c r="B1014" s="9" t="s">
        <v>6397</v>
      </c>
      <c r="C1014" s="9" t="s">
        <v>12</v>
      </c>
      <c r="D1014" s="9">
        <v>20</v>
      </c>
      <c r="E1014" s="9" t="s">
        <v>1010</v>
      </c>
      <c r="F1014" s="9">
        <v>10</v>
      </c>
      <c r="G1014" s="9" t="s">
        <v>1358</v>
      </c>
      <c r="H1014" s="9">
        <v>16</v>
      </c>
      <c r="I1014" s="9" t="s">
        <v>6398</v>
      </c>
      <c r="J1014" s="10" t="s">
        <v>422</v>
      </c>
      <c r="K1014" s="13" t="s">
        <v>7209</v>
      </c>
    </row>
    <row r="1015" spans="1:11" x14ac:dyDescent="0.25">
      <c r="A1015" s="3" t="s">
        <v>418</v>
      </c>
      <c r="B1015" s="3" t="s">
        <v>2578</v>
      </c>
      <c r="C1015" s="3" t="s">
        <v>12</v>
      </c>
      <c r="D1015" s="3">
        <v>20</v>
      </c>
      <c r="E1015" s="3" t="s">
        <v>1010</v>
      </c>
      <c r="F1015" s="3">
        <v>10</v>
      </c>
      <c r="G1015" s="3" t="s">
        <v>38</v>
      </c>
      <c r="H1015" s="3"/>
      <c r="I1015" s="3" t="s">
        <v>39</v>
      </c>
      <c r="J1015" s="4" t="s">
        <v>422</v>
      </c>
      <c r="K1015" s="8" t="s">
        <v>7208</v>
      </c>
    </row>
    <row r="1016" spans="1:11" x14ac:dyDescent="0.25">
      <c r="A1016" s="9" t="s">
        <v>418</v>
      </c>
      <c r="B1016" s="9" t="s">
        <v>5453</v>
      </c>
      <c r="C1016" s="9" t="s">
        <v>12</v>
      </c>
      <c r="D1016" s="9">
        <v>20</v>
      </c>
      <c r="E1016" s="9" t="s">
        <v>1010</v>
      </c>
      <c r="F1016" s="9">
        <v>10</v>
      </c>
      <c r="G1016" s="9" t="s">
        <v>1358</v>
      </c>
      <c r="H1016" s="9">
        <v>16</v>
      </c>
      <c r="I1016" s="9" t="s">
        <v>5454</v>
      </c>
      <c r="J1016" s="10" t="s">
        <v>422</v>
      </c>
      <c r="K1016" s="13" t="s">
        <v>7209</v>
      </c>
    </row>
    <row r="1017" spans="1:11" x14ac:dyDescent="0.25">
      <c r="A1017" s="11" t="s">
        <v>6164</v>
      </c>
      <c r="B1017" s="11" t="s">
        <v>6165</v>
      </c>
      <c r="C1017" s="11" t="s">
        <v>55</v>
      </c>
      <c r="D1017" s="11">
        <v>20.25</v>
      </c>
      <c r="E1017" s="11" t="s">
        <v>2255</v>
      </c>
      <c r="F1017" s="11">
        <v>10</v>
      </c>
      <c r="G1017" s="11" t="s">
        <v>2362</v>
      </c>
      <c r="H1017" s="11">
        <v>24</v>
      </c>
      <c r="I1017" s="11" t="s">
        <v>6166</v>
      </c>
      <c r="J1017" s="12" t="s">
        <v>70</v>
      </c>
      <c r="K1017" s="13" t="s">
        <v>7209</v>
      </c>
    </row>
    <row r="1018" spans="1:11" x14ac:dyDescent="0.25">
      <c r="A1018" s="11" t="s">
        <v>53</v>
      </c>
      <c r="B1018" s="11" t="s">
        <v>6602</v>
      </c>
      <c r="C1018" s="11" t="s">
        <v>55</v>
      </c>
      <c r="D1018" s="11">
        <v>20.37</v>
      </c>
      <c r="E1018" s="11" t="s">
        <v>6603</v>
      </c>
      <c r="F1018" s="11">
        <v>10</v>
      </c>
      <c r="G1018" s="11" t="s">
        <v>6604</v>
      </c>
      <c r="H1018" s="11">
        <v>4569</v>
      </c>
      <c r="I1018" s="11" t="s">
        <v>955</v>
      </c>
      <c r="J1018" s="12" t="s">
        <v>177</v>
      </c>
      <c r="K1018" s="13" t="s">
        <v>7209</v>
      </c>
    </row>
    <row r="1019" spans="1:11" x14ac:dyDescent="0.25">
      <c r="A1019" s="3" t="s">
        <v>178</v>
      </c>
      <c r="B1019" s="3" t="s">
        <v>3828</v>
      </c>
      <c r="C1019" s="3" t="s">
        <v>55</v>
      </c>
      <c r="D1019" s="3">
        <v>20.87</v>
      </c>
      <c r="E1019" s="3" t="s">
        <v>3829</v>
      </c>
      <c r="F1019" s="3">
        <v>10</v>
      </c>
      <c r="G1019" s="3" t="s">
        <v>3830</v>
      </c>
      <c r="H1019" s="3">
        <v>4936</v>
      </c>
      <c r="I1019" s="3" t="s">
        <v>3831</v>
      </c>
      <c r="J1019" s="4" t="s">
        <v>177</v>
      </c>
      <c r="K1019" s="8" t="s">
        <v>7208</v>
      </c>
    </row>
    <row r="1020" spans="1:11" x14ac:dyDescent="0.25">
      <c r="A1020" s="11" t="s">
        <v>6934</v>
      </c>
      <c r="B1020" s="11" t="s">
        <v>6935</v>
      </c>
      <c r="C1020" s="11" t="s">
        <v>55</v>
      </c>
      <c r="D1020" s="11">
        <v>21.25</v>
      </c>
      <c r="E1020" s="11" t="s">
        <v>6936</v>
      </c>
      <c r="F1020" s="11">
        <v>10</v>
      </c>
      <c r="G1020" s="11" t="s">
        <v>6937</v>
      </c>
      <c r="H1020" s="11">
        <v>504</v>
      </c>
      <c r="I1020" s="11" t="s">
        <v>6938</v>
      </c>
      <c r="J1020" s="12" t="s">
        <v>2063</v>
      </c>
      <c r="K1020" s="13" t="s">
        <v>7209</v>
      </c>
    </row>
    <row r="1021" spans="1:11" x14ac:dyDescent="0.25">
      <c r="A1021" s="9" t="s">
        <v>540</v>
      </c>
      <c r="B1021" s="9" t="s">
        <v>5983</v>
      </c>
      <c r="C1021" s="9" t="s">
        <v>12</v>
      </c>
      <c r="D1021" s="9">
        <v>21.27</v>
      </c>
      <c r="E1021" s="9" t="s">
        <v>5599</v>
      </c>
      <c r="F1021" s="9">
        <v>10</v>
      </c>
      <c r="G1021" s="9" t="s">
        <v>5984</v>
      </c>
      <c r="H1021" s="9">
        <v>112</v>
      </c>
      <c r="I1021" s="9" t="s">
        <v>5985</v>
      </c>
      <c r="J1021" s="10" t="s">
        <v>5986</v>
      </c>
      <c r="K1021" s="13" t="s">
        <v>7209</v>
      </c>
    </row>
    <row r="1022" spans="1:11" x14ac:dyDescent="0.25">
      <c r="A1022" s="11" t="s">
        <v>540</v>
      </c>
      <c r="B1022" s="11" t="s">
        <v>5598</v>
      </c>
      <c r="C1022" s="11" t="s">
        <v>12</v>
      </c>
      <c r="D1022" s="11">
        <v>21.27</v>
      </c>
      <c r="E1022" s="11" t="s">
        <v>5599</v>
      </c>
      <c r="F1022" s="11">
        <v>10</v>
      </c>
      <c r="G1022" s="11" t="s">
        <v>942</v>
      </c>
      <c r="H1022" s="11">
        <v>30</v>
      </c>
      <c r="I1022" s="11" t="s">
        <v>5600</v>
      </c>
      <c r="J1022" s="12" t="s">
        <v>5491</v>
      </c>
      <c r="K1022" s="13" t="s">
        <v>7209</v>
      </c>
    </row>
    <row r="1023" spans="1:11" x14ac:dyDescent="0.25">
      <c r="A1023" s="9" t="s">
        <v>6438</v>
      </c>
      <c r="B1023" s="9" t="s">
        <v>6439</v>
      </c>
      <c r="C1023" s="9" t="s">
        <v>385</v>
      </c>
      <c r="D1023" s="9">
        <v>21.79</v>
      </c>
      <c r="E1023" s="9" t="s">
        <v>6440</v>
      </c>
      <c r="F1023" s="9">
        <v>10</v>
      </c>
      <c r="G1023" s="9" t="s">
        <v>6441</v>
      </c>
      <c r="H1023" s="9">
        <v>488</v>
      </c>
      <c r="I1023" s="9" t="s">
        <v>6442</v>
      </c>
      <c r="J1023" s="10" t="s">
        <v>177</v>
      </c>
      <c r="K1023" s="13" t="s">
        <v>7209</v>
      </c>
    </row>
    <row r="1024" spans="1:11" x14ac:dyDescent="0.25">
      <c r="A1024" s="11" t="s">
        <v>4755</v>
      </c>
      <c r="B1024" s="11" t="s">
        <v>5935</v>
      </c>
      <c r="C1024" s="11" t="s">
        <v>12</v>
      </c>
      <c r="D1024" s="11">
        <v>21.8</v>
      </c>
      <c r="E1024" s="11" t="s">
        <v>5936</v>
      </c>
      <c r="F1024" s="11">
        <v>10</v>
      </c>
      <c r="G1024" s="11" t="s">
        <v>965</v>
      </c>
      <c r="H1024" s="11">
        <v>7</v>
      </c>
      <c r="I1024" s="11" t="s">
        <v>5937</v>
      </c>
      <c r="J1024" s="12" t="s">
        <v>70</v>
      </c>
      <c r="K1024" s="13" t="s">
        <v>7209</v>
      </c>
    </row>
    <row r="1025" spans="1:11" x14ac:dyDescent="0.25">
      <c r="A1025" s="1" t="s">
        <v>525</v>
      </c>
      <c r="B1025" s="1" t="s">
        <v>1035</v>
      </c>
      <c r="C1025" s="1" t="s">
        <v>12</v>
      </c>
      <c r="D1025" s="1">
        <v>21.95</v>
      </c>
      <c r="E1025" s="1" t="s">
        <v>1036</v>
      </c>
      <c r="F1025" s="1">
        <v>10</v>
      </c>
      <c r="G1025" s="1" t="s">
        <v>620</v>
      </c>
      <c r="H1025" s="1">
        <v>8</v>
      </c>
      <c r="I1025" s="1" t="s">
        <v>1037</v>
      </c>
      <c r="J1025" s="2" t="s">
        <v>1038</v>
      </c>
      <c r="K1025" s="8" t="s">
        <v>7208</v>
      </c>
    </row>
    <row r="1026" spans="1:11" x14ac:dyDescent="0.25">
      <c r="A1026" s="11" t="s">
        <v>4666</v>
      </c>
      <c r="B1026" s="11" t="s">
        <v>4667</v>
      </c>
      <c r="C1026" s="11" t="s">
        <v>12</v>
      </c>
      <c r="D1026" s="11">
        <v>21.95</v>
      </c>
      <c r="E1026" s="11" t="s">
        <v>1036</v>
      </c>
      <c r="F1026" s="11">
        <v>10</v>
      </c>
      <c r="G1026" s="11" t="s">
        <v>4668</v>
      </c>
      <c r="H1026" s="11">
        <v>448</v>
      </c>
      <c r="I1026" s="11" t="s">
        <v>4669</v>
      </c>
      <c r="J1026" s="12" t="s">
        <v>754</v>
      </c>
      <c r="K1026" s="13" t="s">
        <v>7209</v>
      </c>
    </row>
    <row r="1027" spans="1:11" x14ac:dyDescent="0.25">
      <c r="A1027" s="1" t="s">
        <v>65</v>
      </c>
      <c r="B1027" s="1" t="s">
        <v>1251</v>
      </c>
      <c r="C1027" s="1" t="s">
        <v>12</v>
      </c>
      <c r="D1027" s="1">
        <v>21.98</v>
      </c>
      <c r="E1027" s="1" t="s">
        <v>1252</v>
      </c>
      <c r="F1027" s="1">
        <v>10</v>
      </c>
      <c r="G1027" s="1" t="s">
        <v>1253</v>
      </c>
      <c r="H1027" s="1">
        <v>278</v>
      </c>
      <c r="I1027" s="1" t="s">
        <v>1254</v>
      </c>
      <c r="J1027" s="2" t="s">
        <v>177</v>
      </c>
      <c r="K1027" s="8" t="s">
        <v>7208</v>
      </c>
    </row>
    <row r="1028" spans="1:11" x14ac:dyDescent="0.25">
      <c r="A1028" s="9" t="s">
        <v>135</v>
      </c>
      <c r="B1028" s="9" t="s">
        <v>3940</v>
      </c>
      <c r="C1028" s="9" t="s">
        <v>510</v>
      </c>
      <c r="D1028" s="9">
        <v>21.99</v>
      </c>
      <c r="E1028" s="9" t="s">
        <v>1626</v>
      </c>
      <c r="F1028" s="9">
        <v>10</v>
      </c>
      <c r="G1028" s="9" t="s">
        <v>605</v>
      </c>
      <c r="H1028" s="9">
        <v>2</v>
      </c>
      <c r="I1028" s="9" t="s">
        <v>5268</v>
      </c>
      <c r="J1028" s="10" t="s">
        <v>4443</v>
      </c>
      <c r="K1028" s="13" t="s">
        <v>7209</v>
      </c>
    </row>
    <row r="1029" spans="1:11" x14ac:dyDescent="0.25">
      <c r="A1029" s="11" t="s">
        <v>1891</v>
      </c>
      <c r="B1029" s="11" t="s">
        <v>5196</v>
      </c>
      <c r="C1029" s="11" t="s">
        <v>104</v>
      </c>
      <c r="D1029" s="11">
        <v>212.89</v>
      </c>
      <c r="E1029" s="11" t="s">
        <v>5197</v>
      </c>
      <c r="F1029" s="11">
        <v>10</v>
      </c>
      <c r="G1029" s="11" t="s">
        <v>5198</v>
      </c>
      <c r="H1029" s="11">
        <v>53</v>
      </c>
      <c r="I1029" s="11" t="s">
        <v>5199</v>
      </c>
      <c r="J1029" s="12" t="s">
        <v>96</v>
      </c>
      <c r="K1029" s="13" t="s">
        <v>7209</v>
      </c>
    </row>
    <row r="1030" spans="1:11" x14ac:dyDescent="0.25">
      <c r="A1030" s="9" t="s">
        <v>5365</v>
      </c>
      <c r="B1030" s="9" t="s">
        <v>5366</v>
      </c>
      <c r="C1030" s="9" t="s">
        <v>55</v>
      </c>
      <c r="D1030" s="9">
        <v>22</v>
      </c>
      <c r="E1030" s="9" t="s">
        <v>5254</v>
      </c>
      <c r="F1030" s="9">
        <v>10</v>
      </c>
      <c r="G1030" s="9" t="s">
        <v>5367</v>
      </c>
      <c r="H1030" s="9">
        <v>286</v>
      </c>
      <c r="I1030" s="9" t="s">
        <v>5368</v>
      </c>
      <c r="J1030" s="10" t="s">
        <v>122</v>
      </c>
      <c r="K1030" s="13" t="s">
        <v>7209</v>
      </c>
    </row>
    <row r="1031" spans="1:11" x14ac:dyDescent="0.25">
      <c r="A1031" s="3" t="s">
        <v>418</v>
      </c>
      <c r="B1031" s="3" t="s">
        <v>3533</v>
      </c>
      <c r="C1031" s="3" t="s">
        <v>12</v>
      </c>
      <c r="D1031" s="3">
        <v>22</v>
      </c>
      <c r="E1031" s="3" t="s">
        <v>3534</v>
      </c>
      <c r="F1031" s="3">
        <v>10</v>
      </c>
      <c r="G1031" s="3" t="s">
        <v>3535</v>
      </c>
      <c r="H1031" s="3">
        <v>18</v>
      </c>
      <c r="I1031" s="3" t="s">
        <v>39</v>
      </c>
      <c r="J1031" s="4" t="s">
        <v>422</v>
      </c>
      <c r="K1031" s="8" t="s">
        <v>7208</v>
      </c>
    </row>
    <row r="1032" spans="1:11" x14ac:dyDescent="0.25">
      <c r="A1032" s="3" t="s">
        <v>1022</v>
      </c>
      <c r="B1032" s="3" t="s">
        <v>1023</v>
      </c>
      <c r="C1032" s="3" t="s">
        <v>12</v>
      </c>
      <c r="D1032" s="3">
        <v>22.09</v>
      </c>
      <c r="E1032" s="3" t="s">
        <v>1024</v>
      </c>
      <c r="F1032" s="3">
        <v>10</v>
      </c>
      <c r="G1032" s="3" t="s">
        <v>1025</v>
      </c>
      <c r="H1032" s="3">
        <v>332</v>
      </c>
      <c r="I1032" s="3" t="s">
        <v>1026</v>
      </c>
      <c r="J1032" s="4" t="s">
        <v>177</v>
      </c>
      <c r="K1032" s="8" t="s">
        <v>7208</v>
      </c>
    </row>
    <row r="1033" spans="1:11" x14ac:dyDescent="0.25">
      <c r="A1033" s="3" t="s">
        <v>1944</v>
      </c>
      <c r="B1033" s="3" t="s">
        <v>3364</v>
      </c>
      <c r="C1033" s="3" t="s">
        <v>55</v>
      </c>
      <c r="D1033" s="3">
        <v>22.23</v>
      </c>
      <c r="E1033" s="3" t="s">
        <v>3365</v>
      </c>
      <c r="F1033" s="3">
        <v>10</v>
      </c>
      <c r="G1033" s="3" t="s">
        <v>3366</v>
      </c>
      <c r="H1033" s="3">
        <v>3584</v>
      </c>
      <c r="I1033" s="3" t="s">
        <v>2391</v>
      </c>
      <c r="J1033" s="4" t="s">
        <v>177</v>
      </c>
      <c r="K1033" s="8" t="s">
        <v>7208</v>
      </c>
    </row>
    <row r="1034" spans="1:11" x14ac:dyDescent="0.25">
      <c r="A1034" s="9" t="s">
        <v>4590</v>
      </c>
      <c r="B1034" s="9" t="s">
        <v>4608</v>
      </c>
      <c r="C1034" s="9" t="s">
        <v>55</v>
      </c>
      <c r="D1034" s="9">
        <v>22.24</v>
      </c>
      <c r="E1034" s="9" t="s">
        <v>4609</v>
      </c>
      <c r="F1034" s="9">
        <v>10</v>
      </c>
      <c r="G1034" s="9" t="s">
        <v>4610</v>
      </c>
      <c r="H1034" s="9">
        <v>1424</v>
      </c>
      <c r="I1034" s="9" t="s">
        <v>4611</v>
      </c>
      <c r="J1034" s="10" t="s">
        <v>177</v>
      </c>
      <c r="K1034" s="13" t="s">
        <v>7209</v>
      </c>
    </row>
    <row r="1035" spans="1:11" x14ac:dyDescent="0.25">
      <c r="A1035" s="1" t="s">
        <v>2167</v>
      </c>
      <c r="B1035" s="1" t="s">
        <v>2781</v>
      </c>
      <c r="C1035" s="1" t="s">
        <v>2782</v>
      </c>
      <c r="D1035" s="1">
        <v>22.48</v>
      </c>
      <c r="E1035" s="1" t="s">
        <v>2783</v>
      </c>
      <c r="F1035" s="1">
        <v>10</v>
      </c>
      <c r="G1035" s="1" t="s">
        <v>942</v>
      </c>
      <c r="H1035" s="1">
        <v>30</v>
      </c>
      <c r="I1035" s="1" t="s">
        <v>2784</v>
      </c>
      <c r="J1035" s="2" t="s">
        <v>2785</v>
      </c>
      <c r="K1035" s="8" t="s">
        <v>7208</v>
      </c>
    </row>
    <row r="1036" spans="1:11" x14ac:dyDescent="0.25">
      <c r="A1036" s="9" t="s">
        <v>1190</v>
      </c>
      <c r="B1036" s="9" t="s">
        <v>4179</v>
      </c>
      <c r="C1036" s="9" t="s">
        <v>55</v>
      </c>
      <c r="D1036" s="9">
        <v>22.5</v>
      </c>
      <c r="E1036" s="9" t="s">
        <v>4180</v>
      </c>
      <c r="F1036" s="9">
        <v>10</v>
      </c>
      <c r="G1036" s="9" t="s">
        <v>605</v>
      </c>
      <c r="H1036" s="9">
        <v>2</v>
      </c>
      <c r="I1036" s="9" t="s">
        <v>39</v>
      </c>
      <c r="J1036" s="10" t="s">
        <v>1118</v>
      </c>
      <c r="K1036" s="13" t="s">
        <v>7209</v>
      </c>
    </row>
    <row r="1037" spans="1:11" x14ac:dyDescent="0.25">
      <c r="A1037" s="3" t="s">
        <v>65</v>
      </c>
      <c r="B1037" s="3" t="s">
        <v>66</v>
      </c>
      <c r="C1037" s="3" t="s">
        <v>12</v>
      </c>
      <c r="D1037" s="3">
        <v>22.75</v>
      </c>
      <c r="E1037" s="3" t="s">
        <v>67</v>
      </c>
      <c r="F1037" s="3">
        <v>10</v>
      </c>
      <c r="G1037" s="3" t="s">
        <v>68</v>
      </c>
      <c r="H1037" s="3">
        <v>174</v>
      </c>
      <c r="I1037" s="3" t="s">
        <v>69</v>
      </c>
      <c r="J1037" s="4" t="s">
        <v>70</v>
      </c>
      <c r="K1037" s="8" t="s">
        <v>7208</v>
      </c>
    </row>
    <row r="1038" spans="1:11" x14ac:dyDescent="0.25">
      <c r="A1038" s="1" t="s">
        <v>178</v>
      </c>
      <c r="B1038" s="1" t="s">
        <v>179</v>
      </c>
      <c r="C1038" s="1" t="s">
        <v>55</v>
      </c>
      <c r="D1038" s="1">
        <v>22.9</v>
      </c>
      <c r="E1038" s="1" t="s">
        <v>180</v>
      </c>
      <c r="F1038" s="1">
        <v>10</v>
      </c>
      <c r="G1038" s="1" t="s">
        <v>181</v>
      </c>
      <c r="H1038" s="1">
        <v>291</v>
      </c>
      <c r="I1038" s="1" t="s">
        <v>182</v>
      </c>
      <c r="J1038" s="2" t="s">
        <v>183</v>
      </c>
      <c r="K1038" s="8" t="s">
        <v>7208</v>
      </c>
    </row>
    <row r="1039" spans="1:11" x14ac:dyDescent="0.25">
      <c r="A1039" s="1" t="s">
        <v>418</v>
      </c>
      <c r="B1039" s="1" t="s">
        <v>3650</v>
      </c>
      <c r="C1039" s="1" t="s">
        <v>3651</v>
      </c>
      <c r="D1039" s="1">
        <v>22.99</v>
      </c>
      <c r="E1039" s="1" t="s">
        <v>207</v>
      </c>
      <c r="F1039" s="1">
        <v>10</v>
      </c>
      <c r="G1039" s="1" t="s">
        <v>2120</v>
      </c>
      <c r="H1039" s="1">
        <v>23</v>
      </c>
      <c r="I1039" s="1" t="s">
        <v>3652</v>
      </c>
      <c r="J1039" s="2" t="s">
        <v>1132</v>
      </c>
      <c r="K1039" s="8" t="s">
        <v>7208</v>
      </c>
    </row>
    <row r="1040" spans="1:11" x14ac:dyDescent="0.25">
      <c r="A1040" s="3" t="s">
        <v>540</v>
      </c>
      <c r="B1040" s="3" t="s">
        <v>1248</v>
      </c>
      <c r="C1040" s="3" t="s">
        <v>12</v>
      </c>
      <c r="D1040" s="3">
        <v>22.99</v>
      </c>
      <c r="E1040" s="3" t="s">
        <v>207</v>
      </c>
      <c r="F1040" s="3">
        <v>10</v>
      </c>
      <c r="G1040" s="3" t="s">
        <v>1249</v>
      </c>
      <c r="H1040" s="3">
        <v>347</v>
      </c>
      <c r="I1040" s="3" t="s">
        <v>1250</v>
      </c>
      <c r="J1040" s="4" t="s">
        <v>661</v>
      </c>
      <c r="K1040" s="8" t="s">
        <v>7208</v>
      </c>
    </row>
    <row r="1041" spans="1:11" x14ac:dyDescent="0.25">
      <c r="A1041" s="9" t="s">
        <v>418</v>
      </c>
      <c r="B1041" s="9" t="s">
        <v>4813</v>
      </c>
      <c r="C1041" s="9" t="s">
        <v>12</v>
      </c>
      <c r="D1041" s="9">
        <v>22.99</v>
      </c>
      <c r="E1041" s="9" t="s">
        <v>207</v>
      </c>
      <c r="F1041" s="9">
        <v>10</v>
      </c>
      <c r="G1041" s="9" t="s">
        <v>2545</v>
      </c>
      <c r="H1041" s="9">
        <v>52</v>
      </c>
      <c r="I1041" s="9" t="s">
        <v>4814</v>
      </c>
      <c r="J1041" s="10" t="s">
        <v>1132</v>
      </c>
      <c r="K1041" s="13" t="s">
        <v>7209</v>
      </c>
    </row>
    <row r="1042" spans="1:11" x14ac:dyDescent="0.25">
      <c r="A1042" s="3" t="s">
        <v>113</v>
      </c>
      <c r="B1042" s="3" t="s">
        <v>206</v>
      </c>
      <c r="C1042" s="3" t="s">
        <v>12</v>
      </c>
      <c r="D1042" s="3">
        <v>22.99</v>
      </c>
      <c r="E1042" s="3" t="s">
        <v>207</v>
      </c>
      <c r="F1042" s="3">
        <v>10</v>
      </c>
      <c r="G1042" s="3" t="s">
        <v>208</v>
      </c>
      <c r="H1042" s="3">
        <v>11</v>
      </c>
      <c r="I1042" s="3" t="s">
        <v>209</v>
      </c>
      <c r="J1042" s="4" t="s">
        <v>210</v>
      </c>
      <c r="K1042" s="8" t="s">
        <v>7208</v>
      </c>
    </row>
    <row r="1043" spans="1:11" x14ac:dyDescent="0.25">
      <c r="A1043" s="11" t="s">
        <v>5380</v>
      </c>
      <c r="B1043" s="11" t="s">
        <v>5381</v>
      </c>
      <c r="C1043" s="11" t="s">
        <v>55</v>
      </c>
      <c r="D1043" s="11">
        <v>22.99</v>
      </c>
      <c r="E1043" s="11" t="s">
        <v>207</v>
      </c>
      <c r="F1043" s="11">
        <v>10</v>
      </c>
      <c r="G1043" s="11" t="s">
        <v>3154</v>
      </c>
      <c r="H1043" s="11">
        <v>31</v>
      </c>
      <c r="I1043" s="11" t="s">
        <v>5382</v>
      </c>
      <c r="J1043" s="12" t="s">
        <v>1132</v>
      </c>
      <c r="K1043" s="13" t="s">
        <v>7209</v>
      </c>
    </row>
    <row r="1044" spans="1:11" x14ac:dyDescent="0.25">
      <c r="A1044" s="1" t="s">
        <v>540</v>
      </c>
      <c r="B1044" s="1" t="s">
        <v>3186</v>
      </c>
      <c r="C1044" s="1" t="s">
        <v>12</v>
      </c>
      <c r="D1044" s="1">
        <v>22.99</v>
      </c>
      <c r="E1044" s="1" t="s">
        <v>619</v>
      </c>
      <c r="F1044" s="1">
        <v>10</v>
      </c>
      <c r="G1044" s="1" t="s">
        <v>965</v>
      </c>
      <c r="H1044" s="1">
        <v>7</v>
      </c>
      <c r="I1044" s="1" t="s">
        <v>3187</v>
      </c>
      <c r="J1044" s="2" t="s">
        <v>1802</v>
      </c>
      <c r="K1044" s="8" t="s">
        <v>7208</v>
      </c>
    </row>
    <row r="1045" spans="1:11" x14ac:dyDescent="0.25">
      <c r="A1045" s="3" t="s">
        <v>65</v>
      </c>
      <c r="B1045" s="3" t="s">
        <v>618</v>
      </c>
      <c r="C1045" s="3" t="s">
        <v>12</v>
      </c>
      <c r="D1045" s="3">
        <v>22.99</v>
      </c>
      <c r="E1045" s="3" t="s">
        <v>619</v>
      </c>
      <c r="F1045" s="3">
        <v>10</v>
      </c>
      <c r="G1045" s="3" t="s">
        <v>620</v>
      </c>
      <c r="H1045" s="3">
        <v>8</v>
      </c>
      <c r="I1045" s="3" t="s">
        <v>621</v>
      </c>
      <c r="J1045" s="4" t="s">
        <v>70</v>
      </c>
      <c r="K1045" s="8" t="s">
        <v>7208</v>
      </c>
    </row>
    <row r="1046" spans="1:11" x14ac:dyDescent="0.25">
      <c r="A1046" s="1" t="s">
        <v>65</v>
      </c>
      <c r="B1046" s="1" t="s">
        <v>336</v>
      </c>
      <c r="C1046" s="1" t="s">
        <v>12</v>
      </c>
      <c r="D1046" s="1">
        <v>23.25</v>
      </c>
      <c r="E1046" s="1" t="s">
        <v>337</v>
      </c>
      <c r="F1046" s="1">
        <v>10</v>
      </c>
      <c r="G1046" s="1" t="s">
        <v>338</v>
      </c>
      <c r="H1046" s="1">
        <v>19</v>
      </c>
      <c r="I1046" s="1" t="s">
        <v>339</v>
      </c>
      <c r="J1046" s="2" t="s">
        <v>70</v>
      </c>
      <c r="K1046" s="8" t="s">
        <v>7208</v>
      </c>
    </row>
    <row r="1047" spans="1:11" x14ac:dyDescent="0.25">
      <c r="A1047" s="3" t="s">
        <v>2090</v>
      </c>
      <c r="B1047" s="3" t="s">
        <v>2091</v>
      </c>
      <c r="C1047" s="3" t="s">
        <v>55</v>
      </c>
      <c r="D1047" s="3">
        <v>23.68</v>
      </c>
      <c r="E1047" s="3" t="s">
        <v>2092</v>
      </c>
      <c r="F1047" s="3">
        <v>10</v>
      </c>
      <c r="G1047" s="3" t="s">
        <v>2093</v>
      </c>
      <c r="H1047" s="3">
        <v>1576</v>
      </c>
      <c r="I1047" s="3" t="s">
        <v>2094</v>
      </c>
      <c r="J1047" s="4" t="s">
        <v>177</v>
      </c>
      <c r="K1047" s="8" t="s">
        <v>7208</v>
      </c>
    </row>
    <row r="1048" spans="1:11" x14ac:dyDescent="0.25">
      <c r="A1048" s="3" t="s">
        <v>508</v>
      </c>
      <c r="B1048" s="3" t="s">
        <v>3425</v>
      </c>
      <c r="C1048" s="3" t="s">
        <v>510</v>
      </c>
      <c r="D1048" s="3">
        <v>23.89</v>
      </c>
      <c r="E1048" s="3" t="s">
        <v>3426</v>
      </c>
      <c r="F1048" s="3">
        <v>10</v>
      </c>
      <c r="G1048" s="3" t="s">
        <v>133</v>
      </c>
      <c r="H1048" s="3">
        <v>1</v>
      </c>
      <c r="I1048" s="3" t="s">
        <v>3427</v>
      </c>
      <c r="J1048" s="4" t="s">
        <v>230</v>
      </c>
      <c r="K1048" s="8" t="s">
        <v>7208</v>
      </c>
    </row>
    <row r="1049" spans="1:11" x14ac:dyDescent="0.25">
      <c r="A1049" s="3" t="s">
        <v>426</v>
      </c>
      <c r="B1049" s="3" t="s">
        <v>1165</v>
      </c>
      <c r="C1049" s="3" t="s">
        <v>12</v>
      </c>
      <c r="D1049" s="3">
        <v>23.9</v>
      </c>
      <c r="E1049" s="3" t="s">
        <v>1166</v>
      </c>
      <c r="F1049" s="3">
        <v>10</v>
      </c>
      <c r="G1049" s="3" t="s">
        <v>605</v>
      </c>
      <c r="H1049" s="3">
        <v>2</v>
      </c>
      <c r="I1049" s="3" t="s">
        <v>1167</v>
      </c>
      <c r="J1049" s="4" t="s">
        <v>1168</v>
      </c>
      <c r="K1049" s="8" t="s">
        <v>7208</v>
      </c>
    </row>
    <row r="1050" spans="1:11" x14ac:dyDescent="0.25">
      <c r="A1050" s="1" t="s">
        <v>426</v>
      </c>
      <c r="B1050" s="1" t="s">
        <v>1902</v>
      </c>
      <c r="C1050" s="1" t="s">
        <v>12</v>
      </c>
      <c r="D1050" s="1">
        <v>23.99</v>
      </c>
      <c r="E1050" s="1" t="s">
        <v>1720</v>
      </c>
      <c r="F1050" s="1">
        <v>10</v>
      </c>
      <c r="G1050" s="1" t="s">
        <v>38</v>
      </c>
      <c r="H1050" s="1"/>
      <c r="I1050" s="1" t="s">
        <v>39</v>
      </c>
      <c r="J1050" s="2" t="s">
        <v>70</v>
      </c>
      <c r="K1050" s="8" t="s">
        <v>7208</v>
      </c>
    </row>
    <row r="1051" spans="1:11" x14ac:dyDescent="0.25">
      <c r="A1051" s="1" t="s">
        <v>113</v>
      </c>
      <c r="B1051" s="1" t="s">
        <v>1719</v>
      </c>
      <c r="C1051" s="1" t="s">
        <v>55</v>
      </c>
      <c r="D1051" s="1">
        <v>23.99</v>
      </c>
      <c r="E1051" s="1" t="s">
        <v>1720</v>
      </c>
      <c r="F1051" s="1">
        <v>10</v>
      </c>
      <c r="G1051" s="1" t="s">
        <v>1639</v>
      </c>
      <c r="H1051" s="1">
        <v>4</v>
      </c>
      <c r="I1051" s="1" t="s">
        <v>1721</v>
      </c>
      <c r="J1051" s="2" t="s">
        <v>210</v>
      </c>
      <c r="K1051" s="8" t="s">
        <v>7208</v>
      </c>
    </row>
    <row r="1052" spans="1:11" x14ac:dyDescent="0.25">
      <c r="A1052" s="3" t="s">
        <v>3843</v>
      </c>
      <c r="B1052" s="3" t="s">
        <v>3844</v>
      </c>
      <c r="C1052" s="3" t="s">
        <v>510</v>
      </c>
      <c r="D1052" s="3">
        <v>23.99</v>
      </c>
      <c r="E1052" s="3" t="s">
        <v>1720</v>
      </c>
      <c r="F1052" s="3">
        <v>10</v>
      </c>
      <c r="G1052" s="3" t="s">
        <v>1639</v>
      </c>
      <c r="H1052" s="3">
        <v>4</v>
      </c>
      <c r="I1052" s="3" t="s">
        <v>3845</v>
      </c>
      <c r="J1052" s="4" t="s">
        <v>210</v>
      </c>
      <c r="K1052" s="8" t="s">
        <v>7208</v>
      </c>
    </row>
    <row r="1053" spans="1:11" x14ac:dyDescent="0.25">
      <c r="A1053" s="9" t="s">
        <v>65</v>
      </c>
      <c r="B1053" s="9" t="s">
        <v>5314</v>
      </c>
      <c r="C1053" s="9" t="s">
        <v>12</v>
      </c>
      <c r="D1053" s="9">
        <v>23.99</v>
      </c>
      <c r="E1053" s="9" t="s">
        <v>3719</v>
      </c>
      <c r="F1053" s="9">
        <v>10</v>
      </c>
      <c r="G1053" s="9" t="s">
        <v>421</v>
      </c>
      <c r="H1053" s="9">
        <v>10</v>
      </c>
      <c r="I1053" s="9" t="s">
        <v>5315</v>
      </c>
      <c r="J1053" s="10" t="s">
        <v>70</v>
      </c>
      <c r="K1053" s="13" t="s">
        <v>7209</v>
      </c>
    </row>
    <row r="1054" spans="1:11" x14ac:dyDescent="0.25">
      <c r="A1054" s="1" t="s">
        <v>1987</v>
      </c>
      <c r="B1054" s="1" t="s">
        <v>3718</v>
      </c>
      <c r="C1054" s="1" t="s">
        <v>212</v>
      </c>
      <c r="D1054" s="1">
        <v>23.99</v>
      </c>
      <c r="E1054" s="1" t="s">
        <v>3719</v>
      </c>
      <c r="F1054" s="1">
        <v>10</v>
      </c>
      <c r="G1054" s="1" t="s">
        <v>3720</v>
      </c>
      <c r="H1054" s="1">
        <v>95</v>
      </c>
      <c r="I1054" s="1" t="s">
        <v>3721</v>
      </c>
      <c r="J1054" s="2" t="s">
        <v>96</v>
      </c>
      <c r="K1054" s="8" t="s">
        <v>7208</v>
      </c>
    </row>
    <row r="1055" spans="1:11" x14ac:dyDescent="0.25">
      <c r="A1055" s="11" t="s">
        <v>162</v>
      </c>
      <c r="B1055" s="11" t="s">
        <v>6306</v>
      </c>
      <c r="C1055" s="11" t="s">
        <v>12</v>
      </c>
      <c r="D1055" s="11">
        <v>239.99</v>
      </c>
      <c r="E1055" s="11" t="s">
        <v>6307</v>
      </c>
      <c r="F1055" s="11">
        <v>10</v>
      </c>
      <c r="G1055" s="11" t="s">
        <v>374</v>
      </c>
      <c r="H1055" s="11">
        <v>14</v>
      </c>
      <c r="I1055" s="11" t="s">
        <v>6308</v>
      </c>
      <c r="J1055" s="12" t="s">
        <v>5603</v>
      </c>
      <c r="K1055" s="13" t="s">
        <v>7209</v>
      </c>
    </row>
    <row r="1056" spans="1:11" x14ac:dyDescent="0.25">
      <c r="A1056" s="3" t="s">
        <v>152</v>
      </c>
      <c r="B1056" s="3" t="s">
        <v>3035</v>
      </c>
      <c r="C1056" s="3" t="s">
        <v>212</v>
      </c>
      <c r="D1056" s="3">
        <v>24</v>
      </c>
      <c r="E1056" s="3" t="s">
        <v>2984</v>
      </c>
      <c r="F1056" s="3">
        <v>10</v>
      </c>
      <c r="G1056" s="3" t="s">
        <v>32</v>
      </c>
      <c r="H1056" s="3">
        <v>9</v>
      </c>
      <c r="I1056" s="3" t="s">
        <v>39</v>
      </c>
      <c r="J1056" s="4" t="s">
        <v>122</v>
      </c>
      <c r="K1056" s="8" t="s">
        <v>7208</v>
      </c>
    </row>
    <row r="1057" spans="1:11" x14ac:dyDescent="0.25">
      <c r="A1057" s="1" t="s">
        <v>508</v>
      </c>
      <c r="B1057" s="1" t="s">
        <v>2684</v>
      </c>
      <c r="C1057" s="1" t="s">
        <v>12</v>
      </c>
      <c r="D1057" s="1">
        <v>24.02</v>
      </c>
      <c r="E1057" s="1" t="s">
        <v>2685</v>
      </c>
      <c r="F1057" s="1">
        <v>10</v>
      </c>
      <c r="G1057" s="1" t="s">
        <v>2686</v>
      </c>
      <c r="H1057" s="1">
        <v>20</v>
      </c>
      <c r="I1057" s="1" t="s">
        <v>2687</v>
      </c>
      <c r="J1057" s="2" t="s">
        <v>2688</v>
      </c>
      <c r="K1057" s="8" t="s">
        <v>7208</v>
      </c>
    </row>
    <row r="1058" spans="1:11" x14ac:dyDescent="0.25">
      <c r="A1058" s="11" t="s">
        <v>1846</v>
      </c>
      <c r="B1058" s="11" t="s">
        <v>5840</v>
      </c>
      <c r="C1058" s="11" t="s">
        <v>55</v>
      </c>
      <c r="D1058" s="11">
        <v>24.14</v>
      </c>
      <c r="E1058" s="11" t="s">
        <v>5841</v>
      </c>
      <c r="F1058" s="11">
        <v>10</v>
      </c>
      <c r="G1058" s="11" t="s">
        <v>5842</v>
      </c>
      <c r="H1058" s="11">
        <v>9265</v>
      </c>
      <c r="I1058" s="11" t="s">
        <v>5843</v>
      </c>
      <c r="J1058" s="12" t="s">
        <v>177</v>
      </c>
      <c r="K1058" s="13" t="s">
        <v>7209</v>
      </c>
    </row>
    <row r="1059" spans="1:11" x14ac:dyDescent="0.25">
      <c r="A1059" s="11" t="s">
        <v>1846</v>
      </c>
      <c r="B1059" s="11" t="s">
        <v>4128</v>
      </c>
      <c r="C1059" s="11" t="s">
        <v>55</v>
      </c>
      <c r="D1059" s="11">
        <v>24.15</v>
      </c>
      <c r="E1059" s="11" t="s">
        <v>5595</v>
      </c>
      <c r="F1059" s="11">
        <v>10</v>
      </c>
      <c r="G1059" s="11" t="s">
        <v>374</v>
      </c>
      <c r="H1059" s="11">
        <v>14</v>
      </c>
      <c r="I1059" s="11" t="s">
        <v>39</v>
      </c>
      <c r="J1059" s="12" t="s">
        <v>318</v>
      </c>
      <c r="K1059" s="13" t="s">
        <v>7209</v>
      </c>
    </row>
    <row r="1060" spans="1:11" x14ac:dyDescent="0.25">
      <c r="A1060" s="11" t="s">
        <v>5772</v>
      </c>
      <c r="B1060" s="11" t="s">
        <v>7187</v>
      </c>
      <c r="C1060" s="11" t="s">
        <v>55</v>
      </c>
      <c r="D1060" s="11">
        <v>24.25</v>
      </c>
      <c r="E1060" s="11" t="s">
        <v>7188</v>
      </c>
      <c r="F1060" s="11">
        <v>10</v>
      </c>
      <c r="G1060" s="11" t="s">
        <v>3614</v>
      </c>
      <c r="H1060" s="11">
        <v>177</v>
      </c>
      <c r="I1060" s="11" t="s">
        <v>7189</v>
      </c>
      <c r="J1060" s="12" t="s">
        <v>1168</v>
      </c>
      <c r="K1060" s="13" t="s">
        <v>7209</v>
      </c>
    </row>
    <row r="1061" spans="1:11" x14ac:dyDescent="0.25">
      <c r="A1061" s="11" t="s">
        <v>4543</v>
      </c>
      <c r="B1061" s="11" t="s">
        <v>6784</v>
      </c>
      <c r="C1061" s="11" t="s">
        <v>1970</v>
      </c>
      <c r="D1061" s="11">
        <v>24.35</v>
      </c>
      <c r="E1061" s="11" t="s">
        <v>6785</v>
      </c>
      <c r="F1061" s="11">
        <v>10</v>
      </c>
      <c r="G1061" s="11" t="s">
        <v>6786</v>
      </c>
      <c r="H1061" s="11">
        <v>88</v>
      </c>
      <c r="I1061" s="11" t="s">
        <v>6787</v>
      </c>
      <c r="J1061" s="12" t="s">
        <v>96</v>
      </c>
      <c r="K1061" s="13" t="s">
        <v>7209</v>
      </c>
    </row>
    <row r="1062" spans="1:11" x14ac:dyDescent="0.25">
      <c r="A1062" s="1" t="s">
        <v>1243</v>
      </c>
      <c r="B1062" s="1" t="s">
        <v>1675</v>
      </c>
      <c r="C1062" s="1" t="s">
        <v>12</v>
      </c>
      <c r="D1062" s="1">
        <v>24.5</v>
      </c>
      <c r="E1062" s="1" t="s">
        <v>1676</v>
      </c>
      <c r="F1062" s="1">
        <v>10</v>
      </c>
      <c r="G1062" s="1" t="s">
        <v>1677</v>
      </c>
      <c r="H1062" s="1">
        <v>20</v>
      </c>
      <c r="I1062" s="1" t="s">
        <v>1678</v>
      </c>
      <c r="J1062" s="2" t="s">
        <v>1679</v>
      </c>
      <c r="K1062" s="8" t="s">
        <v>7208</v>
      </c>
    </row>
    <row r="1063" spans="1:11" x14ac:dyDescent="0.25">
      <c r="A1063" s="1" t="s">
        <v>2266</v>
      </c>
      <c r="B1063" s="1" t="s">
        <v>3631</v>
      </c>
      <c r="C1063" s="1" t="s">
        <v>12</v>
      </c>
      <c r="D1063" s="1">
        <v>24.5</v>
      </c>
      <c r="E1063" s="1" t="s">
        <v>3632</v>
      </c>
      <c r="F1063" s="1">
        <v>10</v>
      </c>
      <c r="G1063" s="1" t="s">
        <v>3535</v>
      </c>
      <c r="H1063" s="1">
        <v>18</v>
      </c>
      <c r="I1063" s="1" t="s">
        <v>3633</v>
      </c>
      <c r="J1063" s="2" t="s">
        <v>661</v>
      </c>
      <c r="K1063" s="8" t="s">
        <v>7208</v>
      </c>
    </row>
    <row r="1064" spans="1:11" x14ac:dyDescent="0.25">
      <c r="A1064" s="9" t="s">
        <v>1846</v>
      </c>
      <c r="B1064" s="9" t="s">
        <v>6794</v>
      </c>
      <c r="C1064" s="9" t="s">
        <v>6795</v>
      </c>
      <c r="D1064" s="9">
        <v>24.5</v>
      </c>
      <c r="E1064" s="9" t="s">
        <v>3632</v>
      </c>
      <c r="F1064" s="9">
        <v>10</v>
      </c>
      <c r="G1064" s="9" t="s">
        <v>6796</v>
      </c>
      <c r="H1064" s="9">
        <v>415</v>
      </c>
      <c r="I1064" s="9" t="s">
        <v>6797</v>
      </c>
      <c r="J1064" s="10" t="s">
        <v>2417</v>
      </c>
      <c r="K1064" s="13" t="s">
        <v>7209</v>
      </c>
    </row>
    <row r="1065" spans="1:11" x14ac:dyDescent="0.25">
      <c r="A1065" s="1" t="s">
        <v>540</v>
      </c>
      <c r="B1065" s="1" t="s">
        <v>3879</v>
      </c>
      <c r="C1065" s="1" t="s">
        <v>12</v>
      </c>
      <c r="D1065" s="1">
        <v>24.65</v>
      </c>
      <c r="E1065" s="1" t="s">
        <v>3880</v>
      </c>
      <c r="F1065" s="1">
        <v>10</v>
      </c>
      <c r="G1065" s="1" t="s">
        <v>3881</v>
      </c>
      <c r="H1065" s="1">
        <v>615</v>
      </c>
      <c r="I1065" s="1" t="s">
        <v>3882</v>
      </c>
      <c r="J1065" s="2" t="s">
        <v>3883</v>
      </c>
      <c r="K1065" s="8" t="s">
        <v>7208</v>
      </c>
    </row>
    <row r="1066" spans="1:11" x14ac:dyDescent="0.25">
      <c r="A1066" s="1" t="s">
        <v>2218</v>
      </c>
      <c r="B1066" s="1" t="s">
        <v>2219</v>
      </c>
      <c r="C1066" s="1" t="s">
        <v>55</v>
      </c>
      <c r="D1066" s="1">
        <v>24.74</v>
      </c>
      <c r="E1066" s="1" t="s">
        <v>2220</v>
      </c>
      <c r="F1066" s="1">
        <v>10</v>
      </c>
      <c r="G1066" s="1" t="s">
        <v>2221</v>
      </c>
      <c r="H1066" s="1">
        <v>2761</v>
      </c>
      <c r="I1066" s="1" t="s">
        <v>2222</v>
      </c>
      <c r="J1066" s="2" t="s">
        <v>177</v>
      </c>
      <c r="K1066" s="8" t="s">
        <v>7208</v>
      </c>
    </row>
    <row r="1067" spans="1:11" x14ac:dyDescent="0.25">
      <c r="A1067" s="3" t="s">
        <v>443</v>
      </c>
      <c r="B1067" s="3" t="s">
        <v>3167</v>
      </c>
      <c r="C1067" s="3" t="s">
        <v>233</v>
      </c>
      <c r="D1067" s="3">
        <v>24.95</v>
      </c>
      <c r="E1067" s="3" t="s">
        <v>1979</v>
      </c>
      <c r="F1067" s="3">
        <v>10</v>
      </c>
      <c r="G1067" s="3" t="s">
        <v>3168</v>
      </c>
      <c r="H1067" s="3">
        <v>54</v>
      </c>
      <c r="I1067" s="3" t="s">
        <v>3169</v>
      </c>
      <c r="J1067" s="4" t="s">
        <v>64</v>
      </c>
      <c r="K1067" s="8" t="s">
        <v>7208</v>
      </c>
    </row>
    <row r="1068" spans="1:11" x14ac:dyDescent="0.25">
      <c r="A1068" s="9" t="s">
        <v>4248</v>
      </c>
      <c r="B1068" s="9" t="s">
        <v>5466</v>
      </c>
      <c r="C1068" s="9" t="s">
        <v>385</v>
      </c>
      <c r="D1068" s="9">
        <v>24.99</v>
      </c>
      <c r="E1068" s="9" t="s">
        <v>2789</v>
      </c>
      <c r="F1068" s="9">
        <v>10</v>
      </c>
      <c r="G1068" s="9" t="s">
        <v>3539</v>
      </c>
      <c r="H1068" s="9">
        <v>18</v>
      </c>
      <c r="I1068" s="9" t="s">
        <v>5467</v>
      </c>
      <c r="J1068" s="10" t="s">
        <v>5468</v>
      </c>
      <c r="K1068" s="13" t="s">
        <v>7209</v>
      </c>
    </row>
    <row r="1069" spans="1:11" x14ac:dyDescent="0.25">
      <c r="A1069" s="1" t="s">
        <v>389</v>
      </c>
      <c r="B1069" s="1" t="s">
        <v>2788</v>
      </c>
      <c r="C1069" s="1" t="s">
        <v>55</v>
      </c>
      <c r="D1069" s="1">
        <v>24.99</v>
      </c>
      <c r="E1069" s="1" t="s">
        <v>2789</v>
      </c>
      <c r="F1069" s="1">
        <v>10</v>
      </c>
      <c r="G1069" s="1" t="s">
        <v>2790</v>
      </c>
      <c r="H1069" s="1">
        <v>62</v>
      </c>
      <c r="I1069" s="1" t="s">
        <v>2791</v>
      </c>
      <c r="J1069" s="2" t="s">
        <v>70</v>
      </c>
      <c r="K1069" s="8" t="s">
        <v>7208</v>
      </c>
    </row>
    <row r="1070" spans="1:11" x14ac:dyDescent="0.25">
      <c r="A1070" s="3" t="s">
        <v>244</v>
      </c>
      <c r="B1070" s="3" t="s">
        <v>1098</v>
      </c>
      <c r="C1070" s="3" t="s">
        <v>12</v>
      </c>
      <c r="D1070" s="3">
        <v>24.99</v>
      </c>
      <c r="E1070" s="3" t="s">
        <v>414</v>
      </c>
      <c r="F1070" s="3">
        <v>10</v>
      </c>
      <c r="G1070" s="3" t="s">
        <v>1099</v>
      </c>
      <c r="H1070" s="3">
        <v>370</v>
      </c>
      <c r="I1070" s="3" t="s">
        <v>1100</v>
      </c>
      <c r="J1070" s="4" t="s">
        <v>1101</v>
      </c>
      <c r="K1070" s="8" t="s">
        <v>7208</v>
      </c>
    </row>
    <row r="1071" spans="1:11" x14ac:dyDescent="0.25">
      <c r="A1071" s="9" t="s">
        <v>2260</v>
      </c>
      <c r="B1071" s="9" t="s">
        <v>5619</v>
      </c>
      <c r="C1071" s="9" t="s">
        <v>55</v>
      </c>
      <c r="D1071" s="9">
        <v>24.99</v>
      </c>
      <c r="E1071" s="9" t="s">
        <v>414</v>
      </c>
      <c r="F1071" s="9">
        <v>10</v>
      </c>
      <c r="G1071" s="9" t="s">
        <v>3916</v>
      </c>
      <c r="H1071" s="9">
        <v>116</v>
      </c>
      <c r="I1071" s="9" t="s">
        <v>5620</v>
      </c>
      <c r="J1071" s="10" t="s">
        <v>318</v>
      </c>
      <c r="K1071" s="13" t="s">
        <v>7209</v>
      </c>
    </row>
    <row r="1072" spans="1:11" x14ac:dyDescent="0.25">
      <c r="A1072" s="11" t="s">
        <v>3482</v>
      </c>
      <c r="B1072" s="11" t="s">
        <v>6319</v>
      </c>
      <c r="C1072" s="11" t="s">
        <v>55</v>
      </c>
      <c r="D1072" s="11">
        <v>25.46</v>
      </c>
      <c r="E1072" s="11" t="s">
        <v>3029</v>
      </c>
      <c r="F1072" s="11">
        <v>10</v>
      </c>
      <c r="G1072" s="11" t="s">
        <v>4466</v>
      </c>
      <c r="H1072" s="11">
        <v>410</v>
      </c>
      <c r="I1072" s="11" t="s">
        <v>3031</v>
      </c>
      <c r="J1072" s="12" t="s">
        <v>3032</v>
      </c>
      <c r="K1072" s="13" t="s">
        <v>7209</v>
      </c>
    </row>
    <row r="1073" spans="1:11" x14ac:dyDescent="0.25">
      <c r="A1073" s="3" t="s">
        <v>510</v>
      </c>
      <c r="B1073" s="3" t="s">
        <v>3028</v>
      </c>
      <c r="C1073" s="3" t="s">
        <v>510</v>
      </c>
      <c r="D1073" s="3">
        <v>25.46</v>
      </c>
      <c r="E1073" s="3" t="s">
        <v>3029</v>
      </c>
      <c r="F1073" s="3">
        <v>10</v>
      </c>
      <c r="G1073" s="3" t="s">
        <v>3030</v>
      </c>
      <c r="H1073" s="3">
        <v>58</v>
      </c>
      <c r="I1073" s="3" t="s">
        <v>3031</v>
      </c>
      <c r="J1073" s="4" t="s">
        <v>3032</v>
      </c>
      <c r="K1073" s="8" t="s">
        <v>7208</v>
      </c>
    </row>
    <row r="1074" spans="1:11" x14ac:dyDescent="0.25">
      <c r="A1074" s="9" t="s">
        <v>4755</v>
      </c>
      <c r="B1074" s="9" t="s">
        <v>4756</v>
      </c>
      <c r="C1074" s="9" t="s">
        <v>12</v>
      </c>
      <c r="D1074" s="9">
        <v>25.7</v>
      </c>
      <c r="E1074" s="9" t="s">
        <v>4757</v>
      </c>
      <c r="F1074" s="9">
        <v>10</v>
      </c>
      <c r="G1074" s="9" t="s">
        <v>4758</v>
      </c>
      <c r="H1074" s="9">
        <v>72</v>
      </c>
      <c r="I1074" s="9" t="s">
        <v>4759</v>
      </c>
      <c r="J1074" s="10" t="s">
        <v>70</v>
      </c>
      <c r="K1074" s="13" t="s">
        <v>7209</v>
      </c>
    </row>
    <row r="1075" spans="1:11" x14ac:dyDescent="0.25">
      <c r="A1075" s="9" t="s">
        <v>135</v>
      </c>
      <c r="B1075" s="9" t="s">
        <v>6877</v>
      </c>
      <c r="C1075" s="9" t="s">
        <v>55</v>
      </c>
      <c r="D1075" s="9">
        <v>25.89</v>
      </c>
      <c r="E1075" s="9" t="s">
        <v>6878</v>
      </c>
      <c r="F1075" s="9">
        <v>10</v>
      </c>
      <c r="G1075" s="9" t="s">
        <v>235</v>
      </c>
      <c r="H1075" s="9">
        <v>4</v>
      </c>
      <c r="I1075" s="9" t="s">
        <v>6879</v>
      </c>
      <c r="J1075" s="10" t="s">
        <v>661</v>
      </c>
      <c r="K1075" s="13" t="s">
        <v>7209</v>
      </c>
    </row>
    <row r="1076" spans="1:11" x14ac:dyDescent="0.25">
      <c r="A1076" s="3" t="s">
        <v>525</v>
      </c>
      <c r="B1076" s="3" t="s">
        <v>2861</v>
      </c>
      <c r="C1076" s="3" t="s">
        <v>12</v>
      </c>
      <c r="D1076" s="3">
        <v>25.95</v>
      </c>
      <c r="E1076" s="3" t="s">
        <v>2862</v>
      </c>
      <c r="F1076" s="3">
        <v>10</v>
      </c>
      <c r="G1076" s="3" t="s">
        <v>197</v>
      </c>
      <c r="H1076" s="3">
        <v>3</v>
      </c>
      <c r="I1076" s="3" t="s">
        <v>2863</v>
      </c>
      <c r="J1076" s="4" t="s">
        <v>2864</v>
      </c>
      <c r="K1076" s="8" t="s">
        <v>7208</v>
      </c>
    </row>
    <row r="1077" spans="1:11" x14ac:dyDescent="0.25">
      <c r="A1077" s="11" t="s">
        <v>525</v>
      </c>
      <c r="B1077" s="11" t="s">
        <v>5078</v>
      </c>
      <c r="C1077" s="11" t="s">
        <v>212</v>
      </c>
      <c r="D1077" s="11">
        <v>25.95</v>
      </c>
      <c r="E1077" s="11" t="s">
        <v>2862</v>
      </c>
      <c r="F1077" s="11">
        <v>10</v>
      </c>
      <c r="G1077" s="11" t="s">
        <v>5079</v>
      </c>
      <c r="H1077" s="11">
        <v>280</v>
      </c>
      <c r="I1077" s="11" t="s">
        <v>5080</v>
      </c>
      <c r="J1077" s="12" t="s">
        <v>2864</v>
      </c>
      <c r="K1077" s="13" t="s">
        <v>7209</v>
      </c>
    </row>
    <row r="1078" spans="1:11" x14ac:dyDescent="0.25">
      <c r="A1078" s="9" t="s">
        <v>71</v>
      </c>
      <c r="B1078" s="9" t="s">
        <v>5719</v>
      </c>
      <c r="C1078" s="9" t="s">
        <v>510</v>
      </c>
      <c r="D1078" s="9">
        <v>25.95</v>
      </c>
      <c r="E1078" s="9" t="s">
        <v>2862</v>
      </c>
      <c r="F1078" s="9">
        <v>10</v>
      </c>
      <c r="G1078" s="9" t="s">
        <v>605</v>
      </c>
      <c r="H1078" s="9">
        <v>2</v>
      </c>
      <c r="I1078" s="9" t="s">
        <v>5720</v>
      </c>
      <c r="J1078" s="10" t="s">
        <v>2767</v>
      </c>
      <c r="K1078" s="13" t="s">
        <v>7209</v>
      </c>
    </row>
    <row r="1079" spans="1:11" x14ac:dyDescent="0.25">
      <c r="A1079" s="1" t="s">
        <v>540</v>
      </c>
      <c r="B1079" s="1" t="s">
        <v>2388</v>
      </c>
      <c r="C1079" s="1" t="s">
        <v>12</v>
      </c>
      <c r="D1079" s="1">
        <v>25.98</v>
      </c>
      <c r="E1079" s="1" t="s">
        <v>2389</v>
      </c>
      <c r="F1079" s="1">
        <v>10</v>
      </c>
      <c r="G1079" s="1" t="s">
        <v>2390</v>
      </c>
      <c r="H1079" s="1">
        <v>5255</v>
      </c>
      <c r="I1079" s="1" t="s">
        <v>2391</v>
      </c>
      <c r="J1079" s="2" t="s">
        <v>177</v>
      </c>
      <c r="K1079" s="8" t="s">
        <v>7208</v>
      </c>
    </row>
    <row r="1080" spans="1:11" x14ac:dyDescent="0.25">
      <c r="A1080" s="9" t="s">
        <v>540</v>
      </c>
      <c r="B1080" s="9" t="s">
        <v>4551</v>
      </c>
      <c r="C1080" s="9" t="s">
        <v>55</v>
      </c>
      <c r="D1080" s="9">
        <v>25.98</v>
      </c>
      <c r="E1080" s="9" t="s">
        <v>2389</v>
      </c>
      <c r="F1080" s="9">
        <v>10</v>
      </c>
      <c r="G1080" s="9" t="s">
        <v>4552</v>
      </c>
      <c r="H1080" s="9">
        <v>1536</v>
      </c>
      <c r="I1080" s="9" t="s">
        <v>4528</v>
      </c>
      <c r="J1080" s="10" t="s">
        <v>177</v>
      </c>
      <c r="K1080" s="13" t="s">
        <v>7209</v>
      </c>
    </row>
    <row r="1081" spans="1:11" x14ac:dyDescent="0.25">
      <c r="A1081" s="9" t="s">
        <v>3687</v>
      </c>
      <c r="B1081" s="9" t="s">
        <v>4166</v>
      </c>
      <c r="C1081" s="9" t="s">
        <v>12</v>
      </c>
      <c r="D1081" s="9">
        <v>25.99</v>
      </c>
      <c r="E1081" s="9" t="s">
        <v>1716</v>
      </c>
      <c r="F1081" s="9">
        <v>10</v>
      </c>
      <c r="G1081" s="9" t="s">
        <v>197</v>
      </c>
      <c r="H1081" s="9">
        <v>3</v>
      </c>
      <c r="I1081" s="9" t="s">
        <v>4167</v>
      </c>
      <c r="J1081" s="10" t="s">
        <v>1718</v>
      </c>
      <c r="K1081" s="13" t="s">
        <v>7209</v>
      </c>
    </row>
    <row r="1082" spans="1:11" x14ac:dyDescent="0.25">
      <c r="A1082" s="3" t="s">
        <v>1714</v>
      </c>
      <c r="B1082" s="3" t="s">
        <v>1715</v>
      </c>
      <c r="C1082" s="3" t="s">
        <v>12</v>
      </c>
      <c r="D1082" s="3">
        <v>25.99</v>
      </c>
      <c r="E1082" s="3" t="s">
        <v>1716</v>
      </c>
      <c r="F1082" s="3">
        <v>10</v>
      </c>
      <c r="G1082" s="3" t="s">
        <v>709</v>
      </c>
      <c r="H1082" s="3">
        <v>12</v>
      </c>
      <c r="I1082" s="3" t="s">
        <v>1717</v>
      </c>
      <c r="J1082" s="4" t="s">
        <v>1718</v>
      </c>
      <c r="K1082" s="8" t="s">
        <v>7208</v>
      </c>
    </row>
    <row r="1083" spans="1:11" x14ac:dyDescent="0.25">
      <c r="A1083" s="11" t="s">
        <v>135</v>
      </c>
      <c r="B1083" s="11" t="s">
        <v>5443</v>
      </c>
      <c r="C1083" s="11" t="s">
        <v>12</v>
      </c>
      <c r="D1083" s="11">
        <v>25.99</v>
      </c>
      <c r="E1083" s="11" t="s">
        <v>2633</v>
      </c>
      <c r="F1083" s="11">
        <v>10</v>
      </c>
      <c r="G1083" s="11" t="s">
        <v>1443</v>
      </c>
      <c r="H1083" s="11">
        <v>38</v>
      </c>
      <c r="I1083" s="11" t="s">
        <v>5444</v>
      </c>
      <c r="J1083" s="12" t="s">
        <v>5445</v>
      </c>
      <c r="K1083" s="13" t="s">
        <v>7209</v>
      </c>
    </row>
    <row r="1084" spans="1:11" x14ac:dyDescent="0.25">
      <c r="A1084" s="3" t="s">
        <v>35</v>
      </c>
      <c r="B1084" s="3" t="s">
        <v>3722</v>
      </c>
      <c r="C1084" s="3" t="s">
        <v>3723</v>
      </c>
      <c r="D1084" s="3">
        <v>25.99</v>
      </c>
      <c r="E1084" s="3" t="s">
        <v>2633</v>
      </c>
      <c r="F1084" s="3">
        <v>10</v>
      </c>
      <c r="G1084" s="3" t="s">
        <v>1712</v>
      </c>
      <c r="H1084" s="3">
        <v>49</v>
      </c>
      <c r="I1084" s="3" t="s">
        <v>3724</v>
      </c>
      <c r="J1084" s="4" t="s">
        <v>70</v>
      </c>
      <c r="K1084" s="8" t="s">
        <v>7208</v>
      </c>
    </row>
    <row r="1085" spans="1:11" x14ac:dyDescent="0.25">
      <c r="A1085" s="9" t="s">
        <v>1891</v>
      </c>
      <c r="B1085" s="9" t="s">
        <v>4677</v>
      </c>
      <c r="C1085" s="9" t="s">
        <v>104</v>
      </c>
      <c r="D1085" s="9">
        <v>259.08999999999997</v>
      </c>
      <c r="E1085" s="9" t="s">
        <v>4678</v>
      </c>
      <c r="F1085" s="9">
        <v>10</v>
      </c>
      <c r="G1085" s="9" t="s">
        <v>4679</v>
      </c>
      <c r="H1085" s="9">
        <v>456</v>
      </c>
      <c r="I1085" s="9" t="s">
        <v>4680</v>
      </c>
      <c r="J1085" s="10" t="s">
        <v>96</v>
      </c>
      <c r="K1085" s="13" t="s">
        <v>7209</v>
      </c>
    </row>
    <row r="1086" spans="1:11" x14ac:dyDescent="0.25">
      <c r="A1086" s="3" t="s">
        <v>172</v>
      </c>
      <c r="B1086" s="3" t="s">
        <v>267</v>
      </c>
      <c r="C1086" s="3" t="s">
        <v>12</v>
      </c>
      <c r="D1086" s="3">
        <v>26.05</v>
      </c>
      <c r="E1086" s="3" t="s">
        <v>268</v>
      </c>
      <c r="F1086" s="3">
        <v>10</v>
      </c>
      <c r="G1086" s="3" t="s">
        <v>269</v>
      </c>
      <c r="H1086" s="3">
        <v>128</v>
      </c>
      <c r="I1086" s="3" t="s">
        <v>270</v>
      </c>
      <c r="J1086" s="4" t="s">
        <v>271</v>
      </c>
      <c r="K1086" s="8" t="s">
        <v>7208</v>
      </c>
    </row>
    <row r="1087" spans="1:11" x14ac:dyDescent="0.25">
      <c r="A1087" s="1" t="s">
        <v>508</v>
      </c>
      <c r="B1087" s="1" t="s">
        <v>2664</v>
      </c>
      <c r="C1087" s="1" t="s">
        <v>510</v>
      </c>
      <c r="D1087" s="1">
        <v>26.12</v>
      </c>
      <c r="E1087" s="1" t="s">
        <v>2665</v>
      </c>
      <c r="F1087" s="1">
        <v>10</v>
      </c>
      <c r="G1087" s="1" t="s">
        <v>2666</v>
      </c>
      <c r="H1087" s="1">
        <v>235</v>
      </c>
      <c r="I1087" s="1" t="s">
        <v>2667</v>
      </c>
      <c r="J1087" s="2" t="s">
        <v>96</v>
      </c>
      <c r="K1087" s="8" t="s">
        <v>7208</v>
      </c>
    </row>
    <row r="1088" spans="1:11" x14ac:dyDescent="0.25">
      <c r="A1088" s="3" t="s">
        <v>2537</v>
      </c>
      <c r="B1088" s="3" t="s">
        <v>2538</v>
      </c>
      <c r="C1088" s="3" t="s">
        <v>12</v>
      </c>
      <c r="D1088" s="3">
        <v>26.14</v>
      </c>
      <c r="E1088" s="3" t="s">
        <v>2539</v>
      </c>
      <c r="F1088" s="3">
        <v>10</v>
      </c>
      <c r="G1088" s="3" t="s">
        <v>2540</v>
      </c>
      <c r="H1088" s="3">
        <v>2724</v>
      </c>
      <c r="I1088" s="3" t="s">
        <v>2541</v>
      </c>
      <c r="J1088" s="4" t="s">
        <v>177</v>
      </c>
      <c r="K1088" s="8" t="s">
        <v>7208</v>
      </c>
    </row>
    <row r="1089" spans="1:11" x14ac:dyDescent="0.25">
      <c r="A1089" s="1" t="s">
        <v>389</v>
      </c>
      <c r="B1089" s="1" t="s">
        <v>1834</v>
      </c>
      <c r="C1089" s="1" t="s">
        <v>55</v>
      </c>
      <c r="D1089" s="1">
        <v>26.33</v>
      </c>
      <c r="E1089" s="1" t="s">
        <v>1835</v>
      </c>
      <c r="F1089" s="1">
        <v>10</v>
      </c>
      <c r="G1089" s="1" t="s">
        <v>1836</v>
      </c>
      <c r="H1089" s="1">
        <v>2250</v>
      </c>
      <c r="I1089" s="1" t="s">
        <v>1837</v>
      </c>
      <c r="J1089" s="2" t="s">
        <v>177</v>
      </c>
      <c r="K1089" s="8" t="s">
        <v>7208</v>
      </c>
    </row>
    <row r="1090" spans="1:11" x14ac:dyDescent="0.25">
      <c r="A1090" s="3" t="s">
        <v>2705</v>
      </c>
      <c r="B1090" s="3" t="s">
        <v>2706</v>
      </c>
      <c r="C1090" s="3" t="s">
        <v>104</v>
      </c>
      <c r="D1090" s="3">
        <v>26.4</v>
      </c>
      <c r="E1090" s="3" t="s">
        <v>2707</v>
      </c>
      <c r="F1090" s="3">
        <v>10</v>
      </c>
      <c r="G1090" s="3" t="s">
        <v>2708</v>
      </c>
      <c r="H1090" s="3">
        <v>1338</v>
      </c>
      <c r="I1090" s="3" t="s">
        <v>2709</v>
      </c>
      <c r="J1090" s="4" t="s">
        <v>96</v>
      </c>
      <c r="K1090" s="8" t="s">
        <v>7208</v>
      </c>
    </row>
    <row r="1091" spans="1:11" x14ac:dyDescent="0.25">
      <c r="A1091" s="11" t="s">
        <v>178</v>
      </c>
      <c r="B1091" s="11" t="s">
        <v>5520</v>
      </c>
      <c r="C1091" s="11" t="s">
        <v>55</v>
      </c>
      <c r="D1091" s="11">
        <v>26.9</v>
      </c>
      <c r="E1091" s="11" t="s">
        <v>5521</v>
      </c>
      <c r="F1091" s="11">
        <v>10</v>
      </c>
      <c r="G1091" s="11" t="s">
        <v>5522</v>
      </c>
      <c r="H1091" s="11">
        <v>264</v>
      </c>
      <c r="I1091" s="11" t="s">
        <v>5523</v>
      </c>
      <c r="J1091" s="12" t="s">
        <v>1679</v>
      </c>
      <c r="K1091" s="13" t="s">
        <v>7209</v>
      </c>
    </row>
    <row r="1092" spans="1:11" x14ac:dyDescent="0.25">
      <c r="A1092" s="3" t="s">
        <v>418</v>
      </c>
      <c r="B1092" s="3" t="s">
        <v>1379</v>
      </c>
      <c r="C1092" s="3" t="s">
        <v>12</v>
      </c>
      <c r="D1092" s="3">
        <v>26.9</v>
      </c>
      <c r="E1092" s="3" t="s">
        <v>1380</v>
      </c>
      <c r="F1092" s="3">
        <v>10</v>
      </c>
      <c r="G1092" s="3" t="s">
        <v>1268</v>
      </c>
      <c r="H1092" s="3">
        <v>150</v>
      </c>
      <c r="I1092" s="3" t="s">
        <v>1381</v>
      </c>
      <c r="J1092" s="4" t="s">
        <v>422</v>
      </c>
      <c r="K1092" s="8" t="s">
        <v>7208</v>
      </c>
    </row>
    <row r="1093" spans="1:11" x14ac:dyDescent="0.25">
      <c r="A1093" s="1" t="s">
        <v>244</v>
      </c>
      <c r="B1093" s="1" t="s">
        <v>847</v>
      </c>
      <c r="C1093" s="1" t="s">
        <v>848</v>
      </c>
      <c r="D1093" s="1">
        <v>26.99</v>
      </c>
      <c r="E1093" s="1" t="s">
        <v>849</v>
      </c>
      <c r="F1093" s="1">
        <v>10</v>
      </c>
      <c r="G1093" s="1" t="s">
        <v>850</v>
      </c>
      <c r="H1093" s="1">
        <v>69</v>
      </c>
      <c r="I1093" s="1" t="s">
        <v>851</v>
      </c>
      <c r="J1093" s="2" t="s">
        <v>852</v>
      </c>
      <c r="K1093" s="8" t="s">
        <v>7208</v>
      </c>
    </row>
    <row r="1094" spans="1:11" x14ac:dyDescent="0.25">
      <c r="A1094" s="3" t="s">
        <v>1219</v>
      </c>
      <c r="B1094" s="3" t="s">
        <v>1220</v>
      </c>
      <c r="C1094" s="3" t="s">
        <v>12</v>
      </c>
      <c r="D1094" s="3">
        <v>26.99</v>
      </c>
      <c r="E1094" s="3" t="s">
        <v>849</v>
      </c>
      <c r="F1094" s="3">
        <v>10</v>
      </c>
      <c r="G1094" s="3" t="s">
        <v>1221</v>
      </c>
      <c r="H1094" s="3">
        <v>44</v>
      </c>
      <c r="I1094" s="3" t="s">
        <v>1222</v>
      </c>
      <c r="J1094" s="4" t="s">
        <v>887</v>
      </c>
      <c r="K1094" s="8" t="s">
        <v>7208</v>
      </c>
    </row>
    <row r="1095" spans="1:11" x14ac:dyDescent="0.25">
      <c r="A1095" s="3" t="s">
        <v>41</v>
      </c>
      <c r="B1095" s="3" t="s">
        <v>2279</v>
      </c>
      <c r="C1095" s="3" t="s">
        <v>12</v>
      </c>
      <c r="D1095" s="3">
        <v>26.99</v>
      </c>
      <c r="E1095" s="3" t="s">
        <v>830</v>
      </c>
      <c r="F1095" s="3">
        <v>10</v>
      </c>
      <c r="G1095" s="3" t="s">
        <v>1126</v>
      </c>
      <c r="H1095" s="3">
        <v>65</v>
      </c>
      <c r="I1095" s="3" t="s">
        <v>2280</v>
      </c>
      <c r="J1095" s="4" t="s">
        <v>2281</v>
      </c>
      <c r="K1095" s="8" t="s">
        <v>7208</v>
      </c>
    </row>
    <row r="1096" spans="1:11" x14ac:dyDescent="0.25">
      <c r="A1096" s="3" t="s">
        <v>2441</v>
      </c>
      <c r="B1096" s="3" t="s">
        <v>2442</v>
      </c>
      <c r="C1096" s="3" t="s">
        <v>12</v>
      </c>
      <c r="D1096" s="3">
        <v>27</v>
      </c>
      <c r="E1096" s="3" t="s">
        <v>126</v>
      </c>
      <c r="F1096" s="3">
        <v>10</v>
      </c>
      <c r="G1096" s="3" t="s">
        <v>2443</v>
      </c>
      <c r="H1096" s="3">
        <v>61</v>
      </c>
      <c r="I1096" s="3" t="s">
        <v>2444</v>
      </c>
      <c r="J1096" s="4" t="s">
        <v>1413</v>
      </c>
      <c r="K1096" s="8" t="s">
        <v>7208</v>
      </c>
    </row>
    <row r="1097" spans="1:11" x14ac:dyDescent="0.25">
      <c r="A1097" s="1" t="s">
        <v>123</v>
      </c>
      <c r="B1097" s="1" t="s">
        <v>124</v>
      </c>
      <c r="C1097" s="1" t="s">
        <v>125</v>
      </c>
      <c r="D1097" s="1">
        <v>27</v>
      </c>
      <c r="E1097" s="1" t="s">
        <v>126</v>
      </c>
      <c r="F1097" s="1">
        <v>10</v>
      </c>
      <c r="G1097" s="1" t="s">
        <v>127</v>
      </c>
      <c r="H1097" s="1">
        <v>218</v>
      </c>
      <c r="I1097" s="1" t="s">
        <v>128</v>
      </c>
      <c r="J1097" s="2" t="s">
        <v>129</v>
      </c>
      <c r="K1097" s="8" t="s">
        <v>7208</v>
      </c>
    </row>
    <row r="1098" spans="1:11" x14ac:dyDescent="0.25">
      <c r="A1098" s="1" t="s">
        <v>1334</v>
      </c>
      <c r="B1098" s="1" t="s">
        <v>2587</v>
      </c>
      <c r="C1098" s="1" t="s">
        <v>12</v>
      </c>
      <c r="D1098" s="1">
        <v>27.25</v>
      </c>
      <c r="E1098" s="1" t="s">
        <v>2588</v>
      </c>
      <c r="F1098" s="1">
        <v>10</v>
      </c>
      <c r="G1098" s="1" t="s">
        <v>2589</v>
      </c>
      <c r="H1098" s="1">
        <v>3555</v>
      </c>
      <c r="I1098" s="1" t="s">
        <v>2590</v>
      </c>
      <c r="J1098" s="2" t="s">
        <v>177</v>
      </c>
      <c r="K1098" s="8" t="s">
        <v>7208</v>
      </c>
    </row>
    <row r="1099" spans="1:11" x14ac:dyDescent="0.25">
      <c r="A1099" s="9" t="s">
        <v>807</v>
      </c>
      <c r="B1099" s="9" t="s">
        <v>4433</v>
      </c>
      <c r="C1099" s="9" t="s">
        <v>12</v>
      </c>
      <c r="D1099" s="9">
        <v>27.3</v>
      </c>
      <c r="E1099" s="9" t="s">
        <v>4434</v>
      </c>
      <c r="F1099" s="9">
        <v>10</v>
      </c>
      <c r="G1099" s="9" t="s">
        <v>3772</v>
      </c>
      <c r="H1099" s="9">
        <v>179</v>
      </c>
      <c r="I1099" s="9" t="s">
        <v>793</v>
      </c>
      <c r="J1099" s="10" t="s">
        <v>177</v>
      </c>
      <c r="K1099" s="13" t="s">
        <v>7209</v>
      </c>
    </row>
    <row r="1100" spans="1:11" x14ac:dyDescent="0.25">
      <c r="A1100" s="3" t="s">
        <v>1198</v>
      </c>
      <c r="B1100" s="3" t="s">
        <v>1199</v>
      </c>
      <c r="C1100" s="3" t="s">
        <v>12</v>
      </c>
      <c r="D1100" s="3">
        <v>27.31</v>
      </c>
      <c r="E1100" s="3" t="s">
        <v>1200</v>
      </c>
      <c r="F1100" s="3">
        <v>10</v>
      </c>
      <c r="G1100" s="3" t="s">
        <v>1201</v>
      </c>
      <c r="H1100" s="3">
        <v>5</v>
      </c>
      <c r="I1100" s="3" t="s">
        <v>39</v>
      </c>
      <c r="J1100" s="4" t="s">
        <v>1202</v>
      </c>
      <c r="K1100" s="8" t="s">
        <v>7208</v>
      </c>
    </row>
    <row r="1101" spans="1:11" x14ac:dyDescent="0.25">
      <c r="A1101" s="11" t="s">
        <v>807</v>
      </c>
      <c r="B1101" s="11" t="s">
        <v>4997</v>
      </c>
      <c r="C1101" s="11" t="s">
        <v>12</v>
      </c>
      <c r="D1101" s="11">
        <v>27.5</v>
      </c>
      <c r="E1101" s="11" t="s">
        <v>2794</v>
      </c>
      <c r="F1101" s="11">
        <v>10</v>
      </c>
      <c r="G1101" s="11" t="s">
        <v>4998</v>
      </c>
      <c r="H1101" s="11">
        <v>427</v>
      </c>
      <c r="I1101" s="11" t="s">
        <v>4999</v>
      </c>
      <c r="J1101" s="12" t="s">
        <v>96</v>
      </c>
      <c r="K1101" s="13" t="s">
        <v>7209</v>
      </c>
    </row>
    <row r="1102" spans="1:11" x14ac:dyDescent="0.25">
      <c r="A1102" s="11" t="s">
        <v>6777</v>
      </c>
      <c r="B1102" s="11" t="s">
        <v>6778</v>
      </c>
      <c r="C1102" s="11" t="s">
        <v>12</v>
      </c>
      <c r="D1102" s="11">
        <v>27.5</v>
      </c>
      <c r="E1102" s="11" t="s">
        <v>5681</v>
      </c>
      <c r="F1102" s="11">
        <v>10</v>
      </c>
      <c r="G1102" s="11" t="s">
        <v>381</v>
      </c>
      <c r="H1102" s="11">
        <v>29</v>
      </c>
      <c r="I1102" s="11" t="s">
        <v>6779</v>
      </c>
      <c r="J1102" s="12" t="s">
        <v>6780</v>
      </c>
      <c r="K1102" s="13" t="s">
        <v>7209</v>
      </c>
    </row>
    <row r="1103" spans="1:11" x14ac:dyDescent="0.25">
      <c r="A1103" s="1" t="s">
        <v>2891</v>
      </c>
      <c r="B1103" s="1" t="s">
        <v>2892</v>
      </c>
      <c r="C1103" s="1" t="s">
        <v>55</v>
      </c>
      <c r="D1103" s="1">
        <v>27.99</v>
      </c>
      <c r="E1103" s="1" t="s">
        <v>2249</v>
      </c>
      <c r="F1103" s="1">
        <v>10</v>
      </c>
      <c r="G1103" s="1" t="s">
        <v>1448</v>
      </c>
      <c r="H1103" s="1">
        <v>57</v>
      </c>
      <c r="I1103" s="1" t="s">
        <v>2893</v>
      </c>
      <c r="J1103" s="2" t="s">
        <v>661</v>
      </c>
      <c r="K1103" s="8" t="s">
        <v>7208</v>
      </c>
    </row>
    <row r="1104" spans="1:11" x14ac:dyDescent="0.25">
      <c r="A1104" s="9" t="s">
        <v>162</v>
      </c>
      <c r="B1104" s="9" t="s">
        <v>5865</v>
      </c>
      <c r="C1104" s="9" t="s">
        <v>55</v>
      </c>
      <c r="D1104" s="9">
        <v>27.99</v>
      </c>
      <c r="E1104" s="9" t="s">
        <v>2249</v>
      </c>
      <c r="F1104" s="9">
        <v>10</v>
      </c>
      <c r="G1104" s="9" t="s">
        <v>32</v>
      </c>
      <c r="H1104" s="9">
        <v>9</v>
      </c>
      <c r="I1104" s="9" t="s">
        <v>39</v>
      </c>
      <c r="J1104" s="10" t="s">
        <v>5866</v>
      </c>
      <c r="K1104" s="13" t="s">
        <v>7209</v>
      </c>
    </row>
    <row r="1105" spans="1:11" x14ac:dyDescent="0.25">
      <c r="A1105" s="1" t="s">
        <v>319</v>
      </c>
      <c r="B1105" s="1" t="s">
        <v>2247</v>
      </c>
      <c r="C1105" s="1" t="s">
        <v>2248</v>
      </c>
      <c r="D1105" s="1">
        <v>27.99</v>
      </c>
      <c r="E1105" s="1" t="s">
        <v>2249</v>
      </c>
      <c r="F1105" s="1">
        <v>10</v>
      </c>
      <c r="G1105" s="1" t="s">
        <v>1092</v>
      </c>
      <c r="H1105" s="1">
        <v>21</v>
      </c>
      <c r="I1105" s="1" t="s">
        <v>2250</v>
      </c>
      <c r="J1105" s="2" t="s">
        <v>967</v>
      </c>
      <c r="K1105" s="8" t="s">
        <v>7208</v>
      </c>
    </row>
    <row r="1106" spans="1:11" x14ac:dyDescent="0.25">
      <c r="A1106" s="1" t="s">
        <v>319</v>
      </c>
      <c r="B1106" s="1" t="s">
        <v>320</v>
      </c>
      <c r="C1106" s="1" t="s">
        <v>12</v>
      </c>
      <c r="D1106" s="1">
        <v>27.99</v>
      </c>
      <c r="E1106" s="1" t="s">
        <v>321</v>
      </c>
      <c r="F1106" s="1">
        <v>10</v>
      </c>
      <c r="G1106" s="1" t="s">
        <v>294</v>
      </c>
      <c r="H1106" s="1">
        <v>87</v>
      </c>
      <c r="I1106" s="1" t="s">
        <v>322</v>
      </c>
      <c r="J1106" s="2" t="s">
        <v>46</v>
      </c>
      <c r="K1106" s="8" t="s">
        <v>7208</v>
      </c>
    </row>
    <row r="1107" spans="1:11" x14ac:dyDescent="0.25">
      <c r="A1107" s="9" t="s">
        <v>7184</v>
      </c>
      <c r="B1107" s="9" t="s">
        <v>7185</v>
      </c>
      <c r="C1107" s="9" t="s">
        <v>55</v>
      </c>
      <c r="D1107" s="9">
        <v>27.99</v>
      </c>
      <c r="E1107" s="9" t="s">
        <v>321</v>
      </c>
      <c r="F1107" s="9">
        <v>10</v>
      </c>
      <c r="G1107" s="9" t="s">
        <v>4581</v>
      </c>
      <c r="H1107" s="9">
        <v>75</v>
      </c>
      <c r="I1107" s="9" t="s">
        <v>7186</v>
      </c>
      <c r="J1107" s="10" t="s">
        <v>96</v>
      </c>
      <c r="K1107" s="13" t="s">
        <v>7209</v>
      </c>
    </row>
    <row r="1108" spans="1:11" x14ac:dyDescent="0.25">
      <c r="A1108" s="1" t="s">
        <v>1243</v>
      </c>
      <c r="B1108" s="1" t="s">
        <v>2759</v>
      </c>
      <c r="C1108" s="1" t="s">
        <v>12</v>
      </c>
      <c r="D1108" s="1">
        <v>28</v>
      </c>
      <c r="E1108" s="1" t="s">
        <v>2760</v>
      </c>
      <c r="F1108" s="1">
        <v>10</v>
      </c>
      <c r="G1108" s="1" t="s">
        <v>2761</v>
      </c>
      <c r="H1108" s="1">
        <v>78</v>
      </c>
      <c r="I1108" s="1" t="s">
        <v>2762</v>
      </c>
      <c r="J1108" s="2" t="s">
        <v>661</v>
      </c>
      <c r="K1108" s="8" t="s">
        <v>7208</v>
      </c>
    </row>
    <row r="1109" spans="1:11" x14ac:dyDescent="0.25">
      <c r="A1109" s="3" t="s">
        <v>3480</v>
      </c>
      <c r="B1109" s="3" t="s">
        <v>3481</v>
      </c>
      <c r="C1109" s="3" t="s">
        <v>3482</v>
      </c>
      <c r="D1109" s="3">
        <v>28</v>
      </c>
      <c r="E1109" s="3" t="s">
        <v>596</v>
      </c>
      <c r="F1109" s="3">
        <v>10</v>
      </c>
      <c r="G1109" s="3" t="s">
        <v>3313</v>
      </c>
      <c r="H1109" s="3">
        <v>6</v>
      </c>
      <c r="I1109" s="3" t="s">
        <v>3483</v>
      </c>
      <c r="J1109" s="4" t="s">
        <v>1413</v>
      </c>
      <c r="K1109" s="8" t="s">
        <v>7208</v>
      </c>
    </row>
    <row r="1110" spans="1:11" x14ac:dyDescent="0.25">
      <c r="A1110" s="3" t="s">
        <v>535</v>
      </c>
      <c r="B1110" s="3" t="s">
        <v>3715</v>
      </c>
      <c r="C1110" s="3" t="s">
        <v>12</v>
      </c>
      <c r="D1110" s="3">
        <v>28.18</v>
      </c>
      <c r="E1110" s="3" t="s">
        <v>3716</v>
      </c>
      <c r="F1110" s="3">
        <v>10</v>
      </c>
      <c r="G1110" s="3" t="s">
        <v>1070</v>
      </c>
      <c r="H1110" s="3">
        <v>131</v>
      </c>
      <c r="I1110" s="3" t="s">
        <v>3717</v>
      </c>
      <c r="J1110" s="4" t="s">
        <v>177</v>
      </c>
      <c r="K1110" s="8" t="s">
        <v>7208</v>
      </c>
    </row>
    <row r="1111" spans="1:11" x14ac:dyDescent="0.25">
      <c r="A1111" s="9" t="s">
        <v>319</v>
      </c>
      <c r="B1111" s="9" t="s">
        <v>4892</v>
      </c>
      <c r="C1111" s="9" t="s">
        <v>55</v>
      </c>
      <c r="D1111" s="9">
        <v>28.25</v>
      </c>
      <c r="E1111" s="9" t="s">
        <v>4893</v>
      </c>
      <c r="F1111" s="9">
        <v>10</v>
      </c>
      <c r="G1111" s="9" t="s">
        <v>4894</v>
      </c>
      <c r="H1111" s="9">
        <v>12583</v>
      </c>
      <c r="I1111" s="9" t="s">
        <v>4895</v>
      </c>
      <c r="J1111" s="10" t="s">
        <v>177</v>
      </c>
      <c r="K1111" s="13" t="s">
        <v>7209</v>
      </c>
    </row>
    <row r="1112" spans="1:11" x14ac:dyDescent="0.25">
      <c r="A1112" s="1" t="s">
        <v>1190</v>
      </c>
      <c r="B1112" s="1" t="s">
        <v>3576</v>
      </c>
      <c r="C1112" s="1" t="s">
        <v>3577</v>
      </c>
      <c r="D1112" s="1">
        <v>28.4</v>
      </c>
      <c r="E1112" s="1" t="s">
        <v>3578</v>
      </c>
      <c r="F1112" s="1">
        <v>10</v>
      </c>
      <c r="G1112" s="1" t="s">
        <v>1126</v>
      </c>
      <c r="H1112" s="1">
        <v>65</v>
      </c>
      <c r="I1112" s="1" t="s">
        <v>3579</v>
      </c>
      <c r="J1112" s="2" t="s">
        <v>3237</v>
      </c>
      <c r="K1112" s="8" t="s">
        <v>7208</v>
      </c>
    </row>
    <row r="1113" spans="1:11" x14ac:dyDescent="0.25">
      <c r="A1113" s="1" t="s">
        <v>162</v>
      </c>
      <c r="B1113" s="1" t="s">
        <v>2128</v>
      </c>
      <c r="C1113" s="1" t="s">
        <v>55</v>
      </c>
      <c r="D1113" s="1">
        <v>28.6</v>
      </c>
      <c r="E1113" s="1" t="s">
        <v>2129</v>
      </c>
      <c r="F1113" s="1">
        <v>10</v>
      </c>
      <c r="G1113" s="1" t="s">
        <v>2130</v>
      </c>
      <c r="H1113" s="1">
        <v>145</v>
      </c>
      <c r="I1113" s="1" t="s">
        <v>2131</v>
      </c>
      <c r="J1113" s="2" t="s">
        <v>458</v>
      </c>
      <c r="K1113" s="8" t="s">
        <v>7208</v>
      </c>
    </row>
    <row r="1114" spans="1:11" x14ac:dyDescent="0.25">
      <c r="A1114" s="9" t="s">
        <v>807</v>
      </c>
      <c r="B1114" s="9" t="s">
        <v>5825</v>
      </c>
      <c r="C1114" s="9" t="s">
        <v>12</v>
      </c>
      <c r="D1114" s="9">
        <v>28.8</v>
      </c>
      <c r="E1114" s="9" t="s">
        <v>5826</v>
      </c>
      <c r="F1114" s="9">
        <v>10</v>
      </c>
      <c r="G1114" s="9" t="s">
        <v>5827</v>
      </c>
      <c r="H1114" s="9">
        <v>712</v>
      </c>
      <c r="I1114" s="9" t="s">
        <v>5828</v>
      </c>
      <c r="J1114" s="10" t="s">
        <v>661</v>
      </c>
      <c r="K1114" s="13" t="s">
        <v>7209</v>
      </c>
    </row>
    <row r="1115" spans="1:11" x14ac:dyDescent="0.25">
      <c r="A1115" s="3" t="s">
        <v>65</v>
      </c>
      <c r="B1115" s="3" t="s">
        <v>1732</v>
      </c>
      <c r="C1115" s="3" t="s">
        <v>12</v>
      </c>
      <c r="D1115" s="3">
        <v>28.89</v>
      </c>
      <c r="E1115" s="3" t="s">
        <v>1733</v>
      </c>
      <c r="F1115" s="3">
        <v>10</v>
      </c>
      <c r="G1115" s="3" t="s">
        <v>1734</v>
      </c>
      <c r="H1115" s="3">
        <v>45</v>
      </c>
      <c r="I1115" s="3" t="s">
        <v>1735</v>
      </c>
      <c r="J1115" s="4" t="s">
        <v>230</v>
      </c>
      <c r="K1115" s="8" t="s">
        <v>7208</v>
      </c>
    </row>
    <row r="1116" spans="1:11" x14ac:dyDescent="0.25">
      <c r="A1116" s="9" t="s">
        <v>807</v>
      </c>
      <c r="B1116" s="9" t="s">
        <v>6160</v>
      </c>
      <c r="C1116" s="9" t="s">
        <v>55</v>
      </c>
      <c r="D1116" s="9">
        <v>28.95</v>
      </c>
      <c r="E1116" s="9" t="s">
        <v>6161</v>
      </c>
      <c r="F1116" s="9">
        <v>10</v>
      </c>
      <c r="G1116" s="9" t="s">
        <v>6162</v>
      </c>
      <c r="H1116" s="9">
        <v>1306</v>
      </c>
      <c r="I1116" s="9" t="s">
        <v>6163</v>
      </c>
      <c r="J1116" s="10" t="s">
        <v>285</v>
      </c>
      <c r="K1116" s="13" t="s">
        <v>7209</v>
      </c>
    </row>
    <row r="1117" spans="1:11" x14ac:dyDescent="0.25">
      <c r="A1117" s="11" t="s">
        <v>525</v>
      </c>
      <c r="B1117" s="11" t="s">
        <v>5364</v>
      </c>
      <c r="C1117" s="11" t="s">
        <v>55</v>
      </c>
      <c r="D1117" s="11">
        <v>28.99</v>
      </c>
      <c r="E1117" s="11" t="s">
        <v>1354</v>
      </c>
      <c r="F1117" s="11">
        <v>10</v>
      </c>
      <c r="G1117" s="11" t="s">
        <v>421</v>
      </c>
      <c r="H1117" s="11">
        <v>10</v>
      </c>
      <c r="I1117" s="11" t="s">
        <v>39</v>
      </c>
      <c r="J1117" s="12" t="s">
        <v>219</v>
      </c>
      <c r="K1117" s="13" t="s">
        <v>7209</v>
      </c>
    </row>
    <row r="1118" spans="1:11" x14ac:dyDescent="0.25">
      <c r="A1118" s="11" t="s">
        <v>1190</v>
      </c>
      <c r="B1118" s="11" t="s">
        <v>7054</v>
      </c>
      <c r="C1118" s="11" t="s">
        <v>55</v>
      </c>
      <c r="D1118" s="11">
        <v>28.99</v>
      </c>
      <c r="E1118" s="11" t="s">
        <v>1354</v>
      </c>
      <c r="F1118" s="11">
        <v>10</v>
      </c>
      <c r="G1118" s="11" t="s">
        <v>7055</v>
      </c>
      <c r="H1118" s="11">
        <v>180</v>
      </c>
      <c r="I1118" s="11" t="s">
        <v>7056</v>
      </c>
      <c r="J1118" s="12" t="s">
        <v>318</v>
      </c>
      <c r="K1118" s="13" t="s">
        <v>7209</v>
      </c>
    </row>
    <row r="1119" spans="1:11" x14ac:dyDescent="0.25">
      <c r="A1119" s="9" t="s">
        <v>319</v>
      </c>
      <c r="B1119" s="9" t="s">
        <v>6245</v>
      </c>
      <c r="C1119" s="9" t="s">
        <v>55</v>
      </c>
      <c r="D1119" s="9">
        <v>28.99</v>
      </c>
      <c r="E1119" s="9" t="s">
        <v>893</v>
      </c>
      <c r="F1119" s="9">
        <v>10</v>
      </c>
      <c r="G1119" s="9" t="s">
        <v>965</v>
      </c>
      <c r="H1119" s="9">
        <v>7</v>
      </c>
      <c r="I1119" s="9" t="s">
        <v>6246</v>
      </c>
      <c r="J1119" s="10" t="s">
        <v>524</v>
      </c>
      <c r="K1119" s="13" t="s">
        <v>7209</v>
      </c>
    </row>
    <row r="1120" spans="1:11" x14ac:dyDescent="0.25">
      <c r="A1120" s="9" t="s">
        <v>540</v>
      </c>
      <c r="B1120" s="9" t="s">
        <v>4826</v>
      </c>
      <c r="C1120" s="9" t="s">
        <v>55</v>
      </c>
      <c r="D1120" s="9">
        <v>28.99</v>
      </c>
      <c r="E1120" s="9" t="s">
        <v>893</v>
      </c>
      <c r="F1120" s="9">
        <v>10</v>
      </c>
      <c r="G1120" s="9" t="s">
        <v>4827</v>
      </c>
      <c r="H1120" s="9">
        <v>124</v>
      </c>
      <c r="I1120" s="9" t="s">
        <v>4828</v>
      </c>
      <c r="J1120" s="10" t="s">
        <v>96</v>
      </c>
      <c r="K1120" s="13" t="s">
        <v>7209</v>
      </c>
    </row>
    <row r="1121" spans="1:11" x14ac:dyDescent="0.25">
      <c r="A1121" s="11" t="s">
        <v>53</v>
      </c>
      <c r="B1121" s="11" t="s">
        <v>4851</v>
      </c>
      <c r="C1121" s="11" t="s">
        <v>341</v>
      </c>
      <c r="D1121" s="11">
        <v>29.19</v>
      </c>
      <c r="E1121" s="11" t="s">
        <v>4852</v>
      </c>
      <c r="F1121" s="11">
        <v>10</v>
      </c>
      <c r="G1121" s="11" t="s">
        <v>4853</v>
      </c>
      <c r="H1121" s="11">
        <v>1787</v>
      </c>
      <c r="I1121" s="11" t="s">
        <v>4854</v>
      </c>
      <c r="J1121" s="12" t="s">
        <v>318</v>
      </c>
      <c r="K1121" s="13" t="s">
        <v>7209</v>
      </c>
    </row>
    <row r="1122" spans="1:11" x14ac:dyDescent="0.25">
      <c r="A1122" s="1" t="s">
        <v>91</v>
      </c>
      <c r="B1122" s="1" t="s">
        <v>92</v>
      </c>
      <c r="C1122" s="1" t="s">
        <v>12</v>
      </c>
      <c r="D1122" s="1">
        <v>29.2</v>
      </c>
      <c r="E1122" s="1" t="s">
        <v>93</v>
      </c>
      <c r="F1122" s="1">
        <v>10</v>
      </c>
      <c r="G1122" s="1" t="s">
        <v>94</v>
      </c>
      <c r="H1122" s="1">
        <v>505</v>
      </c>
      <c r="I1122" s="1" t="s">
        <v>95</v>
      </c>
      <c r="J1122" s="2" t="s">
        <v>96</v>
      </c>
      <c r="K1122" s="8" t="s">
        <v>7208</v>
      </c>
    </row>
    <row r="1123" spans="1:11" x14ac:dyDescent="0.25">
      <c r="A1123" s="1" t="s">
        <v>807</v>
      </c>
      <c r="B1123" s="1" t="s">
        <v>1005</v>
      </c>
      <c r="C1123" s="1" t="s">
        <v>12</v>
      </c>
      <c r="D1123" s="1">
        <v>29.45</v>
      </c>
      <c r="E1123" s="1" t="s">
        <v>1006</v>
      </c>
      <c r="F1123" s="1">
        <v>10</v>
      </c>
      <c r="G1123" s="1" t="s">
        <v>1007</v>
      </c>
      <c r="H1123" s="1">
        <v>355</v>
      </c>
      <c r="I1123" s="1" t="s">
        <v>1008</v>
      </c>
      <c r="J1123" s="2" t="s">
        <v>285</v>
      </c>
      <c r="K1123" s="8" t="s">
        <v>7208</v>
      </c>
    </row>
    <row r="1124" spans="1:11" x14ac:dyDescent="0.25">
      <c r="A1124" s="11" t="s">
        <v>1190</v>
      </c>
      <c r="B1124" s="11" t="s">
        <v>5655</v>
      </c>
      <c r="C1124" s="11" t="s">
        <v>55</v>
      </c>
      <c r="D1124" s="11">
        <v>29.46</v>
      </c>
      <c r="E1124" s="11" t="s">
        <v>5656</v>
      </c>
      <c r="F1124" s="11">
        <v>10</v>
      </c>
      <c r="G1124" s="11" t="s">
        <v>2519</v>
      </c>
      <c r="H1124" s="11">
        <v>43</v>
      </c>
      <c r="I1124" s="11" t="s">
        <v>5657</v>
      </c>
      <c r="J1124" s="12" t="s">
        <v>177</v>
      </c>
      <c r="K1124" s="13" t="s">
        <v>7209</v>
      </c>
    </row>
    <row r="1125" spans="1:11" x14ac:dyDescent="0.25">
      <c r="A1125" s="3" t="s">
        <v>438</v>
      </c>
      <c r="B1125" s="3" t="s">
        <v>2345</v>
      </c>
      <c r="C1125" s="3" t="s">
        <v>12</v>
      </c>
      <c r="D1125" s="3">
        <v>29.49</v>
      </c>
      <c r="E1125" s="3" t="s">
        <v>799</v>
      </c>
      <c r="F1125" s="3">
        <v>10</v>
      </c>
      <c r="G1125" s="3" t="s">
        <v>2346</v>
      </c>
      <c r="H1125" s="3">
        <v>458</v>
      </c>
      <c r="I1125" s="3" t="s">
        <v>2347</v>
      </c>
      <c r="J1125" s="4" t="s">
        <v>370</v>
      </c>
      <c r="K1125" s="8" t="s">
        <v>7208</v>
      </c>
    </row>
    <row r="1126" spans="1:11" x14ac:dyDescent="0.25">
      <c r="A1126" s="1" t="s">
        <v>220</v>
      </c>
      <c r="B1126" s="1" t="s">
        <v>1437</v>
      </c>
      <c r="C1126" s="1" t="s">
        <v>12</v>
      </c>
      <c r="D1126" s="1">
        <v>29.54</v>
      </c>
      <c r="E1126" s="1" t="s">
        <v>1438</v>
      </c>
      <c r="F1126" s="1">
        <v>10</v>
      </c>
      <c r="G1126" s="1" t="s">
        <v>1439</v>
      </c>
      <c r="H1126" s="1">
        <v>1372</v>
      </c>
      <c r="I1126" s="1" t="s">
        <v>1440</v>
      </c>
      <c r="J1126" s="2" t="s">
        <v>177</v>
      </c>
      <c r="K1126" s="8" t="s">
        <v>7208</v>
      </c>
    </row>
    <row r="1127" spans="1:11" x14ac:dyDescent="0.25">
      <c r="A1127" s="3" t="s">
        <v>3544</v>
      </c>
      <c r="B1127" s="3" t="s">
        <v>3545</v>
      </c>
      <c r="C1127" s="3" t="s">
        <v>12</v>
      </c>
      <c r="D1127" s="3">
        <v>29.66</v>
      </c>
      <c r="E1127" s="3" t="s">
        <v>3546</v>
      </c>
      <c r="F1127" s="3">
        <v>10</v>
      </c>
      <c r="G1127" s="3" t="s">
        <v>3547</v>
      </c>
      <c r="H1127" s="3">
        <v>163</v>
      </c>
      <c r="I1127" s="3" t="s">
        <v>3548</v>
      </c>
      <c r="J1127" s="4" t="s">
        <v>3549</v>
      </c>
      <c r="K1127" s="8" t="s">
        <v>7208</v>
      </c>
    </row>
    <row r="1128" spans="1:11" x14ac:dyDescent="0.25">
      <c r="A1128" s="3" t="s">
        <v>1334</v>
      </c>
      <c r="B1128" s="3" t="s">
        <v>3640</v>
      </c>
      <c r="C1128" s="3" t="s">
        <v>12</v>
      </c>
      <c r="D1128" s="3">
        <v>29.79</v>
      </c>
      <c r="E1128" s="3" t="s">
        <v>3641</v>
      </c>
      <c r="F1128" s="3">
        <v>10</v>
      </c>
      <c r="G1128" s="3" t="s">
        <v>3642</v>
      </c>
      <c r="H1128" s="3">
        <v>541</v>
      </c>
      <c r="I1128" s="3" t="s">
        <v>3086</v>
      </c>
      <c r="J1128" s="4" t="s">
        <v>177</v>
      </c>
      <c r="K1128" s="8" t="s">
        <v>7208</v>
      </c>
    </row>
    <row r="1129" spans="1:11" x14ac:dyDescent="0.25">
      <c r="A1129" s="3" t="s">
        <v>244</v>
      </c>
      <c r="B1129" s="3" t="s">
        <v>2197</v>
      </c>
      <c r="C1129" s="3" t="s">
        <v>12</v>
      </c>
      <c r="D1129" s="3">
        <v>29.89</v>
      </c>
      <c r="E1129" s="3" t="s">
        <v>2198</v>
      </c>
      <c r="F1129" s="3">
        <v>10</v>
      </c>
      <c r="G1129" s="3" t="s">
        <v>2199</v>
      </c>
      <c r="H1129" s="3">
        <v>339</v>
      </c>
      <c r="I1129" s="3" t="s">
        <v>2200</v>
      </c>
      <c r="J1129" s="4" t="s">
        <v>1915</v>
      </c>
      <c r="K1129" s="8" t="s">
        <v>7208</v>
      </c>
    </row>
    <row r="1130" spans="1:11" x14ac:dyDescent="0.25">
      <c r="A1130" s="1" t="s">
        <v>162</v>
      </c>
      <c r="B1130" s="1" t="s">
        <v>472</v>
      </c>
      <c r="C1130" s="1" t="s">
        <v>473</v>
      </c>
      <c r="D1130" s="1">
        <v>29.9</v>
      </c>
      <c r="E1130" s="1" t="s">
        <v>474</v>
      </c>
      <c r="F1130" s="1">
        <v>10</v>
      </c>
      <c r="G1130" s="1" t="s">
        <v>475</v>
      </c>
      <c r="H1130" s="1">
        <v>327</v>
      </c>
      <c r="I1130" s="1" t="s">
        <v>476</v>
      </c>
      <c r="J1130" s="2" t="s">
        <v>477</v>
      </c>
      <c r="K1130" s="8" t="s">
        <v>7208</v>
      </c>
    </row>
    <row r="1131" spans="1:11" x14ac:dyDescent="0.25">
      <c r="A1131" s="3" t="s">
        <v>443</v>
      </c>
      <c r="B1131" s="3" t="s">
        <v>2749</v>
      </c>
      <c r="C1131" s="3" t="s">
        <v>12</v>
      </c>
      <c r="D1131" s="3">
        <v>29.95</v>
      </c>
      <c r="E1131" s="3" t="s">
        <v>1321</v>
      </c>
      <c r="F1131" s="3">
        <v>10</v>
      </c>
      <c r="G1131" s="3" t="s">
        <v>2750</v>
      </c>
      <c r="H1131" s="3">
        <v>46</v>
      </c>
      <c r="I1131" s="3" t="s">
        <v>2751</v>
      </c>
      <c r="J1131" s="4" t="s">
        <v>64</v>
      </c>
      <c r="K1131" s="8" t="s">
        <v>7208</v>
      </c>
    </row>
    <row r="1132" spans="1:11" x14ac:dyDescent="0.25">
      <c r="A1132" s="3" t="s">
        <v>1987</v>
      </c>
      <c r="B1132" s="3" t="s">
        <v>2078</v>
      </c>
      <c r="C1132" s="3" t="s">
        <v>12</v>
      </c>
      <c r="D1132" s="3">
        <v>29.95</v>
      </c>
      <c r="E1132" s="3" t="s">
        <v>1182</v>
      </c>
      <c r="F1132" s="3">
        <v>10</v>
      </c>
      <c r="G1132" s="3" t="s">
        <v>374</v>
      </c>
      <c r="H1132" s="3">
        <v>14</v>
      </c>
      <c r="I1132" s="3" t="s">
        <v>39</v>
      </c>
      <c r="J1132" s="4" t="s">
        <v>335</v>
      </c>
      <c r="K1132" s="8" t="s">
        <v>7208</v>
      </c>
    </row>
    <row r="1133" spans="1:11" x14ac:dyDescent="0.25">
      <c r="A1133" s="3" t="s">
        <v>162</v>
      </c>
      <c r="B1133" s="3" t="s">
        <v>1181</v>
      </c>
      <c r="C1133" s="3" t="s">
        <v>473</v>
      </c>
      <c r="D1133" s="3">
        <v>29.95</v>
      </c>
      <c r="E1133" s="3" t="s">
        <v>1182</v>
      </c>
      <c r="F1133" s="3">
        <v>10</v>
      </c>
      <c r="G1133" s="3" t="s">
        <v>1183</v>
      </c>
      <c r="H1133" s="3">
        <v>296</v>
      </c>
      <c r="I1133" s="3" t="s">
        <v>1184</v>
      </c>
      <c r="J1133" s="4" t="s">
        <v>924</v>
      </c>
      <c r="K1133" s="8" t="s">
        <v>7208</v>
      </c>
    </row>
    <row r="1134" spans="1:11" x14ac:dyDescent="0.25">
      <c r="A1134" s="3" t="s">
        <v>130</v>
      </c>
      <c r="B1134" s="3" t="s">
        <v>131</v>
      </c>
      <c r="C1134" s="3" t="s">
        <v>132</v>
      </c>
      <c r="D1134" s="3">
        <v>29.99</v>
      </c>
      <c r="E1134" s="3" t="s">
        <v>61</v>
      </c>
      <c r="F1134" s="3">
        <v>10</v>
      </c>
      <c r="G1134" s="3" t="s">
        <v>133</v>
      </c>
      <c r="H1134" s="3">
        <v>1</v>
      </c>
      <c r="I1134" s="3" t="s">
        <v>39</v>
      </c>
      <c r="J1134" s="4" t="s">
        <v>134</v>
      </c>
      <c r="K1134" s="8" t="s">
        <v>7208</v>
      </c>
    </row>
    <row r="1135" spans="1:11" x14ac:dyDescent="0.25">
      <c r="A1135" s="9" t="s">
        <v>1190</v>
      </c>
      <c r="B1135" s="9" t="s">
        <v>7002</v>
      </c>
      <c r="C1135" s="9" t="s">
        <v>385</v>
      </c>
      <c r="D1135" s="9">
        <v>29.99</v>
      </c>
      <c r="E1135" s="9" t="s">
        <v>61</v>
      </c>
      <c r="F1135" s="9">
        <v>10</v>
      </c>
      <c r="G1135" s="9" t="s">
        <v>1636</v>
      </c>
      <c r="H1135" s="9">
        <v>60</v>
      </c>
      <c r="I1135" s="9" t="s">
        <v>7003</v>
      </c>
      <c r="J1135" s="10" t="s">
        <v>318</v>
      </c>
      <c r="K1135" s="13" t="s">
        <v>7209</v>
      </c>
    </row>
    <row r="1136" spans="1:11" x14ac:dyDescent="0.25">
      <c r="A1136" s="3" t="s">
        <v>2591</v>
      </c>
      <c r="B1136" s="3" t="s">
        <v>2592</v>
      </c>
      <c r="C1136" s="3" t="s">
        <v>12</v>
      </c>
      <c r="D1136" s="3">
        <v>29.99</v>
      </c>
      <c r="E1136" s="3" t="s">
        <v>61</v>
      </c>
      <c r="F1136" s="3">
        <v>10</v>
      </c>
      <c r="G1136" s="3" t="s">
        <v>440</v>
      </c>
      <c r="H1136" s="3">
        <v>17</v>
      </c>
      <c r="I1136" s="3" t="s">
        <v>2593</v>
      </c>
      <c r="J1136" s="4" t="s">
        <v>1132</v>
      </c>
      <c r="K1136" s="8" t="s">
        <v>7208</v>
      </c>
    </row>
    <row r="1137" spans="1:11" x14ac:dyDescent="0.25">
      <c r="A1137" s="9" t="s">
        <v>525</v>
      </c>
      <c r="B1137" s="9" t="s">
        <v>6754</v>
      </c>
      <c r="C1137" s="9" t="s">
        <v>55</v>
      </c>
      <c r="D1137" s="9">
        <v>29.99</v>
      </c>
      <c r="E1137" s="9" t="s">
        <v>61</v>
      </c>
      <c r="F1137" s="9">
        <v>10</v>
      </c>
      <c r="G1137" s="9" t="s">
        <v>2443</v>
      </c>
      <c r="H1137" s="9">
        <v>61</v>
      </c>
      <c r="I1137" s="9" t="s">
        <v>6755</v>
      </c>
      <c r="J1137" s="10" t="s">
        <v>285</v>
      </c>
      <c r="K1137" s="13" t="s">
        <v>7209</v>
      </c>
    </row>
    <row r="1138" spans="1:11" x14ac:dyDescent="0.25">
      <c r="A1138" s="1" t="s">
        <v>220</v>
      </c>
      <c r="B1138" s="1" t="s">
        <v>1424</v>
      </c>
      <c r="C1138" s="1" t="s">
        <v>12</v>
      </c>
      <c r="D1138" s="1">
        <v>29.99</v>
      </c>
      <c r="E1138" s="1" t="s">
        <v>37</v>
      </c>
      <c r="F1138" s="1">
        <v>10</v>
      </c>
      <c r="G1138" s="1" t="s">
        <v>381</v>
      </c>
      <c r="H1138" s="1">
        <v>29</v>
      </c>
      <c r="I1138" s="1" t="s">
        <v>1425</v>
      </c>
      <c r="J1138" s="2" t="s">
        <v>225</v>
      </c>
      <c r="K1138" s="8" t="s">
        <v>7208</v>
      </c>
    </row>
    <row r="1139" spans="1:11" x14ac:dyDescent="0.25">
      <c r="A1139" s="9" t="s">
        <v>2266</v>
      </c>
      <c r="B1139" s="9" t="s">
        <v>6775</v>
      </c>
      <c r="C1139" s="9" t="s">
        <v>12</v>
      </c>
      <c r="D1139" s="9">
        <v>29.99</v>
      </c>
      <c r="E1139" s="9" t="s">
        <v>37</v>
      </c>
      <c r="F1139" s="9">
        <v>10</v>
      </c>
      <c r="G1139" s="9" t="s">
        <v>347</v>
      </c>
      <c r="H1139" s="9">
        <v>25</v>
      </c>
      <c r="I1139" s="9" t="s">
        <v>6776</v>
      </c>
      <c r="J1139" s="10" t="s">
        <v>335</v>
      </c>
      <c r="K1139" s="13" t="s">
        <v>7209</v>
      </c>
    </row>
    <row r="1140" spans="1:11" x14ac:dyDescent="0.25">
      <c r="A1140" s="3" t="s">
        <v>244</v>
      </c>
      <c r="B1140" s="3" t="s">
        <v>921</v>
      </c>
      <c r="C1140" s="3" t="s">
        <v>12</v>
      </c>
      <c r="D1140" s="3">
        <v>29.99</v>
      </c>
      <c r="E1140" s="3" t="s">
        <v>37</v>
      </c>
      <c r="F1140" s="3">
        <v>10</v>
      </c>
      <c r="G1140" s="3" t="s">
        <v>922</v>
      </c>
      <c r="H1140" s="3">
        <v>223</v>
      </c>
      <c r="I1140" s="3" t="s">
        <v>923</v>
      </c>
      <c r="J1140" s="4" t="s">
        <v>924</v>
      </c>
      <c r="K1140" s="8" t="s">
        <v>7208</v>
      </c>
    </row>
    <row r="1141" spans="1:11" x14ac:dyDescent="0.25">
      <c r="A1141" s="1" t="s">
        <v>35</v>
      </c>
      <c r="B1141" s="1" t="s">
        <v>36</v>
      </c>
      <c r="C1141" s="1" t="s">
        <v>12</v>
      </c>
      <c r="D1141" s="1">
        <v>29.99</v>
      </c>
      <c r="E1141" s="1" t="s">
        <v>37</v>
      </c>
      <c r="F1141" s="1">
        <v>10</v>
      </c>
      <c r="G1141" s="1" t="s">
        <v>38</v>
      </c>
      <c r="H1141" s="1"/>
      <c r="I1141" s="1" t="s">
        <v>39</v>
      </c>
      <c r="J1141" s="2" t="s">
        <v>40</v>
      </c>
      <c r="K1141" s="8" t="s">
        <v>7208</v>
      </c>
    </row>
    <row r="1142" spans="1:11" x14ac:dyDescent="0.25">
      <c r="A1142" s="9" t="s">
        <v>525</v>
      </c>
      <c r="B1142" s="9" t="s">
        <v>6595</v>
      </c>
      <c r="C1142" s="9" t="s">
        <v>55</v>
      </c>
      <c r="D1142" s="9">
        <v>29.99</v>
      </c>
      <c r="E1142" s="9" t="s">
        <v>37</v>
      </c>
      <c r="F1142" s="9">
        <v>10</v>
      </c>
      <c r="G1142" s="9" t="s">
        <v>709</v>
      </c>
      <c r="H1142" s="9">
        <v>12</v>
      </c>
      <c r="I1142" s="9" t="s">
        <v>6596</v>
      </c>
      <c r="J1142" s="10" t="s">
        <v>507</v>
      </c>
      <c r="K1142" s="13" t="s">
        <v>7209</v>
      </c>
    </row>
    <row r="1143" spans="1:11" x14ac:dyDescent="0.25">
      <c r="A1143" s="11" t="s">
        <v>91</v>
      </c>
      <c r="B1143" s="11" t="s">
        <v>5627</v>
      </c>
      <c r="C1143" s="11" t="s">
        <v>55</v>
      </c>
      <c r="D1143" s="11">
        <v>29.99</v>
      </c>
      <c r="E1143" s="11" t="s">
        <v>37</v>
      </c>
      <c r="F1143" s="11">
        <v>10</v>
      </c>
      <c r="G1143" s="11" t="s">
        <v>5367</v>
      </c>
      <c r="H1143" s="11">
        <v>286</v>
      </c>
      <c r="I1143" s="11" t="s">
        <v>5628</v>
      </c>
      <c r="J1143" s="12" t="s">
        <v>96</v>
      </c>
      <c r="K1143" s="13" t="s">
        <v>7209</v>
      </c>
    </row>
    <row r="1144" spans="1:11" x14ac:dyDescent="0.25">
      <c r="A1144" s="9" t="s">
        <v>525</v>
      </c>
      <c r="B1144" s="9" t="s">
        <v>4670</v>
      </c>
      <c r="C1144" s="9" t="s">
        <v>55</v>
      </c>
      <c r="D1144" s="9">
        <v>29.99</v>
      </c>
      <c r="E1144" s="9" t="s">
        <v>37</v>
      </c>
      <c r="F1144" s="9">
        <v>10</v>
      </c>
      <c r="G1144" s="9" t="s">
        <v>4671</v>
      </c>
      <c r="H1144" s="9">
        <v>588</v>
      </c>
      <c r="I1144" s="9" t="s">
        <v>4672</v>
      </c>
      <c r="J1144" s="10" t="s">
        <v>225</v>
      </c>
      <c r="K1144" s="13" t="s">
        <v>7209</v>
      </c>
    </row>
    <row r="1145" spans="1:11" x14ac:dyDescent="0.25">
      <c r="A1145" s="11" t="s">
        <v>525</v>
      </c>
      <c r="B1145" s="11" t="s">
        <v>4847</v>
      </c>
      <c r="C1145" s="11" t="s">
        <v>55</v>
      </c>
      <c r="D1145" s="11">
        <v>29.99</v>
      </c>
      <c r="E1145" s="11" t="s">
        <v>37</v>
      </c>
      <c r="F1145" s="11">
        <v>10</v>
      </c>
      <c r="G1145" s="11" t="s">
        <v>3772</v>
      </c>
      <c r="H1145" s="11">
        <v>179</v>
      </c>
      <c r="I1145" s="11" t="s">
        <v>4848</v>
      </c>
      <c r="J1145" s="12" t="s">
        <v>76</v>
      </c>
      <c r="K1145" s="13" t="s">
        <v>7209</v>
      </c>
    </row>
    <row r="1146" spans="1:11" x14ac:dyDescent="0.25">
      <c r="A1146" s="11" t="s">
        <v>525</v>
      </c>
      <c r="B1146" s="11" t="s">
        <v>4465</v>
      </c>
      <c r="C1146" s="11" t="s">
        <v>55</v>
      </c>
      <c r="D1146" s="11">
        <v>29.99</v>
      </c>
      <c r="E1146" s="11" t="s">
        <v>37</v>
      </c>
      <c r="F1146" s="11">
        <v>10</v>
      </c>
      <c r="G1146" s="11" t="s">
        <v>4466</v>
      </c>
      <c r="H1146" s="11">
        <v>410</v>
      </c>
      <c r="I1146" s="11" t="s">
        <v>4467</v>
      </c>
      <c r="J1146" s="12" t="s">
        <v>4468</v>
      </c>
      <c r="K1146" s="13" t="s">
        <v>7209</v>
      </c>
    </row>
    <row r="1147" spans="1:11" x14ac:dyDescent="0.25">
      <c r="A1147" s="11" t="s">
        <v>1190</v>
      </c>
      <c r="B1147" s="11" t="s">
        <v>6310</v>
      </c>
      <c r="C1147" s="11" t="s">
        <v>55</v>
      </c>
      <c r="D1147" s="11">
        <v>29.99</v>
      </c>
      <c r="E1147" s="11" t="s">
        <v>37</v>
      </c>
      <c r="F1147" s="11">
        <v>10</v>
      </c>
      <c r="G1147" s="11" t="s">
        <v>620</v>
      </c>
      <c r="H1147" s="11">
        <v>8</v>
      </c>
      <c r="I1147" s="11" t="s">
        <v>6311</v>
      </c>
      <c r="J1147" s="12" t="s">
        <v>6312</v>
      </c>
      <c r="K1147" s="13" t="s">
        <v>7209</v>
      </c>
    </row>
    <row r="1148" spans="1:11" x14ac:dyDescent="0.25">
      <c r="A1148" s="11" t="s">
        <v>2260</v>
      </c>
      <c r="B1148" s="11" t="s">
        <v>4488</v>
      </c>
      <c r="C1148" s="11" t="s">
        <v>55</v>
      </c>
      <c r="D1148" s="11">
        <v>29.99</v>
      </c>
      <c r="E1148" s="11" t="s">
        <v>37</v>
      </c>
      <c r="F1148" s="11">
        <v>10</v>
      </c>
      <c r="G1148" s="11" t="s">
        <v>4489</v>
      </c>
      <c r="H1148" s="11">
        <v>471</v>
      </c>
      <c r="I1148" s="11" t="s">
        <v>4490</v>
      </c>
      <c r="J1148" s="12" t="s">
        <v>318</v>
      </c>
      <c r="K1148" s="13" t="s">
        <v>7209</v>
      </c>
    </row>
    <row r="1149" spans="1:11" x14ac:dyDescent="0.25">
      <c r="A1149" s="9" t="s">
        <v>29</v>
      </c>
      <c r="B1149" s="9" t="s">
        <v>5193</v>
      </c>
      <c r="C1149" s="9" t="s">
        <v>55</v>
      </c>
      <c r="D1149" s="9">
        <v>29.99</v>
      </c>
      <c r="E1149" s="9" t="s">
        <v>37</v>
      </c>
      <c r="F1149" s="9">
        <v>10</v>
      </c>
      <c r="G1149" s="9" t="s">
        <v>5194</v>
      </c>
      <c r="H1149" s="9">
        <v>92</v>
      </c>
      <c r="I1149" s="9" t="s">
        <v>5195</v>
      </c>
      <c r="J1149" s="10" t="s">
        <v>1641</v>
      </c>
      <c r="K1149" s="13" t="s">
        <v>7209</v>
      </c>
    </row>
    <row r="1150" spans="1:11" x14ac:dyDescent="0.25">
      <c r="A1150" s="3" t="s">
        <v>71</v>
      </c>
      <c r="B1150" s="3" t="s">
        <v>1800</v>
      </c>
      <c r="C1150" s="3" t="s">
        <v>55</v>
      </c>
      <c r="D1150" s="3">
        <v>29.99</v>
      </c>
      <c r="E1150" s="3" t="s">
        <v>37</v>
      </c>
      <c r="F1150" s="3">
        <v>10</v>
      </c>
      <c r="G1150" s="3" t="s">
        <v>1092</v>
      </c>
      <c r="H1150" s="3">
        <v>21</v>
      </c>
      <c r="I1150" s="3" t="s">
        <v>1801</v>
      </c>
      <c r="J1150" s="4" t="s">
        <v>1802</v>
      </c>
      <c r="K1150" s="8" t="s">
        <v>7208</v>
      </c>
    </row>
    <row r="1151" spans="1:11" x14ac:dyDescent="0.25">
      <c r="A1151" s="3" t="s">
        <v>162</v>
      </c>
      <c r="B1151" s="3" t="s">
        <v>472</v>
      </c>
      <c r="C1151" s="3" t="s">
        <v>473</v>
      </c>
      <c r="D1151" s="3">
        <v>29.99</v>
      </c>
      <c r="E1151" s="3" t="s">
        <v>37</v>
      </c>
      <c r="F1151" s="3">
        <v>10</v>
      </c>
      <c r="G1151" s="3" t="s">
        <v>662</v>
      </c>
      <c r="H1151" s="3">
        <v>315</v>
      </c>
      <c r="I1151" s="3" t="s">
        <v>663</v>
      </c>
      <c r="J1151" s="4" t="s">
        <v>664</v>
      </c>
      <c r="K1151" s="8" t="s">
        <v>7208</v>
      </c>
    </row>
    <row r="1152" spans="1:11" x14ac:dyDescent="0.25">
      <c r="A1152" s="11" t="s">
        <v>1568</v>
      </c>
      <c r="B1152" s="11" t="s">
        <v>6546</v>
      </c>
      <c r="C1152" s="11" t="s">
        <v>6547</v>
      </c>
      <c r="D1152" s="11">
        <v>29.99</v>
      </c>
      <c r="E1152" s="11" t="s">
        <v>37</v>
      </c>
      <c r="F1152" s="11">
        <v>10</v>
      </c>
      <c r="G1152" s="11" t="s">
        <v>6548</v>
      </c>
      <c r="H1152" s="11"/>
      <c r="I1152" s="11" t="s">
        <v>39</v>
      </c>
      <c r="J1152" s="12" t="s">
        <v>6549</v>
      </c>
      <c r="K1152" s="13" t="s">
        <v>7209</v>
      </c>
    </row>
    <row r="1153" spans="1:11" x14ac:dyDescent="0.25">
      <c r="A1153" s="3" t="s">
        <v>1143</v>
      </c>
      <c r="B1153" s="3" t="s">
        <v>3727</v>
      </c>
      <c r="C1153" s="3" t="s">
        <v>1404</v>
      </c>
      <c r="D1153" s="3">
        <v>29.99</v>
      </c>
      <c r="E1153" s="3" t="s">
        <v>37</v>
      </c>
      <c r="F1153" s="3">
        <v>10</v>
      </c>
      <c r="G1153" s="3" t="s">
        <v>3728</v>
      </c>
      <c r="H1153" s="3">
        <v>283</v>
      </c>
      <c r="I1153" s="3" t="s">
        <v>3729</v>
      </c>
      <c r="J1153" s="4" t="s">
        <v>3730</v>
      </c>
      <c r="K1153" s="8" t="s">
        <v>7208</v>
      </c>
    </row>
    <row r="1154" spans="1:11" x14ac:dyDescent="0.25">
      <c r="A1154" s="3" t="s">
        <v>65</v>
      </c>
      <c r="B1154" s="3" t="s">
        <v>2822</v>
      </c>
      <c r="C1154" s="3" t="s">
        <v>510</v>
      </c>
      <c r="D1154" s="3">
        <v>29.99</v>
      </c>
      <c r="E1154" s="3" t="s">
        <v>37</v>
      </c>
      <c r="F1154" s="3">
        <v>10</v>
      </c>
      <c r="G1154" s="3" t="s">
        <v>2823</v>
      </c>
      <c r="H1154" s="3">
        <v>432</v>
      </c>
      <c r="I1154" s="3" t="s">
        <v>2824</v>
      </c>
      <c r="J1154" s="4" t="s">
        <v>2825</v>
      </c>
      <c r="K1154" s="8" t="s">
        <v>7208</v>
      </c>
    </row>
    <row r="1155" spans="1:11" x14ac:dyDescent="0.25">
      <c r="A1155" s="1" t="s">
        <v>1143</v>
      </c>
      <c r="B1155" s="1" t="s">
        <v>3100</v>
      </c>
      <c r="C1155" s="1" t="s">
        <v>341</v>
      </c>
      <c r="D1155" s="1">
        <v>299.99</v>
      </c>
      <c r="E1155" s="1" t="s">
        <v>3101</v>
      </c>
      <c r="F1155" s="1">
        <v>10</v>
      </c>
      <c r="G1155" s="1" t="s">
        <v>3102</v>
      </c>
      <c r="H1155" s="1">
        <v>92</v>
      </c>
      <c r="I1155" s="1" t="s">
        <v>3103</v>
      </c>
      <c r="J1155" s="2" t="s">
        <v>967</v>
      </c>
      <c r="K1155" s="8" t="s">
        <v>7208</v>
      </c>
    </row>
    <row r="1156" spans="1:11" x14ac:dyDescent="0.25">
      <c r="A1156" s="1" t="s">
        <v>102</v>
      </c>
      <c r="B1156" s="1" t="s">
        <v>948</v>
      </c>
      <c r="C1156" s="1" t="s">
        <v>510</v>
      </c>
      <c r="D1156" s="1">
        <v>30.17</v>
      </c>
      <c r="E1156" s="1" t="s">
        <v>949</v>
      </c>
      <c r="F1156" s="1">
        <v>10</v>
      </c>
      <c r="G1156" s="1" t="s">
        <v>248</v>
      </c>
      <c r="H1156" s="1">
        <v>441</v>
      </c>
      <c r="I1156" s="1" t="s">
        <v>950</v>
      </c>
      <c r="J1156" s="2" t="s">
        <v>951</v>
      </c>
      <c r="K1156" s="8" t="s">
        <v>7208</v>
      </c>
    </row>
    <row r="1157" spans="1:11" x14ac:dyDescent="0.25">
      <c r="A1157" s="9" t="s">
        <v>807</v>
      </c>
      <c r="B1157" s="9" t="s">
        <v>6368</v>
      </c>
      <c r="C1157" s="9" t="s">
        <v>55</v>
      </c>
      <c r="D1157" s="9">
        <v>30.31</v>
      </c>
      <c r="E1157" s="9" t="s">
        <v>6369</v>
      </c>
      <c r="F1157" s="9">
        <v>10</v>
      </c>
      <c r="G1157" s="9" t="s">
        <v>440</v>
      </c>
      <c r="H1157" s="9">
        <v>17</v>
      </c>
      <c r="I1157" s="9" t="s">
        <v>6370</v>
      </c>
      <c r="J1157" s="10" t="s">
        <v>5986</v>
      </c>
      <c r="K1157" s="13" t="s">
        <v>7209</v>
      </c>
    </row>
    <row r="1158" spans="1:11" x14ac:dyDescent="0.25">
      <c r="A1158" s="9" t="s">
        <v>807</v>
      </c>
      <c r="B1158" s="9" t="s">
        <v>7196</v>
      </c>
      <c r="C1158" s="9" t="s">
        <v>55</v>
      </c>
      <c r="D1158" s="9">
        <v>30.58</v>
      </c>
      <c r="E1158" s="9" t="s">
        <v>7197</v>
      </c>
      <c r="F1158" s="9">
        <v>10</v>
      </c>
      <c r="G1158" s="9" t="s">
        <v>3154</v>
      </c>
      <c r="H1158" s="9">
        <v>31</v>
      </c>
      <c r="I1158" s="9" t="s">
        <v>7198</v>
      </c>
      <c r="J1158" s="10" t="s">
        <v>5986</v>
      </c>
      <c r="K1158" s="13" t="s">
        <v>7209</v>
      </c>
    </row>
    <row r="1159" spans="1:11" x14ac:dyDescent="0.25">
      <c r="A1159" s="11" t="s">
        <v>319</v>
      </c>
      <c r="B1159" s="11" t="s">
        <v>5900</v>
      </c>
      <c r="C1159" s="11" t="s">
        <v>55</v>
      </c>
      <c r="D1159" s="11">
        <v>30.95</v>
      </c>
      <c r="E1159" s="11" t="s">
        <v>531</v>
      </c>
      <c r="F1159" s="11">
        <v>10</v>
      </c>
      <c r="G1159" s="11" t="s">
        <v>1358</v>
      </c>
      <c r="H1159" s="11">
        <v>16</v>
      </c>
      <c r="I1159" s="11" t="s">
        <v>5901</v>
      </c>
      <c r="J1159" s="12" t="s">
        <v>225</v>
      </c>
      <c r="K1159" s="13" t="s">
        <v>7209</v>
      </c>
    </row>
    <row r="1160" spans="1:11" x14ac:dyDescent="0.25">
      <c r="A1160" s="1" t="s">
        <v>483</v>
      </c>
      <c r="B1160" s="1" t="s">
        <v>484</v>
      </c>
      <c r="C1160" s="1" t="s">
        <v>55</v>
      </c>
      <c r="D1160" s="1">
        <v>30.98</v>
      </c>
      <c r="E1160" s="1" t="s">
        <v>485</v>
      </c>
      <c r="F1160" s="1">
        <v>10</v>
      </c>
      <c r="G1160" s="1" t="s">
        <v>486</v>
      </c>
      <c r="H1160" s="1">
        <v>12</v>
      </c>
      <c r="I1160" s="1" t="s">
        <v>487</v>
      </c>
      <c r="J1160" s="2" t="s">
        <v>210</v>
      </c>
      <c r="K1160" s="8" t="s">
        <v>7208</v>
      </c>
    </row>
    <row r="1161" spans="1:11" x14ac:dyDescent="0.25">
      <c r="A1161" s="9" t="s">
        <v>1766</v>
      </c>
      <c r="B1161" s="9" t="s">
        <v>4484</v>
      </c>
      <c r="C1161" s="9" t="s">
        <v>55</v>
      </c>
      <c r="D1161" s="9">
        <v>30.99</v>
      </c>
      <c r="E1161" s="9" t="s">
        <v>4485</v>
      </c>
      <c r="F1161" s="9">
        <v>10</v>
      </c>
      <c r="G1161" s="9" t="s">
        <v>4486</v>
      </c>
      <c r="H1161" s="9">
        <v>866</v>
      </c>
      <c r="I1161" s="9" t="s">
        <v>4487</v>
      </c>
      <c r="J1161" s="10" t="s">
        <v>661</v>
      </c>
      <c r="K1161" s="13" t="s">
        <v>7209</v>
      </c>
    </row>
    <row r="1162" spans="1:11" x14ac:dyDescent="0.25">
      <c r="A1162" s="3" t="s">
        <v>443</v>
      </c>
      <c r="B1162" s="3" t="s">
        <v>1657</v>
      </c>
      <c r="C1162" s="3" t="s">
        <v>12</v>
      </c>
      <c r="D1162" s="3">
        <v>30.99</v>
      </c>
      <c r="E1162" s="3" t="s">
        <v>445</v>
      </c>
      <c r="F1162" s="3">
        <v>10</v>
      </c>
      <c r="G1162" s="3" t="s">
        <v>1658</v>
      </c>
      <c r="H1162" s="3">
        <v>91</v>
      </c>
      <c r="I1162" s="3" t="s">
        <v>1659</v>
      </c>
      <c r="J1162" s="4" t="s">
        <v>448</v>
      </c>
      <c r="K1162" s="8" t="s">
        <v>7208</v>
      </c>
    </row>
    <row r="1163" spans="1:11" x14ac:dyDescent="0.25">
      <c r="A1163" s="3" t="s">
        <v>443</v>
      </c>
      <c r="B1163" s="3" t="s">
        <v>2916</v>
      </c>
      <c r="C1163" s="3" t="s">
        <v>12</v>
      </c>
      <c r="D1163" s="3">
        <v>30.99</v>
      </c>
      <c r="E1163" s="3" t="s">
        <v>445</v>
      </c>
      <c r="F1163" s="3">
        <v>10</v>
      </c>
      <c r="G1163" s="3" t="s">
        <v>2917</v>
      </c>
      <c r="H1163" s="3">
        <v>26</v>
      </c>
      <c r="I1163" s="3" t="s">
        <v>2918</v>
      </c>
      <c r="J1163" s="4" t="s">
        <v>507</v>
      </c>
      <c r="K1163" s="8" t="s">
        <v>7208</v>
      </c>
    </row>
    <row r="1164" spans="1:11" x14ac:dyDescent="0.25">
      <c r="A1164" s="1" t="s">
        <v>443</v>
      </c>
      <c r="B1164" s="1" t="s">
        <v>444</v>
      </c>
      <c r="C1164" s="1" t="s">
        <v>12</v>
      </c>
      <c r="D1164" s="1">
        <v>30.99</v>
      </c>
      <c r="E1164" s="1" t="s">
        <v>445</v>
      </c>
      <c r="F1164" s="1">
        <v>10</v>
      </c>
      <c r="G1164" s="1" t="s">
        <v>446</v>
      </c>
      <c r="H1164" s="1">
        <v>302</v>
      </c>
      <c r="I1164" s="1" t="s">
        <v>447</v>
      </c>
      <c r="J1164" s="2" t="s">
        <v>448</v>
      </c>
      <c r="K1164" s="8" t="s">
        <v>7208</v>
      </c>
    </row>
    <row r="1165" spans="1:11" x14ac:dyDescent="0.25">
      <c r="A1165" s="3" t="s">
        <v>91</v>
      </c>
      <c r="B1165" s="3" t="s">
        <v>296</v>
      </c>
      <c r="C1165" s="3" t="s">
        <v>12</v>
      </c>
      <c r="D1165" s="3">
        <v>31.5</v>
      </c>
      <c r="E1165" s="3" t="s">
        <v>297</v>
      </c>
      <c r="F1165" s="3">
        <v>10</v>
      </c>
      <c r="G1165" s="3" t="s">
        <v>298</v>
      </c>
      <c r="H1165" s="3">
        <v>287</v>
      </c>
      <c r="I1165" s="3" t="s">
        <v>299</v>
      </c>
      <c r="J1165" s="4" t="s">
        <v>96</v>
      </c>
      <c r="K1165" s="8" t="s">
        <v>7208</v>
      </c>
    </row>
    <row r="1166" spans="1:11" x14ac:dyDescent="0.25">
      <c r="A1166" s="11" t="s">
        <v>540</v>
      </c>
      <c r="B1166" s="11" t="s">
        <v>6561</v>
      </c>
      <c r="C1166" s="11" t="s">
        <v>55</v>
      </c>
      <c r="D1166" s="11">
        <v>31.57</v>
      </c>
      <c r="E1166" s="11" t="s">
        <v>6562</v>
      </c>
      <c r="F1166" s="11">
        <v>10</v>
      </c>
      <c r="G1166" s="11" t="s">
        <v>298</v>
      </c>
      <c r="H1166" s="11">
        <v>287</v>
      </c>
      <c r="I1166" s="11" t="s">
        <v>6563</v>
      </c>
      <c r="J1166" s="12" t="s">
        <v>177</v>
      </c>
      <c r="K1166" s="13" t="s">
        <v>7209</v>
      </c>
    </row>
    <row r="1167" spans="1:11" x14ac:dyDescent="0.25">
      <c r="A1167" s="11" t="s">
        <v>4367</v>
      </c>
      <c r="B1167" s="11" t="s">
        <v>5412</v>
      </c>
      <c r="C1167" s="11" t="s">
        <v>55</v>
      </c>
      <c r="D1167" s="11">
        <v>31.95</v>
      </c>
      <c r="E1167" s="11" t="s">
        <v>5413</v>
      </c>
      <c r="F1167" s="11">
        <v>10</v>
      </c>
      <c r="G1167" s="11" t="s">
        <v>709</v>
      </c>
      <c r="H1167" s="11">
        <v>12</v>
      </c>
      <c r="I1167" s="11" t="s">
        <v>5414</v>
      </c>
      <c r="J1167" s="12" t="s">
        <v>4970</v>
      </c>
      <c r="K1167" s="13" t="s">
        <v>7209</v>
      </c>
    </row>
    <row r="1168" spans="1:11" x14ac:dyDescent="0.25">
      <c r="A1168" s="1" t="s">
        <v>1328</v>
      </c>
      <c r="B1168" s="1" t="s">
        <v>2465</v>
      </c>
      <c r="C1168" s="1" t="s">
        <v>12</v>
      </c>
      <c r="D1168" s="1">
        <v>31.95</v>
      </c>
      <c r="E1168" s="1" t="s">
        <v>2466</v>
      </c>
      <c r="F1168" s="1">
        <v>10</v>
      </c>
      <c r="G1168" s="1" t="s">
        <v>2467</v>
      </c>
      <c r="H1168" s="1">
        <v>196</v>
      </c>
      <c r="I1168" s="1" t="s">
        <v>2468</v>
      </c>
      <c r="J1168" s="2" t="s">
        <v>754</v>
      </c>
      <c r="K1168" s="8" t="s">
        <v>7208</v>
      </c>
    </row>
    <row r="1169" spans="1:11" x14ac:dyDescent="0.25">
      <c r="A1169" s="9" t="s">
        <v>655</v>
      </c>
      <c r="B1169" s="9" t="s">
        <v>7063</v>
      </c>
      <c r="C1169" s="9" t="s">
        <v>12</v>
      </c>
      <c r="D1169" s="9">
        <v>31.98</v>
      </c>
      <c r="E1169" s="9" t="s">
        <v>7064</v>
      </c>
      <c r="F1169" s="9">
        <v>10</v>
      </c>
      <c r="G1169" s="9" t="s">
        <v>709</v>
      </c>
      <c r="H1169" s="9">
        <v>12</v>
      </c>
      <c r="I1169" s="9" t="s">
        <v>7065</v>
      </c>
      <c r="J1169" s="10" t="s">
        <v>1168</v>
      </c>
      <c r="K1169" s="13" t="s">
        <v>7209</v>
      </c>
    </row>
    <row r="1170" spans="1:11" x14ac:dyDescent="0.25">
      <c r="A1170" s="11" t="s">
        <v>1190</v>
      </c>
      <c r="B1170" s="11" t="s">
        <v>4959</v>
      </c>
      <c r="C1170" s="11" t="s">
        <v>55</v>
      </c>
      <c r="D1170" s="11">
        <v>31.99</v>
      </c>
      <c r="E1170" s="11" t="s">
        <v>4688</v>
      </c>
      <c r="F1170" s="11">
        <v>10</v>
      </c>
      <c r="G1170" s="11" t="s">
        <v>1681</v>
      </c>
      <c r="H1170" s="11">
        <v>103</v>
      </c>
      <c r="I1170" s="11" t="s">
        <v>4960</v>
      </c>
      <c r="J1170" s="12" t="s">
        <v>2482</v>
      </c>
      <c r="K1170" s="13" t="s">
        <v>7209</v>
      </c>
    </row>
    <row r="1171" spans="1:11" x14ac:dyDescent="0.25">
      <c r="A1171" s="1" t="s">
        <v>291</v>
      </c>
      <c r="B1171" s="1" t="s">
        <v>292</v>
      </c>
      <c r="C1171" s="1" t="s">
        <v>12</v>
      </c>
      <c r="D1171" s="1">
        <v>32</v>
      </c>
      <c r="E1171" s="1" t="s">
        <v>293</v>
      </c>
      <c r="F1171" s="1">
        <v>10</v>
      </c>
      <c r="G1171" s="1" t="s">
        <v>294</v>
      </c>
      <c r="H1171" s="1">
        <v>87</v>
      </c>
      <c r="I1171" s="1" t="s">
        <v>295</v>
      </c>
      <c r="J1171" s="2" t="s">
        <v>219</v>
      </c>
      <c r="K1171" s="8" t="s">
        <v>7208</v>
      </c>
    </row>
    <row r="1172" spans="1:11" x14ac:dyDescent="0.25">
      <c r="A1172" s="3" t="s">
        <v>162</v>
      </c>
      <c r="B1172" s="3" t="s">
        <v>2334</v>
      </c>
      <c r="C1172" s="3" t="s">
        <v>55</v>
      </c>
      <c r="D1172" s="3">
        <v>32.49</v>
      </c>
      <c r="E1172" s="3" t="s">
        <v>1855</v>
      </c>
      <c r="F1172" s="3">
        <v>10</v>
      </c>
      <c r="G1172" s="3" t="s">
        <v>2335</v>
      </c>
      <c r="H1172" s="3">
        <v>226</v>
      </c>
      <c r="I1172" s="3" t="s">
        <v>2336</v>
      </c>
      <c r="J1172" s="4" t="s">
        <v>225</v>
      </c>
      <c r="K1172" s="8" t="s">
        <v>7208</v>
      </c>
    </row>
    <row r="1173" spans="1:11" x14ac:dyDescent="0.25">
      <c r="A1173" s="11" t="s">
        <v>4603</v>
      </c>
      <c r="B1173" s="11" t="s">
        <v>5648</v>
      </c>
      <c r="C1173" s="11" t="s">
        <v>385</v>
      </c>
      <c r="D1173" s="11">
        <v>32.619999999999997</v>
      </c>
      <c r="E1173" s="11" t="s">
        <v>5649</v>
      </c>
      <c r="F1173" s="11">
        <v>10</v>
      </c>
      <c r="G1173" s="11" t="s">
        <v>5650</v>
      </c>
      <c r="H1173" s="11">
        <v>242</v>
      </c>
      <c r="I1173" s="11" t="s">
        <v>5651</v>
      </c>
      <c r="J1173" s="12" t="s">
        <v>177</v>
      </c>
      <c r="K1173" s="13" t="s">
        <v>7209</v>
      </c>
    </row>
    <row r="1174" spans="1:11" x14ac:dyDescent="0.25">
      <c r="A1174" s="9" t="s">
        <v>807</v>
      </c>
      <c r="B1174" s="9" t="s">
        <v>4026</v>
      </c>
      <c r="C1174" s="9" t="s">
        <v>55</v>
      </c>
      <c r="D1174" s="9">
        <v>32.85</v>
      </c>
      <c r="E1174" s="9" t="s">
        <v>4027</v>
      </c>
      <c r="F1174" s="9">
        <v>10</v>
      </c>
      <c r="G1174" s="9" t="s">
        <v>4028</v>
      </c>
      <c r="H1174" s="9">
        <v>8385</v>
      </c>
      <c r="I1174" s="9" t="s">
        <v>4029</v>
      </c>
      <c r="J1174" s="10" t="s">
        <v>285</v>
      </c>
      <c r="K1174" s="13" t="s">
        <v>7209</v>
      </c>
    </row>
    <row r="1175" spans="1:11" x14ac:dyDescent="0.25">
      <c r="A1175" s="3" t="s">
        <v>108</v>
      </c>
      <c r="B1175" s="3" t="s">
        <v>215</v>
      </c>
      <c r="C1175" s="3" t="s">
        <v>55</v>
      </c>
      <c r="D1175" s="3">
        <v>32.950000000000003</v>
      </c>
      <c r="E1175" s="3" t="s">
        <v>216</v>
      </c>
      <c r="F1175" s="3">
        <v>10</v>
      </c>
      <c r="G1175" s="3" t="s">
        <v>217</v>
      </c>
      <c r="H1175" s="3">
        <v>68</v>
      </c>
      <c r="I1175" s="3" t="s">
        <v>218</v>
      </c>
      <c r="J1175" s="4" t="s">
        <v>219</v>
      </c>
      <c r="K1175" s="8" t="s">
        <v>7208</v>
      </c>
    </row>
    <row r="1176" spans="1:11" x14ac:dyDescent="0.25">
      <c r="A1176" s="9" t="s">
        <v>6352</v>
      </c>
      <c r="B1176" s="9" t="s">
        <v>6353</v>
      </c>
      <c r="C1176" s="9" t="s">
        <v>55</v>
      </c>
      <c r="D1176" s="9">
        <v>32.950000000000003</v>
      </c>
      <c r="E1176" s="9" t="s">
        <v>216</v>
      </c>
      <c r="F1176" s="9">
        <v>10</v>
      </c>
      <c r="G1176" s="9" t="s">
        <v>6354</v>
      </c>
      <c r="H1176" s="9">
        <v>217</v>
      </c>
      <c r="I1176" s="9" t="s">
        <v>6355</v>
      </c>
      <c r="J1176" s="10" t="s">
        <v>6356</v>
      </c>
      <c r="K1176" s="13" t="s">
        <v>7209</v>
      </c>
    </row>
    <row r="1177" spans="1:11" x14ac:dyDescent="0.25">
      <c r="A1177" s="11" t="s">
        <v>319</v>
      </c>
      <c r="B1177" s="11" t="s">
        <v>5906</v>
      </c>
      <c r="C1177" s="11" t="s">
        <v>55</v>
      </c>
      <c r="D1177" s="11">
        <v>32.979999999999997</v>
      </c>
      <c r="E1177" s="11" t="s">
        <v>5087</v>
      </c>
      <c r="F1177" s="11">
        <v>10</v>
      </c>
      <c r="G1177" s="11" t="s">
        <v>5907</v>
      </c>
      <c r="H1177" s="11">
        <v>6188</v>
      </c>
      <c r="I1177" s="11" t="s">
        <v>5908</v>
      </c>
      <c r="J1177" s="12" t="s">
        <v>177</v>
      </c>
      <c r="K1177" s="13" t="s">
        <v>7209</v>
      </c>
    </row>
    <row r="1178" spans="1:11" x14ac:dyDescent="0.25">
      <c r="A1178" s="9" t="s">
        <v>540</v>
      </c>
      <c r="B1178" s="9" t="s">
        <v>5086</v>
      </c>
      <c r="C1178" s="9" t="s">
        <v>55</v>
      </c>
      <c r="D1178" s="9">
        <v>32.979999999999997</v>
      </c>
      <c r="E1178" s="9" t="s">
        <v>5087</v>
      </c>
      <c r="F1178" s="9">
        <v>10</v>
      </c>
      <c r="G1178" s="9" t="s">
        <v>5088</v>
      </c>
      <c r="H1178" s="9">
        <v>4427</v>
      </c>
      <c r="I1178" s="9" t="s">
        <v>5089</v>
      </c>
      <c r="J1178" s="10" t="s">
        <v>177</v>
      </c>
      <c r="K1178" s="13" t="s">
        <v>7209</v>
      </c>
    </row>
    <row r="1179" spans="1:11" x14ac:dyDescent="0.25">
      <c r="A1179" s="11" t="s">
        <v>1190</v>
      </c>
      <c r="B1179" s="11" t="s">
        <v>6592</v>
      </c>
      <c r="C1179" s="11" t="s">
        <v>55</v>
      </c>
      <c r="D1179" s="11">
        <v>32.979999999999997</v>
      </c>
      <c r="E1179" s="11" t="s">
        <v>5087</v>
      </c>
      <c r="F1179" s="11">
        <v>10</v>
      </c>
      <c r="G1179" s="11" t="s">
        <v>6593</v>
      </c>
      <c r="H1179" s="11">
        <v>507</v>
      </c>
      <c r="I1179" s="11" t="s">
        <v>6594</v>
      </c>
      <c r="J1179" s="12" t="s">
        <v>177</v>
      </c>
      <c r="K1179" s="13" t="s">
        <v>7209</v>
      </c>
    </row>
    <row r="1180" spans="1:11" x14ac:dyDescent="0.25">
      <c r="A1180" s="3" t="s">
        <v>3861</v>
      </c>
      <c r="B1180" s="3" t="s">
        <v>3862</v>
      </c>
      <c r="C1180" s="3" t="s">
        <v>385</v>
      </c>
      <c r="D1180" s="3">
        <v>32.99</v>
      </c>
      <c r="E1180" s="3" t="s">
        <v>3306</v>
      </c>
      <c r="F1180" s="3">
        <v>10</v>
      </c>
      <c r="G1180" s="3" t="s">
        <v>3863</v>
      </c>
      <c r="H1180" s="3">
        <v>472</v>
      </c>
      <c r="I1180" s="3" t="s">
        <v>3864</v>
      </c>
      <c r="J1180" s="4" t="s">
        <v>693</v>
      </c>
      <c r="K1180" s="8" t="s">
        <v>7208</v>
      </c>
    </row>
    <row r="1181" spans="1:11" x14ac:dyDescent="0.25">
      <c r="A1181" s="3" t="s">
        <v>599</v>
      </c>
      <c r="B1181" s="3" t="s">
        <v>2923</v>
      </c>
      <c r="C1181" s="3" t="s">
        <v>12</v>
      </c>
      <c r="D1181" s="3">
        <v>32.99</v>
      </c>
      <c r="E1181" s="3" t="s">
        <v>1053</v>
      </c>
      <c r="F1181" s="3">
        <v>10</v>
      </c>
      <c r="G1181" s="3" t="s">
        <v>1126</v>
      </c>
      <c r="H1181" s="3">
        <v>65</v>
      </c>
      <c r="I1181" s="3" t="s">
        <v>2924</v>
      </c>
      <c r="J1181" s="4" t="s">
        <v>2925</v>
      </c>
      <c r="K1181" s="8" t="s">
        <v>7208</v>
      </c>
    </row>
    <row r="1182" spans="1:11" x14ac:dyDescent="0.25">
      <c r="A1182" s="1" t="s">
        <v>508</v>
      </c>
      <c r="B1182" s="1" t="s">
        <v>866</v>
      </c>
      <c r="C1182" s="1" t="s">
        <v>510</v>
      </c>
      <c r="D1182" s="1">
        <v>33</v>
      </c>
      <c r="E1182" s="1" t="s">
        <v>867</v>
      </c>
      <c r="F1182" s="1">
        <v>10</v>
      </c>
      <c r="G1182" s="1" t="s">
        <v>868</v>
      </c>
      <c r="H1182" s="1">
        <v>232</v>
      </c>
      <c r="I1182" s="1" t="s">
        <v>869</v>
      </c>
      <c r="J1182" s="2" t="s">
        <v>524</v>
      </c>
      <c r="K1182" s="8" t="s">
        <v>7208</v>
      </c>
    </row>
    <row r="1183" spans="1:11" x14ac:dyDescent="0.25">
      <c r="A1183" s="1" t="s">
        <v>3710</v>
      </c>
      <c r="B1183" s="1" t="s">
        <v>3711</v>
      </c>
      <c r="C1183" s="1" t="s">
        <v>3712</v>
      </c>
      <c r="D1183" s="1">
        <v>33.5</v>
      </c>
      <c r="E1183" s="1" t="s">
        <v>3713</v>
      </c>
      <c r="F1183" s="1">
        <v>10</v>
      </c>
      <c r="G1183" s="1" t="s">
        <v>2682</v>
      </c>
      <c r="H1183" s="1">
        <v>11</v>
      </c>
      <c r="I1183" s="1" t="s">
        <v>3714</v>
      </c>
      <c r="J1183" s="2" t="s">
        <v>70</v>
      </c>
      <c r="K1183" s="8" t="s">
        <v>7208</v>
      </c>
    </row>
    <row r="1184" spans="1:11" x14ac:dyDescent="0.25">
      <c r="A1184" s="11" t="s">
        <v>1039</v>
      </c>
      <c r="B1184" s="11" t="s">
        <v>3990</v>
      </c>
      <c r="C1184" s="11" t="s">
        <v>12</v>
      </c>
      <c r="D1184" s="11">
        <v>33.700000000000003</v>
      </c>
      <c r="E1184" s="11" t="s">
        <v>3991</v>
      </c>
      <c r="F1184" s="11">
        <v>10</v>
      </c>
      <c r="G1184" s="11" t="s">
        <v>1070</v>
      </c>
      <c r="H1184" s="11">
        <v>131</v>
      </c>
      <c r="I1184" s="11" t="s">
        <v>3992</v>
      </c>
      <c r="J1184" s="12" t="s">
        <v>230</v>
      </c>
      <c r="K1184" s="13" t="s">
        <v>7209</v>
      </c>
    </row>
    <row r="1185" spans="1:11" x14ac:dyDescent="0.25">
      <c r="A1185" s="1" t="s">
        <v>655</v>
      </c>
      <c r="B1185" s="1" t="s">
        <v>3196</v>
      </c>
      <c r="C1185" s="1" t="s">
        <v>104</v>
      </c>
      <c r="D1185" s="1">
        <v>33.75</v>
      </c>
      <c r="E1185" s="1" t="s">
        <v>3197</v>
      </c>
      <c r="F1185" s="1">
        <v>10</v>
      </c>
      <c r="G1185" s="1" t="s">
        <v>421</v>
      </c>
      <c r="H1185" s="1">
        <v>10</v>
      </c>
      <c r="I1185" s="1" t="s">
        <v>3198</v>
      </c>
      <c r="J1185" s="2" t="s">
        <v>967</v>
      </c>
      <c r="K1185" s="8" t="s">
        <v>7208</v>
      </c>
    </row>
    <row r="1186" spans="1:11" x14ac:dyDescent="0.25">
      <c r="A1186" s="1" t="s">
        <v>525</v>
      </c>
      <c r="B1186" s="1" t="s">
        <v>1094</v>
      </c>
      <c r="C1186" s="1" t="s">
        <v>12</v>
      </c>
      <c r="D1186" s="1">
        <v>33.92</v>
      </c>
      <c r="E1186" s="1" t="s">
        <v>1095</v>
      </c>
      <c r="F1186" s="1">
        <v>10</v>
      </c>
      <c r="G1186" s="1" t="s">
        <v>1096</v>
      </c>
      <c r="H1186" s="1">
        <v>3</v>
      </c>
      <c r="I1186" s="1" t="s">
        <v>1097</v>
      </c>
      <c r="J1186" s="2" t="s">
        <v>210</v>
      </c>
      <c r="K1186" s="8" t="s">
        <v>7208</v>
      </c>
    </row>
    <row r="1187" spans="1:11" x14ac:dyDescent="0.25">
      <c r="A1187" s="1" t="s">
        <v>443</v>
      </c>
      <c r="B1187" s="1" t="s">
        <v>2342</v>
      </c>
      <c r="C1187" s="1" t="s">
        <v>12</v>
      </c>
      <c r="D1187" s="1">
        <v>33.99</v>
      </c>
      <c r="E1187" s="1" t="s">
        <v>813</v>
      </c>
      <c r="F1187" s="1">
        <v>10</v>
      </c>
      <c r="G1187" s="1" t="s">
        <v>2343</v>
      </c>
      <c r="H1187" s="1">
        <v>80</v>
      </c>
      <c r="I1187" s="1" t="s">
        <v>2344</v>
      </c>
      <c r="J1187" s="2" t="s">
        <v>280</v>
      </c>
      <c r="K1187" s="8" t="s">
        <v>7208</v>
      </c>
    </row>
    <row r="1188" spans="1:11" x14ac:dyDescent="0.25">
      <c r="A1188" s="11" t="s">
        <v>162</v>
      </c>
      <c r="B1188" s="11" t="s">
        <v>5335</v>
      </c>
      <c r="C1188" s="11" t="s">
        <v>55</v>
      </c>
      <c r="D1188" s="11">
        <v>33.99</v>
      </c>
      <c r="E1188" s="11" t="s">
        <v>813</v>
      </c>
      <c r="F1188" s="11">
        <v>10</v>
      </c>
      <c r="G1188" s="11" t="s">
        <v>5336</v>
      </c>
      <c r="H1188" s="11">
        <v>573</v>
      </c>
      <c r="I1188" s="11" t="s">
        <v>5337</v>
      </c>
      <c r="J1188" s="12" t="s">
        <v>225</v>
      </c>
      <c r="K1188" s="13" t="s">
        <v>7209</v>
      </c>
    </row>
    <row r="1189" spans="1:11" x14ac:dyDescent="0.25">
      <c r="A1189" s="3" t="s">
        <v>426</v>
      </c>
      <c r="B1189" s="3" t="s">
        <v>427</v>
      </c>
      <c r="C1189" s="3" t="s">
        <v>12</v>
      </c>
      <c r="D1189" s="3">
        <v>34</v>
      </c>
      <c r="E1189" s="3" t="s">
        <v>428</v>
      </c>
      <c r="F1189" s="3">
        <v>10</v>
      </c>
      <c r="G1189" s="3" t="s">
        <v>429</v>
      </c>
      <c r="H1189" s="3">
        <v>45</v>
      </c>
      <c r="I1189" s="3" t="s">
        <v>430</v>
      </c>
      <c r="J1189" s="4" t="s">
        <v>52</v>
      </c>
      <c r="K1189" s="8" t="s">
        <v>7208</v>
      </c>
    </row>
    <row r="1190" spans="1:11" x14ac:dyDescent="0.25">
      <c r="A1190" s="3" t="s">
        <v>91</v>
      </c>
      <c r="B1190" s="3" t="s">
        <v>2985</v>
      </c>
      <c r="C1190" s="3" t="s">
        <v>12</v>
      </c>
      <c r="D1190" s="3">
        <v>34.33</v>
      </c>
      <c r="E1190" s="3" t="s">
        <v>2986</v>
      </c>
      <c r="F1190" s="3">
        <v>10</v>
      </c>
      <c r="G1190" s="3" t="s">
        <v>2987</v>
      </c>
      <c r="H1190" s="3">
        <v>767</v>
      </c>
      <c r="I1190" s="3" t="s">
        <v>2988</v>
      </c>
      <c r="J1190" s="4" t="s">
        <v>177</v>
      </c>
      <c r="K1190" s="8" t="s">
        <v>7208</v>
      </c>
    </row>
    <row r="1191" spans="1:11" x14ac:dyDescent="0.25">
      <c r="A1191" s="1" t="s">
        <v>2115</v>
      </c>
      <c r="B1191" s="1" t="s">
        <v>2116</v>
      </c>
      <c r="C1191" s="1" t="s">
        <v>1970</v>
      </c>
      <c r="D1191" s="1">
        <v>34.36</v>
      </c>
      <c r="E1191" s="1" t="s">
        <v>2117</v>
      </c>
      <c r="F1191" s="1">
        <v>10</v>
      </c>
      <c r="G1191" s="1" t="s">
        <v>1684</v>
      </c>
      <c r="H1191" s="1">
        <v>28</v>
      </c>
      <c r="I1191" s="1" t="s">
        <v>2118</v>
      </c>
      <c r="J1191" s="2" t="s">
        <v>96</v>
      </c>
      <c r="K1191" s="8" t="s">
        <v>7208</v>
      </c>
    </row>
    <row r="1192" spans="1:11" x14ac:dyDescent="0.25">
      <c r="A1192" s="1" t="s">
        <v>2473</v>
      </c>
      <c r="B1192" s="1" t="s">
        <v>3070</v>
      </c>
      <c r="C1192" s="1" t="s">
        <v>12</v>
      </c>
      <c r="D1192" s="1">
        <v>34.85</v>
      </c>
      <c r="E1192" s="1" t="s">
        <v>3071</v>
      </c>
      <c r="F1192" s="1">
        <v>10</v>
      </c>
      <c r="G1192" s="1" t="s">
        <v>3072</v>
      </c>
      <c r="H1192" s="1">
        <v>545</v>
      </c>
      <c r="I1192" s="1" t="s">
        <v>2712</v>
      </c>
      <c r="J1192" s="2" t="s">
        <v>2063</v>
      </c>
      <c r="K1192" s="8" t="s">
        <v>7208</v>
      </c>
    </row>
    <row r="1193" spans="1:11" x14ac:dyDescent="0.25">
      <c r="A1193" s="1" t="s">
        <v>2266</v>
      </c>
      <c r="B1193" s="1" t="s">
        <v>2752</v>
      </c>
      <c r="C1193" s="1" t="s">
        <v>55</v>
      </c>
      <c r="D1193" s="1">
        <v>34.869999999999997</v>
      </c>
      <c r="E1193" s="1" t="s">
        <v>2753</v>
      </c>
      <c r="F1193" s="1">
        <v>10</v>
      </c>
      <c r="G1193" s="1" t="s">
        <v>2754</v>
      </c>
      <c r="H1193" s="1">
        <v>27</v>
      </c>
      <c r="I1193" s="1" t="s">
        <v>2755</v>
      </c>
      <c r="J1193" s="2" t="s">
        <v>1960</v>
      </c>
      <c r="K1193" s="8" t="s">
        <v>7208</v>
      </c>
    </row>
    <row r="1194" spans="1:11" x14ac:dyDescent="0.25">
      <c r="A1194" s="1" t="s">
        <v>1067</v>
      </c>
      <c r="B1194" s="1" t="s">
        <v>1068</v>
      </c>
      <c r="C1194" s="1" t="s">
        <v>104</v>
      </c>
      <c r="D1194" s="1">
        <v>34.979999999999997</v>
      </c>
      <c r="E1194" s="1" t="s">
        <v>1069</v>
      </c>
      <c r="F1194" s="1">
        <v>10</v>
      </c>
      <c r="G1194" s="1" t="s">
        <v>1070</v>
      </c>
      <c r="H1194" s="1">
        <v>131</v>
      </c>
      <c r="I1194" s="1" t="s">
        <v>1071</v>
      </c>
      <c r="J1194" s="2" t="s">
        <v>96</v>
      </c>
      <c r="K1194" s="8" t="s">
        <v>7208</v>
      </c>
    </row>
    <row r="1195" spans="1:11" x14ac:dyDescent="0.25">
      <c r="A1195" s="9" t="s">
        <v>1302</v>
      </c>
      <c r="B1195" s="9" t="s">
        <v>6869</v>
      </c>
      <c r="C1195" s="9" t="s">
        <v>55</v>
      </c>
      <c r="D1195" s="9">
        <v>34.99</v>
      </c>
      <c r="E1195" s="9" t="s">
        <v>2241</v>
      </c>
      <c r="F1195" s="9">
        <v>10</v>
      </c>
      <c r="G1195" s="9" t="s">
        <v>6870</v>
      </c>
      <c r="H1195" s="9">
        <v>577</v>
      </c>
      <c r="I1195" s="9" t="s">
        <v>6871</v>
      </c>
      <c r="J1195" s="10" t="s">
        <v>693</v>
      </c>
      <c r="K1195" s="13" t="s">
        <v>7209</v>
      </c>
    </row>
    <row r="1196" spans="1:11" x14ac:dyDescent="0.25">
      <c r="A1196" s="3" t="s">
        <v>291</v>
      </c>
      <c r="B1196" s="3" t="s">
        <v>1315</v>
      </c>
      <c r="C1196" s="3" t="s">
        <v>12</v>
      </c>
      <c r="D1196" s="3">
        <v>34.99</v>
      </c>
      <c r="E1196" s="3" t="s">
        <v>1107</v>
      </c>
      <c r="F1196" s="3">
        <v>10</v>
      </c>
      <c r="G1196" s="3" t="s">
        <v>1316</v>
      </c>
      <c r="H1196" s="3">
        <v>36</v>
      </c>
      <c r="I1196" s="3" t="s">
        <v>1317</v>
      </c>
      <c r="J1196" s="4" t="s">
        <v>507</v>
      </c>
      <c r="K1196" s="8" t="s">
        <v>7208</v>
      </c>
    </row>
    <row r="1197" spans="1:11" x14ac:dyDescent="0.25">
      <c r="A1197" s="1" t="s">
        <v>291</v>
      </c>
      <c r="B1197" s="1" t="s">
        <v>3318</v>
      </c>
      <c r="C1197" s="1" t="s">
        <v>12</v>
      </c>
      <c r="D1197" s="1">
        <v>34.99</v>
      </c>
      <c r="E1197" s="1" t="s">
        <v>1107</v>
      </c>
      <c r="F1197" s="1">
        <v>10</v>
      </c>
      <c r="G1197" s="1" t="s">
        <v>2917</v>
      </c>
      <c r="H1197" s="1">
        <v>26</v>
      </c>
      <c r="I1197" s="1" t="s">
        <v>3319</v>
      </c>
      <c r="J1197" s="2" t="s">
        <v>225</v>
      </c>
      <c r="K1197" s="8" t="s">
        <v>7208</v>
      </c>
    </row>
    <row r="1198" spans="1:11" x14ac:dyDescent="0.25">
      <c r="A1198" s="11" t="s">
        <v>1190</v>
      </c>
      <c r="B1198" s="11" t="s">
        <v>4945</v>
      </c>
      <c r="C1198" s="11" t="s">
        <v>55</v>
      </c>
      <c r="D1198" s="11">
        <v>34.99</v>
      </c>
      <c r="E1198" s="11" t="s">
        <v>1107</v>
      </c>
      <c r="F1198" s="11">
        <v>10</v>
      </c>
      <c r="G1198" s="11" t="s">
        <v>4946</v>
      </c>
      <c r="H1198" s="11">
        <v>457</v>
      </c>
      <c r="I1198" s="11" t="s">
        <v>4947</v>
      </c>
      <c r="J1198" s="12" t="s">
        <v>225</v>
      </c>
      <c r="K1198" s="13" t="s">
        <v>7209</v>
      </c>
    </row>
    <row r="1199" spans="1:11" x14ac:dyDescent="0.25">
      <c r="A1199" s="9" t="s">
        <v>1190</v>
      </c>
      <c r="B1199" s="9" t="s">
        <v>3946</v>
      </c>
      <c r="C1199" s="9" t="s">
        <v>55</v>
      </c>
      <c r="D1199" s="9">
        <v>34.99</v>
      </c>
      <c r="E1199" s="9" t="s">
        <v>1107</v>
      </c>
      <c r="F1199" s="9">
        <v>10</v>
      </c>
      <c r="G1199" s="9" t="s">
        <v>3881</v>
      </c>
      <c r="H1199" s="9">
        <v>615</v>
      </c>
      <c r="I1199" s="9" t="s">
        <v>3947</v>
      </c>
      <c r="J1199" s="10" t="s">
        <v>76</v>
      </c>
      <c r="K1199" s="13" t="s">
        <v>7209</v>
      </c>
    </row>
    <row r="1200" spans="1:11" x14ac:dyDescent="0.25">
      <c r="A1200" s="11" t="s">
        <v>91</v>
      </c>
      <c r="B1200" s="11" t="s">
        <v>5346</v>
      </c>
      <c r="C1200" s="11" t="s">
        <v>341</v>
      </c>
      <c r="D1200" s="11">
        <v>34.99</v>
      </c>
      <c r="E1200" s="11" t="s">
        <v>1107</v>
      </c>
      <c r="F1200" s="11">
        <v>10</v>
      </c>
      <c r="G1200" s="11" t="s">
        <v>32</v>
      </c>
      <c r="H1200" s="11">
        <v>9</v>
      </c>
      <c r="I1200" s="11" t="s">
        <v>5347</v>
      </c>
      <c r="J1200" s="12" t="s">
        <v>96</v>
      </c>
      <c r="K1200" s="13" t="s">
        <v>7209</v>
      </c>
    </row>
    <row r="1201" spans="1:11" x14ac:dyDescent="0.25">
      <c r="A1201" s="11" t="s">
        <v>2148</v>
      </c>
      <c r="B1201" s="11" t="s">
        <v>4952</v>
      </c>
      <c r="C1201" s="11" t="s">
        <v>12</v>
      </c>
      <c r="D1201" s="11">
        <v>35</v>
      </c>
      <c r="E1201" s="11" t="s">
        <v>4953</v>
      </c>
      <c r="F1201" s="11">
        <v>10</v>
      </c>
      <c r="G1201" s="11" t="s">
        <v>1316</v>
      </c>
      <c r="H1201" s="11">
        <v>36</v>
      </c>
      <c r="I1201" s="11" t="s">
        <v>4954</v>
      </c>
      <c r="J1201" s="12" t="s">
        <v>3936</v>
      </c>
      <c r="K1201" s="13" t="s">
        <v>7209</v>
      </c>
    </row>
    <row r="1202" spans="1:11" x14ac:dyDescent="0.25">
      <c r="A1202" s="9" t="s">
        <v>47</v>
      </c>
      <c r="B1202" s="9" t="s">
        <v>4790</v>
      </c>
      <c r="C1202" s="9" t="s">
        <v>55</v>
      </c>
      <c r="D1202" s="9">
        <v>35.99</v>
      </c>
      <c r="E1202" s="9" t="s">
        <v>3994</v>
      </c>
      <c r="F1202" s="9">
        <v>10</v>
      </c>
      <c r="G1202" s="9" t="s">
        <v>4791</v>
      </c>
      <c r="H1202" s="9">
        <v>51</v>
      </c>
      <c r="I1202" s="9" t="s">
        <v>4792</v>
      </c>
      <c r="J1202" s="10" t="s">
        <v>112</v>
      </c>
      <c r="K1202" s="13" t="s">
        <v>7209</v>
      </c>
    </row>
    <row r="1203" spans="1:11" x14ac:dyDescent="0.25">
      <c r="A1203" s="3" t="s">
        <v>1227</v>
      </c>
      <c r="B1203" s="3" t="s">
        <v>1426</v>
      </c>
      <c r="C1203" s="3" t="s">
        <v>12</v>
      </c>
      <c r="D1203" s="3">
        <v>35.99</v>
      </c>
      <c r="E1203" s="3" t="s">
        <v>1427</v>
      </c>
      <c r="F1203" s="3">
        <v>10</v>
      </c>
      <c r="G1203" s="3" t="s">
        <v>1428</v>
      </c>
      <c r="H1203" s="3">
        <v>161</v>
      </c>
      <c r="I1203" s="3" t="s">
        <v>1429</v>
      </c>
      <c r="J1203" s="4" t="s">
        <v>225</v>
      </c>
      <c r="K1203" s="8" t="s">
        <v>7208</v>
      </c>
    </row>
    <row r="1204" spans="1:11" x14ac:dyDescent="0.25">
      <c r="A1204" s="9" t="s">
        <v>29</v>
      </c>
      <c r="B1204" s="9" t="s">
        <v>5713</v>
      </c>
      <c r="C1204" s="9" t="s">
        <v>55</v>
      </c>
      <c r="D1204" s="9">
        <v>35.99</v>
      </c>
      <c r="E1204" s="9" t="s">
        <v>1427</v>
      </c>
      <c r="F1204" s="9">
        <v>10</v>
      </c>
      <c r="G1204" s="9" t="s">
        <v>5714</v>
      </c>
      <c r="H1204" s="9">
        <v>46</v>
      </c>
      <c r="I1204" s="9" t="s">
        <v>3800</v>
      </c>
      <c r="J1204" s="10" t="s">
        <v>5715</v>
      </c>
      <c r="K1204" s="13" t="s">
        <v>7209</v>
      </c>
    </row>
    <row r="1205" spans="1:11" x14ac:dyDescent="0.25">
      <c r="A1205" s="11" t="s">
        <v>1190</v>
      </c>
      <c r="B1205" s="11" t="s">
        <v>4444</v>
      </c>
      <c r="C1205" s="11" t="s">
        <v>55</v>
      </c>
      <c r="D1205" s="11">
        <v>35.99</v>
      </c>
      <c r="E1205" s="11" t="s">
        <v>1427</v>
      </c>
      <c r="F1205" s="11">
        <v>10</v>
      </c>
      <c r="G1205" s="11" t="s">
        <v>4445</v>
      </c>
      <c r="H1205" s="11">
        <v>4520</v>
      </c>
      <c r="I1205" s="11" t="s">
        <v>4446</v>
      </c>
      <c r="J1205" s="12" t="s">
        <v>177</v>
      </c>
      <c r="K1205" s="13" t="s">
        <v>7209</v>
      </c>
    </row>
    <row r="1206" spans="1:11" x14ac:dyDescent="0.25">
      <c r="A1206" s="9" t="s">
        <v>6515</v>
      </c>
      <c r="B1206" s="9" t="s">
        <v>6516</v>
      </c>
      <c r="C1206" s="9" t="s">
        <v>104</v>
      </c>
      <c r="D1206" s="9">
        <v>36.67</v>
      </c>
      <c r="E1206" s="9" t="s">
        <v>6517</v>
      </c>
      <c r="F1206" s="9">
        <v>10</v>
      </c>
      <c r="G1206" s="9" t="s">
        <v>6518</v>
      </c>
      <c r="H1206" s="9">
        <v>169</v>
      </c>
      <c r="I1206" s="9" t="s">
        <v>6519</v>
      </c>
      <c r="J1206" s="10" t="s">
        <v>96</v>
      </c>
      <c r="K1206" s="13" t="s">
        <v>7209</v>
      </c>
    </row>
    <row r="1207" spans="1:11" x14ac:dyDescent="0.25">
      <c r="A1207" s="1" t="s">
        <v>71</v>
      </c>
      <c r="B1207" s="1" t="s">
        <v>3449</v>
      </c>
      <c r="C1207" s="1" t="s">
        <v>104</v>
      </c>
      <c r="D1207" s="1">
        <v>36.68</v>
      </c>
      <c r="E1207" s="1" t="s">
        <v>3450</v>
      </c>
      <c r="F1207" s="1">
        <v>10</v>
      </c>
      <c r="G1207" s="1" t="s">
        <v>1201</v>
      </c>
      <c r="H1207" s="1">
        <v>5</v>
      </c>
      <c r="I1207" s="1" t="s">
        <v>3451</v>
      </c>
      <c r="J1207" s="2" t="s">
        <v>349</v>
      </c>
      <c r="K1207" s="8" t="s">
        <v>7208</v>
      </c>
    </row>
    <row r="1208" spans="1:11" x14ac:dyDescent="0.25">
      <c r="A1208" s="11" t="s">
        <v>4367</v>
      </c>
      <c r="B1208" s="11" t="s">
        <v>4368</v>
      </c>
      <c r="C1208" s="11" t="s">
        <v>1970</v>
      </c>
      <c r="D1208" s="11">
        <v>36.68</v>
      </c>
      <c r="E1208" s="11" t="s">
        <v>3450</v>
      </c>
      <c r="F1208" s="11">
        <v>10</v>
      </c>
      <c r="G1208" s="11" t="s">
        <v>32</v>
      </c>
      <c r="H1208" s="11">
        <v>9</v>
      </c>
      <c r="I1208" s="11" t="s">
        <v>4369</v>
      </c>
      <c r="J1208" s="12" t="s">
        <v>693</v>
      </c>
      <c r="K1208" s="13" t="s">
        <v>7209</v>
      </c>
    </row>
    <row r="1209" spans="1:11" x14ac:dyDescent="0.25">
      <c r="A1209" s="9" t="s">
        <v>113</v>
      </c>
      <c r="B1209" s="9" t="s">
        <v>6972</v>
      </c>
      <c r="C1209" s="9" t="s">
        <v>12</v>
      </c>
      <c r="D1209" s="9">
        <v>36.99</v>
      </c>
      <c r="E1209" s="9" t="s">
        <v>884</v>
      </c>
      <c r="F1209" s="9">
        <v>10</v>
      </c>
      <c r="G1209" s="9" t="s">
        <v>486</v>
      </c>
      <c r="H1209" s="9">
        <v>12</v>
      </c>
      <c r="I1209" s="9" t="s">
        <v>6973</v>
      </c>
      <c r="J1209" s="10" t="s">
        <v>3295</v>
      </c>
      <c r="K1209" s="13" t="s">
        <v>7209</v>
      </c>
    </row>
    <row r="1210" spans="1:11" x14ac:dyDescent="0.25">
      <c r="A1210" s="1" t="s">
        <v>327</v>
      </c>
      <c r="B1210" s="1" t="s">
        <v>1865</v>
      </c>
      <c r="C1210" s="1" t="s">
        <v>510</v>
      </c>
      <c r="D1210" s="1">
        <v>36.99</v>
      </c>
      <c r="E1210" s="1" t="s">
        <v>884</v>
      </c>
      <c r="F1210" s="1">
        <v>10</v>
      </c>
      <c r="G1210" s="1" t="s">
        <v>1866</v>
      </c>
      <c r="H1210" s="1">
        <v>70</v>
      </c>
      <c r="I1210" s="1" t="s">
        <v>1867</v>
      </c>
      <c r="J1210" s="2" t="s">
        <v>318</v>
      </c>
      <c r="K1210" s="8" t="s">
        <v>7208</v>
      </c>
    </row>
    <row r="1211" spans="1:11" x14ac:dyDescent="0.25">
      <c r="A1211" s="3" t="s">
        <v>3152</v>
      </c>
      <c r="B1211" s="3" t="s">
        <v>3153</v>
      </c>
      <c r="C1211" s="3" t="s">
        <v>510</v>
      </c>
      <c r="D1211" s="3">
        <v>36.99</v>
      </c>
      <c r="E1211" s="3" t="s">
        <v>884</v>
      </c>
      <c r="F1211" s="3">
        <v>10</v>
      </c>
      <c r="G1211" s="3" t="s">
        <v>3154</v>
      </c>
      <c r="H1211" s="3">
        <v>31</v>
      </c>
      <c r="I1211" s="3" t="s">
        <v>3155</v>
      </c>
      <c r="J1211" s="4" t="s">
        <v>693</v>
      </c>
      <c r="K1211" s="8" t="s">
        <v>7208</v>
      </c>
    </row>
    <row r="1212" spans="1:11" x14ac:dyDescent="0.25">
      <c r="A1212" s="3" t="s">
        <v>2846</v>
      </c>
      <c r="B1212" s="3" t="s">
        <v>2847</v>
      </c>
      <c r="C1212" s="3" t="s">
        <v>510</v>
      </c>
      <c r="D1212" s="3">
        <v>37</v>
      </c>
      <c r="E1212" s="3" t="s">
        <v>2848</v>
      </c>
      <c r="F1212" s="3">
        <v>10</v>
      </c>
      <c r="G1212" s="3" t="s">
        <v>709</v>
      </c>
      <c r="H1212" s="3">
        <v>12</v>
      </c>
      <c r="I1212" s="3" t="s">
        <v>2849</v>
      </c>
      <c r="J1212" s="4" t="s">
        <v>1413</v>
      </c>
      <c r="K1212" s="8" t="s">
        <v>7208</v>
      </c>
    </row>
    <row r="1213" spans="1:11" x14ac:dyDescent="0.25">
      <c r="A1213" s="9" t="s">
        <v>4081</v>
      </c>
      <c r="B1213" s="9" t="s">
        <v>5652</v>
      </c>
      <c r="C1213" s="9" t="s">
        <v>12</v>
      </c>
      <c r="D1213" s="9">
        <v>37.590000000000003</v>
      </c>
      <c r="E1213" s="9" t="s">
        <v>5653</v>
      </c>
      <c r="F1213" s="9">
        <v>10</v>
      </c>
      <c r="G1213" s="9" t="s">
        <v>2761</v>
      </c>
      <c r="H1213" s="9">
        <v>78</v>
      </c>
      <c r="I1213" s="9" t="s">
        <v>5654</v>
      </c>
      <c r="J1213" s="10" t="s">
        <v>96</v>
      </c>
      <c r="K1213" s="13" t="s">
        <v>7209</v>
      </c>
    </row>
    <row r="1214" spans="1:11" x14ac:dyDescent="0.25">
      <c r="A1214" s="11" t="s">
        <v>1766</v>
      </c>
      <c r="B1214" s="11" t="s">
        <v>6205</v>
      </c>
      <c r="C1214" s="11" t="s">
        <v>55</v>
      </c>
      <c r="D1214" s="11">
        <v>37.979999999999997</v>
      </c>
      <c r="E1214" s="11" t="s">
        <v>6206</v>
      </c>
      <c r="F1214" s="11">
        <v>10</v>
      </c>
      <c r="G1214" s="11" t="s">
        <v>6207</v>
      </c>
      <c r="H1214" s="11">
        <v>612</v>
      </c>
      <c r="I1214" s="11" t="s">
        <v>6208</v>
      </c>
      <c r="J1214" s="12" t="s">
        <v>177</v>
      </c>
      <c r="K1214" s="13" t="s">
        <v>7209</v>
      </c>
    </row>
    <row r="1215" spans="1:11" x14ac:dyDescent="0.25">
      <c r="A1215" s="3" t="s">
        <v>426</v>
      </c>
      <c r="B1215" s="3" t="s">
        <v>1356</v>
      </c>
      <c r="C1215" s="3" t="s">
        <v>12</v>
      </c>
      <c r="D1215" s="3">
        <v>37.99</v>
      </c>
      <c r="E1215" s="3" t="s">
        <v>1357</v>
      </c>
      <c r="F1215" s="3">
        <v>10</v>
      </c>
      <c r="G1215" s="3" t="s">
        <v>1358</v>
      </c>
      <c r="H1215" s="3">
        <v>16</v>
      </c>
      <c r="I1215" s="3" t="s">
        <v>1359</v>
      </c>
      <c r="J1215" s="4" t="s">
        <v>1168</v>
      </c>
      <c r="K1215" s="8" t="s">
        <v>7208</v>
      </c>
    </row>
    <row r="1216" spans="1:11" x14ac:dyDescent="0.25">
      <c r="A1216" s="9" t="s">
        <v>3965</v>
      </c>
      <c r="B1216" s="9" t="s">
        <v>3966</v>
      </c>
      <c r="C1216" s="9" t="s">
        <v>12</v>
      </c>
      <c r="D1216" s="9">
        <v>37.99</v>
      </c>
      <c r="E1216" s="9" t="s">
        <v>1357</v>
      </c>
      <c r="F1216" s="9">
        <v>10</v>
      </c>
      <c r="G1216" s="9" t="s">
        <v>1221</v>
      </c>
      <c r="H1216" s="9">
        <v>44</v>
      </c>
      <c r="I1216" s="9" t="s">
        <v>3967</v>
      </c>
      <c r="J1216" s="10" t="s">
        <v>318</v>
      </c>
      <c r="K1216" s="13" t="s">
        <v>7209</v>
      </c>
    </row>
    <row r="1217" spans="1:11" x14ac:dyDescent="0.25">
      <c r="A1217" s="11" t="s">
        <v>53</v>
      </c>
      <c r="B1217" s="11" t="s">
        <v>4775</v>
      </c>
      <c r="C1217" s="11" t="s">
        <v>55</v>
      </c>
      <c r="D1217" s="11">
        <v>37.99</v>
      </c>
      <c r="E1217" s="11" t="s">
        <v>1357</v>
      </c>
      <c r="F1217" s="11">
        <v>10</v>
      </c>
      <c r="G1217" s="11" t="s">
        <v>2917</v>
      </c>
      <c r="H1217" s="11">
        <v>26</v>
      </c>
      <c r="I1217" s="11" t="s">
        <v>4776</v>
      </c>
      <c r="J1217" s="12" t="s">
        <v>318</v>
      </c>
      <c r="K1217" s="13" t="s">
        <v>7209</v>
      </c>
    </row>
    <row r="1218" spans="1:11" x14ac:dyDescent="0.25">
      <c r="A1218" s="1" t="s">
        <v>599</v>
      </c>
      <c r="B1218" s="1" t="s">
        <v>3033</v>
      </c>
      <c r="C1218" s="1" t="s">
        <v>12</v>
      </c>
      <c r="D1218" s="1">
        <v>37.99</v>
      </c>
      <c r="E1218" s="1" t="s">
        <v>2358</v>
      </c>
      <c r="F1218" s="1">
        <v>10</v>
      </c>
      <c r="G1218" s="1" t="s">
        <v>74</v>
      </c>
      <c r="H1218" s="1">
        <v>77</v>
      </c>
      <c r="I1218" s="1" t="s">
        <v>3034</v>
      </c>
      <c r="J1218" s="2" t="s">
        <v>16</v>
      </c>
      <c r="K1218" s="8" t="s">
        <v>7208</v>
      </c>
    </row>
    <row r="1219" spans="1:11" x14ac:dyDescent="0.25">
      <c r="A1219" s="1" t="s">
        <v>1227</v>
      </c>
      <c r="B1219" s="1" t="s">
        <v>2694</v>
      </c>
      <c r="C1219" s="1" t="s">
        <v>12</v>
      </c>
      <c r="D1219" s="1">
        <v>37.99</v>
      </c>
      <c r="E1219" s="1" t="s">
        <v>2358</v>
      </c>
      <c r="F1219" s="1">
        <v>10</v>
      </c>
      <c r="G1219" s="1" t="s">
        <v>2695</v>
      </c>
      <c r="H1219" s="1">
        <v>517</v>
      </c>
      <c r="I1219" s="1" t="s">
        <v>2696</v>
      </c>
      <c r="J1219" s="2" t="s">
        <v>225</v>
      </c>
      <c r="K1219" s="8" t="s">
        <v>7208</v>
      </c>
    </row>
    <row r="1220" spans="1:11" x14ac:dyDescent="0.25">
      <c r="A1220" s="1" t="s">
        <v>53</v>
      </c>
      <c r="B1220" s="1" t="s">
        <v>2357</v>
      </c>
      <c r="C1220" s="1" t="s">
        <v>55</v>
      </c>
      <c r="D1220" s="1">
        <v>37.99</v>
      </c>
      <c r="E1220" s="1" t="s">
        <v>2358</v>
      </c>
      <c r="F1220" s="1">
        <v>10</v>
      </c>
      <c r="G1220" s="1" t="s">
        <v>2359</v>
      </c>
      <c r="H1220" s="1">
        <v>147</v>
      </c>
      <c r="I1220" s="1" t="s">
        <v>2360</v>
      </c>
      <c r="J1220" s="2" t="s">
        <v>448</v>
      </c>
      <c r="K1220" s="8" t="s">
        <v>7208</v>
      </c>
    </row>
    <row r="1221" spans="1:11" x14ac:dyDescent="0.25">
      <c r="A1221" s="11" t="s">
        <v>6443</v>
      </c>
      <c r="B1221" s="11" t="s">
        <v>6444</v>
      </c>
      <c r="C1221" s="11" t="s">
        <v>55</v>
      </c>
      <c r="D1221" s="11">
        <v>38</v>
      </c>
      <c r="E1221" s="11" t="s">
        <v>1962</v>
      </c>
      <c r="F1221" s="11">
        <v>10</v>
      </c>
      <c r="G1221" s="11" t="s">
        <v>3228</v>
      </c>
      <c r="H1221" s="11">
        <v>42</v>
      </c>
      <c r="I1221" s="11" t="s">
        <v>6445</v>
      </c>
      <c r="J1221" s="12" t="s">
        <v>6446</v>
      </c>
      <c r="K1221" s="13" t="s">
        <v>7209</v>
      </c>
    </row>
    <row r="1222" spans="1:11" x14ac:dyDescent="0.25">
      <c r="A1222" s="1" t="s">
        <v>162</v>
      </c>
      <c r="B1222" s="1" t="s">
        <v>3393</v>
      </c>
      <c r="C1222" s="1" t="s">
        <v>55</v>
      </c>
      <c r="D1222" s="1">
        <v>38</v>
      </c>
      <c r="E1222" s="1" t="s">
        <v>3394</v>
      </c>
      <c r="F1222" s="1">
        <v>10</v>
      </c>
      <c r="G1222" s="1" t="s">
        <v>208</v>
      </c>
      <c r="H1222" s="1">
        <v>11</v>
      </c>
      <c r="I1222" s="1" t="s">
        <v>3395</v>
      </c>
      <c r="J1222" s="2" t="s">
        <v>524</v>
      </c>
      <c r="K1222" s="8" t="s">
        <v>7208</v>
      </c>
    </row>
    <row r="1223" spans="1:11" x14ac:dyDescent="0.25">
      <c r="A1223" s="3" t="s">
        <v>2954</v>
      </c>
      <c r="B1223" s="3" t="s">
        <v>3486</v>
      </c>
      <c r="C1223" s="3" t="s">
        <v>3487</v>
      </c>
      <c r="D1223" s="3">
        <v>38.01</v>
      </c>
      <c r="E1223" s="3" t="s">
        <v>3488</v>
      </c>
      <c r="F1223" s="3">
        <v>10</v>
      </c>
      <c r="G1223" s="3" t="s">
        <v>1495</v>
      </c>
      <c r="H1223" s="3">
        <v>32</v>
      </c>
      <c r="I1223" s="3" t="s">
        <v>3489</v>
      </c>
      <c r="J1223" s="4" t="s">
        <v>2785</v>
      </c>
      <c r="K1223" s="8" t="s">
        <v>7208</v>
      </c>
    </row>
    <row r="1224" spans="1:11" x14ac:dyDescent="0.25">
      <c r="A1224" s="11" t="s">
        <v>525</v>
      </c>
      <c r="B1224" s="11" t="s">
        <v>4983</v>
      </c>
      <c r="C1224" s="11" t="s">
        <v>55</v>
      </c>
      <c r="D1224" s="11">
        <v>38.25</v>
      </c>
      <c r="E1224" s="11" t="s">
        <v>4984</v>
      </c>
      <c r="F1224" s="11">
        <v>10</v>
      </c>
      <c r="G1224" s="11" t="s">
        <v>4985</v>
      </c>
      <c r="H1224" s="11">
        <v>363</v>
      </c>
      <c r="I1224" s="11" t="s">
        <v>4986</v>
      </c>
      <c r="J1224" s="12" t="s">
        <v>76</v>
      </c>
      <c r="K1224" s="13" t="s">
        <v>7209</v>
      </c>
    </row>
    <row r="1225" spans="1:11" x14ac:dyDescent="0.25">
      <c r="A1225" s="11" t="s">
        <v>1039</v>
      </c>
      <c r="B1225" s="11" t="s">
        <v>6138</v>
      </c>
      <c r="C1225" s="11" t="s">
        <v>104</v>
      </c>
      <c r="D1225" s="11">
        <v>38.409999999999997</v>
      </c>
      <c r="E1225" s="11" t="s">
        <v>6139</v>
      </c>
      <c r="F1225" s="11">
        <v>10</v>
      </c>
      <c r="G1225" s="11" t="s">
        <v>2359</v>
      </c>
      <c r="H1225" s="11">
        <v>147</v>
      </c>
      <c r="I1225" s="11" t="s">
        <v>6140</v>
      </c>
      <c r="J1225" s="12" t="s">
        <v>96</v>
      </c>
      <c r="K1225" s="13" t="s">
        <v>7209</v>
      </c>
    </row>
    <row r="1226" spans="1:11" x14ac:dyDescent="0.25">
      <c r="A1226" s="3" t="s">
        <v>53</v>
      </c>
      <c r="B1226" s="3" t="s">
        <v>2384</v>
      </c>
      <c r="C1226" s="3" t="s">
        <v>55</v>
      </c>
      <c r="D1226" s="3">
        <v>38.49</v>
      </c>
      <c r="E1226" s="3" t="s">
        <v>2385</v>
      </c>
      <c r="F1226" s="3">
        <v>10</v>
      </c>
      <c r="G1226" s="3" t="s">
        <v>2386</v>
      </c>
      <c r="H1226" s="3">
        <v>81</v>
      </c>
      <c r="I1226" s="3" t="s">
        <v>2387</v>
      </c>
      <c r="J1226" s="4" t="s">
        <v>225</v>
      </c>
      <c r="K1226" s="8" t="s">
        <v>7208</v>
      </c>
    </row>
    <row r="1227" spans="1:11" x14ac:dyDescent="0.25">
      <c r="A1227" s="1" t="s">
        <v>71</v>
      </c>
      <c r="B1227" s="1" t="s">
        <v>1587</v>
      </c>
      <c r="C1227" s="1" t="s">
        <v>104</v>
      </c>
      <c r="D1227" s="1">
        <v>38.68</v>
      </c>
      <c r="E1227" s="1" t="s">
        <v>1588</v>
      </c>
      <c r="F1227" s="1">
        <v>10</v>
      </c>
      <c r="G1227" s="1" t="s">
        <v>374</v>
      </c>
      <c r="H1227" s="1">
        <v>14</v>
      </c>
      <c r="I1227" s="1" t="s">
        <v>1589</v>
      </c>
      <c r="J1227" s="2" t="s">
        <v>349</v>
      </c>
      <c r="K1227" s="8" t="s">
        <v>7208</v>
      </c>
    </row>
    <row r="1228" spans="1:11" x14ac:dyDescent="0.25">
      <c r="A1228" s="3" t="s">
        <v>2998</v>
      </c>
      <c r="B1228" s="3" t="s">
        <v>2999</v>
      </c>
      <c r="C1228" s="3" t="s">
        <v>12</v>
      </c>
      <c r="D1228" s="3">
        <v>38.69</v>
      </c>
      <c r="E1228" s="3" t="s">
        <v>3000</v>
      </c>
      <c r="F1228" s="3">
        <v>10</v>
      </c>
      <c r="G1228" s="3" t="s">
        <v>197</v>
      </c>
      <c r="H1228" s="3">
        <v>3</v>
      </c>
      <c r="I1228" s="3" t="s">
        <v>3001</v>
      </c>
      <c r="J1228" s="4" t="s">
        <v>1960</v>
      </c>
      <c r="K1228" s="8" t="s">
        <v>7208</v>
      </c>
    </row>
    <row r="1229" spans="1:11" x14ac:dyDescent="0.25">
      <c r="A1229" s="3" t="s">
        <v>71</v>
      </c>
      <c r="B1229" s="3" t="s">
        <v>3856</v>
      </c>
      <c r="C1229" s="3" t="s">
        <v>12</v>
      </c>
      <c r="D1229" s="3">
        <v>38.69</v>
      </c>
      <c r="E1229" s="3" t="s">
        <v>3000</v>
      </c>
      <c r="F1229" s="3">
        <v>10</v>
      </c>
      <c r="G1229" s="3" t="s">
        <v>2682</v>
      </c>
      <c r="H1229" s="3">
        <v>11</v>
      </c>
      <c r="I1229" s="3" t="s">
        <v>3857</v>
      </c>
      <c r="J1229" s="4" t="s">
        <v>3858</v>
      </c>
      <c r="K1229" s="8" t="s">
        <v>7208</v>
      </c>
    </row>
    <row r="1230" spans="1:11" x14ac:dyDescent="0.25">
      <c r="A1230" s="11" t="s">
        <v>807</v>
      </c>
      <c r="B1230" s="11" t="s">
        <v>5084</v>
      </c>
      <c r="C1230" s="11" t="s">
        <v>12</v>
      </c>
      <c r="D1230" s="11">
        <v>38.97</v>
      </c>
      <c r="E1230" s="11" t="s">
        <v>5085</v>
      </c>
      <c r="F1230" s="11">
        <v>10</v>
      </c>
      <c r="G1230" s="11" t="s">
        <v>235</v>
      </c>
      <c r="H1230" s="11">
        <v>4</v>
      </c>
      <c r="I1230" s="11" t="s">
        <v>39</v>
      </c>
      <c r="J1230" s="12" t="s">
        <v>1168</v>
      </c>
      <c r="K1230" s="13" t="s">
        <v>7209</v>
      </c>
    </row>
    <row r="1231" spans="1:11" x14ac:dyDescent="0.25">
      <c r="A1231" s="11" t="s">
        <v>6124</v>
      </c>
      <c r="B1231" s="11" t="s">
        <v>6125</v>
      </c>
      <c r="C1231" s="11" t="s">
        <v>104</v>
      </c>
      <c r="D1231" s="11">
        <v>38.979999999999997</v>
      </c>
      <c r="E1231" s="11" t="s">
        <v>6126</v>
      </c>
      <c r="F1231" s="11">
        <v>10</v>
      </c>
      <c r="G1231" s="11" t="s">
        <v>4348</v>
      </c>
      <c r="H1231" s="11">
        <v>129</v>
      </c>
      <c r="I1231" s="11" t="s">
        <v>6127</v>
      </c>
      <c r="J1231" s="12" t="s">
        <v>96</v>
      </c>
      <c r="K1231" s="13" t="s">
        <v>7209</v>
      </c>
    </row>
    <row r="1232" spans="1:11" x14ac:dyDescent="0.25">
      <c r="A1232" s="3" t="s">
        <v>313</v>
      </c>
      <c r="B1232" s="3" t="s">
        <v>2125</v>
      </c>
      <c r="C1232" s="3" t="s">
        <v>12</v>
      </c>
      <c r="D1232" s="3">
        <v>38.99</v>
      </c>
      <c r="E1232" s="3" t="s">
        <v>2126</v>
      </c>
      <c r="F1232" s="3">
        <v>10</v>
      </c>
      <c r="G1232" s="3" t="s">
        <v>1448</v>
      </c>
      <c r="H1232" s="3">
        <v>57</v>
      </c>
      <c r="I1232" s="3" t="s">
        <v>2127</v>
      </c>
      <c r="J1232" s="4" t="s">
        <v>318</v>
      </c>
      <c r="K1232" s="8" t="s">
        <v>7208</v>
      </c>
    </row>
    <row r="1233" spans="1:11" x14ac:dyDescent="0.25">
      <c r="A1233" s="3" t="s">
        <v>53</v>
      </c>
      <c r="B1233" s="3" t="s">
        <v>3634</v>
      </c>
      <c r="C1233" s="3" t="s">
        <v>55</v>
      </c>
      <c r="D1233" s="3">
        <v>38.99</v>
      </c>
      <c r="E1233" s="3" t="s">
        <v>2126</v>
      </c>
      <c r="F1233" s="3">
        <v>10</v>
      </c>
      <c r="G1233" s="3" t="s">
        <v>338</v>
      </c>
      <c r="H1233" s="3">
        <v>19</v>
      </c>
      <c r="I1233" s="3" t="s">
        <v>3635</v>
      </c>
      <c r="J1233" s="4" t="s">
        <v>318</v>
      </c>
      <c r="K1233" s="8" t="s">
        <v>7208</v>
      </c>
    </row>
    <row r="1234" spans="1:11" x14ac:dyDescent="0.25">
      <c r="A1234" s="11" t="s">
        <v>4248</v>
      </c>
      <c r="B1234" s="11" t="s">
        <v>4293</v>
      </c>
      <c r="C1234" s="11" t="s">
        <v>385</v>
      </c>
      <c r="D1234" s="11">
        <v>38.99</v>
      </c>
      <c r="E1234" s="11" t="s">
        <v>1205</v>
      </c>
      <c r="F1234" s="11">
        <v>10</v>
      </c>
      <c r="G1234" s="11" t="s">
        <v>4900</v>
      </c>
      <c r="H1234" s="11">
        <v>919</v>
      </c>
      <c r="I1234" s="11" t="s">
        <v>4901</v>
      </c>
      <c r="J1234" s="12" t="s">
        <v>225</v>
      </c>
      <c r="K1234" s="13" t="s">
        <v>7209</v>
      </c>
    </row>
    <row r="1235" spans="1:11" x14ac:dyDescent="0.25">
      <c r="A1235" s="11" t="s">
        <v>1891</v>
      </c>
      <c r="B1235" s="11" t="s">
        <v>6403</v>
      </c>
      <c r="C1235" s="11" t="s">
        <v>12</v>
      </c>
      <c r="D1235" s="11">
        <v>38.99</v>
      </c>
      <c r="E1235" s="11" t="s">
        <v>1205</v>
      </c>
      <c r="F1235" s="11">
        <v>10</v>
      </c>
      <c r="G1235" s="11" t="s">
        <v>2686</v>
      </c>
      <c r="H1235" s="11">
        <v>20</v>
      </c>
      <c r="I1235" s="11" t="s">
        <v>6404</v>
      </c>
      <c r="J1235" s="12" t="s">
        <v>661</v>
      </c>
      <c r="K1235" s="13" t="s">
        <v>7209</v>
      </c>
    </row>
    <row r="1236" spans="1:11" x14ac:dyDescent="0.25">
      <c r="A1236" s="3" t="s">
        <v>102</v>
      </c>
      <c r="B1236" s="3" t="s">
        <v>1680</v>
      </c>
      <c r="C1236" s="3" t="s">
        <v>12</v>
      </c>
      <c r="D1236" s="3">
        <v>38.99</v>
      </c>
      <c r="E1236" s="3" t="s">
        <v>1205</v>
      </c>
      <c r="F1236" s="3">
        <v>10</v>
      </c>
      <c r="G1236" s="3" t="s">
        <v>1681</v>
      </c>
      <c r="H1236" s="3">
        <v>103</v>
      </c>
      <c r="I1236" s="3" t="s">
        <v>1682</v>
      </c>
      <c r="J1236" s="4" t="s">
        <v>661</v>
      </c>
      <c r="K1236" s="8" t="s">
        <v>7208</v>
      </c>
    </row>
    <row r="1237" spans="1:11" x14ac:dyDescent="0.25">
      <c r="A1237" s="11" t="s">
        <v>319</v>
      </c>
      <c r="B1237" s="11" t="s">
        <v>6859</v>
      </c>
      <c r="C1237" s="11" t="s">
        <v>55</v>
      </c>
      <c r="D1237" s="11">
        <v>39.25</v>
      </c>
      <c r="E1237" s="11" t="s">
        <v>6860</v>
      </c>
      <c r="F1237" s="11">
        <v>10</v>
      </c>
      <c r="G1237" s="11" t="s">
        <v>6861</v>
      </c>
      <c r="H1237" s="11">
        <v>30</v>
      </c>
      <c r="I1237" s="11" t="s">
        <v>6862</v>
      </c>
      <c r="J1237" s="12" t="s">
        <v>230</v>
      </c>
      <c r="K1237" s="13" t="s">
        <v>7209</v>
      </c>
    </row>
    <row r="1238" spans="1:11" x14ac:dyDescent="0.25">
      <c r="A1238" s="1" t="s">
        <v>807</v>
      </c>
      <c r="B1238" s="1" t="s">
        <v>2818</v>
      </c>
      <c r="C1238" s="1" t="s">
        <v>12</v>
      </c>
      <c r="D1238" s="1">
        <v>39.450000000000003</v>
      </c>
      <c r="E1238" s="1" t="s">
        <v>2819</v>
      </c>
      <c r="F1238" s="1">
        <v>10</v>
      </c>
      <c r="G1238" s="1" t="s">
        <v>2820</v>
      </c>
      <c r="H1238" s="1">
        <v>183</v>
      </c>
      <c r="I1238" s="1" t="s">
        <v>2821</v>
      </c>
      <c r="J1238" s="2" t="s">
        <v>285</v>
      </c>
      <c r="K1238" s="8" t="s">
        <v>7208</v>
      </c>
    </row>
    <row r="1239" spans="1:11" x14ac:dyDescent="0.25">
      <c r="A1239" s="1" t="s">
        <v>102</v>
      </c>
      <c r="B1239" s="1" t="s">
        <v>103</v>
      </c>
      <c r="C1239" s="1" t="s">
        <v>104</v>
      </c>
      <c r="D1239" s="1">
        <v>39.69</v>
      </c>
      <c r="E1239" s="1" t="s">
        <v>105</v>
      </c>
      <c r="F1239" s="1">
        <v>10</v>
      </c>
      <c r="G1239" s="1" t="s">
        <v>106</v>
      </c>
      <c r="H1239" s="1">
        <v>234</v>
      </c>
      <c r="I1239" s="1" t="s">
        <v>107</v>
      </c>
      <c r="J1239" s="2" t="s">
        <v>96</v>
      </c>
      <c r="K1239" s="8" t="s">
        <v>7208</v>
      </c>
    </row>
    <row r="1240" spans="1:11" x14ac:dyDescent="0.25">
      <c r="A1240" s="1" t="s">
        <v>3375</v>
      </c>
      <c r="B1240" s="1" t="s">
        <v>3376</v>
      </c>
      <c r="C1240" s="1" t="s">
        <v>12</v>
      </c>
      <c r="D1240" s="1">
        <v>39.82</v>
      </c>
      <c r="E1240" s="1" t="s">
        <v>3377</v>
      </c>
      <c r="F1240" s="1">
        <v>10</v>
      </c>
      <c r="G1240" s="1" t="s">
        <v>3378</v>
      </c>
      <c r="H1240" s="1">
        <v>2143</v>
      </c>
      <c r="I1240" s="1" t="s">
        <v>3379</v>
      </c>
      <c r="J1240" s="2" t="s">
        <v>177</v>
      </c>
      <c r="K1240" s="8" t="s">
        <v>7208</v>
      </c>
    </row>
    <row r="1241" spans="1:11" x14ac:dyDescent="0.25">
      <c r="A1241" s="3" t="s">
        <v>1039</v>
      </c>
      <c r="B1241" s="3" t="s">
        <v>1040</v>
      </c>
      <c r="C1241" s="3" t="s">
        <v>104</v>
      </c>
      <c r="D1241" s="3">
        <v>39.89</v>
      </c>
      <c r="E1241" s="3" t="s">
        <v>1041</v>
      </c>
      <c r="F1241" s="3">
        <v>10</v>
      </c>
      <c r="G1241" s="3" t="s">
        <v>620</v>
      </c>
      <c r="H1241" s="3">
        <v>8</v>
      </c>
      <c r="I1241" s="3" t="s">
        <v>1042</v>
      </c>
      <c r="J1241" s="4" t="s">
        <v>230</v>
      </c>
      <c r="K1241" s="8" t="s">
        <v>7208</v>
      </c>
    </row>
    <row r="1242" spans="1:11" x14ac:dyDescent="0.25">
      <c r="A1242" s="3" t="s">
        <v>599</v>
      </c>
      <c r="B1242" s="3" t="s">
        <v>1634</v>
      </c>
      <c r="C1242" s="3" t="s">
        <v>12</v>
      </c>
      <c r="D1242" s="3">
        <v>39.950000000000003</v>
      </c>
      <c r="E1242" s="3" t="s">
        <v>1635</v>
      </c>
      <c r="F1242" s="3">
        <v>10</v>
      </c>
      <c r="G1242" s="3" t="s">
        <v>1636</v>
      </c>
      <c r="H1242" s="3">
        <v>60</v>
      </c>
      <c r="I1242" s="3" t="s">
        <v>1637</v>
      </c>
      <c r="J1242" s="4" t="s">
        <v>285</v>
      </c>
      <c r="K1242" s="8" t="s">
        <v>7208</v>
      </c>
    </row>
    <row r="1243" spans="1:11" x14ac:dyDescent="0.25">
      <c r="A1243" s="11" t="s">
        <v>4231</v>
      </c>
      <c r="B1243" s="11" t="s">
        <v>4232</v>
      </c>
      <c r="C1243" s="11" t="s">
        <v>4233</v>
      </c>
      <c r="D1243" s="11">
        <v>39.950000000000003</v>
      </c>
      <c r="E1243" s="11" t="s">
        <v>1635</v>
      </c>
      <c r="F1243" s="11">
        <v>10</v>
      </c>
      <c r="G1243" s="11" t="s">
        <v>4234</v>
      </c>
      <c r="H1243" s="11">
        <v>353</v>
      </c>
      <c r="I1243" s="11" t="s">
        <v>4235</v>
      </c>
      <c r="J1243" s="12" t="s">
        <v>4236</v>
      </c>
      <c r="K1243" s="13" t="s">
        <v>7209</v>
      </c>
    </row>
    <row r="1244" spans="1:11" x14ac:dyDescent="0.25">
      <c r="A1244" s="3" t="s">
        <v>71</v>
      </c>
      <c r="B1244" s="3" t="s">
        <v>3238</v>
      </c>
      <c r="C1244" s="3" t="s">
        <v>12</v>
      </c>
      <c r="D1244" s="3">
        <v>39.950000000000003</v>
      </c>
      <c r="E1244" s="3" t="s">
        <v>3239</v>
      </c>
      <c r="F1244" s="3">
        <v>10</v>
      </c>
      <c r="G1244" s="3" t="s">
        <v>197</v>
      </c>
      <c r="H1244" s="3">
        <v>3</v>
      </c>
      <c r="I1244" s="3" t="s">
        <v>3240</v>
      </c>
      <c r="J1244" s="4" t="s">
        <v>1101</v>
      </c>
      <c r="K1244" s="8" t="s">
        <v>7208</v>
      </c>
    </row>
    <row r="1245" spans="1:11" x14ac:dyDescent="0.25">
      <c r="A1245" s="11" t="s">
        <v>1607</v>
      </c>
      <c r="B1245" s="11" t="s">
        <v>6574</v>
      </c>
      <c r="C1245" s="11" t="s">
        <v>12</v>
      </c>
      <c r="D1245" s="11">
        <v>39.950000000000003</v>
      </c>
      <c r="E1245" s="11" t="s">
        <v>3239</v>
      </c>
      <c r="F1245" s="11">
        <v>10</v>
      </c>
      <c r="G1245" s="11" t="s">
        <v>1201</v>
      </c>
      <c r="H1245" s="11">
        <v>5</v>
      </c>
      <c r="I1245" s="11" t="s">
        <v>6575</v>
      </c>
      <c r="J1245" s="12" t="s">
        <v>6576</v>
      </c>
      <c r="K1245" s="13" t="s">
        <v>7209</v>
      </c>
    </row>
    <row r="1246" spans="1:11" x14ac:dyDescent="0.25">
      <c r="A1246" s="3" t="s">
        <v>313</v>
      </c>
      <c r="B1246" s="3" t="s">
        <v>314</v>
      </c>
      <c r="C1246" s="3" t="s">
        <v>12</v>
      </c>
      <c r="D1246" s="3">
        <v>39.99</v>
      </c>
      <c r="E1246" s="3" t="s">
        <v>315</v>
      </c>
      <c r="F1246" s="3">
        <v>10</v>
      </c>
      <c r="G1246" s="3" t="s">
        <v>316</v>
      </c>
      <c r="H1246" s="3">
        <v>102</v>
      </c>
      <c r="I1246" s="3" t="s">
        <v>317</v>
      </c>
      <c r="J1246" s="4" t="s">
        <v>318</v>
      </c>
      <c r="K1246" s="8" t="s">
        <v>7208</v>
      </c>
    </row>
    <row r="1247" spans="1:11" x14ac:dyDescent="0.25">
      <c r="A1247" s="11" t="s">
        <v>1824</v>
      </c>
      <c r="B1247" s="11" t="s">
        <v>5369</v>
      </c>
      <c r="C1247" s="11" t="s">
        <v>1104</v>
      </c>
      <c r="D1247" s="11">
        <v>39.99</v>
      </c>
      <c r="E1247" s="11" t="s">
        <v>315</v>
      </c>
      <c r="F1247" s="11">
        <v>10</v>
      </c>
      <c r="G1247" s="11" t="s">
        <v>387</v>
      </c>
      <c r="H1247" s="11">
        <v>40</v>
      </c>
      <c r="I1247" s="11" t="s">
        <v>5370</v>
      </c>
      <c r="J1247" s="12" t="s">
        <v>318</v>
      </c>
      <c r="K1247" s="13" t="s">
        <v>7209</v>
      </c>
    </row>
    <row r="1248" spans="1:11" x14ac:dyDescent="0.25">
      <c r="A1248" s="3" t="s">
        <v>2148</v>
      </c>
      <c r="B1248" s="3" t="s">
        <v>3753</v>
      </c>
      <c r="C1248" s="3" t="s">
        <v>12</v>
      </c>
      <c r="D1248" s="3">
        <v>39.99</v>
      </c>
      <c r="E1248" s="3" t="s">
        <v>73</v>
      </c>
      <c r="F1248" s="3">
        <v>10</v>
      </c>
      <c r="G1248" s="3" t="s">
        <v>2427</v>
      </c>
      <c r="H1248" s="3">
        <v>79</v>
      </c>
      <c r="I1248" s="3" t="s">
        <v>3754</v>
      </c>
      <c r="J1248" s="4" t="s">
        <v>1289</v>
      </c>
      <c r="K1248" s="8" t="s">
        <v>7208</v>
      </c>
    </row>
    <row r="1249" spans="1:11" x14ac:dyDescent="0.25">
      <c r="A1249" s="3" t="s">
        <v>71</v>
      </c>
      <c r="B1249" s="3" t="s">
        <v>504</v>
      </c>
      <c r="C1249" s="3" t="s">
        <v>12</v>
      </c>
      <c r="D1249" s="3">
        <v>39.99</v>
      </c>
      <c r="E1249" s="3" t="s">
        <v>73</v>
      </c>
      <c r="F1249" s="3">
        <v>10</v>
      </c>
      <c r="G1249" s="3" t="s">
        <v>505</v>
      </c>
      <c r="H1249" s="3">
        <v>66</v>
      </c>
      <c r="I1249" s="3" t="s">
        <v>506</v>
      </c>
      <c r="J1249" s="4" t="s">
        <v>507</v>
      </c>
      <c r="K1249" s="8" t="s">
        <v>7208</v>
      </c>
    </row>
    <row r="1250" spans="1:11" x14ac:dyDescent="0.25">
      <c r="A1250" s="1" t="s">
        <v>71</v>
      </c>
      <c r="B1250" s="1" t="s">
        <v>72</v>
      </c>
      <c r="C1250" s="1" t="s">
        <v>12</v>
      </c>
      <c r="D1250" s="1">
        <v>39.99</v>
      </c>
      <c r="E1250" s="1" t="s">
        <v>73</v>
      </c>
      <c r="F1250" s="1">
        <v>10</v>
      </c>
      <c r="G1250" s="1" t="s">
        <v>74</v>
      </c>
      <c r="H1250" s="1">
        <v>77</v>
      </c>
      <c r="I1250" s="1" t="s">
        <v>75</v>
      </c>
      <c r="J1250" s="2" t="s">
        <v>76</v>
      </c>
      <c r="K1250" s="8" t="s">
        <v>7208</v>
      </c>
    </row>
    <row r="1251" spans="1:11" x14ac:dyDescent="0.25">
      <c r="A1251" s="11" t="s">
        <v>10</v>
      </c>
      <c r="B1251" s="11" t="s">
        <v>5508</v>
      </c>
      <c r="C1251" s="11" t="s">
        <v>55</v>
      </c>
      <c r="D1251" s="11">
        <v>39.99</v>
      </c>
      <c r="E1251" s="11" t="s">
        <v>73</v>
      </c>
      <c r="F1251" s="11">
        <v>10</v>
      </c>
      <c r="G1251" s="11" t="s">
        <v>2545</v>
      </c>
      <c r="H1251" s="11">
        <v>52</v>
      </c>
      <c r="I1251" s="11" t="s">
        <v>5509</v>
      </c>
      <c r="J1251" s="12" t="s">
        <v>59</v>
      </c>
      <c r="K1251" s="13" t="s">
        <v>7209</v>
      </c>
    </row>
    <row r="1252" spans="1:11" x14ac:dyDescent="0.25">
      <c r="A1252" s="9" t="s">
        <v>10</v>
      </c>
      <c r="B1252" s="9" t="s">
        <v>5640</v>
      </c>
      <c r="C1252" s="9" t="s">
        <v>55</v>
      </c>
      <c r="D1252" s="9">
        <v>39.99</v>
      </c>
      <c r="E1252" s="9" t="s">
        <v>73</v>
      </c>
      <c r="F1252" s="9">
        <v>10</v>
      </c>
      <c r="G1252" s="9" t="s">
        <v>5641</v>
      </c>
      <c r="H1252" s="9">
        <v>207</v>
      </c>
      <c r="I1252" s="9" t="s">
        <v>5642</v>
      </c>
      <c r="J1252" s="10" t="s">
        <v>370</v>
      </c>
      <c r="K1252" s="13" t="s">
        <v>7209</v>
      </c>
    </row>
    <row r="1253" spans="1:11" x14ac:dyDescent="0.25">
      <c r="A1253" s="9" t="s">
        <v>10</v>
      </c>
      <c r="B1253" s="9" t="s">
        <v>3971</v>
      </c>
      <c r="C1253" s="9" t="s">
        <v>55</v>
      </c>
      <c r="D1253" s="9">
        <v>39.99</v>
      </c>
      <c r="E1253" s="9" t="s">
        <v>73</v>
      </c>
      <c r="F1253" s="9">
        <v>10</v>
      </c>
      <c r="G1253" s="9" t="s">
        <v>3972</v>
      </c>
      <c r="H1253" s="9">
        <v>236</v>
      </c>
      <c r="I1253" s="9" t="s">
        <v>3973</v>
      </c>
      <c r="J1253" s="10" t="s">
        <v>448</v>
      </c>
      <c r="K1253" s="13" t="s">
        <v>7209</v>
      </c>
    </row>
    <row r="1254" spans="1:11" x14ac:dyDescent="0.25">
      <c r="A1254" s="9" t="s">
        <v>10</v>
      </c>
      <c r="B1254" s="9" t="s">
        <v>5531</v>
      </c>
      <c r="C1254" s="9" t="s">
        <v>55</v>
      </c>
      <c r="D1254" s="9">
        <v>39.99</v>
      </c>
      <c r="E1254" s="9" t="s">
        <v>73</v>
      </c>
      <c r="F1254" s="9">
        <v>10</v>
      </c>
      <c r="G1254" s="9" t="s">
        <v>338</v>
      </c>
      <c r="H1254" s="9">
        <v>19</v>
      </c>
      <c r="I1254" s="9" t="s">
        <v>5532</v>
      </c>
      <c r="J1254" s="10" t="s">
        <v>225</v>
      </c>
      <c r="K1254" s="13" t="s">
        <v>7209</v>
      </c>
    </row>
    <row r="1255" spans="1:11" x14ac:dyDescent="0.25">
      <c r="A1255" s="3" t="s">
        <v>108</v>
      </c>
      <c r="B1255" s="3" t="s">
        <v>367</v>
      </c>
      <c r="C1255" s="3" t="s">
        <v>55</v>
      </c>
      <c r="D1255" s="3">
        <v>39.99</v>
      </c>
      <c r="E1255" s="3" t="s">
        <v>73</v>
      </c>
      <c r="F1255" s="3">
        <v>10</v>
      </c>
      <c r="G1255" s="3" t="s">
        <v>368</v>
      </c>
      <c r="H1255" s="3">
        <v>1129</v>
      </c>
      <c r="I1255" s="3" t="s">
        <v>369</v>
      </c>
      <c r="J1255" s="4" t="s">
        <v>370</v>
      </c>
      <c r="K1255" s="8" t="s">
        <v>7208</v>
      </c>
    </row>
    <row r="1256" spans="1:11" x14ac:dyDescent="0.25">
      <c r="A1256" s="9" t="s">
        <v>1829</v>
      </c>
      <c r="B1256" s="9" t="s">
        <v>4807</v>
      </c>
      <c r="C1256" s="9" t="s">
        <v>55</v>
      </c>
      <c r="D1256" s="9">
        <v>39.99</v>
      </c>
      <c r="E1256" s="9" t="s">
        <v>73</v>
      </c>
      <c r="F1256" s="9">
        <v>10</v>
      </c>
      <c r="G1256" s="9" t="s">
        <v>4808</v>
      </c>
      <c r="H1256" s="9">
        <v>118</v>
      </c>
      <c r="I1256" s="9" t="s">
        <v>4809</v>
      </c>
      <c r="J1256" s="10" t="s">
        <v>2482</v>
      </c>
      <c r="K1256" s="13" t="s">
        <v>7209</v>
      </c>
    </row>
    <row r="1257" spans="1:11" x14ac:dyDescent="0.25">
      <c r="A1257" s="11" t="s">
        <v>1829</v>
      </c>
      <c r="B1257" s="11" t="s">
        <v>4793</v>
      </c>
      <c r="C1257" s="11" t="s">
        <v>55</v>
      </c>
      <c r="D1257" s="11">
        <v>39.99</v>
      </c>
      <c r="E1257" s="11" t="s">
        <v>73</v>
      </c>
      <c r="F1257" s="11">
        <v>10</v>
      </c>
      <c r="G1257" s="11" t="s">
        <v>1358</v>
      </c>
      <c r="H1257" s="11">
        <v>16</v>
      </c>
      <c r="I1257" s="11" t="s">
        <v>4794</v>
      </c>
      <c r="J1257" s="12" t="s">
        <v>76</v>
      </c>
      <c r="K1257" s="13" t="s">
        <v>7209</v>
      </c>
    </row>
    <row r="1258" spans="1:11" x14ac:dyDescent="0.25">
      <c r="A1258" s="11" t="s">
        <v>1829</v>
      </c>
      <c r="B1258" s="11" t="s">
        <v>6903</v>
      </c>
      <c r="C1258" s="11" t="s">
        <v>55</v>
      </c>
      <c r="D1258" s="11">
        <v>39.99</v>
      </c>
      <c r="E1258" s="11" t="s">
        <v>73</v>
      </c>
      <c r="F1258" s="11">
        <v>10</v>
      </c>
      <c r="G1258" s="11" t="s">
        <v>1201</v>
      </c>
      <c r="H1258" s="11">
        <v>5</v>
      </c>
      <c r="I1258" s="11" t="s">
        <v>6904</v>
      </c>
      <c r="J1258" s="12" t="s">
        <v>225</v>
      </c>
      <c r="K1258" s="13" t="s">
        <v>7209</v>
      </c>
    </row>
    <row r="1259" spans="1:11" x14ac:dyDescent="0.25">
      <c r="A1259" s="3" t="s">
        <v>383</v>
      </c>
      <c r="B1259" s="3" t="s">
        <v>2286</v>
      </c>
      <c r="C1259" s="3" t="s">
        <v>385</v>
      </c>
      <c r="D1259" s="3">
        <v>4.95</v>
      </c>
      <c r="E1259" s="3" t="s">
        <v>2287</v>
      </c>
      <c r="F1259" s="3">
        <v>10</v>
      </c>
      <c r="G1259" s="3" t="s">
        <v>2288</v>
      </c>
      <c r="H1259" s="3">
        <v>3954</v>
      </c>
      <c r="I1259" s="3" t="s">
        <v>2289</v>
      </c>
      <c r="J1259" s="4" t="s">
        <v>754</v>
      </c>
      <c r="K1259" s="8" t="s">
        <v>7208</v>
      </c>
    </row>
    <row r="1260" spans="1:11" x14ac:dyDescent="0.25">
      <c r="A1260" s="1" t="s">
        <v>438</v>
      </c>
      <c r="B1260" s="1" t="s">
        <v>2074</v>
      </c>
      <c r="C1260" s="1" t="s">
        <v>2075</v>
      </c>
      <c r="D1260" s="1">
        <v>40</v>
      </c>
      <c r="E1260" s="1" t="s">
        <v>2076</v>
      </c>
      <c r="F1260" s="1">
        <v>10</v>
      </c>
      <c r="G1260" s="1" t="s">
        <v>421</v>
      </c>
      <c r="H1260" s="1">
        <v>10</v>
      </c>
      <c r="I1260" s="1" t="s">
        <v>39</v>
      </c>
      <c r="J1260" s="2" t="s">
        <v>2077</v>
      </c>
      <c r="K1260" s="8" t="s">
        <v>7208</v>
      </c>
    </row>
    <row r="1261" spans="1:11" x14ac:dyDescent="0.25">
      <c r="A1261" s="9" t="s">
        <v>780</v>
      </c>
      <c r="B1261" s="9" t="s">
        <v>7177</v>
      </c>
      <c r="C1261" s="9" t="s">
        <v>1970</v>
      </c>
      <c r="D1261" s="9">
        <v>40.72</v>
      </c>
      <c r="E1261" s="9" t="s">
        <v>7178</v>
      </c>
      <c r="F1261" s="9">
        <v>10</v>
      </c>
      <c r="G1261" s="9" t="s">
        <v>7179</v>
      </c>
      <c r="H1261" s="9">
        <v>232</v>
      </c>
      <c r="I1261" s="9" t="s">
        <v>7180</v>
      </c>
      <c r="J1261" s="10" t="s">
        <v>96</v>
      </c>
      <c r="K1261" s="13" t="s">
        <v>7209</v>
      </c>
    </row>
    <row r="1262" spans="1:11" x14ac:dyDescent="0.25">
      <c r="A1262" s="11" t="s">
        <v>1829</v>
      </c>
      <c r="B1262" s="11" t="s">
        <v>4059</v>
      </c>
      <c r="C1262" s="11" t="s">
        <v>55</v>
      </c>
      <c r="D1262" s="11">
        <v>40.99</v>
      </c>
      <c r="E1262" s="11" t="s">
        <v>2056</v>
      </c>
      <c r="F1262" s="11">
        <v>10</v>
      </c>
      <c r="G1262" s="11" t="s">
        <v>2309</v>
      </c>
      <c r="H1262" s="11">
        <v>37</v>
      </c>
      <c r="I1262" s="11" t="s">
        <v>4060</v>
      </c>
      <c r="J1262" s="12" t="s">
        <v>219</v>
      </c>
      <c r="K1262" s="13" t="s">
        <v>7209</v>
      </c>
    </row>
    <row r="1263" spans="1:11" x14ac:dyDescent="0.25">
      <c r="A1263" s="9" t="s">
        <v>162</v>
      </c>
      <c r="B1263" s="9" t="s">
        <v>4350</v>
      </c>
      <c r="C1263" s="9" t="s">
        <v>12</v>
      </c>
      <c r="D1263" s="9">
        <v>40.99</v>
      </c>
      <c r="E1263" s="9" t="s">
        <v>3707</v>
      </c>
      <c r="F1263" s="9">
        <v>10</v>
      </c>
      <c r="G1263" s="9" t="s">
        <v>1358</v>
      </c>
      <c r="H1263" s="9">
        <v>16</v>
      </c>
      <c r="I1263" s="9" t="s">
        <v>4351</v>
      </c>
      <c r="J1263" s="10" t="s">
        <v>225</v>
      </c>
      <c r="K1263" s="13" t="s">
        <v>7209</v>
      </c>
    </row>
    <row r="1264" spans="1:11" x14ac:dyDescent="0.25">
      <c r="A1264" s="3" t="s">
        <v>3705</v>
      </c>
      <c r="B1264" s="3" t="s">
        <v>3706</v>
      </c>
      <c r="C1264" s="3" t="s">
        <v>55</v>
      </c>
      <c r="D1264" s="3">
        <v>40.99</v>
      </c>
      <c r="E1264" s="3" t="s">
        <v>3707</v>
      </c>
      <c r="F1264" s="3">
        <v>10</v>
      </c>
      <c r="G1264" s="3" t="s">
        <v>374</v>
      </c>
      <c r="H1264" s="3">
        <v>14</v>
      </c>
      <c r="I1264" s="3" t="s">
        <v>3708</v>
      </c>
      <c r="J1264" s="4" t="s">
        <v>3709</v>
      </c>
      <c r="K1264" s="8" t="s">
        <v>7208</v>
      </c>
    </row>
    <row r="1265" spans="1:11" x14ac:dyDescent="0.25">
      <c r="A1265" s="9" t="s">
        <v>4780</v>
      </c>
      <c r="B1265" s="9" t="s">
        <v>5332</v>
      </c>
      <c r="C1265" s="9" t="s">
        <v>55</v>
      </c>
      <c r="D1265" s="9">
        <v>40.99</v>
      </c>
      <c r="E1265" s="9" t="s">
        <v>3707</v>
      </c>
      <c r="F1265" s="9">
        <v>10</v>
      </c>
      <c r="G1265" s="9" t="s">
        <v>440</v>
      </c>
      <c r="H1265" s="9">
        <v>17</v>
      </c>
      <c r="I1265" s="9" t="s">
        <v>5333</v>
      </c>
      <c r="J1265" s="10" t="s">
        <v>5334</v>
      </c>
      <c r="K1265" s="13" t="s">
        <v>7209</v>
      </c>
    </row>
    <row r="1266" spans="1:11" x14ac:dyDescent="0.25">
      <c r="A1266" s="9" t="s">
        <v>3482</v>
      </c>
      <c r="B1266" s="9" t="s">
        <v>4948</v>
      </c>
      <c r="C1266" s="9" t="s">
        <v>385</v>
      </c>
      <c r="D1266" s="9">
        <v>41.99</v>
      </c>
      <c r="E1266" s="9" t="s">
        <v>795</v>
      </c>
      <c r="F1266" s="9">
        <v>10</v>
      </c>
      <c r="G1266" s="9" t="s">
        <v>4949</v>
      </c>
      <c r="H1266" s="9">
        <v>15</v>
      </c>
      <c r="I1266" s="9" t="s">
        <v>4950</v>
      </c>
      <c r="J1266" s="10" t="s">
        <v>4951</v>
      </c>
      <c r="K1266" s="13" t="s">
        <v>7209</v>
      </c>
    </row>
    <row r="1267" spans="1:11" x14ac:dyDescent="0.25">
      <c r="A1267" s="1" t="s">
        <v>1102</v>
      </c>
      <c r="B1267" s="1" t="s">
        <v>1646</v>
      </c>
      <c r="C1267" s="1" t="s">
        <v>12</v>
      </c>
      <c r="D1267" s="1">
        <v>41.99</v>
      </c>
      <c r="E1267" s="1" t="s">
        <v>795</v>
      </c>
      <c r="F1267" s="1">
        <v>10</v>
      </c>
      <c r="G1267" s="1" t="s">
        <v>1647</v>
      </c>
      <c r="H1267" s="1">
        <v>166</v>
      </c>
      <c r="I1267" s="1" t="s">
        <v>1648</v>
      </c>
      <c r="J1267" s="2" t="s">
        <v>318</v>
      </c>
      <c r="K1267" s="8" t="s">
        <v>7208</v>
      </c>
    </row>
    <row r="1268" spans="1:11" x14ac:dyDescent="0.25">
      <c r="A1268" s="3" t="s">
        <v>1102</v>
      </c>
      <c r="B1268" s="3" t="s">
        <v>1672</v>
      </c>
      <c r="C1268" s="3" t="s">
        <v>55</v>
      </c>
      <c r="D1268" s="3">
        <v>41.99</v>
      </c>
      <c r="E1268" s="3" t="s">
        <v>795</v>
      </c>
      <c r="F1268" s="3">
        <v>10</v>
      </c>
      <c r="G1268" s="3" t="s">
        <v>1673</v>
      </c>
      <c r="H1268" s="3">
        <v>39</v>
      </c>
      <c r="I1268" s="3" t="s">
        <v>1674</v>
      </c>
      <c r="J1268" s="4" t="s">
        <v>318</v>
      </c>
      <c r="K1268" s="8" t="s">
        <v>7208</v>
      </c>
    </row>
    <row r="1269" spans="1:11" x14ac:dyDescent="0.25">
      <c r="A1269" s="9" t="s">
        <v>2830</v>
      </c>
      <c r="B1269" s="9" t="s">
        <v>6911</v>
      </c>
      <c r="C1269" s="9" t="s">
        <v>12</v>
      </c>
      <c r="D1269" s="9">
        <v>42.39</v>
      </c>
      <c r="E1269" s="9" t="s">
        <v>6912</v>
      </c>
      <c r="F1269" s="9">
        <v>10</v>
      </c>
      <c r="G1269" s="9" t="s">
        <v>235</v>
      </c>
      <c r="H1269" s="9">
        <v>4</v>
      </c>
      <c r="I1269" s="9" t="s">
        <v>6913</v>
      </c>
      <c r="J1269" s="10" t="s">
        <v>744</v>
      </c>
      <c r="K1269" s="13" t="s">
        <v>7209</v>
      </c>
    </row>
    <row r="1270" spans="1:11" x14ac:dyDescent="0.25">
      <c r="A1270" s="1" t="s">
        <v>438</v>
      </c>
      <c r="B1270" s="1" t="s">
        <v>3385</v>
      </c>
      <c r="C1270" s="1" t="s">
        <v>12</v>
      </c>
      <c r="D1270" s="1">
        <v>42.69</v>
      </c>
      <c r="E1270" s="1" t="s">
        <v>3386</v>
      </c>
      <c r="F1270" s="1">
        <v>10</v>
      </c>
      <c r="G1270" s="1" t="s">
        <v>3387</v>
      </c>
      <c r="H1270" s="1">
        <v>868</v>
      </c>
      <c r="I1270" s="1" t="s">
        <v>3388</v>
      </c>
      <c r="J1270" s="2" t="s">
        <v>177</v>
      </c>
      <c r="K1270" s="8" t="s">
        <v>7208</v>
      </c>
    </row>
    <row r="1271" spans="1:11" x14ac:dyDescent="0.25">
      <c r="A1271" s="1" t="s">
        <v>135</v>
      </c>
      <c r="B1271" s="1" t="s">
        <v>2122</v>
      </c>
      <c r="C1271" s="1" t="s">
        <v>55</v>
      </c>
      <c r="D1271" s="1">
        <v>42.88</v>
      </c>
      <c r="E1271" s="1" t="s">
        <v>259</v>
      </c>
      <c r="F1271" s="1">
        <v>10</v>
      </c>
      <c r="G1271" s="1" t="s">
        <v>2123</v>
      </c>
      <c r="H1271" s="1">
        <v>34</v>
      </c>
      <c r="I1271" s="1" t="s">
        <v>2124</v>
      </c>
      <c r="J1271" s="2" t="s">
        <v>219</v>
      </c>
      <c r="K1271" s="8" t="s">
        <v>7208</v>
      </c>
    </row>
    <row r="1272" spans="1:11" x14ac:dyDescent="0.25">
      <c r="A1272" s="3" t="s">
        <v>108</v>
      </c>
      <c r="B1272" s="3" t="s">
        <v>258</v>
      </c>
      <c r="C1272" s="3" t="s">
        <v>55</v>
      </c>
      <c r="D1272" s="3">
        <v>42.88</v>
      </c>
      <c r="E1272" s="3" t="s">
        <v>259</v>
      </c>
      <c r="F1272" s="3">
        <v>10</v>
      </c>
      <c r="G1272" s="3" t="s">
        <v>260</v>
      </c>
      <c r="H1272" s="3">
        <v>71</v>
      </c>
      <c r="I1272" s="3" t="s">
        <v>261</v>
      </c>
      <c r="J1272" s="4" t="s">
        <v>219</v>
      </c>
      <c r="K1272" s="8" t="s">
        <v>7208</v>
      </c>
    </row>
    <row r="1273" spans="1:11" x14ac:dyDescent="0.25">
      <c r="A1273" s="11" t="s">
        <v>6029</v>
      </c>
      <c r="B1273" s="11" t="s">
        <v>6030</v>
      </c>
      <c r="C1273" s="11" t="s">
        <v>55</v>
      </c>
      <c r="D1273" s="11">
        <v>42.95</v>
      </c>
      <c r="E1273" s="11" t="s">
        <v>6031</v>
      </c>
      <c r="F1273" s="11">
        <v>10</v>
      </c>
      <c r="G1273" s="11" t="s">
        <v>620</v>
      </c>
      <c r="H1273" s="11">
        <v>8</v>
      </c>
      <c r="I1273" s="11" t="s">
        <v>6032</v>
      </c>
      <c r="J1273" s="12" t="s">
        <v>335</v>
      </c>
      <c r="K1273" s="13" t="s">
        <v>7209</v>
      </c>
    </row>
    <row r="1274" spans="1:11" x14ac:dyDescent="0.25">
      <c r="A1274" s="1" t="s">
        <v>300</v>
      </c>
      <c r="B1274" s="1" t="s">
        <v>379</v>
      </c>
      <c r="C1274" s="1" t="s">
        <v>12</v>
      </c>
      <c r="D1274" s="1">
        <v>42.98</v>
      </c>
      <c r="E1274" s="1" t="s">
        <v>380</v>
      </c>
      <c r="F1274" s="1">
        <v>10</v>
      </c>
      <c r="G1274" s="1" t="s">
        <v>381</v>
      </c>
      <c r="H1274" s="1">
        <v>29</v>
      </c>
      <c r="I1274" s="1" t="s">
        <v>382</v>
      </c>
      <c r="J1274" s="2" t="s">
        <v>219</v>
      </c>
      <c r="K1274" s="8" t="s">
        <v>7208</v>
      </c>
    </row>
    <row r="1275" spans="1:11" x14ac:dyDescent="0.25">
      <c r="A1275" s="3" t="s">
        <v>41</v>
      </c>
      <c r="B1275" s="3" t="s">
        <v>459</v>
      </c>
      <c r="C1275" s="3" t="s">
        <v>12</v>
      </c>
      <c r="D1275" s="3">
        <v>42.99</v>
      </c>
      <c r="E1275" s="3" t="s">
        <v>460</v>
      </c>
      <c r="F1275" s="3">
        <v>10</v>
      </c>
      <c r="G1275" s="3" t="s">
        <v>461</v>
      </c>
      <c r="H1275" s="3">
        <v>155</v>
      </c>
      <c r="I1275" s="3" t="s">
        <v>462</v>
      </c>
      <c r="J1275" s="4" t="s">
        <v>318</v>
      </c>
      <c r="K1275" s="8" t="s">
        <v>7208</v>
      </c>
    </row>
    <row r="1276" spans="1:11" x14ac:dyDescent="0.25">
      <c r="A1276" s="1" t="s">
        <v>172</v>
      </c>
      <c r="B1276" s="1" t="s">
        <v>2405</v>
      </c>
      <c r="C1276" s="1" t="s">
        <v>12</v>
      </c>
      <c r="D1276" s="1">
        <v>42.99</v>
      </c>
      <c r="E1276" s="1" t="s">
        <v>460</v>
      </c>
      <c r="F1276" s="1">
        <v>10</v>
      </c>
      <c r="G1276" s="1" t="s">
        <v>1495</v>
      </c>
      <c r="H1276" s="1">
        <v>32</v>
      </c>
      <c r="I1276" s="1" t="s">
        <v>2406</v>
      </c>
      <c r="J1276" s="2" t="s">
        <v>661</v>
      </c>
      <c r="K1276" s="8" t="s">
        <v>7208</v>
      </c>
    </row>
    <row r="1277" spans="1:11" x14ac:dyDescent="0.25">
      <c r="A1277" s="3" t="s">
        <v>599</v>
      </c>
      <c r="B1277" s="3" t="s">
        <v>2098</v>
      </c>
      <c r="C1277" s="3" t="s">
        <v>12</v>
      </c>
      <c r="D1277" s="3">
        <v>42.99</v>
      </c>
      <c r="E1277" s="3" t="s">
        <v>302</v>
      </c>
      <c r="F1277" s="3">
        <v>10</v>
      </c>
      <c r="G1277" s="3" t="s">
        <v>1677</v>
      </c>
      <c r="H1277" s="3">
        <v>20</v>
      </c>
      <c r="I1277" s="3" t="s">
        <v>2099</v>
      </c>
      <c r="J1277" s="4" t="s">
        <v>76</v>
      </c>
      <c r="K1277" s="8" t="s">
        <v>7208</v>
      </c>
    </row>
    <row r="1278" spans="1:11" x14ac:dyDescent="0.25">
      <c r="A1278" s="1" t="s">
        <v>599</v>
      </c>
      <c r="B1278" s="1" t="s">
        <v>3018</v>
      </c>
      <c r="C1278" s="1" t="s">
        <v>12</v>
      </c>
      <c r="D1278" s="1">
        <v>42.99</v>
      </c>
      <c r="E1278" s="1" t="s">
        <v>302</v>
      </c>
      <c r="F1278" s="1">
        <v>10</v>
      </c>
      <c r="G1278" s="1" t="s">
        <v>440</v>
      </c>
      <c r="H1278" s="1">
        <v>17</v>
      </c>
      <c r="I1278" s="1" t="s">
        <v>3019</v>
      </c>
      <c r="J1278" s="2" t="s">
        <v>3020</v>
      </c>
      <c r="K1278" s="8" t="s">
        <v>7208</v>
      </c>
    </row>
    <row r="1279" spans="1:11" x14ac:dyDescent="0.25">
      <c r="A1279" s="1" t="s">
        <v>53</v>
      </c>
      <c r="B1279" s="1" t="s">
        <v>2040</v>
      </c>
      <c r="C1279" s="1" t="s">
        <v>341</v>
      </c>
      <c r="D1279" s="1">
        <v>43.15</v>
      </c>
      <c r="E1279" s="1" t="s">
        <v>1505</v>
      </c>
      <c r="F1279" s="1">
        <v>10</v>
      </c>
      <c r="G1279" s="1" t="s">
        <v>2041</v>
      </c>
      <c r="H1279" s="1">
        <v>66</v>
      </c>
      <c r="I1279" s="1" t="s">
        <v>2042</v>
      </c>
      <c r="J1279" s="2" t="s">
        <v>96</v>
      </c>
      <c r="K1279" s="8" t="s">
        <v>7208</v>
      </c>
    </row>
    <row r="1280" spans="1:11" x14ac:dyDescent="0.25">
      <c r="A1280" s="1" t="s">
        <v>1503</v>
      </c>
      <c r="B1280" s="1" t="s">
        <v>1504</v>
      </c>
      <c r="C1280" s="1" t="s">
        <v>510</v>
      </c>
      <c r="D1280" s="1">
        <v>43.15</v>
      </c>
      <c r="E1280" s="1" t="s">
        <v>1505</v>
      </c>
      <c r="F1280" s="1">
        <v>10</v>
      </c>
      <c r="G1280" s="1" t="s">
        <v>1506</v>
      </c>
      <c r="H1280" s="1">
        <v>561</v>
      </c>
      <c r="I1280" s="1" t="s">
        <v>1507</v>
      </c>
      <c r="J1280" s="2" t="s">
        <v>96</v>
      </c>
      <c r="K1280" s="8" t="s">
        <v>7208</v>
      </c>
    </row>
    <row r="1281" spans="1:11" x14ac:dyDescent="0.25">
      <c r="A1281" s="11" t="s">
        <v>807</v>
      </c>
      <c r="B1281" s="11" t="s">
        <v>5015</v>
      </c>
      <c r="C1281" s="11" t="s">
        <v>12</v>
      </c>
      <c r="D1281" s="11">
        <v>43.45</v>
      </c>
      <c r="E1281" s="11" t="s">
        <v>5016</v>
      </c>
      <c r="F1281" s="11">
        <v>10</v>
      </c>
      <c r="G1281" s="11" t="s">
        <v>5017</v>
      </c>
      <c r="H1281" s="11">
        <v>955</v>
      </c>
      <c r="I1281" s="11" t="s">
        <v>5018</v>
      </c>
      <c r="J1281" s="12" t="s">
        <v>285</v>
      </c>
      <c r="K1281" s="13" t="s">
        <v>7209</v>
      </c>
    </row>
    <row r="1282" spans="1:11" x14ac:dyDescent="0.25">
      <c r="A1282" s="9" t="s">
        <v>2830</v>
      </c>
      <c r="B1282" s="9" t="s">
        <v>5208</v>
      </c>
      <c r="C1282" s="9" t="s">
        <v>55</v>
      </c>
      <c r="D1282" s="9">
        <v>43.47</v>
      </c>
      <c r="E1282" s="9" t="s">
        <v>5209</v>
      </c>
      <c r="F1282" s="9">
        <v>10</v>
      </c>
      <c r="G1282" s="9" t="s">
        <v>2123</v>
      </c>
      <c r="H1282" s="9">
        <v>34</v>
      </c>
      <c r="I1282" s="9" t="s">
        <v>5210</v>
      </c>
      <c r="J1282" s="10" t="s">
        <v>5211</v>
      </c>
      <c r="K1282" s="13" t="s">
        <v>7209</v>
      </c>
    </row>
    <row r="1283" spans="1:11" x14ac:dyDescent="0.25">
      <c r="A1283" s="3" t="s">
        <v>327</v>
      </c>
      <c r="B1283" s="3" t="s">
        <v>652</v>
      </c>
      <c r="C1283" s="3" t="s">
        <v>12</v>
      </c>
      <c r="D1283" s="3">
        <v>43.99</v>
      </c>
      <c r="E1283" s="3" t="s">
        <v>287</v>
      </c>
      <c r="F1283" s="3">
        <v>10</v>
      </c>
      <c r="G1283" s="3" t="s">
        <v>653</v>
      </c>
      <c r="H1283" s="3">
        <v>109</v>
      </c>
      <c r="I1283" s="3" t="s">
        <v>654</v>
      </c>
      <c r="J1283" s="4" t="s">
        <v>318</v>
      </c>
      <c r="K1283" s="8" t="s">
        <v>7208</v>
      </c>
    </row>
    <row r="1284" spans="1:11" x14ac:dyDescent="0.25">
      <c r="A1284" s="3" t="s">
        <v>1102</v>
      </c>
      <c r="B1284" s="3" t="s">
        <v>2361</v>
      </c>
      <c r="C1284" s="3" t="s">
        <v>12</v>
      </c>
      <c r="D1284" s="3">
        <v>43.99</v>
      </c>
      <c r="E1284" s="3" t="s">
        <v>13</v>
      </c>
      <c r="F1284" s="3">
        <v>10</v>
      </c>
      <c r="G1284" s="3" t="s">
        <v>2362</v>
      </c>
      <c r="H1284" s="3">
        <v>24</v>
      </c>
      <c r="I1284" s="3" t="s">
        <v>2363</v>
      </c>
      <c r="J1284" s="4" t="s">
        <v>1161</v>
      </c>
      <c r="K1284" s="8" t="s">
        <v>7208</v>
      </c>
    </row>
    <row r="1285" spans="1:11" x14ac:dyDescent="0.25">
      <c r="A1285" s="1" t="s">
        <v>599</v>
      </c>
      <c r="B1285" s="1" t="s">
        <v>3859</v>
      </c>
      <c r="C1285" s="1" t="s">
        <v>12</v>
      </c>
      <c r="D1285" s="1">
        <v>43.99</v>
      </c>
      <c r="E1285" s="1" t="s">
        <v>13</v>
      </c>
      <c r="F1285" s="1">
        <v>10</v>
      </c>
      <c r="G1285" s="1" t="s">
        <v>381</v>
      </c>
      <c r="H1285" s="1">
        <v>29</v>
      </c>
      <c r="I1285" s="1" t="s">
        <v>3860</v>
      </c>
      <c r="J1285" s="2" t="s">
        <v>225</v>
      </c>
      <c r="K1285" s="8" t="s">
        <v>7208</v>
      </c>
    </row>
    <row r="1286" spans="1:11" x14ac:dyDescent="0.25">
      <c r="A1286" s="3" t="s">
        <v>599</v>
      </c>
      <c r="B1286" s="3" t="s">
        <v>1913</v>
      </c>
      <c r="C1286" s="3" t="s">
        <v>12</v>
      </c>
      <c r="D1286" s="3">
        <v>43.99</v>
      </c>
      <c r="E1286" s="3" t="s">
        <v>13</v>
      </c>
      <c r="F1286" s="3">
        <v>10</v>
      </c>
      <c r="G1286" s="3" t="s">
        <v>387</v>
      </c>
      <c r="H1286" s="3">
        <v>40</v>
      </c>
      <c r="I1286" s="3" t="s">
        <v>1914</v>
      </c>
      <c r="J1286" s="4" t="s">
        <v>1915</v>
      </c>
      <c r="K1286" s="8" t="s">
        <v>7208</v>
      </c>
    </row>
    <row r="1287" spans="1:11" x14ac:dyDescent="0.25">
      <c r="A1287" s="1" t="s">
        <v>327</v>
      </c>
      <c r="B1287" s="1" t="s">
        <v>2747</v>
      </c>
      <c r="C1287" s="1" t="s">
        <v>12</v>
      </c>
      <c r="D1287" s="1">
        <v>43.99</v>
      </c>
      <c r="E1287" s="1" t="s">
        <v>13</v>
      </c>
      <c r="F1287" s="1">
        <v>10</v>
      </c>
      <c r="G1287" s="1" t="s">
        <v>1677</v>
      </c>
      <c r="H1287" s="1">
        <v>20</v>
      </c>
      <c r="I1287" s="1" t="s">
        <v>2748</v>
      </c>
      <c r="J1287" s="2" t="s">
        <v>76</v>
      </c>
      <c r="K1287" s="8" t="s">
        <v>7208</v>
      </c>
    </row>
    <row r="1288" spans="1:11" x14ac:dyDescent="0.25">
      <c r="A1288" s="9" t="s">
        <v>3998</v>
      </c>
      <c r="B1288" s="9" t="s">
        <v>5274</v>
      </c>
      <c r="C1288" s="9" t="s">
        <v>212</v>
      </c>
      <c r="D1288" s="9">
        <v>44</v>
      </c>
      <c r="E1288" s="9" t="s">
        <v>4510</v>
      </c>
      <c r="F1288" s="9">
        <v>10</v>
      </c>
      <c r="G1288" s="9" t="s">
        <v>5275</v>
      </c>
      <c r="H1288" s="9">
        <v>83</v>
      </c>
      <c r="I1288" s="9" t="s">
        <v>5276</v>
      </c>
      <c r="J1288" s="10" t="s">
        <v>524</v>
      </c>
      <c r="K1288" s="13" t="s">
        <v>7209</v>
      </c>
    </row>
    <row r="1289" spans="1:11" x14ac:dyDescent="0.25">
      <c r="A1289" s="9" t="s">
        <v>53</v>
      </c>
      <c r="B1289" s="9" t="s">
        <v>4573</v>
      </c>
      <c r="C1289" s="9" t="s">
        <v>55</v>
      </c>
      <c r="D1289" s="9">
        <v>44.94</v>
      </c>
      <c r="E1289" s="9" t="s">
        <v>4574</v>
      </c>
      <c r="F1289" s="9">
        <v>10</v>
      </c>
      <c r="G1289" s="9" t="s">
        <v>4575</v>
      </c>
      <c r="H1289" s="9">
        <v>21310</v>
      </c>
      <c r="I1289" s="9" t="s">
        <v>4576</v>
      </c>
      <c r="J1289" s="10" t="s">
        <v>177</v>
      </c>
      <c r="K1289" s="13" t="s">
        <v>7209</v>
      </c>
    </row>
    <row r="1290" spans="1:11" x14ac:dyDescent="0.25">
      <c r="A1290" s="3" t="s">
        <v>599</v>
      </c>
      <c r="B1290" s="3" t="s">
        <v>1147</v>
      </c>
      <c r="C1290" s="3" t="s">
        <v>12</v>
      </c>
      <c r="D1290" s="3">
        <v>44.98</v>
      </c>
      <c r="E1290" s="3" t="s">
        <v>2119</v>
      </c>
      <c r="F1290" s="3">
        <v>10</v>
      </c>
      <c r="G1290" s="3" t="s">
        <v>2120</v>
      </c>
      <c r="H1290" s="3">
        <v>23</v>
      </c>
      <c r="I1290" s="3" t="s">
        <v>2121</v>
      </c>
      <c r="J1290" s="4" t="s">
        <v>285</v>
      </c>
      <c r="K1290" s="8" t="s">
        <v>7208</v>
      </c>
    </row>
    <row r="1291" spans="1:11" x14ac:dyDescent="0.25">
      <c r="A1291" s="3" t="s">
        <v>599</v>
      </c>
      <c r="B1291" s="3" t="s">
        <v>2004</v>
      </c>
      <c r="C1291" s="3" t="s">
        <v>12</v>
      </c>
      <c r="D1291" s="3">
        <v>44.99</v>
      </c>
      <c r="E1291" s="3" t="s">
        <v>607</v>
      </c>
      <c r="F1291" s="3">
        <v>10</v>
      </c>
      <c r="G1291" s="3" t="s">
        <v>709</v>
      </c>
      <c r="H1291" s="3">
        <v>12</v>
      </c>
      <c r="I1291" s="3" t="s">
        <v>2005</v>
      </c>
      <c r="J1291" s="4" t="s">
        <v>219</v>
      </c>
      <c r="K1291" s="8" t="s">
        <v>7208</v>
      </c>
    </row>
    <row r="1292" spans="1:11" x14ac:dyDescent="0.25">
      <c r="A1292" s="11" t="s">
        <v>141</v>
      </c>
      <c r="B1292" s="11" t="s">
        <v>6896</v>
      </c>
      <c r="C1292" s="11" t="s">
        <v>12</v>
      </c>
      <c r="D1292" s="11">
        <v>44.99</v>
      </c>
      <c r="E1292" s="11" t="s">
        <v>607</v>
      </c>
      <c r="F1292" s="11">
        <v>10</v>
      </c>
      <c r="G1292" s="11" t="s">
        <v>3516</v>
      </c>
      <c r="H1292" s="11">
        <v>13</v>
      </c>
      <c r="I1292" s="11" t="s">
        <v>6897</v>
      </c>
      <c r="J1292" s="12" t="s">
        <v>6898</v>
      </c>
      <c r="K1292" s="13" t="s">
        <v>7209</v>
      </c>
    </row>
    <row r="1293" spans="1:11" x14ac:dyDescent="0.25">
      <c r="A1293" s="11" t="s">
        <v>1190</v>
      </c>
      <c r="B1293" s="11" t="s">
        <v>5004</v>
      </c>
      <c r="C1293" s="11" t="s">
        <v>55</v>
      </c>
      <c r="D1293" s="11">
        <v>44.99</v>
      </c>
      <c r="E1293" s="11" t="s">
        <v>607</v>
      </c>
      <c r="F1293" s="11">
        <v>10</v>
      </c>
      <c r="G1293" s="11" t="s">
        <v>3184</v>
      </c>
      <c r="H1293" s="11">
        <v>27</v>
      </c>
      <c r="I1293" s="11" t="s">
        <v>5005</v>
      </c>
      <c r="J1293" s="12" t="s">
        <v>318</v>
      </c>
      <c r="K1293" s="13" t="s">
        <v>7209</v>
      </c>
    </row>
    <row r="1294" spans="1:11" x14ac:dyDescent="0.25">
      <c r="A1294" s="11" t="s">
        <v>1102</v>
      </c>
      <c r="B1294" s="11" t="s">
        <v>5729</v>
      </c>
      <c r="C1294" s="11" t="s">
        <v>1104</v>
      </c>
      <c r="D1294" s="11">
        <v>44.99</v>
      </c>
      <c r="E1294" s="11" t="s">
        <v>607</v>
      </c>
      <c r="F1294" s="11">
        <v>10</v>
      </c>
      <c r="G1294" s="11" t="s">
        <v>1495</v>
      </c>
      <c r="H1294" s="11">
        <v>32</v>
      </c>
      <c r="I1294" s="11" t="s">
        <v>5730</v>
      </c>
      <c r="J1294" s="12" t="s">
        <v>318</v>
      </c>
      <c r="K1294" s="13" t="s">
        <v>7209</v>
      </c>
    </row>
    <row r="1295" spans="1:11" x14ac:dyDescent="0.25">
      <c r="A1295" s="3" t="s">
        <v>599</v>
      </c>
      <c r="B1295" s="3" t="s">
        <v>3473</v>
      </c>
      <c r="C1295" s="3" t="s">
        <v>12</v>
      </c>
      <c r="D1295" s="3">
        <v>44.99</v>
      </c>
      <c r="E1295" s="3" t="s">
        <v>974</v>
      </c>
      <c r="F1295" s="3">
        <v>10</v>
      </c>
      <c r="G1295" s="3" t="s">
        <v>32</v>
      </c>
      <c r="H1295" s="3">
        <v>9</v>
      </c>
      <c r="I1295" s="3" t="s">
        <v>3474</v>
      </c>
      <c r="J1295" s="4" t="s">
        <v>2482</v>
      </c>
      <c r="K1295" s="8" t="s">
        <v>7208</v>
      </c>
    </row>
    <row r="1296" spans="1:11" x14ac:dyDescent="0.25">
      <c r="A1296" s="1" t="s">
        <v>1143</v>
      </c>
      <c r="B1296" s="1" t="s">
        <v>1144</v>
      </c>
      <c r="C1296" s="1" t="s">
        <v>12</v>
      </c>
      <c r="D1296" s="1">
        <v>44.99</v>
      </c>
      <c r="E1296" s="1" t="s">
        <v>974</v>
      </c>
      <c r="F1296" s="1">
        <v>10</v>
      </c>
      <c r="G1296" s="1" t="s">
        <v>1145</v>
      </c>
      <c r="H1296" s="1">
        <v>1647</v>
      </c>
      <c r="I1296" s="1" t="s">
        <v>1146</v>
      </c>
      <c r="J1296" s="2" t="s">
        <v>177</v>
      </c>
      <c r="K1296" s="8" t="s">
        <v>7208</v>
      </c>
    </row>
    <row r="1297" spans="1:11" x14ac:dyDescent="0.25">
      <c r="A1297" s="1" t="s">
        <v>1664</v>
      </c>
      <c r="B1297" s="1" t="s">
        <v>3273</v>
      </c>
      <c r="C1297" s="1" t="s">
        <v>125</v>
      </c>
      <c r="D1297" s="1">
        <v>44.99</v>
      </c>
      <c r="E1297" s="1" t="s">
        <v>974</v>
      </c>
      <c r="F1297" s="1">
        <v>10</v>
      </c>
      <c r="G1297" s="1" t="s">
        <v>605</v>
      </c>
      <c r="H1297" s="1">
        <v>2</v>
      </c>
      <c r="I1297" s="1" t="s">
        <v>3274</v>
      </c>
      <c r="J1297" s="2" t="s">
        <v>3275</v>
      </c>
      <c r="K1297" s="8" t="s">
        <v>7208</v>
      </c>
    </row>
    <row r="1298" spans="1:11" x14ac:dyDescent="0.25">
      <c r="A1298" s="3" t="s">
        <v>1664</v>
      </c>
      <c r="B1298" s="3" t="s">
        <v>1665</v>
      </c>
      <c r="C1298" s="3" t="s">
        <v>125</v>
      </c>
      <c r="D1298" s="3">
        <v>44.99</v>
      </c>
      <c r="E1298" s="3" t="s">
        <v>974</v>
      </c>
      <c r="F1298" s="3">
        <v>10</v>
      </c>
      <c r="G1298" s="3" t="s">
        <v>605</v>
      </c>
      <c r="H1298" s="3">
        <v>2</v>
      </c>
      <c r="I1298" s="3" t="s">
        <v>1666</v>
      </c>
      <c r="J1298" s="4" t="s">
        <v>1667</v>
      </c>
      <c r="K1298" s="8" t="s">
        <v>7208</v>
      </c>
    </row>
    <row r="1299" spans="1:11" x14ac:dyDescent="0.25">
      <c r="A1299" s="11" t="s">
        <v>807</v>
      </c>
      <c r="B1299" s="11" t="s">
        <v>5540</v>
      </c>
      <c r="C1299" s="11" t="s">
        <v>12</v>
      </c>
      <c r="D1299" s="11">
        <v>45</v>
      </c>
      <c r="E1299" s="11" t="s">
        <v>5181</v>
      </c>
      <c r="F1299" s="11">
        <v>10</v>
      </c>
      <c r="G1299" s="11" t="s">
        <v>1268</v>
      </c>
      <c r="H1299" s="11">
        <v>150</v>
      </c>
      <c r="I1299" s="11" t="s">
        <v>5541</v>
      </c>
      <c r="J1299" s="12" t="s">
        <v>1289</v>
      </c>
      <c r="K1299" s="13" t="s">
        <v>7209</v>
      </c>
    </row>
    <row r="1300" spans="1:11" x14ac:dyDescent="0.25">
      <c r="A1300" s="9" t="s">
        <v>2266</v>
      </c>
      <c r="B1300" s="9" t="s">
        <v>4436</v>
      </c>
      <c r="C1300" s="9" t="s">
        <v>1970</v>
      </c>
      <c r="D1300" s="9">
        <v>45.68</v>
      </c>
      <c r="E1300" s="9" t="s">
        <v>4437</v>
      </c>
      <c r="F1300" s="9">
        <v>10</v>
      </c>
      <c r="G1300" s="9" t="s">
        <v>1201</v>
      </c>
      <c r="H1300" s="9">
        <v>5</v>
      </c>
      <c r="I1300" s="9" t="s">
        <v>4438</v>
      </c>
      <c r="J1300" s="10" t="s">
        <v>349</v>
      </c>
      <c r="K1300" s="13" t="s">
        <v>7209</v>
      </c>
    </row>
    <row r="1301" spans="1:11" x14ac:dyDescent="0.25">
      <c r="A1301" s="9" t="s">
        <v>1302</v>
      </c>
      <c r="B1301" s="9" t="s">
        <v>6508</v>
      </c>
      <c r="C1301" s="9" t="s">
        <v>55</v>
      </c>
      <c r="D1301" s="9">
        <v>45.9</v>
      </c>
      <c r="E1301" s="9" t="s">
        <v>6509</v>
      </c>
      <c r="F1301" s="9">
        <v>10</v>
      </c>
      <c r="G1301" s="9" t="s">
        <v>889</v>
      </c>
      <c r="H1301" s="9">
        <v>74</v>
      </c>
      <c r="I1301" s="9" t="s">
        <v>6510</v>
      </c>
      <c r="J1301" s="10" t="s">
        <v>6214</v>
      </c>
      <c r="K1301" s="13" t="s">
        <v>7209</v>
      </c>
    </row>
    <row r="1302" spans="1:11" x14ac:dyDescent="0.25">
      <c r="A1302" s="3" t="s">
        <v>1190</v>
      </c>
      <c r="B1302" s="3" t="s">
        <v>1191</v>
      </c>
      <c r="C1302" s="3" t="s">
        <v>55</v>
      </c>
      <c r="D1302" s="3">
        <v>45.99</v>
      </c>
      <c r="E1302" s="3" t="s">
        <v>1192</v>
      </c>
      <c r="F1302" s="3">
        <v>10</v>
      </c>
      <c r="G1302" s="3" t="s">
        <v>1193</v>
      </c>
      <c r="H1302" s="3">
        <v>201</v>
      </c>
      <c r="I1302" s="3" t="s">
        <v>1194</v>
      </c>
      <c r="J1302" s="4" t="s">
        <v>318</v>
      </c>
      <c r="K1302" s="8" t="s">
        <v>7208</v>
      </c>
    </row>
    <row r="1303" spans="1:11" x14ac:dyDescent="0.25">
      <c r="A1303" s="11" t="s">
        <v>1829</v>
      </c>
      <c r="B1303" s="11" t="s">
        <v>6607</v>
      </c>
      <c r="C1303" s="11" t="s">
        <v>55</v>
      </c>
      <c r="D1303" s="11">
        <v>45.99</v>
      </c>
      <c r="E1303" s="11" t="s">
        <v>6608</v>
      </c>
      <c r="F1303" s="11">
        <v>10</v>
      </c>
      <c r="G1303" s="11" t="s">
        <v>6609</v>
      </c>
      <c r="H1303" s="11">
        <v>2452</v>
      </c>
      <c r="I1303" s="11" t="s">
        <v>6610</v>
      </c>
      <c r="J1303" s="12" t="s">
        <v>177</v>
      </c>
      <c r="K1303" s="13" t="s">
        <v>7209</v>
      </c>
    </row>
    <row r="1304" spans="1:11" x14ac:dyDescent="0.25">
      <c r="A1304" s="1" t="s">
        <v>1190</v>
      </c>
      <c r="B1304" s="1" t="s">
        <v>1209</v>
      </c>
      <c r="C1304" s="1" t="s">
        <v>12</v>
      </c>
      <c r="D1304" s="1">
        <v>46.94</v>
      </c>
      <c r="E1304" s="1" t="s">
        <v>2152</v>
      </c>
      <c r="F1304" s="1">
        <v>10</v>
      </c>
      <c r="G1304" s="1" t="s">
        <v>1495</v>
      </c>
      <c r="H1304" s="1">
        <v>32</v>
      </c>
      <c r="I1304" s="1" t="s">
        <v>2153</v>
      </c>
      <c r="J1304" s="2" t="s">
        <v>1679</v>
      </c>
      <c r="K1304" s="8" t="s">
        <v>7208</v>
      </c>
    </row>
    <row r="1305" spans="1:11" x14ac:dyDescent="0.25">
      <c r="A1305" s="3" t="s">
        <v>10</v>
      </c>
      <c r="B1305" s="3" t="s">
        <v>1441</v>
      </c>
      <c r="C1305" s="3" t="s">
        <v>510</v>
      </c>
      <c r="D1305" s="3">
        <v>47.8</v>
      </c>
      <c r="E1305" s="3" t="s">
        <v>1442</v>
      </c>
      <c r="F1305" s="3">
        <v>10</v>
      </c>
      <c r="G1305" s="3" t="s">
        <v>1443</v>
      </c>
      <c r="H1305" s="3">
        <v>38</v>
      </c>
      <c r="I1305" s="3" t="s">
        <v>1444</v>
      </c>
      <c r="J1305" s="4" t="s">
        <v>1445</v>
      </c>
      <c r="K1305" s="8" t="s">
        <v>7208</v>
      </c>
    </row>
    <row r="1306" spans="1:11" x14ac:dyDescent="0.25">
      <c r="A1306" s="9" t="s">
        <v>71</v>
      </c>
      <c r="B1306" s="9" t="s">
        <v>4153</v>
      </c>
      <c r="C1306" s="9" t="s">
        <v>104</v>
      </c>
      <c r="D1306" s="9">
        <v>47.88</v>
      </c>
      <c r="E1306" s="9" t="s">
        <v>4154</v>
      </c>
      <c r="F1306" s="9">
        <v>10</v>
      </c>
      <c r="G1306" s="9" t="s">
        <v>347</v>
      </c>
      <c r="H1306" s="9">
        <v>25</v>
      </c>
      <c r="I1306" s="9" t="s">
        <v>4155</v>
      </c>
      <c r="J1306" s="10" t="s">
        <v>349</v>
      </c>
      <c r="K1306" s="13" t="s">
        <v>7209</v>
      </c>
    </row>
    <row r="1307" spans="1:11" x14ac:dyDescent="0.25">
      <c r="A1307" s="11" t="s">
        <v>5328</v>
      </c>
      <c r="B1307" s="11" t="s">
        <v>5329</v>
      </c>
      <c r="C1307" s="11" t="s">
        <v>12</v>
      </c>
      <c r="D1307" s="11">
        <v>47.99</v>
      </c>
      <c r="E1307" s="11" t="s">
        <v>4764</v>
      </c>
      <c r="F1307" s="11">
        <v>10</v>
      </c>
      <c r="G1307" s="11" t="s">
        <v>1552</v>
      </c>
      <c r="H1307" s="11">
        <v>13</v>
      </c>
      <c r="I1307" s="11" t="s">
        <v>5330</v>
      </c>
      <c r="J1307" s="12" t="s">
        <v>5331</v>
      </c>
      <c r="K1307" s="13" t="s">
        <v>7209</v>
      </c>
    </row>
    <row r="1308" spans="1:11" x14ac:dyDescent="0.25">
      <c r="A1308" s="9" t="s">
        <v>313</v>
      </c>
      <c r="B1308" s="9" t="s">
        <v>5707</v>
      </c>
      <c r="C1308" s="9" t="s">
        <v>55</v>
      </c>
      <c r="D1308" s="9">
        <v>47.99</v>
      </c>
      <c r="E1308" s="9" t="s">
        <v>4764</v>
      </c>
      <c r="F1308" s="9">
        <v>10</v>
      </c>
      <c r="G1308" s="9" t="s">
        <v>5708</v>
      </c>
      <c r="H1308" s="9">
        <v>165</v>
      </c>
      <c r="I1308" s="9" t="s">
        <v>5709</v>
      </c>
      <c r="J1308" s="10" t="s">
        <v>524</v>
      </c>
      <c r="K1308" s="13" t="s">
        <v>7209</v>
      </c>
    </row>
    <row r="1309" spans="1:11" x14ac:dyDescent="0.25">
      <c r="A1309" s="9" t="s">
        <v>5710</v>
      </c>
      <c r="B1309" s="9" t="s">
        <v>6097</v>
      </c>
      <c r="C1309" s="9" t="s">
        <v>55</v>
      </c>
      <c r="D1309" s="9">
        <v>47.99</v>
      </c>
      <c r="E1309" s="9" t="s">
        <v>4764</v>
      </c>
      <c r="F1309" s="9">
        <v>10</v>
      </c>
      <c r="G1309" s="9" t="s">
        <v>440</v>
      </c>
      <c r="H1309" s="9">
        <v>17</v>
      </c>
      <c r="I1309" s="9" t="s">
        <v>6098</v>
      </c>
      <c r="J1309" s="10" t="s">
        <v>96</v>
      </c>
      <c r="K1309" s="13" t="s">
        <v>7209</v>
      </c>
    </row>
    <row r="1310" spans="1:11" x14ac:dyDescent="0.25">
      <c r="A1310" s="11" t="s">
        <v>135</v>
      </c>
      <c r="B1310" s="11" t="s">
        <v>4435</v>
      </c>
      <c r="C1310" s="11" t="s">
        <v>510</v>
      </c>
      <c r="D1310" s="11">
        <v>48</v>
      </c>
      <c r="E1310" s="11" t="s">
        <v>1557</v>
      </c>
      <c r="F1310" s="11">
        <v>10</v>
      </c>
      <c r="G1310" s="11" t="s">
        <v>965</v>
      </c>
      <c r="H1310" s="11">
        <v>7</v>
      </c>
      <c r="I1310" s="11" t="s">
        <v>39</v>
      </c>
      <c r="J1310" s="12" t="s">
        <v>1559</v>
      </c>
      <c r="K1310" s="13" t="s">
        <v>7209</v>
      </c>
    </row>
    <row r="1311" spans="1:11" x14ac:dyDescent="0.25">
      <c r="A1311" s="1" t="s">
        <v>371</v>
      </c>
      <c r="B1311" s="1" t="s">
        <v>3255</v>
      </c>
      <c r="C1311" s="1" t="s">
        <v>55</v>
      </c>
      <c r="D1311" s="1">
        <v>48.88</v>
      </c>
      <c r="E1311" s="1" t="s">
        <v>373</v>
      </c>
      <c r="F1311" s="1">
        <v>10</v>
      </c>
      <c r="G1311" s="1" t="s">
        <v>235</v>
      </c>
      <c r="H1311" s="1">
        <v>4</v>
      </c>
      <c r="I1311" s="1" t="s">
        <v>39</v>
      </c>
      <c r="J1311" s="2" t="s">
        <v>219</v>
      </c>
      <c r="K1311" s="8" t="s">
        <v>7208</v>
      </c>
    </row>
    <row r="1312" spans="1:11" x14ac:dyDescent="0.25">
      <c r="A1312" s="1" t="s">
        <v>371</v>
      </c>
      <c r="B1312" s="1" t="s">
        <v>372</v>
      </c>
      <c r="C1312" s="1" t="s">
        <v>55</v>
      </c>
      <c r="D1312" s="1">
        <v>48.88</v>
      </c>
      <c r="E1312" s="1" t="s">
        <v>373</v>
      </c>
      <c r="F1312" s="1">
        <v>10</v>
      </c>
      <c r="G1312" s="1" t="s">
        <v>374</v>
      </c>
      <c r="H1312" s="1">
        <v>14</v>
      </c>
      <c r="I1312" s="1" t="s">
        <v>39</v>
      </c>
      <c r="J1312" s="2" t="s">
        <v>219</v>
      </c>
      <c r="K1312" s="8" t="s">
        <v>7208</v>
      </c>
    </row>
    <row r="1313" spans="1:11" x14ac:dyDescent="0.25">
      <c r="A1313" s="1" t="s">
        <v>371</v>
      </c>
      <c r="B1313" s="1" t="s">
        <v>372</v>
      </c>
      <c r="C1313" s="1" t="s">
        <v>55</v>
      </c>
      <c r="D1313" s="1">
        <v>48.88</v>
      </c>
      <c r="E1313" s="1" t="s">
        <v>373</v>
      </c>
      <c r="F1313" s="1">
        <v>10</v>
      </c>
      <c r="G1313" s="1" t="s">
        <v>3484</v>
      </c>
      <c r="H1313" s="1">
        <v>48</v>
      </c>
      <c r="I1313" s="1" t="s">
        <v>3485</v>
      </c>
      <c r="J1313" s="2" t="s">
        <v>219</v>
      </c>
      <c r="K1313" s="8" t="s">
        <v>7208</v>
      </c>
    </row>
    <row r="1314" spans="1:11" x14ac:dyDescent="0.25">
      <c r="A1314" s="3" t="s">
        <v>3119</v>
      </c>
      <c r="B1314" s="3" t="s">
        <v>3120</v>
      </c>
      <c r="C1314" s="3" t="s">
        <v>55</v>
      </c>
      <c r="D1314" s="3">
        <v>48.9</v>
      </c>
      <c r="E1314" s="3" t="s">
        <v>3121</v>
      </c>
      <c r="F1314" s="3">
        <v>10</v>
      </c>
      <c r="G1314" s="3" t="s">
        <v>742</v>
      </c>
      <c r="H1314" s="3">
        <v>33</v>
      </c>
      <c r="I1314" s="3" t="s">
        <v>3122</v>
      </c>
      <c r="J1314" s="4" t="s">
        <v>2925</v>
      </c>
      <c r="K1314" s="8" t="s">
        <v>7208</v>
      </c>
    </row>
    <row r="1315" spans="1:11" x14ac:dyDescent="0.25">
      <c r="A1315" s="3" t="s">
        <v>3320</v>
      </c>
      <c r="B1315" s="3" t="s">
        <v>3321</v>
      </c>
      <c r="C1315" s="3" t="s">
        <v>104</v>
      </c>
      <c r="D1315" s="3">
        <v>48.93</v>
      </c>
      <c r="E1315" s="3" t="s">
        <v>3322</v>
      </c>
      <c r="F1315" s="3">
        <v>10</v>
      </c>
      <c r="G1315" s="3" t="s">
        <v>2309</v>
      </c>
      <c r="H1315" s="3">
        <v>37</v>
      </c>
      <c r="I1315" s="3" t="s">
        <v>3323</v>
      </c>
      <c r="J1315" s="4" t="s">
        <v>967</v>
      </c>
      <c r="K1315" s="8" t="s">
        <v>7208</v>
      </c>
    </row>
    <row r="1316" spans="1:11" x14ac:dyDescent="0.25">
      <c r="A1316" s="9" t="s">
        <v>525</v>
      </c>
      <c r="B1316" s="9" t="s">
        <v>4987</v>
      </c>
      <c r="C1316" s="9" t="s">
        <v>55</v>
      </c>
      <c r="D1316" s="9">
        <v>48.95</v>
      </c>
      <c r="E1316" s="9" t="s">
        <v>4988</v>
      </c>
      <c r="F1316" s="9">
        <v>10</v>
      </c>
      <c r="G1316" s="9" t="s">
        <v>4989</v>
      </c>
      <c r="H1316" s="9">
        <v>969</v>
      </c>
      <c r="I1316" s="9" t="s">
        <v>4990</v>
      </c>
      <c r="J1316" s="10" t="s">
        <v>225</v>
      </c>
      <c r="K1316" s="13" t="s">
        <v>7209</v>
      </c>
    </row>
    <row r="1317" spans="1:11" x14ac:dyDescent="0.25">
      <c r="A1317" s="11" t="s">
        <v>525</v>
      </c>
      <c r="B1317" s="11" t="s">
        <v>5183</v>
      </c>
      <c r="C1317" s="11" t="s">
        <v>55</v>
      </c>
      <c r="D1317" s="11">
        <v>48.95</v>
      </c>
      <c r="E1317" s="11" t="s">
        <v>4988</v>
      </c>
      <c r="F1317" s="11">
        <v>10</v>
      </c>
      <c r="G1317" s="11" t="s">
        <v>5184</v>
      </c>
      <c r="H1317" s="11">
        <v>121</v>
      </c>
      <c r="I1317" s="11" t="s">
        <v>5185</v>
      </c>
      <c r="J1317" s="12" t="s">
        <v>4468</v>
      </c>
      <c r="K1317" s="13" t="s">
        <v>7209</v>
      </c>
    </row>
    <row r="1318" spans="1:11" x14ac:dyDescent="0.25">
      <c r="A1318" s="9" t="s">
        <v>113</v>
      </c>
      <c r="B1318" s="9" t="s">
        <v>4354</v>
      </c>
      <c r="C1318" s="9" t="s">
        <v>55</v>
      </c>
      <c r="D1318" s="9">
        <v>48.99</v>
      </c>
      <c r="E1318" s="9" t="s">
        <v>4355</v>
      </c>
      <c r="F1318" s="9">
        <v>10</v>
      </c>
      <c r="G1318" s="9" t="s">
        <v>4356</v>
      </c>
      <c r="H1318" s="9">
        <v>101</v>
      </c>
      <c r="I1318" s="9" t="s">
        <v>4357</v>
      </c>
      <c r="J1318" s="10" t="s">
        <v>3096</v>
      </c>
      <c r="K1318" s="13" t="s">
        <v>7209</v>
      </c>
    </row>
    <row r="1319" spans="1:11" x14ac:dyDescent="0.25">
      <c r="A1319" s="3" t="s">
        <v>91</v>
      </c>
      <c r="B1319" s="3" t="s">
        <v>2993</v>
      </c>
      <c r="C1319" s="3" t="s">
        <v>12</v>
      </c>
      <c r="D1319" s="3">
        <v>48.99</v>
      </c>
      <c r="E1319" s="3" t="s">
        <v>1350</v>
      </c>
      <c r="F1319" s="3">
        <v>10</v>
      </c>
      <c r="G1319" s="3" t="s">
        <v>965</v>
      </c>
      <c r="H1319" s="3">
        <v>7</v>
      </c>
      <c r="I1319" s="3" t="s">
        <v>2994</v>
      </c>
      <c r="J1319" s="4" t="s">
        <v>96</v>
      </c>
      <c r="K1319" s="8" t="s">
        <v>7208</v>
      </c>
    </row>
    <row r="1320" spans="1:11" x14ac:dyDescent="0.25">
      <c r="A1320" s="9" t="s">
        <v>3583</v>
      </c>
      <c r="B1320" s="9" t="s">
        <v>5510</v>
      </c>
      <c r="C1320" s="9" t="s">
        <v>55</v>
      </c>
      <c r="D1320" s="9">
        <v>48.99</v>
      </c>
      <c r="E1320" s="9" t="s">
        <v>1350</v>
      </c>
      <c r="F1320" s="9">
        <v>10</v>
      </c>
      <c r="G1320" s="9" t="s">
        <v>942</v>
      </c>
      <c r="H1320" s="9">
        <v>30</v>
      </c>
      <c r="I1320" s="9" t="s">
        <v>5511</v>
      </c>
      <c r="J1320" s="10" t="s">
        <v>225</v>
      </c>
      <c r="K1320" s="13" t="s">
        <v>7209</v>
      </c>
    </row>
    <row r="1321" spans="1:11" x14ac:dyDescent="0.25">
      <c r="A1321" s="1" t="s">
        <v>431</v>
      </c>
      <c r="B1321" s="1" t="s">
        <v>432</v>
      </c>
      <c r="C1321" s="1" t="s">
        <v>433</v>
      </c>
      <c r="D1321" s="1">
        <v>49</v>
      </c>
      <c r="E1321" s="1" t="s">
        <v>434</v>
      </c>
      <c r="F1321" s="1">
        <v>10</v>
      </c>
      <c r="G1321" s="1" t="s">
        <v>435</v>
      </c>
      <c r="H1321" s="1">
        <v>443</v>
      </c>
      <c r="I1321" s="1" t="s">
        <v>436</v>
      </c>
      <c r="J1321" s="2" t="s">
        <v>437</v>
      </c>
      <c r="K1321" s="8" t="s">
        <v>7208</v>
      </c>
    </row>
    <row r="1322" spans="1:11" x14ac:dyDescent="0.25">
      <c r="A1322" s="11" t="s">
        <v>4248</v>
      </c>
      <c r="B1322" s="11" t="s">
        <v>5615</v>
      </c>
      <c r="C1322" s="11" t="s">
        <v>385</v>
      </c>
      <c r="D1322" s="11">
        <v>49.49</v>
      </c>
      <c r="E1322" s="11" t="s">
        <v>5616</v>
      </c>
      <c r="F1322" s="11">
        <v>10</v>
      </c>
      <c r="G1322" s="11" t="s">
        <v>5617</v>
      </c>
      <c r="H1322" s="11">
        <v>463</v>
      </c>
      <c r="I1322" s="11" t="s">
        <v>5618</v>
      </c>
      <c r="J1322" s="12" t="s">
        <v>225</v>
      </c>
      <c r="K1322" s="13" t="s">
        <v>7209</v>
      </c>
    </row>
    <row r="1323" spans="1:11" x14ac:dyDescent="0.25">
      <c r="A1323" s="11" t="s">
        <v>3687</v>
      </c>
      <c r="B1323" s="11" t="s">
        <v>6922</v>
      </c>
      <c r="C1323" s="11" t="s">
        <v>12</v>
      </c>
      <c r="D1323" s="11">
        <v>49.5</v>
      </c>
      <c r="E1323" s="11" t="s">
        <v>6923</v>
      </c>
      <c r="F1323" s="11">
        <v>10</v>
      </c>
      <c r="G1323" s="11" t="s">
        <v>605</v>
      </c>
      <c r="H1323" s="11">
        <v>2</v>
      </c>
      <c r="I1323" s="11" t="s">
        <v>39</v>
      </c>
      <c r="J1323" s="12" t="s">
        <v>318</v>
      </c>
      <c r="K1323" s="13" t="s">
        <v>7209</v>
      </c>
    </row>
    <row r="1324" spans="1:11" x14ac:dyDescent="0.25">
      <c r="A1324" s="3" t="s">
        <v>117</v>
      </c>
      <c r="B1324" s="3" t="s">
        <v>2469</v>
      </c>
      <c r="C1324" s="3" t="s">
        <v>1970</v>
      </c>
      <c r="D1324" s="3">
        <v>49.51</v>
      </c>
      <c r="E1324" s="3" t="s">
        <v>2470</v>
      </c>
      <c r="F1324" s="3">
        <v>10</v>
      </c>
      <c r="G1324" s="3" t="s">
        <v>2471</v>
      </c>
      <c r="H1324" s="3">
        <v>635</v>
      </c>
      <c r="I1324" s="3" t="s">
        <v>2472</v>
      </c>
      <c r="J1324" s="4" t="s">
        <v>96</v>
      </c>
      <c r="K1324" s="8" t="s">
        <v>7208</v>
      </c>
    </row>
    <row r="1325" spans="1:11" x14ac:dyDescent="0.25">
      <c r="A1325" s="9" t="s">
        <v>6359</v>
      </c>
      <c r="B1325" s="9" t="s">
        <v>7130</v>
      </c>
      <c r="C1325" s="9" t="s">
        <v>55</v>
      </c>
      <c r="D1325" s="9">
        <v>49.52</v>
      </c>
      <c r="E1325" s="9" t="s">
        <v>7131</v>
      </c>
      <c r="F1325" s="9">
        <v>10</v>
      </c>
      <c r="G1325" s="9" t="s">
        <v>1677</v>
      </c>
      <c r="H1325" s="9">
        <v>20</v>
      </c>
      <c r="I1325" s="9" t="s">
        <v>7132</v>
      </c>
      <c r="J1325" s="10" t="s">
        <v>177</v>
      </c>
      <c r="K1325" s="13" t="s">
        <v>7209</v>
      </c>
    </row>
    <row r="1326" spans="1:11" x14ac:dyDescent="0.25">
      <c r="A1326" s="11" t="s">
        <v>17</v>
      </c>
      <c r="B1326" s="11" t="s">
        <v>5374</v>
      </c>
      <c r="C1326" s="11" t="s">
        <v>55</v>
      </c>
      <c r="D1326" s="11">
        <v>49.63</v>
      </c>
      <c r="E1326" s="11" t="s">
        <v>5375</v>
      </c>
      <c r="F1326" s="11">
        <v>10</v>
      </c>
      <c r="G1326" s="11" t="s">
        <v>1201</v>
      </c>
      <c r="H1326" s="11">
        <v>5</v>
      </c>
      <c r="I1326" s="11" t="s">
        <v>5376</v>
      </c>
      <c r="J1326" s="12" t="s">
        <v>2833</v>
      </c>
      <c r="K1326" s="13" t="s">
        <v>7209</v>
      </c>
    </row>
    <row r="1327" spans="1:11" x14ac:dyDescent="0.25">
      <c r="A1327" s="3" t="s">
        <v>71</v>
      </c>
      <c r="B1327" s="3" t="s">
        <v>1090</v>
      </c>
      <c r="C1327" s="3" t="s">
        <v>12</v>
      </c>
      <c r="D1327" s="3">
        <v>49.68</v>
      </c>
      <c r="E1327" s="3" t="s">
        <v>1091</v>
      </c>
      <c r="F1327" s="3">
        <v>10</v>
      </c>
      <c r="G1327" s="3" t="s">
        <v>1092</v>
      </c>
      <c r="H1327" s="3">
        <v>21</v>
      </c>
      <c r="I1327" s="3" t="s">
        <v>1093</v>
      </c>
      <c r="J1327" s="4" t="s">
        <v>285</v>
      </c>
      <c r="K1327" s="8" t="s">
        <v>7208</v>
      </c>
    </row>
    <row r="1328" spans="1:11" x14ac:dyDescent="0.25">
      <c r="A1328" s="1" t="s">
        <v>71</v>
      </c>
      <c r="B1328" s="1" t="s">
        <v>345</v>
      </c>
      <c r="C1328" s="1" t="s">
        <v>104</v>
      </c>
      <c r="D1328" s="1">
        <v>49.68</v>
      </c>
      <c r="E1328" s="1" t="s">
        <v>346</v>
      </c>
      <c r="F1328" s="1">
        <v>10</v>
      </c>
      <c r="G1328" s="1" t="s">
        <v>347</v>
      </c>
      <c r="H1328" s="1">
        <v>25</v>
      </c>
      <c r="I1328" s="1" t="s">
        <v>348</v>
      </c>
      <c r="J1328" s="2" t="s">
        <v>349</v>
      </c>
      <c r="K1328" s="8" t="s">
        <v>7208</v>
      </c>
    </row>
    <row r="1329" spans="1:11" x14ac:dyDescent="0.25">
      <c r="A1329" s="11" t="s">
        <v>141</v>
      </c>
      <c r="B1329" s="11" t="s">
        <v>5796</v>
      </c>
      <c r="C1329" s="11" t="s">
        <v>12</v>
      </c>
      <c r="D1329" s="11">
        <v>49.99</v>
      </c>
      <c r="E1329" s="11" t="s">
        <v>623</v>
      </c>
      <c r="F1329" s="11">
        <v>10</v>
      </c>
      <c r="G1329" s="11" t="s">
        <v>709</v>
      </c>
      <c r="H1329" s="11">
        <v>12</v>
      </c>
      <c r="I1329" s="11" t="s">
        <v>5797</v>
      </c>
      <c r="J1329" s="12" t="s">
        <v>5798</v>
      </c>
      <c r="K1329" s="13" t="s">
        <v>7209</v>
      </c>
    </row>
    <row r="1330" spans="1:11" x14ac:dyDescent="0.25">
      <c r="A1330" s="1" t="s">
        <v>1102</v>
      </c>
      <c r="B1330" s="1" t="s">
        <v>1430</v>
      </c>
      <c r="C1330" s="1" t="s">
        <v>12</v>
      </c>
      <c r="D1330" s="1">
        <v>49.99</v>
      </c>
      <c r="E1330" s="1" t="s">
        <v>623</v>
      </c>
      <c r="F1330" s="1">
        <v>10</v>
      </c>
      <c r="G1330" s="1" t="s">
        <v>1431</v>
      </c>
      <c r="H1330" s="1">
        <v>230</v>
      </c>
      <c r="I1330" s="1" t="s">
        <v>1432</v>
      </c>
      <c r="J1330" s="2" t="s">
        <v>318</v>
      </c>
      <c r="K1330" s="8" t="s">
        <v>7208</v>
      </c>
    </row>
    <row r="1331" spans="1:11" x14ac:dyDescent="0.25">
      <c r="A1331" s="3" t="s">
        <v>599</v>
      </c>
      <c r="B1331" s="3" t="s">
        <v>1147</v>
      </c>
      <c r="C1331" s="3" t="s">
        <v>12</v>
      </c>
      <c r="D1331" s="3">
        <v>49.99</v>
      </c>
      <c r="E1331" s="3" t="s">
        <v>623</v>
      </c>
      <c r="F1331" s="3">
        <v>10</v>
      </c>
      <c r="G1331" s="3" t="s">
        <v>2717</v>
      </c>
      <c r="H1331" s="3">
        <v>22</v>
      </c>
      <c r="I1331" s="3" t="s">
        <v>3575</v>
      </c>
      <c r="J1331" s="4" t="s">
        <v>285</v>
      </c>
      <c r="K1331" s="8" t="s">
        <v>7208</v>
      </c>
    </row>
    <row r="1332" spans="1:11" x14ac:dyDescent="0.25">
      <c r="A1332" s="1" t="s">
        <v>113</v>
      </c>
      <c r="B1332" s="1" t="s">
        <v>1638</v>
      </c>
      <c r="C1332" s="1" t="s">
        <v>12</v>
      </c>
      <c r="D1332" s="1">
        <v>49.99</v>
      </c>
      <c r="E1332" s="1" t="s">
        <v>623</v>
      </c>
      <c r="F1332" s="1">
        <v>10</v>
      </c>
      <c r="G1332" s="1" t="s">
        <v>1639</v>
      </c>
      <c r="H1332" s="1">
        <v>4</v>
      </c>
      <c r="I1332" s="1" t="s">
        <v>1640</v>
      </c>
      <c r="J1332" s="2" t="s">
        <v>1641</v>
      </c>
      <c r="K1332" s="8" t="s">
        <v>7208</v>
      </c>
    </row>
    <row r="1333" spans="1:11" x14ac:dyDescent="0.25">
      <c r="A1333" s="11" t="s">
        <v>1190</v>
      </c>
      <c r="B1333" s="11" t="s">
        <v>4597</v>
      </c>
      <c r="C1333" s="11" t="s">
        <v>55</v>
      </c>
      <c r="D1333" s="11">
        <v>49.99</v>
      </c>
      <c r="E1333" s="11" t="s">
        <v>623</v>
      </c>
      <c r="F1333" s="11">
        <v>10</v>
      </c>
      <c r="G1333" s="11" t="s">
        <v>1451</v>
      </c>
      <c r="H1333" s="11">
        <v>243</v>
      </c>
      <c r="I1333" s="11" t="s">
        <v>4598</v>
      </c>
      <c r="J1333" s="12" t="s">
        <v>318</v>
      </c>
      <c r="K1333" s="13" t="s">
        <v>7209</v>
      </c>
    </row>
    <row r="1334" spans="1:11" x14ac:dyDescent="0.25">
      <c r="A1334" s="1" t="s">
        <v>1824</v>
      </c>
      <c r="B1334" s="1" t="s">
        <v>1922</v>
      </c>
      <c r="C1334" s="1" t="s">
        <v>55</v>
      </c>
      <c r="D1334" s="1">
        <v>49.99</v>
      </c>
      <c r="E1334" s="1" t="s">
        <v>623</v>
      </c>
      <c r="F1334" s="1">
        <v>10</v>
      </c>
      <c r="G1334" s="1" t="s">
        <v>26</v>
      </c>
      <c r="H1334" s="1">
        <v>35</v>
      </c>
      <c r="I1334" s="1" t="s">
        <v>1923</v>
      </c>
      <c r="J1334" s="2" t="s">
        <v>318</v>
      </c>
      <c r="K1334" s="8" t="s">
        <v>7208</v>
      </c>
    </row>
    <row r="1335" spans="1:11" x14ac:dyDescent="0.25">
      <c r="A1335" s="1" t="s">
        <v>1102</v>
      </c>
      <c r="B1335" s="1" t="s">
        <v>2518</v>
      </c>
      <c r="C1335" s="1" t="s">
        <v>55</v>
      </c>
      <c r="D1335" s="1">
        <v>49.99</v>
      </c>
      <c r="E1335" s="1" t="s">
        <v>623</v>
      </c>
      <c r="F1335" s="1">
        <v>10</v>
      </c>
      <c r="G1335" s="1" t="s">
        <v>2519</v>
      </c>
      <c r="H1335" s="1">
        <v>43</v>
      </c>
      <c r="I1335" s="1" t="s">
        <v>2520</v>
      </c>
      <c r="J1335" s="2" t="s">
        <v>318</v>
      </c>
      <c r="K1335" s="8" t="s">
        <v>7208</v>
      </c>
    </row>
    <row r="1336" spans="1:11" x14ac:dyDescent="0.25">
      <c r="A1336" s="1" t="s">
        <v>1102</v>
      </c>
      <c r="B1336" s="1" t="s">
        <v>1103</v>
      </c>
      <c r="C1336" s="1" t="s">
        <v>1104</v>
      </c>
      <c r="D1336" s="1">
        <v>49.99</v>
      </c>
      <c r="E1336" s="1" t="s">
        <v>623</v>
      </c>
      <c r="F1336" s="1">
        <v>10</v>
      </c>
      <c r="G1336" s="1" t="s">
        <v>68</v>
      </c>
      <c r="H1336" s="1">
        <v>174</v>
      </c>
      <c r="I1336" s="1" t="s">
        <v>1105</v>
      </c>
      <c r="J1336" s="2" t="s">
        <v>318</v>
      </c>
      <c r="K1336" s="8" t="s">
        <v>7208</v>
      </c>
    </row>
    <row r="1337" spans="1:11" x14ac:dyDescent="0.25">
      <c r="A1337" s="11" t="s">
        <v>135</v>
      </c>
      <c r="B1337" s="11" t="s">
        <v>5358</v>
      </c>
      <c r="C1337" s="11" t="s">
        <v>510</v>
      </c>
      <c r="D1337" s="11">
        <v>49.99</v>
      </c>
      <c r="E1337" s="11" t="s">
        <v>623</v>
      </c>
      <c r="F1337" s="11">
        <v>10</v>
      </c>
      <c r="G1337" s="11" t="s">
        <v>1734</v>
      </c>
      <c r="H1337" s="11">
        <v>45</v>
      </c>
      <c r="I1337" s="11" t="s">
        <v>5359</v>
      </c>
      <c r="J1337" s="12" t="s">
        <v>285</v>
      </c>
      <c r="K1337" s="13" t="s">
        <v>7209</v>
      </c>
    </row>
    <row r="1338" spans="1:11" x14ac:dyDescent="0.25">
      <c r="A1338" s="11" t="s">
        <v>4248</v>
      </c>
      <c r="B1338" s="11" t="s">
        <v>6371</v>
      </c>
      <c r="C1338" s="11" t="s">
        <v>385</v>
      </c>
      <c r="D1338" s="11">
        <v>49.99</v>
      </c>
      <c r="E1338" s="11" t="s">
        <v>148</v>
      </c>
      <c r="F1338" s="11">
        <v>10</v>
      </c>
      <c r="G1338" s="11" t="s">
        <v>6372</v>
      </c>
      <c r="H1338" s="11">
        <v>381</v>
      </c>
      <c r="I1338" s="11" t="s">
        <v>6373</v>
      </c>
      <c r="J1338" s="12" t="s">
        <v>5045</v>
      </c>
      <c r="K1338" s="13" t="s">
        <v>7209</v>
      </c>
    </row>
    <row r="1339" spans="1:11" x14ac:dyDescent="0.25">
      <c r="A1339" s="9" t="s">
        <v>77</v>
      </c>
      <c r="B1339" s="9" t="s">
        <v>4961</v>
      </c>
      <c r="C1339" s="9" t="s">
        <v>12</v>
      </c>
      <c r="D1339" s="9">
        <v>49.99</v>
      </c>
      <c r="E1339" s="9" t="s">
        <v>148</v>
      </c>
      <c r="F1339" s="9">
        <v>10</v>
      </c>
      <c r="G1339" s="9" t="s">
        <v>2761</v>
      </c>
      <c r="H1339" s="9">
        <v>78</v>
      </c>
      <c r="I1339" s="9" t="s">
        <v>4962</v>
      </c>
      <c r="J1339" s="10" t="s">
        <v>225</v>
      </c>
      <c r="K1339" s="13" t="s">
        <v>7209</v>
      </c>
    </row>
    <row r="1340" spans="1:11" x14ac:dyDescent="0.25">
      <c r="A1340" s="3" t="s">
        <v>319</v>
      </c>
      <c r="B1340" s="3" t="s">
        <v>3522</v>
      </c>
      <c r="C1340" s="3" t="s">
        <v>55</v>
      </c>
      <c r="D1340" s="3">
        <v>49.99</v>
      </c>
      <c r="E1340" s="3" t="s">
        <v>148</v>
      </c>
      <c r="F1340" s="3">
        <v>10</v>
      </c>
      <c r="G1340" s="3" t="s">
        <v>2717</v>
      </c>
      <c r="H1340" s="3">
        <v>22</v>
      </c>
      <c r="I1340" s="3" t="s">
        <v>3523</v>
      </c>
      <c r="J1340" s="4" t="s">
        <v>1161</v>
      </c>
      <c r="K1340" s="8" t="s">
        <v>7208</v>
      </c>
    </row>
    <row r="1341" spans="1:11" x14ac:dyDescent="0.25">
      <c r="A1341" s="9" t="s">
        <v>1829</v>
      </c>
      <c r="B1341" s="9" t="s">
        <v>4370</v>
      </c>
      <c r="C1341" s="9" t="s">
        <v>55</v>
      </c>
      <c r="D1341" s="9">
        <v>49.99</v>
      </c>
      <c r="E1341" s="9" t="s">
        <v>148</v>
      </c>
      <c r="F1341" s="9">
        <v>10</v>
      </c>
      <c r="G1341" s="9" t="s">
        <v>4371</v>
      </c>
      <c r="H1341" s="9">
        <v>165</v>
      </c>
      <c r="I1341" s="9" t="s">
        <v>4372</v>
      </c>
      <c r="J1341" s="10" t="s">
        <v>448</v>
      </c>
      <c r="K1341" s="13" t="s">
        <v>7209</v>
      </c>
    </row>
    <row r="1342" spans="1:11" x14ac:dyDescent="0.25">
      <c r="A1342" s="1" t="s">
        <v>1818</v>
      </c>
      <c r="B1342" s="1" t="s">
        <v>1819</v>
      </c>
      <c r="C1342" s="1" t="s">
        <v>12</v>
      </c>
      <c r="D1342" s="1">
        <v>5.5</v>
      </c>
      <c r="E1342" s="1" t="s">
        <v>1820</v>
      </c>
      <c r="F1342" s="1">
        <v>10</v>
      </c>
      <c r="G1342" s="1" t="s">
        <v>1821</v>
      </c>
      <c r="H1342" s="1">
        <v>540</v>
      </c>
      <c r="I1342" s="1" t="s">
        <v>1822</v>
      </c>
      <c r="J1342" s="2" t="s">
        <v>1823</v>
      </c>
      <c r="K1342" s="8" t="s">
        <v>7208</v>
      </c>
    </row>
    <row r="1343" spans="1:11" x14ac:dyDescent="0.25">
      <c r="A1343" s="9" t="s">
        <v>117</v>
      </c>
      <c r="B1343" s="9" t="s">
        <v>4529</v>
      </c>
      <c r="C1343" s="9" t="s">
        <v>1970</v>
      </c>
      <c r="D1343" s="9">
        <v>50.08</v>
      </c>
      <c r="E1343" s="9" t="s">
        <v>4530</v>
      </c>
      <c r="F1343" s="9">
        <v>10</v>
      </c>
      <c r="G1343" s="9" t="s">
        <v>4531</v>
      </c>
      <c r="H1343" s="9">
        <v>182</v>
      </c>
      <c r="I1343" s="9" t="s">
        <v>4532</v>
      </c>
      <c r="J1343" s="10" t="s">
        <v>96</v>
      </c>
      <c r="K1343" s="13" t="s">
        <v>7209</v>
      </c>
    </row>
    <row r="1344" spans="1:11" x14ac:dyDescent="0.25">
      <c r="A1344" s="3" t="s">
        <v>525</v>
      </c>
      <c r="B1344" s="3" t="s">
        <v>3270</v>
      </c>
      <c r="C1344" s="3" t="s">
        <v>12</v>
      </c>
      <c r="D1344" s="3">
        <v>50.99</v>
      </c>
      <c r="E1344" s="3" t="s">
        <v>3271</v>
      </c>
      <c r="F1344" s="3">
        <v>10</v>
      </c>
      <c r="G1344" s="3" t="s">
        <v>3184</v>
      </c>
      <c r="H1344" s="3">
        <v>27</v>
      </c>
      <c r="I1344" s="3" t="s">
        <v>3272</v>
      </c>
      <c r="J1344" s="4" t="s">
        <v>318</v>
      </c>
      <c r="K1344" s="8" t="s">
        <v>7208</v>
      </c>
    </row>
    <row r="1345" spans="1:11" x14ac:dyDescent="0.25">
      <c r="A1345" s="11" t="s">
        <v>1302</v>
      </c>
      <c r="B1345" s="11" t="s">
        <v>6568</v>
      </c>
      <c r="C1345" s="11" t="s">
        <v>385</v>
      </c>
      <c r="D1345" s="11">
        <v>51.49</v>
      </c>
      <c r="E1345" s="11" t="s">
        <v>6569</v>
      </c>
      <c r="F1345" s="11">
        <v>10</v>
      </c>
      <c r="G1345" s="11" t="s">
        <v>2309</v>
      </c>
      <c r="H1345" s="11">
        <v>37</v>
      </c>
      <c r="I1345" s="11" t="s">
        <v>6570</v>
      </c>
      <c r="J1345" s="12" t="s">
        <v>3561</v>
      </c>
      <c r="K1345" s="13" t="s">
        <v>7209</v>
      </c>
    </row>
    <row r="1346" spans="1:11" x14ac:dyDescent="0.25">
      <c r="A1346" s="11" t="s">
        <v>3583</v>
      </c>
      <c r="B1346" s="11" t="s">
        <v>4411</v>
      </c>
      <c r="C1346" s="11" t="s">
        <v>55</v>
      </c>
      <c r="D1346" s="11">
        <v>51.99</v>
      </c>
      <c r="E1346" s="11" t="s">
        <v>43</v>
      </c>
      <c r="F1346" s="11">
        <v>10</v>
      </c>
      <c r="G1346" s="11" t="s">
        <v>2105</v>
      </c>
      <c r="H1346" s="11">
        <v>73</v>
      </c>
      <c r="I1346" s="11" t="s">
        <v>4412</v>
      </c>
      <c r="J1346" s="12" t="s">
        <v>499</v>
      </c>
      <c r="K1346" s="13" t="s">
        <v>7209</v>
      </c>
    </row>
    <row r="1347" spans="1:11" x14ac:dyDescent="0.25">
      <c r="A1347" s="9" t="s">
        <v>3583</v>
      </c>
      <c r="B1347" s="9" t="s">
        <v>4720</v>
      </c>
      <c r="C1347" s="9" t="s">
        <v>55</v>
      </c>
      <c r="D1347" s="9">
        <v>51.99</v>
      </c>
      <c r="E1347" s="9" t="s">
        <v>43</v>
      </c>
      <c r="F1347" s="9">
        <v>10</v>
      </c>
      <c r="G1347" s="9" t="s">
        <v>4721</v>
      </c>
      <c r="H1347" s="9">
        <v>248</v>
      </c>
      <c r="I1347" s="9" t="s">
        <v>4722</v>
      </c>
      <c r="J1347" s="10" t="s">
        <v>225</v>
      </c>
      <c r="K1347" s="13" t="s">
        <v>7209</v>
      </c>
    </row>
    <row r="1348" spans="1:11" x14ac:dyDescent="0.25">
      <c r="A1348" s="1" t="s">
        <v>117</v>
      </c>
      <c r="B1348" s="1" t="s">
        <v>3530</v>
      </c>
      <c r="C1348" s="1" t="s">
        <v>55</v>
      </c>
      <c r="D1348" s="1">
        <v>52.38</v>
      </c>
      <c r="E1348" s="1" t="s">
        <v>3531</v>
      </c>
      <c r="F1348" s="1">
        <v>10</v>
      </c>
      <c r="G1348" s="1" t="s">
        <v>3184</v>
      </c>
      <c r="H1348" s="1">
        <v>27</v>
      </c>
      <c r="I1348" s="1" t="s">
        <v>3532</v>
      </c>
      <c r="J1348" s="2" t="s">
        <v>177</v>
      </c>
      <c r="K1348" s="8" t="s">
        <v>7208</v>
      </c>
    </row>
    <row r="1349" spans="1:11" x14ac:dyDescent="0.25">
      <c r="A1349" s="3" t="s">
        <v>117</v>
      </c>
      <c r="B1349" s="3" t="s">
        <v>1969</v>
      </c>
      <c r="C1349" s="3" t="s">
        <v>1970</v>
      </c>
      <c r="D1349" s="3">
        <v>52.39</v>
      </c>
      <c r="E1349" s="3" t="s">
        <v>1971</v>
      </c>
      <c r="F1349" s="3">
        <v>10</v>
      </c>
      <c r="G1349" s="3" t="s">
        <v>1972</v>
      </c>
      <c r="H1349" s="3">
        <v>145</v>
      </c>
      <c r="I1349" s="3" t="s">
        <v>1973</v>
      </c>
      <c r="J1349" s="4" t="s">
        <v>96</v>
      </c>
      <c r="K1349" s="8" t="s">
        <v>7208</v>
      </c>
    </row>
    <row r="1350" spans="1:11" x14ac:dyDescent="0.25">
      <c r="A1350" s="3" t="s">
        <v>53</v>
      </c>
      <c r="B1350" s="3" t="s">
        <v>3104</v>
      </c>
      <c r="C1350" s="3" t="s">
        <v>55</v>
      </c>
      <c r="D1350" s="3">
        <v>52.79</v>
      </c>
      <c r="E1350" s="3" t="s">
        <v>56</v>
      </c>
      <c r="F1350" s="3">
        <v>10</v>
      </c>
      <c r="G1350" s="3" t="s">
        <v>2120</v>
      </c>
      <c r="H1350" s="3">
        <v>23</v>
      </c>
      <c r="I1350" s="3" t="s">
        <v>3105</v>
      </c>
      <c r="J1350" s="4" t="s">
        <v>3020</v>
      </c>
      <c r="K1350" s="8" t="s">
        <v>7208</v>
      </c>
    </row>
    <row r="1351" spans="1:11" x14ac:dyDescent="0.25">
      <c r="A1351" s="1" t="s">
        <v>599</v>
      </c>
      <c r="B1351" s="1" t="s">
        <v>1760</v>
      </c>
      <c r="C1351" s="1" t="s">
        <v>12</v>
      </c>
      <c r="D1351" s="1">
        <v>52.99</v>
      </c>
      <c r="E1351" s="1" t="s">
        <v>1761</v>
      </c>
      <c r="F1351" s="1">
        <v>10</v>
      </c>
      <c r="G1351" s="1" t="s">
        <v>298</v>
      </c>
      <c r="H1351" s="1">
        <v>287</v>
      </c>
      <c r="I1351" s="1" t="s">
        <v>1762</v>
      </c>
      <c r="J1351" s="2" t="s">
        <v>318</v>
      </c>
      <c r="K1351" s="8" t="s">
        <v>7208</v>
      </c>
    </row>
    <row r="1352" spans="1:11" x14ac:dyDescent="0.25">
      <c r="A1352" s="1" t="s">
        <v>77</v>
      </c>
      <c r="B1352" s="1" t="s">
        <v>3564</v>
      </c>
      <c r="C1352" s="1" t="s">
        <v>3565</v>
      </c>
      <c r="D1352" s="1">
        <v>52.99</v>
      </c>
      <c r="E1352" s="1" t="s">
        <v>1761</v>
      </c>
      <c r="F1352" s="1">
        <v>10</v>
      </c>
      <c r="G1352" s="1" t="s">
        <v>235</v>
      </c>
      <c r="H1352" s="1">
        <v>4</v>
      </c>
      <c r="I1352" s="1" t="s">
        <v>3566</v>
      </c>
      <c r="J1352" s="2" t="s">
        <v>967</v>
      </c>
      <c r="K1352" s="8" t="s">
        <v>7208</v>
      </c>
    </row>
    <row r="1353" spans="1:11" x14ac:dyDescent="0.25">
      <c r="A1353" s="11" t="s">
        <v>1824</v>
      </c>
      <c r="B1353" s="11" t="s">
        <v>5265</v>
      </c>
      <c r="C1353" s="11" t="s">
        <v>1104</v>
      </c>
      <c r="D1353" s="11">
        <v>52.99</v>
      </c>
      <c r="E1353" s="11" t="s">
        <v>1761</v>
      </c>
      <c r="F1353" s="11">
        <v>10</v>
      </c>
      <c r="G1353" s="11" t="s">
        <v>5266</v>
      </c>
      <c r="H1353" s="11">
        <v>117</v>
      </c>
      <c r="I1353" s="11" t="s">
        <v>5267</v>
      </c>
      <c r="J1353" s="12" t="s">
        <v>318</v>
      </c>
      <c r="K1353" s="13" t="s">
        <v>7209</v>
      </c>
    </row>
    <row r="1354" spans="1:11" x14ac:dyDescent="0.25">
      <c r="A1354" s="9" t="s">
        <v>6124</v>
      </c>
      <c r="B1354" s="9" t="s">
        <v>7069</v>
      </c>
      <c r="C1354" s="9" t="s">
        <v>104</v>
      </c>
      <c r="D1354" s="9">
        <v>53.42</v>
      </c>
      <c r="E1354" s="9" t="s">
        <v>7070</v>
      </c>
      <c r="F1354" s="9">
        <v>10</v>
      </c>
      <c r="G1354" s="9" t="s">
        <v>235</v>
      </c>
      <c r="H1354" s="9">
        <v>4</v>
      </c>
      <c r="I1354" s="9" t="s">
        <v>7071</v>
      </c>
      <c r="J1354" s="10" t="s">
        <v>96</v>
      </c>
      <c r="K1354" s="13" t="s">
        <v>7209</v>
      </c>
    </row>
    <row r="1355" spans="1:11" x14ac:dyDescent="0.25">
      <c r="A1355" s="1" t="s">
        <v>71</v>
      </c>
      <c r="B1355" s="1" t="s">
        <v>2843</v>
      </c>
      <c r="C1355" s="1" t="s">
        <v>55</v>
      </c>
      <c r="D1355" s="1">
        <v>53.99</v>
      </c>
      <c r="E1355" s="1" t="s">
        <v>164</v>
      </c>
      <c r="F1355" s="1">
        <v>10</v>
      </c>
      <c r="G1355" s="1" t="s">
        <v>2844</v>
      </c>
      <c r="H1355" s="1">
        <v>137</v>
      </c>
      <c r="I1355" s="1" t="s">
        <v>2845</v>
      </c>
      <c r="J1355" s="2" t="s">
        <v>318</v>
      </c>
      <c r="K1355" s="8" t="s">
        <v>7208</v>
      </c>
    </row>
    <row r="1356" spans="1:11" x14ac:dyDescent="0.25">
      <c r="A1356" s="3" t="s">
        <v>1944</v>
      </c>
      <c r="B1356" s="3" t="s">
        <v>3747</v>
      </c>
      <c r="C1356" s="3" t="s">
        <v>12</v>
      </c>
      <c r="D1356" s="3">
        <v>54</v>
      </c>
      <c r="E1356" s="3" t="s">
        <v>3748</v>
      </c>
      <c r="F1356" s="3">
        <v>10</v>
      </c>
      <c r="G1356" s="3" t="s">
        <v>3547</v>
      </c>
      <c r="H1356" s="3">
        <v>163</v>
      </c>
      <c r="I1356" s="3" t="s">
        <v>3749</v>
      </c>
      <c r="J1356" s="4" t="s">
        <v>3726</v>
      </c>
      <c r="K1356" s="8" t="s">
        <v>7208</v>
      </c>
    </row>
    <row r="1357" spans="1:11" x14ac:dyDescent="0.25">
      <c r="A1357" s="1" t="s">
        <v>53</v>
      </c>
      <c r="B1357" s="1" t="s">
        <v>997</v>
      </c>
      <c r="C1357" s="1" t="s">
        <v>12</v>
      </c>
      <c r="D1357" s="1">
        <v>54.9</v>
      </c>
      <c r="E1357" s="1" t="s">
        <v>998</v>
      </c>
      <c r="F1357" s="1">
        <v>10</v>
      </c>
      <c r="G1357" s="1" t="s">
        <v>999</v>
      </c>
      <c r="H1357" s="1">
        <v>10</v>
      </c>
      <c r="I1357" s="1" t="s">
        <v>1000</v>
      </c>
      <c r="J1357" s="2" t="s">
        <v>661</v>
      </c>
      <c r="K1357" s="8" t="s">
        <v>7208</v>
      </c>
    </row>
    <row r="1358" spans="1:11" x14ac:dyDescent="0.25">
      <c r="A1358" s="9" t="s">
        <v>3396</v>
      </c>
      <c r="B1358" s="9" t="s">
        <v>4647</v>
      </c>
      <c r="C1358" s="9" t="s">
        <v>55</v>
      </c>
      <c r="D1358" s="9">
        <v>54.91</v>
      </c>
      <c r="E1358" s="9" t="s">
        <v>4648</v>
      </c>
      <c r="F1358" s="9">
        <v>10</v>
      </c>
      <c r="G1358" s="9" t="s">
        <v>4649</v>
      </c>
      <c r="H1358" s="9">
        <v>2206</v>
      </c>
      <c r="I1358" s="9" t="s">
        <v>4650</v>
      </c>
      <c r="J1358" s="10" t="s">
        <v>177</v>
      </c>
      <c r="K1358" s="13" t="s">
        <v>7209</v>
      </c>
    </row>
    <row r="1359" spans="1:11" x14ac:dyDescent="0.25">
      <c r="A1359" s="3" t="s">
        <v>172</v>
      </c>
      <c r="B1359" s="3" t="s">
        <v>3537</v>
      </c>
      <c r="C1359" s="3" t="s">
        <v>12</v>
      </c>
      <c r="D1359" s="3">
        <v>54.95</v>
      </c>
      <c r="E1359" s="3" t="s">
        <v>3538</v>
      </c>
      <c r="F1359" s="3">
        <v>10</v>
      </c>
      <c r="G1359" s="3" t="s">
        <v>3539</v>
      </c>
      <c r="H1359" s="3">
        <v>18</v>
      </c>
      <c r="I1359" s="3" t="s">
        <v>3540</v>
      </c>
      <c r="J1359" s="4" t="s">
        <v>524</v>
      </c>
      <c r="K1359" s="8" t="s">
        <v>7208</v>
      </c>
    </row>
    <row r="1360" spans="1:11" x14ac:dyDescent="0.25">
      <c r="A1360" s="1" t="s">
        <v>525</v>
      </c>
      <c r="B1360" s="1" t="s">
        <v>1993</v>
      </c>
      <c r="C1360" s="1" t="s">
        <v>12</v>
      </c>
      <c r="D1360" s="1">
        <v>54.99</v>
      </c>
      <c r="E1360" s="1" t="s">
        <v>666</v>
      </c>
      <c r="F1360" s="1">
        <v>10</v>
      </c>
      <c r="G1360" s="1" t="s">
        <v>387</v>
      </c>
      <c r="H1360" s="1">
        <v>40</v>
      </c>
      <c r="I1360" s="1" t="s">
        <v>1994</v>
      </c>
      <c r="J1360" s="2" t="s">
        <v>318</v>
      </c>
      <c r="K1360" s="8" t="s">
        <v>7208</v>
      </c>
    </row>
    <row r="1361" spans="1:11" x14ac:dyDescent="0.25">
      <c r="A1361" s="9" t="s">
        <v>525</v>
      </c>
      <c r="B1361" s="9" t="s">
        <v>5738</v>
      </c>
      <c r="C1361" s="9" t="s">
        <v>55</v>
      </c>
      <c r="D1361" s="9">
        <v>54.99</v>
      </c>
      <c r="E1361" s="9" t="s">
        <v>666</v>
      </c>
      <c r="F1361" s="9">
        <v>10</v>
      </c>
      <c r="G1361" s="9" t="s">
        <v>5739</v>
      </c>
      <c r="H1361" s="9">
        <v>384</v>
      </c>
      <c r="I1361" s="9" t="s">
        <v>5740</v>
      </c>
      <c r="J1361" s="10" t="s">
        <v>318</v>
      </c>
      <c r="K1361" s="13" t="s">
        <v>7209</v>
      </c>
    </row>
    <row r="1362" spans="1:11" x14ac:dyDescent="0.25">
      <c r="A1362" s="3" t="s">
        <v>438</v>
      </c>
      <c r="B1362" s="3" t="s">
        <v>439</v>
      </c>
      <c r="C1362" s="3" t="s">
        <v>12</v>
      </c>
      <c r="D1362" s="3">
        <v>54.99</v>
      </c>
      <c r="E1362" s="3" t="s">
        <v>273</v>
      </c>
      <c r="F1362" s="3">
        <v>10</v>
      </c>
      <c r="G1362" s="3" t="s">
        <v>440</v>
      </c>
      <c r="H1362" s="3">
        <v>17</v>
      </c>
      <c r="I1362" s="3" t="s">
        <v>441</v>
      </c>
      <c r="J1362" s="4" t="s">
        <v>442</v>
      </c>
      <c r="K1362" s="8" t="s">
        <v>7208</v>
      </c>
    </row>
    <row r="1363" spans="1:11" x14ac:dyDescent="0.25">
      <c r="A1363" s="1" t="s">
        <v>77</v>
      </c>
      <c r="B1363" s="1" t="s">
        <v>2479</v>
      </c>
      <c r="C1363" s="1" t="s">
        <v>12</v>
      </c>
      <c r="D1363" s="1">
        <v>54.99</v>
      </c>
      <c r="E1363" s="1" t="s">
        <v>273</v>
      </c>
      <c r="F1363" s="1">
        <v>10</v>
      </c>
      <c r="G1363" s="1" t="s">
        <v>2480</v>
      </c>
      <c r="H1363" s="1">
        <v>31</v>
      </c>
      <c r="I1363" s="1" t="s">
        <v>2481</v>
      </c>
      <c r="J1363" s="2" t="s">
        <v>2482</v>
      </c>
      <c r="K1363" s="8" t="s">
        <v>7208</v>
      </c>
    </row>
    <row r="1364" spans="1:11" x14ac:dyDescent="0.25">
      <c r="A1364" s="3" t="s">
        <v>71</v>
      </c>
      <c r="B1364" s="3" t="s">
        <v>888</v>
      </c>
      <c r="C1364" s="3" t="s">
        <v>12</v>
      </c>
      <c r="D1364" s="3">
        <v>54.99</v>
      </c>
      <c r="E1364" s="3" t="s">
        <v>273</v>
      </c>
      <c r="F1364" s="3">
        <v>10</v>
      </c>
      <c r="G1364" s="3" t="s">
        <v>889</v>
      </c>
      <c r="H1364" s="3">
        <v>74</v>
      </c>
      <c r="I1364" s="3" t="s">
        <v>890</v>
      </c>
      <c r="J1364" s="4" t="s">
        <v>891</v>
      </c>
      <c r="K1364" s="8" t="s">
        <v>7208</v>
      </c>
    </row>
    <row r="1365" spans="1:11" x14ac:dyDescent="0.25">
      <c r="A1365" s="11" t="s">
        <v>10</v>
      </c>
      <c r="B1365" s="11" t="s">
        <v>4243</v>
      </c>
      <c r="C1365" s="11" t="s">
        <v>55</v>
      </c>
      <c r="D1365" s="11">
        <v>54.99</v>
      </c>
      <c r="E1365" s="11" t="s">
        <v>273</v>
      </c>
      <c r="F1365" s="11">
        <v>10</v>
      </c>
      <c r="G1365" s="11" t="s">
        <v>4244</v>
      </c>
      <c r="H1365" s="11">
        <v>780</v>
      </c>
      <c r="I1365" s="11" t="s">
        <v>4245</v>
      </c>
      <c r="J1365" s="12" t="s">
        <v>524</v>
      </c>
      <c r="K1365" s="13" t="s">
        <v>7209</v>
      </c>
    </row>
    <row r="1366" spans="1:11" x14ac:dyDescent="0.25">
      <c r="A1366" s="3" t="s">
        <v>1102</v>
      </c>
      <c r="B1366" s="3" t="s">
        <v>2583</v>
      </c>
      <c r="C1366" s="3" t="s">
        <v>12</v>
      </c>
      <c r="D1366" s="3">
        <v>55.63</v>
      </c>
      <c r="E1366" s="3" t="s">
        <v>2584</v>
      </c>
      <c r="F1366" s="3">
        <v>10</v>
      </c>
      <c r="G1366" s="3" t="s">
        <v>2585</v>
      </c>
      <c r="H1366" s="3">
        <v>57</v>
      </c>
      <c r="I1366" s="3" t="s">
        <v>2586</v>
      </c>
      <c r="J1366" s="4" t="s">
        <v>947</v>
      </c>
      <c r="K1366" s="8" t="s">
        <v>7208</v>
      </c>
    </row>
    <row r="1367" spans="1:11" x14ac:dyDescent="0.25">
      <c r="A1367" s="3" t="s">
        <v>53</v>
      </c>
      <c r="B1367" s="3" t="s">
        <v>2271</v>
      </c>
      <c r="C1367" s="3" t="s">
        <v>12</v>
      </c>
      <c r="D1367" s="3">
        <v>55.73</v>
      </c>
      <c r="E1367" s="3" t="s">
        <v>2272</v>
      </c>
      <c r="F1367" s="3">
        <v>10</v>
      </c>
      <c r="G1367" s="3" t="s">
        <v>2273</v>
      </c>
      <c r="H1367" s="3">
        <v>742</v>
      </c>
      <c r="I1367" s="3" t="s">
        <v>2274</v>
      </c>
      <c r="J1367" s="4" t="s">
        <v>177</v>
      </c>
      <c r="K1367" s="8" t="s">
        <v>7208</v>
      </c>
    </row>
    <row r="1368" spans="1:11" x14ac:dyDescent="0.25">
      <c r="A1368" s="3" t="s">
        <v>520</v>
      </c>
      <c r="B1368" s="3" t="s">
        <v>1584</v>
      </c>
      <c r="C1368" s="3" t="s">
        <v>12</v>
      </c>
      <c r="D1368" s="3">
        <v>55.99</v>
      </c>
      <c r="E1368" s="3" t="s">
        <v>376</v>
      </c>
      <c r="F1368" s="3">
        <v>10</v>
      </c>
      <c r="G1368" s="3" t="s">
        <v>1070</v>
      </c>
      <c r="H1368" s="3">
        <v>131</v>
      </c>
      <c r="I1368" s="3" t="s">
        <v>1585</v>
      </c>
      <c r="J1368" s="4" t="s">
        <v>1586</v>
      </c>
      <c r="K1368" s="8" t="s">
        <v>7208</v>
      </c>
    </row>
    <row r="1369" spans="1:11" x14ac:dyDescent="0.25">
      <c r="A1369" s="1" t="s">
        <v>2483</v>
      </c>
      <c r="B1369" s="1" t="s">
        <v>3656</v>
      </c>
      <c r="C1369" s="1" t="s">
        <v>12</v>
      </c>
      <c r="D1369" s="1">
        <v>55.99</v>
      </c>
      <c r="E1369" s="1" t="s">
        <v>376</v>
      </c>
      <c r="F1369" s="1">
        <v>10</v>
      </c>
      <c r="G1369" s="1" t="s">
        <v>347</v>
      </c>
      <c r="H1369" s="1">
        <v>25</v>
      </c>
      <c r="I1369" s="1" t="s">
        <v>3657</v>
      </c>
      <c r="J1369" s="2" t="s">
        <v>1161</v>
      </c>
      <c r="K1369" s="8" t="s">
        <v>7208</v>
      </c>
    </row>
    <row r="1370" spans="1:11" x14ac:dyDescent="0.25">
      <c r="A1370" s="11" t="s">
        <v>3583</v>
      </c>
      <c r="B1370" s="11" t="s">
        <v>7111</v>
      </c>
      <c r="C1370" s="11" t="s">
        <v>55</v>
      </c>
      <c r="D1370" s="11">
        <v>55.99</v>
      </c>
      <c r="E1370" s="11" t="s">
        <v>376</v>
      </c>
      <c r="F1370" s="11">
        <v>10</v>
      </c>
      <c r="G1370" s="11" t="s">
        <v>7112</v>
      </c>
      <c r="H1370" s="11">
        <v>368</v>
      </c>
      <c r="I1370" s="11" t="s">
        <v>7113</v>
      </c>
      <c r="J1370" s="12" t="s">
        <v>524</v>
      </c>
      <c r="K1370" s="13" t="s">
        <v>7209</v>
      </c>
    </row>
    <row r="1371" spans="1:11" x14ac:dyDescent="0.25">
      <c r="A1371" s="11" t="s">
        <v>807</v>
      </c>
      <c r="B1371" s="11" t="s">
        <v>5424</v>
      </c>
      <c r="C1371" s="11" t="s">
        <v>3962</v>
      </c>
      <c r="D1371" s="11">
        <v>56.95</v>
      </c>
      <c r="E1371" s="11" t="s">
        <v>5425</v>
      </c>
      <c r="F1371" s="11">
        <v>10</v>
      </c>
      <c r="G1371" s="11" t="s">
        <v>5426</v>
      </c>
      <c r="H1371" s="11">
        <v>700</v>
      </c>
      <c r="I1371" s="11" t="s">
        <v>5427</v>
      </c>
      <c r="J1371" s="12" t="s">
        <v>285</v>
      </c>
      <c r="K1371" s="13" t="s">
        <v>7209</v>
      </c>
    </row>
    <row r="1372" spans="1:11" x14ac:dyDescent="0.25">
      <c r="A1372" s="1" t="s">
        <v>91</v>
      </c>
      <c r="B1372" s="1" t="s">
        <v>2194</v>
      </c>
      <c r="C1372" s="1" t="s">
        <v>12</v>
      </c>
      <c r="D1372" s="1">
        <v>56.97</v>
      </c>
      <c r="E1372" s="1" t="s">
        <v>2195</v>
      </c>
      <c r="F1372" s="1">
        <v>10</v>
      </c>
      <c r="G1372" s="1" t="s">
        <v>2196</v>
      </c>
      <c r="H1372" s="1">
        <v>254</v>
      </c>
      <c r="I1372" s="1" t="s">
        <v>877</v>
      </c>
      <c r="J1372" s="2" t="s">
        <v>177</v>
      </c>
      <c r="K1372" s="8" t="s">
        <v>7208</v>
      </c>
    </row>
    <row r="1373" spans="1:11" x14ac:dyDescent="0.25">
      <c r="A1373" s="11" t="s">
        <v>4729</v>
      </c>
      <c r="B1373" s="11" t="s">
        <v>4730</v>
      </c>
      <c r="C1373" s="11" t="s">
        <v>104</v>
      </c>
      <c r="D1373" s="11">
        <v>57.46</v>
      </c>
      <c r="E1373" s="11" t="s">
        <v>4731</v>
      </c>
      <c r="F1373" s="11">
        <v>10</v>
      </c>
      <c r="G1373" s="11" t="s">
        <v>4732</v>
      </c>
      <c r="H1373" s="11">
        <v>202</v>
      </c>
      <c r="I1373" s="11" t="s">
        <v>4733</v>
      </c>
      <c r="J1373" s="12" t="s">
        <v>96</v>
      </c>
      <c r="K1373" s="13" t="s">
        <v>7209</v>
      </c>
    </row>
    <row r="1374" spans="1:11" x14ac:dyDescent="0.25">
      <c r="A1374" s="1" t="s">
        <v>1824</v>
      </c>
      <c r="B1374" s="1" t="s">
        <v>3084</v>
      </c>
      <c r="C1374" s="1" t="s">
        <v>55</v>
      </c>
      <c r="D1374" s="1">
        <v>58.08</v>
      </c>
      <c r="E1374" s="1" t="s">
        <v>3085</v>
      </c>
      <c r="F1374" s="1">
        <v>10</v>
      </c>
      <c r="G1374" s="1" t="s">
        <v>1253</v>
      </c>
      <c r="H1374" s="1">
        <v>278</v>
      </c>
      <c r="I1374" s="1" t="s">
        <v>3086</v>
      </c>
      <c r="J1374" s="2" t="s">
        <v>177</v>
      </c>
      <c r="K1374" s="8" t="s">
        <v>7208</v>
      </c>
    </row>
    <row r="1375" spans="1:11" x14ac:dyDescent="0.25">
      <c r="A1375" s="3" t="s">
        <v>2737</v>
      </c>
      <c r="B1375" s="3" t="s">
        <v>2738</v>
      </c>
      <c r="C1375" s="3" t="s">
        <v>433</v>
      </c>
      <c r="D1375" s="3">
        <v>58.5</v>
      </c>
      <c r="E1375" s="3" t="s">
        <v>2739</v>
      </c>
      <c r="F1375" s="3">
        <v>10</v>
      </c>
      <c r="G1375" s="3" t="s">
        <v>197</v>
      </c>
      <c r="H1375" s="3">
        <v>3</v>
      </c>
      <c r="I1375" s="3" t="s">
        <v>39</v>
      </c>
      <c r="J1375" s="4" t="s">
        <v>318</v>
      </c>
      <c r="K1375" s="8" t="s">
        <v>7208</v>
      </c>
    </row>
    <row r="1376" spans="1:11" x14ac:dyDescent="0.25">
      <c r="A1376" s="1" t="s">
        <v>535</v>
      </c>
      <c r="B1376" s="1" t="s">
        <v>3503</v>
      </c>
      <c r="C1376" s="1" t="s">
        <v>104</v>
      </c>
      <c r="D1376" s="1">
        <v>58.62</v>
      </c>
      <c r="E1376" s="1" t="s">
        <v>3504</v>
      </c>
      <c r="F1376" s="1">
        <v>10</v>
      </c>
      <c r="G1376" s="1" t="s">
        <v>3484</v>
      </c>
      <c r="H1376" s="1">
        <v>48</v>
      </c>
      <c r="I1376" s="1" t="s">
        <v>3505</v>
      </c>
      <c r="J1376" s="2" t="s">
        <v>96</v>
      </c>
      <c r="K1376" s="8" t="s">
        <v>7208</v>
      </c>
    </row>
    <row r="1377" spans="1:11" x14ac:dyDescent="0.25">
      <c r="A1377" s="1" t="s">
        <v>117</v>
      </c>
      <c r="B1377" s="1" t="s">
        <v>3123</v>
      </c>
      <c r="C1377" s="1" t="s">
        <v>12</v>
      </c>
      <c r="D1377" s="1">
        <v>58.69</v>
      </c>
      <c r="E1377" s="1" t="s">
        <v>3124</v>
      </c>
      <c r="F1377" s="1">
        <v>10</v>
      </c>
      <c r="G1377" s="1" t="s">
        <v>2120</v>
      </c>
      <c r="H1377" s="1">
        <v>23</v>
      </c>
      <c r="I1377" s="1" t="s">
        <v>3125</v>
      </c>
      <c r="J1377" s="2" t="s">
        <v>177</v>
      </c>
      <c r="K1377" s="8" t="s">
        <v>7208</v>
      </c>
    </row>
    <row r="1378" spans="1:11" x14ac:dyDescent="0.25">
      <c r="A1378" s="1" t="s">
        <v>108</v>
      </c>
      <c r="B1378" s="1" t="s">
        <v>2977</v>
      </c>
      <c r="C1378" s="1" t="s">
        <v>55</v>
      </c>
      <c r="D1378" s="1">
        <v>58.98</v>
      </c>
      <c r="E1378" s="1" t="s">
        <v>2978</v>
      </c>
      <c r="F1378" s="1">
        <v>10</v>
      </c>
      <c r="G1378" s="1" t="s">
        <v>2979</v>
      </c>
      <c r="H1378" s="1">
        <v>3088</v>
      </c>
      <c r="I1378" s="1" t="s">
        <v>2541</v>
      </c>
      <c r="J1378" s="2" t="s">
        <v>177</v>
      </c>
      <c r="K1378" s="8" t="s">
        <v>7208</v>
      </c>
    </row>
    <row r="1379" spans="1:11" x14ac:dyDescent="0.25">
      <c r="A1379" s="3" t="s">
        <v>135</v>
      </c>
      <c r="B1379" s="3" t="s">
        <v>708</v>
      </c>
      <c r="C1379" s="3" t="s">
        <v>12</v>
      </c>
      <c r="D1379" s="3">
        <v>58.99</v>
      </c>
      <c r="E1379" s="3" t="s">
        <v>49</v>
      </c>
      <c r="F1379" s="3">
        <v>10</v>
      </c>
      <c r="G1379" s="3" t="s">
        <v>709</v>
      </c>
      <c r="H1379" s="3">
        <v>12</v>
      </c>
      <c r="I1379" s="3" t="s">
        <v>710</v>
      </c>
      <c r="J1379" s="4" t="s">
        <v>219</v>
      </c>
      <c r="K1379" s="8" t="s">
        <v>7208</v>
      </c>
    </row>
    <row r="1380" spans="1:11" x14ac:dyDescent="0.25">
      <c r="A1380" s="1" t="s">
        <v>53</v>
      </c>
      <c r="B1380" s="1" t="s">
        <v>2914</v>
      </c>
      <c r="C1380" s="1" t="s">
        <v>12</v>
      </c>
      <c r="D1380" s="1">
        <v>58.99</v>
      </c>
      <c r="E1380" s="1" t="s">
        <v>49</v>
      </c>
      <c r="F1380" s="1">
        <v>10</v>
      </c>
      <c r="G1380" s="1" t="s">
        <v>1495</v>
      </c>
      <c r="H1380" s="1">
        <v>32</v>
      </c>
      <c r="I1380" s="1" t="s">
        <v>2915</v>
      </c>
      <c r="J1380" s="2" t="s">
        <v>1168</v>
      </c>
      <c r="K1380" s="8" t="s">
        <v>7208</v>
      </c>
    </row>
    <row r="1381" spans="1:11" x14ac:dyDescent="0.25">
      <c r="A1381" s="9" t="s">
        <v>1102</v>
      </c>
      <c r="B1381" s="9" t="s">
        <v>4906</v>
      </c>
      <c r="C1381" s="9" t="s">
        <v>5060</v>
      </c>
      <c r="D1381" s="9">
        <v>59</v>
      </c>
      <c r="E1381" s="9" t="s">
        <v>5061</v>
      </c>
      <c r="F1381" s="9">
        <v>10</v>
      </c>
      <c r="G1381" s="9" t="s">
        <v>5062</v>
      </c>
      <c r="H1381" s="9">
        <v>601</v>
      </c>
      <c r="I1381" s="9" t="s">
        <v>5063</v>
      </c>
      <c r="J1381" s="10" t="s">
        <v>524</v>
      </c>
      <c r="K1381" s="13" t="s">
        <v>7209</v>
      </c>
    </row>
    <row r="1382" spans="1:11" x14ac:dyDescent="0.25">
      <c r="A1382" s="11" t="s">
        <v>291</v>
      </c>
      <c r="B1382" s="11" t="s">
        <v>5482</v>
      </c>
      <c r="C1382" s="11" t="s">
        <v>12</v>
      </c>
      <c r="D1382" s="11">
        <v>59.09</v>
      </c>
      <c r="E1382" s="11" t="s">
        <v>5483</v>
      </c>
      <c r="F1382" s="11">
        <v>10</v>
      </c>
      <c r="G1382" s="11" t="s">
        <v>2823</v>
      </c>
      <c r="H1382" s="11">
        <v>432</v>
      </c>
      <c r="I1382" s="11" t="s">
        <v>5484</v>
      </c>
      <c r="J1382" s="12" t="s">
        <v>177</v>
      </c>
      <c r="K1382" s="13" t="s">
        <v>7209</v>
      </c>
    </row>
    <row r="1383" spans="1:11" x14ac:dyDescent="0.25">
      <c r="A1383" s="1" t="s">
        <v>2487</v>
      </c>
      <c r="B1383" s="1" t="s">
        <v>2488</v>
      </c>
      <c r="C1383" s="1" t="s">
        <v>104</v>
      </c>
      <c r="D1383" s="1">
        <v>59.23</v>
      </c>
      <c r="E1383" s="1" t="s">
        <v>2489</v>
      </c>
      <c r="F1383" s="1">
        <v>10</v>
      </c>
      <c r="G1383" s="1" t="s">
        <v>2490</v>
      </c>
      <c r="H1383" s="1">
        <v>51</v>
      </c>
      <c r="I1383" s="1" t="s">
        <v>2491</v>
      </c>
      <c r="J1383" s="2" t="s">
        <v>96</v>
      </c>
      <c r="K1383" s="8" t="s">
        <v>7208</v>
      </c>
    </row>
    <row r="1384" spans="1:11" x14ac:dyDescent="0.25">
      <c r="A1384" s="1" t="s">
        <v>2473</v>
      </c>
      <c r="B1384" s="1" t="s">
        <v>2474</v>
      </c>
      <c r="C1384" s="1" t="s">
        <v>12</v>
      </c>
      <c r="D1384" s="1">
        <v>59.5</v>
      </c>
      <c r="E1384" s="1" t="s">
        <v>2475</v>
      </c>
      <c r="F1384" s="1">
        <v>10</v>
      </c>
      <c r="G1384" s="1" t="s">
        <v>197</v>
      </c>
      <c r="H1384" s="1">
        <v>3</v>
      </c>
      <c r="I1384" s="1" t="s">
        <v>2476</v>
      </c>
      <c r="J1384" s="2" t="s">
        <v>2063</v>
      </c>
      <c r="K1384" s="8" t="s">
        <v>7208</v>
      </c>
    </row>
    <row r="1385" spans="1:11" x14ac:dyDescent="0.25">
      <c r="A1385" s="9" t="s">
        <v>3676</v>
      </c>
      <c r="B1385" s="9" t="s">
        <v>5902</v>
      </c>
      <c r="C1385" s="9" t="s">
        <v>3482</v>
      </c>
      <c r="D1385" s="9">
        <v>59.97</v>
      </c>
      <c r="E1385" s="9" t="s">
        <v>5903</v>
      </c>
      <c r="F1385" s="9">
        <v>10</v>
      </c>
      <c r="G1385" s="9" t="s">
        <v>26</v>
      </c>
      <c r="H1385" s="9">
        <v>35</v>
      </c>
      <c r="I1385" s="9" t="s">
        <v>5904</v>
      </c>
      <c r="J1385" s="10" t="s">
        <v>5905</v>
      </c>
      <c r="K1385" s="13" t="s">
        <v>7209</v>
      </c>
    </row>
    <row r="1386" spans="1:11" x14ac:dyDescent="0.25">
      <c r="A1386" s="3" t="s">
        <v>231</v>
      </c>
      <c r="B1386" s="3" t="s">
        <v>3256</v>
      </c>
      <c r="C1386" s="3" t="s">
        <v>12</v>
      </c>
      <c r="D1386" s="3">
        <v>59.98</v>
      </c>
      <c r="E1386" s="3" t="s">
        <v>3257</v>
      </c>
      <c r="F1386" s="3">
        <v>10</v>
      </c>
      <c r="G1386" s="3" t="s">
        <v>1201</v>
      </c>
      <c r="H1386" s="3">
        <v>5</v>
      </c>
      <c r="I1386" s="3" t="s">
        <v>39</v>
      </c>
      <c r="J1386" s="4" t="s">
        <v>335</v>
      </c>
      <c r="K1386" s="8" t="s">
        <v>7208</v>
      </c>
    </row>
    <row r="1387" spans="1:11" x14ac:dyDescent="0.25">
      <c r="A1387" s="3" t="s">
        <v>113</v>
      </c>
      <c r="B1387" s="3" t="s">
        <v>555</v>
      </c>
      <c r="C1387" s="3" t="s">
        <v>12</v>
      </c>
      <c r="D1387" s="3">
        <v>59.99</v>
      </c>
      <c r="E1387" s="3" t="s">
        <v>25</v>
      </c>
      <c r="F1387" s="3">
        <v>10</v>
      </c>
      <c r="G1387" s="3" t="s">
        <v>556</v>
      </c>
      <c r="H1387" s="3">
        <v>114</v>
      </c>
      <c r="I1387" s="3" t="s">
        <v>557</v>
      </c>
      <c r="J1387" s="4" t="s">
        <v>558</v>
      </c>
      <c r="K1387" s="8" t="s">
        <v>7208</v>
      </c>
    </row>
    <row r="1388" spans="1:11" x14ac:dyDescent="0.25">
      <c r="A1388" s="1" t="s">
        <v>23</v>
      </c>
      <c r="B1388" s="1" t="s">
        <v>24</v>
      </c>
      <c r="C1388" s="1" t="s">
        <v>12</v>
      </c>
      <c r="D1388" s="1">
        <v>59.99</v>
      </c>
      <c r="E1388" s="1" t="s">
        <v>25</v>
      </c>
      <c r="F1388" s="1">
        <v>10</v>
      </c>
      <c r="G1388" s="1" t="s">
        <v>26</v>
      </c>
      <c r="H1388" s="1">
        <v>35</v>
      </c>
      <c r="I1388" s="1" t="s">
        <v>27</v>
      </c>
      <c r="J1388" s="2" t="s">
        <v>28</v>
      </c>
      <c r="K1388" s="8" t="s">
        <v>7208</v>
      </c>
    </row>
    <row r="1389" spans="1:11" x14ac:dyDescent="0.25">
      <c r="A1389" s="9" t="s">
        <v>525</v>
      </c>
      <c r="B1389" s="9" t="s">
        <v>4109</v>
      </c>
      <c r="C1389" s="9" t="s">
        <v>55</v>
      </c>
      <c r="D1389" s="9">
        <v>59.99</v>
      </c>
      <c r="E1389" s="9" t="s">
        <v>25</v>
      </c>
      <c r="F1389" s="9">
        <v>10</v>
      </c>
      <c r="G1389" s="9" t="s">
        <v>374</v>
      </c>
      <c r="H1389" s="9">
        <v>14</v>
      </c>
      <c r="I1389" s="9" t="s">
        <v>4265</v>
      </c>
      <c r="J1389" s="10" t="s">
        <v>458</v>
      </c>
      <c r="K1389" s="13" t="s">
        <v>7209</v>
      </c>
    </row>
    <row r="1390" spans="1:11" x14ac:dyDescent="0.25">
      <c r="A1390" s="3" t="s">
        <v>29</v>
      </c>
      <c r="B1390" s="3" t="s">
        <v>1757</v>
      </c>
      <c r="C1390" s="3" t="s">
        <v>1758</v>
      </c>
      <c r="D1390" s="3">
        <v>59.99</v>
      </c>
      <c r="E1390" s="3" t="s">
        <v>25</v>
      </c>
      <c r="F1390" s="3">
        <v>10</v>
      </c>
      <c r="G1390" s="3" t="s">
        <v>1677</v>
      </c>
      <c r="H1390" s="3">
        <v>20</v>
      </c>
      <c r="I1390" s="3" t="s">
        <v>1548</v>
      </c>
      <c r="J1390" s="4" t="s">
        <v>1759</v>
      </c>
      <c r="K1390" s="8" t="s">
        <v>7208</v>
      </c>
    </row>
    <row r="1391" spans="1:11" x14ac:dyDescent="0.25">
      <c r="A1391" s="3" t="s">
        <v>431</v>
      </c>
      <c r="B1391" s="3" t="s">
        <v>1450</v>
      </c>
      <c r="C1391" s="3" t="s">
        <v>433</v>
      </c>
      <c r="D1391" s="3">
        <v>59.99</v>
      </c>
      <c r="E1391" s="3" t="s">
        <v>25</v>
      </c>
      <c r="F1391" s="3">
        <v>10</v>
      </c>
      <c r="G1391" s="3" t="s">
        <v>1451</v>
      </c>
      <c r="H1391" s="3">
        <v>243</v>
      </c>
      <c r="I1391" s="3" t="s">
        <v>1452</v>
      </c>
      <c r="J1391" s="4" t="s">
        <v>437</v>
      </c>
      <c r="K1391" s="8" t="s">
        <v>7208</v>
      </c>
    </row>
    <row r="1392" spans="1:11" x14ac:dyDescent="0.25">
      <c r="A1392" s="11" t="s">
        <v>10</v>
      </c>
      <c r="B1392" s="11" t="s">
        <v>7151</v>
      </c>
      <c r="C1392" s="11" t="s">
        <v>12</v>
      </c>
      <c r="D1392" s="11">
        <v>59.99</v>
      </c>
      <c r="E1392" s="11" t="s">
        <v>31</v>
      </c>
      <c r="F1392" s="11">
        <v>10</v>
      </c>
      <c r="G1392" s="11" t="s">
        <v>7152</v>
      </c>
      <c r="H1392" s="11">
        <v>496</v>
      </c>
      <c r="I1392" s="11" t="s">
        <v>7153</v>
      </c>
      <c r="J1392" s="12" t="s">
        <v>524</v>
      </c>
      <c r="K1392" s="13" t="s">
        <v>7209</v>
      </c>
    </row>
    <row r="1393" spans="1:11" x14ac:dyDescent="0.25">
      <c r="A1393" s="1" t="s">
        <v>41</v>
      </c>
      <c r="B1393" s="1" t="s">
        <v>1267</v>
      </c>
      <c r="C1393" s="1" t="s">
        <v>12</v>
      </c>
      <c r="D1393" s="1">
        <v>59.99</v>
      </c>
      <c r="E1393" s="1" t="s">
        <v>31</v>
      </c>
      <c r="F1393" s="1">
        <v>10</v>
      </c>
      <c r="G1393" s="1" t="s">
        <v>1268</v>
      </c>
      <c r="H1393" s="1">
        <v>150</v>
      </c>
      <c r="I1393" s="1" t="s">
        <v>1269</v>
      </c>
      <c r="J1393" s="2" t="s">
        <v>76</v>
      </c>
      <c r="K1393" s="8" t="s">
        <v>7208</v>
      </c>
    </row>
    <row r="1394" spans="1:11" x14ac:dyDescent="0.25">
      <c r="A1394" s="3" t="s">
        <v>113</v>
      </c>
      <c r="B1394" s="3" t="s">
        <v>2192</v>
      </c>
      <c r="C1394" s="3" t="s">
        <v>12</v>
      </c>
      <c r="D1394" s="3">
        <v>59.99</v>
      </c>
      <c r="E1394" s="3" t="s">
        <v>31</v>
      </c>
      <c r="F1394" s="3">
        <v>10</v>
      </c>
      <c r="G1394" s="3" t="s">
        <v>620</v>
      </c>
      <c r="H1394" s="3">
        <v>8</v>
      </c>
      <c r="I1394" s="3" t="s">
        <v>2193</v>
      </c>
      <c r="J1394" s="4" t="s">
        <v>707</v>
      </c>
      <c r="K1394" s="8" t="s">
        <v>7208</v>
      </c>
    </row>
    <row r="1395" spans="1:11" x14ac:dyDescent="0.25">
      <c r="A1395" s="3" t="s">
        <v>29</v>
      </c>
      <c r="B1395" s="3" t="s">
        <v>30</v>
      </c>
      <c r="C1395" s="3" t="s">
        <v>12</v>
      </c>
      <c r="D1395" s="3">
        <v>59.99</v>
      </c>
      <c r="E1395" s="3" t="s">
        <v>31</v>
      </c>
      <c r="F1395" s="3">
        <v>10</v>
      </c>
      <c r="G1395" s="3" t="s">
        <v>32</v>
      </c>
      <c r="H1395" s="3">
        <v>9</v>
      </c>
      <c r="I1395" s="3" t="s">
        <v>33</v>
      </c>
      <c r="J1395" s="4" t="s">
        <v>34</v>
      </c>
      <c r="K1395" s="8" t="s">
        <v>7208</v>
      </c>
    </row>
    <row r="1396" spans="1:11" x14ac:dyDescent="0.25">
      <c r="A1396" s="9" t="s">
        <v>327</v>
      </c>
      <c r="B1396" s="9" t="s">
        <v>4633</v>
      </c>
      <c r="C1396" s="9" t="s">
        <v>55</v>
      </c>
      <c r="D1396" s="9">
        <v>59.99</v>
      </c>
      <c r="E1396" s="9" t="s">
        <v>31</v>
      </c>
      <c r="F1396" s="9">
        <v>10</v>
      </c>
      <c r="G1396" s="9" t="s">
        <v>4634</v>
      </c>
      <c r="H1396" s="9">
        <v>221</v>
      </c>
      <c r="I1396" s="9" t="s">
        <v>4635</v>
      </c>
      <c r="J1396" s="10" t="s">
        <v>524</v>
      </c>
      <c r="K1396" s="13" t="s">
        <v>7209</v>
      </c>
    </row>
    <row r="1397" spans="1:11" x14ac:dyDescent="0.25">
      <c r="A1397" s="11" t="s">
        <v>1039</v>
      </c>
      <c r="B1397" s="11" t="s">
        <v>6969</v>
      </c>
      <c r="C1397" s="11" t="s">
        <v>12</v>
      </c>
      <c r="D1397" s="11">
        <v>6.94</v>
      </c>
      <c r="E1397" s="11" t="s">
        <v>6970</v>
      </c>
      <c r="F1397" s="11">
        <v>10</v>
      </c>
      <c r="G1397" s="11" t="s">
        <v>1070</v>
      </c>
      <c r="H1397" s="11">
        <v>131</v>
      </c>
      <c r="I1397" s="11" t="s">
        <v>6971</v>
      </c>
      <c r="J1397" s="12" t="s">
        <v>3237</v>
      </c>
      <c r="K1397" s="13" t="s">
        <v>7209</v>
      </c>
    </row>
    <row r="1398" spans="1:11" x14ac:dyDescent="0.25">
      <c r="A1398" s="9" t="s">
        <v>3951</v>
      </c>
      <c r="B1398" s="9" t="s">
        <v>3952</v>
      </c>
      <c r="C1398" s="9" t="s">
        <v>510</v>
      </c>
      <c r="D1398" s="9">
        <v>6.96</v>
      </c>
      <c r="E1398" s="9" t="s">
        <v>6203</v>
      </c>
      <c r="F1398" s="9">
        <v>10</v>
      </c>
      <c r="G1398" s="9" t="s">
        <v>316</v>
      </c>
      <c r="H1398" s="9">
        <v>102</v>
      </c>
      <c r="I1398" s="9" t="s">
        <v>6204</v>
      </c>
      <c r="J1398" s="10" t="s">
        <v>1123</v>
      </c>
      <c r="K1398" s="13" t="s">
        <v>7209</v>
      </c>
    </row>
    <row r="1399" spans="1:11" x14ac:dyDescent="0.25">
      <c r="A1399" s="9" t="s">
        <v>3951</v>
      </c>
      <c r="B1399" s="9" t="s">
        <v>3952</v>
      </c>
      <c r="C1399" s="9" t="s">
        <v>510</v>
      </c>
      <c r="D1399" s="9">
        <v>6.97</v>
      </c>
      <c r="E1399" s="9" t="s">
        <v>4402</v>
      </c>
      <c r="F1399" s="9">
        <v>10</v>
      </c>
      <c r="G1399" s="9" t="s">
        <v>4403</v>
      </c>
      <c r="H1399" s="9">
        <v>803</v>
      </c>
      <c r="I1399" s="9" t="s">
        <v>4404</v>
      </c>
      <c r="J1399" s="10" t="s">
        <v>1123</v>
      </c>
      <c r="K1399" s="13" t="s">
        <v>7209</v>
      </c>
    </row>
    <row r="1400" spans="1:11" x14ac:dyDescent="0.25">
      <c r="A1400" s="1" t="s">
        <v>327</v>
      </c>
      <c r="B1400" s="1" t="s">
        <v>454</v>
      </c>
      <c r="C1400" s="1" t="s">
        <v>12</v>
      </c>
      <c r="D1400" s="1">
        <v>60</v>
      </c>
      <c r="E1400" s="1" t="s">
        <v>455</v>
      </c>
      <c r="F1400" s="1">
        <v>10</v>
      </c>
      <c r="G1400" s="1" t="s">
        <v>456</v>
      </c>
      <c r="H1400" s="1">
        <v>256</v>
      </c>
      <c r="I1400" s="1" t="s">
        <v>457</v>
      </c>
      <c r="J1400" s="2" t="s">
        <v>458</v>
      </c>
      <c r="K1400" s="8" t="s">
        <v>7208</v>
      </c>
    </row>
    <row r="1401" spans="1:11" x14ac:dyDescent="0.25">
      <c r="A1401" s="1" t="s">
        <v>1152</v>
      </c>
      <c r="B1401" s="1" t="s">
        <v>1153</v>
      </c>
      <c r="C1401" s="1" t="s">
        <v>104</v>
      </c>
      <c r="D1401" s="1">
        <v>60.37</v>
      </c>
      <c r="E1401" s="1" t="s">
        <v>1154</v>
      </c>
      <c r="F1401" s="1">
        <v>10</v>
      </c>
      <c r="G1401" s="1" t="s">
        <v>1155</v>
      </c>
      <c r="H1401" s="1">
        <v>9</v>
      </c>
      <c r="I1401" s="1" t="s">
        <v>1156</v>
      </c>
      <c r="J1401" s="2" t="s">
        <v>1081</v>
      </c>
      <c r="K1401" s="8" t="s">
        <v>7208</v>
      </c>
    </row>
    <row r="1402" spans="1:11" x14ac:dyDescent="0.25">
      <c r="A1402" s="9" t="s">
        <v>4590</v>
      </c>
      <c r="B1402" s="9" t="s">
        <v>5094</v>
      </c>
      <c r="C1402" s="9" t="s">
        <v>104</v>
      </c>
      <c r="D1402" s="9">
        <v>62.09</v>
      </c>
      <c r="E1402" s="9" t="s">
        <v>5095</v>
      </c>
      <c r="F1402" s="9">
        <v>10</v>
      </c>
      <c r="G1402" s="9" t="s">
        <v>5096</v>
      </c>
      <c r="H1402" s="9">
        <v>125</v>
      </c>
      <c r="I1402" s="9" t="s">
        <v>5097</v>
      </c>
      <c r="J1402" s="10" t="s">
        <v>96</v>
      </c>
      <c r="K1402" s="13" t="s">
        <v>7209</v>
      </c>
    </row>
    <row r="1403" spans="1:11" x14ac:dyDescent="0.25">
      <c r="A1403" s="1" t="s">
        <v>29</v>
      </c>
      <c r="B1403" s="1" t="s">
        <v>3798</v>
      </c>
      <c r="C1403" s="1" t="s">
        <v>12</v>
      </c>
      <c r="D1403" s="1">
        <v>64.88</v>
      </c>
      <c r="E1403" s="1" t="s">
        <v>1078</v>
      </c>
      <c r="F1403" s="1">
        <v>10</v>
      </c>
      <c r="G1403" s="1" t="s">
        <v>3799</v>
      </c>
      <c r="H1403" s="1">
        <v>22</v>
      </c>
      <c r="I1403" s="1" t="s">
        <v>3800</v>
      </c>
      <c r="J1403" s="2" t="s">
        <v>1641</v>
      </c>
      <c r="K1403" s="8" t="s">
        <v>7208</v>
      </c>
    </row>
    <row r="1404" spans="1:11" x14ac:dyDescent="0.25">
      <c r="A1404" s="1" t="s">
        <v>77</v>
      </c>
      <c r="B1404" s="1" t="s">
        <v>2608</v>
      </c>
      <c r="C1404" s="1" t="s">
        <v>55</v>
      </c>
      <c r="D1404" s="1">
        <v>64.94</v>
      </c>
      <c r="E1404" s="1" t="s">
        <v>2609</v>
      </c>
      <c r="F1404" s="1">
        <v>10</v>
      </c>
      <c r="G1404" s="1" t="s">
        <v>120</v>
      </c>
      <c r="H1404" s="1">
        <v>1613</v>
      </c>
      <c r="I1404" s="1" t="s">
        <v>2610</v>
      </c>
      <c r="J1404" s="2" t="s">
        <v>177</v>
      </c>
      <c r="K1404" s="8" t="s">
        <v>7208</v>
      </c>
    </row>
    <row r="1405" spans="1:11" x14ac:dyDescent="0.25">
      <c r="A1405" s="11" t="s">
        <v>2266</v>
      </c>
      <c r="B1405" s="11" t="s">
        <v>6499</v>
      </c>
      <c r="C1405" s="11" t="s">
        <v>12</v>
      </c>
      <c r="D1405" s="11">
        <v>64.989999999999995</v>
      </c>
      <c r="E1405" s="11" t="s">
        <v>1742</v>
      </c>
      <c r="F1405" s="11">
        <v>10</v>
      </c>
      <c r="G1405" s="11" t="s">
        <v>774</v>
      </c>
      <c r="H1405" s="11">
        <v>15</v>
      </c>
      <c r="I1405" s="11" t="s">
        <v>6500</v>
      </c>
      <c r="J1405" s="12" t="s">
        <v>318</v>
      </c>
      <c r="K1405" s="13" t="s">
        <v>7209</v>
      </c>
    </row>
    <row r="1406" spans="1:11" x14ac:dyDescent="0.25">
      <c r="A1406" s="3" t="s">
        <v>1824</v>
      </c>
      <c r="B1406" s="3" t="s">
        <v>1825</v>
      </c>
      <c r="C1406" s="3" t="s">
        <v>12</v>
      </c>
      <c r="D1406" s="3">
        <v>64.989999999999995</v>
      </c>
      <c r="E1406" s="3" t="s">
        <v>1742</v>
      </c>
      <c r="F1406" s="3">
        <v>10</v>
      </c>
      <c r="G1406" s="3" t="s">
        <v>565</v>
      </c>
      <c r="H1406" s="3">
        <v>123</v>
      </c>
      <c r="I1406" s="3" t="s">
        <v>1826</v>
      </c>
      <c r="J1406" s="4" t="s">
        <v>318</v>
      </c>
      <c r="K1406" s="8" t="s">
        <v>7208</v>
      </c>
    </row>
    <row r="1407" spans="1:11" x14ac:dyDescent="0.25">
      <c r="A1407" s="11" t="s">
        <v>525</v>
      </c>
      <c r="B1407" s="11" t="s">
        <v>4379</v>
      </c>
      <c r="C1407" s="11" t="s">
        <v>55</v>
      </c>
      <c r="D1407" s="11">
        <v>64.989999999999995</v>
      </c>
      <c r="E1407" s="11" t="s">
        <v>1742</v>
      </c>
      <c r="F1407" s="11">
        <v>10</v>
      </c>
      <c r="G1407" s="11" t="s">
        <v>2666</v>
      </c>
      <c r="H1407" s="11">
        <v>235</v>
      </c>
      <c r="I1407" s="11" t="s">
        <v>4380</v>
      </c>
      <c r="J1407" s="12" t="s">
        <v>318</v>
      </c>
      <c r="K1407" s="13" t="s">
        <v>7209</v>
      </c>
    </row>
    <row r="1408" spans="1:11" x14ac:dyDescent="0.25">
      <c r="A1408" s="3" t="s">
        <v>77</v>
      </c>
      <c r="B1408" s="3" t="s">
        <v>78</v>
      </c>
      <c r="C1408" s="3" t="s">
        <v>12</v>
      </c>
      <c r="D1408" s="3">
        <v>64.989999999999995</v>
      </c>
      <c r="E1408" s="3" t="s">
        <v>79</v>
      </c>
      <c r="F1408" s="3">
        <v>10</v>
      </c>
      <c r="G1408" s="3" t="s">
        <v>26</v>
      </c>
      <c r="H1408" s="3">
        <v>35</v>
      </c>
      <c r="I1408" s="3" t="s">
        <v>80</v>
      </c>
      <c r="J1408" s="4" t="s">
        <v>76</v>
      </c>
      <c r="K1408" s="8" t="s">
        <v>7208</v>
      </c>
    </row>
    <row r="1409" spans="1:11" x14ac:dyDescent="0.25">
      <c r="A1409" s="9" t="s">
        <v>1829</v>
      </c>
      <c r="B1409" s="9" t="s">
        <v>6238</v>
      </c>
      <c r="C1409" s="9" t="s">
        <v>12</v>
      </c>
      <c r="D1409" s="9">
        <v>64.989999999999995</v>
      </c>
      <c r="E1409" s="9" t="s">
        <v>79</v>
      </c>
      <c r="F1409" s="9">
        <v>10</v>
      </c>
      <c r="G1409" s="9" t="s">
        <v>6239</v>
      </c>
      <c r="H1409" s="9">
        <v>118</v>
      </c>
      <c r="I1409" s="9" t="s">
        <v>6240</v>
      </c>
      <c r="J1409" s="10" t="s">
        <v>524</v>
      </c>
      <c r="K1409" s="13" t="s">
        <v>7209</v>
      </c>
    </row>
    <row r="1410" spans="1:11" x14ac:dyDescent="0.25">
      <c r="A1410" s="3" t="s">
        <v>23</v>
      </c>
      <c r="B1410" s="3" t="s">
        <v>564</v>
      </c>
      <c r="C1410" s="3" t="s">
        <v>12</v>
      </c>
      <c r="D1410" s="3">
        <v>64.989999999999995</v>
      </c>
      <c r="E1410" s="3" t="s">
        <v>79</v>
      </c>
      <c r="F1410" s="3">
        <v>10</v>
      </c>
      <c r="G1410" s="3" t="s">
        <v>565</v>
      </c>
      <c r="H1410" s="3">
        <v>123</v>
      </c>
      <c r="I1410" s="3" t="s">
        <v>566</v>
      </c>
      <c r="J1410" s="4" t="s">
        <v>558</v>
      </c>
      <c r="K1410" s="8" t="s">
        <v>7208</v>
      </c>
    </row>
    <row r="1411" spans="1:11" x14ac:dyDescent="0.25">
      <c r="A1411" s="11" t="s">
        <v>1829</v>
      </c>
      <c r="B1411" s="11" t="s">
        <v>5590</v>
      </c>
      <c r="C1411" s="11" t="s">
        <v>55</v>
      </c>
      <c r="D1411" s="11">
        <v>64.989999999999995</v>
      </c>
      <c r="E1411" s="11" t="s">
        <v>79</v>
      </c>
      <c r="F1411" s="11">
        <v>10</v>
      </c>
      <c r="G1411" s="11" t="s">
        <v>5591</v>
      </c>
      <c r="H1411" s="11">
        <v>313</v>
      </c>
      <c r="I1411" s="11" t="s">
        <v>5592</v>
      </c>
      <c r="J1411" s="12" t="s">
        <v>524</v>
      </c>
      <c r="K1411" s="13" t="s">
        <v>7209</v>
      </c>
    </row>
    <row r="1412" spans="1:11" x14ac:dyDescent="0.25">
      <c r="A1412" s="11" t="s">
        <v>807</v>
      </c>
      <c r="B1412" s="11" t="s">
        <v>5527</v>
      </c>
      <c r="C1412" s="11" t="s">
        <v>12</v>
      </c>
      <c r="D1412" s="11">
        <v>65</v>
      </c>
      <c r="E1412" s="11" t="s">
        <v>5528</v>
      </c>
      <c r="F1412" s="11">
        <v>10</v>
      </c>
      <c r="G1412" s="11" t="s">
        <v>5529</v>
      </c>
      <c r="H1412" s="11">
        <v>485</v>
      </c>
      <c r="I1412" s="11" t="s">
        <v>5530</v>
      </c>
      <c r="J1412" s="12" t="s">
        <v>285</v>
      </c>
      <c r="K1412" s="13" t="s">
        <v>7209</v>
      </c>
    </row>
    <row r="1413" spans="1:11" x14ac:dyDescent="0.25">
      <c r="A1413" s="9" t="s">
        <v>5377</v>
      </c>
      <c r="B1413" s="9" t="s">
        <v>5378</v>
      </c>
      <c r="C1413" s="9" t="s">
        <v>212</v>
      </c>
      <c r="D1413" s="9">
        <v>65.5</v>
      </c>
      <c r="E1413" s="9" t="s">
        <v>3637</v>
      </c>
      <c r="F1413" s="9">
        <v>10</v>
      </c>
      <c r="G1413" s="9" t="s">
        <v>1092</v>
      </c>
      <c r="H1413" s="9">
        <v>21</v>
      </c>
      <c r="I1413" s="9" t="s">
        <v>5379</v>
      </c>
      <c r="J1413" s="10" t="s">
        <v>285</v>
      </c>
      <c r="K1413" s="13" t="s">
        <v>7209</v>
      </c>
    </row>
    <row r="1414" spans="1:11" x14ac:dyDescent="0.25">
      <c r="A1414" s="3" t="s">
        <v>117</v>
      </c>
      <c r="B1414" s="3" t="s">
        <v>3567</v>
      </c>
      <c r="C1414" s="3" t="s">
        <v>1970</v>
      </c>
      <c r="D1414" s="3">
        <v>65.55</v>
      </c>
      <c r="E1414" s="3" t="s">
        <v>3568</v>
      </c>
      <c r="F1414" s="3">
        <v>10</v>
      </c>
      <c r="G1414" s="3" t="s">
        <v>3569</v>
      </c>
      <c r="H1414" s="3">
        <v>1355</v>
      </c>
      <c r="I1414" s="3" t="s">
        <v>3570</v>
      </c>
      <c r="J1414" s="4" t="s">
        <v>96</v>
      </c>
      <c r="K1414" s="8" t="s">
        <v>7208</v>
      </c>
    </row>
    <row r="1415" spans="1:11" x14ac:dyDescent="0.25">
      <c r="A1415" s="11" t="s">
        <v>71</v>
      </c>
      <c r="B1415" s="11" t="s">
        <v>4405</v>
      </c>
      <c r="C1415" s="11" t="s">
        <v>4406</v>
      </c>
      <c r="D1415" s="11">
        <v>65.680000000000007</v>
      </c>
      <c r="E1415" s="11" t="s">
        <v>4407</v>
      </c>
      <c r="F1415" s="11">
        <v>10</v>
      </c>
      <c r="G1415" s="11" t="s">
        <v>2682</v>
      </c>
      <c r="H1415" s="11">
        <v>11</v>
      </c>
      <c r="I1415" s="11" t="s">
        <v>4408</v>
      </c>
      <c r="J1415" s="12" t="s">
        <v>349</v>
      </c>
      <c r="K1415" s="13" t="s">
        <v>7209</v>
      </c>
    </row>
    <row r="1416" spans="1:11" x14ac:dyDescent="0.25">
      <c r="A1416" s="3" t="s">
        <v>108</v>
      </c>
      <c r="B1416" s="3" t="s">
        <v>3262</v>
      </c>
      <c r="C1416" s="3" t="s">
        <v>12</v>
      </c>
      <c r="D1416" s="3">
        <v>65.95</v>
      </c>
      <c r="E1416" s="3" t="s">
        <v>3263</v>
      </c>
      <c r="F1416" s="3">
        <v>10</v>
      </c>
      <c r="G1416" s="3" t="s">
        <v>1268</v>
      </c>
      <c r="H1416" s="3">
        <v>150</v>
      </c>
      <c r="I1416" s="3" t="s">
        <v>3264</v>
      </c>
      <c r="J1416" s="4" t="s">
        <v>3265</v>
      </c>
      <c r="K1416" s="8" t="s">
        <v>7208</v>
      </c>
    </row>
    <row r="1417" spans="1:11" x14ac:dyDescent="0.25">
      <c r="A1417" s="9" t="s">
        <v>162</v>
      </c>
      <c r="B1417" s="9" t="s">
        <v>4363</v>
      </c>
      <c r="C1417" s="9" t="s">
        <v>12</v>
      </c>
      <c r="D1417" s="9">
        <v>65.97</v>
      </c>
      <c r="E1417" s="9" t="s">
        <v>4364</v>
      </c>
      <c r="F1417" s="9">
        <v>10</v>
      </c>
      <c r="G1417" s="9" t="s">
        <v>4365</v>
      </c>
      <c r="H1417" s="9">
        <v>37</v>
      </c>
      <c r="I1417" s="9" t="s">
        <v>4366</v>
      </c>
      <c r="J1417" s="10" t="s">
        <v>524</v>
      </c>
      <c r="K1417" s="13" t="s">
        <v>7209</v>
      </c>
    </row>
    <row r="1418" spans="1:11" x14ac:dyDescent="0.25">
      <c r="A1418" s="11" t="s">
        <v>10</v>
      </c>
      <c r="B1418" s="11" t="s">
        <v>6949</v>
      </c>
      <c r="C1418" s="11" t="s">
        <v>55</v>
      </c>
      <c r="D1418" s="11">
        <v>65.989999999999995</v>
      </c>
      <c r="E1418" s="11" t="s">
        <v>6950</v>
      </c>
      <c r="F1418" s="11">
        <v>10</v>
      </c>
      <c r="G1418" s="11" t="s">
        <v>440</v>
      </c>
      <c r="H1418" s="11">
        <v>17</v>
      </c>
      <c r="I1418" s="11" t="s">
        <v>6951</v>
      </c>
      <c r="J1418" s="12" t="s">
        <v>5603</v>
      </c>
      <c r="K1418" s="13" t="s">
        <v>7209</v>
      </c>
    </row>
    <row r="1419" spans="1:11" x14ac:dyDescent="0.25">
      <c r="A1419" s="9" t="s">
        <v>10</v>
      </c>
      <c r="B1419" s="9" t="s">
        <v>7017</v>
      </c>
      <c r="C1419" s="9" t="s">
        <v>55</v>
      </c>
      <c r="D1419" s="9">
        <v>66.52</v>
      </c>
      <c r="E1419" s="9" t="s">
        <v>7018</v>
      </c>
      <c r="F1419" s="9">
        <v>10</v>
      </c>
      <c r="G1419" s="9" t="s">
        <v>7019</v>
      </c>
      <c r="H1419" s="9">
        <v>1963</v>
      </c>
      <c r="I1419" s="9" t="s">
        <v>7020</v>
      </c>
      <c r="J1419" s="10" t="s">
        <v>177</v>
      </c>
      <c r="K1419" s="13" t="s">
        <v>7209</v>
      </c>
    </row>
    <row r="1420" spans="1:11" x14ac:dyDescent="0.25">
      <c r="A1420" s="1" t="s">
        <v>383</v>
      </c>
      <c r="B1420" s="1" t="s">
        <v>3311</v>
      </c>
      <c r="C1420" s="1" t="s">
        <v>385</v>
      </c>
      <c r="D1420" s="1">
        <v>66.95</v>
      </c>
      <c r="E1420" s="1" t="s">
        <v>3312</v>
      </c>
      <c r="F1420" s="1">
        <v>10</v>
      </c>
      <c r="G1420" s="1" t="s">
        <v>3313</v>
      </c>
      <c r="H1420" s="1">
        <v>6</v>
      </c>
      <c r="I1420" s="1" t="s">
        <v>3314</v>
      </c>
      <c r="J1420" s="2" t="s">
        <v>1101</v>
      </c>
      <c r="K1420" s="8" t="s">
        <v>7208</v>
      </c>
    </row>
    <row r="1421" spans="1:11" x14ac:dyDescent="0.25">
      <c r="A1421" s="3" t="s">
        <v>23</v>
      </c>
      <c r="B1421" s="3" t="s">
        <v>195</v>
      </c>
      <c r="C1421" s="3" t="s">
        <v>12</v>
      </c>
      <c r="D1421" s="3">
        <v>66.989999999999995</v>
      </c>
      <c r="E1421" s="3" t="s">
        <v>196</v>
      </c>
      <c r="F1421" s="3">
        <v>10</v>
      </c>
      <c r="G1421" s="3" t="s">
        <v>197</v>
      </c>
      <c r="H1421" s="3">
        <v>3</v>
      </c>
      <c r="I1421" s="3" t="s">
        <v>198</v>
      </c>
      <c r="J1421" s="4" t="s">
        <v>199</v>
      </c>
      <c r="K1421" s="8" t="s">
        <v>7208</v>
      </c>
    </row>
    <row r="1422" spans="1:11" x14ac:dyDescent="0.25">
      <c r="A1422" s="3" t="s">
        <v>71</v>
      </c>
      <c r="B1422" s="3" t="s">
        <v>2911</v>
      </c>
      <c r="C1422" s="3" t="s">
        <v>12</v>
      </c>
      <c r="D1422" s="3">
        <v>67.489999999999995</v>
      </c>
      <c r="E1422" s="3" t="s">
        <v>2912</v>
      </c>
      <c r="F1422" s="3">
        <v>10</v>
      </c>
      <c r="G1422" s="3" t="s">
        <v>1443</v>
      </c>
      <c r="H1422" s="3">
        <v>38</v>
      </c>
      <c r="I1422" s="3" t="s">
        <v>2913</v>
      </c>
      <c r="J1422" s="4" t="s">
        <v>318</v>
      </c>
      <c r="K1422" s="8" t="s">
        <v>7208</v>
      </c>
    </row>
    <row r="1423" spans="1:11" x14ac:dyDescent="0.25">
      <c r="A1423" s="3" t="s">
        <v>599</v>
      </c>
      <c r="B1423" s="3" t="s">
        <v>1115</v>
      </c>
      <c r="C1423" s="3" t="s">
        <v>1116</v>
      </c>
      <c r="D1423" s="3">
        <v>67.5</v>
      </c>
      <c r="E1423" s="3" t="s">
        <v>1117</v>
      </c>
      <c r="F1423" s="3">
        <v>10</v>
      </c>
      <c r="G1423" s="3" t="s">
        <v>709</v>
      </c>
      <c r="H1423" s="3">
        <v>12</v>
      </c>
      <c r="I1423" s="3" t="s">
        <v>39</v>
      </c>
      <c r="J1423" s="4" t="s">
        <v>1118</v>
      </c>
      <c r="K1423" s="8" t="s">
        <v>7208</v>
      </c>
    </row>
    <row r="1424" spans="1:11" x14ac:dyDescent="0.25">
      <c r="A1424" s="3" t="s">
        <v>1824</v>
      </c>
      <c r="B1424" s="3" t="s">
        <v>2407</v>
      </c>
      <c r="C1424" s="3" t="s">
        <v>55</v>
      </c>
      <c r="D1424" s="3">
        <v>67.989999999999995</v>
      </c>
      <c r="E1424" s="3" t="s">
        <v>2408</v>
      </c>
      <c r="F1424" s="3">
        <v>10</v>
      </c>
      <c r="G1424" s="3" t="s">
        <v>343</v>
      </c>
      <c r="H1424" s="3">
        <v>110</v>
      </c>
      <c r="I1424" s="3" t="s">
        <v>2409</v>
      </c>
      <c r="J1424" s="4" t="s">
        <v>318</v>
      </c>
      <c r="K1424" s="8" t="s">
        <v>7208</v>
      </c>
    </row>
    <row r="1425" spans="1:11" x14ac:dyDescent="0.25">
      <c r="A1425" s="9" t="s">
        <v>23</v>
      </c>
      <c r="B1425" s="9" t="s">
        <v>6611</v>
      </c>
      <c r="C1425" s="9" t="s">
        <v>55</v>
      </c>
      <c r="D1425" s="9">
        <v>68.55</v>
      </c>
      <c r="E1425" s="9" t="s">
        <v>6612</v>
      </c>
      <c r="F1425" s="9">
        <v>10</v>
      </c>
      <c r="G1425" s="9" t="s">
        <v>6613</v>
      </c>
      <c r="H1425" s="9">
        <v>65</v>
      </c>
      <c r="I1425" s="9" t="s">
        <v>6614</v>
      </c>
      <c r="J1425" s="10" t="s">
        <v>797</v>
      </c>
      <c r="K1425" s="13" t="s">
        <v>7209</v>
      </c>
    </row>
    <row r="1426" spans="1:11" x14ac:dyDescent="0.25">
      <c r="A1426" s="11" t="s">
        <v>535</v>
      </c>
      <c r="B1426" s="11" t="s">
        <v>6872</v>
      </c>
      <c r="C1426" s="11" t="s">
        <v>55</v>
      </c>
      <c r="D1426" s="11">
        <v>68.72</v>
      </c>
      <c r="E1426" s="11" t="s">
        <v>6873</v>
      </c>
      <c r="F1426" s="11">
        <v>10</v>
      </c>
      <c r="G1426" s="11" t="s">
        <v>6874</v>
      </c>
      <c r="H1426" s="11">
        <v>55</v>
      </c>
      <c r="I1426" s="11" t="s">
        <v>6875</v>
      </c>
      <c r="J1426" s="12" t="s">
        <v>6876</v>
      </c>
      <c r="K1426" s="13" t="s">
        <v>7209</v>
      </c>
    </row>
    <row r="1427" spans="1:11" x14ac:dyDescent="0.25">
      <c r="A1427" s="11" t="s">
        <v>117</v>
      </c>
      <c r="B1427" s="11" t="s">
        <v>4810</v>
      </c>
      <c r="C1427" s="11" t="s">
        <v>104</v>
      </c>
      <c r="D1427" s="11">
        <v>69.02</v>
      </c>
      <c r="E1427" s="11" t="s">
        <v>4811</v>
      </c>
      <c r="F1427" s="11">
        <v>10</v>
      </c>
      <c r="G1427" s="11" t="s">
        <v>1099</v>
      </c>
      <c r="H1427" s="11">
        <v>370</v>
      </c>
      <c r="I1427" s="11" t="s">
        <v>4812</v>
      </c>
      <c r="J1427" s="12" t="s">
        <v>96</v>
      </c>
      <c r="K1427" s="13" t="s">
        <v>7209</v>
      </c>
    </row>
    <row r="1428" spans="1:11" x14ac:dyDescent="0.25">
      <c r="A1428" s="3" t="s">
        <v>2483</v>
      </c>
      <c r="B1428" s="3" t="s">
        <v>2484</v>
      </c>
      <c r="C1428" s="3" t="s">
        <v>12</v>
      </c>
      <c r="D1428" s="3">
        <v>69.58</v>
      </c>
      <c r="E1428" s="3" t="s">
        <v>2485</v>
      </c>
      <c r="F1428" s="3">
        <v>10</v>
      </c>
      <c r="G1428" s="3" t="s">
        <v>1911</v>
      </c>
      <c r="H1428" s="3">
        <v>104</v>
      </c>
      <c r="I1428" s="3" t="s">
        <v>2486</v>
      </c>
      <c r="J1428" s="4" t="s">
        <v>177</v>
      </c>
      <c r="K1428" s="8" t="s">
        <v>7208</v>
      </c>
    </row>
    <row r="1429" spans="1:11" x14ac:dyDescent="0.25">
      <c r="A1429" s="9" t="s">
        <v>47</v>
      </c>
      <c r="B1429" s="9" t="s">
        <v>4286</v>
      </c>
      <c r="C1429" s="9" t="s">
        <v>12</v>
      </c>
      <c r="D1429" s="9">
        <v>69.989999999999995</v>
      </c>
      <c r="E1429" s="9" t="s">
        <v>1694</v>
      </c>
      <c r="F1429" s="9">
        <v>10</v>
      </c>
      <c r="G1429" s="9" t="s">
        <v>3894</v>
      </c>
      <c r="H1429" s="9">
        <v>157</v>
      </c>
      <c r="I1429" s="9" t="s">
        <v>4287</v>
      </c>
      <c r="J1429" s="10" t="s">
        <v>4288</v>
      </c>
      <c r="K1429" s="13" t="s">
        <v>7209</v>
      </c>
    </row>
    <row r="1430" spans="1:11" x14ac:dyDescent="0.25">
      <c r="A1430" s="11" t="s">
        <v>29</v>
      </c>
      <c r="B1430" s="11" t="s">
        <v>6076</v>
      </c>
      <c r="C1430" s="11" t="s">
        <v>12</v>
      </c>
      <c r="D1430" s="11">
        <v>69.989999999999995</v>
      </c>
      <c r="E1430" s="11" t="s">
        <v>1694</v>
      </c>
      <c r="F1430" s="11">
        <v>10</v>
      </c>
      <c r="G1430" s="11" t="s">
        <v>1712</v>
      </c>
      <c r="H1430" s="11">
        <v>49</v>
      </c>
      <c r="I1430" s="11" t="s">
        <v>6077</v>
      </c>
      <c r="J1430" s="12" t="s">
        <v>3096</v>
      </c>
      <c r="K1430" s="13" t="s">
        <v>7209</v>
      </c>
    </row>
    <row r="1431" spans="1:11" x14ac:dyDescent="0.25">
      <c r="A1431" s="11" t="s">
        <v>1829</v>
      </c>
      <c r="B1431" s="11" t="s">
        <v>6834</v>
      </c>
      <c r="C1431" s="11" t="s">
        <v>12</v>
      </c>
      <c r="D1431" s="11">
        <v>69.989999999999995</v>
      </c>
      <c r="E1431" s="11" t="s">
        <v>1083</v>
      </c>
      <c r="F1431" s="11">
        <v>10</v>
      </c>
      <c r="G1431" s="11" t="s">
        <v>1552</v>
      </c>
      <c r="H1431" s="11">
        <v>13</v>
      </c>
      <c r="I1431" s="11" t="s">
        <v>6835</v>
      </c>
      <c r="J1431" s="12" t="s">
        <v>335</v>
      </c>
      <c r="K1431" s="13" t="s">
        <v>7209</v>
      </c>
    </row>
    <row r="1432" spans="1:11" x14ac:dyDescent="0.25">
      <c r="A1432" s="9" t="s">
        <v>135</v>
      </c>
      <c r="B1432" s="9" t="s">
        <v>6892</v>
      </c>
      <c r="C1432" s="9" t="s">
        <v>6893</v>
      </c>
      <c r="D1432" s="9">
        <v>7.19</v>
      </c>
      <c r="E1432" s="9" t="s">
        <v>6894</v>
      </c>
      <c r="F1432" s="9">
        <v>10</v>
      </c>
      <c r="G1432" s="9" t="s">
        <v>1070</v>
      </c>
      <c r="H1432" s="9">
        <v>131</v>
      </c>
      <c r="I1432" s="9" t="s">
        <v>6895</v>
      </c>
      <c r="J1432" s="10" t="s">
        <v>285</v>
      </c>
      <c r="K1432" s="13" t="s">
        <v>7209</v>
      </c>
    </row>
    <row r="1433" spans="1:11" x14ac:dyDescent="0.25">
      <c r="A1433" s="1" t="s">
        <v>65</v>
      </c>
      <c r="B1433" s="1" t="s">
        <v>3455</v>
      </c>
      <c r="C1433" s="1" t="s">
        <v>510</v>
      </c>
      <c r="D1433" s="1">
        <v>7.2</v>
      </c>
      <c r="E1433" s="1" t="s">
        <v>3456</v>
      </c>
      <c r="F1433" s="1">
        <v>10</v>
      </c>
      <c r="G1433" s="1" t="s">
        <v>269</v>
      </c>
      <c r="H1433" s="1">
        <v>128</v>
      </c>
      <c r="I1433" s="1" t="s">
        <v>3457</v>
      </c>
      <c r="J1433" s="2" t="s">
        <v>3458</v>
      </c>
      <c r="K1433" s="8" t="s">
        <v>7208</v>
      </c>
    </row>
    <row r="1434" spans="1:11" x14ac:dyDescent="0.25">
      <c r="A1434" s="11" t="s">
        <v>6106</v>
      </c>
      <c r="B1434" s="11" t="s">
        <v>6107</v>
      </c>
      <c r="C1434" s="11" t="s">
        <v>55</v>
      </c>
      <c r="D1434" s="11">
        <v>7.28</v>
      </c>
      <c r="E1434" s="11" t="s">
        <v>6108</v>
      </c>
      <c r="F1434" s="11">
        <v>10</v>
      </c>
      <c r="G1434" s="11" t="s">
        <v>6109</v>
      </c>
      <c r="H1434" s="11">
        <v>149</v>
      </c>
      <c r="I1434" s="11" t="s">
        <v>6110</v>
      </c>
      <c r="J1434" s="12" t="s">
        <v>318</v>
      </c>
      <c r="K1434" s="13" t="s">
        <v>7209</v>
      </c>
    </row>
    <row r="1435" spans="1:11" x14ac:dyDescent="0.25">
      <c r="A1435" s="1" t="s">
        <v>71</v>
      </c>
      <c r="B1435" s="1" t="s">
        <v>2907</v>
      </c>
      <c r="C1435" s="1" t="s">
        <v>12</v>
      </c>
      <c r="D1435" s="1">
        <v>7.5</v>
      </c>
      <c r="E1435" s="1" t="s">
        <v>2908</v>
      </c>
      <c r="F1435" s="1">
        <v>10</v>
      </c>
      <c r="G1435" s="1" t="s">
        <v>2909</v>
      </c>
      <c r="H1435" s="1">
        <v>171</v>
      </c>
      <c r="I1435" s="1" t="s">
        <v>2910</v>
      </c>
      <c r="J1435" s="2" t="s">
        <v>122</v>
      </c>
      <c r="K1435" s="8" t="s">
        <v>7208</v>
      </c>
    </row>
    <row r="1436" spans="1:11" x14ac:dyDescent="0.25">
      <c r="A1436" s="11" t="s">
        <v>117</v>
      </c>
      <c r="B1436" s="11" t="s">
        <v>6323</v>
      </c>
      <c r="C1436" s="11" t="s">
        <v>4406</v>
      </c>
      <c r="D1436" s="11">
        <v>7.5</v>
      </c>
      <c r="E1436" s="11" t="s">
        <v>2908</v>
      </c>
      <c r="F1436" s="11">
        <v>10</v>
      </c>
      <c r="G1436" s="11" t="s">
        <v>6324</v>
      </c>
      <c r="H1436" s="11">
        <v>115</v>
      </c>
      <c r="I1436" s="11" t="s">
        <v>6325</v>
      </c>
      <c r="J1436" s="12" t="s">
        <v>122</v>
      </c>
      <c r="K1436" s="13" t="s">
        <v>7209</v>
      </c>
    </row>
    <row r="1437" spans="1:11" x14ac:dyDescent="0.25">
      <c r="A1437" s="3" t="s">
        <v>599</v>
      </c>
      <c r="B1437" s="3" t="s">
        <v>1783</v>
      </c>
      <c r="C1437" s="3" t="s">
        <v>12</v>
      </c>
      <c r="D1437" s="3">
        <v>7.95</v>
      </c>
      <c r="E1437" s="3" t="s">
        <v>1784</v>
      </c>
      <c r="F1437" s="3">
        <v>10</v>
      </c>
      <c r="G1437" s="3" t="s">
        <v>1785</v>
      </c>
      <c r="H1437" s="3">
        <v>162</v>
      </c>
      <c r="I1437" s="3" t="s">
        <v>1786</v>
      </c>
      <c r="J1437" s="4" t="s">
        <v>1375</v>
      </c>
      <c r="K1437" s="8" t="s">
        <v>7208</v>
      </c>
    </row>
    <row r="1438" spans="1:11" x14ac:dyDescent="0.25">
      <c r="A1438" s="9" t="s">
        <v>3951</v>
      </c>
      <c r="B1438" s="9" t="s">
        <v>4863</v>
      </c>
      <c r="C1438" s="9" t="s">
        <v>510</v>
      </c>
      <c r="D1438" s="9">
        <v>7.96</v>
      </c>
      <c r="E1438" s="9" t="s">
        <v>4864</v>
      </c>
      <c r="F1438" s="9">
        <v>10</v>
      </c>
      <c r="G1438" s="9" t="s">
        <v>1443</v>
      </c>
      <c r="H1438" s="9">
        <v>38</v>
      </c>
      <c r="I1438" s="9" t="s">
        <v>4865</v>
      </c>
      <c r="J1438" s="10" t="s">
        <v>1123</v>
      </c>
      <c r="K1438" s="13" t="s">
        <v>7209</v>
      </c>
    </row>
    <row r="1439" spans="1:11" x14ac:dyDescent="0.25">
      <c r="A1439" s="3" t="s">
        <v>594</v>
      </c>
      <c r="B1439" s="3" t="s">
        <v>2104</v>
      </c>
      <c r="C1439" s="3" t="s">
        <v>510</v>
      </c>
      <c r="D1439" s="3">
        <v>7.99</v>
      </c>
      <c r="E1439" s="3" t="s">
        <v>2066</v>
      </c>
      <c r="F1439" s="3">
        <v>10</v>
      </c>
      <c r="G1439" s="3" t="s">
        <v>2105</v>
      </c>
      <c r="H1439" s="3">
        <v>73</v>
      </c>
      <c r="I1439" s="3" t="s">
        <v>39</v>
      </c>
      <c r="J1439" s="4" t="s">
        <v>1413</v>
      </c>
      <c r="K1439" s="8" t="s">
        <v>7208</v>
      </c>
    </row>
    <row r="1440" spans="1:11" x14ac:dyDescent="0.25">
      <c r="A1440" s="1" t="s">
        <v>238</v>
      </c>
      <c r="B1440" s="1" t="s">
        <v>647</v>
      </c>
      <c r="C1440" s="1" t="s">
        <v>12</v>
      </c>
      <c r="D1440" s="1">
        <v>7.99</v>
      </c>
      <c r="E1440" s="1" t="s">
        <v>648</v>
      </c>
      <c r="F1440" s="1">
        <v>10</v>
      </c>
      <c r="G1440" s="1" t="s">
        <v>649</v>
      </c>
      <c r="H1440" s="1">
        <v>333</v>
      </c>
      <c r="I1440" s="1" t="s">
        <v>650</v>
      </c>
      <c r="J1440" s="2" t="s">
        <v>651</v>
      </c>
      <c r="K1440" s="8" t="s">
        <v>7208</v>
      </c>
    </row>
    <row r="1441" spans="1:11" x14ac:dyDescent="0.25">
      <c r="A1441" s="9" t="s">
        <v>5256</v>
      </c>
      <c r="B1441" s="9" t="s">
        <v>6708</v>
      </c>
      <c r="C1441" s="9" t="s">
        <v>55</v>
      </c>
      <c r="D1441" s="9">
        <v>71.900000000000006</v>
      </c>
      <c r="E1441" s="9" t="s">
        <v>6709</v>
      </c>
      <c r="F1441" s="9">
        <v>10</v>
      </c>
      <c r="G1441" s="9" t="s">
        <v>6710</v>
      </c>
      <c r="H1441" s="9">
        <v>244</v>
      </c>
      <c r="I1441" s="9" t="s">
        <v>6711</v>
      </c>
      <c r="J1441" s="10" t="s">
        <v>524</v>
      </c>
      <c r="K1441" s="13" t="s">
        <v>7209</v>
      </c>
    </row>
    <row r="1442" spans="1:11" x14ac:dyDescent="0.25">
      <c r="A1442" s="9" t="s">
        <v>1190</v>
      </c>
      <c r="B1442" s="9" t="s">
        <v>5757</v>
      </c>
      <c r="C1442" s="9" t="s">
        <v>55</v>
      </c>
      <c r="D1442" s="9">
        <v>72.56</v>
      </c>
      <c r="E1442" s="9" t="s">
        <v>5758</v>
      </c>
      <c r="F1442" s="9">
        <v>10</v>
      </c>
      <c r="G1442" s="9" t="s">
        <v>5759</v>
      </c>
      <c r="H1442" s="9">
        <v>3171</v>
      </c>
      <c r="I1442" s="9" t="s">
        <v>5760</v>
      </c>
      <c r="J1442" s="10" t="s">
        <v>177</v>
      </c>
      <c r="K1442" s="13" t="s">
        <v>7209</v>
      </c>
    </row>
    <row r="1443" spans="1:11" x14ac:dyDescent="0.25">
      <c r="A1443" s="11" t="s">
        <v>162</v>
      </c>
      <c r="B1443" s="11" t="s">
        <v>6409</v>
      </c>
      <c r="C1443" s="11" t="s">
        <v>12</v>
      </c>
      <c r="D1443" s="11">
        <v>74.48</v>
      </c>
      <c r="E1443" s="11" t="s">
        <v>6410</v>
      </c>
      <c r="F1443" s="11">
        <v>10</v>
      </c>
      <c r="G1443" s="11" t="s">
        <v>6411</v>
      </c>
      <c r="H1443" s="11">
        <v>5</v>
      </c>
      <c r="I1443" s="11" t="s">
        <v>6412</v>
      </c>
      <c r="J1443" s="12" t="s">
        <v>524</v>
      </c>
      <c r="K1443" s="13" t="s">
        <v>7209</v>
      </c>
    </row>
    <row r="1444" spans="1:11" x14ac:dyDescent="0.25">
      <c r="A1444" s="11" t="s">
        <v>6020</v>
      </c>
      <c r="B1444" s="11" t="s">
        <v>6021</v>
      </c>
      <c r="C1444" s="11" t="s">
        <v>12</v>
      </c>
      <c r="D1444" s="11">
        <v>74.59</v>
      </c>
      <c r="E1444" s="11" t="s">
        <v>6022</v>
      </c>
      <c r="F1444" s="11">
        <v>10</v>
      </c>
      <c r="G1444" s="11" t="s">
        <v>133</v>
      </c>
      <c r="H1444" s="11">
        <v>1</v>
      </c>
      <c r="I1444" s="11" t="s">
        <v>6023</v>
      </c>
      <c r="J1444" s="12" t="s">
        <v>70</v>
      </c>
      <c r="K1444" s="13" t="s">
        <v>7209</v>
      </c>
    </row>
    <row r="1445" spans="1:11" x14ac:dyDescent="0.25">
      <c r="A1445" s="1" t="s">
        <v>599</v>
      </c>
      <c r="B1445" s="1" t="s">
        <v>3367</v>
      </c>
      <c r="C1445" s="1" t="s">
        <v>12</v>
      </c>
      <c r="D1445" s="1">
        <v>74.989999999999995</v>
      </c>
      <c r="E1445" s="1" t="s">
        <v>2033</v>
      </c>
      <c r="F1445" s="1">
        <v>10</v>
      </c>
      <c r="G1445" s="1" t="s">
        <v>3368</v>
      </c>
      <c r="H1445" s="1">
        <v>160</v>
      </c>
      <c r="I1445" s="1" t="s">
        <v>3369</v>
      </c>
      <c r="J1445" s="2" t="s">
        <v>318</v>
      </c>
      <c r="K1445" s="8" t="s">
        <v>7208</v>
      </c>
    </row>
    <row r="1446" spans="1:11" x14ac:dyDescent="0.25">
      <c r="A1446" s="9" t="s">
        <v>1829</v>
      </c>
      <c r="B1446" s="9" t="s">
        <v>6558</v>
      </c>
      <c r="C1446" s="9" t="s">
        <v>12</v>
      </c>
      <c r="D1446" s="9">
        <v>74.989999999999995</v>
      </c>
      <c r="E1446" s="9" t="s">
        <v>3515</v>
      </c>
      <c r="F1446" s="9">
        <v>10</v>
      </c>
      <c r="G1446" s="9" t="s">
        <v>6559</v>
      </c>
      <c r="H1446" s="9">
        <v>23</v>
      </c>
      <c r="I1446" s="9" t="s">
        <v>6560</v>
      </c>
      <c r="J1446" s="10" t="s">
        <v>1641</v>
      </c>
      <c r="K1446" s="13" t="s">
        <v>7209</v>
      </c>
    </row>
    <row r="1447" spans="1:11" x14ac:dyDescent="0.25">
      <c r="A1447" s="3" t="s">
        <v>108</v>
      </c>
      <c r="B1447" s="3" t="s">
        <v>3514</v>
      </c>
      <c r="C1447" s="3" t="s">
        <v>55</v>
      </c>
      <c r="D1447" s="3">
        <v>74.989999999999995</v>
      </c>
      <c r="E1447" s="3" t="s">
        <v>3515</v>
      </c>
      <c r="F1447" s="3">
        <v>10</v>
      </c>
      <c r="G1447" s="3" t="s">
        <v>3516</v>
      </c>
      <c r="H1447" s="3">
        <v>13</v>
      </c>
      <c r="I1447" s="3" t="s">
        <v>3517</v>
      </c>
      <c r="J1447" s="4" t="s">
        <v>524</v>
      </c>
      <c r="K1447" s="8" t="s">
        <v>7208</v>
      </c>
    </row>
    <row r="1448" spans="1:11" x14ac:dyDescent="0.25">
      <c r="A1448" s="9" t="s">
        <v>5256</v>
      </c>
      <c r="B1448" s="9" t="s">
        <v>7043</v>
      </c>
      <c r="C1448" s="9" t="s">
        <v>510</v>
      </c>
      <c r="D1448" s="9">
        <v>74.989999999999995</v>
      </c>
      <c r="E1448" s="9" t="s">
        <v>3515</v>
      </c>
      <c r="F1448" s="9">
        <v>10</v>
      </c>
      <c r="G1448" s="9" t="s">
        <v>7044</v>
      </c>
      <c r="H1448" s="9">
        <v>82</v>
      </c>
      <c r="I1448" s="9" t="s">
        <v>7045</v>
      </c>
      <c r="J1448" s="10" t="s">
        <v>524</v>
      </c>
      <c r="K1448" s="13" t="s">
        <v>7209</v>
      </c>
    </row>
    <row r="1449" spans="1:11" x14ac:dyDescent="0.25">
      <c r="A1449" s="11" t="s">
        <v>319</v>
      </c>
      <c r="B1449" s="11" t="s">
        <v>6081</v>
      </c>
      <c r="C1449" s="11" t="s">
        <v>12</v>
      </c>
      <c r="D1449" s="11">
        <v>75.650000000000006</v>
      </c>
      <c r="E1449" s="11" t="s">
        <v>6082</v>
      </c>
      <c r="F1449" s="11">
        <v>10</v>
      </c>
      <c r="G1449" s="11" t="s">
        <v>1358</v>
      </c>
      <c r="H1449" s="11">
        <v>16</v>
      </c>
      <c r="I1449" s="11" t="s">
        <v>6083</v>
      </c>
      <c r="J1449" s="12" t="s">
        <v>177</v>
      </c>
      <c r="K1449" s="13" t="s">
        <v>7209</v>
      </c>
    </row>
    <row r="1450" spans="1:11" x14ac:dyDescent="0.25">
      <c r="A1450" s="11" t="s">
        <v>117</v>
      </c>
      <c r="B1450" s="11" t="s">
        <v>6260</v>
      </c>
      <c r="C1450" s="11" t="s">
        <v>104</v>
      </c>
      <c r="D1450" s="11">
        <v>75.95</v>
      </c>
      <c r="E1450" s="11" t="s">
        <v>6261</v>
      </c>
      <c r="F1450" s="11">
        <v>10</v>
      </c>
      <c r="G1450" s="11" t="s">
        <v>1096</v>
      </c>
      <c r="H1450" s="11">
        <v>3</v>
      </c>
      <c r="I1450" s="11" t="s">
        <v>6262</v>
      </c>
      <c r="J1450" s="12" t="s">
        <v>96</v>
      </c>
      <c r="K1450" s="13" t="s">
        <v>7209</v>
      </c>
    </row>
    <row r="1451" spans="1:11" x14ac:dyDescent="0.25">
      <c r="A1451" s="9" t="s">
        <v>71</v>
      </c>
      <c r="B1451" s="9" t="s">
        <v>5876</v>
      </c>
      <c r="C1451" s="9" t="s">
        <v>55</v>
      </c>
      <c r="D1451" s="9">
        <v>75.989999999999995</v>
      </c>
      <c r="E1451" s="9" t="s">
        <v>5877</v>
      </c>
      <c r="F1451" s="9">
        <v>10</v>
      </c>
      <c r="G1451" s="9" t="s">
        <v>338</v>
      </c>
      <c r="H1451" s="9">
        <v>19</v>
      </c>
      <c r="I1451" s="9" t="s">
        <v>5878</v>
      </c>
      <c r="J1451" s="10" t="s">
        <v>5603</v>
      </c>
      <c r="K1451" s="13" t="s">
        <v>7209</v>
      </c>
    </row>
    <row r="1452" spans="1:11" x14ac:dyDescent="0.25">
      <c r="A1452" s="3" t="s">
        <v>2059</v>
      </c>
      <c r="B1452" s="3" t="s">
        <v>2060</v>
      </c>
      <c r="C1452" s="3" t="s">
        <v>12</v>
      </c>
      <c r="D1452" s="3">
        <v>76.5</v>
      </c>
      <c r="E1452" s="3" t="s">
        <v>2061</v>
      </c>
      <c r="F1452" s="3">
        <v>10</v>
      </c>
      <c r="G1452" s="3" t="s">
        <v>605</v>
      </c>
      <c r="H1452" s="3">
        <v>2</v>
      </c>
      <c r="I1452" s="3" t="s">
        <v>2062</v>
      </c>
      <c r="J1452" s="4" t="s">
        <v>2063</v>
      </c>
      <c r="K1452" s="8" t="s">
        <v>7208</v>
      </c>
    </row>
    <row r="1453" spans="1:11" x14ac:dyDescent="0.25">
      <c r="A1453" s="9" t="s">
        <v>4562</v>
      </c>
      <c r="B1453" s="9" t="s">
        <v>7085</v>
      </c>
      <c r="C1453" s="9" t="s">
        <v>1970</v>
      </c>
      <c r="D1453" s="9">
        <v>76.650000000000006</v>
      </c>
      <c r="E1453" s="9" t="s">
        <v>7086</v>
      </c>
      <c r="F1453" s="9">
        <v>10</v>
      </c>
      <c r="G1453" s="9" t="s">
        <v>942</v>
      </c>
      <c r="H1453" s="9">
        <v>30</v>
      </c>
      <c r="I1453" s="9" t="s">
        <v>7087</v>
      </c>
      <c r="J1453" s="10" t="s">
        <v>96</v>
      </c>
      <c r="K1453" s="13" t="s">
        <v>7209</v>
      </c>
    </row>
    <row r="1454" spans="1:11" x14ac:dyDescent="0.25">
      <c r="A1454" s="9" t="s">
        <v>313</v>
      </c>
      <c r="B1454" s="9" t="s">
        <v>6501</v>
      </c>
      <c r="C1454" s="9" t="s">
        <v>55</v>
      </c>
      <c r="D1454" s="9">
        <v>76.989999999999995</v>
      </c>
      <c r="E1454" s="9" t="s">
        <v>1256</v>
      </c>
      <c r="F1454" s="9">
        <v>10</v>
      </c>
      <c r="G1454" s="9" t="s">
        <v>6502</v>
      </c>
      <c r="H1454" s="9">
        <v>33</v>
      </c>
      <c r="I1454" s="9" t="s">
        <v>6503</v>
      </c>
      <c r="J1454" s="10" t="s">
        <v>524</v>
      </c>
      <c r="K1454" s="13" t="s">
        <v>7209</v>
      </c>
    </row>
    <row r="1455" spans="1:11" x14ac:dyDescent="0.25">
      <c r="A1455" s="11" t="s">
        <v>4018</v>
      </c>
      <c r="B1455" s="11" t="s">
        <v>5021</v>
      </c>
      <c r="C1455" s="11" t="s">
        <v>12</v>
      </c>
      <c r="D1455" s="11">
        <v>78.989999999999995</v>
      </c>
      <c r="E1455" s="11" t="s">
        <v>5022</v>
      </c>
      <c r="F1455" s="11">
        <v>10</v>
      </c>
      <c r="G1455" s="11" t="s">
        <v>5023</v>
      </c>
      <c r="H1455" s="11">
        <v>142</v>
      </c>
      <c r="I1455" s="11" t="s">
        <v>5024</v>
      </c>
      <c r="J1455" s="12" t="s">
        <v>318</v>
      </c>
      <c r="K1455" s="13" t="s">
        <v>7209</v>
      </c>
    </row>
    <row r="1456" spans="1:11" x14ac:dyDescent="0.25">
      <c r="A1456" s="11" t="s">
        <v>525</v>
      </c>
      <c r="B1456" s="11" t="s">
        <v>5237</v>
      </c>
      <c r="C1456" s="11" t="s">
        <v>12</v>
      </c>
      <c r="D1456" s="11">
        <v>78.989999999999995</v>
      </c>
      <c r="E1456" s="11" t="s">
        <v>2071</v>
      </c>
      <c r="F1456" s="11">
        <v>10</v>
      </c>
      <c r="G1456" s="11" t="s">
        <v>5238</v>
      </c>
      <c r="H1456" s="11">
        <v>743</v>
      </c>
      <c r="I1456" s="11" t="s">
        <v>5239</v>
      </c>
      <c r="J1456" s="12" t="s">
        <v>177</v>
      </c>
      <c r="K1456" s="13" t="s">
        <v>7209</v>
      </c>
    </row>
    <row r="1457" spans="1:11" x14ac:dyDescent="0.25">
      <c r="A1457" s="3" t="s">
        <v>29</v>
      </c>
      <c r="B1457" s="3" t="s">
        <v>2070</v>
      </c>
      <c r="C1457" s="3" t="s">
        <v>12</v>
      </c>
      <c r="D1457" s="3">
        <v>78.989999999999995</v>
      </c>
      <c r="E1457" s="3" t="s">
        <v>2071</v>
      </c>
      <c r="F1457" s="3">
        <v>10</v>
      </c>
      <c r="G1457" s="3" t="s">
        <v>2072</v>
      </c>
      <c r="H1457" s="3">
        <v>7</v>
      </c>
      <c r="I1457" s="3" t="s">
        <v>2073</v>
      </c>
      <c r="J1457" s="4" t="s">
        <v>46</v>
      </c>
      <c r="K1457" s="8" t="s">
        <v>7208</v>
      </c>
    </row>
    <row r="1458" spans="1:11" x14ac:dyDescent="0.25">
      <c r="A1458" s="11" t="s">
        <v>520</v>
      </c>
      <c r="B1458" s="11" t="s">
        <v>6349</v>
      </c>
      <c r="C1458" s="11" t="s">
        <v>55</v>
      </c>
      <c r="D1458" s="11">
        <v>78.989999999999995</v>
      </c>
      <c r="E1458" s="11" t="s">
        <v>2071</v>
      </c>
      <c r="F1458" s="11">
        <v>10</v>
      </c>
      <c r="G1458" s="11" t="s">
        <v>3184</v>
      </c>
      <c r="H1458" s="11">
        <v>27</v>
      </c>
      <c r="I1458" s="11" t="s">
        <v>6350</v>
      </c>
      <c r="J1458" s="12" t="s">
        <v>6351</v>
      </c>
      <c r="K1458" s="13" t="s">
        <v>7209</v>
      </c>
    </row>
    <row r="1459" spans="1:11" x14ac:dyDescent="0.25">
      <c r="A1459" s="3" t="s">
        <v>41</v>
      </c>
      <c r="B1459" s="3" t="s">
        <v>1133</v>
      </c>
      <c r="C1459" s="3" t="s">
        <v>12</v>
      </c>
      <c r="D1459" s="3">
        <v>79.72</v>
      </c>
      <c r="E1459" s="3" t="s">
        <v>1134</v>
      </c>
      <c r="F1459" s="3">
        <v>10</v>
      </c>
      <c r="G1459" s="3" t="s">
        <v>1135</v>
      </c>
      <c r="H1459" s="3">
        <v>334</v>
      </c>
      <c r="I1459" s="3" t="s">
        <v>1136</v>
      </c>
      <c r="J1459" s="4" t="s">
        <v>524</v>
      </c>
      <c r="K1459" s="8" t="s">
        <v>7208</v>
      </c>
    </row>
    <row r="1460" spans="1:11" x14ac:dyDescent="0.25">
      <c r="A1460" s="3" t="s">
        <v>383</v>
      </c>
      <c r="B1460" s="3" t="s">
        <v>773</v>
      </c>
      <c r="C1460" s="3" t="s">
        <v>385</v>
      </c>
      <c r="D1460" s="3">
        <v>79.989999999999995</v>
      </c>
      <c r="E1460" s="3" t="s">
        <v>19</v>
      </c>
      <c r="F1460" s="3">
        <v>10</v>
      </c>
      <c r="G1460" s="3" t="s">
        <v>774</v>
      </c>
      <c r="H1460" s="3">
        <v>15</v>
      </c>
      <c r="I1460" s="3" t="s">
        <v>775</v>
      </c>
      <c r="J1460" s="4" t="s">
        <v>571</v>
      </c>
      <c r="K1460" s="8" t="s">
        <v>7208</v>
      </c>
    </row>
    <row r="1461" spans="1:11" x14ac:dyDescent="0.25">
      <c r="A1461" s="1" t="s">
        <v>319</v>
      </c>
      <c r="B1461" s="1" t="s">
        <v>963</v>
      </c>
      <c r="C1461" s="1" t="s">
        <v>964</v>
      </c>
      <c r="D1461" s="1">
        <v>79.989999999999995</v>
      </c>
      <c r="E1461" s="1" t="s">
        <v>19</v>
      </c>
      <c r="F1461" s="1">
        <v>10</v>
      </c>
      <c r="G1461" s="1" t="s">
        <v>965</v>
      </c>
      <c r="H1461" s="1">
        <v>7</v>
      </c>
      <c r="I1461" s="1" t="s">
        <v>966</v>
      </c>
      <c r="J1461" s="2" t="s">
        <v>967</v>
      </c>
      <c r="K1461" s="8" t="s">
        <v>7208</v>
      </c>
    </row>
    <row r="1462" spans="1:11" x14ac:dyDescent="0.25">
      <c r="A1462" s="9" t="s">
        <v>4095</v>
      </c>
      <c r="B1462" s="9" t="s">
        <v>5601</v>
      </c>
      <c r="C1462" s="9" t="s">
        <v>12</v>
      </c>
      <c r="D1462" s="9">
        <v>79.989999999999995</v>
      </c>
      <c r="E1462" s="9" t="s">
        <v>4282</v>
      </c>
      <c r="F1462" s="9">
        <v>10</v>
      </c>
      <c r="G1462" s="9" t="s">
        <v>440</v>
      </c>
      <c r="H1462" s="9">
        <v>17</v>
      </c>
      <c r="I1462" s="9" t="s">
        <v>5602</v>
      </c>
      <c r="J1462" s="10" t="s">
        <v>5603</v>
      </c>
      <c r="K1462" s="13" t="s">
        <v>7209</v>
      </c>
    </row>
    <row r="1463" spans="1:11" x14ac:dyDescent="0.25">
      <c r="A1463" s="11" t="s">
        <v>520</v>
      </c>
      <c r="B1463" s="11" t="s">
        <v>4281</v>
      </c>
      <c r="C1463" s="11" t="s">
        <v>55</v>
      </c>
      <c r="D1463" s="11">
        <v>79.989999999999995</v>
      </c>
      <c r="E1463" s="11" t="s">
        <v>4282</v>
      </c>
      <c r="F1463" s="11">
        <v>10</v>
      </c>
      <c r="G1463" s="11" t="s">
        <v>4283</v>
      </c>
      <c r="H1463" s="11">
        <v>316</v>
      </c>
      <c r="I1463" s="11" t="s">
        <v>4284</v>
      </c>
      <c r="J1463" s="12" t="s">
        <v>4285</v>
      </c>
      <c r="K1463" s="13" t="s">
        <v>7209</v>
      </c>
    </row>
    <row r="1464" spans="1:11" x14ac:dyDescent="0.25">
      <c r="A1464" s="3" t="s">
        <v>2964</v>
      </c>
      <c r="B1464" s="3" t="s">
        <v>2965</v>
      </c>
      <c r="C1464" s="3" t="s">
        <v>12</v>
      </c>
      <c r="D1464" s="3">
        <v>8</v>
      </c>
      <c r="E1464" s="3" t="s">
        <v>2966</v>
      </c>
      <c r="F1464" s="3">
        <v>10</v>
      </c>
      <c r="G1464" s="3" t="s">
        <v>2123</v>
      </c>
      <c r="H1464" s="3">
        <v>34</v>
      </c>
      <c r="I1464" s="3" t="s">
        <v>2967</v>
      </c>
      <c r="J1464" s="4" t="s">
        <v>122</v>
      </c>
      <c r="K1464" s="8" t="s">
        <v>7208</v>
      </c>
    </row>
    <row r="1465" spans="1:11" x14ac:dyDescent="0.25">
      <c r="A1465" s="11" t="s">
        <v>7025</v>
      </c>
      <c r="B1465" s="11" t="s">
        <v>7026</v>
      </c>
      <c r="C1465" s="11" t="s">
        <v>7027</v>
      </c>
      <c r="D1465" s="11">
        <v>8</v>
      </c>
      <c r="E1465" s="11" t="s">
        <v>7028</v>
      </c>
      <c r="F1465" s="11">
        <v>10</v>
      </c>
      <c r="G1465" s="11" t="s">
        <v>7029</v>
      </c>
      <c r="H1465" s="11">
        <v>1113</v>
      </c>
      <c r="I1465" s="11" t="s">
        <v>7030</v>
      </c>
      <c r="J1465" s="12" t="s">
        <v>2433</v>
      </c>
      <c r="K1465" s="13" t="s">
        <v>7209</v>
      </c>
    </row>
    <row r="1466" spans="1:11" x14ac:dyDescent="0.25">
      <c r="A1466" s="1" t="s">
        <v>3344</v>
      </c>
      <c r="B1466" s="1" t="s">
        <v>3345</v>
      </c>
      <c r="C1466" s="1" t="s">
        <v>510</v>
      </c>
      <c r="D1466" s="1">
        <v>8.34</v>
      </c>
      <c r="E1466" s="1" t="s">
        <v>3346</v>
      </c>
      <c r="F1466" s="1">
        <v>10</v>
      </c>
      <c r="G1466" s="1" t="s">
        <v>3347</v>
      </c>
      <c r="H1466" s="1">
        <v>409</v>
      </c>
      <c r="I1466" s="1" t="s">
        <v>3348</v>
      </c>
      <c r="J1466" s="2" t="s">
        <v>3349</v>
      </c>
      <c r="K1466" s="8" t="s">
        <v>7208</v>
      </c>
    </row>
    <row r="1467" spans="1:11" x14ac:dyDescent="0.25">
      <c r="A1467" s="9" t="s">
        <v>53</v>
      </c>
      <c r="B1467" s="9" t="s">
        <v>4699</v>
      </c>
      <c r="C1467" s="9" t="s">
        <v>55</v>
      </c>
      <c r="D1467" s="9">
        <v>8.84</v>
      </c>
      <c r="E1467" s="9" t="s">
        <v>4700</v>
      </c>
      <c r="F1467" s="9">
        <v>10</v>
      </c>
      <c r="G1467" s="9" t="s">
        <v>4701</v>
      </c>
      <c r="H1467" s="9">
        <v>9410</v>
      </c>
      <c r="I1467" s="9" t="s">
        <v>4702</v>
      </c>
      <c r="J1467" s="10" t="s">
        <v>177</v>
      </c>
      <c r="K1467" s="13" t="s">
        <v>7209</v>
      </c>
    </row>
    <row r="1468" spans="1:11" x14ac:dyDescent="0.25">
      <c r="A1468" s="9" t="s">
        <v>23</v>
      </c>
      <c r="B1468" s="9" t="s">
        <v>5909</v>
      </c>
      <c r="C1468" s="9" t="s">
        <v>55</v>
      </c>
      <c r="D1468" s="9">
        <v>8.8800000000000008</v>
      </c>
      <c r="E1468" s="9" t="s">
        <v>5910</v>
      </c>
      <c r="F1468" s="9">
        <v>10</v>
      </c>
      <c r="G1468" s="9" t="s">
        <v>1092</v>
      </c>
      <c r="H1468" s="9">
        <v>21</v>
      </c>
      <c r="I1468" s="9" t="s">
        <v>5911</v>
      </c>
      <c r="J1468" s="10" t="s">
        <v>5912</v>
      </c>
      <c r="K1468" s="13" t="s">
        <v>7209</v>
      </c>
    </row>
    <row r="1469" spans="1:11" x14ac:dyDescent="0.25">
      <c r="A1469" s="3" t="s">
        <v>238</v>
      </c>
      <c r="B1469" s="3" t="s">
        <v>1270</v>
      </c>
      <c r="C1469" s="3" t="s">
        <v>12</v>
      </c>
      <c r="D1469" s="3">
        <v>8.99</v>
      </c>
      <c r="E1469" s="3" t="s">
        <v>1271</v>
      </c>
      <c r="F1469" s="3">
        <v>10</v>
      </c>
      <c r="G1469" s="3" t="s">
        <v>1272</v>
      </c>
      <c r="H1469" s="3">
        <v>344</v>
      </c>
      <c r="I1469" s="3" t="s">
        <v>1273</v>
      </c>
      <c r="J1469" s="4" t="s">
        <v>1274</v>
      </c>
      <c r="K1469" s="8" t="s">
        <v>7208</v>
      </c>
    </row>
    <row r="1470" spans="1:11" x14ac:dyDescent="0.25">
      <c r="A1470" s="1" t="s">
        <v>135</v>
      </c>
      <c r="B1470" s="1" t="s">
        <v>3518</v>
      </c>
      <c r="C1470" s="1" t="s">
        <v>510</v>
      </c>
      <c r="D1470" s="1">
        <v>8.99</v>
      </c>
      <c r="E1470" s="1" t="s">
        <v>1271</v>
      </c>
      <c r="F1470" s="1">
        <v>10</v>
      </c>
      <c r="G1470" s="1" t="s">
        <v>3519</v>
      </c>
      <c r="H1470" s="1">
        <v>120</v>
      </c>
      <c r="I1470" s="1" t="s">
        <v>3520</v>
      </c>
      <c r="J1470" s="2" t="s">
        <v>3521</v>
      </c>
      <c r="K1470" s="8" t="s">
        <v>7208</v>
      </c>
    </row>
    <row r="1471" spans="1:11" x14ac:dyDescent="0.25">
      <c r="A1471" s="1" t="s">
        <v>152</v>
      </c>
      <c r="B1471" s="1" t="s">
        <v>3815</v>
      </c>
      <c r="C1471" s="1" t="s">
        <v>12</v>
      </c>
      <c r="D1471" s="1">
        <v>80</v>
      </c>
      <c r="E1471" s="1" t="s">
        <v>3816</v>
      </c>
      <c r="F1471" s="1">
        <v>10</v>
      </c>
      <c r="G1471" s="1" t="s">
        <v>605</v>
      </c>
      <c r="H1471" s="1">
        <v>2</v>
      </c>
      <c r="I1471" s="1" t="s">
        <v>39</v>
      </c>
      <c r="J1471" s="2" t="s">
        <v>3817</v>
      </c>
      <c r="K1471" s="8" t="s">
        <v>7208</v>
      </c>
    </row>
    <row r="1472" spans="1:11" x14ac:dyDescent="0.25">
      <c r="A1472" s="11" t="s">
        <v>1102</v>
      </c>
      <c r="B1472" s="11" t="s">
        <v>7126</v>
      </c>
      <c r="C1472" s="11" t="s">
        <v>12</v>
      </c>
      <c r="D1472" s="11">
        <v>80</v>
      </c>
      <c r="E1472" s="11" t="s">
        <v>7127</v>
      </c>
      <c r="F1472" s="11">
        <v>10</v>
      </c>
      <c r="G1472" s="11" t="s">
        <v>7128</v>
      </c>
      <c r="H1472" s="11">
        <v>197</v>
      </c>
      <c r="I1472" s="11" t="s">
        <v>7129</v>
      </c>
      <c r="J1472" s="12" t="s">
        <v>524</v>
      </c>
      <c r="K1472" s="13" t="s">
        <v>7209</v>
      </c>
    </row>
    <row r="1473" spans="1:11" x14ac:dyDescent="0.25">
      <c r="A1473" s="3" t="s">
        <v>212</v>
      </c>
      <c r="B1473" s="3" t="s">
        <v>2229</v>
      </c>
      <c r="C1473" s="3" t="s">
        <v>12</v>
      </c>
      <c r="D1473" s="3">
        <v>80.989999999999995</v>
      </c>
      <c r="E1473" s="3" t="s">
        <v>2230</v>
      </c>
      <c r="F1473" s="3">
        <v>10</v>
      </c>
      <c r="G1473" s="3" t="s">
        <v>1639</v>
      </c>
      <c r="H1473" s="3">
        <v>4</v>
      </c>
      <c r="I1473" s="3" t="s">
        <v>2231</v>
      </c>
      <c r="J1473" s="4" t="s">
        <v>1641</v>
      </c>
      <c r="K1473" s="8" t="s">
        <v>7208</v>
      </c>
    </row>
    <row r="1474" spans="1:11" x14ac:dyDescent="0.25">
      <c r="A1474" s="9" t="s">
        <v>1829</v>
      </c>
      <c r="B1474" s="9" t="s">
        <v>6453</v>
      </c>
      <c r="C1474" s="9" t="s">
        <v>212</v>
      </c>
      <c r="D1474" s="9">
        <v>82.99</v>
      </c>
      <c r="E1474" s="9" t="s">
        <v>6454</v>
      </c>
      <c r="F1474" s="9">
        <v>10</v>
      </c>
      <c r="G1474" s="9" t="s">
        <v>605</v>
      </c>
      <c r="H1474" s="9">
        <v>2</v>
      </c>
      <c r="I1474" s="9" t="s">
        <v>6455</v>
      </c>
      <c r="J1474" s="10" t="s">
        <v>70</v>
      </c>
      <c r="K1474" s="13" t="s">
        <v>7209</v>
      </c>
    </row>
    <row r="1475" spans="1:11" x14ac:dyDescent="0.25">
      <c r="A1475" s="9" t="s">
        <v>1624</v>
      </c>
      <c r="B1475" s="9" t="s">
        <v>3914</v>
      </c>
      <c r="C1475" s="9" t="s">
        <v>12</v>
      </c>
      <c r="D1475" s="9">
        <v>84.99</v>
      </c>
      <c r="E1475" s="9" t="s">
        <v>3915</v>
      </c>
      <c r="F1475" s="9">
        <v>10</v>
      </c>
      <c r="G1475" s="9" t="s">
        <v>3916</v>
      </c>
      <c r="H1475" s="9">
        <v>116</v>
      </c>
      <c r="I1475" s="9" t="s">
        <v>3917</v>
      </c>
      <c r="J1475" s="10" t="s">
        <v>3020</v>
      </c>
      <c r="K1475" s="13" t="s">
        <v>7209</v>
      </c>
    </row>
    <row r="1476" spans="1:11" x14ac:dyDescent="0.25">
      <c r="A1476" s="9" t="s">
        <v>525</v>
      </c>
      <c r="B1476" s="9" t="s">
        <v>6916</v>
      </c>
      <c r="C1476" s="9" t="s">
        <v>12</v>
      </c>
      <c r="D1476" s="9">
        <v>84.99</v>
      </c>
      <c r="E1476" s="9" t="s">
        <v>3915</v>
      </c>
      <c r="F1476" s="9">
        <v>10</v>
      </c>
      <c r="G1476" s="9" t="s">
        <v>620</v>
      </c>
      <c r="H1476" s="9">
        <v>8</v>
      </c>
      <c r="I1476" s="9" t="s">
        <v>6917</v>
      </c>
      <c r="J1476" s="10" t="s">
        <v>225</v>
      </c>
      <c r="K1476" s="13" t="s">
        <v>7209</v>
      </c>
    </row>
    <row r="1477" spans="1:11" x14ac:dyDescent="0.25">
      <c r="A1477" s="9" t="s">
        <v>1624</v>
      </c>
      <c r="B1477" s="9" t="s">
        <v>4741</v>
      </c>
      <c r="C1477" s="9" t="s">
        <v>55</v>
      </c>
      <c r="D1477" s="9">
        <v>84.99</v>
      </c>
      <c r="E1477" s="9" t="s">
        <v>3915</v>
      </c>
      <c r="F1477" s="9">
        <v>10</v>
      </c>
      <c r="G1477" s="9" t="s">
        <v>2490</v>
      </c>
      <c r="H1477" s="9">
        <v>51</v>
      </c>
      <c r="I1477" s="9" t="s">
        <v>4898</v>
      </c>
      <c r="J1477" s="10" t="s">
        <v>4899</v>
      </c>
      <c r="K1477" s="13" t="s">
        <v>7209</v>
      </c>
    </row>
    <row r="1478" spans="1:11" x14ac:dyDescent="0.25">
      <c r="A1478" s="11" t="s">
        <v>807</v>
      </c>
      <c r="B1478" s="11" t="s">
        <v>7008</v>
      </c>
      <c r="C1478" s="11" t="s">
        <v>12</v>
      </c>
      <c r="D1478" s="11">
        <v>85</v>
      </c>
      <c r="E1478" s="11" t="s">
        <v>3938</v>
      </c>
      <c r="F1478" s="11">
        <v>10</v>
      </c>
      <c r="G1478" s="11" t="s">
        <v>421</v>
      </c>
      <c r="H1478" s="11">
        <v>10</v>
      </c>
      <c r="I1478" s="11" t="s">
        <v>7009</v>
      </c>
      <c r="J1478" s="12" t="s">
        <v>285</v>
      </c>
      <c r="K1478" s="13" t="s">
        <v>7209</v>
      </c>
    </row>
    <row r="1479" spans="1:11" x14ac:dyDescent="0.25">
      <c r="A1479" s="11" t="s">
        <v>41</v>
      </c>
      <c r="B1479" s="11" t="s">
        <v>5125</v>
      </c>
      <c r="C1479" s="11" t="s">
        <v>12</v>
      </c>
      <c r="D1479" s="11">
        <v>86.72</v>
      </c>
      <c r="E1479" s="11" t="s">
        <v>5126</v>
      </c>
      <c r="F1479" s="11">
        <v>10</v>
      </c>
      <c r="G1479" s="11" t="s">
        <v>5127</v>
      </c>
      <c r="H1479" s="11">
        <v>1296</v>
      </c>
      <c r="I1479" s="11" t="s">
        <v>3202</v>
      </c>
      <c r="J1479" s="12" t="s">
        <v>177</v>
      </c>
      <c r="K1479" s="13" t="s">
        <v>7209</v>
      </c>
    </row>
    <row r="1480" spans="1:11" x14ac:dyDescent="0.25">
      <c r="A1480" s="3" t="s">
        <v>1227</v>
      </c>
      <c r="B1480" s="3" t="s">
        <v>1228</v>
      </c>
      <c r="C1480" s="3" t="s">
        <v>1229</v>
      </c>
      <c r="D1480" s="3">
        <v>86.99</v>
      </c>
      <c r="E1480" s="3" t="s">
        <v>1230</v>
      </c>
      <c r="F1480" s="3">
        <v>10</v>
      </c>
      <c r="G1480" s="3" t="s">
        <v>1231</v>
      </c>
      <c r="H1480" s="3">
        <v>1385</v>
      </c>
      <c r="I1480" s="3" t="s">
        <v>1232</v>
      </c>
      <c r="J1480" s="4" t="s">
        <v>524</v>
      </c>
      <c r="K1480" s="8" t="s">
        <v>7208</v>
      </c>
    </row>
    <row r="1481" spans="1:11" x14ac:dyDescent="0.25">
      <c r="A1481" s="3" t="s">
        <v>77</v>
      </c>
      <c r="B1481" s="3" t="s">
        <v>3199</v>
      </c>
      <c r="C1481" s="3" t="s">
        <v>12</v>
      </c>
      <c r="D1481" s="3">
        <v>87.52</v>
      </c>
      <c r="E1481" s="3" t="s">
        <v>3200</v>
      </c>
      <c r="F1481" s="3">
        <v>10</v>
      </c>
      <c r="G1481" s="3" t="s">
        <v>3201</v>
      </c>
      <c r="H1481" s="3">
        <v>188</v>
      </c>
      <c r="I1481" s="3" t="s">
        <v>3202</v>
      </c>
      <c r="J1481" s="4" t="s">
        <v>177</v>
      </c>
      <c r="K1481" s="8" t="s">
        <v>7208</v>
      </c>
    </row>
    <row r="1482" spans="1:11" x14ac:dyDescent="0.25">
      <c r="A1482" s="9" t="s">
        <v>10</v>
      </c>
      <c r="B1482" s="9" t="s">
        <v>5473</v>
      </c>
      <c r="C1482" s="9" t="s">
        <v>341</v>
      </c>
      <c r="D1482" s="9">
        <v>88.65</v>
      </c>
      <c r="E1482" s="9" t="s">
        <v>5474</v>
      </c>
      <c r="F1482" s="9">
        <v>10</v>
      </c>
      <c r="G1482" s="9" t="s">
        <v>387</v>
      </c>
      <c r="H1482" s="9">
        <v>40</v>
      </c>
      <c r="I1482" s="9" t="s">
        <v>5475</v>
      </c>
      <c r="J1482" s="10" t="s">
        <v>96</v>
      </c>
      <c r="K1482" s="13" t="s">
        <v>7209</v>
      </c>
    </row>
    <row r="1483" spans="1:11" x14ac:dyDescent="0.25">
      <c r="A1483" s="9" t="s">
        <v>1190</v>
      </c>
      <c r="B1483" s="9" t="s">
        <v>4887</v>
      </c>
      <c r="C1483" s="9" t="s">
        <v>12</v>
      </c>
      <c r="D1483" s="9">
        <v>89.25</v>
      </c>
      <c r="E1483" s="9" t="s">
        <v>4888</v>
      </c>
      <c r="F1483" s="9">
        <v>10</v>
      </c>
      <c r="G1483" s="9" t="s">
        <v>1673</v>
      </c>
      <c r="H1483" s="9">
        <v>39</v>
      </c>
      <c r="I1483" s="9" t="s">
        <v>4889</v>
      </c>
      <c r="J1483" s="10" t="s">
        <v>2063</v>
      </c>
      <c r="K1483" s="13" t="s">
        <v>7209</v>
      </c>
    </row>
    <row r="1484" spans="1:11" x14ac:dyDescent="0.25">
      <c r="A1484" s="11" t="s">
        <v>520</v>
      </c>
      <c r="B1484" s="11" t="s">
        <v>4030</v>
      </c>
      <c r="C1484" s="11" t="s">
        <v>55</v>
      </c>
      <c r="D1484" s="11">
        <v>89.97</v>
      </c>
      <c r="E1484" s="11" t="s">
        <v>4000</v>
      </c>
      <c r="F1484" s="11">
        <v>10</v>
      </c>
      <c r="G1484" s="11" t="s">
        <v>4031</v>
      </c>
      <c r="H1484" s="11">
        <v>295</v>
      </c>
      <c r="I1484" s="11" t="s">
        <v>4032</v>
      </c>
      <c r="J1484" s="12" t="s">
        <v>524</v>
      </c>
      <c r="K1484" s="13" t="s">
        <v>7209</v>
      </c>
    </row>
    <row r="1485" spans="1:11" x14ac:dyDescent="0.25">
      <c r="A1485" s="11" t="s">
        <v>3998</v>
      </c>
      <c r="B1485" s="11" t="s">
        <v>3999</v>
      </c>
      <c r="C1485" s="11" t="s">
        <v>212</v>
      </c>
      <c r="D1485" s="11">
        <v>89.97</v>
      </c>
      <c r="E1485" s="11" t="s">
        <v>4000</v>
      </c>
      <c r="F1485" s="11">
        <v>10</v>
      </c>
      <c r="G1485" s="11" t="s">
        <v>4001</v>
      </c>
      <c r="H1485" s="11">
        <v>920</v>
      </c>
      <c r="I1485" s="11" t="s">
        <v>4002</v>
      </c>
      <c r="J1485" s="12" t="s">
        <v>524</v>
      </c>
      <c r="K1485" s="13" t="s">
        <v>7209</v>
      </c>
    </row>
    <row r="1486" spans="1:11" x14ac:dyDescent="0.25">
      <c r="A1486" s="3" t="s">
        <v>10</v>
      </c>
      <c r="B1486" s="3" t="s">
        <v>1763</v>
      </c>
      <c r="C1486" s="3" t="s">
        <v>12</v>
      </c>
      <c r="D1486" s="3">
        <v>89.99</v>
      </c>
      <c r="E1486" s="3" t="s">
        <v>1286</v>
      </c>
      <c r="F1486" s="3">
        <v>10</v>
      </c>
      <c r="G1486" s="3" t="s">
        <v>1764</v>
      </c>
      <c r="H1486" s="3">
        <v>107</v>
      </c>
      <c r="I1486" s="3" t="s">
        <v>1765</v>
      </c>
      <c r="J1486" s="4" t="s">
        <v>524</v>
      </c>
      <c r="K1486" s="8" t="s">
        <v>7208</v>
      </c>
    </row>
    <row r="1487" spans="1:11" x14ac:dyDescent="0.25">
      <c r="A1487" s="3" t="s">
        <v>10</v>
      </c>
      <c r="B1487" s="3" t="s">
        <v>3603</v>
      </c>
      <c r="C1487" s="3" t="s">
        <v>12</v>
      </c>
      <c r="D1487" s="3">
        <v>89.99</v>
      </c>
      <c r="E1487" s="3" t="s">
        <v>1286</v>
      </c>
      <c r="F1487" s="3">
        <v>10</v>
      </c>
      <c r="G1487" s="3" t="s">
        <v>3604</v>
      </c>
      <c r="H1487" s="3">
        <v>285</v>
      </c>
      <c r="I1487" s="3" t="s">
        <v>3605</v>
      </c>
      <c r="J1487" s="4" t="s">
        <v>524</v>
      </c>
      <c r="K1487" s="8" t="s">
        <v>7208</v>
      </c>
    </row>
    <row r="1488" spans="1:11" x14ac:dyDescent="0.25">
      <c r="A1488" s="3" t="s">
        <v>2392</v>
      </c>
      <c r="B1488" s="3" t="s">
        <v>2393</v>
      </c>
      <c r="C1488" s="3" t="s">
        <v>2394</v>
      </c>
      <c r="D1488" s="3">
        <v>9.25</v>
      </c>
      <c r="E1488" s="3" t="s">
        <v>2395</v>
      </c>
      <c r="F1488" s="3">
        <v>10</v>
      </c>
      <c r="G1488" s="3" t="s">
        <v>942</v>
      </c>
      <c r="H1488" s="3">
        <v>30</v>
      </c>
      <c r="I1488" s="3" t="s">
        <v>2396</v>
      </c>
      <c r="J1488" s="4" t="s">
        <v>2281</v>
      </c>
      <c r="K1488" s="8" t="s">
        <v>7208</v>
      </c>
    </row>
    <row r="1489" spans="1:11" x14ac:dyDescent="0.25">
      <c r="A1489" s="3" t="s">
        <v>679</v>
      </c>
      <c r="B1489" s="3" t="s">
        <v>680</v>
      </c>
      <c r="C1489" s="3" t="s">
        <v>12</v>
      </c>
      <c r="D1489" s="3">
        <v>9.25</v>
      </c>
      <c r="E1489" s="3" t="s">
        <v>681</v>
      </c>
      <c r="F1489" s="3">
        <v>10</v>
      </c>
      <c r="G1489" s="3" t="s">
        <v>682</v>
      </c>
      <c r="H1489" s="3">
        <v>290</v>
      </c>
      <c r="I1489" s="3" t="s">
        <v>683</v>
      </c>
      <c r="J1489" s="4" t="s">
        <v>183</v>
      </c>
      <c r="K1489" s="8" t="s">
        <v>7208</v>
      </c>
    </row>
    <row r="1490" spans="1:11" x14ac:dyDescent="0.25">
      <c r="A1490" s="1" t="s">
        <v>53</v>
      </c>
      <c r="B1490" s="1" t="s">
        <v>3428</v>
      </c>
      <c r="C1490" s="1" t="s">
        <v>3226</v>
      </c>
      <c r="D1490" s="1">
        <v>9.39</v>
      </c>
      <c r="E1490" s="1" t="s">
        <v>3429</v>
      </c>
      <c r="F1490" s="1">
        <v>10</v>
      </c>
      <c r="G1490" s="1" t="s">
        <v>3430</v>
      </c>
      <c r="H1490" s="1">
        <v>336</v>
      </c>
      <c r="I1490" s="1" t="s">
        <v>3431</v>
      </c>
      <c r="J1490" s="2" t="s">
        <v>177</v>
      </c>
      <c r="K1490" s="8" t="s">
        <v>7208</v>
      </c>
    </row>
    <row r="1491" spans="1:11" x14ac:dyDescent="0.25">
      <c r="A1491" s="9" t="s">
        <v>6106</v>
      </c>
      <c r="B1491" s="9" t="s">
        <v>6899</v>
      </c>
      <c r="C1491" s="9" t="s">
        <v>690</v>
      </c>
      <c r="D1491" s="9">
        <v>9.4499999999999993</v>
      </c>
      <c r="E1491" s="9" t="s">
        <v>6900</v>
      </c>
      <c r="F1491" s="9">
        <v>10</v>
      </c>
      <c r="G1491" s="9" t="s">
        <v>3618</v>
      </c>
      <c r="H1491" s="9">
        <v>56</v>
      </c>
      <c r="I1491" s="9" t="s">
        <v>6901</v>
      </c>
      <c r="J1491" s="10" t="s">
        <v>6902</v>
      </c>
      <c r="K1491" s="13" t="s">
        <v>7209</v>
      </c>
    </row>
    <row r="1492" spans="1:11" x14ac:dyDescent="0.25">
      <c r="A1492" s="3" t="s">
        <v>520</v>
      </c>
      <c r="B1492" s="3" t="s">
        <v>603</v>
      </c>
      <c r="C1492" s="3" t="s">
        <v>12</v>
      </c>
      <c r="D1492" s="3">
        <v>9.6999999999999993</v>
      </c>
      <c r="E1492" s="3" t="s">
        <v>604</v>
      </c>
      <c r="F1492" s="3">
        <v>10</v>
      </c>
      <c r="G1492" s="3" t="s">
        <v>605</v>
      </c>
      <c r="H1492" s="3">
        <v>2</v>
      </c>
      <c r="I1492" s="3" t="s">
        <v>39</v>
      </c>
      <c r="J1492" s="4" t="s">
        <v>318</v>
      </c>
      <c r="K1492" s="8" t="s">
        <v>7208</v>
      </c>
    </row>
    <row r="1493" spans="1:11" x14ac:dyDescent="0.25">
      <c r="A1493" s="11" t="s">
        <v>71</v>
      </c>
      <c r="B1493" s="11" t="s">
        <v>6283</v>
      </c>
      <c r="C1493" s="11" t="s">
        <v>12</v>
      </c>
      <c r="D1493" s="11">
        <v>9.89</v>
      </c>
      <c r="E1493" s="11" t="s">
        <v>6284</v>
      </c>
      <c r="F1493" s="11">
        <v>10</v>
      </c>
      <c r="G1493" s="11" t="s">
        <v>3313</v>
      </c>
      <c r="H1493" s="11">
        <v>6</v>
      </c>
      <c r="I1493" s="11" t="s">
        <v>39</v>
      </c>
      <c r="J1493" s="12" t="s">
        <v>4897</v>
      </c>
      <c r="K1493" s="13" t="s">
        <v>7209</v>
      </c>
    </row>
    <row r="1494" spans="1:11" x14ac:dyDescent="0.25">
      <c r="A1494" s="1" t="s">
        <v>53</v>
      </c>
      <c r="B1494" s="1" t="s">
        <v>1462</v>
      </c>
      <c r="C1494" s="1" t="s">
        <v>55</v>
      </c>
      <c r="D1494" s="1">
        <v>9.92</v>
      </c>
      <c r="E1494" s="1" t="s">
        <v>1463</v>
      </c>
      <c r="F1494" s="1">
        <v>10</v>
      </c>
      <c r="G1494" s="1" t="s">
        <v>1464</v>
      </c>
      <c r="H1494" s="1">
        <v>5971</v>
      </c>
      <c r="I1494" s="1" t="s">
        <v>1465</v>
      </c>
      <c r="J1494" s="2" t="s">
        <v>177</v>
      </c>
      <c r="K1494" s="8" t="s">
        <v>7208</v>
      </c>
    </row>
    <row r="1495" spans="1:11" x14ac:dyDescent="0.25">
      <c r="A1495" s="1" t="s">
        <v>53</v>
      </c>
      <c r="B1495" s="1" t="s">
        <v>2024</v>
      </c>
      <c r="C1495" s="1" t="s">
        <v>55</v>
      </c>
      <c r="D1495" s="1">
        <v>9.94</v>
      </c>
      <c r="E1495" s="1" t="s">
        <v>2025</v>
      </c>
      <c r="F1495" s="1">
        <v>10</v>
      </c>
      <c r="G1495" s="1" t="s">
        <v>2026</v>
      </c>
      <c r="H1495" s="1">
        <v>4775</v>
      </c>
      <c r="I1495" s="1" t="s">
        <v>2027</v>
      </c>
      <c r="J1495" s="2" t="s">
        <v>177</v>
      </c>
      <c r="K1495" s="8" t="s">
        <v>7208</v>
      </c>
    </row>
    <row r="1496" spans="1:11" x14ac:dyDescent="0.25">
      <c r="A1496" s="9" t="s">
        <v>1891</v>
      </c>
      <c r="B1496" s="9" t="s">
        <v>6759</v>
      </c>
      <c r="C1496" s="9" t="s">
        <v>6760</v>
      </c>
      <c r="D1496" s="9">
        <v>9.9600000000000009</v>
      </c>
      <c r="E1496" s="9" t="s">
        <v>6761</v>
      </c>
      <c r="F1496" s="9">
        <v>10</v>
      </c>
      <c r="G1496" s="9" t="s">
        <v>425</v>
      </c>
      <c r="H1496" s="9">
        <v>266</v>
      </c>
      <c r="I1496" s="9" t="s">
        <v>6762</v>
      </c>
      <c r="J1496" s="10" t="s">
        <v>64</v>
      </c>
      <c r="K1496" s="13" t="s">
        <v>7209</v>
      </c>
    </row>
    <row r="1497" spans="1:11" x14ac:dyDescent="0.25">
      <c r="A1497" s="11" t="s">
        <v>3998</v>
      </c>
      <c r="B1497" s="11" t="s">
        <v>5010</v>
      </c>
      <c r="C1497" s="11" t="s">
        <v>12</v>
      </c>
      <c r="D1497" s="11">
        <v>9.99</v>
      </c>
      <c r="E1497" s="11" t="s">
        <v>1373</v>
      </c>
      <c r="F1497" s="11">
        <v>10</v>
      </c>
      <c r="G1497" s="11" t="s">
        <v>338</v>
      </c>
      <c r="H1497" s="11">
        <v>19</v>
      </c>
      <c r="I1497" s="11" t="s">
        <v>5011</v>
      </c>
      <c r="J1497" s="12" t="s">
        <v>5012</v>
      </c>
      <c r="K1497" s="13" t="s">
        <v>7209</v>
      </c>
    </row>
    <row r="1498" spans="1:11" x14ac:dyDescent="0.25">
      <c r="A1498" s="3" t="s">
        <v>599</v>
      </c>
      <c r="B1498" s="3" t="s">
        <v>1372</v>
      </c>
      <c r="C1498" s="3" t="s">
        <v>12</v>
      </c>
      <c r="D1498" s="3">
        <v>9.99</v>
      </c>
      <c r="E1498" s="3" t="s">
        <v>1373</v>
      </c>
      <c r="F1498" s="3">
        <v>10</v>
      </c>
      <c r="G1498" s="3" t="s">
        <v>1126</v>
      </c>
      <c r="H1498" s="3">
        <v>65</v>
      </c>
      <c r="I1498" s="3" t="s">
        <v>1374</v>
      </c>
      <c r="J1498" s="4" t="s">
        <v>1375</v>
      </c>
      <c r="K1498" s="8" t="s">
        <v>7208</v>
      </c>
    </row>
    <row r="1499" spans="1:11" x14ac:dyDescent="0.25">
      <c r="A1499" s="3" t="s">
        <v>41</v>
      </c>
      <c r="B1499" s="3" t="s">
        <v>1412</v>
      </c>
      <c r="C1499" s="3" t="s">
        <v>12</v>
      </c>
      <c r="D1499" s="3">
        <v>9.99</v>
      </c>
      <c r="E1499" s="3" t="s">
        <v>1373</v>
      </c>
      <c r="F1499" s="3">
        <v>10</v>
      </c>
      <c r="G1499" s="3" t="s">
        <v>421</v>
      </c>
      <c r="H1499" s="3">
        <v>10</v>
      </c>
      <c r="I1499" s="3" t="s">
        <v>39</v>
      </c>
      <c r="J1499" s="4" t="s">
        <v>1413</v>
      </c>
      <c r="K1499" s="8" t="s">
        <v>7208</v>
      </c>
    </row>
    <row r="1500" spans="1:11" x14ac:dyDescent="0.25">
      <c r="A1500" s="3" t="s">
        <v>2294</v>
      </c>
      <c r="B1500" s="3" t="s">
        <v>2295</v>
      </c>
      <c r="C1500" s="3" t="s">
        <v>12</v>
      </c>
      <c r="D1500" s="3">
        <v>9.99</v>
      </c>
      <c r="E1500" s="3" t="s">
        <v>2296</v>
      </c>
      <c r="F1500" s="3">
        <v>10</v>
      </c>
      <c r="G1500" s="3" t="s">
        <v>1221</v>
      </c>
      <c r="H1500" s="3">
        <v>44</v>
      </c>
      <c r="I1500" s="3" t="s">
        <v>2297</v>
      </c>
      <c r="J1500" s="4" t="s">
        <v>225</v>
      </c>
      <c r="K1500" s="8" t="s">
        <v>7208</v>
      </c>
    </row>
    <row r="1501" spans="1:11" x14ac:dyDescent="0.25">
      <c r="A1501" s="9" t="s">
        <v>1891</v>
      </c>
      <c r="B1501" s="9" t="s">
        <v>5945</v>
      </c>
      <c r="C1501" s="9" t="s">
        <v>12</v>
      </c>
      <c r="D1501" s="9">
        <v>9.99</v>
      </c>
      <c r="E1501" s="9" t="s">
        <v>2296</v>
      </c>
      <c r="F1501" s="9">
        <v>10</v>
      </c>
      <c r="G1501" s="9" t="s">
        <v>5946</v>
      </c>
      <c r="H1501" s="9">
        <v>141</v>
      </c>
      <c r="I1501" s="9" t="s">
        <v>5947</v>
      </c>
      <c r="J1501" s="10" t="s">
        <v>96</v>
      </c>
      <c r="K1501" s="13" t="s">
        <v>7209</v>
      </c>
    </row>
    <row r="1502" spans="1:11" x14ac:dyDescent="0.25">
      <c r="A1502" s="11" t="s">
        <v>6186</v>
      </c>
      <c r="B1502" s="11" t="s">
        <v>6187</v>
      </c>
      <c r="C1502" s="11" t="s">
        <v>6188</v>
      </c>
      <c r="D1502" s="11">
        <v>9.99</v>
      </c>
      <c r="E1502" s="11" t="s">
        <v>2296</v>
      </c>
      <c r="F1502" s="11">
        <v>10</v>
      </c>
      <c r="G1502" s="11" t="s">
        <v>100</v>
      </c>
      <c r="H1502" s="11">
        <v>94</v>
      </c>
      <c r="I1502" s="11" t="s">
        <v>6189</v>
      </c>
      <c r="J1502" s="12" t="s">
        <v>2433</v>
      </c>
      <c r="K1502" s="13" t="s">
        <v>7209</v>
      </c>
    </row>
    <row r="1503" spans="1:11" x14ac:dyDescent="0.25">
      <c r="A1503" s="1" t="s">
        <v>10</v>
      </c>
      <c r="B1503" s="1" t="s">
        <v>3249</v>
      </c>
      <c r="C1503" s="1" t="s">
        <v>12</v>
      </c>
      <c r="D1503" s="1">
        <v>90</v>
      </c>
      <c r="E1503" s="1" t="s">
        <v>3250</v>
      </c>
      <c r="F1503" s="1">
        <v>10</v>
      </c>
      <c r="G1503" s="1" t="s">
        <v>3251</v>
      </c>
      <c r="H1503" s="1">
        <v>75</v>
      </c>
      <c r="I1503" s="1" t="s">
        <v>3252</v>
      </c>
      <c r="J1503" s="2" t="s">
        <v>524</v>
      </c>
      <c r="K1503" s="8" t="s">
        <v>7208</v>
      </c>
    </row>
    <row r="1504" spans="1:11" x14ac:dyDescent="0.25">
      <c r="A1504" s="9" t="s">
        <v>6090</v>
      </c>
      <c r="B1504" s="9" t="s">
        <v>6091</v>
      </c>
      <c r="C1504" s="9" t="s">
        <v>12</v>
      </c>
      <c r="D1504" s="9">
        <v>90.11</v>
      </c>
      <c r="E1504" s="9" t="s">
        <v>6092</v>
      </c>
      <c r="F1504" s="9">
        <v>10</v>
      </c>
      <c r="G1504" s="9" t="s">
        <v>2490</v>
      </c>
      <c r="H1504" s="9">
        <v>51</v>
      </c>
      <c r="I1504" s="9" t="s">
        <v>6093</v>
      </c>
      <c r="J1504" s="10" t="s">
        <v>6094</v>
      </c>
      <c r="K1504" s="13" t="s">
        <v>7209</v>
      </c>
    </row>
    <row r="1505" spans="1:11" x14ac:dyDescent="0.25">
      <c r="A1505" s="9" t="s">
        <v>525</v>
      </c>
      <c r="B1505" s="9" t="s">
        <v>5325</v>
      </c>
      <c r="C1505" s="9" t="s">
        <v>341</v>
      </c>
      <c r="D1505" s="9">
        <v>94.43</v>
      </c>
      <c r="E1505" s="9" t="s">
        <v>5858</v>
      </c>
      <c r="F1505" s="9">
        <v>10</v>
      </c>
      <c r="G1505" s="9" t="s">
        <v>5859</v>
      </c>
      <c r="H1505" s="9">
        <v>98</v>
      </c>
      <c r="I1505" s="9" t="s">
        <v>5860</v>
      </c>
      <c r="J1505" s="10" t="s">
        <v>96</v>
      </c>
      <c r="K1505" s="13" t="s">
        <v>7209</v>
      </c>
    </row>
    <row r="1506" spans="1:11" x14ac:dyDescent="0.25">
      <c r="A1506" s="9" t="s">
        <v>71</v>
      </c>
      <c r="B1506" s="9" t="s">
        <v>4706</v>
      </c>
      <c r="C1506" s="9" t="s">
        <v>510</v>
      </c>
      <c r="D1506" s="9">
        <v>94.99</v>
      </c>
      <c r="E1506" s="9" t="s">
        <v>4707</v>
      </c>
      <c r="F1506" s="9">
        <v>10</v>
      </c>
      <c r="G1506" s="9" t="s">
        <v>4708</v>
      </c>
      <c r="H1506" s="9">
        <v>581</v>
      </c>
      <c r="I1506" s="9" t="s">
        <v>4709</v>
      </c>
      <c r="J1506" s="10" t="s">
        <v>318</v>
      </c>
      <c r="K1506" s="13" t="s">
        <v>7209</v>
      </c>
    </row>
    <row r="1507" spans="1:11" x14ac:dyDescent="0.25">
      <c r="A1507" s="11" t="s">
        <v>525</v>
      </c>
      <c r="B1507" s="11" t="s">
        <v>7082</v>
      </c>
      <c r="C1507" s="11" t="s">
        <v>12</v>
      </c>
      <c r="D1507" s="11">
        <v>94.99</v>
      </c>
      <c r="E1507" s="11" t="s">
        <v>3446</v>
      </c>
      <c r="F1507" s="11">
        <v>10</v>
      </c>
      <c r="G1507" s="11" t="s">
        <v>7083</v>
      </c>
      <c r="H1507" s="11">
        <v>420</v>
      </c>
      <c r="I1507" s="11" t="s">
        <v>7084</v>
      </c>
      <c r="J1507" s="12" t="s">
        <v>524</v>
      </c>
      <c r="K1507" s="13" t="s">
        <v>7209</v>
      </c>
    </row>
    <row r="1508" spans="1:11" x14ac:dyDescent="0.25">
      <c r="A1508" s="11" t="s">
        <v>3583</v>
      </c>
      <c r="B1508" s="11" t="s">
        <v>4703</v>
      </c>
      <c r="C1508" s="11" t="s">
        <v>12</v>
      </c>
      <c r="D1508" s="11">
        <v>94.99</v>
      </c>
      <c r="E1508" s="11" t="s">
        <v>3446</v>
      </c>
      <c r="F1508" s="11">
        <v>10</v>
      </c>
      <c r="G1508" s="11" t="s">
        <v>4704</v>
      </c>
      <c r="H1508" s="11">
        <v>1024</v>
      </c>
      <c r="I1508" s="11" t="s">
        <v>4705</v>
      </c>
      <c r="J1508" s="12" t="s">
        <v>524</v>
      </c>
      <c r="K1508" s="13" t="s">
        <v>7209</v>
      </c>
    </row>
    <row r="1509" spans="1:11" x14ac:dyDescent="0.25">
      <c r="A1509" s="1" t="s">
        <v>383</v>
      </c>
      <c r="B1509" s="1" t="s">
        <v>940</v>
      </c>
      <c r="C1509" s="1" t="s">
        <v>385</v>
      </c>
      <c r="D1509" s="1">
        <v>95.99</v>
      </c>
      <c r="E1509" s="1" t="s">
        <v>941</v>
      </c>
      <c r="F1509" s="1">
        <v>10</v>
      </c>
      <c r="G1509" s="1" t="s">
        <v>942</v>
      </c>
      <c r="H1509" s="1">
        <v>30</v>
      </c>
      <c r="I1509" s="1" t="s">
        <v>943</v>
      </c>
      <c r="J1509" s="2" t="s">
        <v>571</v>
      </c>
      <c r="K1509" s="8" t="s">
        <v>7208</v>
      </c>
    </row>
    <row r="1510" spans="1:11" x14ac:dyDescent="0.25">
      <c r="A1510" s="1" t="s">
        <v>807</v>
      </c>
      <c r="B1510" s="1" t="s">
        <v>2509</v>
      </c>
      <c r="C1510" s="1" t="s">
        <v>12</v>
      </c>
      <c r="D1510" s="1">
        <v>99.95</v>
      </c>
      <c r="E1510" s="1" t="s">
        <v>2510</v>
      </c>
      <c r="F1510" s="1">
        <v>10</v>
      </c>
      <c r="G1510" s="1" t="s">
        <v>2427</v>
      </c>
      <c r="H1510" s="1">
        <v>79</v>
      </c>
      <c r="I1510" s="1" t="s">
        <v>2511</v>
      </c>
      <c r="J1510" s="2" t="s">
        <v>285</v>
      </c>
      <c r="K1510" s="8" t="s">
        <v>7208</v>
      </c>
    </row>
    <row r="1511" spans="1:11" x14ac:dyDescent="0.25">
      <c r="A1511" s="11" t="s">
        <v>1824</v>
      </c>
      <c r="B1511" s="11" t="s">
        <v>5469</v>
      </c>
      <c r="C1511" s="11" t="s">
        <v>55</v>
      </c>
      <c r="D1511" s="11">
        <v>99.98</v>
      </c>
      <c r="E1511" s="11" t="s">
        <v>5470</v>
      </c>
      <c r="F1511" s="11">
        <v>10</v>
      </c>
      <c r="G1511" s="11" t="s">
        <v>5471</v>
      </c>
      <c r="H1511" s="11">
        <v>740</v>
      </c>
      <c r="I1511" s="11" t="s">
        <v>5472</v>
      </c>
      <c r="J1511" s="12" t="s">
        <v>177</v>
      </c>
      <c r="K1511" s="13" t="s">
        <v>7209</v>
      </c>
    </row>
    <row r="1512" spans="1:11" x14ac:dyDescent="0.25">
      <c r="A1512" s="3" t="s">
        <v>520</v>
      </c>
      <c r="B1512" s="3" t="s">
        <v>1343</v>
      </c>
      <c r="C1512" s="3" t="s">
        <v>12</v>
      </c>
      <c r="D1512" s="3">
        <v>99.99</v>
      </c>
      <c r="E1512" s="3" t="s">
        <v>169</v>
      </c>
      <c r="F1512" s="3">
        <v>10</v>
      </c>
      <c r="G1512" s="3" t="s">
        <v>1201</v>
      </c>
      <c r="H1512" s="3">
        <v>5</v>
      </c>
      <c r="I1512" s="3" t="s">
        <v>1344</v>
      </c>
      <c r="J1512" s="4" t="s">
        <v>1345</v>
      </c>
      <c r="K1512" s="8" t="s">
        <v>7208</v>
      </c>
    </row>
    <row r="1513" spans="1:11" x14ac:dyDescent="0.25">
      <c r="A1513" s="9" t="s">
        <v>1824</v>
      </c>
      <c r="B1513" s="9" t="s">
        <v>4660</v>
      </c>
      <c r="C1513" s="9" t="s">
        <v>55</v>
      </c>
      <c r="D1513" s="9">
        <v>99.99</v>
      </c>
      <c r="E1513" s="9" t="s">
        <v>169</v>
      </c>
      <c r="F1513" s="9">
        <v>10</v>
      </c>
      <c r="G1513" s="9" t="s">
        <v>1126</v>
      </c>
      <c r="H1513" s="9">
        <v>65</v>
      </c>
      <c r="I1513" s="9" t="s">
        <v>4661</v>
      </c>
      <c r="J1513" s="10" t="s">
        <v>318</v>
      </c>
      <c r="K1513" s="13" t="s">
        <v>7209</v>
      </c>
    </row>
    <row r="1514" spans="1:11" x14ac:dyDescent="0.25">
      <c r="A1514" s="1" t="s">
        <v>540</v>
      </c>
      <c r="B1514" s="1" t="s">
        <v>1086</v>
      </c>
      <c r="C1514" s="1" t="s">
        <v>55</v>
      </c>
      <c r="D1514" s="1">
        <v>25.69</v>
      </c>
      <c r="E1514" s="1" t="s">
        <v>1087</v>
      </c>
      <c r="F1514" s="1">
        <v>11</v>
      </c>
      <c r="G1514" s="1" t="s">
        <v>1088</v>
      </c>
      <c r="H1514" s="1">
        <v>169</v>
      </c>
      <c r="I1514" s="1" t="s">
        <v>1089</v>
      </c>
      <c r="J1514" s="2" t="s">
        <v>230</v>
      </c>
      <c r="K1514" s="8" t="s">
        <v>7208</v>
      </c>
    </row>
    <row r="1515" spans="1:11" x14ac:dyDescent="0.25">
      <c r="A1515" s="11" t="s">
        <v>3998</v>
      </c>
      <c r="B1515" s="11" t="s">
        <v>4176</v>
      </c>
      <c r="C1515" s="11" t="s">
        <v>55</v>
      </c>
      <c r="D1515" s="11">
        <v>16.260000000000002</v>
      </c>
      <c r="E1515" s="11" t="s">
        <v>342</v>
      </c>
      <c r="F1515" s="11">
        <v>12</v>
      </c>
      <c r="G1515" s="11" t="s">
        <v>4177</v>
      </c>
      <c r="H1515" s="11">
        <v>644</v>
      </c>
      <c r="I1515" s="11" t="s">
        <v>4178</v>
      </c>
      <c r="J1515" s="12" t="s">
        <v>230</v>
      </c>
      <c r="K1515" s="13" t="s">
        <v>7209</v>
      </c>
    </row>
    <row r="1516" spans="1:11" x14ac:dyDescent="0.25">
      <c r="A1516" s="11" t="s">
        <v>71</v>
      </c>
      <c r="B1516" s="11" t="s">
        <v>5316</v>
      </c>
      <c r="C1516" s="11" t="s">
        <v>12</v>
      </c>
      <c r="D1516" s="11">
        <v>24.99</v>
      </c>
      <c r="E1516" s="11" t="s">
        <v>2789</v>
      </c>
      <c r="F1516" s="11">
        <v>12</v>
      </c>
      <c r="G1516" s="11" t="s">
        <v>5317</v>
      </c>
      <c r="H1516" s="11">
        <v>6</v>
      </c>
      <c r="I1516" s="11" t="s">
        <v>5318</v>
      </c>
      <c r="J1516" s="12" t="s">
        <v>912</v>
      </c>
      <c r="K1516" s="13" t="s">
        <v>7209</v>
      </c>
    </row>
    <row r="1517" spans="1:11" x14ac:dyDescent="0.25">
      <c r="A1517" s="3" t="s">
        <v>53</v>
      </c>
      <c r="B1517" s="3" t="s">
        <v>3417</v>
      </c>
      <c r="C1517" s="3" t="s">
        <v>55</v>
      </c>
      <c r="D1517" s="3">
        <v>37.630000000000003</v>
      </c>
      <c r="E1517" s="3" t="s">
        <v>3418</v>
      </c>
      <c r="F1517" s="3">
        <v>12</v>
      </c>
      <c r="G1517" s="3" t="s">
        <v>3419</v>
      </c>
      <c r="H1517" s="3">
        <v>1909</v>
      </c>
      <c r="I1517" s="3" t="s">
        <v>3420</v>
      </c>
      <c r="J1517" s="4" t="s">
        <v>230</v>
      </c>
      <c r="K1517" s="8" t="s">
        <v>7208</v>
      </c>
    </row>
    <row r="1518" spans="1:11" x14ac:dyDescent="0.25">
      <c r="A1518" s="9" t="s">
        <v>3687</v>
      </c>
      <c r="B1518" s="9" t="s">
        <v>5371</v>
      </c>
      <c r="C1518" s="9" t="s">
        <v>12</v>
      </c>
      <c r="D1518" s="9">
        <v>53.99</v>
      </c>
      <c r="E1518" s="9" t="s">
        <v>1158</v>
      </c>
      <c r="F1518" s="9">
        <v>12</v>
      </c>
      <c r="G1518" s="9" t="s">
        <v>5372</v>
      </c>
      <c r="H1518" s="9">
        <v>140</v>
      </c>
      <c r="I1518" s="9" t="s">
        <v>5373</v>
      </c>
      <c r="J1518" s="10" t="s">
        <v>833</v>
      </c>
      <c r="K1518" s="13" t="s">
        <v>7209</v>
      </c>
    </row>
    <row r="1519" spans="1:11" x14ac:dyDescent="0.25">
      <c r="A1519" s="11" t="s">
        <v>1829</v>
      </c>
      <c r="B1519" s="11" t="s">
        <v>6217</v>
      </c>
      <c r="C1519" s="11" t="s">
        <v>5811</v>
      </c>
      <c r="D1519" s="11">
        <v>86.99</v>
      </c>
      <c r="E1519" s="11" t="s">
        <v>1365</v>
      </c>
      <c r="F1519" s="11">
        <v>12</v>
      </c>
      <c r="G1519" s="11" t="s">
        <v>6218</v>
      </c>
      <c r="H1519" s="11">
        <v>28</v>
      </c>
      <c r="I1519" s="11" t="s">
        <v>6219</v>
      </c>
      <c r="J1519" s="12" t="s">
        <v>833</v>
      </c>
      <c r="K1519" s="13" t="s">
        <v>7209</v>
      </c>
    </row>
    <row r="1520" spans="1:11" x14ac:dyDescent="0.25">
      <c r="A1520" s="11" t="s">
        <v>5848</v>
      </c>
      <c r="B1520" s="11" t="s">
        <v>5849</v>
      </c>
      <c r="C1520" s="11" t="s">
        <v>510</v>
      </c>
      <c r="D1520" s="11">
        <v>17.989999999999998</v>
      </c>
      <c r="E1520" s="11" t="s">
        <v>2156</v>
      </c>
      <c r="F1520" s="11">
        <v>13</v>
      </c>
      <c r="G1520" s="11" t="s">
        <v>5850</v>
      </c>
      <c r="H1520" s="11">
        <v>1</v>
      </c>
      <c r="I1520" s="11" t="s">
        <v>39</v>
      </c>
      <c r="J1520" s="12" t="s">
        <v>5851</v>
      </c>
      <c r="K1520" s="13" t="s">
        <v>7209</v>
      </c>
    </row>
    <row r="1521" spans="1:11" x14ac:dyDescent="0.25">
      <c r="A1521" s="1" t="s">
        <v>719</v>
      </c>
      <c r="B1521" s="1" t="s">
        <v>720</v>
      </c>
      <c r="C1521" s="1" t="s">
        <v>385</v>
      </c>
      <c r="D1521" s="1">
        <v>18.63</v>
      </c>
      <c r="E1521" s="1" t="s">
        <v>721</v>
      </c>
      <c r="F1521" s="1">
        <v>13</v>
      </c>
      <c r="G1521" s="1" t="s">
        <v>722</v>
      </c>
      <c r="H1521" s="1">
        <v>3185</v>
      </c>
      <c r="I1521" s="1" t="s">
        <v>723</v>
      </c>
      <c r="J1521" s="2" t="s">
        <v>230</v>
      </c>
      <c r="K1521" s="8" t="s">
        <v>7208</v>
      </c>
    </row>
    <row r="1522" spans="1:11" x14ac:dyDescent="0.25">
      <c r="A1522" s="11" t="s">
        <v>1039</v>
      </c>
      <c r="B1522" s="11" t="s">
        <v>4877</v>
      </c>
      <c r="C1522" s="11" t="s">
        <v>12</v>
      </c>
      <c r="D1522" s="11">
        <v>25.86</v>
      </c>
      <c r="E1522" s="11" t="s">
        <v>4878</v>
      </c>
      <c r="F1522" s="11">
        <v>13</v>
      </c>
      <c r="G1522" s="11" t="s">
        <v>4879</v>
      </c>
      <c r="H1522" s="11">
        <v>55</v>
      </c>
      <c r="I1522" s="11" t="s">
        <v>4880</v>
      </c>
      <c r="J1522" s="12" t="s">
        <v>833</v>
      </c>
      <c r="K1522" s="13" t="s">
        <v>7209</v>
      </c>
    </row>
    <row r="1523" spans="1:11" x14ac:dyDescent="0.25">
      <c r="A1523" s="3" t="s">
        <v>2086</v>
      </c>
      <c r="B1523" s="3" t="s">
        <v>2632</v>
      </c>
      <c r="C1523" s="3" t="s">
        <v>510</v>
      </c>
      <c r="D1523" s="3">
        <v>25.99</v>
      </c>
      <c r="E1523" s="3" t="s">
        <v>2633</v>
      </c>
      <c r="F1523" s="3">
        <v>13</v>
      </c>
      <c r="G1523" s="3" t="s">
        <v>2634</v>
      </c>
      <c r="H1523" s="3">
        <v>39</v>
      </c>
      <c r="I1523" s="3" t="s">
        <v>2635</v>
      </c>
      <c r="J1523" s="4" t="s">
        <v>2035</v>
      </c>
      <c r="K1523" s="8" t="s">
        <v>7208</v>
      </c>
    </row>
    <row r="1524" spans="1:11" x14ac:dyDescent="0.25">
      <c r="A1524" s="9" t="s">
        <v>4975</v>
      </c>
      <c r="B1524" s="9" t="s">
        <v>6033</v>
      </c>
      <c r="C1524" s="9" t="s">
        <v>12</v>
      </c>
      <c r="D1524" s="9">
        <v>28.99</v>
      </c>
      <c r="E1524" s="9" t="s">
        <v>893</v>
      </c>
      <c r="F1524" s="9">
        <v>13</v>
      </c>
      <c r="G1524" s="9" t="s">
        <v>6034</v>
      </c>
      <c r="H1524" s="9">
        <v>65</v>
      </c>
      <c r="I1524" s="9" t="s">
        <v>6035</v>
      </c>
      <c r="J1524" s="10" t="s">
        <v>833</v>
      </c>
      <c r="K1524" s="13" t="s">
        <v>7209</v>
      </c>
    </row>
    <row r="1525" spans="1:11" x14ac:dyDescent="0.25">
      <c r="A1525" s="9" t="s">
        <v>6111</v>
      </c>
      <c r="B1525" s="9" t="s">
        <v>6112</v>
      </c>
      <c r="C1525" s="9" t="s">
        <v>2612</v>
      </c>
      <c r="D1525" s="9">
        <v>30.95</v>
      </c>
      <c r="E1525" s="9" t="s">
        <v>6113</v>
      </c>
      <c r="F1525" s="9">
        <v>13</v>
      </c>
      <c r="G1525" s="9" t="s">
        <v>6114</v>
      </c>
      <c r="H1525" s="9">
        <v>4</v>
      </c>
      <c r="I1525" s="9" t="s">
        <v>6115</v>
      </c>
      <c r="J1525" s="10" t="s">
        <v>6116</v>
      </c>
      <c r="K1525" s="13" t="s">
        <v>7209</v>
      </c>
    </row>
    <row r="1526" spans="1:11" x14ac:dyDescent="0.25">
      <c r="A1526" s="9" t="s">
        <v>1102</v>
      </c>
      <c r="B1526" s="9" t="s">
        <v>5446</v>
      </c>
      <c r="C1526" s="9" t="s">
        <v>55</v>
      </c>
      <c r="D1526" s="9">
        <v>39.950000000000003</v>
      </c>
      <c r="E1526" s="9" t="s">
        <v>1635</v>
      </c>
      <c r="F1526" s="9">
        <v>13</v>
      </c>
      <c r="G1526" s="9" t="s">
        <v>5447</v>
      </c>
      <c r="H1526" s="9">
        <v>178</v>
      </c>
      <c r="I1526" s="9" t="s">
        <v>5448</v>
      </c>
      <c r="J1526" s="10" t="s">
        <v>2433</v>
      </c>
      <c r="K1526" s="13" t="s">
        <v>7209</v>
      </c>
    </row>
    <row r="1527" spans="1:11" x14ac:dyDescent="0.25">
      <c r="A1527" s="11" t="s">
        <v>91</v>
      </c>
      <c r="B1527" s="11" t="s">
        <v>5573</v>
      </c>
      <c r="C1527" s="11" t="s">
        <v>55</v>
      </c>
      <c r="D1527" s="11">
        <v>39.99</v>
      </c>
      <c r="E1527" s="11" t="s">
        <v>73</v>
      </c>
      <c r="F1527" s="11">
        <v>13</v>
      </c>
      <c r="G1527" s="11" t="s">
        <v>5574</v>
      </c>
      <c r="H1527" s="11">
        <v>35</v>
      </c>
      <c r="I1527" s="11" t="s">
        <v>5575</v>
      </c>
      <c r="J1527" s="12" t="s">
        <v>833</v>
      </c>
      <c r="K1527" s="13" t="s">
        <v>7209</v>
      </c>
    </row>
    <row r="1528" spans="1:11" x14ac:dyDescent="0.25">
      <c r="A1528" s="9" t="s">
        <v>1102</v>
      </c>
      <c r="B1528" s="9" t="s">
        <v>6965</v>
      </c>
      <c r="C1528" s="9" t="s">
        <v>55</v>
      </c>
      <c r="D1528" s="9">
        <v>50.44</v>
      </c>
      <c r="E1528" s="9" t="s">
        <v>6966</v>
      </c>
      <c r="F1528" s="9">
        <v>13</v>
      </c>
      <c r="G1528" s="9" t="s">
        <v>6967</v>
      </c>
      <c r="H1528" s="9">
        <v>636</v>
      </c>
      <c r="I1528" s="9" t="s">
        <v>6968</v>
      </c>
      <c r="J1528" s="10" t="s">
        <v>230</v>
      </c>
      <c r="K1528" s="13" t="s">
        <v>7209</v>
      </c>
    </row>
    <row r="1529" spans="1:11" x14ac:dyDescent="0.25">
      <c r="A1529" s="1" t="s">
        <v>1213</v>
      </c>
      <c r="B1529" s="1" t="s">
        <v>1214</v>
      </c>
      <c r="C1529" s="1" t="s">
        <v>12</v>
      </c>
      <c r="D1529" s="1">
        <v>12.99</v>
      </c>
      <c r="E1529" s="1" t="s">
        <v>1215</v>
      </c>
      <c r="F1529" s="1">
        <v>15</v>
      </c>
      <c r="G1529" s="1" t="s">
        <v>1216</v>
      </c>
      <c r="H1529" s="1">
        <v>36</v>
      </c>
      <c r="I1529" s="1" t="s">
        <v>1217</v>
      </c>
      <c r="J1529" s="2" t="s">
        <v>1218</v>
      </c>
      <c r="K1529" s="8" t="s">
        <v>7208</v>
      </c>
    </row>
    <row r="1530" spans="1:11" x14ac:dyDescent="0.25">
      <c r="A1530" s="1" t="s">
        <v>2774</v>
      </c>
      <c r="B1530" s="1" t="s">
        <v>2775</v>
      </c>
      <c r="C1530" s="1" t="s">
        <v>55</v>
      </c>
      <c r="D1530" s="1">
        <v>17.79</v>
      </c>
      <c r="E1530" s="1" t="s">
        <v>2776</v>
      </c>
      <c r="F1530" s="1">
        <v>15</v>
      </c>
      <c r="G1530" s="1" t="s">
        <v>2777</v>
      </c>
      <c r="H1530" s="1">
        <v>2177</v>
      </c>
      <c r="I1530" s="1" t="s">
        <v>2778</v>
      </c>
      <c r="J1530" s="2" t="s">
        <v>230</v>
      </c>
      <c r="K1530" s="8" t="s">
        <v>7208</v>
      </c>
    </row>
    <row r="1531" spans="1:11" x14ac:dyDescent="0.25">
      <c r="A1531" s="3" t="s">
        <v>1526</v>
      </c>
      <c r="B1531" s="3" t="s">
        <v>2036</v>
      </c>
      <c r="C1531" s="3" t="s">
        <v>55</v>
      </c>
      <c r="D1531" s="3">
        <v>19.41</v>
      </c>
      <c r="E1531" s="3" t="s">
        <v>2037</v>
      </c>
      <c r="F1531" s="3">
        <v>15</v>
      </c>
      <c r="G1531" s="3" t="s">
        <v>2038</v>
      </c>
      <c r="H1531" s="3">
        <v>2436</v>
      </c>
      <c r="I1531" s="3" t="s">
        <v>2039</v>
      </c>
      <c r="J1531" s="4" t="s">
        <v>230</v>
      </c>
      <c r="K1531" s="8" t="s">
        <v>7208</v>
      </c>
    </row>
    <row r="1532" spans="1:11" x14ac:dyDescent="0.25">
      <c r="A1532" s="3" t="s">
        <v>389</v>
      </c>
      <c r="B1532" s="3" t="s">
        <v>1576</v>
      </c>
      <c r="C1532" s="3" t="s">
        <v>55</v>
      </c>
      <c r="D1532" s="3">
        <v>20</v>
      </c>
      <c r="E1532" s="3" t="s">
        <v>1577</v>
      </c>
      <c r="F1532" s="3">
        <v>15</v>
      </c>
      <c r="G1532" s="3" t="s">
        <v>1578</v>
      </c>
      <c r="H1532" s="3">
        <v>25</v>
      </c>
      <c r="I1532" s="3" t="s">
        <v>39</v>
      </c>
      <c r="J1532" s="4" t="s">
        <v>1579</v>
      </c>
      <c r="K1532" s="8" t="s">
        <v>7208</v>
      </c>
    </row>
    <row r="1533" spans="1:11" x14ac:dyDescent="0.25">
      <c r="A1533" s="1" t="s">
        <v>2774</v>
      </c>
      <c r="B1533" s="1" t="s">
        <v>2850</v>
      </c>
      <c r="C1533" s="1" t="s">
        <v>55</v>
      </c>
      <c r="D1533" s="1">
        <v>23.98</v>
      </c>
      <c r="E1533" s="1" t="s">
        <v>2851</v>
      </c>
      <c r="F1533" s="1">
        <v>15</v>
      </c>
      <c r="G1533" s="1" t="s">
        <v>2852</v>
      </c>
      <c r="H1533" s="1">
        <v>1678</v>
      </c>
      <c r="I1533" s="1" t="s">
        <v>2853</v>
      </c>
      <c r="J1533" s="2" t="s">
        <v>230</v>
      </c>
      <c r="K1533" s="8" t="s">
        <v>7208</v>
      </c>
    </row>
    <row r="1534" spans="1:11" x14ac:dyDescent="0.25">
      <c r="A1534" s="9" t="s">
        <v>6617</v>
      </c>
      <c r="B1534" s="9" t="s">
        <v>6618</v>
      </c>
      <c r="C1534" s="9" t="s">
        <v>510</v>
      </c>
      <c r="D1534" s="9">
        <v>24.19</v>
      </c>
      <c r="E1534" s="9" t="s">
        <v>6619</v>
      </c>
      <c r="F1534" s="9">
        <v>15</v>
      </c>
      <c r="G1534" s="9" t="s">
        <v>6620</v>
      </c>
      <c r="H1534" s="9">
        <v>73</v>
      </c>
      <c r="I1534" s="9" t="s">
        <v>6621</v>
      </c>
      <c r="J1534" s="10" t="s">
        <v>6622</v>
      </c>
      <c r="K1534" s="13" t="s">
        <v>7209</v>
      </c>
    </row>
    <row r="1535" spans="1:11" x14ac:dyDescent="0.25">
      <c r="A1535" s="11" t="s">
        <v>6041</v>
      </c>
      <c r="B1535" s="11" t="s">
        <v>6042</v>
      </c>
      <c r="C1535" s="11" t="s">
        <v>363</v>
      </c>
      <c r="D1535" s="11">
        <v>31.89</v>
      </c>
      <c r="E1535" s="11" t="s">
        <v>6043</v>
      </c>
      <c r="F1535" s="11">
        <v>15</v>
      </c>
      <c r="G1535" s="11" t="s">
        <v>6044</v>
      </c>
      <c r="H1535" s="11">
        <v>226</v>
      </c>
      <c r="I1535" s="11" t="s">
        <v>6045</v>
      </c>
      <c r="J1535" s="12" t="s">
        <v>230</v>
      </c>
      <c r="K1535" s="13" t="s">
        <v>7209</v>
      </c>
    </row>
    <row r="1536" spans="1:11" x14ac:dyDescent="0.25">
      <c r="A1536" s="11" t="s">
        <v>91</v>
      </c>
      <c r="B1536" s="11" t="s">
        <v>5573</v>
      </c>
      <c r="C1536" s="11" t="s">
        <v>55</v>
      </c>
      <c r="D1536" s="11">
        <v>41.99</v>
      </c>
      <c r="E1536" s="11" t="s">
        <v>804</v>
      </c>
      <c r="F1536" s="11">
        <v>15</v>
      </c>
      <c r="G1536" s="11" t="s">
        <v>5631</v>
      </c>
      <c r="H1536" s="11">
        <v>248</v>
      </c>
      <c r="I1536" s="11" t="s">
        <v>5632</v>
      </c>
      <c r="J1536" s="12" t="s">
        <v>230</v>
      </c>
      <c r="K1536" s="13" t="s">
        <v>7209</v>
      </c>
    </row>
    <row r="1537" spans="1:11" x14ac:dyDescent="0.25">
      <c r="A1537" s="11" t="s">
        <v>1243</v>
      </c>
      <c r="B1537" s="11" t="s">
        <v>5583</v>
      </c>
      <c r="C1537" s="11" t="s">
        <v>55</v>
      </c>
      <c r="D1537" s="11">
        <v>25.49</v>
      </c>
      <c r="E1537" s="11" t="s">
        <v>4422</v>
      </c>
      <c r="F1537" s="11">
        <v>16</v>
      </c>
      <c r="G1537" s="11" t="s">
        <v>5584</v>
      </c>
      <c r="H1537" s="11">
        <v>2093</v>
      </c>
      <c r="I1537" s="11" t="s">
        <v>5585</v>
      </c>
      <c r="J1537" s="12" t="s">
        <v>230</v>
      </c>
      <c r="K1537" s="13" t="s">
        <v>7209</v>
      </c>
    </row>
    <row r="1538" spans="1:11" x14ac:dyDescent="0.25">
      <c r="A1538" s="1" t="s">
        <v>535</v>
      </c>
      <c r="B1538" s="1" t="s">
        <v>1916</v>
      </c>
      <c r="C1538" s="1" t="s">
        <v>55</v>
      </c>
      <c r="D1538" s="1">
        <v>34.43</v>
      </c>
      <c r="E1538" s="1" t="s">
        <v>1917</v>
      </c>
      <c r="F1538" s="1">
        <v>16</v>
      </c>
      <c r="G1538" s="1" t="s">
        <v>1918</v>
      </c>
      <c r="H1538" s="1">
        <v>563</v>
      </c>
      <c r="I1538" s="1" t="s">
        <v>1919</v>
      </c>
      <c r="J1538" s="2" t="s">
        <v>230</v>
      </c>
      <c r="K1538" s="8" t="s">
        <v>7208</v>
      </c>
    </row>
    <row r="1539" spans="1:11" x14ac:dyDescent="0.25">
      <c r="A1539" s="11" t="s">
        <v>1824</v>
      </c>
      <c r="B1539" s="11" t="s">
        <v>4352</v>
      </c>
      <c r="C1539" s="11" t="s">
        <v>55</v>
      </c>
      <c r="D1539" s="11">
        <v>64.88</v>
      </c>
      <c r="E1539" s="11" t="s">
        <v>1078</v>
      </c>
      <c r="F1539" s="11">
        <v>16</v>
      </c>
      <c r="G1539" s="11" t="s">
        <v>5643</v>
      </c>
      <c r="H1539" s="11">
        <v>292</v>
      </c>
      <c r="I1539" s="11" t="s">
        <v>5644</v>
      </c>
      <c r="J1539" s="12" t="s">
        <v>230</v>
      </c>
      <c r="K1539" s="13" t="s">
        <v>7209</v>
      </c>
    </row>
    <row r="1540" spans="1:11" x14ac:dyDescent="0.25">
      <c r="A1540" s="11" t="s">
        <v>6288</v>
      </c>
      <c r="B1540" s="11" t="s">
        <v>6289</v>
      </c>
      <c r="C1540" s="11" t="s">
        <v>363</v>
      </c>
      <c r="D1540" s="11">
        <v>65.37</v>
      </c>
      <c r="E1540" s="11" t="s">
        <v>6290</v>
      </c>
      <c r="F1540" s="11">
        <v>16</v>
      </c>
      <c r="G1540" s="11" t="s">
        <v>6291</v>
      </c>
      <c r="H1540" s="11">
        <v>87</v>
      </c>
      <c r="I1540" s="11" t="s">
        <v>6292</v>
      </c>
      <c r="J1540" s="12" t="s">
        <v>230</v>
      </c>
      <c r="K1540" s="13" t="s">
        <v>7209</v>
      </c>
    </row>
    <row r="1541" spans="1:11" x14ac:dyDescent="0.25">
      <c r="A1541" s="3" t="s">
        <v>443</v>
      </c>
      <c r="B1541" s="3" t="s">
        <v>1531</v>
      </c>
      <c r="C1541" s="3" t="s">
        <v>12</v>
      </c>
      <c r="D1541" s="3">
        <v>17.489999999999998</v>
      </c>
      <c r="E1541" s="3" t="s">
        <v>1532</v>
      </c>
      <c r="F1541" s="3">
        <v>17</v>
      </c>
      <c r="G1541" s="3" t="s">
        <v>1533</v>
      </c>
      <c r="H1541" s="3">
        <v>292</v>
      </c>
      <c r="I1541" s="3" t="s">
        <v>1534</v>
      </c>
      <c r="J1541" s="4" t="s">
        <v>411</v>
      </c>
      <c r="K1541" s="8" t="s">
        <v>7208</v>
      </c>
    </row>
    <row r="1542" spans="1:11" x14ac:dyDescent="0.25">
      <c r="A1542" s="3" t="s">
        <v>467</v>
      </c>
      <c r="B1542" s="3" t="s">
        <v>1932</v>
      </c>
      <c r="C1542" s="3" t="s">
        <v>55</v>
      </c>
      <c r="D1542" s="3">
        <v>27.06</v>
      </c>
      <c r="E1542" s="3" t="s">
        <v>1933</v>
      </c>
      <c r="F1542" s="3">
        <v>18</v>
      </c>
      <c r="G1542" s="3" t="s">
        <v>1934</v>
      </c>
      <c r="H1542" s="3">
        <v>21</v>
      </c>
      <c r="I1542" s="3" t="s">
        <v>1935</v>
      </c>
      <c r="J1542" s="4" t="s">
        <v>230</v>
      </c>
      <c r="K1542" s="8" t="s">
        <v>7208</v>
      </c>
    </row>
    <row r="1543" spans="1:11" x14ac:dyDescent="0.25">
      <c r="A1543" s="11" t="s">
        <v>525</v>
      </c>
      <c r="B1543" s="11" t="s">
        <v>6694</v>
      </c>
      <c r="C1543" s="11" t="s">
        <v>212</v>
      </c>
      <c r="D1543" s="11">
        <v>123.99</v>
      </c>
      <c r="E1543" s="11" t="s">
        <v>6695</v>
      </c>
      <c r="F1543" s="11">
        <v>19</v>
      </c>
      <c r="G1543" s="11" t="s">
        <v>3870</v>
      </c>
      <c r="H1543" s="11">
        <v>5</v>
      </c>
      <c r="I1543" s="11" t="s">
        <v>6696</v>
      </c>
      <c r="J1543" s="12" t="s">
        <v>318</v>
      </c>
      <c r="K1543" s="13" t="s">
        <v>7209</v>
      </c>
    </row>
    <row r="1544" spans="1:11" x14ac:dyDescent="0.25">
      <c r="A1544" s="3" t="s">
        <v>3868</v>
      </c>
      <c r="B1544" s="3" t="s">
        <v>3869</v>
      </c>
      <c r="C1544" s="3" t="s">
        <v>12</v>
      </c>
      <c r="D1544" s="3">
        <v>14.95</v>
      </c>
      <c r="E1544" s="3" t="s">
        <v>1396</v>
      </c>
      <c r="F1544" s="3">
        <v>19</v>
      </c>
      <c r="G1544" s="3" t="s">
        <v>3870</v>
      </c>
      <c r="H1544" s="3">
        <v>5</v>
      </c>
      <c r="I1544" s="3" t="s">
        <v>39</v>
      </c>
      <c r="J1544" s="4" t="s">
        <v>2433</v>
      </c>
      <c r="K1544" s="8" t="s">
        <v>7208</v>
      </c>
    </row>
    <row r="1545" spans="1:11" x14ac:dyDescent="0.25">
      <c r="A1545" s="3" t="s">
        <v>925</v>
      </c>
      <c r="B1545" s="3" t="s">
        <v>2320</v>
      </c>
      <c r="C1545" s="3" t="s">
        <v>55</v>
      </c>
      <c r="D1545" s="3">
        <v>19.54</v>
      </c>
      <c r="E1545" s="3" t="s">
        <v>2321</v>
      </c>
      <c r="F1545" s="3">
        <v>19</v>
      </c>
      <c r="G1545" s="3" t="s">
        <v>2322</v>
      </c>
      <c r="H1545" s="3">
        <v>288</v>
      </c>
      <c r="I1545" s="3" t="s">
        <v>2323</v>
      </c>
      <c r="J1545" s="4" t="s">
        <v>230</v>
      </c>
      <c r="K1545" s="8" t="s">
        <v>7208</v>
      </c>
    </row>
    <row r="1546" spans="1:11" x14ac:dyDescent="0.25">
      <c r="A1546" s="11" t="s">
        <v>4358</v>
      </c>
      <c r="B1546" s="11" t="s">
        <v>7088</v>
      </c>
      <c r="C1546" s="11" t="s">
        <v>55</v>
      </c>
      <c r="D1546" s="11">
        <v>29.74</v>
      </c>
      <c r="E1546" s="11" t="s">
        <v>7089</v>
      </c>
      <c r="F1546" s="11">
        <v>19</v>
      </c>
      <c r="G1546" s="11" t="s">
        <v>7090</v>
      </c>
      <c r="H1546" s="11">
        <v>578</v>
      </c>
      <c r="I1546" s="11" t="s">
        <v>7091</v>
      </c>
      <c r="J1546" s="12" t="s">
        <v>230</v>
      </c>
      <c r="K1546" s="13" t="s">
        <v>7209</v>
      </c>
    </row>
    <row r="1547" spans="1:11" x14ac:dyDescent="0.25">
      <c r="A1547" s="11" t="s">
        <v>807</v>
      </c>
      <c r="B1547" s="11" t="s">
        <v>6489</v>
      </c>
      <c r="C1547" s="11" t="s">
        <v>363</v>
      </c>
      <c r="D1547" s="11">
        <v>36.950000000000003</v>
      </c>
      <c r="E1547" s="11" t="s">
        <v>5384</v>
      </c>
      <c r="F1547" s="11">
        <v>19</v>
      </c>
      <c r="G1547" s="11" t="s">
        <v>6490</v>
      </c>
      <c r="H1547" s="11">
        <v>120</v>
      </c>
      <c r="I1547" s="11" t="s">
        <v>6491</v>
      </c>
      <c r="J1547" s="12" t="s">
        <v>230</v>
      </c>
      <c r="K1547" s="13" t="s">
        <v>7209</v>
      </c>
    </row>
    <row r="1548" spans="1:11" x14ac:dyDescent="0.25">
      <c r="A1548" s="1" t="s">
        <v>968</v>
      </c>
      <c r="B1548" s="1" t="s">
        <v>2602</v>
      </c>
      <c r="C1548" s="1" t="s">
        <v>55</v>
      </c>
      <c r="D1548" s="1">
        <v>22.95</v>
      </c>
      <c r="E1548" s="1" t="s">
        <v>2603</v>
      </c>
      <c r="F1548" s="1">
        <v>20</v>
      </c>
      <c r="G1548" s="1" t="s">
        <v>2604</v>
      </c>
      <c r="H1548" s="1">
        <v>294</v>
      </c>
      <c r="I1548" s="1" t="s">
        <v>2605</v>
      </c>
      <c r="J1548" s="2" t="s">
        <v>230</v>
      </c>
      <c r="K1548" s="8" t="s">
        <v>7208</v>
      </c>
    </row>
    <row r="1549" spans="1:11" x14ac:dyDescent="0.25">
      <c r="A1549" s="11" t="s">
        <v>29</v>
      </c>
      <c r="B1549" s="11" t="s">
        <v>5609</v>
      </c>
      <c r="C1549" s="11" t="s">
        <v>55</v>
      </c>
      <c r="D1549" s="11">
        <v>49.99</v>
      </c>
      <c r="E1549" s="11" t="s">
        <v>148</v>
      </c>
      <c r="F1549" s="11">
        <v>20</v>
      </c>
      <c r="G1549" s="11" t="s">
        <v>5610</v>
      </c>
      <c r="H1549" s="11">
        <v>15</v>
      </c>
      <c r="I1549" s="11" t="s">
        <v>5611</v>
      </c>
      <c r="J1549" s="12" t="s">
        <v>406</v>
      </c>
      <c r="K1549" s="13" t="s">
        <v>7209</v>
      </c>
    </row>
    <row r="1550" spans="1:11" x14ac:dyDescent="0.25">
      <c r="A1550" s="1" t="s">
        <v>1603</v>
      </c>
      <c r="B1550" s="1" t="s">
        <v>1604</v>
      </c>
      <c r="C1550" s="1" t="s">
        <v>12</v>
      </c>
      <c r="D1550" s="1">
        <v>18.989999999999998</v>
      </c>
      <c r="E1550" s="1" t="s">
        <v>863</v>
      </c>
      <c r="F1550" s="1">
        <v>21</v>
      </c>
      <c r="G1550" s="1" t="s">
        <v>1605</v>
      </c>
      <c r="H1550" s="1">
        <v>1396</v>
      </c>
      <c r="I1550" s="1" t="s">
        <v>1606</v>
      </c>
      <c r="J1550" s="2" t="s">
        <v>230</v>
      </c>
      <c r="K1550" s="8" t="s">
        <v>7208</v>
      </c>
    </row>
    <row r="1551" spans="1:11" x14ac:dyDescent="0.25">
      <c r="A1551" s="9" t="s">
        <v>4095</v>
      </c>
      <c r="B1551" s="9" t="s">
        <v>6800</v>
      </c>
      <c r="C1551" s="9" t="s">
        <v>55</v>
      </c>
      <c r="D1551" s="9">
        <v>29.2</v>
      </c>
      <c r="E1551" s="9" t="s">
        <v>93</v>
      </c>
      <c r="F1551" s="9">
        <v>21</v>
      </c>
      <c r="G1551" s="9" t="s">
        <v>6801</v>
      </c>
      <c r="H1551" s="9">
        <v>121</v>
      </c>
      <c r="I1551" s="9" t="s">
        <v>6802</v>
      </c>
      <c r="J1551" s="10" t="s">
        <v>230</v>
      </c>
      <c r="K1551" s="13" t="s">
        <v>7209</v>
      </c>
    </row>
    <row r="1552" spans="1:11" x14ac:dyDescent="0.25">
      <c r="A1552" s="11" t="s">
        <v>7094</v>
      </c>
      <c r="B1552" s="11" t="s">
        <v>7095</v>
      </c>
      <c r="C1552" s="11" t="s">
        <v>55</v>
      </c>
      <c r="D1552" s="11">
        <v>41.19</v>
      </c>
      <c r="E1552" s="11" t="s">
        <v>7096</v>
      </c>
      <c r="F1552" s="11">
        <v>21</v>
      </c>
      <c r="G1552" s="11" t="s">
        <v>7097</v>
      </c>
      <c r="H1552" s="11">
        <v>258</v>
      </c>
      <c r="I1552" s="11" t="s">
        <v>7098</v>
      </c>
      <c r="J1552" s="12" t="s">
        <v>230</v>
      </c>
      <c r="K1552" s="13" t="s">
        <v>7209</v>
      </c>
    </row>
    <row r="1553" spans="1:11" x14ac:dyDescent="0.25">
      <c r="A1553" s="3" t="s">
        <v>2167</v>
      </c>
      <c r="B1553" s="3" t="s">
        <v>2168</v>
      </c>
      <c r="C1553" s="3" t="s">
        <v>55</v>
      </c>
      <c r="D1553" s="3">
        <v>14.45</v>
      </c>
      <c r="E1553" s="3" t="s">
        <v>1592</v>
      </c>
      <c r="F1553" s="3">
        <v>22</v>
      </c>
      <c r="G1553" s="3" t="s">
        <v>2169</v>
      </c>
      <c r="H1553" s="3">
        <v>47</v>
      </c>
      <c r="I1553" s="3" t="s">
        <v>2170</v>
      </c>
      <c r="J1553" s="4" t="s">
        <v>2171</v>
      </c>
      <c r="K1553" s="8" t="s">
        <v>7208</v>
      </c>
    </row>
    <row r="1554" spans="1:11" x14ac:dyDescent="0.25">
      <c r="A1554" s="3" t="s">
        <v>2090</v>
      </c>
      <c r="B1554" s="3" t="s">
        <v>2756</v>
      </c>
      <c r="C1554" s="3" t="s">
        <v>55</v>
      </c>
      <c r="D1554" s="3">
        <v>15.99</v>
      </c>
      <c r="E1554" s="3" t="s">
        <v>1129</v>
      </c>
      <c r="F1554" s="3">
        <v>22</v>
      </c>
      <c r="G1554" s="3" t="s">
        <v>2757</v>
      </c>
      <c r="H1554" s="3">
        <v>18</v>
      </c>
      <c r="I1554" s="3" t="s">
        <v>2758</v>
      </c>
      <c r="J1554" s="4" t="s">
        <v>2069</v>
      </c>
      <c r="K1554" s="8" t="s">
        <v>7208</v>
      </c>
    </row>
    <row r="1555" spans="1:11" x14ac:dyDescent="0.25">
      <c r="A1555" s="1" t="s">
        <v>1526</v>
      </c>
      <c r="B1555" s="1" t="s">
        <v>1527</v>
      </c>
      <c r="C1555" s="1" t="s">
        <v>55</v>
      </c>
      <c r="D1555" s="1">
        <v>19.829999999999998</v>
      </c>
      <c r="E1555" s="1" t="s">
        <v>1528</v>
      </c>
      <c r="F1555" s="1">
        <v>22</v>
      </c>
      <c r="G1555" s="1" t="s">
        <v>1529</v>
      </c>
      <c r="H1555" s="1">
        <v>1652</v>
      </c>
      <c r="I1555" s="1" t="s">
        <v>1530</v>
      </c>
      <c r="J1555" s="2" t="s">
        <v>230</v>
      </c>
      <c r="K1555" s="8" t="s">
        <v>7208</v>
      </c>
    </row>
    <row r="1556" spans="1:11" x14ac:dyDescent="0.25">
      <c r="A1556" s="11" t="s">
        <v>807</v>
      </c>
      <c r="B1556" s="11" t="s">
        <v>5700</v>
      </c>
      <c r="C1556" s="11" t="s">
        <v>12</v>
      </c>
      <c r="D1556" s="11">
        <v>33.99</v>
      </c>
      <c r="E1556" s="11" t="s">
        <v>568</v>
      </c>
      <c r="F1556" s="11">
        <v>22</v>
      </c>
      <c r="G1556" s="11" t="s">
        <v>5701</v>
      </c>
      <c r="H1556" s="11">
        <v>2</v>
      </c>
      <c r="I1556" s="11" t="s">
        <v>5702</v>
      </c>
      <c r="J1556" s="12" t="s">
        <v>318</v>
      </c>
      <c r="K1556" s="13" t="s">
        <v>7209</v>
      </c>
    </row>
    <row r="1557" spans="1:11" x14ac:dyDescent="0.25">
      <c r="A1557" s="9" t="s">
        <v>5144</v>
      </c>
      <c r="B1557" s="9" t="s">
        <v>5145</v>
      </c>
      <c r="C1557" s="9" t="s">
        <v>55</v>
      </c>
      <c r="D1557" s="9">
        <v>24.55</v>
      </c>
      <c r="E1557" s="9" t="s">
        <v>5146</v>
      </c>
      <c r="F1557" s="9">
        <v>23</v>
      </c>
      <c r="G1557" s="9" t="s">
        <v>5147</v>
      </c>
      <c r="H1557" s="9">
        <v>433</v>
      </c>
      <c r="I1557" s="9" t="s">
        <v>5148</v>
      </c>
      <c r="J1557" s="10" t="s">
        <v>230</v>
      </c>
      <c r="K1557" s="13" t="s">
        <v>7209</v>
      </c>
    </row>
    <row r="1558" spans="1:11" x14ac:dyDescent="0.25">
      <c r="A1558" s="3" t="s">
        <v>1110</v>
      </c>
      <c r="B1558" s="3" t="s">
        <v>1861</v>
      </c>
      <c r="C1558" s="3" t="s">
        <v>55</v>
      </c>
      <c r="D1558" s="3">
        <v>29.26</v>
      </c>
      <c r="E1558" s="3" t="s">
        <v>1862</v>
      </c>
      <c r="F1558" s="3">
        <v>23</v>
      </c>
      <c r="G1558" s="3" t="s">
        <v>1863</v>
      </c>
      <c r="H1558" s="3">
        <v>392</v>
      </c>
      <c r="I1558" s="3" t="s">
        <v>1864</v>
      </c>
      <c r="J1558" s="4" t="s">
        <v>230</v>
      </c>
      <c r="K1558" s="8" t="s">
        <v>7208</v>
      </c>
    </row>
    <row r="1559" spans="1:11" x14ac:dyDescent="0.25">
      <c r="A1559" s="3" t="s">
        <v>426</v>
      </c>
      <c r="B1559" s="3" t="s">
        <v>3302</v>
      </c>
      <c r="C1559" s="3" t="s">
        <v>12</v>
      </c>
      <c r="D1559" s="3">
        <v>39.99</v>
      </c>
      <c r="E1559" s="3" t="s">
        <v>73</v>
      </c>
      <c r="F1559" s="3">
        <v>23</v>
      </c>
      <c r="G1559" s="3" t="s">
        <v>3303</v>
      </c>
      <c r="H1559" s="3">
        <v>48</v>
      </c>
      <c r="I1559" s="3" t="s">
        <v>3304</v>
      </c>
      <c r="J1559" s="4" t="s">
        <v>1168</v>
      </c>
      <c r="K1559" s="8" t="s">
        <v>7208</v>
      </c>
    </row>
    <row r="1560" spans="1:11" x14ac:dyDescent="0.25">
      <c r="A1560" s="3" t="s">
        <v>117</v>
      </c>
      <c r="B1560" s="3" t="s">
        <v>1001</v>
      </c>
      <c r="C1560" s="3" t="s">
        <v>363</v>
      </c>
      <c r="D1560" s="3">
        <v>43.33</v>
      </c>
      <c r="E1560" s="3" t="s">
        <v>1002</v>
      </c>
      <c r="F1560" s="3">
        <v>23</v>
      </c>
      <c r="G1560" s="3" t="s">
        <v>1003</v>
      </c>
      <c r="H1560" s="3">
        <v>280</v>
      </c>
      <c r="I1560" s="3" t="s">
        <v>1004</v>
      </c>
      <c r="J1560" s="4" t="s">
        <v>230</v>
      </c>
      <c r="K1560" s="8" t="s">
        <v>7208</v>
      </c>
    </row>
    <row r="1561" spans="1:11" x14ac:dyDescent="0.25">
      <c r="A1561" s="3" t="s">
        <v>3380</v>
      </c>
      <c r="B1561" s="3" t="s">
        <v>3381</v>
      </c>
      <c r="C1561" s="3" t="s">
        <v>12</v>
      </c>
      <c r="D1561" s="3">
        <v>55.66</v>
      </c>
      <c r="E1561" s="3" t="s">
        <v>3382</v>
      </c>
      <c r="F1561" s="3">
        <v>23</v>
      </c>
      <c r="G1561" s="3" t="s">
        <v>3383</v>
      </c>
      <c r="H1561" s="3">
        <v>268</v>
      </c>
      <c r="I1561" s="3" t="s">
        <v>3384</v>
      </c>
      <c r="J1561" s="4" t="s">
        <v>230</v>
      </c>
      <c r="K1561" s="8" t="s">
        <v>7208</v>
      </c>
    </row>
    <row r="1562" spans="1:11" x14ac:dyDescent="0.25">
      <c r="A1562" s="11" t="s">
        <v>5277</v>
      </c>
      <c r="B1562" s="11" t="s">
        <v>5278</v>
      </c>
      <c r="C1562" s="11" t="s">
        <v>55</v>
      </c>
      <c r="D1562" s="11">
        <v>140</v>
      </c>
      <c r="E1562" s="11" t="s">
        <v>2527</v>
      </c>
      <c r="F1562" s="11">
        <v>24</v>
      </c>
      <c r="G1562" s="11" t="s">
        <v>5279</v>
      </c>
      <c r="H1562" s="11">
        <v>6</v>
      </c>
      <c r="I1562" s="11" t="s">
        <v>5280</v>
      </c>
      <c r="J1562" s="12" t="s">
        <v>1123</v>
      </c>
      <c r="K1562" s="13" t="s">
        <v>7209</v>
      </c>
    </row>
    <row r="1563" spans="1:11" x14ac:dyDescent="0.25">
      <c r="A1563" s="3" t="s">
        <v>2928</v>
      </c>
      <c r="B1563" s="3" t="s">
        <v>2929</v>
      </c>
      <c r="C1563" s="3" t="s">
        <v>363</v>
      </c>
      <c r="D1563" s="3">
        <v>22.97</v>
      </c>
      <c r="E1563" s="3" t="s">
        <v>2930</v>
      </c>
      <c r="F1563" s="3">
        <v>24</v>
      </c>
      <c r="G1563" s="3" t="s">
        <v>2931</v>
      </c>
      <c r="H1563" s="3">
        <v>591</v>
      </c>
      <c r="I1563" s="3" t="s">
        <v>2932</v>
      </c>
      <c r="J1563" s="4" t="s">
        <v>230</v>
      </c>
      <c r="K1563" s="8" t="s">
        <v>7208</v>
      </c>
    </row>
    <row r="1564" spans="1:11" x14ac:dyDescent="0.25">
      <c r="A1564" s="9" t="s">
        <v>6359</v>
      </c>
      <c r="B1564" s="9" t="s">
        <v>6360</v>
      </c>
      <c r="C1564" s="9" t="s">
        <v>55</v>
      </c>
      <c r="D1564" s="9">
        <v>59.63</v>
      </c>
      <c r="E1564" s="9" t="s">
        <v>6361</v>
      </c>
      <c r="F1564" s="9">
        <v>24</v>
      </c>
      <c r="G1564" s="9" t="s">
        <v>6362</v>
      </c>
      <c r="H1564" s="9">
        <v>48</v>
      </c>
      <c r="I1564" s="9" t="s">
        <v>6363</v>
      </c>
      <c r="J1564" s="10" t="s">
        <v>230</v>
      </c>
      <c r="K1564" s="13" t="s">
        <v>7209</v>
      </c>
    </row>
    <row r="1565" spans="1:11" x14ac:dyDescent="0.25">
      <c r="A1565" s="1" t="s">
        <v>535</v>
      </c>
      <c r="B1565" s="1" t="s">
        <v>2939</v>
      </c>
      <c r="C1565" s="1" t="s">
        <v>363</v>
      </c>
      <c r="D1565" s="1">
        <v>31.14</v>
      </c>
      <c r="E1565" s="1" t="s">
        <v>2940</v>
      </c>
      <c r="F1565" s="1">
        <v>25</v>
      </c>
      <c r="G1565" s="1" t="s">
        <v>2941</v>
      </c>
      <c r="H1565" s="1">
        <v>2503</v>
      </c>
      <c r="I1565" s="1" t="s">
        <v>2942</v>
      </c>
      <c r="J1565" s="2" t="s">
        <v>230</v>
      </c>
      <c r="K1565" s="8" t="s">
        <v>7208</v>
      </c>
    </row>
    <row r="1566" spans="1:11" x14ac:dyDescent="0.25">
      <c r="A1566" s="3" t="s">
        <v>535</v>
      </c>
      <c r="B1566" s="3" t="s">
        <v>3221</v>
      </c>
      <c r="C1566" s="3" t="s">
        <v>363</v>
      </c>
      <c r="D1566" s="3">
        <v>37.020000000000003</v>
      </c>
      <c r="E1566" s="3" t="s">
        <v>3222</v>
      </c>
      <c r="F1566" s="3">
        <v>25</v>
      </c>
      <c r="G1566" s="3" t="s">
        <v>3223</v>
      </c>
      <c r="H1566" s="3">
        <v>1926</v>
      </c>
      <c r="I1566" s="3" t="s">
        <v>3224</v>
      </c>
      <c r="J1566" s="4" t="s">
        <v>230</v>
      </c>
      <c r="K1566" s="8" t="s">
        <v>7208</v>
      </c>
    </row>
    <row r="1567" spans="1:11" x14ac:dyDescent="0.25">
      <c r="A1567" s="3" t="s">
        <v>535</v>
      </c>
      <c r="B1567" s="3" t="s">
        <v>2028</v>
      </c>
      <c r="C1567" s="3" t="s">
        <v>12</v>
      </c>
      <c r="D1567" s="3">
        <v>38.89</v>
      </c>
      <c r="E1567" s="3" t="s">
        <v>2029</v>
      </c>
      <c r="F1567" s="3">
        <v>25</v>
      </c>
      <c r="G1567" s="3" t="s">
        <v>2030</v>
      </c>
      <c r="H1567" s="3">
        <v>1832</v>
      </c>
      <c r="I1567" s="3" t="s">
        <v>2031</v>
      </c>
      <c r="J1567" s="4" t="s">
        <v>230</v>
      </c>
      <c r="K1567" s="8" t="s">
        <v>7208</v>
      </c>
    </row>
    <row r="1568" spans="1:11" x14ac:dyDescent="0.25">
      <c r="A1568" s="1" t="s">
        <v>1185</v>
      </c>
      <c r="B1568" s="1" t="s">
        <v>1186</v>
      </c>
      <c r="C1568" s="1" t="s">
        <v>363</v>
      </c>
      <c r="D1568" s="1">
        <v>15.52</v>
      </c>
      <c r="E1568" s="1" t="s">
        <v>1187</v>
      </c>
      <c r="F1568" s="1">
        <v>26</v>
      </c>
      <c r="G1568" s="1" t="s">
        <v>1188</v>
      </c>
      <c r="H1568" s="1">
        <v>129</v>
      </c>
      <c r="I1568" s="1" t="s">
        <v>1189</v>
      </c>
      <c r="J1568" s="2" t="s">
        <v>230</v>
      </c>
      <c r="K1568" s="8" t="s">
        <v>7208</v>
      </c>
    </row>
    <row r="1569" spans="1:11" x14ac:dyDescent="0.25">
      <c r="A1569" s="11" t="s">
        <v>1846</v>
      </c>
      <c r="B1569" s="11" t="s">
        <v>6724</v>
      </c>
      <c r="C1569" s="11" t="s">
        <v>55</v>
      </c>
      <c r="D1569" s="11">
        <v>18.66</v>
      </c>
      <c r="E1569" s="11" t="s">
        <v>6725</v>
      </c>
      <c r="F1569" s="11">
        <v>26</v>
      </c>
      <c r="G1569" s="11" t="s">
        <v>6726</v>
      </c>
      <c r="H1569" s="11">
        <v>58</v>
      </c>
      <c r="I1569" s="11" t="s">
        <v>6727</v>
      </c>
      <c r="J1569" s="12" t="s">
        <v>230</v>
      </c>
      <c r="K1569" s="13" t="s">
        <v>7209</v>
      </c>
    </row>
    <row r="1570" spans="1:11" x14ac:dyDescent="0.25">
      <c r="A1570" s="11" t="s">
        <v>1334</v>
      </c>
      <c r="B1570" s="11" t="s">
        <v>6364</v>
      </c>
      <c r="C1570" s="11" t="s">
        <v>55</v>
      </c>
      <c r="D1570" s="11">
        <v>44.93</v>
      </c>
      <c r="E1570" s="11" t="s">
        <v>6365</v>
      </c>
      <c r="F1570" s="11">
        <v>26</v>
      </c>
      <c r="G1570" s="11" t="s">
        <v>6366</v>
      </c>
      <c r="H1570" s="11">
        <v>2098</v>
      </c>
      <c r="I1570" s="11" t="s">
        <v>6367</v>
      </c>
      <c r="J1570" s="12" t="s">
        <v>230</v>
      </c>
      <c r="K1570" s="13" t="s">
        <v>7209</v>
      </c>
    </row>
    <row r="1571" spans="1:11" x14ac:dyDescent="0.25">
      <c r="A1571" s="3" t="s">
        <v>389</v>
      </c>
      <c r="B1571" s="3" t="s">
        <v>2668</v>
      </c>
      <c r="C1571" s="3" t="s">
        <v>12</v>
      </c>
      <c r="D1571" s="3">
        <v>15.27</v>
      </c>
      <c r="E1571" s="3" t="s">
        <v>2669</v>
      </c>
      <c r="F1571" s="3">
        <v>28</v>
      </c>
      <c r="G1571" s="3" t="s">
        <v>2670</v>
      </c>
      <c r="H1571" s="3">
        <v>126</v>
      </c>
      <c r="I1571" s="3" t="s">
        <v>2671</v>
      </c>
      <c r="J1571" s="4" t="s">
        <v>230</v>
      </c>
      <c r="K1571" s="8" t="s">
        <v>7208</v>
      </c>
    </row>
    <row r="1572" spans="1:11" x14ac:dyDescent="0.25">
      <c r="A1572" s="11" t="s">
        <v>1039</v>
      </c>
      <c r="B1572" s="11" t="s">
        <v>6459</v>
      </c>
      <c r="C1572" s="11" t="s">
        <v>363</v>
      </c>
      <c r="D1572" s="11">
        <v>22.15</v>
      </c>
      <c r="E1572" s="11" t="s">
        <v>6460</v>
      </c>
      <c r="F1572" s="11">
        <v>28</v>
      </c>
      <c r="G1572" s="11" t="s">
        <v>6461</v>
      </c>
      <c r="H1572" s="11">
        <v>196</v>
      </c>
      <c r="I1572" s="11" t="s">
        <v>6462</v>
      </c>
      <c r="J1572" s="12" t="s">
        <v>230</v>
      </c>
      <c r="K1572" s="13" t="s">
        <v>7209</v>
      </c>
    </row>
    <row r="1573" spans="1:11" x14ac:dyDescent="0.25">
      <c r="A1573" s="9" t="s">
        <v>6164</v>
      </c>
      <c r="B1573" s="9" t="s">
        <v>7035</v>
      </c>
      <c r="C1573" s="9" t="s">
        <v>55</v>
      </c>
      <c r="D1573" s="9">
        <v>20.079999999999998</v>
      </c>
      <c r="E1573" s="9" t="s">
        <v>7036</v>
      </c>
      <c r="F1573" s="9">
        <v>29</v>
      </c>
      <c r="G1573" s="9" t="s">
        <v>7037</v>
      </c>
      <c r="H1573" s="9">
        <v>518</v>
      </c>
      <c r="I1573" s="9" t="s">
        <v>7038</v>
      </c>
      <c r="J1573" s="10" t="s">
        <v>230</v>
      </c>
      <c r="K1573" s="13" t="s">
        <v>7209</v>
      </c>
    </row>
    <row r="1574" spans="1:11" x14ac:dyDescent="0.25">
      <c r="A1574" s="3" t="s">
        <v>327</v>
      </c>
      <c r="B1574" s="3" t="s">
        <v>1792</v>
      </c>
      <c r="C1574" s="3" t="s">
        <v>363</v>
      </c>
      <c r="D1574" s="3">
        <v>64.540000000000006</v>
      </c>
      <c r="E1574" s="3" t="s">
        <v>1793</v>
      </c>
      <c r="F1574" s="3">
        <v>29</v>
      </c>
      <c r="G1574" s="3" t="s">
        <v>1794</v>
      </c>
      <c r="H1574" s="3">
        <v>68</v>
      </c>
      <c r="I1574" s="3" t="s">
        <v>1795</v>
      </c>
      <c r="J1574" s="4" t="s">
        <v>230</v>
      </c>
      <c r="K1574" s="8" t="s">
        <v>7208</v>
      </c>
    </row>
    <row r="1575" spans="1:11" x14ac:dyDescent="0.25">
      <c r="A1575" s="11" t="s">
        <v>7165</v>
      </c>
      <c r="B1575" s="11" t="s">
        <v>7166</v>
      </c>
      <c r="C1575" s="11" t="s">
        <v>55</v>
      </c>
      <c r="D1575" s="11">
        <v>10.58</v>
      </c>
      <c r="E1575" s="11" t="s">
        <v>7167</v>
      </c>
      <c r="F1575" s="11">
        <v>31</v>
      </c>
      <c r="G1575" s="11" t="s">
        <v>7168</v>
      </c>
      <c r="H1575" s="11">
        <v>391</v>
      </c>
      <c r="I1575" s="11" t="s">
        <v>7169</v>
      </c>
      <c r="J1575" s="12" t="s">
        <v>230</v>
      </c>
      <c r="K1575" s="13" t="s">
        <v>7209</v>
      </c>
    </row>
    <row r="1576" spans="1:11" x14ac:dyDescent="0.25">
      <c r="A1576" s="9" t="s">
        <v>6301</v>
      </c>
      <c r="B1576" s="9" t="s">
        <v>6302</v>
      </c>
      <c r="C1576" s="9" t="s">
        <v>55</v>
      </c>
      <c r="D1576" s="9">
        <v>13.97</v>
      </c>
      <c r="E1576" s="9" t="s">
        <v>6303</v>
      </c>
      <c r="F1576" s="9">
        <v>31</v>
      </c>
      <c r="G1576" s="9" t="s">
        <v>6304</v>
      </c>
      <c r="H1576" s="9">
        <v>957</v>
      </c>
      <c r="I1576" s="9" t="s">
        <v>6305</v>
      </c>
      <c r="J1576" s="10" t="s">
        <v>230</v>
      </c>
      <c r="K1576" s="13" t="s">
        <v>7209</v>
      </c>
    </row>
    <row r="1577" spans="1:11" x14ac:dyDescent="0.25">
      <c r="A1577" s="9" t="s">
        <v>1457</v>
      </c>
      <c r="B1577" s="9" t="s">
        <v>5166</v>
      </c>
      <c r="C1577" s="9" t="s">
        <v>55</v>
      </c>
      <c r="D1577" s="9">
        <v>16.04</v>
      </c>
      <c r="E1577" s="9" t="s">
        <v>5167</v>
      </c>
      <c r="F1577" s="9">
        <v>31</v>
      </c>
      <c r="G1577" s="9" t="s">
        <v>5168</v>
      </c>
      <c r="H1577" s="9">
        <v>2817</v>
      </c>
      <c r="I1577" s="9" t="s">
        <v>5169</v>
      </c>
      <c r="J1577" s="10" t="s">
        <v>230</v>
      </c>
      <c r="K1577" s="13" t="s">
        <v>7209</v>
      </c>
    </row>
    <row r="1578" spans="1:11" x14ac:dyDescent="0.25">
      <c r="A1578" s="9" t="s">
        <v>3350</v>
      </c>
      <c r="B1578" s="9" t="s">
        <v>4855</v>
      </c>
      <c r="C1578" s="9" t="s">
        <v>55</v>
      </c>
      <c r="D1578" s="9">
        <v>16.39</v>
      </c>
      <c r="E1578" s="9" t="s">
        <v>4856</v>
      </c>
      <c r="F1578" s="9">
        <v>31</v>
      </c>
      <c r="G1578" s="9" t="s">
        <v>4857</v>
      </c>
      <c r="H1578" s="9">
        <v>1630</v>
      </c>
      <c r="I1578" s="9" t="s">
        <v>4858</v>
      </c>
      <c r="J1578" s="10" t="s">
        <v>230</v>
      </c>
      <c r="K1578" s="13" t="s">
        <v>7209</v>
      </c>
    </row>
    <row r="1579" spans="1:11" x14ac:dyDescent="0.25">
      <c r="A1579" s="1" t="s">
        <v>2187</v>
      </c>
      <c r="B1579" s="1" t="s">
        <v>2188</v>
      </c>
      <c r="C1579" s="1" t="s">
        <v>55</v>
      </c>
      <c r="D1579" s="1">
        <v>21.64</v>
      </c>
      <c r="E1579" s="1" t="s">
        <v>2189</v>
      </c>
      <c r="F1579" s="1">
        <v>31</v>
      </c>
      <c r="G1579" s="1" t="s">
        <v>2190</v>
      </c>
      <c r="H1579" s="1">
        <v>337</v>
      </c>
      <c r="I1579" s="1" t="s">
        <v>2191</v>
      </c>
      <c r="J1579" s="2" t="s">
        <v>230</v>
      </c>
      <c r="K1579" s="8" t="s">
        <v>7208</v>
      </c>
    </row>
    <row r="1580" spans="1:11" x14ac:dyDescent="0.25">
      <c r="A1580" s="3" t="s">
        <v>780</v>
      </c>
      <c r="B1580" s="3" t="s">
        <v>781</v>
      </c>
      <c r="C1580" s="3" t="s">
        <v>55</v>
      </c>
      <c r="D1580" s="3">
        <v>35.39</v>
      </c>
      <c r="E1580" s="3" t="s">
        <v>782</v>
      </c>
      <c r="F1580" s="3">
        <v>31</v>
      </c>
      <c r="G1580" s="3" t="s">
        <v>783</v>
      </c>
      <c r="H1580" s="3">
        <v>2209</v>
      </c>
      <c r="I1580" s="3" t="s">
        <v>784</v>
      </c>
      <c r="J1580" s="4" t="s">
        <v>230</v>
      </c>
      <c r="K1580" s="8" t="s">
        <v>7208</v>
      </c>
    </row>
    <row r="1581" spans="1:11" x14ac:dyDescent="0.25">
      <c r="A1581" s="3" t="s">
        <v>1334</v>
      </c>
      <c r="B1581" s="3" t="s">
        <v>1335</v>
      </c>
      <c r="C1581" s="3" t="s">
        <v>12</v>
      </c>
      <c r="D1581" s="3">
        <v>27.26</v>
      </c>
      <c r="E1581" s="3" t="s">
        <v>1336</v>
      </c>
      <c r="F1581" s="3">
        <v>32</v>
      </c>
      <c r="G1581" s="3" t="s">
        <v>1337</v>
      </c>
      <c r="H1581" s="3">
        <v>4977</v>
      </c>
      <c r="I1581" s="3" t="s">
        <v>1338</v>
      </c>
      <c r="J1581" s="4" t="s">
        <v>230</v>
      </c>
      <c r="K1581" s="8" t="s">
        <v>7208</v>
      </c>
    </row>
    <row r="1582" spans="1:11" x14ac:dyDescent="0.25">
      <c r="A1582" s="1" t="s">
        <v>1766</v>
      </c>
      <c r="B1582" s="1" t="s">
        <v>1872</v>
      </c>
      <c r="C1582" s="1" t="s">
        <v>55</v>
      </c>
      <c r="D1582" s="1">
        <v>19.39</v>
      </c>
      <c r="E1582" s="1" t="s">
        <v>1873</v>
      </c>
      <c r="F1582" s="1">
        <v>33</v>
      </c>
      <c r="G1582" s="1" t="s">
        <v>1874</v>
      </c>
      <c r="H1582" s="1">
        <v>651</v>
      </c>
      <c r="I1582" s="1" t="s">
        <v>1875</v>
      </c>
      <c r="J1582" s="2" t="s">
        <v>230</v>
      </c>
      <c r="K1582" s="8" t="s">
        <v>7208</v>
      </c>
    </row>
    <row r="1583" spans="1:11" x14ac:dyDescent="0.25">
      <c r="A1583" s="1" t="s">
        <v>780</v>
      </c>
      <c r="B1583" s="1" t="s">
        <v>1753</v>
      </c>
      <c r="C1583" s="1" t="s">
        <v>55</v>
      </c>
      <c r="D1583" s="1">
        <v>25.66</v>
      </c>
      <c r="E1583" s="1" t="s">
        <v>1754</v>
      </c>
      <c r="F1583" s="1">
        <v>33</v>
      </c>
      <c r="G1583" s="1" t="s">
        <v>1755</v>
      </c>
      <c r="H1583" s="1">
        <v>6077</v>
      </c>
      <c r="I1583" s="1" t="s">
        <v>1756</v>
      </c>
      <c r="J1583" s="2" t="s">
        <v>230</v>
      </c>
      <c r="K1583" s="8" t="s">
        <v>7208</v>
      </c>
    </row>
    <row r="1584" spans="1:11" x14ac:dyDescent="0.25">
      <c r="A1584" s="11" t="s">
        <v>3998</v>
      </c>
      <c r="B1584" s="11" t="s">
        <v>4305</v>
      </c>
      <c r="C1584" s="11" t="s">
        <v>55</v>
      </c>
      <c r="D1584" s="11">
        <v>26.97</v>
      </c>
      <c r="E1584" s="11" t="s">
        <v>4306</v>
      </c>
      <c r="F1584" s="11">
        <v>33</v>
      </c>
      <c r="G1584" s="11" t="s">
        <v>4307</v>
      </c>
      <c r="H1584" s="11">
        <v>424</v>
      </c>
      <c r="I1584" s="11" t="s">
        <v>4308</v>
      </c>
      <c r="J1584" s="12" t="s">
        <v>230</v>
      </c>
      <c r="K1584" s="13" t="s">
        <v>7209</v>
      </c>
    </row>
    <row r="1585" spans="1:11" x14ac:dyDescent="0.25">
      <c r="A1585" s="11" t="s">
        <v>5710</v>
      </c>
      <c r="B1585" s="11" t="s">
        <v>5894</v>
      </c>
      <c r="C1585" s="11" t="s">
        <v>55</v>
      </c>
      <c r="D1585" s="11">
        <v>38.99</v>
      </c>
      <c r="E1585" s="11" t="s">
        <v>1205</v>
      </c>
      <c r="F1585" s="11">
        <v>33</v>
      </c>
      <c r="G1585" s="11" t="s">
        <v>5895</v>
      </c>
      <c r="H1585" s="11">
        <v>7</v>
      </c>
      <c r="I1585" s="11" t="s">
        <v>5896</v>
      </c>
      <c r="J1585" s="12" t="s">
        <v>318</v>
      </c>
      <c r="K1585" s="13" t="s">
        <v>7209</v>
      </c>
    </row>
    <row r="1586" spans="1:11" x14ac:dyDescent="0.25">
      <c r="A1586" s="1" t="s">
        <v>2483</v>
      </c>
      <c r="B1586" s="1" t="s">
        <v>3896</v>
      </c>
      <c r="C1586" s="1" t="s">
        <v>12</v>
      </c>
      <c r="D1586" s="1">
        <v>57.85</v>
      </c>
      <c r="E1586" s="1" t="s">
        <v>3897</v>
      </c>
      <c r="F1586" s="1">
        <v>33</v>
      </c>
      <c r="G1586" s="1" t="s">
        <v>3898</v>
      </c>
      <c r="H1586" s="1">
        <v>58</v>
      </c>
      <c r="I1586" s="1" t="s">
        <v>3899</v>
      </c>
      <c r="J1586" s="2" t="s">
        <v>230</v>
      </c>
      <c r="K1586" s="8" t="s">
        <v>7208</v>
      </c>
    </row>
    <row r="1587" spans="1:11" x14ac:dyDescent="0.25">
      <c r="A1587" s="11" t="s">
        <v>162</v>
      </c>
      <c r="B1587" s="11" t="s">
        <v>6000</v>
      </c>
      <c r="C1587" s="11" t="s">
        <v>6001</v>
      </c>
      <c r="D1587" s="11">
        <v>77.989999999999995</v>
      </c>
      <c r="E1587" s="11" t="s">
        <v>6002</v>
      </c>
      <c r="F1587" s="11">
        <v>33</v>
      </c>
      <c r="G1587" s="11" t="s">
        <v>6003</v>
      </c>
      <c r="H1587" s="11">
        <v>9</v>
      </c>
      <c r="I1587" s="11" t="s">
        <v>6004</v>
      </c>
      <c r="J1587" s="12" t="s">
        <v>318</v>
      </c>
      <c r="K1587" s="13" t="s">
        <v>7209</v>
      </c>
    </row>
    <row r="1588" spans="1:11" x14ac:dyDescent="0.25">
      <c r="A1588" s="1" t="s">
        <v>467</v>
      </c>
      <c r="B1588" s="1" t="s">
        <v>2811</v>
      </c>
      <c r="C1588" s="1" t="s">
        <v>55</v>
      </c>
      <c r="D1588" s="1">
        <v>22.53</v>
      </c>
      <c r="E1588" s="1" t="s">
        <v>2812</v>
      </c>
      <c r="F1588" s="1">
        <v>34</v>
      </c>
      <c r="G1588" s="1" t="s">
        <v>2813</v>
      </c>
      <c r="H1588" s="1">
        <v>82</v>
      </c>
      <c r="I1588" s="1" t="s">
        <v>2814</v>
      </c>
      <c r="J1588" s="2" t="s">
        <v>230</v>
      </c>
      <c r="K1588" s="8" t="s">
        <v>7208</v>
      </c>
    </row>
    <row r="1589" spans="1:11" x14ac:dyDescent="0.25">
      <c r="A1589" s="3" t="s">
        <v>968</v>
      </c>
      <c r="B1589" s="3" t="s">
        <v>969</v>
      </c>
      <c r="C1589" s="3" t="s">
        <v>12</v>
      </c>
      <c r="D1589" s="3">
        <v>20.440000000000001</v>
      </c>
      <c r="E1589" s="3" t="s">
        <v>970</v>
      </c>
      <c r="F1589" s="3">
        <v>35</v>
      </c>
      <c r="G1589" s="3" t="s">
        <v>971</v>
      </c>
      <c r="H1589" s="3">
        <v>7558</v>
      </c>
      <c r="I1589" s="3" t="s">
        <v>972</v>
      </c>
      <c r="J1589" s="4" t="s">
        <v>230</v>
      </c>
      <c r="K1589" s="8" t="s">
        <v>7208</v>
      </c>
    </row>
    <row r="1590" spans="1:11" x14ac:dyDescent="0.25">
      <c r="A1590" s="1" t="s">
        <v>1043</v>
      </c>
      <c r="B1590" s="1" t="s">
        <v>1477</v>
      </c>
      <c r="C1590" s="1" t="s">
        <v>12</v>
      </c>
      <c r="D1590" s="1">
        <v>16.87</v>
      </c>
      <c r="E1590" s="1" t="s">
        <v>1478</v>
      </c>
      <c r="F1590" s="1">
        <v>36</v>
      </c>
      <c r="G1590" s="1" t="s">
        <v>1479</v>
      </c>
      <c r="H1590" s="1">
        <v>626</v>
      </c>
      <c r="I1590" s="1" t="s">
        <v>1480</v>
      </c>
      <c r="J1590" s="2" t="s">
        <v>230</v>
      </c>
      <c r="K1590" s="8" t="s">
        <v>7208</v>
      </c>
    </row>
    <row r="1591" spans="1:11" x14ac:dyDescent="0.25">
      <c r="A1591" s="9" t="s">
        <v>807</v>
      </c>
      <c r="B1591" s="9" t="s">
        <v>5383</v>
      </c>
      <c r="C1591" s="9" t="s">
        <v>363</v>
      </c>
      <c r="D1591" s="9">
        <v>36.950000000000003</v>
      </c>
      <c r="E1591" s="9" t="s">
        <v>5384</v>
      </c>
      <c r="F1591" s="9">
        <v>36</v>
      </c>
      <c r="G1591" s="9" t="s">
        <v>5385</v>
      </c>
      <c r="H1591" s="9">
        <v>109</v>
      </c>
      <c r="I1591" s="9" t="s">
        <v>5386</v>
      </c>
      <c r="J1591" s="10" t="s">
        <v>230</v>
      </c>
      <c r="K1591" s="13" t="s">
        <v>7209</v>
      </c>
    </row>
    <row r="1592" spans="1:11" x14ac:dyDescent="0.25">
      <c r="A1592" s="9" t="s">
        <v>117</v>
      </c>
      <c r="B1592" s="9" t="s">
        <v>5996</v>
      </c>
      <c r="C1592" s="9" t="s">
        <v>363</v>
      </c>
      <c r="D1592" s="9">
        <v>46.15</v>
      </c>
      <c r="E1592" s="9" t="s">
        <v>5997</v>
      </c>
      <c r="F1592" s="9">
        <v>36</v>
      </c>
      <c r="G1592" s="9" t="s">
        <v>5998</v>
      </c>
      <c r="H1592" s="9">
        <v>494</v>
      </c>
      <c r="I1592" s="9" t="s">
        <v>5999</v>
      </c>
      <c r="J1592" s="10" t="s">
        <v>230</v>
      </c>
      <c r="K1592" s="13" t="s">
        <v>7209</v>
      </c>
    </row>
    <row r="1593" spans="1:11" x14ac:dyDescent="0.25">
      <c r="A1593" s="11" t="s">
        <v>5212</v>
      </c>
      <c r="B1593" s="11" t="s">
        <v>5213</v>
      </c>
      <c r="C1593" s="11" t="s">
        <v>55</v>
      </c>
      <c r="D1593" s="11">
        <v>9.98</v>
      </c>
      <c r="E1593" s="11" t="s">
        <v>5214</v>
      </c>
      <c r="F1593" s="11">
        <v>36</v>
      </c>
      <c r="G1593" s="11" t="s">
        <v>5215</v>
      </c>
      <c r="H1593" s="11">
        <v>8453</v>
      </c>
      <c r="I1593" s="11" t="s">
        <v>5216</v>
      </c>
      <c r="J1593" s="12" t="s">
        <v>230</v>
      </c>
      <c r="K1593" s="13" t="s">
        <v>7209</v>
      </c>
    </row>
    <row r="1594" spans="1:11" x14ac:dyDescent="0.25">
      <c r="A1594" s="3" t="s">
        <v>449</v>
      </c>
      <c r="B1594" s="3" t="s">
        <v>450</v>
      </c>
      <c r="C1594" s="3" t="s">
        <v>363</v>
      </c>
      <c r="D1594" s="3">
        <v>16.63</v>
      </c>
      <c r="E1594" s="3" t="s">
        <v>451</v>
      </c>
      <c r="F1594" s="3">
        <v>37</v>
      </c>
      <c r="G1594" s="3" t="s">
        <v>452</v>
      </c>
      <c r="H1594" s="3">
        <v>528</v>
      </c>
      <c r="I1594" s="3" t="s">
        <v>453</v>
      </c>
      <c r="J1594" s="4" t="s">
        <v>230</v>
      </c>
      <c r="K1594" s="8" t="s">
        <v>7208</v>
      </c>
    </row>
    <row r="1595" spans="1:11" x14ac:dyDescent="0.25">
      <c r="A1595" s="11" t="s">
        <v>2774</v>
      </c>
      <c r="B1595" s="11" t="s">
        <v>6554</v>
      </c>
      <c r="C1595" s="11" t="s">
        <v>55</v>
      </c>
      <c r="D1595" s="11">
        <v>26.86</v>
      </c>
      <c r="E1595" s="11" t="s">
        <v>6555</v>
      </c>
      <c r="F1595" s="11">
        <v>37</v>
      </c>
      <c r="G1595" s="11" t="s">
        <v>6556</v>
      </c>
      <c r="H1595" s="11">
        <v>1047</v>
      </c>
      <c r="I1595" s="11" t="s">
        <v>6557</v>
      </c>
      <c r="J1595" s="12" t="s">
        <v>230</v>
      </c>
      <c r="K1595" s="13" t="s">
        <v>7209</v>
      </c>
    </row>
    <row r="1596" spans="1:11" x14ac:dyDescent="0.25">
      <c r="A1596" s="1" t="s">
        <v>389</v>
      </c>
      <c r="B1596" s="1" t="s">
        <v>2275</v>
      </c>
      <c r="C1596" s="1" t="s">
        <v>363</v>
      </c>
      <c r="D1596" s="1">
        <v>16.82</v>
      </c>
      <c r="E1596" s="1" t="s">
        <v>2276</v>
      </c>
      <c r="F1596" s="1">
        <v>38</v>
      </c>
      <c r="G1596" s="1" t="s">
        <v>2277</v>
      </c>
      <c r="H1596" s="1">
        <v>263</v>
      </c>
      <c r="I1596" s="1" t="s">
        <v>2278</v>
      </c>
      <c r="J1596" s="2" t="s">
        <v>230</v>
      </c>
      <c r="K1596" s="8" t="s">
        <v>7208</v>
      </c>
    </row>
    <row r="1597" spans="1:11" x14ac:dyDescent="0.25">
      <c r="A1597" s="3" t="s">
        <v>2154</v>
      </c>
      <c r="B1597" s="3" t="s">
        <v>2155</v>
      </c>
      <c r="C1597" s="3" t="s">
        <v>363</v>
      </c>
      <c r="D1597" s="3">
        <v>17.989999999999998</v>
      </c>
      <c r="E1597" s="3" t="s">
        <v>2156</v>
      </c>
      <c r="F1597" s="3">
        <v>38</v>
      </c>
      <c r="G1597" s="3" t="s">
        <v>2157</v>
      </c>
      <c r="H1597" s="3">
        <v>549</v>
      </c>
      <c r="I1597" s="3" t="s">
        <v>2158</v>
      </c>
      <c r="J1597" s="4" t="s">
        <v>230</v>
      </c>
      <c r="K1597" s="8" t="s">
        <v>7208</v>
      </c>
    </row>
    <row r="1598" spans="1:11" x14ac:dyDescent="0.25">
      <c r="A1598" s="9" t="s">
        <v>6483</v>
      </c>
      <c r="B1598" s="9" t="s">
        <v>6484</v>
      </c>
      <c r="C1598" s="9" t="s">
        <v>12</v>
      </c>
      <c r="D1598" s="9">
        <v>3</v>
      </c>
      <c r="E1598" s="9" t="s">
        <v>6485</v>
      </c>
      <c r="F1598" s="9">
        <v>39</v>
      </c>
      <c r="G1598" s="9" t="s">
        <v>6486</v>
      </c>
      <c r="H1598" s="9">
        <v>4</v>
      </c>
      <c r="I1598" s="9" t="s">
        <v>6487</v>
      </c>
      <c r="J1598" s="10" t="s">
        <v>6488</v>
      </c>
      <c r="K1598" s="13" t="s">
        <v>7209</v>
      </c>
    </row>
    <row r="1599" spans="1:11" x14ac:dyDescent="0.25">
      <c r="A1599" s="9" t="s">
        <v>902</v>
      </c>
      <c r="B1599" s="9" t="s">
        <v>5103</v>
      </c>
      <c r="C1599" s="9" t="s">
        <v>12</v>
      </c>
      <c r="D1599" s="9">
        <v>31.29</v>
      </c>
      <c r="E1599" s="9" t="s">
        <v>5104</v>
      </c>
      <c r="F1599" s="9">
        <v>40</v>
      </c>
      <c r="G1599" s="9" t="s">
        <v>5105</v>
      </c>
      <c r="H1599" s="9">
        <v>349</v>
      </c>
      <c r="I1599" s="9" t="s">
        <v>5106</v>
      </c>
      <c r="J1599" s="10" t="s">
        <v>230</v>
      </c>
      <c r="K1599" s="13" t="s">
        <v>7209</v>
      </c>
    </row>
    <row r="1600" spans="1:11" x14ac:dyDescent="0.25">
      <c r="A1600" s="11" t="s">
        <v>4367</v>
      </c>
      <c r="B1600" s="11" t="s">
        <v>5666</v>
      </c>
      <c r="C1600" s="11" t="s">
        <v>55</v>
      </c>
      <c r="D1600" s="11">
        <v>32.5</v>
      </c>
      <c r="E1600" s="11" t="s">
        <v>5667</v>
      </c>
      <c r="F1600" s="11">
        <v>40</v>
      </c>
      <c r="G1600" s="11" t="s">
        <v>5668</v>
      </c>
      <c r="H1600" s="11">
        <v>634</v>
      </c>
      <c r="I1600" s="11" t="s">
        <v>5669</v>
      </c>
      <c r="J1600" s="12" t="s">
        <v>230</v>
      </c>
      <c r="K1600" s="13" t="s">
        <v>7209</v>
      </c>
    </row>
    <row r="1601" spans="1:11" x14ac:dyDescent="0.25">
      <c r="A1601" s="1" t="s">
        <v>1190</v>
      </c>
      <c r="B1601" s="1" t="s">
        <v>3865</v>
      </c>
      <c r="C1601" s="1" t="s">
        <v>55</v>
      </c>
      <c r="D1601" s="1">
        <v>47.69</v>
      </c>
      <c r="E1601" s="1" t="s">
        <v>3866</v>
      </c>
      <c r="F1601" s="1">
        <v>41</v>
      </c>
      <c r="G1601" s="1" t="s">
        <v>3867</v>
      </c>
      <c r="H1601" s="1">
        <v>269</v>
      </c>
      <c r="I1601" s="1" t="s">
        <v>1882</v>
      </c>
      <c r="J1601" s="2" t="s">
        <v>230</v>
      </c>
      <c r="K1601" s="8" t="s">
        <v>7208</v>
      </c>
    </row>
    <row r="1602" spans="1:11" x14ac:dyDescent="0.25">
      <c r="A1602" s="9" t="s">
        <v>2854</v>
      </c>
      <c r="B1602" s="9" t="s">
        <v>5224</v>
      </c>
      <c r="C1602" s="9" t="s">
        <v>385</v>
      </c>
      <c r="D1602" s="9">
        <v>10.19</v>
      </c>
      <c r="E1602" s="9" t="s">
        <v>5225</v>
      </c>
      <c r="F1602" s="9">
        <v>44</v>
      </c>
      <c r="G1602" s="9" t="s">
        <v>5226</v>
      </c>
      <c r="H1602" s="9">
        <v>330</v>
      </c>
      <c r="I1602" s="9" t="s">
        <v>5227</v>
      </c>
      <c r="J1602" s="10" t="s">
        <v>230</v>
      </c>
      <c r="K1602" s="13" t="s">
        <v>7209</v>
      </c>
    </row>
    <row r="1603" spans="1:11" x14ac:dyDescent="0.25">
      <c r="A1603" s="3" t="s">
        <v>807</v>
      </c>
      <c r="B1603" s="3" t="s">
        <v>1868</v>
      </c>
      <c r="C1603" s="3" t="s">
        <v>363</v>
      </c>
      <c r="D1603" s="3">
        <v>19.100000000000001</v>
      </c>
      <c r="E1603" s="3" t="s">
        <v>1869</v>
      </c>
      <c r="F1603" s="3">
        <v>44</v>
      </c>
      <c r="G1603" s="3" t="s">
        <v>1870</v>
      </c>
      <c r="H1603" s="3">
        <v>373</v>
      </c>
      <c r="I1603" s="3" t="s">
        <v>1871</v>
      </c>
      <c r="J1603" s="4" t="s">
        <v>230</v>
      </c>
      <c r="K1603" s="8" t="s">
        <v>7208</v>
      </c>
    </row>
    <row r="1604" spans="1:11" x14ac:dyDescent="0.25">
      <c r="A1604" s="11" t="s">
        <v>1829</v>
      </c>
      <c r="B1604" s="11" t="s">
        <v>4539</v>
      </c>
      <c r="C1604" s="11" t="s">
        <v>55</v>
      </c>
      <c r="D1604" s="11">
        <v>28.93</v>
      </c>
      <c r="E1604" s="11" t="s">
        <v>4540</v>
      </c>
      <c r="F1604" s="11">
        <v>44</v>
      </c>
      <c r="G1604" s="11" t="s">
        <v>4541</v>
      </c>
      <c r="H1604" s="11">
        <v>4764</v>
      </c>
      <c r="I1604" s="11" t="s">
        <v>4542</v>
      </c>
      <c r="J1604" s="12" t="s">
        <v>230</v>
      </c>
      <c r="K1604" s="13" t="s">
        <v>7209</v>
      </c>
    </row>
    <row r="1605" spans="1:11" x14ac:dyDescent="0.25">
      <c r="A1605" s="1" t="s">
        <v>2656</v>
      </c>
      <c r="B1605" s="1" t="s">
        <v>2657</v>
      </c>
      <c r="C1605" s="1" t="s">
        <v>55</v>
      </c>
      <c r="D1605" s="1">
        <v>14.49</v>
      </c>
      <c r="E1605" s="1" t="s">
        <v>2658</v>
      </c>
      <c r="F1605" s="1">
        <v>45</v>
      </c>
      <c r="G1605" s="1" t="s">
        <v>2659</v>
      </c>
      <c r="H1605" s="1">
        <v>506</v>
      </c>
      <c r="I1605" s="1" t="s">
        <v>2660</v>
      </c>
      <c r="J1605" s="2" t="s">
        <v>230</v>
      </c>
      <c r="K1605" s="8" t="s">
        <v>7208</v>
      </c>
    </row>
    <row r="1606" spans="1:11" x14ac:dyDescent="0.25">
      <c r="A1606" s="11" t="s">
        <v>968</v>
      </c>
      <c r="B1606" s="11" t="s">
        <v>7192</v>
      </c>
      <c r="C1606" s="11" t="s">
        <v>55</v>
      </c>
      <c r="D1606" s="11">
        <v>20.28</v>
      </c>
      <c r="E1606" s="11" t="s">
        <v>7193</v>
      </c>
      <c r="F1606" s="11">
        <v>45</v>
      </c>
      <c r="G1606" s="11" t="s">
        <v>7194</v>
      </c>
      <c r="H1606" s="11">
        <v>1613</v>
      </c>
      <c r="I1606" s="11" t="s">
        <v>7195</v>
      </c>
      <c r="J1606" s="12" t="s">
        <v>230</v>
      </c>
      <c r="K1606" s="13" t="s">
        <v>7209</v>
      </c>
    </row>
    <row r="1607" spans="1:11" x14ac:dyDescent="0.25">
      <c r="A1607" s="1" t="s">
        <v>319</v>
      </c>
      <c r="B1607" s="1" t="s">
        <v>632</v>
      </c>
      <c r="C1607" s="1" t="s">
        <v>55</v>
      </c>
      <c r="D1607" s="1">
        <v>35.090000000000003</v>
      </c>
      <c r="E1607" s="1" t="s">
        <v>633</v>
      </c>
      <c r="F1607" s="1">
        <v>45</v>
      </c>
      <c r="G1607" s="1" t="s">
        <v>634</v>
      </c>
      <c r="H1607" s="1">
        <v>755</v>
      </c>
      <c r="I1607" s="1" t="s">
        <v>635</v>
      </c>
      <c r="J1607" s="2" t="s">
        <v>230</v>
      </c>
      <c r="K1607" s="8" t="s">
        <v>7208</v>
      </c>
    </row>
    <row r="1608" spans="1:11" x14ac:dyDescent="0.25">
      <c r="A1608" s="3" t="s">
        <v>1043</v>
      </c>
      <c r="B1608" s="3" t="s">
        <v>3389</v>
      </c>
      <c r="C1608" s="3" t="s">
        <v>12</v>
      </c>
      <c r="D1608" s="3">
        <v>22.36</v>
      </c>
      <c r="E1608" s="3" t="s">
        <v>3390</v>
      </c>
      <c r="F1608" s="3">
        <v>46</v>
      </c>
      <c r="G1608" s="3" t="s">
        <v>3391</v>
      </c>
      <c r="H1608" s="3">
        <v>177</v>
      </c>
      <c r="I1608" s="3" t="s">
        <v>3392</v>
      </c>
      <c r="J1608" s="4" t="s">
        <v>230</v>
      </c>
      <c r="K1608" s="8" t="s">
        <v>7208</v>
      </c>
    </row>
    <row r="1609" spans="1:11" x14ac:dyDescent="0.25">
      <c r="A1609" s="11" t="s">
        <v>5360</v>
      </c>
      <c r="B1609" s="11" t="s">
        <v>7173</v>
      </c>
      <c r="C1609" s="11" t="s">
        <v>55</v>
      </c>
      <c r="D1609" s="11">
        <v>18.84</v>
      </c>
      <c r="E1609" s="11" t="s">
        <v>7174</v>
      </c>
      <c r="F1609" s="11">
        <v>47</v>
      </c>
      <c r="G1609" s="11" t="s">
        <v>7175</v>
      </c>
      <c r="H1609" s="11">
        <v>674</v>
      </c>
      <c r="I1609" s="11" t="s">
        <v>7176</v>
      </c>
      <c r="J1609" s="12" t="s">
        <v>230</v>
      </c>
      <c r="K1609" s="13" t="s">
        <v>7209</v>
      </c>
    </row>
    <row r="1610" spans="1:11" x14ac:dyDescent="0.25">
      <c r="A1610" s="3" t="s">
        <v>449</v>
      </c>
      <c r="B1610" s="3" t="s">
        <v>2625</v>
      </c>
      <c r="C1610" s="3" t="s">
        <v>12</v>
      </c>
      <c r="D1610" s="3">
        <v>19.53</v>
      </c>
      <c r="E1610" s="3" t="s">
        <v>2626</v>
      </c>
      <c r="F1610" s="3">
        <v>47</v>
      </c>
      <c r="G1610" s="3" t="s">
        <v>2627</v>
      </c>
      <c r="H1610" s="3">
        <v>537</v>
      </c>
      <c r="I1610" s="3" t="s">
        <v>2628</v>
      </c>
      <c r="J1610" s="4" t="s">
        <v>230</v>
      </c>
      <c r="K1610" s="8" t="s">
        <v>7208</v>
      </c>
    </row>
    <row r="1611" spans="1:11" x14ac:dyDescent="0.25">
      <c r="A1611" s="11" t="s">
        <v>10</v>
      </c>
      <c r="B1611" s="11" t="s">
        <v>5953</v>
      </c>
      <c r="C1611" s="11" t="s">
        <v>55</v>
      </c>
      <c r="D1611" s="11">
        <v>32.130000000000003</v>
      </c>
      <c r="E1611" s="11" t="s">
        <v>1600</v>
      </c>
      <c r="F1611" s="11">
        <v>47</v>
      </c>
      <c r="G1611" s="11" t="s">
        <v>5954</v>
      </c>
      <c r="H1611" s="11">
        <v>85</v>
      </c>
      <c r="I1611" s="11" t="s">
        <v>5955</v>
      </c>
      <c r="J1611" s="12" t="s">
        <v>230</v>
      </c>
      <c r="K1611" s="13" t="s">
        <v>7209</v>
      </c>
    </row>
    <row r="1612" spans="1:11" x14ac:dyDescent="0.25">
      <c r="A1612" s="11" t="s">
        <v>4590</v>
      </c>
      <c r="B1612" s="11" t="s">
        <v>5967</v>
      </c>
      <c r="C1612" s="11" t="s">
        <v>363</v>
      </c>
      <c r="D1612" s="11">
        <v>35.619999999999997</v>
      </c>
      <c r="E1612" s="11" t="s">
        <v>5968</v>
      </c>
      <c r="F1612" s="11">
        <v>47</v>
      </c>
      <c r="G1612" s="11" t="s">
        <v>5969</v>
      </c>
      <c r="H1612" s="11">
        <v>454</v>
      </c>
      <c r="I1612" s="11" t="s">
        <v>5970</v>
      </c>
      <c r="J1612" s="12" t="s">
        <v>230</v>
      </c>
      <c r="K1612" s="13" t="s">
        <v>7209</v>
      </c>
    </row>
    <row r="1613" spans="1:11" x14ac:dyDescent="0.25">
      <c r="A1613" s="3" t="s">
        <v>626</v>
      </c>
      <c r="B1613" s="3" t="s">
        <v>1015</v>
      </c>
      <c r="C1613" s="3" t="s">
        <v>55</v>
      </c>
      <c r="D1613" s="3">
        <v>20.48</v>
      </c>
      <c r="E1613" s="3" t="s">
        <v>1016</v>
      </c>
      <c r="F1613" s="3">
        <v>48</v>
      </c>
      <c r="G1613" s="3" t="s">
        <v>1017</v>
      </c>
      <c r="H1613" s="3">
        <v>620</v>
      </c>
      <c r="I1613" s="3" t="s">
        <v>1018</v>
      </c>
      <c r="J1613" s="4" t="s">
        <v>230</v>
      </c>
      <c r="K1613" s="8" t="s">
        <v>7208</v>
      </c>
    </row>
    <row r="1614" spans="1:11" x14ac:dyDescent="0.25">
      <c r="A1614" s="11" t="s">
        <v>1829</v>
      </c>
      <c r="B1614" s="11" t="s">
        <v>4333</v>
      </c>
      <c r="C1614" s="11" t="s">
        <v>55</v>
      </c>
      <c r="D1614" s="11">
        <v>28.91</v>
      </c>
      <c r="E1614" s="11" t="s">
        <v>4334</v>
      </c>
      <c r="F1614" s="11">
        <v>48</v>
      </c>
      <c r="G1614" s="11" t="s">
        <v>4335</v>
      </c>
      <c r="H1614" s="11">
        <v>849</v>
      </c>
      <c r="I1614" s="11" t="s">
        <v>4336</v>
      </c>
      <c r="J1614" s="12" t="s">
        <v>230</v>
      </c>
      <c r="K1614" s="13" t="s">
        <v>7209</v>
      </c>
    </row>
    <row r="1615" spans="1:11" x14ac:dyDescent="0.25">
      <c r="A1615" s="11" t="s">
        <v>4729</v>
      </c>
      <c r="B1615" s="11" t="s">
        <v>7103</v>
      </c>
      <c r="C1615" s="11" t="s">
        <v>12</v>
      </c>
      <c r="D1615" s="11">
        <v>31.47</v>
      </c>
      <c r="E1615" s="11" t="s">
        <v>7104</v>
      </c>
      <c r="F1615" s="11">
        <v>48</v>
      </c>
      <c r="G1615" s="11" t="s">
        <v>7105</v>
      </c>
      <c r="H1615" s="11">
        <v>397</v>
      </c>
      <c r="I1615" s="11" t="s">
        <v>7106</v>
      </c>
      <c r="J1615" s="12" t="s">
        <v>230</v>
      </c>
      <c r="K1615" s="13" t="s">
        <v>7209</v>
      </c>
    </row>
    <row r="1616" spans="1:11" x14ac:dyDescent="0.25">
      <c r="A1616" s="11" t="s">
        <v>5252</v>
      </c>
      <c r="B1616" s="11" t="s">
        <v>5253</v>
      </c>
      <c r="C1616" s="11" t="s">
        <v>55</v>
      </c>
      <c r="D1616" s="11">
        <v>22</v>
      </c>
      <c r="E1616" s="11" t="s">
        <v>5254</v>
      </c>
      <c r="F1616" s="11">
        <v>49</v>
      </c>
      <c r="G1616" s="11" t="s">
        <v>5255</v>
      </c>
      <c r="H1616" s="11">
        <v>1</v>
      </c>
      <c r="I1616" s="11" t="s">
        <v>39</v>
      </c>
      <c r="J1616" s="12" t="s">
        <v>318</v>
      </c>
      <c r="K1616" s="13" t="s">
        <v>7209</v>
      </c>
    </row>
    <row r="1617" spans="1:11" x14ac:dyDescent="0.25">
      <c r="A1617" s="1" t="s">
        <v>389</v>
      </c>
      <c r="B1617" s="1" t="s">
        <v>390</v>
      </c>
      <c r="C1617" s="1" t="s">
        <v>391</v>
      </c>
      <c r="D1617" s="1">
        <v>19.45</v>
      </c>
      <c r="E1617" s="1" t="s">
        <v>392</v>
      </c>
      <c r="F1617" s="1">
        <v>50</v>
      </c>
      <c r="G1617" s="1" t="s">
        <v>393</v>
      </c>
      <c r="H1617" s="1">
        <v>2</v>
      </c>
      <c r="I1617" s="1" t="s">
        <v>394</v>
      </c>
      <c r="J1617" s="2" t="s">
        <v>395</v>
      </c>
      <c r="K1617" s="8" t="s">
        <v>7208</v>
      </c>
    </row>
    <row r="1618" spans="1:11" x14ac:dyDescent="0.25">
      <c r="A1618" s="9" t="s">
        <v>65</v>
      </c>
      <c r="B1618" s="9" t="s">
        <v>5217</v>
      </c>
      <c r="C1618" s="9" t="s">
        <v>12</v>
      </c>
      <c r="D1618" s="9">
        <v>24.4</v>
      </c>
      <c r="E1618" s="9" t="s">
        <v>5218</v>
      </c>
      <c r="F1618" s="9">
        <v>50</v>
      </c>
      <c r="G1618" s="9" t="s">
        <v>5219</v>
      </c>
      <c r="H1618" s="9">
        <v>14</v>
      </c>
      <c r="I1618" s="9" t="s">
        <v>5220</v>
      </c>
      <c r="J1618" s="10" t="s">
        <v>395</v>
      </c>
      <c r="K1618" s="13" t="s">
        <v>7209</v>
      </c>
    </row>
    <row r="1619" spans="1:11" x14ac:dyDescent="0.25">
      <c r="A1619" s="3" t="s">
        <v>220</v>
      </c>
      <c r="B1619" s="3" t="s">
        <v>3811</v>
      </c>
      <c r="C1619" s="3" t="s">
        <v>12</v>
      </c>
      <c r="D1619" s="3">
        <v>29.53</v>
      </c>
      <c r="E1619" s="3" t="s">
        <v>3812</v>
      </c>
      <c r="F1619" s="3">
        <v>50</v>
      </c>
      <c r="G1619" s="3" t="s">
        <v>3813</v>
      </c>
      <c r="H1619" s="3">
        <v>856</v>
      </c>
      <c r="I1619" s="3" t="s">
        <v>3814</v>
      </c>
      <c r="J1619" s="4" t="s">
        <v>230</v>
      </c>
      <c r="K1619" s="8" t="s">
        <v>7208</v>
      </c>
    </row>
    <row r="1620" spans="1:11" x14ac:dyDescent="0.25">
      <c r="A1620" s="1" t="s">
        <v>2348</v>
      </c>
      <c r="B1620" s="1" t="s">
        <v>2349</v>
      </c>
      <c r="C1620" s="1" t="s">
        <v>12</v>
      </c>
      <c r="D1620" s="1">
        <v>31.23</v>
      </c>
      <c r="E1620" s="1" t="s">
        <v>2350</v>
      </c>
      <c r="F1620" s="1">
        <v>50</v>
      </c>
      <c r="G1620" s="1" t="s">
        <v>2351</v>
      </c>
      <c r="H1620" s="1">
        <v>101</v>
      </c>
      <c r="I1620" s="1" t="s">
        <v>2352</v>
      </c>
      <c r="J1620" s="2" t="s">
        <v>395</v>
      </c>
      <c r="K1620" s="8" t="s">
        <v>7208</v>
      </c>
    </row>
    <row r="1621" spans="1:11" x14ac:dyDescent="0.25">
      <c r="A1621" s="3" t="s">
        <v>77</v>
      </c>
      <c r="B1621" s="3" t="s">
        <v>1481</v>
      </c>
      <c r="C1621" s="3" t="s">
        <v>363</v>
      </c>
      <c r="D1621" s="3">
        <v>59.4</v>
      </c>
      <c r="E1621" s="3" t="s">
        <v>1482</v>
      </c>
      <c r="F1621" s="3">
        <v>50</v>
      </c>
      <c r="G1621" s="3" t="s">
        <v>1483</v>
      </c>
      <c r="H1621" s="3">
        <v>120</v>
      </c>
      <c r="I1621" s="3" t="s">
        <v>1484</v>
      </c>
      <c r="J1621" s="4" t="s">
        <v>230</v>
      </c>
      <c r="K1621" s="8" t="s">
        <v>7208</v>
      </c>
    </row>
    <row r="1622" spans="1:11" x14ac:dyDescent="0.25">
      <c r="A1622" s="11" t="s">
        <v>6763</v>
      </c>
      <c r="B1622" s="11" t="s">
        <v>7139</v>
      </c>
      <c r="C1622" s="11" t="s">
        <v>385</v>
      </c>
      <c r="D1622" s="11">
        <v>9.7799999999999994</v>
      </c>
      <c r="E1622" s="11" t="s">
        <v>7140</v>
      </c>
      <c r="F1622" s="11">
        <v>50</v>
      </c>
      <c r="G1622" s="11" t="s">
        <v>7141</v>
      </c>
      <c r="H1622" s="11">
        <v>8</v>
      </c>
      <c r="I1622" s="11" t="s">
        <v>7142</v>
      </c>
      <c r="J1622" s="12" t="s">
        <v>395</v>
      </c>
      <c r="K1622" s="13" t="s">
        <v>7209</v>
      </c>
    </row>
    <row r="1623" spans="1:11" x14ac:dyDescent="0.25">
      <c r="A1623" s="1" t="s">
        <v>834</v>
      </c>
      <c r="B1623" s="1" t="s">
        <v>1620</v>
      </c>
      <c r="C1623" s="1" t="s">
        <v>55</v>
      </c>
      <c r="D1623" s="1">
        <v>22.25</v>
      </c>
      <c r="E1623" s="1" t="s">
        <v>1621</v>
      </c>
      <c r="F1623" s="1">
        <v>51</v>
      </c>
      <c r="G1623" s="1" t="s">
        <v>1622</v>
      </c>
      <c r="H1623" s="1">
        <v>2048</v>
      </c>
      <c r="I1623" s="1" t="s">
        <v>1623</v>
      </c>
      <c r="J1623" s="2" t="s">
        <v>230</v>
      </c>
      <c r="K1623" s="8" t="s">
        <v>7208</v>
      </c>
    </row>
    <row r="1624" spans="1:11" x14ac:dyDescent="0.25">
      <c r="A1624" s="11" t="s">
        <v>1190</v>
      </c>
      <c r="B1624" s="11" t="s">
        <v>5747</v>
      </c>
      <c r="C1624" s="11" t="s">
        <v>55</v>
      </c>
      <c r="D1624" s="11">
        <v>54.52</v>
      </c>
      <c r="E1624" s="11" t="s">
        <v>5748</v>
      </c>
      <c r="F1624" s="11">
        <v>51</v>
      </c>
      <c r="G1624" s="11" t="s">
        <v>5749</v>
      </c>
      <c r="H1624" s="11">
        <v>143</v>
      </c>
      <c r="I1624" s="11" t="s">
        <v>5750</v>
      </c>
      <c r="J1624" s="12" t="s">
        <v>230</v>
      </c>
      <c r="K1624" s="13" t="s">
        <v>7209</v>
      </c>
    </row>
    <row r="1625" spans="1:11" x14ac:dyDescent="0.25">
      <c r="A1625" s="1" t="s">
        <v>834</v>
      </c>
      <c r="B1625" s="1" t="s">
        <v>2304</v>
      </c>
      <c r="C1625" s="1" t="s">
        <v>12</v>
      </c>
      <c r="D1625" s="1">
        <v>16.93</v>
      </c>
      <c r="E1625" s="1" t="s">
        <v>2305</v>
      </c>
      <c r="F1625" s="1">
        <v>52</v>
      </c>
      <c r="G1625" s="1" t="s">
        <v>2306</v>
      </c>
      <c r="H1625" s="1">
        <v>1516</v>
      </c>
      <c r="I1625" s="1" t="s">
        <v>2307</v>
      </c>
      <c r="J1625" s="2" t="s">
        <v>230</v>
      </c>
      <c r="K1625" s="8" t="s">
        <v>7208</v>
      </c>
    </row>
    <row r="1626" spans="1:11" x14ac:dyDescent="0.25">
      <c r="A1626" s="11" t="s">
        <v>807</v>
      </c>
      <c r="B1626" s="11" t="s">
        <v>5291</v>
      </c>
      <c r="C1626" s="11" t="s">
        <v>12</v>
      </c>
      <c r="D1626" s="11">
        <v>22.61</v>
      </c>
      <c r="E1626" s="11" t="s">
        <v>5292</v>
      </c>
      <c r="F1626" s="11">
        <v>52</v>
      </c>
      <c r="G1626" s="11" t="s">
        <v>5293</v>
      </c>
      <c r="H1626" s="11">
        <v>619</v>
      </c>
      <c r="I1626" s="11" t="s">
        <v>5294</v>
      </c>
      <c r="J1626" s="12" t="s">
        <v>230</v>
      </c>
      <c r="K1626" s="13" t="s">
        <v>7209</v>
      </c>
    </row>
    <row r="1627" spans="1:11" x14ac:dyDescent="0.25">
      <c r="A1627" s="3" t="s">
        <v>2537</v>
      </c>
      <c r="B1627" s="3" t="s">
        <v>2815</v>
      </c>
      <c r="C1627" s="3" t="s">
        <v>12</v>
      </c>
      <c r="D1627" s="3">
        <v>26.15</v>
      </c>
      <c r="E1627" s="3" t="s">
        <v>2048</v>
      </c>
      <c r="F1627" s="3">
        <v>52</v>
      </c>
      <c r="G1627" s="3" t="s">
        <v>2816</v>
      </c>
      <c r="H1627" s="3">
        <v>1386</v>
      </c>
      <c r="I1627" s="3" t="s">
        <v>2817</v>
      </c>
      <c r="J1627" s="4" t="s">
        <v>230</v>
      </c>
      <c r="K1627" s="8" t="s">
        <v>7208</v>
      </c>
    </row>
    <row r="1628" spans="1:11" x14ac:dyDescent="0.25">
      <c r="A1628" s="9" t="s">
        <v>1766</v>
      </c>
      <c r="B1628" s="9" t="s">
        <v>5136</v>
      </c>
      <c r="C1628" s="9" t="s">
        <v>55</v>
      </c>
      <c r="D1628" s="9">
        <v>27.4</v>
      </c>
      <c r="E1628" s="9" t="s">
        <v>5137</v>
      </c>
      <c r="F1628" s="9">
        <v>52</v>
      </c>
      <c r="G1628" s="9" t="s">
        <v>5138</v>
      </c>
      <c r="H1628" s="9">
        <v>397</v>
      </c>
      <c r="I1628" s="9" t="s">
        <v>5139</v>
      </c>
      <c r="J1628" s="10" t="s">
        <v>230</v>
      </c>
      <c r="K1628" s="13" t="s">
        <v>7209</v>
      </c>
    </row>
    <row r="1629" spans="1:11" x14ac:dyDescent="0.25">
      <c r="A1629" s="11" t="s">
        <v>10</v>
      </c>
      <c r="B1629" s="11" t="s">
        <v>6193</v>
      </c>
      <c r="C1629" s="11" t="s">
        <v>55</v>
      </c>
      <c r="D1629" s="11">
        <v>40.590000000000003</v>
      </c>
      <c r="E1629" s="11" t="s">
        <v>6194</v>
      </c>
      <c r="F1629" s="11">
        <v>53</v>
      </c>
      <c r="G1629" s="11" t="s">
        <v>6195</v>
      </c>
      <c r="H1629" s="11">
        <v>2934</v>
      </c>
      <c r="I1629" s="11" t="s">
        <v>6196</v>
      </c>
      <c r="J1629" s="12" t="s">
        <v>230</v>
      </c>
      <c r="K1629" s="13" t="s">
        <v>7209</v>
      </c>
    </row>
    <row r="1630" spans="1:11" x14ac:dyDescent="0.25">
      <c r="A1630" s="9" t="s">
        <v>4513</v>
      </c>
      <c r="B1630" s="9" t="s">
        <v>6977</v>
      </c>
      <c r="C1630" s="9" t="s">
        <v>55</v>
      </c>
      <c r="D1630" s="9">
        <v>14.57</v>
      </c>
      <c r="E1630" s="9" t="s">
        <v>6978</v>
      </c>
      <c r="F1630" s="9">
        <v>54</v>
      </c>
      <c r="G1630" s="9" t="s">
        <v>6979</v>
      </c>
      <c r="H1630" s="9">
        <v>63</v>
      </c>
      <c r="I1630" s="9" t="s">
        <v>6980</v>
      </c>
      <c r="J1630" s="10" t="s">
        <v>230</v>
      </c>
      <c r="K1630" s="13" t="s">
        <v>7209</v>
      </c>
    </row>
    <row r="1631" spans="1:11" x14ac:dyDescent="0.25">
      <c r="A1631" s="9" t="s">
        <v>4543</v>
      </c>
      <c r="B1631" s="9" t="s">
        <v>6720</v>
      </c>
      <c r="C1631" s="9" t="s">
        <v>55</v>
      </c>
      <c r="D1631" s="9">
        <v>44.61</v>
      </c>
      <c r="E1631" s="9" t="s">
        <v>6721</v>
      </c>
      <c r="F1631" s="9">
        <v>54</v>
      </c>
      <c r="G1631" s="9" t="s">
        <v>6722</v>
      </c>
      <c r="H1631" s="9">
        <v>27</v>
      </c>
      <c r="I1631" s="9" t="s">
        <v>6723</v>
      </c>
      <c r="J1631" s="10" t="s">
        <v>230</v>
      </c>
      <c r="K1631" s="13" t="s">
        <v>7209</v>
      </c>
    </row>
    <row r="1632" spans="1:11" x14ac:dyDescent="0.25">
      <c r="A1632" s="1" t="s">
        <v>2774</v>
      </c>
      <c r="B1632" s="1" t="s">
        <v>3421</v>
      </c>
      <c r="C1632" s="1" t="s">
        <v>12</v>
      </c>
      <c r="D1632" s="1">
        <v>29.25</v>
      </c>
      <c r="E1632" s="1" t="s">
        <v>3422</v>
      </c>
      <c r="F1632" s="1">
        <v>56</v>
      </c>
      <c r="G1632" s="1" t="s">
        <v>3423</v>
      </c>
      <c r="H1632" s="1">
        <v>1347</v>
      </c>
      <c r="I1632" s="1" t="s">
        <v>3424</v>
      </c>
      <c r="J1632" s="2" t="s">
        <v>230</v>
      </c>
      <c r="K1632" s="8" t="s">
        <v>7208</v>
      </c>
    </row>
    <row r="1633" spans="1:11" x14ac:dyDescent="0.25">
      <c r="A1633" s="11" t="s">
        <v>2701</v>
      </c>
      <c r="B1633" s="11" t="s">
        <v>4118</v>
      </c>
      <c r="C1633" s="11" t="s">
        <v>12</v>
      </c>
      <c r="D1633" s="11">
        <v>69.989999999999995</v>
      </c>
      <c r="E1633" s="11" t="s">
        <v>1694</v>
      </c>
      <c r="F1633" s="11">
        <v>56</v>
      </c>
      <c r="G1633" s="11" t="s">
        <v>4119</v>
      </c>
      <c r="H1633" s="11">
        <v>44</v>
      </c>
      <c r="I1633" s="11" t="s">
        <v>4120</v>
      </c>
      <c r="J1633" s="12" t="s">
        <v>4121</v>
      </c>
      <c r="K1633" s="13" t="s">
        <v>7209</v>
      </c>
    </row>
    <row r="1634" spans="1:11" x14ac:dyDescent="0.25">
      <c r="A1634" s="11" t="s">
        <v>6520</v>
      </c>
      <c r="B1634" s="11" t="s">
        <v>6521</v>
      </c>
      <c r="C1634" s="11" t="s">
        <v>55</v>
      </c>
      <c r="D1634" s="11">
        <v>10.67</v>
      </c>
      <c r="E1634" s="11" t="s">
        <v>6522</v>
      </c>
      <c r="F1634" s="11">
        <v>57</v>
      </c>
      <c r="G1634" s="11" t="s">
        <v>6523</v>
      </c>
      <c r="H1634" s="11">
        <v>272</v>
      </c>
      <c r="I1634" s="11" t="s">
        <v>6524</v>
      </c>
      <c r="J1634" s="12" t="s">
        <v>230</v>
      </c>
      <c r="K1634" s="13" t="s">
        <v>7209</v>
      </c>
    </row>
    <row r="1635" spans="1:11" x14ac:dyDescent="0.25">
      <c r="A1635" s="9" t="s">
        <v>1829</v>
      </c>
      <c r="B1635" s="9" t="s">
        <v>6128</v>
      </c>
      <c r="C1635" s="9" t="s">
        <v>55</v>
      </c>
      <c r="D1635" s="9">
        <v>46</v>
      </c>
      <c r="E1635" s="9" t="s">
        <v>6129</v>
      </c>
      <c r="F1635" s="9">
        <v>59</v>
      </c>
      <c r="G1635" s="9" t="s">
        <v>6130</v>
      </c>
      <c r="H1635" s="9">
        <v>1207</v>
      </c>
      <c r="I1635" s="9" t="s">
        <v>6131</v>
      </c>
      <c r="J1635" s="10" t="s">
        <v>230</v>
      </c>
      <c r="K1635" s="13" t="s">
        <v>7209</v>
      </c>
    </row>
    <row r="1636" spans="1:11" x14ac:dyDescent="0.25">
      <c r="A1636" s="11" t="s">
        <v>1846</v>
      </c>
      <c r="B1636" s="11" t="s">
        <v>5775</v>
      </c>
      <c r="C1636" s="11" t="s">
        <v>55</v>
      </c>
      <c r="D1636" s="11">
        <v>28.42</v>
      </c>
      <c r="E1636" s="11" t="s">
        <v>5776</v>
      </c>
      <c r="F1636" s="11">
        <v>60</v>
      </c>
      <c r="G1636" s="11" t="s">
        <v>5777</v>
      </c>
      <c r="H1636" s="11">
        <v>731</v>
      </c>
      <c r="I1636" s="11" t="s">
        <v>5778</v>
      </c>
      <c r="J1636" s="12" t="s">
        <v>230</v>
      </c>
      <c r="K1636" s="13" t="s">
        <v>7209</v>
      </c>
    </row>
    <row r="1637" spans="1:11" x14ac:dyDescent="0.25">
      <c r="A1637" s="3" t="s">
        <v>53</v>
      </c>
      <c r="B1637" s="3" t="s">
        <v>226</v>
      </c>
      <c r="C1637" s="3" t="s">
        <v>55</v>
      </c>
      <c r="D1637" s="3">
        <v>32.200000000000003</v>
      </c>
      <c r="E1637" s="3" t="s">
        <v>227</v>
      </c>
      <c r="F1637" s="3">
        <v>60</v>
      </c>
      <c r="G1637" s="3" t="s">
        <v>228</v>
      </c>
      <c r="H1637" s="3">
        <v>157</v>
      </c>
      <c r="I1637" s="3" t="s">
        <v>229</v>
      </c>
      <c r="J1637" s="4" t="s">
        <v>230</v>
      </c>
      <c r="K1637" s="8" t="s">
        <v>7208</v>
      </c>
    </row>
    <row r="1638" spans="1:11" x14ac:dyDescent="0.25">
      <c r="A1638" s="1" t="s">
        <v>540</v>
      </c>
      <c r="B1638" s="1" t="s">
        <v>1572</v>
      </c>
      <c r="C1638" s="1" t="s">
        <v>55</v>
      </c>
      <c r="D1638" s="1">
        <v>17.57</v>
      </c>
      <c r="E1638" s="1" t="s">
        <v>1573</v>
      </c>
      <c r="F1638" s="1">
        <v>62</v>
      </c>
      <c r="G1638" s="1" t="s">
        <v>1574</v>
      </c>
      <c r="H1638" s="1">
        <v>83</v>
      </c>
      <c r="I1638" s="1" t="s">
        <v>1575</v>
      </c>
      <c r="J1638" s="2" t="s">
        <v>230</v>
      </c>
      <c r="K1638" s="8" t="s">
        <v>7208</v>
      </c>
    </row>
    <row r="1639" spans="1:11" x14ac:dyDescent="0.25">
      <c r="A1639" s="1" t="s">
        <v>2136</v>
      </c>
      <c r="B1639" s="1" t="s">
        <v>2137</v>
      </c>
      <c r="C1639" s="1" t="s">
        <v>363</v>
      </c>
      <c r="D1639" s="1">
        <v>50.07</v>
      </c>
      <c r="E1639" s="1" t="s">
        <v>2138</v>
      </c>
      <c r="F1639" s="1">
        <v>62</v>
      </c>
      <c r="G1639" s="1" t="s">
        <v>2139</v>
      </c>
      <c r="H1639" s="1">
        <v>1522</v>
      </c>
      <c r="I1639" s="1" t="s">
        <v>2140</v>
      </c>
      <c r="J1639" s="2" t="s">
        <v>230</v>
      </c>
      <c r="K1639" s="8" t="s">
        <v>7208</v>
      </c>
    </row>
    <row r="1640" spans="1:11" x14ac:dyDescent="0.25">
      <c r="A1640" s="9" t="s">
        <v>53</v>
      </c>
      <c r="B1640" s="9" t="s">
        <v>5516</v>
      </c>
      <c r="C1640" s="9" t="s">
        <v>55</v>
      </c>
      <c r="D1640" s="9">
        <v>66.39</v>
      </c>
      <c r="E1640" s="9" t="s">
        <v>5517</v>
      </c>
      <c r="F1640" s="9">
        <v>62</v>
      </c>
      <c r="G1640" s="9" t="s">
        <v>5518</v>
      </c>
      <c r="H1640" s="9">
        <v>1819</v>
      </c>
      <c r="I1640" s="9" t="s">
        <v>5519</v>
      </c>
      <c r="J1640" s="10" t="s">
        <v>230</v>
      </c>
      <c r="K1640" s="13" t="s">
        <v>7209</v>
      </c>
    </row>
    <row r="1641" spans="1:11" x14ac:dyDescent="0.25">
      <c r="A1641" s="1" t="s">
        <v>626</v>
      </c>
      <c r="B1641" s="1" t="s">
        <v>640</v>
      </c>
      <c r="C1641" s="1" t="s">
        <v>55</v>
      </c>
      <c r="D1641" s="1">
        <v>16.440000000000001</v>
      </c>
      <c r="E1641" s="1" t="s">
        <v>641</v>
      </c>
      <c r="F1641" s="1">
        <v>64</v>
      </c>
      <c r="G1641" s="1" t="s">
        <v>642</v>
      </c>
      <c r="H1641" s="1">
        <v>315</v>
      </c>
      <c r="I1641" s="1" t="s">
        <v>643</v>
      </c>
      <c r="J1641" s="2" t="s">
        <v>230</v>
      </c>
      <c r="K1641" s="8" t="s">
        <v>7208</v>
      </c>
    </row>
    <row r="1642" spans="1:11" x14ac:dyDescent="0.25">
      <c r="A1642" s="11" t="s">
        <v>655</v>
      </c>
      <c r="B1642" s="11" t="s">
        <v>6811</v>
      </c>
      <c r="C1642" s="11" t="s">
        <v>363</v>
      </c>
      <c r="D1642" s="11">
        <v>30.93</v>
      </c>
      <c r="E1642" s="11" t="s">
        <v>6812</v>
      </c>
      <c r="F1642" s="11">
        <v>65</v>
      </c>
      <c r="G1642" s="11" t="s">
        <v>6813</v>
      </c>
      <c r="H1642" s="11">
        <v>998</v>
      </c>
      <c r="I1642" s="11" t="s">
        <v>6814</v>
      </c>
      <c r="J1642" s="12" t="s">
        <v>230</v>
      </c>
      <c r="K1642" s="13" t="s">
        <v>7209</v>
      </c>
    </row>
    <row r="1643" spans="1:11" x14ac:dyDescent="0.25">
      <c r="A1643" s="9" t="s">
        <v>3482</v>
      </c>
      <c r="B1643" s="9" t="s">
        <v>5786</v>
      </c>
      <c r="C1643" s="9" t="s">
        <v>55</v>
      </c>
      <c r="D1643" s="9">
        <v>38.94</v>
      </c>
      <c r="E1643" s="9" t="s">
        <v>5787</v>
      </c>
      <c r="F1643" s="9">
        <v>66</v>
      </c>
      <c r="G1643" s="9" t="s">
        <v>5788</v>
      </c>
      <c r="H1643" s="9">
        <v>2247</v>
      </c>
      <c r="I1643" s="9" t="s">
        <v>5789</v>
      </c>
      <c r="J1643" s="10" t="s">
        <v>230</v>
      </c>
      <c r="K1643" s="13" t="s">
        <v>7209</v>
      </c>
    </row>
    <row r="1644" spans="1:11" x14ac:dyDescent="0.25">
      <c r="A1644" s="11" t="s">
        <v>53</v>
      </c>
      <c r="B1644" s="11" t="s">
        <v>5034</v>
      </c>
      <c r="C1644" s="11" t="s">
        <v>55</v>
      </c>
      <c r="D1644" s="11">
        <v>41.98</v>
      </c>
      <c r="E1644" s="11" t="s">
        <v>5035</v>
      </c>
      <c r="F1644" s="11">
        <v>66</v>
      </c>
      <c r="G1644" s="11" t="s">
        <v>5036</v>
      </c>
      <c r="H1644" s="11">
        <v>4234</v>
      </c>
      <c r="I1644" s="11" t="s">
        <v>5037</v>
      </c>
      <c r="J1644" s="12" t="s">
        <v>230</v>
      </c>
      <c r="K1644" s="13" t="s">
        <v>7209</v>
      </c>
    </row>
    <row r="1645" spans="1:11" x14ac:dyDescent="0.25">
      <c r="A1645" s="1" t="s">
        <v>1944</v>
      </c>
      <c r="B1645" s="1" t="s">
        <v>2282</v>
      </c>
      <c r="C1645" s="1" t="s">
        <v>55</v>
      </c>
      <c r="D1645" s="1">
        <v>18.350000000000001</v>
      </c>
      <c r="E1645" s="1" t="s">
        <v>2283</v>
      </c>
      <c r="F1645" s="1">
        <v>67</v>
      </c>
      <c r="G1645" s="1" t="s">
        <v>2284</v>
      </c>
      <c r="H1645" s="1">
        <v>1926</v>
      </c>
      <c r="I1645" s="1" t="s">
        <v>2285</v>
      </c>
      <c r="J1645" s="2" t="s">
        <v>230</v>
      </c>
      <c r="K1645" s="8" t="s">
        <v>7208</v>
      </c>
    </row>
    <row r="1646" spans="1:11" x14ac:dyDescent="0.25">
      <c r="A1646" s="1" t="s">
        <v>361</v>
      </c>
      <c r="B1646" s="1" t="s">
        <v>362</v>
      </c>
      <c r="C1646" s="1" t="s">
        <v>363</v>
      </c>
      <c r="D1646" s="1">
        <v>36.79</v>
      </c>
      <c r="E1646" s="1" t="s">
        <v>364</v>
      </c>
      <c r="F1646" s="1">
        <v>68</v>
      </c>
      <c r="G1646" s="1" t="s">
        <v>365</v>
      </c>
      <c r="H1646" s="1">
        <v>1498</v>
      </c>
      <c r="I1646" s="1" t="s">
        <v>366</v>
      </c>
      <c r="J1646" s="2" t="s">
        <v>230</v>
      </c>
      <c r="K1646" s="8" t="s">
        <v>7208</v>
      </c>
    </row>
    <row r="1647" spans="1:11" x14ac:dyDescent="0.25">
      <c r="A1647" s="9" t="s">
        <v>162</v>
      </c>
      <c r="B1647" s="9" t="s">
        <v>6924</v>
      </c>
      <c r="C1647" s="9" t="s">
        <v>55</v>
      </c>
      <c r="D1647" s="9">
        <v>56.99</v>
      </c>
      <c r="E1647" s="9" t="s">
        <v>3572</v>
      </c>
      <c r="F1647" s="9">
        <v>68</v>
      </c>
      <c r="G1647" s="9" t="s">
        <v>6925</v>
      </c>
      <c r="H1647" s="9">
        <v>993</v>
      </c>
      <c r="I1647" s="9" t="s">
        <v>6926</v>
      </c>
      <c r="J1647" s="10" t="s">
        <v>230</v>
      </c>
      <c r="K1647" s="13" t="s">
        <v>7209</v>
      </c>
    </row>
    <row r="1648" spans="1:11" x14ac:dyDescent="0.25">
      <c r="A1648" s="1" t="s">
        <v>1580</v>
      </c>
      <c r="B1648" s="1" t="s">
        <v>1809</v>
      </c>
      <c r="C1648" s="1" t="s">
        <v>363</v>
      </c>
      <c r="D1648" s="1">
        <v>24.79</v>
      </c>
      <c r="E1648" s="1" t="s">
        <v>1810</v>
      </c>
      <c r="F1648" s="1">
        <v>70</v>
      </c>
      <c r="G1648" s="1" t="s">
        <v>1811</v>
      </c>
      <c r="H1648" s="1">
        <v>757</v>
      </c>
      <c r="I1648" s="1" t="s">
        <v>1812</v>
      </c>
      <c r="J1648" s="2" t="s">
        <v>230</v>
      </c>
      <c r="K1648" s="8" t="s">
        <v>7208</v>
      </c>
    </row>
    <row r="1649" spans="1:11" x14ac:dyDescent="0.25">
      <c r="A1649" s="3" t="s">
        <v>626</v>
      </c>
      <c r="B1649" s="3" t="s">
        <v>627</v>
      </c>
      <c r="C1649" s="3" t="s">
        <v>628</v>
      </c>
      <c r="D1649" s="3">
        <v>17.89</v>
      </c>
      <c r="E1649" s="3" t="s">
        <v>629</v>
      </c>
      <c r="F1649" s="3">
        <v>71</v>
      </c>
      <c r="G1649" s="3" t="s">
        <v>630</v>
      </c>
      <c r="H1649" s="3">
        <v>5263</v>
      </c>
      <c r="I1649" s="3" t="s">
        <v>631</v>
      </c>
      <c r="J1649" s="4" t="s">
        <v>230</v>
      </c>
      <c r="K1649" s="8" t="s">
        <v>7208</v>
      </c>
    </row>
    <row r="1650" spans="1:11" x14ac:dyDescent="0.25">
      <c r="A1650" s="3" t="s">
        <v>925</v>
      </c>
      <c r="B1650" s="3" t="s">
        <v>1616</v>
      </c>
      <c r="C1650" s="3" t="s">
        <v>1174</v>
      </c>
      <c r="D1650" s="3">
        <v>25.25</v>
      </c>
      <c r="E1650" s="3" t="s">
        <v>1617</v>
      </c>
      <c r="F1650" s="3">
        <v>71</v>
      </c>
      <c r="G1650" s="3" t="s">
        <v>1618</v>
      </c>
      <c r="H1650" s="3">
        <v>15897</v>
      </c>
      <c r="I1650" s="3" t="s">
        <v>1619</v>
      </c>
      <c r="J1650" s="4" t="s">
        <v>230</v>
      </c>
      <c r="K1650" s="8" t="s">
        <v>7208</v>
      </c>
    </row>
    <row r="1651" spans="1:11" x14ac:dyDescent="0.25">
      <c r="A1651" s="11" t="s">
        <v>1102</v>
      </c>
      <c r="B1651" s="11" t="s">
        <v>4065</v>
      </c>
      <c r="C1651" s="11" t="s">
        <v>55</v>
      </c>
      <c r="D1651" s="11">
        <v>34.72</v>
      </c>
      <c r="E1651" s="11" t="s">
        <v>4066</v>
      </c>
      <c r="F1651" s="11">
        <v>71</v>
      </c>
      <c r="G1651" s="11" t="s">
        <v>4067</v>
      </c>
      <c r="H1651" s="11">
        <v>627</v>
      </c>
      <c r="I1651" s="11" t="s">
        <v>4068</v>
      </c>
      <c r="J1651" s="12" t="s">
        <v>230</v>
      </c>
      <c r="K1651" s="13" t="s">
        <v>7209</v>
      </c>
    </row>
    <row r="1652" spans="1:11" x14ac:dyDescent="0.25">
      <c r="A1652" s="1" t="s">
        <v>626</v>
      </c>
      <c r="B1652" s="1" t="s">
        <v>1511</v>
      </c>
      <c r="C1652" s="1" t="s">
        <v>55</v>
      </c>
      <c r="D1652" s="1">
        <v>15.8</v>
      </c>
      <c r="E1652" s="1" t="s">
        <v>1512</v>
      </c>
      <c r="F1652" s="1">
        <v>72</v>
      </c>
      <c r="G1652" s="1" t="s">
        <v>1513</v>
      </c>
      <c r="H1652" s="1">
        <v>2499</v>
      </c>
      <c r="I1652" s="1" t="s">
        <v>1514</v>
      </c>
      <c r="J1652" s="2" t="s">
        <v>230</v>
      </c>
      <c r="K1652" s="8" t="s">
        <v>7208</v>
      </c>
    </row>
    <row r="1653" spans="1:11" x14ac:dyDescent="0.25">
      <c r="A1653" s="9" t="s">
        <v>540</v>
      </c>
      <c r="B1653" s="9" t="s">
        <v>5240</v>
      </c>
      <c r="C1653" s="9" t="s">
        <v>55</v>
      </c>
      <c r="D1653" s="9">
        <v>19.16</v>
      </c>
      <c r="E1653" s="9" t="s">
        <v>5241</v>
      </c>
      <c r="F1653" s="9">
        <v>72</v>
      </c>
      <c r="G1653" s="9" t="s">
        <v>5242</v>
      </c>
      <c r="H1653" s="9">
        <v>348</v>
      </c>
      <c r="I1653" s="9" t="s">
        <v>5243</v>
      </c>
      <c r="J1653" s="10" t="s">
        <v>230</v>
      </c>
      <c r="K1653" s="13" t="s">
        <v>7209</v>
      </c>
    </row>
    <row r="1654" spans="1:11" x14ac:dyDescent="0.25">
      <c r="A1654" s="1" t="s">
        <v>53</v>
      </c>
      <c r="B1654" s="1" t="s">
        <v>2899</v>
      </c>
      <c r="C1654" s="1" t="s">
        <v>12</v>
      </c>
      <c r="D1654" s="1">
        <v>54.9</v>
      </c>
      <c r="E1654" s="1" t="s">
        <v>2900</v>
      </c>
      <c r="F1654" s="1">
        <v>72</v>
      </c>
      <c r="G1654" s="1" t="s">
        <v>2901</v>
      </c>
      <c r="H1654" s="1">
        <v>1224</v>
      </c>
      <c r="I1654" s="1" t="s">
        <v>2902</v>
      </c>
      <c r="J1654" s="2" t="s">
        <v>230</v>
      </c>
      <c r="K1654" s="8" t="s">
        <v>7208</v>
      </c>
    </row>
    <row r="1655" spans="1:11" x14ac:dyDescent="0.25">
      <c r="A1655" s="9" t="s">
        <v>1944</v>
      </c>
      <c r="B1655" s="9" t="s">
        <v>5724</v>
      </c>
      <c r="C1655" s="9" t="s">
        <v>5725</v>
      </c>
      <c r="D1655" s="9">
        <v>17.02</v>
      </c>
      <c r="E1655" s="9" t="s">
        <v>5726</v>
      </c>
      <c r="F1655" s="9">
        <v>73</v>
      </c>
      <c r="G1655" s="9" t="s">
        <v>5727</v>
      </c>
      <c r="H1655" s="9">
        <v>3823</v>
      </c>
      <c r="I1655" s="9" t="s">
        <v>5728</v>
      </c>
      <c r="J1655" s="10" t="s">
        <v>230</v>
      </c>
      <c r="K1655" s="13" t="s">
        <v>7209</v>
      </c>
    </row>
    <row r="1656" spans="1:11" x14ac:dyDescent="0.25">
      <c r="A1656" s="1" t="s">
        <v>478</v>
      </c>
      <c r="B1656" s="1" t="s">
        <v>1654</v>
      </c>
      <c r="C1656" s="1" t="s">
        <v>12</v>
      </c>
      <c r="D1656" s="1">
        <v>18.989999999999998</v>
      </c>
      <c r="E1656" s="1" t="s">
        <v>863</v>
      </c>
      <c r="F1656" s="1">
        <v>73</v>
      </c>
      <c r="G1656" s="1" t="s">
        <v>1655</v>
      </c>
      <c r="H1656" s="1">
        <v>886</v>
      </c>
      <c r="I1656" s="1" t="s">
        <v>1656</v>
      </c>
      <c r="J1656" s="2" t="s">
        <v>230</v>
      </c>
      <c r="K1656" s="8" t="s">
        <v>7208</v>
      </c>
    </row>
    <row r="1657" spans="1:11" x14ac:dyDescent="0.25">
      <c r="A1657" s="9" t="s">
        <v>1607</v>
      </c>
      <c r="B1657" s="9" t="s">
        <v>5751</v>
      </c>
      <c r="C1657" s="9" t="s">
        <v>55</v>
      </c>
      <c r="D1657" s="9">
        <v>22.87</v>
      </c>
      <c r="E1657" s="9" t="s">
        <v>5752</v>
      </c>
      <c r="F1657" s="9">
        <v>74</v>
      </c>
      <c r="G1657" s="9" t="s">
        <v>5753</v>
      </c>
      <c r="H1657" s="9">
        <v>440</v>
      </c>
      <c r="I1657" s="9" t="s">
        <v>5754</v>
      </c>
      <c r="J1657" s="10" t="s">
        <v>230</v>
      </c>
      <c r="K1657" s="13" t="s">
        <v>7209</v>
      </c>
    </row>
    <row r="1658" spans="1:11" x14ac:dyDescent="0.25">
      <c r="A1658" s="1" t="s">
        <v>53</v>
      </c>
      <c r="B1658" s="1" t="s">
        <v>711</v>
      </c>
      <c r="C1658" s="1" t="s">
        <v>12</v>
      </c>
      <c r="D1658" s="1">
        <v>33.380000000000003</v>
      </c>
      <c r="E1658" s="1" t="s">
        <v>712</v>
      </c>
      <c r="F1658" s="1">
        <v>76</v>
      </c>
      <c r="G1658" s="1" t="s">
        <v>713</v>
      </c>
      <c r="H1658" s="1">
        <v>2715</v>
      </c>
      <c r="I1658" s="1" t="s">
        <v>714</v>
      </c>
      <c r="J1658" s="2" t="s">
        <v>230</v>
      </c>
      <c r="K1658" s="8" t="s">
        <v>7208</v>
      </c>
    </row>
    <row r="1659" spans="1:11" x14ac:dyDescent="0.25">
      <c r="A1659" s="1" t="s">
        <v>2854</v>
      </c>
      <c r="B1659" s="1" t="s">
        <v>3285</v>
      </c>
      <c r="C1659" s="1" t="s">
        <v>385</v>
      </c>
      <c r="D1659" s="1">
        <v>11.94</v>
      </c>
      <c r="E1659" s="1" t="s">
        <v>3286</v>
      </c>
      <c r="F1659" s="1">
        <v>82</v>
      </c>
      <c r="G1659" s="1" t="s">
        <v>3287</v>
      </c>
      <c r="H1659" s="1">
        <v>1286</v>
      </c>
      <c r="I1659" s="1" t="s">
        <v>3288</v>
      </c>
      <c r="J1659" s="2" t="s">
        <v>230</v>
      </c>
      <c r="K1659" s="8" t="s">
        <v>7208</v>
      </c>
    </row>
    <row r="1660" spans="1:11" x14ac:dyDescent="0.25">
      <c r="A1660" s="9" t="s">
        <v>5360</v>
      </c>
      <c r="B1660" s="9" t="s">
        <v>5361</v>
      </c>
      <c r="C1660" s="9" t="s">
        <v>55</v>
      </c>
      <c r="D1660" s="9">
        <v>19.75</v>
      </c>
      <c r="E1660" s="9" t="s">
        <v>3555</v>
      </c>
      <c r="F1660" s="9">
        <v>82</v>
      </c>
      <c r="G1660" s="9" t="s">
        <v>5362</v>
      </c>
      <c r="H1660" s="9">
        <v>7253</v>
      </c>
      <c r="I1660" s="9" t="s">
        <v>5363</v>
      </c>
      <c r="J1660" s="10" t="s">
        <v>230</v>
      </c>
      <c r="K1660" s="13" t="s">
        <v>7209</v>
      </c>
    </row>
    <row r="1661" spans="1:11" x14ac:dyDescent="0.25">
      <c r="A1661" s="11" t="s">
        <v>1944</v>
      </c>
      <c r="B1661" s="11" t="s">
        <v>5861</v>
      </c>
      <c r="C1661" s="11" t="s">
        <v>385</v>
      </c>
      <c r="D1661" s="11">
        <v>16.71</v>
      </c>
      <c r="E1661" s="11" t="s">
        <v>5862</v>
      </c>
      <c r="F1661" s="11">
        <v>83</v>
      </c>
      <c r="G1661" s="11" t="s">
        <v>5863</v>
      </c>
      <c r="H1661" s="11">
        <v>7816</v>
      </c>
      <c r="I1661" s="11" t="s">
        <v>5864</v>
      </c>
      <c r="J1661" s="12" t="s">
        <v>230</v>
      </c>
      <c r="K1661" s="13" t="s">
        <v>7209</v>
      </c>
    </row>
    <row r="1662" spans="1:11" x14ac:dyDescent="0.25">
      <c r="A1662" s="11" t="s">
        <v>3998</v>
      </c>
      <c r="B1662" s="11" t="s">
        <v>4822</v>
      </c>
      <c r="C1662" s="11" t="s">
        <v>55</v>
      </c>
      <c r="D1662" s="11">
        <v>18.100000000000001</v>
      </c>
      <c r="E1662" s="11" t="s">
        <v>4823</v>
      </c>
      <c r="F1662" s="11">
        <v>84</v>
      </c>
      <c r="G1662" s="11" t="s">
        <v>4824</v>
      </c>
      <c r="H1662" s="11">
        <v>210</v>
      </c>
      <c r="I1662" s="11" t="s">
        <v>4825</v>
      </c>
      <c r="J1662" s="12" t="s">
        <v>230</v>
      </c>
      <c r="K1662" s="13" t="s">
        <v>7209</v>
      </c>
    </row>
    <row r="1663" spans="1:11" x14ac:dyDescent="0.25">
      <c r="A1663" s="9" t="s">
        <v>1190</v>
      </c>
      <c r="B1663" s="9" t="s">
        <v>6952</v>
      </c>
      <c r="C1663" s="9" t="s">
        <v>385</v>
      </c>
      <c r="D1663" s="9">
        <v>41.44</v>
      </c>
      <c r="E1663" s="9" t="s">
        <v>6953</v>
      </c>
      <c r="F1663" s="9">
        <v>84</v>
      </c>
      <c r="G1663" s="9" t="s">
        <v>6954</v>
      </c>
      <c r="H1663" s="9">
        <v>145</v>
      </c>
      <c r="I1663" s="9" t="s">
        <v>6955</v>
      </c>
      <c r="J1663" s="10" t="s">
        <v>230</v>
      </c>
      <c r="K1663" s="13" t="s">
        <v>7209</v>
      </c>
    </row>
    <row r="1664" spans="1:11" x14ac:dyDescent="0.25">
      <c r="A1664" s="1" t="s">
        <v>2201</v>
      </c>
      <c r="B1664" s="1" t="s">
        <v>2202</v>
      </c>
      <c r="C1664" s="1" t="s">
        <v>55</v>
      </c>
      <c r="D1664" s="1">
        <v>13.76</v>
      </c>
      <c r="E1664" s="1" t="s">
        <v>2203</v>
      </c>
      <c r="F1664" s="1">
        <v>86</v>
      </c>
      <c r="G1664" s="1" t="s">
        <v>2204</v>
      </c>
      <c r="H1664" s="1">
        <v>4492</v>
      </c>
      <c r="I1664" s="1" t="s">
        <v>2205</v>
      </c>
      <c r="J1664" s="2" t="s">
        <v>230</v>
      </c>
      <c r="K1664" s="8" t="s">
        <v>7208</v>
      </c>
    </row>
    <row r="1665" spans="1:11" x14ac:dyDescent="0.25">
      <c r="A1665" s="9" t="s">
        <v>807</v>
      </c>
      <c r="B1665" s="9" t="s">
        <v>6263</v>
      </c>
      <c r="C1665" s="9" t="s">
        <v>12</v>
      </c>
      <c r="D1665" s="9">
        <v>19.41</v>
      </c>
      <c r="E1665" s="9" t="s">
        <v>2037</v>
      </c>
      <c r="F1665" s="9">
        <v>86</v>
      </c>
      <c r="G1665" s="9" t="s">
        <v>6264</v>
      </c>
      <c r="H1665" s="9">
        <v>501</v>
      </c>
      <c r="I1665" s="9" t="s">
        <v>6265</v>
      </c>
      <c r="J1665" s="10" t="s">
        <v>230</v>
      </c>
      <c r="K1665" s="13" t="s">
        <v>7209</v>
      </c>
    </row>
    <row r="1666" spans="1:11" x14ac:dyDescent="0.25">
      <c r="A1666" s="1" t="s">
        <v>1102</v>
      </c>
      <c r="B1666" s="1" t="s">
        <v>3266</v>
      </c>
      <c r="C1666" s="1" t="s">
        <v>363</v>
      </c>
      <c r="D1666" s="1">
        <v>63.25</v>
      </c>
      <c r="E1666" s="1" t="s">
        <v>3267</v>
      </c>
      <c r="F1666" s="1">
        <v>86</v>
      </c>
      <c r="G1666" s="1" t="s">
        <v>3268</v>
      </c>
      <c r="H1666" s="1">
        <v>116</v>
      </c>
      <c r="I1666" s="1" t="s">
        <v>3269</v>
      </c>
      <c r="J1666" s="2" t="s">
        <v>230</v>
      </c>
      <c r="K1666" s="8" t="s">
        <v>7208</v>
      </c>
    </row>
    <row r="1667" spans="1:11" x14ac:dyDescent="0.25">
      <c r="A1667" s="9" t="s">
        <v>1334</v>
      </c>
      <c r="B1667" s="9" t="s">
        <v>7078</v>
      </c>
      <c r="C1667" s="9" t="s">
        <v>55</v>
      </c>
      <c r="D1667" s="9">
        <v>47.26</v>
      </c>
      <c r="E1667" s="9" t="s">
        <v>7079</v>
      </c>
      <c r="F1667" s="9">
        <v>88</v>
      </c>
      <c r="G1667" s="9" t="s">
        <v>7080</v>
      </c>
      <c r="H1667" s="9">
        <v>52</v>
      </c>
      <c r="I1667" s="9" t="s">
        <v>7081</v>
      </c>
      <c r="J1667" s="10" t="s">
        <v>230</v>
      </c>
      <c r="K1667" s="13" t="s">
        <v>7209</v>
      </c>
    </row>
    <row r="1668" spans="1:11" x14ac:dyDescent="0.25">
      <c r="A1668" s="1" t="s">
        <v>361</v>
      </c>
      <c r="B1668" s="1" t="s">
        <v>1294</v>
      </c>
      <c r="C1668" s="1" t="s">
        <v>12</v>
      </c>
      <c r="D1668" s="1">
        <v>34.6</v>
      </c>
      <c r="E1668" s="1" t="s">
        <v>1295</v>
      </c>
      <c r="F1668" s="1">
        <v>89</v>
      </c>
      <c r="G1668" s="1" t="s">
        <v>1296</v>
      </c>
      <c r="H1668" s="1">
        <v>1833</v>
      </c>
      <c r="I1668" s="1" t="s">
        <v>1297</v>
      </c>
      <c r="J1668" s="2" t="s">
        <v>230</v>
      </c>
      <c r="K1668" s="8" t="s">
        <v>7208</v>
      </c>
    </row>
    <row r="1669" spans="1:11" x14ac:dyDescent="0.25">
      <c r="A1669" s="1" t="s">
        <v>2379</v>
      </c>
      <c r="B1669" s="1" t="s">
        <v>2380</v>
      </c>
      <c r="C1669" s="1" t="s">
        <v>2379</v>
      </c>
      <c r="D1669" s="1">
        <v>13.37</v>
      </c>
      <c r="E1669" s="1" t="s">
        <v>2381</v>
      </c>
      <c r="F1669" s="1">
        <v>92</v>
      </c>
      <c r="G1669" s="1" t="s">
        <v>2382</v>
      </c>
      <c r="H1669" s="1">
        <v>7</v>
      </c>
      <c r="I1669" s="1" t="s">
        <v>39</v>
      </c>
      <c r="J1669" s="2" t="s">
        <v>2383</v>
      </c>
      <c r="K1669" s="8" t="s">
        <v>7208</v>
      </c>
    </row>
    <row r="1670" spans="1:11" x14ac:dyDescent="0.25">
      <c r="A1670" s="11" t="s">
        <v>3998</v>
      </c>
      <c r="B1670" s="11" t="s">
        <v>5321</v>
      </c>
      <c r="C1670" s="11" t="s">
        <v>55</v>
      </c>
      <c r="D1670" s="11">
        <v>26</v>
      </c>
      <c r="E1670" s="11" t="s">
        <v>5322</v>
      </c>
      <c r="F1670" s="11">
        <v>92</v>
      </c>
      <c r="G1670" s="11" t="s">
        <v>5323</v>
      </c>
      <c r="H1670" s="11">
        <v>1337</v>
      </c>
      <c r="I1670" s="11" t="s">
        <v>5324</v>
      </c>
      <c r="J1670" s="12" t="s">
        <v>230</v>
      </c>
      <c r="K1670" s="13" t="s">
        <v>7209</v>
      </c>
    </row>
    <row r="1671" spans="1:11" x14ac:dyDescent="0.25">
      <c r="A1671" s="9" t="s">
        <v>4513</v>
      </c>
      <c r="B1671" s="9" t="s">
        <v>5844</v>
      </c>
      <c r="C1671" s="9" t="s">
        <v>55</v>
      </c>
      <c r="D1671" s="9">
        <v>15.65</v>
      </c>
      <c r="E1671" s="9" t="s">
        <v>5845</v>
      </c>
      <c r="F1671" s="9">
        <v>93</v>
      </c>
      <c r="G1671" s="9" t="s">
        <v>5846</v>
      </c>
      <c r="H1671" s="9">
        <v>2777</v>
      </c>
      <c r="I1671" s="9" t="s">
        <v>5847</v>
      </c>
      <c r="J1671" s="10" t="s">
        <v>230</v>
      </c>
      <c r="K1671" s="13" t="s">
        <v>7209</v>
      </c>
    </row>
    <row r="1672" spans="1:11" x14ac:dyDescent="0.25">
      <c r="A1672" s="1" t="s">
        <v>467</v>
      </c>
      <c r="B1672" s="1" t="s">
        <v>1965</v>
      </c>
      <c r="C1672" s="1" t="s">
        <v>55</v>
      </c>
      <c r="D1672" s="1">
        <v>29.97</v>
      </c>
      <c r="E1672" s="1" t="s">
        <v>1966</v>
      </c>
      <c r="F1672" s="1">
        <v>93</v>
      </c>
      <c r="G1672" s="1" t="s">
        <v>1967</v>
      </c>
      <c r="H1672" s="1">
        <v>2311</v>
      </c>
      <c r="I1672" s="1" t="s">
        <v>1968</v>
      </c>
      <c r="J1672" s="2" t="s">
        <v>230</v>
      </c>
      <c r="K1672" s="8" t="s">
        <v>7208</v>
      </c>
    </row>
    <row r="1673" spans="1:11" x14ac:dyDescent="0.25">
      <c r="A1673" s="11" t="s">
        <v>807</v>
      </c>
      <c r="B1673" s="11" t="s">
        <v>5056</v>
      </c>
      <c r="C1673" s="11" t="s">
        <v>55</v>
      </c>
      <c r="D1673" s="11">
        <v>21.15</v>
      </c>
      <c r="E1673" s="11" t="s">
        <v>5057</v>
      </c>
      <c r="F1673" s="11">
        <v>95</v>
      </c>
      <c r="G1673" s="11" t="s">
        <v>5058</v>
      </c>
      <c r="H1673" s="11">
        <v>739</v>
      </c>
      <c r="I1673" s="11" t="s">
        <v>5059</v>
      </c>
      <c r="J1673" s="12" t="s">
        <v>230</v>
      </c>
      <c r="K1673" s="13" t="s">
        <v>7209</v>
      </c>
    </row>
    <row r="1674" spans="1:11" x14ac:dyDescent="0.25">
      <c r="A1674" s="11" t="s">
        <v>902</v>
      </c>
      <c r="B1674" s="11" t="s">
        <v>5064</v>
      </c>
      <c r="C1674" s="11" t="s">
        <v>55</v>
      </c>
      <c r="D1674" s="11">
        <v>25.81</v>
      </c>
      <c r="E1674" s="11" t="s">
        <v>5065</v>
      </c>
      <c r="F1674" s="11">
        <v>95</v>
      </c>
      <c r="G1674" s="11" t="s">
        <v>5066</v>
      </c>
      <c r="H1674" s="11">
        <v>1424</v>
      </c>
      <c r="I1674" s="11" t="s">
        <v>5067</v>
      </c>
      <c r="J1674" s="12" t="s">
        <v>230</v>
      </c>
      <c r="K1674" s="13" t="s">
        <v>7209</v>
      </c>
    </row>
    <row r="1675" spans="1:11" x14ac:dyDescent="0.25">
      <c r="A1675" s="1" t="s">
        <v>3583</v>
      </c>
      <c r="B1675" s="1" t="s">
        <v>3584</v>
      </c>
      <c r="C1675" s="1" t="s">
        <v>55</v>
      </c>
      <c r="D1675" s="1">
        <v>58.94</v>
      </c>
      <c r="E1675" s="1" t="s">
        <v>3585</v>
      </c>
      <c r="F1675" s="1">
        <v>95</v>
      </c>
      <c r="G1675" s="1" t="s">
        <v>3586</v>
      </c>
      <c r="H1675" s="1">
        <v>129</v>
      </c>
      <c r="I1675" s="1" t="s">
        <v>3587</v>
      </c>
      <c r="J1675" s="2" t="s">
        <v>230</v>
      </c>
      <c r="K1675" s="8" t="s">
        <v>7208</v>
      </c>
    </row>
    <row r="1676" spans="1:11" x14ac:dyDescent="0.25">
      <c r="A1676" s="9" t="s">
        <v>65</v>
      </c>
      <c r="B1676" s="9" t="s">
        <v>4077</v>
      </c>
      <c r="C1676" s="9" t="s">
        <v>12</v>
      </c>
      <c r="D1676" s="9">
        <v>21.54</v>
      </c>
      <c r="E1676" s="9" t="s">
        <v>4078</v>
      </c>
      <c r="F1676" s="9">
        <v>96</v>
      </c>
      <c r="G1676" s="9" t="s">
        <v>4079</v>
      </c>
      <c r="H1676" s="9">
        <v>989</v>
      </c>
      <c r="I1676" s="9" t="s">
        <v>4080</v>
      </c>
      <c r="J1676" s="10" t="s">
        <v>230</v>
      </c>
      <c r="K1676" s="13" t="s">
        <v>7209</v>
      </c>
    </row>
    <row r="1677" spans="1:11" x14ac:dyDescent="0.25">
      <c r="A1677" s="9" t="s">
        <v>780</v>
      </c>
      <c r="B1677" s="9" t="s">
        <v>6648</v>
      </c>
      <c r="C1677" s="9" t="s">
        <v>55</v>
      </c>
      <c r="D1677" s="9">
        <v>21.91</v>
      </c>
      <c r="E1677" s="9" t="s">
        <v>6649</v>
      </c>
      <c r="F1677" s="9">
        <v>96</v>
      </c>
      <c r="G1677" s="9" t="s">
        <v>6650</v>
      </c>
      <c r="H1677" s="9">
        <v>1831</v>
      </c>
      <c r="I1677" s="9" t="s">
        <v>6651</v>
      </c>
      <c r="J1677" s="10" t="s">
        <v>230</v>
      </c>
      <c r="K1677" s="13" t="s">
        <v>7209</v>
      </c>
    </row>
    <row r="1678" spans="1:11" x14ac:dyDescent="0.25">
      <c r="A1678" s="1" t="s">
        <v>780</v>
      </c>
      <c r="B1678" s="1" t="s">
        <v>2594</v>
      </c>
      <c r="C1678" s="1" t="s">
        <v>12</v>
      </c>
      <c r="D1678" s="1">
        <v>25.47</v>
      </c>
      <c r="E1678" s="1" t="s">
        <v>2595</v>
      </c>
      <c r="F1678" s="1">
        <v>96</v>
      </c>
      <c r="G1678" s="1" t="s">
        <v>2596</v>
      </c>
      <c r="H1678" s="1">
        <v>1616</v>
      </c>
      <c r="I1678" s="1" t="s">
        <v>2597</v>
      </c>
      <c r="J1678" s="2" t="s">
        <v>230</v>
      </c>
      <c r="K1678" s="8" t="s">
        <v>7208</v>
      </c>
    </row>
    <row r="1679" spans="1:11" x14ac:dyDescent="0.25">
      <c r="A1679" s="3" t="s">
        <v>540</v>
      </c>
      <c r="B1679" s="3" t="s">
        <v>1173</v>
      </c>
      <c r="C1679" s="3" t="s">
        <v>1174</v>
      </c>
      <c r="D1679" s="3">
        <v>26.43</v>
      </c>
      <c r="E1679" s="3" t="s">
        <v>1175</v>
      </c>
      <c r="F1679" s="3">
        <v>96</v>
      </c>
      <c r="G1679" s="3" t="s">
        <v>1176</v>
      </c>
      <c r="H1679" s="3">
        <v>5314</v>
      </c>
      <c r="I1679" s="3" t="s">
        <v>1177</v>
      </c>
      <c r="J1679" s="4" t="s">
        <v>230</v>
      </c>
      <c r="K1679" s="8" t="s">
        <v>7208</v>
      </c>
    </row>
    <row r="1680" spans="1:11" x14ac:dyDescent="0.25">
      <c r="A1680" s="1" t="s">
        <v>807</v>
      </c>
      <c r="B1680" s="1" t="s">
        <v>2834</v>
      </c>
      <c r="C1680" s="1" t="s">
        <v>12</v>
      </c>
      <c r="D1680" s="1">
        <v>20.71</v>
      </c>
      <c r="E1680" s="1" t="s">
        <v>2835</v>
      </c>
      <c r="F1680" s="1">
        <v>100</v>
      </c>
      <c r="G1680" s="1" t="s">
        <v>2836</v>
      </c>
      <c r="H1680" s="1">
        <v>290</v>
      </c>
      <c r="I1680" s="1" t="s">
        <v>2837</v>
      </c>
      <c r="J1680" s="2" t="s">
        <v>230</v>
      </c>
      <c r="K1680" s="8" t="s">
        <v>7208</v>
      </c>
    </row>
    <row r="1681" spans="1:11" x14ac:dyDescent="0.25">
      <c r="A1681" s="11" t="s">
        <v>1944</v>
      </c>
      <c r="B1681" s="11" t="s">
        <v>4744</v>
      </c>
      <c r="C1681" s="11" t="s">
        <v>55</v>
      </c>
      <c r="D1681" s="11">
        <v>27.03</v>
      </c>
      <c r="E1681" s="11" t="s">
        <v>4745</v>
      </c>
      <c r="F1681" s="11">
        <v>101</v>
      </c>
      <c r="G1681" s="11" t="s">
        <v>4746</v>
      </c>
      <c r="H1681" s="11">
        <v>1337</v>
      </c>
      <c r="I1681" s="11" t="s">
        <v>4747</v>
      </c>
      <c r="J1681" s="12" t="s">
        <v>230</v>
      </c>
      <c r="K1681" s="13" t="s">
        <v>7209</v>
      </c>
    </row>
    <row r="1682" spans="1:11" x14ac:dyDescent="0.25">
      <c r="A1682" s="11" t="s">
        <v>5919</v>
      </c>
      <c r="B1682" s="11" t="s">
        <v>5920</v>
      </c>
      <c r="C1682" s="11" t="s">
        <v>12</v>
      </c>
      <c r="D1682" s="11">
        <v>45.7</v>
      </c>
      <c r="E1682" s="11" t="s">
        <v>5921</v>
      </c>
      <c r="F1682" s="11">
        <v>102</v>
      </c>
      <c r="G1682" s="11" t="s">
        <v>5922</v>
      </c>
      <c r="H1682" s="11">
        <v>420</v>
      </c>
      <c r="I1682" s="11" t="s">
        <v>5923</v>
      </c>
      <c r="J1682" s="12" t="s">
        <v>230</v>
      </c>
      <c r="K1682" s="13" t="s">
        <v>7209</v>
      </c>
    </row>
    <row r="1683" spans="1:11" x14ac:dyDescent="0.25">
      <c r="A1683" s="3" t="s">
        <v>65</v>
      </c>
      <c r="B1683" s="3" t="s">
        <v>2521</v>
      </c>
      <c r="C1683" s="3" t="s">
        <v>363</v>
      </c>
      <c r="D1683" s="3">
        <v>29.06</v>
      </c>
      <c r="E1683" s="3" t="s">
        <v>2522</v>
      </c>
      <c r="F1683" s="3">
        <v>103</v>
      </c>
      <c r="G1683" s="3" t="s">
        <v>2523</v>
      </c>
      <c r="H1683" s="3">
        <v>152</v>
      </c>
      <c r="I1683" s="3" t="s">
        <v>2524</v>
      </c>
      <c r="J1683" s="4" t="s">
        <v>230</v>
      </c>
      <c r="K1683" s="8" t="s">
        <v>7208</v>
      </c>
    </row>
    <row r="1684" spans="1:11" x14ac:dyDescent="0.25">
      <c r="A1684" s="3" t="s">
        <v>1829</v>
      </c>
      <c r="B1684" s="3" t="s">
        <v>1830</v>
      </c>
      <c r="C1684" s="3" t="s">
        <v>12</v>
      </c>
      <c r="D1684" s="3">
        <v>50.73</v>
      </c>
      <c r="E1684" s="3" t="s">
        <v>1831</v>
      </c>
      <c r="F1684" s="3">
        <v>105</v>
      </c>
      <c r="G1684" s="3" t="s">
        <v>1832</v>
      </c>
      <c r="H1684" s="3">
        <v>1905</v>
      </c>
      <c r="I1684" s="3" t="s">
        <v>1833</v>
      </c>
      <c r="J1684" s="4" t="s">
        <v>230</v>
      </c>
      <c r="K1684" s="8" t="s">
        <v>7208</v>
      </c>
    </row>
    <row r="1685" spans="1:11" x14ac:dyDescent="0.25">
      <c r="A1685" s="3" t="s">
        <v>467</v>
      </c>
      <c r="B1685" s="3" t="s">
        <v>468</v>
      </c>
      <c r="C1685" s="3" t="s">
        <v>55</v>
      </c>
      <c r="D1685" s="3">
        <v>25.27</v>
      </c>
      <c r="E1685" s="3" t="s">
        <v>469</v>
      </c>
      <c r="F1685" s="3">
        <v>106</v>
      </c>
      <c r="G1685" s="3" t="s">
        <v>470</v>
      </c>
      <c r="H1685" s="3">
        <v>539</v>
      </c>
      <c r="I1685" s="3" t="s">
        <v>471</v>
      </c>
      <c r="J1685" s="4" t="s">
        <v>230</v>
      </c>
      <c r="K1685" s="8" t="s">
        <v>7208</v>
      </c>
    </row>
    <row r="1686" spans="1:11" x14ac:dyDescent="0.25">
      <c r="A1686" s="1" t="s">
        <v>925</v>
      </c>
      <c r="B1686" s="1" t="s">
        <v>926</v>
      </c>
      <c r="C1686" s="1" t="s">
        <v>55</v>
      </c>
      <c r="D1686" s="1">
        <v>25.42</v>
      </c>
      <c r="E1686" s="1" t="s">
        <v>927</v>
      </c>
      <c r="F1686" s="1">
        <v>107</v>
      </c>
      <c r="G1686" s="1" t="s">
        <v>928</v>
      </c>
      <c r="H1686" s="1">
        <v>4123</v>
      </c>
      <c r="I1686" s="1" t="s">
        <v>929</v>
      </c>
      <c r="J1686" s="2" t="s">
        <v>230</v>
      </c>
      <c r="K1686" s="8" t="s">
        <v>7208</v>
      </c>
    </row>
    <row r="1687" spans="1:11" x14ac:dyDescent="0.25">
      <c r="A1687" s="1" t="s">
        <v>53</v>
      </c>
      <c r="B1687" s="1" t="s">
        <v>3803</v>
      </c>
      <c r="C1687" s="1" t="s">
        <v>55</v>
      </c>
      <c r="D1687" s="1">
        <v>44.95</v>
      </c>
      <c r="E1687" s="1" t="s">
        <v>1851</v>
      </c>
      <c r="F1687" s="1">
        <v>107</v>
      </c>
      <c r="G1687" s="1" t="s">
        <v>3804</v>
      </c>
      <c r="H1687" s="1">
        <v>32</v>
      </c>
      <c r="I1687" s="1" t="s">
        <v>3805</v>
      </c>
      <c r="J1687" s="2" t="s">
        <v>230</v>
      </c>
      <c r="K1687" s="8" t="s">
        <v>7208</v>
      </c>
    </row>
    <row r="1688" spans="1:11" x14ac:dyDescent="0.25">
      <c r="A1688" s="1" t="s">
        <v>550</v>
      </c>
      <c r="B1688" s="1" t="s">
        <v>551</v>
      </c>
      <c r="C1688" s="1" t="s">
        <v>363</v>
      </c>
      <c r="D1688" s="1">
        <v>20.45</v>
      </c>
      <c r="E1688" s="1" t="s">
        <v>552</v>
      </c>
      <c r="F1688" s="1">
        <v>110</v>
      </c>
      <c r="G1688" s="1" t="s">
        <v>553</v>
      </c>
      <c r="H1688" s="1">
        <v>4308</v>
      </c>
      <c r="I1688" s="1" t="s">
        <v>554</v>
      </c>
      <c r="J1688" s="2" t="s">
        <v>230</v>
      </c>
      <c r="K1688" s="8" t="s">
        <v>7208</v>
      </c>
    </row>
    <row r="1689" spans="1:11" x14ac:dyDescent="0.25">
      <c r="A1689" s="1" t="s">
        <v>389</v>
      </c>
      <c r="B1689" s="1" t="s">
        <v>1879</v>
      </c>
      <c r="C1689" s="1" t="s">
        <v>12</v>
      </c>
      <c r="D1689" s="1">
        <v>23.42</v>
      </c>
      <c r="E1689" s="1" t="s">
        <v>1880</v>
      </c>
      <c r="F1689" s="1">
        <v>110</v>
      </c>
      <c r="G1689" s="1" t="s">
        <v>1881</v>
      </c>
      <c r="H1689" s="1">
        <v>536</v>
      </c>
      <c r="I1689" s="1" t="s">
        <v>1882</v>
      </c>
      <c r="J1689" s="2" t="s">
        <v>230</v>
      </c>
      <c r="K1689" s="8" t="s">
        <v>7208</v>
      </c>
    </row>
    <row r="1690" spans="1:11" x14ac:dyDescent="0.25">
      <c r="A1690" s="11" t="s">
        <v>1039</v>
      </c>
      <c r="B1690" s="11" t="s">
        <v>7032</v>
      </c>
      <c r="C1690" s="11" t="s">
        <v>363</v>
      </c>
      <c r="D1690" s="11">
        <v>24.35</v>
      </c>
      <c r="E1690" s="11" t="s">
        <v>6785</v>
      </c>
      <c r="F1690" s="11">
        <v>110</v>
      </c>
      <c r="G1690" s="11" t="s">
        <v>7033</v>
      </c>
      <c r="H1690" s="11">
        <v>692</v>
      </c>
      <c r="I1690" s="11" t="s">
        <v>7034</v>
      </c>
      <c r="J1690" s="12" t="s">
        <v>230</v>
      </c>
      <c r="K1690" s="13" t="s">
        <v>7209</v>
      </c>
    </row>
    <row r="1691" spans="1:11" x14ac:dyDescent="0.25">
      <c r="A1691" s="3" t="s">
        <v>389</v>
      </c>
      <c r="B1691" s="3" t="s">
        <v>3580</v>
      </c>
      <c r="C1691" s="3" t="s">
        <v>12</v>
      </c>
      <c r="D1691" s="3">
        <v>16.82</v>
      </c>
      <c r="E1691" s="3" t="s">
        <v>2276</v>
      </c>
      <c r="F1691" s="3">
        <v>111</v>
      </c>
      <c r="G1691" s="3" t="s">
        <v>3581</v>
      </c>
      <c r="H1691" s="3">
        <v>662</v>
      </c>
      <c r="I1691" s="3" t="s">
        <v>3582</v>
      </c>
      <c r="J1691" s="4" t="s">
        <v>230</v>
      </c>
      <c r="K1691" s="8" t="s">
        <v>7208</v>
      </c>
    </row>
    <row r="1692" spans="1:11" x14ac:dyDescent="0.25">
      <c r="A1692" s="1" t="s">
        <v>540</v>
      </c>
      <c r="B1692" s="1" t="s">
        <v>2047</v>
      </c>
      <c r="C1692" s="1" t="s">
        <v>55</v>
      </c>
      <c r="D1692" s="1">
        <v>26.15</v>
      </c>
      <c r="E1692" s="1" t="s">
        <v>2048</v>
      </c>
      <c r="F1692" s="1">
        <v>112</v>
      </c>
      <c r="G1692" s="1" t="s">
        <v>2049</v>
      </c>
      <c r="H1692" s="1">
        <v>1954</v>
      </c>
      <c r="I1692" s="1" t="s">
        <v>2050</v>
      </c>
      <c r="J1692" s="2" t="s">
        <v>230</v>
      </c>
      <c r="K1692" s="8" t="s">
        <v>7208</v>
      </c>
    </row>
    <row r="1693" spans="1:11" x14ac:dyDescent="0.25">
      <c r="A1693" s="11" t="s">
        <v>1999</v>
      </c>
      <c r="B1693" s="11" t="s">
        <v>5782</v>
      </c>
      <c r="C1693" s="11" t="s">
        <v>385</v>
      </c>
      <c r="D1693" s="11">
        <v>15.51</v>
      </c>
      <c r="E1693" s="11" t="s">
        <v>5783</v>
      </c>
      <c r="F1693" s="11">
        <v>113</v>
      </c>
      <c r="G1693" s="11" t="s">
        <v>5784</v>
      </c>
      <c r="H1693" s="11">
        <v>4443</v>
      </c>
      <c r="I1693" s="11" t="s">
        <v>5785</v>
      </c>
      <c r="J1693" s="12" t="s">
        <v>230</v>
      </c>
      <c r="K1693" s="13" t="s">
        <v>7209</v>
      </c>
    </row>
    <row r="1694" spans="1:11" x14ac:dyDescent="0.25">
      <c r="A1694" s="1" t="s">
        <v>1727</v>
      </c>
      <c r="B1694" s="1" t="s">
        <v>1728</v>
      </c>
      <c r="C1694" s="1" t="s">
        <v>55</v>
      </c>
      <c r="D1694" s="1">
        <v>15.42</v>
      </c>
      <c r="E1694" s="1" t="s">
        <v>1729</v>
      </c>
      <c r="F1694" s="1">
        <v>114</v>
      </c>
      <c r="G1694" s="1" t="s">
        <v>1730</v>
      </c>
      <c r="H1694" s="1">
        <v>7773</v>
      </c>
      <c r="I1694" s="1" t="s">
        <v>1731</v>
      </c>
      <c r="J1694" s="2" t="s">
        <v>230</v>
      </c>
      <c r="K1694" s="8" t="s">
        <v>7208</v>
      </c>
    </row>
    <row r="1695" spans="1:11" x14ac:dyDescent="0.25">
      <c r="A1695" s="11" t="s">
        <v>2136</v>
      </c>
      <c r="B1695" s="11" t="s">
        <v>4338</v>
      </c>
      <c r="C1695" s="11" t="s">
        <v>55</v>
      </c>
      <c r="D1695" s="11">
        <v>25.43</v>
      </c>
      <c r="E1695" s="11" t="s">
        <v>4339</v>
      </c>
      <c r="F1695" s="11">
        <v>116</v>
      </c>
      <c r="G1695" s="11" t="s">
        <v>4340</v>
      </c>
      <c r="H1695" s="11">
        <v>1925</v>
      </c>
      <c r="I1695" s="11" t="s">
        <v>4341</v>
      </c>
      <c r="J1695" s="12" t="s">
        <v>230</v>
      </c>
      <c r="K1695" s="13" t="s">
        <v>7209</v>
      </c>
    </row>
    <row r="1696" spans="1:11" x14ac:dyDescent="0.25">
      <c r="A1696" s="3" t="s">
        <v>1419</v>
      </c>
      <c r="B1696" s="3" t="s">
        <v>1420</v>
      </c>
      <c r="C1696" s="3" t="s">
        <v>55</v>
      </c>
      <c r="D1696" s="3">
        <v>14.74</v>
      </c>
      <c r="E1696" s="3" t="s">
        <v>1421</v>
      </c>
      <c r="F1696" s="3">
        <v>117</v>
      </c>
      <c r="G1696" s="3" t="s">
        <v>1422</v>
      </c>
      <c r="H1696" s="3">
        <v>889</v>
      </c>
      <c r="I1696" s="3" t="s">
        <v>1423</v>
      </c>
      <c r="J1696" s="4" t="s">
        <v>230</v>
      </c>
      <c r="K1696" s="8" t="s">
        <v>7208</v>
      </c>
    </row>
    <row r="1697" spans="1:11" x14ac:dyDescent="0.25">
      <c r="A1697" s="3" t="s">
        <v>1846</v>
      </c>
      <c r="B1697" s="3" t="s">
        <v>1847</v>
      </c>
      <c r="C1697" s="3" t="s">
        <v>12</v>
      </c>
      <c r="D1697" s="3">
        <v>23.97</v>
      </c>
      <c r="E1697" s="3" t="s">
        <v>1848</v>
      </c>
      <c r="F1697" s="3">
        <v>117</v>
      </c>
      <c r="G1697" s="3" t="s">
        <v>1849</v>
      </c>
      <c r="H1697" s="3">
        <v>920</v>
      </c>
      <c r="I1697" s="3" t="s">
        <v>1850</v>
      </c>
      <c r="J1697" s="4" t="s">
        <v>230</v>
      </c>
      <c r="K1697" s="8" t="s">
        <v>7208</v>
      </c>
    </row>
    <row r="1698" spans="1:11" x14ac:dyDescent="0.25">
      <c r="A1698" s="1" t="s">
        <v>916</v>
      </c>
      <c r="B1698" s="1" t="s">
        <v>2254</v>
      </c>
      <c r="C1698" s="1" t="s">
        <v>12</v>
      </c>
      <c r="D1698" s="1">
        <v>20.25</v>
      </c>
      <c r="E1698" s="1" t="s">
        <v>2255</v>
      </c>
      <c r="F1698" s="1">
        <v>120</v>
      </c>
      <c r="G1698" s="1" t="s">
        <v>2256</v>
      </c>
      <c r="H1698" s="1">
        <v>2996</v>
      </c>
      <c r="I1698" s="1" t="s">
        <v>2257</v>
      </c>
      <c r="J1698" s="2" t="s">
        <v>230</v>
      </c>
      <c r="K1698" s="8" t="s">
        <v>7208</v>
      </c>
    </row>
    <row r="1699" spans="1:11" x14ac:dyDescent="0.25">
      <c r="A1699" s="1" t="s">
        <v>1243</v>
      </c>
      <c r="B1699" s="1" t="s">
        <v>1244</v>
      </c>
      <c r="C1699" s="1" t="s">
        <v>12</v>
      </c>
      <c r="D1699" s="1">
        <v>24.39</v>
      </c>
      <c r="E1699" s="1" t="s">
        <v>1245</v>
      </c>
      <c r="F1699" s="1">
        <v>123</v>
      </c>
      <c r="G1699" s="1" t="s">
        <v>1246</v>
      </c>
      <c r="H1699" s="1">
        <v>5558</v>
      </c>
      <c r="I1699" s="1" t="s">
        <v>1247</v>
      </c>
      <c r="J1699" s="2" t="s">
        <v>230</v>
      </c>
      <c r="K1699" s="8" t="s">
        <v>7208</v>
      </c>
    </row>
    <row r="1700" spans="1:11" x14ac:dyDescent="0.25">
      <c r="A1700" s="9" t="s">
        <v>4543</v>
      </c>
      <c r="B1700" s="9" t="s">
        <v>4544</v>
      </c>
      <c r="C1700" s="9" t="s">
        <v>55</v>
      </c>
      <c r="D1700" s="9">
        <v>54.92</v>
      </c>
      <c r="E1700" s="9" t="s">
        <v>4545</v>
      </c>
      <c r="F1700" s="9">
        <v>124</v>
      </c>
      <c r="G1700" s="9" t="s">
        <v>4546</v>
      </c>
      <c r="H1700" s="9">
        <v>2465</v>
      </c>
      <c r="I1700" s="9" t="s">
        <v>4547</v>
      </c>
      <c r="J1700" s="10" t="s">
        <v>230</v>
      </c>
      <c r="K1700" s="13" t="s">
        <v>7209</v>
      </c>
    </row>
    <row r="1701" spans="1:11" x14ac:dyDescent="0.25">
      <c r="A1701" s="1" t="s">
        <v>1766</v>
      </c>
      <c r="B1701" s="1" t="s">
        <v>1767</v>
      </c>
      <c r="C1701" s="1" t="s">
        <v>55</v>
      </c>
      <c r="D1701" s="1">
        <v>26.35</v>
      </c>
      <c r="E1701" s="1" t="s">
        <v>1768</v>
      </c>
      <c r="F1701" s="1">
        <v>127</v>
      </c>
      <c r="G1701" s="1" t="s">
        <v>1769</v>
      </c>
      <c r="H1701" s="1">
        <v>984</v>
      </c>
      <c r="I1701" s="1" t="s">
        <v>1770</v>
      </c>
      <c r="J1701" s="2" t="s">
        <v>230</v>
      </c>
      <c r="K1701" s="8" t="s">
        <v>7208</v>
      </c>
    </row>
    <row r="1702" spans="1:11" x14ac:dyDescent="0.25">
      <c r="A1702" s="9" t="s">
        <v>4104</v>
      </c>
      <c r="B1702" s="9" t="s">
        <v>4504</v>
      </c>
      <c r="C1702" s="9" t="s">
        <v>55</v>
      </c>
      <c r="D1702" s="9">
        <v>33.450000000000003</v>
      </c>
      <c r="E1702" s="9" t="s">
        <v>4505</v>
      </c>
      <c r="F1702" s="9">
        <v>127</v>
      </c>
      <c r="G1702" s="9" t="s">
        <v>4506</v>
      </c>
      <c r="H1702" s="9">
        <v>1391</v>
      </c>
      <c r="I1702" s="9" t="s">
        <v>4507</v>
      </c>
      <c r="J1702" s="10" t="s">
        <v>230</v>
      </c>
      <c r="K1702" s="13" t="s">
        <v>7209</v>
      </c>
    </row>
    <row r="1703" spans="1:11" x14ac:dyDescent="0.25">
      <c r="A1703" s="11" t="s">
        <v>1190</v>
      </c>
      <c r="B1703" s="11" t="s">
        <v>5621</v>
      </c>
      <c r="C1703" s="11" t="s">
        <v>385</v>
      </c>
      <c r="D1703" s="11">
        <v>53.99</v>
      </c>
      <c r="E1703" s="11" t="s">
        <v>1158</v>
      </c>
      <c r="F1703" s="11">
        <v>129</v>
      </c>
      <c r="G1703" s="11" t="s">
        <v>5622</v>
      </c>
      <c r="H1703" s="11">
        <v>229</v>
      </c>
      <c r="I1703" s="11" t="s">
        <v>5623</v>
      </c>
      <c r="J1703" s="12" t="s">
        <v>230</v>
      </c>
      <c r="K1703" s="13" t="s">
        <v>7209</v>
      </c>
    </row>
    <row r="1704" spans="1:11" x14ac:dyDescent="0.25">
      <c r="A1704" s="11" t="s">
        <v>807</v>
      </c>
      <c r="B1704" s="11" t="s">
        <v>7046</v>
      </c>
      <c r="C1704" s="11" t="s">
        <v>12</v>
      </c>
      <c r="D1704" s="11">
        <v>23.62</v>
      </c>
      <c r="E1704" s="11" t="s">
        <v>7047</v>
      </c>
      <c r="F1704" s="11">
        <v>130</v>
      </c>
      <c r="G1704" s="11" t="s">
        <v>7048</v>
      </c>
      <c r="H1704" s="11">
        <v>415</v>
      </c>
      <c r="I1704" s="11" t="s">
        <v>7049</v>
      </c>
      <c r="J1704" s="12" t="s">
        <v>230</v>
      </c>
      <c r="K1704" s="13" t="s">
        <v>7209</v>
      </c>
    </row>
    <row r="1705" spans="1:11" x14ac:dyDescent="0.25">
      <c r="A1705" s="3" t="s">
        <v>535</v>
      </c>
      <c r="B1705" s="3" t="s">
        <v>587</v>
      </c>
      <c r="C1705" s="3" t="s">
        <v>55</v>
      </c>
      <c r="D1705" s="3">
        <v>33.520000000000003</v>
      </c>
      <c r="E1705" s="3" t="s">
        <v>588</v>
      </c>
      <c r="F1705" s="3">
        <v>131</v>
      </c>
      <c r="G1705" s="3" t="s">
        <v>589</v>
      </c>
      <c r="H1705" s="3">
        <v>2846</v>
      </c>
      <c r="I1705" s="3" t="s">
        <v>590</v>
      </c>
      <c r="J1705" s="4" t="s">
        <v>230</v>
      </c>
      <c r="K1705" s="8" t="s">
        <v>7208</v>
      </c>
    </row>
    <row r="1706" spans="1:11" x14ac:dyDescent="0.25">
      <c r="A1706" s="1" t="s">
        <v>361</v>
      </c>
      <c r="B1706" s="1" t="s">
        <v>1027</v>
      </c>
      <c r="C1706" s="1" t="s">
        <v>12</v>
      </c>
      <c r="D1706" s="1">
        <v>34.380000000000003</v>
      </c>
      <c r="E1706" s="1" t="s">
        <v>1028</v>
      </c>
      <c r="F1706" s="1">
        <v>131</v>
      </c>
      <c r="G1706" s="1" t="s">
        <v>1029</v>
      </c>
      <c r="H1706" s="1">
        <v>2361</v>
      </c>
      <c r="I1706" s="1" t="s">
        <v>1030</v>
      </c>
      <c r="J1706" s="2" t="s">
        <v>230</v>
      </c>
      <c r="K1706" s="8" t="s">
        <v>7208</v>
      </c>
    </row>
    <row r="1707" spans="1:11" x14ac:dyDescent="0.25">
      <c r="A1707" s="1" t="s">
        <v>857</v>
      </c>
      <c r="B1707" s="1" t="s">
        <v>858</v>
      </c>
      <c r="C1707" s="1" t="s">
        <v>363</v>
      </c>
      <c r="D1707" s="1">
        <v>23.75</v>
      </c>
      <c r="E1707" s="1" t="s">
        <v>859</v>
      </c>
      <c r="F1707" s="1">
        <v>132</v>
      </c>
      <c r="G1707" s="1" t="s">
        <v>860</v>
      </c>
      <c r="H1707" s="1">
        <v>417</v>
      </c>
      <c r="I1707" s="1" t="s">
        <v>861</v>
      </c>
      <c r="J1707" s="2" t="s">
        <v>230</v>
      </c>
      <c r="K1707" s="8" t="s">
        <v>7208</v>
      </c>
    </row>
    <row r="1708" spans="1:11" x14ac:dyDescent="0.25">
      <c r="A1708" s="11" t="s">
        <v>1580</v>
      </c>
      <c r="B1708" s="11" t="s">
        <v>5028</v>
      </c>
      <c r="C1708" s="11" t="s">
        <v>55</v>
      </c>
      <c r="D1708" s="11">
        <v>17.989999999999998</v>
      </c>
      <c r="E1708" s="11" t="s">
        <v>2156</v>
      </c>
      <c r="F1708" s="11">
        <v>138</v>
      </c>
      <c r="G1708" s="11" t="s">
        <v>5029</v>
      </c>
      <c r="H1708" s="11">
        <v>1955</v>
      </c>
      <c r="I1708" s="11" t="s">
        <v>5030</v>
      </c>
      <c r="J1708" s="12" t="s">
        <v>230</v>
      </c>
      <c r="K1708" s="13" t="s">
        <v>7209</v>
      </c>
    </row>
    <row r="1709" spans="1:11" x14ac:dyDescent="0.25">
      <c r="A1709" s="3" t="s">
        <v>91</v>
      </c>
      <c r="B1709" s="3" t="s">
        <v>700</v>
      </c>
      <c r="C1709" s="3" t="s">
        <v>12</v>
      </c>
      <c r="D1709" s="3">
        <v>38.92</v>
      </c>
      <c r="E1709" s="3" t="s">
        <v>701</v>
      </c>
      <c r="F1709" s="3">
        <v>141</v>
      </c>
      <c r="G1709" s="3" t="s">
        <v>702</v>
      </c>
      <c r="H1709" s="3">
        <v>2515</v>
      </c>
      <c r="I1709" s="3" t="s">
        <v>703</v>
      </c>
      <c r="J1709" s="4" t="s">
        <v>230</v>
      </c>
      <c r="K1709" s="8" t="s">
        <v>7208</v>
      </c>
    </row>
    <row r="1710" spans="1:11" x14ac:dyDescent="0.25">
      <c r="A1710" s="3" t="s">
        <v>361</v>
      </c>
      <c r="B1710" s="3" t="s">
        <v>2236</v>
      </c>
      <c r="C1710" s="3" t="s">
        <v>12</v>
      </c>
      <c r="D1710" s="3">
        <v>28.68</v>
      </c>
      <c r="E1710" s="3" t="s">
        <v>2237</v>
      </c>
      <c r="F1710" s="3">
        <v>145</v>
      </c>
      <c r="G1710" s="3" t="s">
        <v>2238</v>
      </c>
      <c r="H1710" s="3">
        <v>2188</v>
      </c>
      <c r="I1710" s="3" t="s">
        <v>2239</v>
      </c>
      <c r="J1710" s="4" t="s">
        <v>230</v>
      </c>
      <c r="K1710" s="8" t="s">
        <v>7208</v>
      </c>
    </row>
    <row r="1711" spans="1:11" x14ac:dyDescent="0.25">
      <c r="A1711" s="1" t="s">
        <v>559</v>
      </c>
      <c r="B1711" s="1" t="s">
        <v>560</v>
      </c>
      <c r="C1711" s="1" t="s">
        <v>55</v>
      </c>
      <c r="D1711" s="1">
        <v>12.78</v>
      </c>
      <c r="E1711" s="1" t="s">
        <v>561</v>
      </c>
      <c r="F1711" s="1">
        <v>149</v>
      </c>
      <c r="G1711" s="1" t="s">
        <v>562</v>
      </c>
      <c r="H1711" s="1">
        <v>10268</v>
      </c>
      <c r="I1711" s="1" t="s">
        <v>563</v>
      </c>
      <c r="J1711" s="2" t="s">
        <v>230</v>
      </c>
      <c r="K1711" s="8" t="s">
        <v>7208</v>
      </c>
    </row>
    <row r="1712" spans="1:11" x14ac:dyDescent="0.25">
      <c r="A1712" s="11" t="s">
        <v>71</v>
      </c>
      <c r="B1712" s="11" t="s">
        <v>5941</v>
      </c>
      <c r="C1712" s="11" t="s">
        <v>55</v>
      </c>
      <c r="D1712" s="11">
        <v>58.95</v>
      </c>
      <c r="E1712" s="11" t="s">
        <v>5942</v>
      </c>
      <c r="F1712" s="11">
        <v>150</v>
      </c>
      <c r="G1712" s="11" t="s">
        <v>5943</v>
      </c>
      <c r="H1712" s="11">
        <v>545</v>
      </c>
      <c r="I1712" s="11" t="s">
        <v>5944</v>
      </c>
      <c r="J1712" s="12" t="s">
        <v>230</v>
      </c>
      <c r="K1712" s="13" t="s">
        <v>7209</v>
      </c>
    </row>
    <row r="1713" spans="1:11" x14ac:dyDescent="0.25">
      <c r="A1713" s="1" t="s">
        <v>1190</v>
      </c>
      <c r="B1713" s="1" t="s">
        <v>2797</v>
      </c>
      <c r="C1713" s="1" t="s">
        <v>12</v>
      </c>
      <c r="D1713" s="1">
        <v>45.93</v>
      </c>
      <c r="E1713" s="1" t="s">
        <v>2798</v>
      </c>
      <c r="F1713" s="1">
        <v>153</v>
      </c>
      <c r="G1713" s="1" t="s">
        <v>2799</v>
      </c>
      <c r="H1713" s="1">
        <v>417</v>
      </c>
      <c r="I1713" s="1" t="s">
        <v>2800</v>
      </c>
      <c r="J1713" s="2" t="s">
        <v>230</v>
      </c>
      <c r="K1713" s="8" t="s">
        <v>7208</v>
      </c>
    </row>
    <row r="1714" spans="1:11" x14ac:dyDescent="0.25">
      <c r="A1714" s="11" t="s">
        <v>1944</v>
      </c>
      <c r="B1714" s="11" t="s">
        <v>5090</v>
      </c>
      <c r="C1714" s="11" t="s">
        <v>5091</v>
      </c>
      <c r="D1714" s="11">
        <v>33.99</v>
      </c>
      <c r="E1714" s="11" t="s">
        <v>813</v>
      </c>
      <c r="F1714" s="11">
        <v>155</v>
      </c>
      <c r="G1714" s="11" t="s">
        <v>5092</v>
      </c>
      <c r="H1714" s="11">
        <v>6634</v>
      </c>
      <c r="I1714" s="11" t="s">
        <v>5093</v>
      </c>
      <c r="J1714" s="12" t="s">
        <v>230</v>
      </c>
      <c r="K1714" s="13" t="s">
        <v>7209</v>
      </c>
    </row>
    <row r="1715" spans="1:11" x14ac:dyDescent="0.25">
      <c r="A1715" s="3" t="s">
        <v>389</v>
      </c>
      <c r="B1715" s="3" t="s">
        <v>2553</v>
      </c>
      <c r="C1715" s="3" t="s">
        <v>12</v>
      </c>
      <c r="D1715" s="3">
        <v>16.3</v>
      </c>
      <c r="E1715" s="3" t="s">
        <v>2554</v>
      </c>
      <c r="F1715" s="3">
        <v>159</v>
      </c>
      <c r="G1715" s="3" t="s">
        <v>2555</v>
      </c>
      <c r="H1715" s="3">
        <v>1053</v>
      </c>
      <c r="I1715" s="3" t="s">
        <v>2556</v>
      </c>
      <c r="J1715" s="4" t="s">
        <v>230</v>
      </c>
      <c r="K1715" s="8" t="s">
        <v>7208</v>
      </c>
    </row>
    <row r="1716" spans="1:11" x14ac:dyDescent="0.25">
      <c r="A1716" s="3" t="s">
        <v>2136</v>
      </c>
      <c r="B1716" s="3" t="s">
        <v>2697</v>
      </c>
      <c r="C1716" s="3" t="s">
        <v>55</v>
      </c>
      <c r="D1716" s="3">
        <v>40.630000000000003</v>
      </c>
      <c r="E1716" s="3" t="s">
        <v>2698</v>
      </c>
      <c r="F1716" s="3">
        <v>159</v>
      </c>
      <c r="G1716" s="3" t="s">
        <v>2699</v>
      </c>
      <c r="H1716" s="3">
        <v>847</v>
      </c>
      <c r="I1716" s="3" t="s">
        <v>2700</v>
      </c>
      <c r="J1716" s="4" t="s">
        <v>230</v>
      </c>
      <c r="K1716" s="8" t="s">
        <v>7208</v>
      </c>
    </row>
    <row r="1717" spans="1:11" x14ac:dyDescent="0.25">
      <c r="A1717" s="9" t="s">
        <v>4095</v>
      </c>
      <c r="B1717" s="9" t="s">
        <v>4096</v>
      </c>
      <c r="C1717" s="9" t="s">
        <v>55</v>
      </c>
      <c r="D1717" s="9">
        <v>27.94</v>
      </c>
      <c r="E1717" s="9" t="s">
        <v>4097</v>
      </c>
      <c r="F1717" s="9">
        <v>161</v>
      </c>
      <c r="G1717" s="9" t="s">
        <v>4098</v>
      </c>
      <c r="H1717" s="9">
        <v>485</v>
      </c>
      <c r="I1717" s="9" t="s">
        <v>4099</v>
      </c>
      <c r="J1717" s="10" t="s">
        <v>230</v>
      </c>
      <c r="K1717" s="13" t="s">
        <v>7209</v>
      </c>
    </row>
    <row r="1718" spans="1:11" x14ac:dyDescent="0.25">
      <c r="A1718" s="1" t="s">
        <v>1944</v>
      </c>
      <c r="B1718" s="1" t="s">
        <v>1945</v>
      </c>
      <c r="C1718" s="1" t="s">
        <v>12</v>
      </c>
      <c r="D1718" s="1">
        <v>17.25</v>
      </c>
      <c r="E1718" s="1" t="s">
        <v>1946</v>
      </c>
      <c r="F1718" s="1">
        <v>165</v>
      </c>
      <c r="G1718" s="1" t="s">
        <v>1947</v>
      </c>
      <c r="H1718" s="1">
        <v>2156</v>
      </c>
      <c r="I1718" s="1" t="s">
        <v>1948</v>
      </c>
      <c r="J1718" s="2" t="s">
        <v>230</v>
      </c>
      <c r="K1718" s="8" t="s">
        <v>7208</v>
      </c>
    </row>
    <row r="1719" spans="1:11" x14ac:dyDescent="0.25">
      <c r="A1719" s="3" t="s">
        <v>91</v>
      </c>
      <c r="B1719" s="3" t="s">
        <v>1473</v>
      </c>
      <c r="C1719" s="3" t="s">
        <v>12</v>
      </c>
      <c r="D1719" s="3">
        <v>41.58</v>
      </c>
      <c r="E1719" s="3" t="s">
        <v>1474</v>
      </c>
      <c r="F1719" s="3">
        <v>174</v>
      </c>
      <c r="G1719" s="3" t="s">
        <v>1475</v>
      </c>
      <c r="H1719" s="3">
        <v>298</v>
      </c>
      <c r="I1719" s="3" t="s">
        <v>1476</v>
      </c>
      <c r="J1719" s="4" t="s">
        <v>230</v>
      </c>
      <c r="K1719" s="8" t="s">
        <v>7208</v>
      </c>
    </row>
    <row r="1720" spans="1:11" x14ac:dyDescent="0.25">
      <c r="A1720" s="3" t="s">
        <v>807</v>
      </c>
      <c r="B1720" s="3" t="s">
        <v>808</v>
      </c>
      <c r="C1720" s="3" t="s">
        <v>363</v>
      </c>
      <c r="D1720" s="3">
        <v>36.590000000000003</v>
      </c>
      <c r="E1720" s="3" t="s">
        <v>809</v>
      </c>
      <c r="F1720" s="3">
        <v>175</v>
      </c>
      <c r="G1720" s="3" t="s">
        <v>810</v>
      </c>
      <c r="H1720" s="3">
        <v>931</v>
      </c>
      <c r="I1720" s="3" t="s">
        <v>811</v>
      </c>
      <c r="J1720" s="4" t="s">
        <v>230</v>
      </c>
      <c r="K1720" s="8" t="s">
        <v>7208</v>
      </c>
    </row>
    <row r="1721" spans="1:11" x14ac:dyDescent="0.25">
      <c r="A1721" s="3" t="s">
        <v>579</v>
      </c>
      <c r="B1721" s="3" t="s">
        <v>580</v>
      </c>
      <c r="C1721" s="3" t="s">
        <v>55</v>
      </c>
      <c r="D1721" s="3">
        <v>14.75</v>
      </c>
      <c r="E1721" s="3" t="s">
        <v>581</v>
      </c>
      <c r="F1721" s="3">
        <v>183</v>
      </c>
      <c r="G1721" s="3" t="s">
        <v>582</v>
      </c>
      <c r="H1721" s="3">
        <v>1999</v>
      </c>
      <c r="I1721" s="3" t="s">
        <v>583</v>
      </c>
      <c r="J1721" s="4" t="s">
        <v>230</v>
      </c>
      <c r="K1721" s="8" t="s">
        <v>7208</v>
      </c>
    </row>
    <row r="1722" spans="1:11" x14ac:dyDescent="0.25">
      <c r="A1722" s="3" t="s">
        <v>1457</v>
      </c>
      <c r="B1722" s="3" t="s">
        <v>1458</v>
      </c>
      <c r="C1722" s="3" t="s">
        <v>55</v>
      </c>
      <c r="D1722" s="3">
        <v>22.51</v>
      </c>
      <c r="E1722" s="3" t="s">
        <v>1459</v>
      </c>
      <c r="F1722" s="3">
        <v>189</v>
      </c>
      <c r="G1722" s="3" t="s">
        <v>1460</v>
      </c>
      <c r="H1722" s="3">
        <v>3319</v>
      </c>
      <c r="I1722" s="3" t="s">
        <v>1461</v>
      </c>
      <c r="J1722" s="4" t="s">
        <v>230</v>
      </c>
      <c r="K1722" s="8" t="s">
        <v>7208</v>
      </c>
    </row>
    <row r="1723" spans="1:11" x14ac:dyDescent="0.25">
      <c r="A1723" s="3" t="s">
        <v>540</v>
      </c>
      <c r="B1723" s="3" t="s">
        <v>636</v>
      </c>
      <c r="C1723" s="3" t="s">
        <v>12</v>
      </c>
      <c r="D1723" s="3">
        <v>25.57</v>
      </c>
      <c r="E1723" s="3" t="s">
        <v>637</v>
      </c>
      <c r="F1723" s="3">
        <v>194</v>
      </c>
      <c r="G1723" s="3" t="s">
        <v>638</v>
      </c>
      <c r="H1723" s="3">
        <v>472</v>
      </c>
      <c r="I1723" s="3" t="s">
        <v>639</v>
      </c>
      <c r="J1723" s="4" t="s">
        <v>230</v>
      </c>
      <c r="K1723" s="8" t="s">
        <v>7208</v>
      </c>
    </row>
    <row r="1724" spans="1:11" x14ac:dyDescent="0.25">
      <c r="A1724" s="3" t="s">
        <v>1237</v>
      </c>
      <c r="B1724" s="3" t="s">
        <v>1238</v>
      </c>
      <c r="C1724" s="3" t="s">
        <v>12</v>
      </c>
      <c r="D1724" s="3">
        <v>5.99</v>
      </c>
      <c r="E1724" s="3" t="s">
        <v>1239</v>
      </c>
      <c r="F1724" s="3">
        <v>196</v>
      </c>
      <c r="G1724" s="3" t="s">
        <v>1240</v>
      </c>
      <c r="H1724" s="3">
        <v>32</v>
      </c>
      <c r="I1724" s="3" t="s">
        <v>1241</v>
      </c>
      <c r="J1724" s="4" t="s">
        <v>1242</v>
      </c>
      <c r="K1724" s="8" t="s">
        <v>7208</v>
      </c>
    </row>
    <row r="1725" spans="1:11" x14ac:dyDescent="0.25">
      <c r="A1725" s="11" t="s">
        <v>71</v>
      </c>
      <c r="B1725" s="11" t="s">
        <v>4710</v>
      </c>
      <c r="C1725" s="11" t="s">
        <v>55</v>
      </c>
      <c r="D1725" s="11">
        <v>70.66</v>
      </c>
      <c r="E1725" s="11" t="s">
        <v>4711</v>
      </c>
      <c r="F1725" s="11">
        <v>199</v>
      </c>
      <c r="G1725" s="11" t="s">
        <v>4712</v>
      </c>
      <c r="H1725" s="11">
        <v>720</v>
      </c>
      <c r="I1725" s="11" t="s">
        <v>4713</v>
      </c>
      <c r="J1725" s="12" t="s">
        <v>230</v>
      </c>
      <c r="K1725" s="13" t="s">
        <v>7209</v>
      </c>
    </row>
    <row r="1726" spans="1:11" x14ac:dyDescent="0.25">
      <c r="A1726" s="3" t="s">
        <v>1580</v>
      </c>
      <c r="B1726" s="3" t="s">
        <v>2638</v>
      </c>
      <c r="C1726" s="3" t="s">
        <v>12</v>
      </c>
      <c r="D1726" s="3">
        <v>24.77</v>
      </c>
      <c r="E1726" s="3" t="s">
        <v>2639</v>
      </c>
      <c r="F1726" s="3">
        <v>200</v>
      </c>
      <c r="G1726" s="3" t="s">
        <v>2640</v>
      </c>
      <c r="H1726" s="3">
        <v>1585</v>
      </c>
      <c r="I1726" s="3" t="s">
        <v>2641</v>
      </c>
      <c r="J1726" s="4" t="s">
        <v>230</v>
      </c>
      <c r="K1726" s="8" t="s">
        <v>7208</v>
      </c>
    </row>
    <row r="1727" spans="1:11" x14ac:dyDescent="0.25">
      <c r="A1727" s="11" t="s">
        <v>5212</v>
      </c>
      <c r="B1727" s="11" t="s">
        <v>5533</v>
      </c>
      <c r="C1727" s="11" t="s">
        <v>55</v>
      </c>
      <c r="D1727" s="11">
        <v>9.2100000000000009</v>
      </c>
      <c r="E1727" s="11" t="s">
        <v>5534</v>
      </c>
      <c r="F1727" s="11">
        <v>202</v>
      </c>
      <c r="G1727" s="11" t="s">
        <v>5535</v>
      </c>
      <c r="H1727" s="11">
        <v>3093</v>
      </c>
      <c r="I1727" s="11" t="s">
        <v>5536</v>
      </c>
      <c r="J1727" s="12" t="s">
        <v>230</v>
      </c>
      <c r="K1727" s="13" t="s">
        <v>7209</v>
      </c>
    </row>
    <row r="1728" spans="1:11" x14ac:dyDescent="0.25">
      <c r="A1728" s="1" t="s">
        <v>916</v>
      </c>
      <c r="B1728" s="1" t="s">
        <v>917</v>
      </c>
      <c r="C1728" s="1" t="s">
        <v>12</v>
      </c>
      <c r="D1728" s="1">
        <v>20.420000000000002</v>
      </c>
      <c r="E1728" s="1" t="s">
        <v>918</v>
      </c>
      <c r="F1728" s="1">
        <v>204</v>
      </c>
      <c r="G1728" s="1" t="s">
        <v>919</v>
      </c>
      <c r="H1728" s="1">
        <v>3525</v>
      </c>
      <c r="I1728" s="1" t="s">
        <v>920</v>
      </c>
      <c r="J1728" s="2" t="s">
        <v>230</v>
      </c>
      <c r="K1728" s="8" t="s">
        <v>7208</v>
      </c>
    </row>
    <row r="1729" spans="1:11" x14ac:dyDescent="0.25">
      <c r="A1729" s="11" t="s">
        <v>4590</v>
      </c>
      <c r="B1729" s="11" t="s">
        <v>4591</v>
      </c>
      <c r="C1729" s="11" t="s">
        <v>363</v>
      </c>
      <c r="D1729" s="11">
        <v>36.81</v>
      </c>
      <c r="E1729" s="11" t="s">
        <v>4592</v>
      </c>
      <c r="F1729" s="11">
        <v>207</v>
      </c>
      <c r="G1729" s="11" t="s">
        <v>4593</v>
      </c>
      <c r="H1729" s="11">
        <v>1234</v>
      </c>
      <c r="I1729" s="11" t="s">
        <v>4594</v>
      </c>
      <c r="J1729" s="12" t="s">
        <v>230</v>
      </c>
      <c r="K1729" s="13" t="s">
        <v>7209</v>
      </c>
    </row>
    <row r="1730" spans="1:11" x14ac:dyDescent="0.25">
      <c r="A1730" s="1" t="s">
        <v>535</v>
      </c>
      <c r="B1730" s="1" t="s">
        <v>3442</v>
      </c>
      <c r="C1730" s="1" t="s">
        <v>363</v>
      </c>
      <c r="D1730" s="1">
        <v>36.94</v>
      </c>
      <c r="E1730" s="1" t="s">
        <v>3234</v>
      </c>
      <c r="F1730" s="1">
        <v>214</v>
      </c>
      <c r="G1730" s="1" t="s">
        <v>3443</v>
      </c>
      <c r="H1730" s="1">
        <v>30</v>
      </c>
      <c r="I1730" s="1" t="s">
        <v>3444</v>
      </c>
      <c r="J1730" s="2" t="s">
        <v>230</v>
      </c>
      <c r="K1730" s="8" t="s">
        <v>7208</v>
      </c>
    </row>
    <row r="1731" spans="1:11" x14ac:dyDescent="0.25">
      <c r="A1731" s="3" t="s">
        <v>834</v>
      </c>
      <c r="B1731" s="3" t="s">
        <v>835</v>
      </c>
      <c r="C1731" s="3" t="s">
        <v>55</v>
      </c>
      <c r="D1731" s="3">
        <v>15.99</v>
      </c>
      <c r="E1731" s="3" t="s">
        <v>836</v>
      </c>
      <c r="F1731" s="3">
        <v>216</v>
      </c>
      <c r="G1731" s="3" t="s">
        <v>837</v>
      </c>
      <c r="H1731" s="3">
        <v>1107</v>
      </c>
      <c r="I1731" s="3" t="s">
        <v>838</v>
      </c>
      <c r="J1731" s="4" t="s">
        <v>230</v>
      </c>
      <c r="K1731" s="8" t="s">
        <v>7208</v>
      </c>
    </row>
    <row r="1732" spans="1:11" x14ac:dyDescent="0.25">
      <c r="A1732" s="9" t="s">
        <v>4513</v>
      </c>
      <c r="B1732" s="9" t="s">
        <v>4514</v>
      </c>
      <c r="C1732" s="9" t="s">
        <v>55</v>
      </c>
      <c r="D1732" s="9">
        <v>15.4</v>
      </c>
      <c r="E1732" s="9" t="s">
        <v>4515</v>
      </c>
      <c r="F1732" s="9">
        <v>224</v>
      </c>
      <c r="G1732" s="9" t="s">
        <v>4516</v>
      </c>
      <c r="H1732" s="9">
        <v>3942</v>
      </c>
      <c r="I1732" s="9" t="s">
        <v>4517</v>
      </c>
      <c r="J1732" s="10" t="s">
        <v>230</v>
      </c>
      <c r="K1732" s="13" t="s">
        <v>7209</v>
      </c>
    </row>
    <row r="1733" spans="1:11" x14ac:dyDescent="0.25">
      <c r="A1733" s="11" t="s">
        <v>1944</v>
      </c>
      <c r="B1733" s="11" t="s">
        <v>5816</v>
      </c>
      <c r="C1733" s="11" t="s">
        <v>385</v>
      </c>
      <c r="D1733" s="11">
        <v>17.29</v>
      </c>
      <c r="E1733" s="11" t="s">
        <v>5817</v>
      </c>
      <c r="F1733" s="11">
        <v>226</v>
      </c>
      <c r="G1733" s="11" t="s">
        <v>5818</v>
      </c>
      <c r="H1733" s="11">
        <v>1370</v>
      </c>
      <c r="I1733" s="11" t="s">
        <v>5819</v>
      </c>
      <c r="J1733" s="12" t="s">
        <v>230</v>
      </c>
      <c r="K1733" s="13" t="s">
        <v>7209</v>
      </c>
    </row>
    <row r="1734" spans="1:11" x14ac:dyDescent="0.25">
      <c r="A1734" s="9" t="s">
        <v>117</v>
      </c>
      <c r="B1734" s="9" t="s">
        <v>4497</v>
      </c>
      <c r="C1734" s="9" t="s">
        <v>55</v>
      </c>
      <c r="D1734" s="9">
        <v>36.36</v>
      </c>
      <c r="E1734" s="9" t="s">
        <v>4498</v>
      </c>
      <c r="F1734" s="9">
        <v>226</v>
      </c>
      <c r="G1734" s="9" t="s">
        <v>4499</v>
      </c>
      <c r="H1734" s="9">
        <v>771</v>
      </c>
      <c r="I1734" s="9" t="s">
        <v>4500</v>
      </c>
      <c r="J1734" s="10" t="s">
        <v>230</v>
      </c>
      <c r="K1734" s="13" t="s">
        <v>7209</v>
      </c>
    </row>
    <row r="1735" spans="1:11" x14ac:dyDescent="0.25">
      <c r="A1735" s="1" t="s">
        <v>1787</v>
      </c>
      <c r="B1735" s="1" t="s">
        <v>1788</v>
      </c>
      <c r="C1735" s="1" t="s">
        <v>12</v>
      </c>
      <c r="D1735" s="1">
        <v>24.98</v>
      </c>
      <c r="E1735" s="1" t="s">
        <v>1789</v>
      </c>
      <c r="F1735" s="1">
        <v>234</v>
      </c>
      <c r="G1735" s="1" t="s">
        <v>1790</v>
      </c>
      <c r="H1735" s="1">
        <v>888</v>
      </c>
      <c r="I1735" s="1" t="s">
        <v>1791</v>
      </c>
      <c r="J1735" s="2" t="s">
        <v>230</v>
      </c>
      <c r="K1735" s="8" t="s">
        <v>7208</v>
      </c>
    </row>
    <row r="1736" spans="1:11" x14ac:dyDescent="0.25">
      <c r="A1736" s="1" t="s">
        <v>1043</v>
      </c>
      <c r="B1736" s="1" t="s">
        <v>1044</v>
      </c>
      <c r="C1736" s="1" t="s">
        <v>12</v>
      </c>
      <c r="D1736" s="1">
        <v>18.940000000000001</v>
      </c>
      <c r="E1736" s="1" t="s">
        <v>1045</v>
      </c>
      <c r="F1736" s="1">
        <v>235</v>
      </c>
      <c r="G1736" s="1" t="s">
        <v>1046</v>
      </c>
      <c r="H1736" s="1">
        <v>1804</v>
      </c>
      <c r="I1736" s="1" t="s">
        <v>1047</v>
      </c>
      <c r="J1736" s="2" t="s">
        <v>230</v>
      </c>
      <c r="K1736" s="8" t="s">
        <v>7208</v>
      </c>
    </row>
    <row r="1737" spans="1:11" x14ac:dyDescent="0.25">
      <c r="A1737" s="1" t="s">
        <v>1043</v>
      </c>
      <c r="B1737" s="1" t="s">
        <v>2649</v>
      </c>
      <c r="C1737" s="1" t="s">
        <v>12</v>
      </c>
      <c r="D1737" s="1">
        <v>18.899999999999999</v>
      </c>
      <c r="E1737" s="1" t="s">
        <v>2650</v>
      </c>
      <c r="F1737" s="1">
        <v>245</v>
      </c>
      <c r="G1737" s="1" t="s">
        <v>2651</v>
      </c>
      <c r="H1737" s="1">
        <v>3860</v>
      </c>
      <c r="I1737" s="1" t="s">
        <v>2652</v>
      </c>
      <c r="J1737" s="2" t="s">
        <v>230</v>
      </c>
      <c r="K1737" s="8" t="s">
        <v>7208</v>
      </c>
    </row>
    <row r="1738" spans="1:11" x14ac:dyDescent="0.25">
      <c r="A1738" s="3" t="s">
        <v>361</v>
      </c>
      <c r="B1738" s="3" t="s">
        <v>1031</v>
      </c>
      <c r="C1738" s="3" t="s">
        <v>12</v>
      </c>
      <c r="D1738" s="3">
        <v>24.24</v>
      </c>
      <c r="E1738" s="3" t="s">
        <v>1032</v>
      </c>
      <c r="F1738" s="3">
        <v>251</v>
      </c>
      <c r="G1738" s="3" t="s">
        <v>1033</v>
      </c>
      <c r="H1738" s="3">
        <v>3152</v>
      </c>
      <c r="I1738" s="3" t="s">
        <v>1034</v>
      </c>
      <c r="J1738" s="4" t="s">
        <v>230</v>
      </c>
      <c r="K1738" s="8" t="s">
        <v>7208</v>
      </c>
    </row>
    <row r="1739" spans="1:11" x14ac:dyDescent="0.25">
      <c r="A1739" s="1" t="s">
        <v>319</v>
      </c>
      <c r="B1739" s="1" t="s">
        <v>2579</v>
      </c>
      <c r="C1739" s="1" t="s">
        <v>12</v>
      </c>
      <c r="D1739" s="1">
        <v>34.090000000000003</v>
      </c>
      <c r="E1739" s="1" t="s">
        <v>2580</v>
      </c>
      <c r="F1739" s="1">
        <v>252</v>
      </c>
      <c r="G1739" s="1" t="s">
        <v>2581</v>
      </c>
      <c r="H1739" s="1">
        <v>1429</v>
      </c>
      <c r="I1739" s="1" t="s">
        <v>2582</v>
      </c>
      <c r="J1739" s="2" t="s">
        <v>230</v>
      </c>
      <c r="K1739" s="8" t="s">
        <v>7208</v>
      </c>
    </row>
    <row r="1740" spans="1:11" x14ac:dyDescent="0.25">
      <c r="A1740" s="11" t="s">
        <v>4397</v>
      </c>
      <c r="B1740" s="11" t="s">
        <v>4398</v>
      </c>
      <c r="C1740" s="11" t="s">
        <v>55</v>
      </c>
      <c r="D1740" s="11">
        <v>21.01</v>
      </c>
      <c r="E1740" s="11" t="s">
        <v>4399</v>
      </c>
      <c r="F1740" s="11">
        <v>272</v>
      </c>
      <c r="G1740" s="11" t="s">
        <v>4400</v>
      </c>
      <c r="H1740" s="11">
        <v>2486</v>
      </c>
      <c r="I1740" s="11" t="s">
        <v>4401</v>
      </c>
      <c r="J1740" s="12" t="s">
        <v>230</v>
      </c>
      <c r="K1740" s="13" t="s">
        <v>7209</v>
      </c>
    </row>
    <row r="1741" spans="1:11" x14ac:dyDescent="0.25">
      <c r="A1741" s="3" t="s">
        <v>135</v>
      </c>
      <c r="B1741" s="3" t="s">
        <v>1642</v>
      </c>
      <c r="C1741" s="3" t="s">
        <v>12</v>
      </c>
      <c r="D1741" s="3">
        <v>15.77</v>
      </c>
      <c r="E1741" s="3" t="s">
        <v>1643</v>
      </c>
      <c r="F1741" s="3">
        <v>300</v>
      </c>
      <c r="G1741" s="3" t="s">
        <v>1644</v>
      </c>
      <c r="H1741" s="3">
        <v>67</v>
      </c>
      <c r="I1741" s="3" t="s">
        <v>1645</v>
      </c>
      <c r="J1741" s="4" t="s">
        <v>140</v>
      </c>
      <c r="K1741" s="8" t="s">
        <v>7208</v>
      </c>
    </row>
    <row r="1742" spans="1:11" x14ac:dyDescent="0.25">
      <c r="A1742" s="1" t="s">
        <v>135</v>
      </c>
      <c r="B1742" s="1" t="s">
        <v>136</v>
      </c>
      <c r="C1742" s="1" t="s">
        <v>12</v>
      </c>
      <c r="D1742" s="1">
        <v>16.27</v>
      </c>
      <c r="E1742" s="1" t="s">
        <v>137</v>
      </c>
      <c r="F1742" s="1">
        <v>300</v>
      </c>
      <c r="G1742" s="1" t="s">
        <v>138</v>
      </c>
      <c r="H1742" s="1">
        <v>38</v>
      </c>
      <c r="I1742" s="1" t="s">
        <v>139</v>
      </c>
      <c r="J1742" s="2" t="s">
        <v>140</v>
      </c>
      <c r="K1742" s="8" t="s">
        <v>7208</v>
      </c>
    </row>
    <row r="1743" spans="1:11" x14ac:dyDescent="0.25">
      <c r="A1743" s="11" t="s">
        <v>4620</v>
      </c>
      <c r="B1743" s="11" t="s">
        <v>4621</v>
      </c>
      <c r="C1743" s="11" t="s">
        <v>385</v>
      </c>
      <c r="D1743" s="11">
        <v>17.12</v>
      </c>
      <c r="E1743" s="11" t="s">
        <v>4622</v>
      </c>
      <c r="F1743" s="11">
        <v>310</v>
      </c>
      <c r="G1743" s="11" t="s">
        <v>4623</v>
      </c>
      <c r="H1743" s="11">
        <v>597</v>
      </c>
      <c r="I1743" s="11" t="s">
        <v>4624</v>
      </c>
      <c r="J1743" s="12" t="s">
        <v>230</v>
      </c>
      <c r="K1743" s="13" t="s">
        <v>7209</v>
      </c>
    </row>
    <row r="1744" spans="1:11" x14ac:dyDescent="0.25">
      <c r="A1744" s="9" t="s">
        <v>5549</v>
      </c>
      <c r="B1744" s="9" t="s">
        <v>5550</v>
      </c>
      <c r="C1744" s="9" t="s">
        <v>55</v>
      </c>
      <c r="D1744" s="9">
        <v>20.25</v>
      </c>
      <c r="E1744" s="9" t="s">
        <v>2255</v>
      </c>
      <c r="F1744" s="9">
        <v>311</v>
      </c>
      <c r="G1744" s="9" t="s">
        <v>5551</v>
      </c>
      <c r="H1744" s="9">
        <v>6633</v>
      </c>
      <c r="I1744" s="9" t="s">
        <v>5552</v>
      </c>
      <c r="J1744" s="10" t="s">
        <v>230</v>
      </c>
      <c r="K1744" s="13" t="s">
        <v>7209</v>
      </c>
    </row>
    <row r="1745" spans="1:11" x14ac:dyDescent="0.25">
      <c r="A1745" s="9" t="s">
        <v>53</v>
      </c>
      <c r="B1745" s="9" t="s">
        <v>4185</v>
      </c>
      <c r="C1745" s="9" t="s">
        <v>55</v>
      </c>
      <c r="D1745" s="9">
        <v>8.32</v>
      </c>
      <c r="E1745" s="9" t="s">
        <v>4186</v>
      </c>
      <c r="F1745" s="9">
        <v>322</v>
      </c>
      <c r="G1745" s="9" t="s">
        <v>4187</v>
      </c>
      <c r="H1745" s="9">
        <v>417</v>
      </c>
      <c r="I1745" s="9" t="s">
        <v>4188</v>
      </c>
      <c r="J1745" s="10" t="s">
        <v>230</v>
      </c>
      <c r="K1745" s="13" t="s">
        <v>7209</v>
      </c>
    </row>
    <row r="1746" spans="1:11" x14ac:dyDescent="0.25">
      <c r="A1746" s="11" t="s">
        <v>4033</v>
      </c>
      <c r="B1746" s="11" t="s">
        <v>4197</v>
      </c>
      <c r="C1746" s="11" t="s">
        <v>55</v>
      </c>
      <c r="D1746" s="11">
        <v>27.59</v>
      </c>
      <c r="E1746" s="11" t="s">
        <v>4198</v>
      </c>
      <c r="F1746" s="11">
        <v>323</v>
      </c>
      <c r="G1746" s="11" t="s">
        <v>4199</v>
      </c>
      <c r="H1746" s="11">
        <v>4972</v>
      </c>
      <c r="I1746" s="11" t="s">
        <v>4200</v>
      </c>
      <c r="J1746" s="12" t="s">
        <v>230</v>
      </c>
      <c r="K1746" s="13" t="s">
        <v>7209</v>
      </c>
    </row>
    <row r="1747" spans="1:11" x14ac:dyDescent="0.25">
      <c r="A1747" s="3" t="s">
        <v>389</v>
      </c>
      <c r="B1747" s="3" t="s">
        <v>1883</v>
      </c>
      <c r="C1747" s="3" t="s">
        <v>55</v>
      </c>
      <c r="D1747" s="3">
        <v>15.31</v>
      </c>
      <c r="E1747" s="3" t="s">
        <v>1884</v>
      </c>
      <c r="F1747" s="3">
        <v>331</v>
      </c>
      <c r="G1747" s="3" t="s">
        <v>1885</v>
      </c>
      <c r="H1747" s="3">
        <v>1927</v>
      </c>
      <c r="I1747" s="3" t="s">
        <v>1886</v>
      </c>
      <c r="J1747" s="4" t="s">
        <v>230</v>
      </c>
      <c r="K1747" s="8" t="s">
        <v>7208</v>
      </c>
    </row>
    <row r="1748" spans="1:11" x14ac:dyDescent="0.25">
      <c r="A1748" s="11" t="s">
        <v>902</v>
      </c>
      <c r="B1748" s="11" t="s">
        <v>4037</v>
      </c>
      <c r="C1748" s="11" t="s">
        <v>55</v>
      </c>
      <c r="D1748" s="11">
        <v>32.89</v>
      </c>
      <c r="E1748" s="11" t="s">
        <v>4038</v>
      </c>
      <c r="F1748" s="11">
        <v>383</v>
      </c>
      <c r="G1748" s="11" t="s">
        <v>4039</v>
      </c>
      <c r="H1748" s="11">
        <v>5032</v>
      </c>
      <c r="I1748" s="11" t="s">
        <v>4040</v>
      </c>
      <c r="J1748" s="12" t="s">
        <v>230</v>
      </c>
      <c r="K1748" s="13" t="s">
        <v>7209</v>
      </c>
    </row>
    <row r="1749" spans="1:11" x14ac:dyDescent="0.25">
      <c r="A1749" s="1" t="s">
        <v>361</v>
      </c>
      <c r="B1749" s="1" t="s">
        <v>1368</v>
      </c>
      <c r="C1749" s="1" t="s">
        <v>363</v>
      </c>
      <c r="D1749" s="1">
        <v>29.55</v>
      </c>
      <c r="E1749" s="1" t="s">
        <v>1369</v>
      </c>
      <c r="F1749" s="1">
        <v>408</v>
      </c>
      <c r="G1749" s="1" t="s">
        <v>1370</v>
      </c>
      <c r="H1749" s="1">
        <v>886</v>
      </c>
      <c r="I1749" s="1" t="s">
        <v>1371</v>
      </c>
      <c r="J1749" s="2" t="s">
        <v>230</v>
      </c>
      <c r="K1749" s="8" t="s">
        <v>7208</v>
      </c>
    </row>
    <row r="1750" spans="1:11" x14ac:dyDescent="0.25">
      <c r="A1750" s="3" t="s">
        <v>438</v>
      </c>
      <c r="B1750" s="3" t="s">
        <v>1924</v>
      </c>
      <c r="C1750" s="3" t="s">
        <v>12</v>
      </c>
      <c r="D1750" s="3">
        <v>42.04</v>
      </c>
      <c r="E1750" s="3" t="s">
        <v>1925</v>
      </c>
      <c r="F1750" s="3">
        <v>413</v>
      </c>
      <c r="G1750" s="3" t="s">
        <v>1926</v>
      </c>
      <c r="H1750" s="3">
        <v>413</v>
      </c>
      <c r="I1750" s="3" t="s">
        <v>1927</v>
      </c>
      <c r="J1750" s="4" t="s">
        <v>230</v>
      </c>
      <c r="K1750" s="8" t="s">
        <v>7208</v>
      </c>
    </row>
    <row r="1751" spans="1:11" x14ac:dyDescent="0.25">
      <c r="A1751" s="1" t="s">
        <v>761</v>
      </c>
      <c r="B1751" s="1" t="s">
        <v>762</v>
      </c>
      <c r="C1751" s="1" t="s">
        <v>763</v>
      </c>
      <c r="D1751" s="1">
        <v>12.36</v>
      </c>
      <c r="E1751" s="1" t="s">
        <v>764</v>
      </c>
      <c r="F1751" s="1">
        <v>417</v>
      </c>
      <c r="G1751" s="1" t="s">
        <v>765</v>
      </c>
      <c r="H1751" s="1">
        <v>1130</v>
      </c>
      <c r="I1751" s="1" t="s">
        <v>766</v>
      </c>
      <c r="J1751" s="2" t="s">
        <v>230</v>
      </c>
      <c r="K1751" s="8" t="s">
        <v>7208</v>
      </c>
    </row>
    <row r="1752" spans="1:11" x14ac:dyDescent="0.25">
      <c r="A1752" s="9" t="s">
        <v>1190</v>
      </c>
      <c r="B1752" s="9" t="s">
        <v>4086</v>
      </c>
      <c r="C1752" s="9" t="s">
        <v>55</v>
      </c>
      <c r="D1752" s="9">
        <v>23.34</v>
      </c>
      <c r="E1752" s="9" t="s">
        <v>4087</v>
      </c>
      <c r="F1752" s="9">
        <v>452</v>
      </c>
      <c r="G1752" s="9" t="s">
        <v>4088</v>
      </c>
      <c r="H1752" s="9">
        <v>972</v>
      </c>
      <c r="I1752" s="9" t="s">
        <v>4089</v>
      </c>
      <c r="J1752" s="10" t="s">
        <v>230</v>
      </c>
      <c r="K1752" s="13" t="s">
        <v>7209</v>
      </c>
    </row>
    <row r="1753" spans="1:11" x14ac:dyDescent="0.25">
      <c r="A1753" s="11" t="s">
        <v>1190</v>
      </c>
      <c r="B1753" s="11" t="s">
        <v>4168</v>
      </c>
      <c r="C1753" s="11" t="s">
        <v>55</v>
      </c>
      <c r="D1753" s="11">
        <v>38.57</v>
      </c>
      <c r="E1753" s="11" t="s">
        <v>4169</v>
      </c>
      <c r="F1753" s="11">
        <v>484</v>
      </c>
      <c r="G1753" s="11" t="s">
        <v>4170</v>
      </c>
      <c r="H1753" s="11">
        <v>1503</v>
      </c>
      <c r="I1753" s="11" t="s">
        <v>4171</v>
      </c>
      <c r="J1753" s="12" t="s">
        <v>230</v>
      </c>
      <c r="K1753" s="13" t="s">
        <v>7209</v>
      </c>
    </row>
    <row r="1754" spans="1:11" x14ac:dyDescent="0.25">
      <c r="A1754" s="9" t="s">
        <v>91</v>
      </c>
      <c r="B1754" s="9" t="s">
        <v>5000</v>
      </c>
      <c r="C1754" s="9" t="s">
        <v>55</v>
      </c>
      <c r="D1754" s="9">
        <v>36.15</v>
      </c>
      <c r="E1754" s="9" t="s">
        <v>5001</v>
      </c>
      <c r="F1754" s="9">
        <v>487</v>
      </c>
      <c r="G1754" s="9" t="s">
        <v>5002</v>
      </c>
      <c r="H1754" s="9">
        <v>7592</v>
      </c>
      <c r="I1754" s="9" t="s">
        <v>5003</v>
      </c>
      <c r="J1754" s="10" t="s">
        <v>230</v>
      </c>
      <c r="K1754" s="13" t="s">
        <v>7209</v>
      </c>
    </row>
    <row r="1755" spans="1:11" x14ac:dyDescent="0.25">
      <c r="A1755" s="1" t="s">
        <v>327</v>
      </c>
      <c r="B1755" s="1" t="s">
        <v>2865</v>
      </c>
      <c r="C1755" s="1" t="s">
        <v>104</v>
      </c>
      <c r="D1755" s="1">
        <v>6.99</v>
      </c>
      <c r="E1755" s="1" t="s">
        <v>2263</v>
      </c>
      <c r="F1755" s="1">
        <v>500</v>
      </c>
      <c r="G1755" s="1" t="s">
        <v>2866</v>
      </c>
      <c r="H1755" s="1">
        <v>170</v>
      </c>
      <c r="I1755" s="1" t="s">
        <v>2867</v>
      </c>
      <c r="J1755" s="2" t="s">
        <v>2868</v>
      </c>
      <c r="K1755" s="8" t="s">
        <v>7208</v>
      </c>
    </row>
    <row r="1756" spans="1:11" x14ac:dyDescent="0.25">
      <c r="A1756" s="3" t="s">
        <v>319</v>
      </c>
      <c r="B1756" s="3" t="s">
        <v>1063</v>
      </c>
      <c r="C1756" s="3" t="s">
        <v>55</v>
      </c>
      <c r="D1756" s="3">
        <v>35.729999999999997</v>
      </c>
      <c r="E1756" s="3" t="s">
        <v>1064</v>
      </c>
      <c r="F1756" s="3">
        <v>557</v>
      </c>
      <c r="G1756" s="3" t="s">
        <v>1065</v>
      </c>
      <c r="H1756" s="3">
        <v>2590</v>
      </c>
      <c r="I1756" s="3" t="s">
        <v>1066</v>
      </c>
      <c r="J1756" s="4" t="s">
        <v>230</v>
      </c>
      <c r="K1756" s="8" t="s">
        <v>7208</v>
      </c>
    </row>
    <row r="1757" spans="1:11" x14ac:dyDescent="0.25">
      <c r="A1757" s="9" t="s">
        <v>4033</v>
      </c>
      <c r="B1757" s="9" t="s">
        <v>4034</v>
      </c>
      <c r="C1757" s="9" t="s">
        <v>55</v>
      </c>
      <c r="D1757" s="9">
        <v>16.98</v>
      </c>
      <c r="E1757" s="9" t="s">
        <v>3183</v>
      </c>
      <c r="F1757" s="9">
        <v>620</v>
      </c>
      <c r="G1757" s="9" t="s">
        <v>4035</v>
      </c>
      <c r="H1757" s="9">
        <v>2345</v>
      </c>
      <c r="I1757" s="9" t="s">
        <v>4036</v>
      </c>
      <c r="J1757" s="10" t="s">
        <v>230</v>
      </c>
      <c r="K1757" s="13" t="s">
        <v>7209</v>
      </c>
    </row>
    <row r="1758" spans="1:11" x14ac:dyDescent="0.25">
      <c r="A1758" s="11" t="s">
        <v>4081</v>
      </c>
      <c r="B1758" s="11" t="s">
        <v>4082</v>
      </c>
      <c r="C1758" s="11" t="s">
        <v>55</v>
      </c>
      <c r="D1758" s="11">
        <v>32.97</v>
      </c>
      <c r="E1758" s="11" t="s">
        <v>4083</v>
      </c>
      <c r="F1758" s="11">
        <v>756</v>
      </c>
      <c r="G1758" s="11" t="s">
        <v>4084</v>
      </c>
      <c r="H1758" s="11">
        <v>5023</v>
      </c>
      <c r="I1758" s="11" t="s">
        <v>4085</v>
      </c>
      <c r="J1758" s="12" t="s">
        <v>230</v>
      </c>
      <c r="K1758" s="13" t="s">
        <v>7209</v>
      </c>
    </row>
    <row r="1759" spans="1:11" x14ac:dyDescent="0.25">
      <c r="A1759" s="11" t="s">
        <v>540</v>
      </c>
      <c r="B1759" s="11" t="s">
        <v>4156</v>
      </c>
      <c r="C1759" s="11" t="s">
        <v>55</v>
      </c>
      <c r="D1759" s="11">
        <v>31.08</v>
      </c>
      <c r="E1759" s="11" t="s">
        <v>4157</v>
      </c>
      <c r="F1759" s="11">
        <v>842</v>
      </c>
      <c r="G1759" s="11" t="s">
        <v>4158</v>
      </c>
      <c r="H1759" s="11">
        <v>1362</v>
      </c>
      <c r="I1759" s="11" t="s">
        <v>4159</v>
      </c>
      <c r="J1759" s="12" t="s">
        <v>230</v>
      </c>
      <c r="K1759" s="13" t="s">
        <v>7209</v>
      </c>
    </row>
    <row r="1760" spans="1:11" x14ac:dyDescent="0.25">
      <c r="A1760" s="11" t="s">
        <v>3676</v>
      </c>
      <c r="B1760" s="11" t="s">
        <v>6956</v>
      </c>
      <c r="C1760" s="11" t="s">
        <v>402</v>
      </c>
      <c r="D1760" s="11">
        <v>10.91</v>
      </c>
      <c r="E1760" s="11" t="s">
        <v>6957</v>
      </c>
      <c r="F1760" s="11"/>
      <c r="G1760" s="11" t="s">
        <v>6958</v>
      </c>
      <c r="H1760" s="11">
        <v>654</v>
      </c>
      <c r="I1760" s="11" t="s">
        <v>6959</v>
      </c>
      <c r="J1760" s="12" t="s">
        <v>5311</v>
      </c>
      <c r="K1760" s="13" t="s">
        <v>7209</v>
      </c>
    </row>
    <row r="1761" spans="1:11" x14ac:dyDescent="0.25">
      <c r="A1761" s="1" t="s">
        <v>238</v>
      </c>
      <c r="B1761" s="1" t="s">
        <v>3044</v>
      </c>
      <c r="C1761" s="1" t="s">
        <v>12</v>
      </c>
      <c r="D1761" s="1">
        <v>100</v>
      </c>
      <c r="E1761" s="1" t="s">
        <v>3045</v>
      </c>
      <c r="F1761" s="1"/>
      <c r="G1761" s="1" t="s">
        <v>3046</v>
      </c>
      <c r="H1761" s="1">
        <v>12</v>
      </c>
      <c r="I1761" s="1" t="s">
        <v>3047</v>
      </c>
      <c r="J1761" s="2" t="s">
        <v>688</v>
      </c>
      <c r="K1761" s="8" t="s">
        <v>7208</v>
      </c>
    </row>
    <row r="1762" spans="1:11" x14ac:dyDescent="0.25">
      <c r="A1762" s="1" t="s">
        <v>684</v>
      </c>
      <c r="B1762" s="1" t="s">
        <v>685</v>
      </c>
      <c r="C1762" s="1" t="s">
        <v>12</v>
      </c>
      <c r="D1762" s="1">
        <v>100.99</v>
      </c>
      <c r="E1762" s="1" t="s">
        <v>263</v>
      </c>
      <c r="F1762" s="1"/>
      <c r="G1762" s="1" t="s">
        <v>686</v>
      </c>
      <c r="H1762" s="1">
        <v>13</v>
      </c>
      <c r="I1762" s="1" t="s">
        <v>687</v>
      </c>
      <c r="J1762" s="2" t="s">
        <v>688</v>
      </c>
      <c r="K1762" s="8" t="s">
        <v>7208</v>
      </c>
    </row>
    <row r="1763" spans="1:11" x14ac:dyDescent="0.25">
      <c r="A1763" s="1" t="s">
        <v>238</v>
      </c>
      <c r="B1763" s="1" t="s">
        <v>591</v>
      </c>
      <c r="C1763" s="1" t="s">
        <v>12</v>
      </c>
      <c r="D1763" s="1">
        <v>100.99</v>
      </c>
      <c r="E1763" s="1" t="s">
        <v>263</v>
      </c>
      <c r="F1763" s="1"/>
      <c r="G1763" s="1" t="s">
        <v>592</v>
      </c>
      <c r="H1763" s="1">
        <v>48</v>
      </c>
      <c r="I1763" s="1" t="s">
        <v>593</v>
      </c>
      <c r="J1763" s="2" t="s">
        <v>266</v>
      </c>
      <c r="K1763" s="8" t="s">
        <v>7208</v>
      </c>
    </row>
    <row r="1764" spans="1:11" x14ac:dyDescent="0.25">
      <c r="A1764" s="1" t="s">
        <v>238</v>
      </c>
      <c r="B1764" s="1" t="s">
        <v>3113</v>
      </c>
      <c r="C1764" s="1" t="s">
        <v>12</v>
      </c>
      <c r="D1764" s="1">
        <v>100.99</v>
      </c>
      <c r="E1764" s="1" t="s">
        <v>263</v>
      </c>
      <c r="F1764" s="1"/>
      <c r="G1764" s="1" t="s">
        <v>1405</v>
      </c>
      <c r="H1764" s="1">
        <v>15</v>
      </c>
      <c r="I1764" s="1" t="s">
        <v>3114</v>
      </c>
      <c r="J1764" s="2" t="s">
        <v>1407</v>
      </c>
      <c r="K1764" s="8" t="s">
        <v>7208</v>
      </c>
    </row>
    <row r="1765" spans="1:11" x14ac:dyDescent="0.25">
      <c r="A1765" s="1" t="s">
        <v>152</v>
      </c>
      <c r="B1765" s="1" t="s">
        <v>262</v>
      </c>
      <c r="C1765" s="1" t="s">
        <v>12</v>
      </c>
      <c r="D1765" s="1">
        <v>100.99</v>
      </c>
      <c r="E1765" s="1" t="s">
        <v>263</v>
      </c>
      <c r="F1765" s="1"/>
      <c r="G1765" s="1" t="s">
        <v>264</v>
      </c>
      <c r="H1765" s="1">
        <v>49</v>
      </c>
      <c r="I1765" s="1" t="s">
        <v>265</v>
      </c>
      <c r="J1765" s="2" t="s">
        <v>266</v>
      </c>
      <c r="K1765" s="8" t="s">
        <v>7208</v>
      </c>
    </row>
    <row r="1766" spans="1:11" x14ac:dyDescent="0.25">
      <c r="A1766" s="3" t="s">
        <v>152</v>
      </c>
      <c r="B1766" s="3" t="s">
        <v>3806</v>
      </c>
      <c r="C1766" s="3" t="s">
        <v>12</v>
      </c>
      <c r="D1766" s="3">
        <v>100.99</v>
      </c>
      <c r="E1766" s="3" t="s">
        <v>263</v>
      </c>
      <c r="F1766" s="3"/>
      <c r="G1766" s="3" t="s">
        <v>1397</v>
      </c>
      <c r="H1766" s="3">
        <v>17</v>
      </c>
      <c r="I1766" s="3" t="s">
        <v>3807</v>
      </c>
      <c r="J1766" s="4" t="s">
        <v>1407</v>
      </c>
      <c r="K1766" s="8" t="s">
        <v>7208</v>
      </c>
    </row>
    <row r="1767" spans="1:11" x14ac:dyDescent="0.25">
      <c r="A1767" s="3" t="s">
        <v>152</v>
      </c>
      <c r="B1767" s="3" t="s">
        <v>2719</v>
      </c>
      <c r="C1767" s="3" t="s">
        <v>12</v>
      </c>
      <c r="D1767" s="3">
        <v>100.99</v>
      </c>
      <c r="E1767" s="3" t="s">
        <v>263</v>
      </c>
      <c r="F1767" s="3"/>
      <c r="G1767" s="3" t="s">
        <v>731</v>
      </c>
      <c r="H1767" s="3">
        <v>39</v>
      </c>
      <c r="I1767" s="3" t="s">
        <v>2720</v>
      </c>
      <c r="J1767" s="4" t="s">
        <v>266</v>
      </c>
      <c r="K1767" s="8" t="s">
        <v>7208</v>
      </c>
    </row>
    <row r="1768" spans="1:11" x14ac:dyDescent="0.25">
      <c r="A1768" s="1" t="s">
        <v>520</v>
      </c>
      <c r="B1768" s="1" t="s">
        <v>576</v>
      </c>
      <c r="C1768" s="1" t="s">
        <v>12</v>
      </c>
      <c r="D1768" s="1">
        <v>100.99</v>
      </c>
      <c r="E1768" s="1" t="s">
        <v>263</v>
      </c>
      <c r="F1768" s="1"/>
      <c r="G1768" s="1" t="s">
        <v>577</v>
      </c>
      <c r="H1768" s="1">
        <v>47</v>
      </c>
      <c r="I1768" s="1" t="s">
        <v>578</v>
      </c>
      <c r="J1768" s="2" t="s">
        <v>266</v>
      </c>
      <c r="K1768" s="8" t="s">
        <v>7208</v>
      </c>
    </row>
    <row r="1769" spans="1:11" x14ac:dyDescent="0.25">
      <c r="A1769" s="3" t="s">
        <v>520</v>
      </c>
      <c r="B1769" s="3" t="s">
        <v>2647</v>
      </c>
      <c r="C1769" s="3" t="s">
        <v>12</v>
      </c>
      <c r="D1769" s="3">
        <v>100.99</v>
      </c>
      <c r="E1769" s="3" t="s">
        <v>263</v>
      </c>
      <c r="F1769" s="3"/>
      <c r="G1769" s="3" t="s">
        <v>2507</v>
      </c>
      <c r="H1769" s="3">
        <v>10</v>
      </c>
      <c r="I1769" s="3" t="s">
        <v>2648</v>
      </c>
      <c r="J1769" s="4" t="s">
        <v>688</v>
      </c>
      <c r="K1769" s="8" t="s">
        <v>7208</v>
      </c>
    </row>
    <row r="1770" spans="1:11" x14ac:dyDescent="0.25">
      <c r="A1770" s="3" t="s">
        <v>152</v>
      </c>
      <c r="B1770" s="3" t="s">
        <v>1403</v>
      </c>
      <c r="C1770" s="3" t="s">
        <v>1404</v>
      </c>
      <c r="D1770" s="3">
        <v>100.99</v>
      </c>
      <c r="E1770" s="3" t="s">
        <v>263</v>
      </c>
      <c r="F1770" s="3"/>
      <c r="G1770" s="3" t="s">
        <v>1405</v>
      </c>
      <c r="H1770" s="3">
        <v>15</v>
      </c>
      <c r="I1770" s="3" t="s">
        <v>1406</v>
      </c>
      <c r="J1770" s="4" t="s">
        <v>1407</v>
      </c>
      <c r="K1770" s="8" t="s">
        <v>7208</v>
      </c>
    </row>
    <row r="1771" spans="1:11" x14ac:dyDescent="0.25">
      <c r="A1771" s="9" t="s">
        <v>520</v>
      </c>
      <c r="B1771" s="9" t="s">
        <v>4281</v>
      </c>
      <c r="C1771" s="9" t="s">
        <v>55</v>
      </c>
      <c r="D1771" s="9">
        <v>103.98</v>
      </c>
      <c r="E1771" s="9" t="s">
        <v>5570</v>
      </c>
      <c r="F1771" s="9"/>
      <c r="G1771" s="9" t="s">
        <v>5571</v>
      </c>
      <c r="H1771" s="9">
        <v>350</v>
      </c>
      <c r="I1771" s="9" t="s">
        <v>5572</v>
      </c>
      <c r="J1771" s="10" t="s">
        <v>177</v>
      </c>
      <c r="K1771" s="13" t="s">
        <v>7209</v>
      </c>
    </row>
    <row r="1772" spans="1:11" x14ac:dyDescent="0.25">
      <c r="A1772" s="11" t="s">
        <v>1829</v>
      </c>
      <c r="B1772" s="11" t="s">
        <v>6341</v>
      </c>
      <c r="C1772" s="11" t="s">
        <v>12</v>
      </c>
      <c r="D1772" s="11">
        <v>108</v>
      </c>
      <c r="E1772" s="11" t="s">
        <v>6342</v>
      </c>
      <c r="F1772" s="11"/>
      <c r="G1772" s="11" t="s">
        <v>2507</v>
      </c>
      <c r="H1772" s="11">
        <v>10</v>
      </c>
      <c r="I1772" s="11" t="s">
        <v>6343</v>
      </c>
      <c r="J1772" s="12" t="s">
        <v>6344</v>
      </c>
      <c r="K1772" s="13" t="s">
        <v>7209</v>
      </c>
    </row>
    <row r="1773" spans="1:11" x14ac:dyDescent="0.25">
      <c r="A1773" s="3" t="s">
        <v>2854</v>
      </c>
      <c r="B1773" s="3" t="s">
        <v>2855</v>
      </c>
      <c r="C1773" s="3" t="s">
        <v>385</v>
      </c>
      <c r="D1773" s="3">
        <v>11.99</v>
      </c>
      <c r="E1773" s="3" t="s">
        <v>2215</v>
      </c>
      <c r="F1773" s="3"/>
      <c r="G1773" s="3" t="s">
        <v>2856</v>
      </c>
      <c r="H1773" s="3">
        <v>58</v>
      </c>
      <c r="I1773" s="3" t="s">
        <v>2857</v>
      </c>
      <c r="J1773" s="4" t="s">
        <v>225</v>
      </c>
      <c r="K1773" s="8" t="s">
        <v>7208</v>
      </c>
    </row>
    <row r="1774" spans="1:11" x14ac:dyDescent="0.25">
      <c r="A1774" s="3" t="s">
        <v>65</v>
      </c>
      <c r="B1774" s="3" t="s">
        <v>2214</v>
      </c>
      <c r="C1774" s="3" t="s">
        <v>2012</v>
      </c>
      <c r="D1774" s="3">
        <v>11.99</v>
      </c>
      <c r="E1774" s="3" t="s">
        <v>2215</v>
      </c>
      <c r="F1774" s="3"/>
      <c r="G1774" s="3" t="s">
        <v>2216</v>
      </c>
      <c r="H1774" s="3">
        <v>423</v>
      </c>
      <c r="I1774" s="3" t="s">
        <v>2217</v>
      </c>
      <c r="J1774" s="4" t="s">
        <v>1289</v>
      </c>
      <c r="K1774" s="8" t="s">
        <v>7208</v>
      </c>
    </row>
    <row r="1775" spans="1:11" x14ac:dyDescent="0.25">
      <c r="A1775" s="11" t="s">
        <v>152</v>
      </c>
      <c r="B1775" s="11" t="s">
        <v>6014</v>
      </c>
      <c r="C1775" s="11" t="s">
        <v>12</v>
      </c>
      <c r="D1775" s="11">
        <v>110</v>
      </c>
      <c r="E1775" s="11" t="s">
        <v>6015</v>
      </c>
      <c r="F1775" s="11"/>
      <c r="G1775" s="11" t="s">
        <v>880</v>
      </c>
      <c r="H1775" s="11">
        <v>6</v>
      </c>
      <c r="I1775" s="11" t="s">
        <v>6016</v>
      </c>
      <c r="J1775" s="12" t="s">
        <v>6017</v>
      </c>
      <c r="K1775" s="13" t="s">
        <v>7209</v>
      </c>
    </row>
    <row r="1776" spans="1:11" x14ac:dyDescent="0.25">
      <c r="A1776" s="9" t="s">
        <v>525</v>
      </c>
      <c r="B1776" s="9" t="s">
        <v>6005</v>
      </c>
      <c r="C1776" s="9" t="s">
        <v>12</v>
      </c>
      <c r="D1776" s="9">
        <v>110.08</v>
      </c>
      <c r="E1776" s="9" t="s">
        <v>6006</v>
      </c>
      <c r="F1776" s="9"/>
      <c r="G1776" s="9" t="s">
        <v>6007</v>
      </c>
      <c r="H1776" s="9">
        <v>684</v>
      </c>
      <c r="I1776" s="9" t="s">
        <v>6008</v>
      </c>
      <c r="J1776" s="10" t="s">
        <v>177</v>
      </c>
      <c r="K1776" s="13" t="s">
        <v>7209</v>
      </c>
    </row>
    <row r="1777" spans="1:11" x14ac:dyDescent="0.25">
      <c r="A1777" s="9" t="s">
        <v>1568</v>
      </c>
      <c r="B1777" s="9" t="s">
        <v>4930</v>
      </c>
      <c r="C1777" s="9" t="s">
        <v>12</v>
      </c>
      <c r="D1777" s="9">
        <v>116.54</v>
      </c>
      <c r="E1777" s="9" t="s">
        <v>4931</v>
      </c>
      <c r="F1777" s="9"/>
      <c r="G1777" s="9" t="s">
        <v>4932</v>
      </c>
      <c r="H1777" s="9">
        <v>262</v>
      </c>
      <c r="I1777" s="9" t="s">
        <v>4933</v>
      </c>
      <c r="J1777" s="10" t="s">
        <v>177</v>
      </c>
      <c r="K1777" s="13" t="s">
        <v>7209</v>
      </c>
    </row>
    <row r="1778" spans="1:11" x14ac:dyDescent="0.25">
      <c r="A1778" s="3" t="s">
        <v>1891</v>
      </c>
      <c r="B1778" s="3" t="s">
        <v>2888</v>
      </c>
      <c r="C1778" s="3" t="s">
        <v>12</v>
      </c>
      <c r="D1778" s="3">
        <v>12.99</v>
      </c>
      <c r="E1778" s="3" t="s">
        <v>1215</v>
      </c>
      <c r="F1778" s="3"/>
      <c r="G1778" s="3" t="s">
        <v>2889</v>
      </c>
      <c r="H1778" s="3">
        <v>52</v>
      </c>
      <c r="I1778" s="3" t="s">
        <v>2890</v>
      </c>
      <c r="J1778" s="4" t="s">
        <v>2404</v>
      </c>
      <c r="K1778" s="8" t="s">
        <v>7208</v>
      </c>
    </row>
    <row r="1779" spans="1:11" x14ac:dyDescent="0.25">
      <c r="A1779" s="1" t="s">
        <v>29</v>
      </c>
      <c r="B1779" s="1" t="s">
        <v>3846</v>
      </c>
      <c r="C1779" s="1" t="s">
        <v>3847</v>
      </c>
      <c r="D1779" s="1">
        <v>124.99</v>
      </c>
      <c r="E1779" s="1" t="s">
        <v>3848</v>
      </c>
      <c r="F1779" s="1"/>
      <c r="G1779" s="1" t="s">
        <v>3849</v>
      </c>
      <c r="H1779" s="1">
        <v>3</v>
      </c>
      <c r="I1779" s="1" t="s">
        <v>3850</v>
      </c>
      <c r="J1779" s="2" t="s">
        <v>34</v>
      </c>
      <c r="K1779" s="8" t="s">
        <v>7208</v>
      </c>
    </row>
    <row r="1780" spans="1:11" x14ac:dyDescent="0.25">
      <c r="A1780" s="9" t="s">
        <v>4491</v>
      </c>
      <c r="B1780" s="9" t="s">
        <v>4224</v>
      </c>
      <c r="C1780" s="9" t="s">
        <v>12</v>
      </c>
      <c r="D1780" s="9">
        <v>125.99</v>
      </c>
      <c r="E1780" s="9" t="s">
        <v>4492</v>
      </c>
      <c r="F1780" s="9"/>
      <c r="G1780" s="9" t="s">
        <v>1405</v>
      </c>
      <c r="H1780" s="9">
        <v>15</v>
      </c>
      <c r="I1780" s="9" t="s">
        <v>4493</v>
      </c>
      <c r="J1780" s="10" t="s">
        <v>4323</v>
      </c>
      <c r="K1780" s="13" t="s">
        <v>7209</v>
      </c>
    </row>
    <row r="1781" spans="1:11" x14ac:dyDescent="0.25">
      <c r="A1781" s="11" t="s">
        <v>113</v>
      </c>
      <c r="B1781" s="11" t="s">
        <v>4224</v>
      </c>
      <c r="C1781" s="11" t="s">
        <v>12</v>
      </c>
      <c r="D1781" s="11">
        <v>126.99</v>
      </c>
      <c r="E1781" s="11" t="s">
        <v>4225</v>
      </c>
      <c r="F1781" s="11"/>
      <c r="G1781" s="11" t="s">
        <v>4226</v>
      </c>
      <c r="H1781" s="11">
        <v>32</v>
      </c>
      <c r="I1781" s="11" t="s">
        <v>4227</v>
      </c>
      <c r="J1781" s="12" t="s">
        <v>276</v>
      </c>
      <c r="K1781" s="13" t="s">
        <v>7209</v>
      </c>
    </row>
    <row r="1782" spans="1:11" x14ac:dyDescent="0.25">
      <c r="A1782" s="11" t="s">
        <v>525</v>
      </c>
      <c r="B1782" s="11" t="s">
        <v>5755</v>
      </c>
      <c r="C1782" s="11" t="s">
        <v>385</v>
      </c>
      <c r="D1782" s="11">
        <v>129.99</v>
      </c>
      <c r="E1782" s="11" t="s">
        <v>202</v>
      </c>
      <c r="F1782" s="11"/>
      <c r="G1782" s="11" t="s">
        <v>1149</v>
      </c>
      <c r="H1782" s="11">
        <v>14</v>
      </c>
      <c r="I1782" s="11" t="s">
        <v>5756</v>
      </c>
      <c r="J1782" s="12" t="s">
        <v>157</v>
      </c>
      <c r="K1782" s="13" t="s">
        <v>7209</v>
      </c>
    </row>
    <row r="1783" spans="1:11" x14ac:dyDescent="0.25">
      <c r="A1783" s="3" t="s">
        <v>319</v>
      </c>
      <c r="B1783" s="3" t="s">
        <v>3851</v>
      </c>
      <c r="C1783" s="3" t="s">
        <v>12</v>
      </c>
      <c r="D1783" s="3">
        <v>13</v>
      </c>
      <c r="E1783" s="3" t="s">
        <v>99</v>
      </c>
      <c r="F1783" s="3"/>
      <c r="G1783" s="3" t="s">
        <v>39</v>
      </c>
      <c r="H1783" s="3"/>
      <c r="I1783" s="3" t="s">
        <v>39</v>
      </c>
      <c r="J1783" s="4" t="s">
        <v>3852</v>
      </c>
      <c r="K1783" s="8" t="s">
        <v>7208</v>
      </c>
    </row>
    <row r="1784" spans="1:11" x14ac:dyDescent="0.25">
      <c r="A1784" s="3" t="s">
        <v>2400</v>
      </c>
      <c r="B1784" s="3" t="s">
        <v>2401</v>
      </c>
      <c r="C1784" s="3" t="s">
        <v>2402</v>
      </c>
      <c r="D1784" s="3">
        <v>13</v>
      </c>
      <c r="E1784" s="3" t="s">
        <v>99</v>
      </c>
      <c r="F1784" s="3"/>
      <c r="G1784" s="3" t="s">
        <v>1743</v>
      </c>
      <c r="H1784" s="3">
        <v>5</v>
      </c>
      <c r="I1784" s="3" t="s">
        <v>2403</v>
      </c>
      <c r="J1784" s="4" t="s">
        <v>2404</v>
      </c>
      <c r="K1784" s="8" t="s">
        <v>7208</v>
      </c>
    </row>
    <row r="1785" spans="1:11" x14ac:dyDescent="0.25">
      <c r="A1785" s="3" t="s">
        <v>977</v>
      </c>
      <c r="B1785" s="3" t="s">
        <v>978</v>
      </c>
      <c r="C1785" s="3" t="s">
        <v>385</v>
      </c>
      <c r="D1785" s="3">
        <v>14.89</v>
      </c>
      <c r="E1785" s="3" t="s">
        <v>979</v>
      </c>
      <c r="F1785" s="3"/>
      <c r="G1785" s="3" t="s">
        <v>980</v>
      </c>
      <c r="H1785" s="3">
        <v>7331</v>
      </c>
      <c r="I1785" s="3" t="s">
        <v>981</v>
      </c>
      <c r="J1785" s="4" t="s">
        <v>177</v>
      </c>
      <c r="K1785" s="8" t="s">
        <v>7208</v>
      </c>
    </row>
    <row r="1786" spans="1:11" x14ac:dyDescent="0.25">
      <c r="A1786" s="3" t="s">
        <v>1394</v>
      </c>
      <c r="B1786" s="3" t="s">
        <v>1395</v>
      </c>
      <c r="C1786" s="3" t="s">
        <v>12</v>
      </c>
      <c r="D1786" s="3">
        <v>14.95</v>
      </c>
      <c r="E1786" s="3" t="s">
        <v>1396</v>
      </c>
      <c r="F1786" s="3"/>
      <c r="G1786" s="3" t="s">
        <v>1397</v>
      </c>
      <c r="H1786" s="3">
        <v>17</v>
      </c>
      <c r="I1786" s="3" t="s">
        <v>1398</v>
      </c>
      <c r="J1786" s="4" t="s">
        <v>1399</v>
      </c>
      <c r="K1786" s="8" t="s">
        <v>7208</v>
      </c>
    </row>
    <row r="1787" spans="1:11" x14ac:dyDescent="0.25">
      <c r="A1787" s="3" t="s">
        <v>3658</v>
      </c>
      <c r="B1787" s="3" t="s">
        <v>3659</v>
      </c>
      <c r="C1787" s="3" t="s">
        <v>510</v>
      </c>
      <c r="D1787" s="3">
        <v>14.95</v>
      </c>
      <c r="E1787" s="3" t="s">
        <v>1396</v>
      </c>
      <c r="F1787" s="3"/>
      <c r="G1787" s="3" t="s">
        <v>39</v>
      </c>
      <c r="H1787" s="3"/>
      <c r="I1787" s="3" t="s">
        <v>39</v>
      </c>
      <c r="J1787" s="4" t="s">
        <v>3660</v>
      </c>
      <c r="K1787" s="8" t="s">
        <v>7208</v>
      </c>
    </row>
    <row r="1788" spans="1:11" x14ac:dyDescent="0.25">
      <c r="A1788" s="11" t="s">
        <v>2448</v>
      </c>
      <c r="B1788" s="11" t="s">
        <v>6247</v>
      </c>
      <c r="C1788" s="11" t="s">
        <v>55</v>
      </c>
      <c r="D1788" s="11">
        <v>14.98</v>
      </c>
      <c r="E1788" s="11" t="s">
        <v>6248</v>
      </c>
      <c r="F1788" s="11"/>
      <c r="G1788" s="11" t="s">
        <v>6249</v>
      </c>
      <c r="H1788" s="11">
        <v>206</v>
      </c>
      <c r="I1788" s="11" t="s">
        <v>6250</v>
      </c>
      <c r="J1788" s="12" t="s">
        <v>4274</v>
      </c>
      <c r="K1788" s="13" t="s">
        <v>7209</v>
      </c>
    </row>
    <row r="1789" spans="1:11" x14ac:dyDescent="0.25">
      <c r="A1789" s="11" t="s">
        <v>1829</v>
      </c>
      <c r="B1789" s="11" t="s">
        <v>5581</v>
      </c>
      <c r="C1789" s="11" t="s">
        <v>12</v>
      </c>
      <c r="D1789" s="11">
        <v>140</v>
      </c>
      <c r="E1789" s="11" t="s">
        <v>2527</v>
      </c>
      <c r="F1789" s="11"/>
      <c r="G1789" s="11" t="s">
        <v>2053</v>
      </c>
      <c r="H1789" s="11">
        <v>2</v>
      </c>
      <c r="I1789" s="11" t="s">
        <v>39</v>
      </c>
      <c r="J1789" s="12" t="s">
        <v>2574</v>
      </c>
      <c r="K1789" s="13" t="s">
        <v>7209</v>
      </c>
    </row>
    <row r="1790" spans="1:11" x14ac:dyDescent="0.25">
      <c r="A1790" s="1" t="s">
        <v>2525</v>
      </c>
      <c r="B1790" s="1" t="s">
        <v>2526</v>
      </c>
      <c r="C1790" s="1" t="s">
        <v>510</v>
      </c>
      <c r="D1790" s="1">
        <v>140</v>
      </c>
      <c r="E1790" s="1" t="s">
        <v>2527</v>
      </c>
      <c r="F1790" s="1"/>
      <c r="G1790" s="1" t="s">
        <v>39</v>
      </c>
      <c r="H1790" s="1"/>
      <c r="I1790" s="1" t="s">
        <v>39</v>
      </c>
      <c r="J1790" s="2" t="s">
        <v>285</v>
      </c>
      <c r="K1790" s="8" t="s">
        <v>7208</v>
      </c>
    </row>
    <row r="1791" spans="1:11" x14ac:dyDescent="0.25">
      <c r="A1791" s="1" t="s">
        <v>857</v>
      </c>
      <c r="B1791" s="1" t="s">
        <v>1595</v>
      </c>
      <c r="C1791" s="1" t="s">
        <v>12</v>
      </c>
      <c r="D1791" s="1">
        <v>15.88</v>
      </c>
      <c r="E1791" s="1" t="s">
        <v>1596</v>
      </c>
      <c r="F1791" s="1"/>
      <c r="G1791" s="1" t="s">
        <v>1597</v>
      </c>
      <c r="H1791" s="1">
        <v>103</v>
      </c>
      <c r="I1791" s="1" t="s">
        <v>1598</v>
      </c>
      <c r="J1791" s="2" t="s">
        <v>230</v>
      </c>
      <c r="K1791" s="8" t="s">
        <v>7208</v>
      </c>
    </row>
    <row r="1792" spans="1:11" x14ac:dyDescent="0.25">
      <c r="A1792" s="1" t="s">
        <v>77</v>
      </c>
      <c r="B1792" s="1" t="s">
        <v>2826</v>
      </c>
      <c r="C1792" s="1" t="s">
        <v>12</v>
      </c>
      <c r="D1792" s="1">
        <v>15.99</v>
      </c>
      <c r="E1792" s="1" t="s">
        <v>1129</v>
      </c>
      <c r="F1792" s="1"/>
      <c r="G1792" s="1" t="s">
        <v>2827</v>
      </c>
      <c r="H1792" s="1">
        <v>154</v>
      </c>
      <c r="I1792" s="1" t="s">
        <v>2828</v>
      </c>
      <c r="J1792" s="2" t="s">
        <v>2829</v>
      </c>
      <c r="K1792" s="8" t="s">
        <v>7208</v>
      </c>
    </row>
    <row r="1793" spans="1:11" x14ac:dyDescent="0.25">
      <c r="A1793" s="9" t="s">
        <v>77</v>
      </c>
      <c r="B1793" s="9" t="s">
        <v>6285</v>
      </c>
      <c r="C1793" s="9" t="s">
        <v>6286</v>
      </c>
      <c r="D1793" s="9">
        <v>15.99</v>
      </c>
      <c r="E1793" s="9" t="s">
        <v>1129</v>
      </c>
      <c r="F1793" s="9"/>
      <c r="G1793" s="9" t="s">
        <v>6287</v>
      </c>
      <c r="H1793" s="9">
        <v>196</v>
      </c>
      <c r="I1793" s="9" t="s">
        <v>2828</v>
      </c>
      <c r="J1793" s="10" t="s">
        <v>2829</v>
      </c>
      <c r="K1793" s="13" t="s">
        <v>7209</v>
      </c>
    </row>
    <row r="1794" spans="1:11" x14ac:dyDescent="0.25">
      <c r="A1794" s="3" t="s">
        <v>3499</v>
      </c>
      <c r="B1794" s="3" t="s">
        <v>3500</v>
      </c>
      <c r="C1794" s="3" t="s">
        <v>12</v>
      </c>
      <c r="D1794" s="3">
        <v>150</v>
      </c>
      <c r="E1794" s="3" t="s">
        <v>2325</v>
      </c>
      <c r="F1794" s="3"/>
      <c r="G1794" s="3" t="s">
        <v>3501</v>
      </c>
      <c r="H1794" s="3">
        <v>62</v>
      </c>
      <c r="I1794" s="3" t="s">
        <v>3502</v>
      </c>
      <c r="J1794" s="4" t="s">
        <v>64</v>
      </c>
      <c r="K1794" s="8" t="s">
        <v>7208</v>
      </c>
    </row>
    <row r="1795" spans="1:11" x14ac:dyDescent="0.25">
      <c r="A1795" s="9" t="s">
        <v>65</v>
      </c>
      <c r="B1795" s="9" t="s">
        <v>3928</v>
      </c>
      <c r="C1795" s="9" t="s">
        <v>657</v>
      </c>
      <c r="D1795" s="9">
        <v>16.91</v>
      </c>
      <c r="E1795" s="9" t="s">
        <v>3929</v>
      </c>
      <c r="F1795" s="9"/>
      <c r="G1795" s="9" t="s">
        <v>3930</v>
      </c>
      <c r="H1795" s="9">
        <v>156</v>
      </c>
      <c r="I1795" s="9" t="s">
        <v>3931</v>
      </c>
      <c r="J1795" s="10" t="s">
        <v>661</v>
      </c>
      <c r="K1795" s="13" t="s">
        <v>7209</v>
      </c>
    </row>
    <row r="1796" spans="1:11" x14ac:dyDescent="0.25">
      <c r="A1796" s="11" t="s">
        <v>6803</v>
      </c>
      <c r="B1796" s="11" t="s">
        <v>6804</v>
      </c>
      <c r="C1796" s="11" t="s">
        <v>55</v>
      </c>
      <c r="D1796" s="11">
        <v>16.989999999999998</v>
      </c>
      <c r="E1796" s="11" t="s">
        <v>2764</v>
      </c>
      <c r="F1796" s="11"/>
      <c r="G1796" s="11" t="s">
        <v>3849</v>
      </c>
      <c r="H1796" s="11">
        <v>3</v>
      </c>
      <c r="I1796" s="11" t="s">
        <v>6805</v>
      </c>
      <c r="J1796" s="12" t="s">
        <v>6806</v>
      </c>
      <c r="K1796" s="13" t="s">
        <v>7209</v>
      </c>
    </row>
    <row r="1797" spans="1:11" x14ac:dyDescent="0.25">
      <c r="A1797" s="11" t="s">
        <v>1891</v>
      </c>
      <c r="B1797" s="11" t="s">
        <v>5072</v>
      </c>
      <c r="C1797" s="11" t="s">
        <v>12</v>
      </c>
      <c r="D1797" s="11">
        <v>160.91</v>
      </c>
      <c r="E1797" s="11" t="s">
        <v>5073</v>
      </c>
      <c r="F1797" s="11"/>
      <c r="G1797" s="11" t="s">
        <v>5074</v>
      </c>
      <c r="H1797" s="11">
        <v>386</v>
      </c>
      <c r="I1797" s="11" t="s">
        <v>5075</v>
      </c>
      <c r="J1797" s="12" t="s">
        <v>177</v>
      </c>
      <c r="K1797" s="13" t="s">
        <v>7209</v>
      </c>
    </row>
    <row r="1798" spans="1:11" x14ac:dyDescent="0.25">
      <c r="A1798" s="11" t="s">
        <v>3583</v>
      </c>
      <c r="B1798" s="11" t="s">
        <v>5304</v>
      </c>
      <c r="C1798" s="11" t="s">
        <v>12</v>
      </c>
      <c r="D1798" s="11">
        <v>169</v>
      </c>
      <c r="E1798" s="11" t="s">
        <v>5305</v>
      </c>
      <c r="F1798" s="11"/>
      <c r="G1798" s="11" t="s">
        <v>39</v>
      </c>
      <c r="H1798" s="11"/>
      <c r="I1798" s="11" t="s">
        <v>39</v>
      </c>
      <c r="J1798" s="12" t="s">
        <v>5306</v>
      </c>
      <c r="K1798" s="13" t="s">
        <v>7209</v>
      </c>
    </row>
    <row r="1799" spans="1:11" x14ac:dyDescent="0.25">
      <c r="A1799" s="3" t="s">
        <v>610</v>
      </c>
      <c r="B1799" s="3" t="s">
        <v>3309</v>
      </c>
      <c r="C1799" s="3" t="s">
        <v>3310</v>
      </c>
      <c r="D1799" s="3">
        <v>17</v>
      </c>
      <c r="E1799" s="3" t="s">
        <v>1650</v>
      </c>
      <c r="F1799" s="3"/>
      <c r="G1799" s="3" t="s">
        <v>39</v>
      </c>
      <c r="H1799" s="3"/>
      <c r="I1799" s="3" t="s">
        <v>39</v>
      </c>
      <c r="J1799" s="4" t="s">
        <v>96</v>
      </c>
      <c r="K1799" s="8" t="s">
        <v>7208</v>
      </c>
    </row>
    <row r="1800" spans="1:11" x14ac:dyDescent="0.25">
      <c r="A1800" s="9" t="s">
        <v>626</v>
      </c>
      <c r="B1800" s="9" t="s">
        <v>6939</v>
      </c>
      <c r="C1800" s="9" t="s">
        <v>385</v>
      </c>
      <c r="D1800" s="9">
        <v>17.170000000000002</v>
      </c>
      <c r="E1800" s="9" t="s">
        <v>6940</v>
      </c>
      <c r="F1800" s="9"/>
      <c r="G1800" s="9" t="s">
        <v>1703</v>
      </c>
      <c r="H1800" s="9">
        <v>4</v>
      </c>
      <c r="I1800" s="9" t="s">
        <v>6941</v>
      </c>
      <c r="J1800" s="10" t="s">
        <v>2624</v>
      </c>
      <c r="K1800" s="13" t="s">
        <v>7209</v>
      </c>
    </row>
    <row r="1801" spans="1:11" x14ac:dyDescent="0.25">
      <c r="A1801" s="9" t="s">
        <v>2528</v>
      </c>
      <c r="B1801" s="9" t="s">
        <v>6384</v>
      </c>
      <c r="C1801" s="9" t="s">
        <v>2528</v>
      </c>
      <c r="D1801" s="9">
        <v>17.95</v>
      </c>
      <c r="E1801" s="9" t="s">
        <v>6385</v>
      </c>
      <c r="F1801" s="9"/>
      <c r="G1801" s="9" t="s">
        <v>1703</v>
      </c>
      <c r="H1801" s="9">
        <v>4</v>
      </c>
      <c r="I1801" s="9" t="s">
        <v>6386</v>
      </c>
      <c r="J1801" s="10" t="s">
        <v>6387</v>
      </c>
      <c r="K1801" s="13" t="s">
        <v>7209</v>
      </c>
    </row>
    <row r="1802" spans="1:11" x14ac:dyDescent="0.25">
      <c r="A1802" s="9" t="s">
        <v>1944</v>
      </c>
      <c r="B1802" s="9" t="s">
        <v>6141</v>
      </c>
      <c r="C1802" s="9" t="s">
        <v>385</v>
      </c>
      <c r="D1802" s="9">
        <v>17.98</v>
      </c>
      <c r="E1802" s="9" t="s">
        <v>5141</v>
      </c>
      <c r="F1802" s="9"/>
      <c r="G1802" s="9" t="s">
        <v>6142</v>
      </c>
      <c r="H1802" s="9">
        <v>150</v>
      </c>
      <c r="I1802" s="9" t="s">
        <v>6143</v>
      </c>
      <c r="J1802" s="10" t="s">
        <v>96</v>
      </c>
      <c r="K1802" s="13" t="s">
        <v>7209</v>
      </c>
    </row>
    <row r="1803" spans="1:11" x14ac:dyDescent="0.25">
      <c r="A1803" s="9" t="s">
        <v>71</v>
      </c>
      <c r="B1803" s="9" t="s">
        <v>6735</v>
      </c>
      <c r="C1803" s="9" t="s">
        <v>55</v>
      </c>
      <c r="D1803" s="9">
        <v>178.99</v>
      </c>
      <c r="E1803" s="9" t="s">
        <v>6736</v>
      </c>
      <c r="F1803" s="9"/>
      <c r="G1803" s="9" t="s">
        <v>6737</v>
      </c>
      <c r="H1803" s="9">
        <v>77</v>
      </c>
      <c r="I1803" s="9" t="s">
        <v>6738</v>
      </c>
      <c r="J1803" s="10" t="s">
        <v>693</v>
      </c>
      <c r="K1803" s="13" t="s">
        <v>7209</v>
      </c>
    </row>
    <row r="1804" spans="1:11" x14ac:dyDescent="0.25">
      <c r="A1804" s="1" t="s">
        <v>626</v>
      </c>
      <c r="B1804" s="1" t="s">
        <v>2620</v>
      </c>
      <c r="C1804" s="1" t="s">
        <v>2621</v>
      </c>
      <c r="D1804" s="1">
        <v>18.87</v>
      </c>
      <c r="E1804" s="1" t="s">
        <v>2622</v>
      </c>
      <c r="F1804" s="1"/>
      <c r="G1804" s="1" t="s">
        <v>2014</v>
      </c>
      <c r="H1804" s="1">
        <v>1</v>
      </c>
      <c r="I1804" s="1" t="s">
        <v>2623</v>
      </c>
      <c r="J1804" s="2" t="s">
        <v>2624</v>
      </c>
      <c r="K1804" s="8" t="s">
        <v>7208</v>
      </c>
    </row>
    <row r="1805" spans="1:11" x14ac:dyDescent="0.25">
      <c r="A1805" s="11" t="s">
        <v>3998</v>
      </c>
      <c r="B1805" s="11" t="s">
        <v>5761</v>
      </c>
      <c r="C1805" s="11" t="s">
        <v>55</v>
      </c>
      <c r="D1805" s="11">
        <v>18.96</v>
      </c>
      <c r="E1805" s="11" t="s">
        <v>5762</v>
      </c>
      <c r="F1805" s="11"/>
      <c r="G1805" s="11" t="s">
        <v>5763</v>
      </c>
      <c r="H1805" s="11">
        <v>1034</v>
      </c>
      <c r="I1805" s="11" t="s">
        <v>5764</v>
      </c>
      <c r="J1805" s="12" t="s">
        <v>230</v>
      </c>
      <c r="K1805" s="13" t="s">
        <v>7209</v>
      </c>
    </row>
    <row r="1806" spans="1:11" x14ac:dyDescent="0.25">
      <c r="A1806" s="1" t="s">
        <v>2364</v>
      </c>
      <c r="B1806" s="1" t="s">
        <v>2365</v>
      </c>
      <c r="C1806" s="1" t="s">
        <v>510</v>
      </c>
      <c r="D1806" s="1">
        <v>18.989999999999998</v>
      </c>
      <c r="E1806" s="1" t="s">
        <v>2366</v>
      </c>
      <c r="F1806" s="1"/>
      <c r="G1806" s="1" t="s">
        <v>2053</v>
      </c>
      <c r="H1806" s="1">
        <v>2</v>
      </c>
      <c r="I1806" s="1" t="s">
        <v>39</v>
      </c>
      <c r="J1806" s="2" t="s">
        <v>318</v>
      </c>
      <c r="K1806" s="8" t="s">
        <v>7208</v>
      </c>
    </row>
    <row r="1807" spans="1:11" x14ac:dyDescent="0.25">
      <c r="A1807" s="9" t="s">
        <v>5068</v>
      </c>
      <c r="B1807" s="9" t="s">
        <v>5069</v>
      </c>
      <c r="C1807" s="9" t="s">
        <v>510</v>
      </c>
      <c r="D1807" s="9">
        <v>180</v>
      </c>
      <c r="E1807" s="9" t="s">
        <v>5070</v>
      </c>
      <c r="F1807" s="9"/>
      <c r="G1807" s="9" t="s">
        <v>667</v>
      </c>
      <c r="H1807" s="9">
        <v>9</v>
      </c>
      <c r="I1807" s="9" t="s">
        <v>5071</v>
      </c>
      <c r="J1807" s="10" t="s">
        <v>2417</v>
      </c>
      <c r="K1807" s="13" t="s">
        <v>7209</v>
      </c>
    </row>
    <row r="1808" spans="1:11" x14ac:dyDescent="0.25">
      <c r="A1808" s="9" t="s">
        <v>1891</v>
      </c>
      <c r="B1808" s="9" t="s">
        <v>6815</v>
      </c>
      <c r="C1808" s="9" t="s">
        <v>12</v>
      </c>
      <c r="D1808" s="9">
        <v>180.17</v>
      </c>
      <c r="E1808" s="9" t="s">
        <v>6816</v>
      </c>
      <c r="F1808" s="9"/>
      <c r="G1808" s="9" t="s">
        <v>6817</v>
      </c>
      <c r="H1808" s="9">
        <v>327</v>
      </c>
      <c r="I1808" s="9" t="s">
        <v>877</v>
      </c>
      <c r="J1808" s="10" t="s">
        <v>177</v>
      </c>
      <c r="K1808" s="13" t="s">
        <v>7209</v>
      </c>
    </row>
    <row r="1809" spans="1:11" x14ac:dyDescent="0.25">
      <c r="A1809" s="9" t="s">
        <v>1891</v>
      </c>
      <c r="B1809" s="9" t="s">
        <v>6684</v>
      </c>
      <c r="C1809" s="9" t="s">
        <v>12</v>
      </c>
      <c r="D1809" s="9">
        <v>188.3</v>
      </c>
      <c r="E1809" s="9" t="s">
        <v>6685</v>
      </c>
      <c r="F1809" s="9"/>
      <c r="G1809" s="9" t="s">
        <v>6686</v>
      </c>
      <c r="H1809" s="9">
        <v>266</v>
      </c>
      <c r="I1809" s="9" t="s">
        <v>5089</v>
      </c>
      <c r="J1809" s="10" t="s">
        <v>177</v>
      </c>
      <c r="K1809" s="13" t="s">
        <v>7209</v>
      </c>
    </row>
    <row r="1810" spans="1:11" x14ac:dyDescent="0.25">
      <c r="A1810" s="11" t="s">
        <v>426</v>
      </c>
      <c r="B1810" s="11" t="s">
        <v>4044</v>
      </c>
      <c r="C1810" s="11" t="s">
        <v>657</v>
      </c>
      <c r="D1810" s="11">
        <v>19.73</v>
      </c>
      <c r="E1810" s="11" t="s">
        <v>4045</v>
      </c>
      <c r="F1810" s="11"/>
      <c r="G1810" s="11" t="s">
        <v>4046</v>
      </c>
      <c r="H1810" s="11">
        <v>55</v>
      </c>
      <c r="I1810" s="11" t="s">
        <v>4047</v>
      </c>
      <c r="J1810" s="12" t="s">
        <v>661</v>
      </c>
      <c r="K1810" s="13" t="s">
        <v>7209</v>
      </c>
    </row>
    <row r="1811" spans="1:11" x14ac:dyDescent="0.25">
      <c r="A1811" s="1" t="s">
        <v>1818</v>
      </c>
      <c r="B1811" s="1" t="s">
        <v>2290</v>
      </c>
      <c r="C1811" s="1" t="s">
        <v>12</v>
      </c>
      <c r="D1811" s="1">
        <v>19.899999999999999</v>
      </c>
      <c r="E1811" s="1" t="s">
        <v>2291</v>
      </c>
      <c r="F1811" s="1"/>
      <c r="G1811" s="1" t="s">
        <v>2292</v>
      </c>
      <c r="H1811" s="1">
        <v>41</v>
      </c>
      <c r="I1811" s="1" t="s">
        <v>2293</v>
      </c>
      <c r="J1811" s="2" t="s">
        <v>70</v>
      </c>
      <c r="K1811" s="8" t="s">
        <v>7208</v>
      </c>
    </row>
    <row r="1812" spans="1:11" x14ac:dyDescent="0.25">
      <c r="A1812" s="9" t="s">
        <v>3482</v>
      </c>
      <c r="B1812" s="9" t="s">
        <v>6985</v>
      </c>
      <c r="C1812" s="9" t="s">
        <v>510</v>
      </c>
      <c r="D1812" s="9">
        <v>19.899999999999999</v>
      </c>
      <c r="E1812" s="9" t="s">
        <v>2291</v>
      </c>
      <c r="F1812" s="9"/>
      <c r="G1812" s="9" t="s">
        <v>6986</v>
      </c>
      <c r="H1812" s="9">
        <v>331</v>
      </c>
      <c r="I1812" s="9" t="s">
        <v>6987</v>
      </c>
      <c r="J1812" s="10" t="s">
        <v>6988</v>
      </c>
      <c r="K1812" s="13" t="s">
        <v>7209</v>
      </c>
    </row>
    <row r="1813" spans="1:11" x14ac:dyDescent="0.25">
      <c r="A1813" s="1" t="s">
        <v>162</v>
      </c>
      <c r="B1813" s="1" t="s">
        <v>2298</v>
      </c>
      <c r="C1813" s="1" t="s">
        <v>12</v>
      </c>
      <c r="D1813" s="1">
        <v>19.95</v>
      </c>
      <c r="E1813" s="1" t="s">
        <v>2299</v>
      </c>
      <c r="F1813" s="1"/>
      <c r="G1813" s="1" t="s">
        <v>1743</v>
      </c>
      <c r="H1813" s="1">
        <v>5</v>
      </c>
      <c r="I1813" s="1" t="s">
        <v>39</v>
      </c>
      <c r="J1813" s="2" t="s">
        <v>2300</v>
      </c>
      <c r="K1813" s="8" t="s">
        <v>7208</v>
      </c>
    </row>
    <row r="1814" spans="1:11" x14ac:dyDescent="0.25">
      <c r="A1814" s="3" t="s">
        <v>2086</v>
      </c>
      <c r="B1814" s="3" t="s">
        <v>2653</v>
      </c>
      <c r="C1814" s="3" t="s">
        <v>12</v>
      </c>
      <c r="D1814" s="3">
        <v>19.95</v>
      </c>
      <c r="E1814" s="3" t="s">
        <v>2299</v>
      </c>
      <c r="F1814" s="3"/>
      <c r="G1814" s="3" t="s">
        <v>2654</v>
      </c>
      <c r="H1814" s="3">
        <v>915</v>
      </c>
      <c r="I1814" s="3" t="s">
        <v>2655</v>
      </c>
      <c r="J1814" s="4" t="s">
        <v>986</v>
      </c>
      <c r="K1814" s="8" t="s">
        <v>7208</v>
      </c>
    </row>
    <row r="1815" spans="1:11" x14ac:dyDescent="0.25">
      <c r="A1815" s="1" t="s">
        <v>117</v>
      </c>
      <c r="B1815" s="1" t="s">
        <v>1612</v>
      </c>
      <c r="C1815" s="1" t="s">
        <v>55</v>
      </c>
      <c r="D1815" s="1">
        <v>20</v>
      </c>
      <c r="E1815" s="1" t="s">
        <v>1577</v>
      </c>
      <c r="F1815" s="1"/>
      <c r="G1815" s="1" t="s">
        <v>1613</v>
      </c>
      <c r="H1815" s="1">
        <v>26</v>
      </c>
      <c r="I1815" s="1" t="s">
        <v>1614</v>
      </c>
      <c r="J1815" s="2" t="s">
        <v>1615</v>
      </c>
      <c r="K1815" s="8" t="s">
        <v>7208</v>
      </c>
    </row>
    <row r="1816" spans="1:11" x14ac:dyDescent="0.25">
      <c r="A1816" s="9" t="s">
        <v>6438</v>
      </c>
      <c r="B1816" s="9" t="s">
        <v>7170</v>
      </c>
      <c r="C1816" s="9" t="s">
        <v>385</v>
      </c>
      <c r="D1816" s="9">
        <v>20.48</v>
      </c>
      <c r="E1816" s="9" t="s">
        <v>1016</v>
      </c>
      <c r="F1816" s="9"/>
      <c r="G1816" s="9" t="s">
        <v>7171</v>
      </c>
      <c r="H1816" s="9">
        <v>2624</v>
      </c>
      <c r="I1816" s="9" t="s">
        <v>7172</v>
      </c>
      <c r="J1816" s="10" t="s">
        <v>177</v>
      </c>
      <c r="K1816" s="13" t="s">
        <v>7209</v>
      </c>
    </row>
    <row r="1817" spans="1:11" x14ac:dyDescent="0.25">
      <c r="A1817" s="3" t="s">
        <v>968</v>
      </c>
      <c r="B1817" s="3" t="s">
        <v>2183</v>
      </c>
      <c r="C1817" s="3" t="s">
        <v>55</v>
      </c>
      <c r="D1817" s="3">
        <v>20.67</v>
      </c>
      <c r="E1817" s="3" t="s">
        <v>2184</v>
      </c>
      <c r="F1817" s="3"/>
      <c r="G1817" s="3" t="s">
        <v>2185</v>
      </c>
      <c r="H1817" s="3">
        <v>5628</v>
      </c>
      <c r="I1817" s="3" t="s">
        <v>2186</v>
      </c>
      <c r="J1817" s="4" t="s">
        <v>177</v>
      </c>
      <c r="K1817" s="8" t="s">
        <v>7208</v>
      </c>
    </row>
    <row r="1818" spans="1:11" x14ac:dyDescent="0.25">
      <c r="A1818" s="3" t="s">
        <v>2115</v>
      </c>
      <c r="B1818" s="3" t="s">
        <v>3506</v>
      </c>
      <c r="C1818" s="3" t="s">
        <v>363</v>
      </c>
      <c r="D1818" s="3">
        <v>20.93</v>
      </c>
      <c r="E1818" s="3" t="s">
        <v>3507</v>
      </c>
      <c r="F1818" s="3"/>
      <c r="G1818" s="3" t="s">
        <v>3508</v>
      </c>
      <c r="H1818" s="3">
        <v>243</v>
      </c>
      <c r="I1818" s="3" t="s">
        <v>3509</v>
      </c>
      <c r="J1818" s="4" t="s">
        <v>230</v>
      </c>
      <c r="K1818" s="8" t="s">
        <v>7208</v>
      </c>
    </row>
    <row r="1819" spans="1:11" x14ac:dyDescent="0.25">
      <c r="A1819" s="3" t="s">
        <v>478</v>
      </c>
      <c r="B1819" s="3" t="s">
        <v>479</v>
      </c>
      <c r="C1819" s="3" t="s">
        <v>12</v>
      </c>
      <c r="D1819" s="3">
        <v>20.93</v>
      </c>
      <c r="E1819" s="3" t="s">
        <v>480</v>
      </c>
      <c r="F1819" s="3"/>
      <c r="G1819" s="3" t="s">
        <v>481</v>
      </c>
      <c r="H1819" s="3">
        <v>1484</v>
      </c>
      <c r="I1819" s="3" t="s">
        <v>482</v>
      </c>
      <c r="J1819" s="4" t="s">
        <v>177</v>
      </c>
      <c r="K1819" s="8" t="s">
        <v>7208</v>
      </c>
    </row>
    <row r="1820" spans="1:11" x14ac:dyDescent="0.25">
      <c r="A1820" s="3" t="s">
        <v>3875</v>
      </c>
      <c r="B1820" s="3" t="s">
        <v>3876</v>
      </c>
      <c r="C1820" s="3" t="s">
        <v>510</v>
      </c>
      <c r="D1820" s="3">
        <v>22.09</v>
      </c>
      <c r="E1820" s="3" t="s">
        <v>1024</v>
      </c>
      <c r="F1820" s="3"/>
      <c r="G1820" s="3" t="s">
        <v>2292</v>
      </c>
      <c r="H1820" s="3">
        <v>41</v>
      </c>
      <c r="I1820" s="3" t="s">
        <v>3877</v>
      </c>
      <c r="J1820" s="4" t="s">
        <v>3878</v>
      </c>
      <c r="K1820" s="8" t="s">
        <v>7208</v>
      </c>
    </row>
    <row r="1821" spans="1:11" x14ac:dyDescent="0.25">
      <c r="A1821" s="3" t="s">
        <v>916</v>
      </c>
      <c r="B1821" s="3" t="s">
        <v>3653</v>
      </c>
      <c r="C1821" s="3" t="s">
        <v>12</v>
      </c>
      <c r="D1821" s="3">
        <v>22.9</v>
      </c>
      <c r="E1821" s="3" t="s">
        <v>180</v>
      </c>
      <c r="F1821" s="3"/>
      <c r="G1821" s="3" t="s">
        <v>3654</v>
      </c>
      <c r="H1821" s="3">
        <v>3510</v>
      </c>
      <c r="I1821" s="3" t="s">
        <v>3655</v>
      </c>
      <c r="J1821" s="4" t="s">
        <v>177</v>
      </c>
      <c r="K1821" s="8" t="s">
        <v>7208</v>
      </c>
    </row>
    <row r="1822" spans="1:11" x14ac:dyDescent="0.25">
      <c r="A1822" s="11" t="s">
        <v>5883</v>
      </c>
      <c r="B1822" s="11" t="s">
        <v>5888</v>
      </c>
      <c r="C1822" s="11" t="s">
        <v>55</v>
      </c>
      <c r="D1822" s="11">
        <v>22.99</v>
      </c>
      <c r="E1822" s="11" t="s">
        <v>207</v>
      </c>
      <c r="F1822" s="11"/>
      <c r="G1822" s="11" t="s">
        <v>3046</v>
      </c>
      <c r="H1822" s="11">
        <v>12</v>
      </c>
      <c r="I1822" s="11" t="s">
        <v>5889</v>
      </c>
      <c r="J1822" s="12" t="s">
        <v>70</v>
      </c>
      <c r="K1822" s="13" t="s">
        <v>7209</v>
      </c>
    </row>
    <row r="1823" spans="1:11" x14ac:dyDescent="0.25">
      <c r="A1823" s="1" t="s">
        <v>508</v>
      </c>
      <c r="B1823" s="1" t="s">
        <v>2106</v>
      </c>
      <c r="C1823" s="1" t="s">
        <v>1280</v>
      </c>
      <c r="D1823" s="1">
        <v>23</v>
      </c>
      <c r="E1823" s="1" t="s">
        <v>2107</v>
      </c>
      <c r="F1823" s="1"/>
      <c r="G1823" s="1" t="s">
        <v>2108</v>
      </c>
      <c r="H1823" s="1">
        <v>102</v>
      </c>
      <c r="I1823" s="1" t="s">
        <v>2109</v>
      </c>
      <c r="J1823" s="2" t="s">
        <v>96</v>
      </c>
      <c r="K1823" s="8" t="s">
        <v>7208</v>
      </c>
    </row>
    <row r="1824" spans="1:11" x14ac:dyDescent="0.25">
      <c r="A1824" s="11" t="s">
        <v>4770</v>
      </c>
      <c r="B1824" s="11" t="s">
        <v>4963</v>
      </c>
      <c r="C1824" s="11" t="s">
        <v>657</v>
      </c>
      <c r="D1824" s="11">
        <v>23.49</v>
      </c>
      <c r="E1824" s="11" t="s">
        <v>4845</v>
      </c>
      <c r="F1824" s="11"/>
      <c r="G1824" s="11" t="s">
        <v>4964</v>
      </c>
      <c r="H1824" s="11">
        <v>29</v>
      </c>
      <c r="I1824" s="11" t="s">
        <v>4965</v>
      </c>
      <c r="J1824" s="12" t="s">
        <v>661</v>
      </c>
      <c r="K1824" s="13" t="s">
        <v>7209</v>
      </c>
    </row>
    <row r="1825" spans="1:11" x14ac:dyDescent="0.25">
      <c r="A1825" s="9" t="s">
        <v>540</v>
      </c>
      <c r="B1825" s="9" t="s">
        <v>4193</v>
      </c>
      <c r="C1825" s="9" t="s">
        <v>55</v>
      </c>
      <c r="D1825" s="9">
        <v>23.56</v>
      </c>
      <c r="E1825" s="9" t="s">
        <v>4194</v>
      </c>
      <c r="F1825" s="9"/>
      <c r="G1825" s="9" t="s">
        <v>4195</v>
      </c>
      <c r="H1825" s="9">
        <v>24048</v>
      </c>
      <c r="I1825" s="9" t="s">
        <v>4196</v>
      </c>
      <c r="J1825" s="10" t="s">
        <v>230</v>
      </c>
      <c r="K1825" s="13" t="s">
        <v>7209</v>
      </c>
    </row>
    <row r="1826" spans="1:11" x14ac:dyDescent="0.25">
      <c r="A1826" s="1" t="s">
        <v>540</v>
      </c>
      <c r="B1826" s="1" t="s">
        <v>541</v>
      </c>
      <c r="C1826" s="1" t="s">
        <v>12</v>
      </c>
      <c r="D1826" s="1">
        <v>23.88</v>
      </c>
      <c r="E1826" s="1" t="s">
        <v>542</v>
      </c>
      <c r="F1826" s="1"/>
      <c r="G1826" s="1" t="s">
        <v>543</v>
      </c>
      <c r="H1826" s="1">
        <v>5587</v>
      </c>
      <c r="I1826" s="1" t="s">
        <v>544</v>
      </c>
      <c r="J1826" s="2" t="s">
        <v>177</v>
      </c>
      <c r="K1826" s="8" t="s">
        <v>7208</v>
      </c>
    </row>
    <row r="1827" spans="1:11" x14ac:dyDescent="0.25">
      <c r="A1827" s="11" t="s">
        <v>540</v>
      </c>
      <c r="B1827" s="11" t="s">
        <v>4212</v>
      </c>
      <c r="C1827" s="11" t="s">
        <v>39</v>
      </c>
      <c r="D1827" s="11">
        <v>23.89</v>
      </c>
      <c r="E1827" s="11" t="s">
        <v>3426</v>
      </c>
      <c r="F1827" s="11"/>
      <c r="G1827" s="11" t="s">
        <v>4213</v>
      </c>
      <c r="H1827" s="11">
        <v>54052</v>
      </c>
      <c r="I1827" s="11" t="s">
        <v>4214</v>
      </c>
      <c r="J1827" s="12" t="s">
        <v>177</v>
      </c>
      <c r="K1827" s="13" t="s">
        <v>7209</v>
      </c>
    </row>
    <row r="1828" spans="1:11" x14ac:dyDescent="0.25">
      <c r="A1828" s="9" t="s">
        <v>1903</v>
      </c>
      <c r="B1828" s="9" t="s">
        <v>6543</v>
      </c>
      <c r="C1828" s="9" t="s">
        <v>385</v>
      </c>
      <c r="D1828" s="9">
        <v>23.95</v>
      </c>
      <c r="E1828" s="9" t="s">
        <v>3824</v>
      </c>
      <c r="F1828" s="9"/>
      <c r="G1828" s="9" t="s">
        <v>6544</v>
      </c>
      <c r="H1828" s="9">
        <v>78</v>
      </c>
      <c r="I1828" s="9" t="s">
        <v>6545</v>
      </c>
      <c r="J1828" s="10" t="s">
        <v>754</v>
      </c>
      <c r="K1828" s="13" t="s">
        <v>7209</v>
      </c>
    </row>
    <row r="1829" spans="1:11" x14ac:dyDescent="0.25">
      <c r="A1829" s="1" t="s">
        <v>1328</v>
      </c>
      <c r="B1829" s="1" t="s">
        <v>2983</v>
      </c>
      <c r="C1829" s="1" t="s">
        <v>55</v>
      </c>
      <c r="D1829" s="1">
        <v>24</v>
      </c>
      <c r="E1829" s="1" t="s">
        <v>2984</v>
      </c>
      <c r="F1829" s="1"/>
      <c r="G1829" s="1" t="s">
        <v>39</v>
      </c>
      <c r="H1829" s="1"/>
      <c r="I1829" s="1" t="s">
        <v>39</v>
      </c>
      <c r="J1829" s="2" t="s">
        <v>422</v>
      </c>
      <c r="K1829" s="8" t="s">
        <v>7208</v>
      </c>
    </row>
    <row r="1830" spans="1:11" x14ac:dyDescent="0.25">
      <c r="A1830" s="1" t="s">
        <v>467</v>
      </c>
      <c r="B1830" s="1" t="s">
        <v>2232</v>
      </c>
      <c r="C1830" s="1" t="s">
        <v>55</v>
      </c>
      <c r="D1830" s="1">
        <v>24.04</v>
      </c>
      <c r="E1830" s="1" t="s">
        <v>2233</v>
      </c>
      <c r="F1830" s="1"/>
      <c r="G1830" s="1" t="s">
        <v>2234</v>
      </c>
      <c r="H1830" s="1">
        <v>221</v>
      </c>
      <c r="I1830" s="1" t="s">
        <v>2235</v>
      </c>
      <c r="J1830" s="2" t="s">
        <v>177</v>
      </c>
      <c r="K1830" s="8" t="s">
        <v>7208</v>
      </c>
    </row>
    <row r="1831" spans="1:11" x14ac:dyDescent="0.25">
      <c r="A1831" s="9" t="s">
        <v>807</v>
      </c>
      <c r="B1831" s="9" t="s">
        <v>4160</v>
      </c>
      <c r="C1831" s="9" t="s">
        <v>657</v>
      </c>
      <c r="D1831" s="9">
        <v>24.43</v>
      </c>
      <c r="E1831" s="9" t="s">
        <v>4161</v>
      </c>
      <c r="F1831" s="9"/>
      <c r="G1831" s="9" t="s">
        <v>4162</v>
      </c>
      <c r="H1831" s="9">
        <v>110</v>
      </c>
      <c r="I1831" s="9" t="s">
        <v>4163</v>
      </c>
      <c r="J1831" s="10" t="s">
        <v>661</v>
      </c>
      <c r="K1831" s="13" t="s">
        <v>7209</v>
      </c>
    </row>
    <row r="1832" spans="1:11" x14ac:dyDescent="0.25">
      <c r="A1832" s="9" t="s">
        <v>3998</v>
      </c>
      <c r="B1832" s="9" t="s">
        <v>4172</v>
      </c>
      <c r="C1832" s="9" t="s">
        <v>55</v>
      </c>
      <c r="D1832" s="9">
        <v>24.45</v>
      </c>
      <c r="E1832" s="9" t="s">
        <v>4173</v>
      </c>
      <c r="F1832" s="9"/>
      <c r="G1832" s="9" t="s">
        <v>4174</v>
      </c>
      <c r="H1832" s="9">
        <v>1691</v>
      </c>
      <c r="I1832" s="9" t="s">
        <v>4175</v>
      </c>
      <c r="J1832" s="10" t="s">
        <v>230</v>
      </c>
      <c r="K1832" s="13" t="s">
        <v>7209</v>
      </c>
    </row>
    <row r="1833" spans="1:11" x14ac:dyDescent="0.25">
      <c r="A1833" s="3" t="s">
        <v>535</v>
      </c>
      <c r="B1833" s="3" t="s">
        <v>1048</v>
      </c>
      <c r="C1833" s="3" t="s">
        <v>55</v>
      </c>
      <c r="D1833" s="3">
        <v>24.51</v>
      </c>
      <c r="E1833" s="3" t="s">
        <v>1049</v>
      </c>
      <c r="F1833" s="3"/>
      <c r="G1833" s="3" t="s">
        <v>1050</v>
      </c>
      <c r="H1833" s="3">
        <v>601</v>
      </c>
      <c r="I1833" s="3" t="s">
        <v>1051</v>
      </c>
      <c r="J1833" s="4" t="s">
        <v>230</v>
      </c>
      <c r="K1833" s="8" t="s">
        <v>7208</v>
      </c>
    </row>
    <row r="1834" spans="1:11" x14ac:dyDescent="0.25">
      <c r="A1834" s="9" t="s">
        <v>1846</v>
      </c>
      <c r="B1834" s="9" t="s">
        <v>4128</v>
      </c>
      <c r="C1834" s="9" t="s">
        <v>55</v>
      </c>
      <c r="D1834" s="9">
        <v>24.7</v>
      </c>
      <c r="E1834" s="9" t="s">
        <v>4129</v>
      </c>
      <c r="F1834" s="9"/>
      <c r="G1834" s="9" t="s">
        <v>4130</v>
      </c>
      <c r="H1834" s="9">
        <v>12865</v>
      </c>
      <c r="I1834" s="9" t="s">
        <v>1066</v>
      </c>
      <c r="J1834" s="10" t="s">
        <v>230</v>
      </c>
      <c r="K1834" s="13" t="s">
        <v>7209</v>
      </c>
    </row>
    <row r="1835" spans="1:11" x14ac:dyDescent="0.25">
      <c r="A1835" s="11" t="s">
        <v>3482</v>
      </c>
      <c r="B1835" s="11" t="s">
        <v>6867</v>
      </c>
      <c r="C1835" s="11" t="s">
        <v>12</v>
      </c>
      <c r="D1835" s="11">
        <v>24.99</v>
      </c>
      <c r="E1835" s="11" t="s">
        <v>2789</v>
      </c>
      <c r="F1835" s="11"/>
      <c r="G1835" s="11" t="s">
        <v>2053</v>
      </c>
      <c r="H1835" s="11">
        <v>2</v>
      </c>
      <c r="I1835" s="11" t="s">
        <v>39</v>
      </c>
      <c r="J1835" s="12" t="s">
        <v>6868</v>
      </c>
      <c r="K1835" s="13" t="s">
        <v>7209</v>
      </c>
    </row>
    <row r="1836" spans="1:11" x14ac:dyDescent="0.25">
      <c r="A1836" s="1" t="s">
        <v>3871</v>
      </c>
      <c r="B1836" s="1" t="s">
        <v>3872</v>
      </c>
      <c r="C1836" s="1" t="s">
        <v>55</v>
      </c>
      <c r="D1836" s="1">
        <v>24.99</v>
      </c>
      <c r="E1836" s="1" t="s">
        <v>2789</v>
      </c>
      <c r="F1836" s="1"/>
      <c r="G1836" s="1" t="s">
        <v>3873</v>
      </c>
      <c r="H1836" s="1">
        <v>79</v>
      </c>
      <c r="I1836" s="1" t="s">
        <v>3874</v>
      </c>
      <c r="J1836" s="2" t="s">
        <v>661</v>
      </c>
      <c r="K1836" s="8" t="s">
        <v>7208</v>
      </c>
    </row>
    <row r="1837" spans="1:11" x14ac:dyDescent="0.25">
      <c r="A1837" s="9" t="s">
        <v>4473</v>
      </c>
      <c r="B1837" s="9" t="s">
        <v>5658</v>
      </c>
      <c r="C1837" s="9" t="s">
        <v>55</v>
      </c>
      <c r="D1837" s="9">
        <v>25.1</v>
      </c>
      <c r="E1837" s="9" t="s">
        <v>5659</v>
      </c>
      <c r="F1837" s="9"/>
      <c r="G1837" s="9" t="s">
        <v>5660</v>
      </c>
      <c r="H1837" s="9">
        <v>5076</v>
      </c>
      <c r="I1837" s="9" t="s">
        <v>5661</v>
      </c>
      <c r="J1837" s="10" t="s">
        <v>177</v>
      </c>
      <c r="K1837" s="13" t="s">
        <v>7209</v>
      </c>
    </row>
    <row r="1838" spans="1:11" x14ac:dyDescent="0.25">
      <c r="A1838" s="9" t="s">
        <v>178</v>
      </c>
      <c r="B1838" s="9" t="s">
        <v>5520</v>
      </c>
      <c r="C1838" s="9" t="s">
        <v>55</v>
      </c>
      <c r="D1838" s="9">
        <v>25.23</v>
      </c>
      <c r="E1838" s="9" t="s">
        <v>537</v>
      </c>
      <c r="F1838" s="9"/>
      <c r="G1838" s="9" t="s">
        <v>6053</v>
      </c>
      <c r="H1838" s="9">
        <v>40130</v>
      </c>
      <c r="I1838" s="9" t="s">
        <v>1254</v>
      </c>
      <c r="J1838" s="10" t="s">
        <v>177</v>
      </c>
      <c r="K1838" s="13" t="s">
        <v>7209</v>
      </c>
    </row>
    <row r="1839" spans="1:11" x14ac:dyDescent="0.25">
      <c r="A1839" s="3" t="s">
        <v>540</v>
      </c>
      <c r="B1839" s="3" t="s">
        <v>2869</v>
      </c>
      <c r="C1839" s="3" t="s">
        <v>12</v>
      </c>
      <c r="D1839" s="3">
        <v>25.56</v>
      </c>
      <c r="E1839" s="3" t="s">
        <v>2870</v>
      </c>
      <c r="F1839" s="3"/>
      <c r="G1839" s="3" t="s">
        <v>2871</v>
      </c>
      <c r="H1839" s="3">
        <v>460</v>
      </c>
      <c r="I1839" s="3" t="s">
        <v>2872</v>
      </c>
      <c r="J1839" s="4" t="s">
        <v>177</v>
      </c>
      <c r="K1839" s="8" t="s">
        <v>7208</v>
      </c>
    </row>
    <row r="1840" spans="1:11" x14ac:dyDescent="0.25">
      <c r="A1840" s="9" t="s">
        <v>5883</v>
      </c>
      <c r="B1840" s="9" t="s">
        <v>5884</v>
      </c>
      <c r="C1840" s="9" t="s">
        <v>55</v>
      </c>
      <c r="D1840" s="9">
        <v>25.96</v>
      </c>
      <c r="E1840" s="9" t="s">
        <v>5885</v>
      </c>
      <c r="F1840" s="9"/>
      <c r="G1840" s="9" t="s">
        <v>5886</v>
      </c>
      <c r="H1840" s="9">
        <v>214</v>
      </c>
      <c r="I1840" s="9" t="s">
        <v>5887</v>
      </c>
      <c r="J1840" s="10" t="s">
        <v>230</v>
      </c>
      <c r="K1840" s="13" t="s">
        <v>7209</v>
      </c>
    </row>
    <row r="1841" spans="1:11" x14ac:dyDescent="0.25">
      <c r="A1841" s="11" t="s">
        <v>2266</v>
      </c>
      <c r="B1841" s="11" t="s">
        <v>6880</v>
      </c>
      <c r="C1841" s="11" t="s">
        <v>12</v>
      </c>
      <c r="D1841" s="11">
        <v>250</v>
      </c>
      <c r="E1841" s="11" t="s">
        <v>6881</v>
      </c>
      <c r="F1841" s="11"/>
      <c r="G1841" s="11" t="s">
        <v>39</v>
      </c>
      <c r="H1841" s="11"/>
      <c r="I1841" s="11" t="s">
        <v>39</v>
      </c>
      <c r="J1841" s="12" t="s">
        <v>6882</v>
      </c>
      <c r="K1841" s="13" t="s">
        <v>7209</v>
      </c>
    </row>
    <row r="1842" spans="1:11" x14ac:dyDescent="0.25">
      <c r="A1842" s="3" t="s">
        <v>91</v>
      </c>
      <c r="B1842" s="3" t="s">
        <v>2051</v>
      </c>
      <c r="C1842" s="3" t="s">
        <v>12</v>
      </c>
      <c r="D1842" s="3">
        <v>26</v>
      </c>
      <c r="E1842" s="3" t="s">
        <v>2052</v>
      </c>
      <c r="F1842" s="3"/>
      <c r="G1842" s="3" t="s">
        <v>2053</v>
      </c>
      <c r="H1842" s="3">
        <v>2</v>
      </c>
      <c r="I1842" s="3" t="s">
        <v>2054</v>
      </c>
      <c r="J1842" s="4" t="s">
        <v>458</v>
      </c>
      <c r="K1842" s="8" t="s">
        <v>7208</v>
      </c>
    </row>
    <row r="1843" spans="1:11" x14ac:dyDescent="0.25">
      <c r="A1843" s="9" t="s">
        <v>426</v>
      </c>
      <c r="B1843" s="9" t="s">
        <v>5991</v>
      </c>
      <c r="C1843" s="9" t="s">
        <v>12</v>
      </c>
      <c r="D1843" s="9">
        <v>26.5</v>
      </c>
      <c r="E1843" s="9" t="s">
        <v>4202</v>
      </c>
      <c r="F1843" s="9"/>
      <c r="G1843" s="9" t="s">
        <v>3849</v>
      </c>
      <c r="H1843" s="9">
        <v>3</v>
      </c>
      <c r="I1843" s="9" t="s">
        <v>5992</v>
      </c>
      <c r="J1843" s="10" t="s">
        <v>70</v>
      </c>
      <c r="K1843" s="13" t="s">
        <v>7209</v>
      </c>
    </row>
    <row r="1844" spans="1:11" x14ac:dyDescent="0.25">
      <c r="A1844" s="9" t="s">
        <v>4729</v>
      </c>
      <c r="B1844" s="9" t="s">
        <v>5111</v>
      </c>
      <c r="C1844" s="9" t="s">
        <v>55</v>
      </c>
      <c r="D1844" s="9">
        <v>26.52</v>
      </c>
      <c r="E1844" s="9" t="s">
        <v>5112</v>
      </c>
      <c r="F1844" s="9"/>
      <c r="G1844" s="9" t="s">
        <v>5113</v>
      </c>
      <c r="H1844" s="9">
        <v>1866</v>
      </c>
      <c r="I1844" s="9" t="s">
        <v>5114</v>
      </c>
      <c r="J1844" s="10" t="s">
        <v>230</v>
      </c>
      <c r="K1844" s="13" t="s">
        <v>7209</v>
      </c>
    </row>
    <row r="1845" spans="1:11" x14ac:dyDescent="0.25">
      <c r="A1845" s="3" t="s">
        <v>540</v>
      </c>
      <c r="B1845" s="3" t="s">
        <v>1560</v>
      </c>
      <c r="C1845" s="3" t="s">
        <v>12</v>
      </c>
      <c r="D1845" s="3">
        <v>26.66</v>
      </c>
      <c r="E1845" s="3" t="s">
        <v>1561</v>
      </c>
      <c r="F1845" s="3"/>
      <c r="G1845" s="3" t="s">
        <v>1562</v>
      </c>
      <c r="H1845" s="3">
        <v>17854</v>
      </c>
      <c r="I1845" s="3" t="s">
        <v>1563</v>
      </c>
      <c r="J1845" s="4" t="s">
        <v>177</v>
      </c>
      <c r="K1845" s="8" t="s">
        <v>7208</v>
      </c>
    </row>
    <row r="1846" spans="1:11" x14ac:dyDescent="0.25">
      <c r="A1846" s="1" t="s">
        <v>2728</v>
      </c>
      <c r="B1846" s="1" t="s">
        <v>2729</v>
      </c>
      <c r="C1846" s="1" t="s">
        <v>55</v>
      </c>
      <c r="D1846" s="1">
        <v>26.81</v>
      </c>
      <c r="E1846" s="1" t="s">
        <v>2730</v>
      </c>
      <c r="F1846" s="1"/>
      <c r="G1846" s="1" t="s">
        <v>2731</v>
      </c>
      <c r="H1846" s="1">
        <v>478</v>
      </c>
      <c r="I1846" s="1" t="s">
        <v>2732</v>
      </c>
      <c r="J1846" s="2" t="s">
        <v>230</v>
      </c>
      <c r="K1846" s="8" t="s">
        <v>7208</v>
      </c>
    </row>
    <row r="1847" spans="1:11" x14ac:dyDescent="0.25">
      <c r="A1847" s="3" t="s">
        <v>1143</v>
      </c>
      <c r="B1847" s="3" t="s">
        <v>1813</v>
      </c>
      <c r="C1847" s="3" t="s">
        <v>12</v>
      </c>
      <c r="D1847" s="3">
        <v>269</v>
      </c>
      <c r="E1847" s="3" t="s">
        <v>1814</v>
      </c>
      <c r="F1847" s="3"/>
      <c r="G1847" s="3" t="s">
        <v>1815</v>
      </c>
      <c r="H1847" s="3">
        <v>59</v>
      </c>
      <c r="I1847" s="3" t="s">
        <v>1816</v>
      </c>
      <c r="J1847" s="4" t="s">
        <v>1817</v>
      </c>
      <c r="K1847" s="8" t="s">
        <v>7208</v>
      </c>
    </row>
    <row r="1848" spans="1:11" x14ac:dyDescent="0.25">
      <c r="A1848" s="11" t="s">
        <v>6532</v>
      </c>
      <c r="B1848" s="11" t="s">
        <v>6533</v>
      </c>
      <c r="C1848" s="11" t="s">
        <v>55</v>
      </c>
      <c r="D1848" s="11">
        <v>27.84</v>
      </c>
      <c r="E1848" s="11" t="s">
        <v>6534</v>
      </c>
      <c r="F1848" s="11"/>
      <c r="G1848" s="11" t="s">
        <v>6535</v>
      </c>
      <c r="H1848" s="11">
        <v>85</v>
      </c>
      <c r="I1848" s="11" t="s">
        <v>6536</v>
      </c>
      <c r="J1848" s="12" t="s">
        <v>230</v>
      </c>
      <c r="K1848" s="13" t="s">
        <v>7209</v>
      </c>
    </row>
    <row r="1849" spans="1:11" x14ac:dyDescent="0.25">
      <c r="A1849" s="9" t="s">
        <v>3676</v>
      </c>
      <c r="B1849" s="9" t="s">
        <v>5307</v>
      </c>
      <c r="C1849" s="9" t="s">
        <v>385</v>
      </c>
      <c r="D1849" s="9">
        <v>27.94</v>
      </c>
      <c r="E1849" s="9" t="s">
        <v>5308</v>
      </c>
      <c r="F1849" s="9"/>
      <c r="G1849" s="9" t="s">
        <v>5309</v>
      </c>
      <c r="H1849" s="9">
        <v>717</v>
      </c>
      <c r="I1849" s="9" t="s">
        <v>5310</v>
      </c>
      <c r="J1849" s="10" t="s">
        <v>5311</v>
      </c>
      <c r="K1849" s="13" t="s">
        <v>7209</v>
      </c>
    </row>
    <row r="1850" spans="1:11" x14ac:dyDescent="0.25">
      <c r="A1850" s="9" t="s">
        <v>3998</v>
      </c>
      <c r="B1850" s="9" t="s">
        <v>4522</v>
      </c>
      <c r="C1850" s="9" t="s">
        <v>55</v>
      </c>
      <c r="D1850" s="9">
        <v>27.94</v>
      </c>
      <c r="E1850" s="9" t="s">
        <v>4097</v>
      </c>
      <c r="F1850" s="9"/>
      <c r="G1850" s="9" t="s">
        <v>4523</v>
      </c>
      <c r="H1850" s="9">
        <v>1140</v>
      </c>
      <c r="I1850" s="9" t="s">
        <v>4524</v>
      </c>
      <c r="J1850" s="10" t="s">
        <v>177</v>
      </c>
      <c r="K1850" s="13" t="s">
        <v>7209</v>
      </c>
    </row>
    <row r="1851" spans="1:11" x14ac:dyDescent="0.25">
      <c r="A1851" s="1" t="s">
        <v>1891</v>
      </c>
      <c r="B1851" s="1" t="s">
        <v>3156</v>
      </c>
      <c r="C1851" s="1" t="s">
        <v>12</v>
      </c>
      <c r="D1851" s="1">
        <v>275</v>
      </c>
      <c r="E1851" s="1" t="s">
        <v>3157</v>
      </c>
      <c r="F1851" s="1"/>
      <c r="G1851" s="1" t="s">
        <v>1703</v>
      </c>
      <c r="H1851" s="1">
        <v>4</v>
      </c>
      <c r="I1851" s="1" t="s">
        <v>3158</v>
      </c>
      <c r="J1851" s="2" t="s">
        <v>3159</v>
      </c>
      <c r="K1851" s="8" t="s">
        <v>7208</v>
      </c>
    </row>
    <row r="1852" spans="1:11" x14ac:dyDescent="0.25">
      <c r="A1852" s="9" t="s">
        <v>540</v>
      </c>
      <c r="B1852" s="9" t="s">
        <v>5354</v>
      </c>
      <c r="C1852" s="9" t="s">
        <v>55</v>
      </c>
      <c r="D1852" s="9">
        <v>28.02</v>
      </c>
      <c r="E1852" s="9" t="s">
        <v>5355</v>
      </c>
      <c r="F1852" s="9"/>
      <c r="G1852" s="9" t="s">
        <v>5356</v>
      </c>
      <c r="H1852" s="9">
        <v>5377</v>
      </c>
      <c r="I1852" s="9" t="s">
        <v>5357</v>
      </c>
      <c r="J1852" s="10" t="s">
        <v>177</v>
      </c>
      <c r="K1852" s="13" t="s">
        <v>7209</v>
      </c>
    </row>
    <row r="1853" spans="1:11" x14ac:dyDescent="0.25">
      <c r="A1853" s="1" t="s">
        <v>438</v>
      </c>
      <c r="B1853" s="1" t="s">
        <v>1414</v>
      </c>
      <c r="C1853" s="1" t="s">
        <v>12</v>
      </c>
      <c r="D1853" s="1">
        <v>28.15</v>
      </c>
      <c r="E1853" s="1" t="s">
        <v>1415</v>
      </c>
      <c r="F1853" s="1"/>
      <c r="G1853" s="1" t="s">
        <v>1416</v>
      </c>
      <c r="H1853" s="1">
        <v>123</v>
      </c>
      <c r="I1853" s="1" t="s">
        <v>1417</v>
      </c>
      <c r="J1853" s="2" t="s">
        <v>1418</v>
      </c>
      <c r="K1853" s="8" t="s">
        <v>7208</v>
      </c>
    </row>
    <row r="1854" spans="1:11" x14ac:dyDescent="0.25">
      <c r="A1854" s="11" t="s">
        <v>4090</v>
      </c>
      <c r="B1854" s="11" t="s">
        <v>4091</v>
      </c>
      <c r="C1854" s="11" t="s">
        <v>55</v>
      </c>
      <c r="D1854" s="11">
        <v>28.75</v>
      </c>
      <c r="E1854" s="11" t="s">
        <v>4092</v>
      </c>
      <c r="F1854" s="11"/>
      <c r="G1854" s="11" t="s">
        <v>4093</v>
      </c>
      <c r="H1854" s="11">
        <v>12739</v>
      </c>
      <c r="I1854" s="11" t="s">
        <v>4094</v>
      </c>
      <c r="J1854" s="12" t="s">
        <v>177</v>
      </c>
      <c r="K1854" s="13" t="s">
        <v>7209</v>
      </c>
    </row>
    <row r="1855" spans="1:11" x14ac:dyDescent="0.25">
      <c r="A1855" s="3" t="s">
        <v>2010</v>
      </c>
      <c r="B1855" s="3" t="s">
        <v>2011</v>
      </c>
      <c r="C1855" s="3" t="s">
        <v>2012</v>
      </c>
      <c r="D1855" s="3">
        <v>28.9</v>
      </c>
      <c r="E1855" s="3" t="s">
        <v>2013</v>
      </c>
      <c r="F1855" s="3"/>
      <c r="G1855" s="3" t="s">
        <v>2014</v>
      </c>
      <c r="H1855" s="3">
        <v>1</v>
      </c>
      <c r="I1855" s="3" t="s">
        <v>39</v>
      </c>
      <c r="J1855" s="4" t="s">
        <v>2015</v>
      </c>
      <c r="K1855" s="8" t="s">
        <v>7208</v>
      </c>
    </row>
    <row r="1856" spans="1:11" x14ac:dyDescent="0.25">
      <c r="A1856" s="11" t="s">
        <v>3676</v>
      </c>
      <c r="B1856" s="11" t="s">
        <v>4533</v>
      </c>
      <c r="C1856" s="11" t="s">
        <v>385</v>
      </c>
      <c r="D1856" s="11">
        <v>28.95</v>
      </c>
      <c r="E1856" s="11" t="s">
        <v>4534</v>
      </c>
      <c r="F1856" s="11"/>
      <c r="G1856" s="11" t="s">
        <v>1743</v>
      </c>
      <c r="H1856" s="11">
        <v>5</v>
      </c>
      <c r="I1856" s="11" t="s">
        <v>39</v>
      </c>
      <c r="J1856" s="12" t="s">
        <v>4535</v>
      </c>
      <c r="K1856" s="13" t="s">
        <v>7209</v>
      </c>
    </row>
    <row r="1857" spans="1:11" x14ac:dyDescent="0.25">
      <c r="A1857" s="11" t="s">
        <v>162</v>
      </c>
      <c r="B1857" s="11" t="s">
        <v>5835</v>
      </c>
      <c r="C1857" s="11" t="s">
        <v>12</v>
      </c>
      <c r="D1857" s="11">
        <v>28.95</v>
      </c>
      <c r="E1857" s="11" t="s">
        <v>4534</v>
      </c>
      <c r="F1857" s="11"/>
      <c r="G1857" s="11" t="s">
        <v>5836</v>
      </c>
      <c r="H1857" s="11">
        <v>81</v>
      </c>
      <c r="I1857" s="11" t="s">
        <v>5837</v>
      </c>
      <c r="J1857" s="12" t="s">
        <v>754</v>
      </c>
      <c r="K1857" s="13" t="s">
        <v>7209</v>
      </c>
    </row>
    <row r="1858" spans="1:11" x14ac:dyDescent="0.25">
      <c r="A1858" s="9" t="s">
        <v>1824</v>
      </c>
      <c r="B1858" s="9" t="s">
        <v>4413</v>
      </c>
      <c r="C1858" s="9" t="s">
        <v>12</v>
      </c>
      <c r="D1858" s="9">
        <v>28.99</v>
      </c>
      <c r="E1858" s="9" t="s">
        <v>1354</v>
      </c>
      <c r="F1858" s="9"/>
      <c r="G1858" s="9" t="s">
        <v>4414</v>
      </c>
      <c r="H1858" s="9">
        <v>23</v>
      </c>
      <c r="I1858" s="9" t="s">
        <v>4415</v>
      </c>
      <c r="J1858" s="10" t="s">
        <v>3660</v>
      </c>
      <c r="K1858" s="13" t="s">
        <v>7209</v>
      </c>
    </row>
    <row r="1859" spans="1:11" x14ac:dyDescent="0.25">
      <c r="A1859" s="11" t="s">
        <v>418</v>
      </c>
      <c r="B1859" s="11" t="s">
        <v>4788</v>
      </c>
      <c r="C1859" s="11" t="s">
        <v>12</v>
      </c>
      <c r="D1859" s="11">
        <v>29</v>
      </c>
      <c r="E1859" s="11" t="s">
        <v>4617</v>
      </c>
      <c r="F1859" s="11"/>
      <c r="G1859" s="11" t="s">
        <v>2460</v>
      </c>
      <c r="H1859" s="11">
        <v>19</v>
      </c>
      <c r="I1859" s="11" t="s">
        <v>4789</v>
      </c>
      <c r="J1859" s="12" t="s">
        <v>422</v>
      </c>
      <c r="K1859" s="13" t="s">
        <v>7209</v>
      </c>
    </row>
    <row r="1860" spans="1:11" x14ac:dyDescent="0.25">
      <c r="A1860" s="11" t="s">
        <v>4975</v>
      </c>
      <c r="B1860" s="11" t="s">
        <v>4976</v>
      </c>
      <c r="C1860" s="11" t="s">
        <v>12</v>
      </c>
      <c r="D1860" s="11">
        <v>29.12</v>
      </c>
      <c r="E1860" s="11" t="s">
        <v>4977</v>
      </c>
      <c r="F1860" s="11"/>
      <c r="G1860" s="11" t="s">
        <v>4978</v>
      </c>
      <c r="H1860" s="11">
        <v>5145</v>
      </c>
      <c r="I1860" s="11" t="s">
        <v>4979</v>
      </c>
      <c r="J1860" s="12" t="s">
        <v>177</v>
      </c>
      <c r="K1860" s="13" t="s">
        <v>7209</v>
      </c>
    </row>
    <row r="1861" spans="1:11" x14ac:dyDescent="0.25">
      <c r="A1861" s="9" t="s">
        <v>6288</v>
      </c>
      <c r="B1861" s="9" t="s">
        <v>6807</v>
      </c>
      <c r="C1861" s="9" t="s">
        <v>55</v>
      </c>
      <c r="D1861" s="9">
        <v>29.78</v>
      </c>
      <c r="E1861" s="9" t="s">
        <v>6808</v>
      </c>
      <c r="F1861" s="9"/>
      <c r="G1861" s="9" t="s">
        <v>6809</v>
      </c>
      <c r="H1861" s="9">
        <v>604</v>
      </c>
      <c r="I1861" s="9" t="s">
        <v>6810</v>
      </c>
      <c r="J1861" s="10" t="s">
        <v>230</v>
      </c>
      <c r="K1861" s="13" t="s">
        <v>7209</v>
      </c>
    </row>
    <row r="1862" spans="1:11" x14ac:dyDescent="0.25">
      <c r="A1862" s="9" t="s">
        <v>117</v>
      </c>
      <c r="B1862" s="9" t="s">
        <v>3979</v>
      </c>
      <c r="C1862" s="9" t="s">
        <v>55</v>
      </c>
      <c r="D1862" s="9">
        <v>29.94</v>
      </c>
      <c r="E1862" s="9" t="s">
        <v>3980</v>
      </c>
      <c r="F1862" s="9"/>
      <c r="G1862" s="9" t="s">
        <v>3981</v>
      </c>
      <c r="H1862" s="9">
        <v>9208</v>
      </c>
      <c r="I1862" s="9" t="s">
        <v>3982</v>
      </c>
      <c r="J1862" s="10" t="s">
        <v>177</v>
      </c>
      <c r="K1862" s="13" t="s">
        <v>7209</v>
      </c>
    </row>
    <row r="1863" spans="1:11" x14ac:dyDescent="0.25">
      <c r="A1863" s="1" t="s">
        <v>2575</v>
      </c>
      <c r="B1863" s="1" t="s">
        <v>2576</v>
      </c>
      <c r="C1863" s="1" t="s">
        <v>12</v>
      </c>
      <c r="D1863" s="1">
        <v>29.95</v>
      </c>
      <c r="E1863" s="1" t="s">
        <v>1321</v>
      </c>
      <c r="F1863" s="1"/>
      <c r="G1863" s="1" t="s">
        <v>2014</v>
      </c>
      <c r="H1863" s="1">
        <v>1</v>
      </c>
      <c r="I1863" s="1" t="s">
        <v>39</v>
      </c>
      <c r="J1863" s="2" t="s">
        <v>2577</v>
      </c>
      <c r="K1863" s="8" t="s">
        <v>7208</v>
      </c>
    </row>
    <row r="1864" spans="1:11" x14ac:dyDescent="0.25">
      <c r="A1864" s="1" t="s">
        <v>39</v>
      </c>
      <c r="B1864" s="1" t="s">
        <v>3413</v>
      </c>
      <c r="C1864" s="1" t="s">
        <v>39</v>
      </c>
      <c r="D1864" s="1">
        <v>29.99</v>
      </c>
      <c r="E1864" s="1" t="s">
        <v>61</v>
      </c>
      <c r="F1864" s="1"/>
      <c r="G1864" s="1" t="s">
        <v>3414</v>
      </c>
      <c r="H1864" s="1"/>
      <c r="I1864" s="1" t="s">
        <v>3415</v>
      </c>
      <c r="J1864" s="2" t="s">
        <v>3416</v>
      </c>
      <c r="K1864" s="8" t="s">
        <v>7208</v>
      </c>
    </row>
    <row r="1865" spans="1:11" x14ac:dyDescent="0.25">
      <c r="A1865" s="1" t="s">
        <v>53</v>
      </c>
      <c r="B1865" s="1" t="s">
        <v>60</v>
      </c>
      <c r="C1865" s="1" t="s">
        <v>55</v>
      </c>
      <c r="D1865" s="1">
        <v>29.99</v>
      </c>
      <c r="E1865" s="1" t="s">
        <v>61</v>
      </c>
      <c r="F1865" s="1"/>
      <c r="G1865" s="1" t="s">
        <v>62</v>
      </c>
      <c r="H1865" s="1">
        <v>251</v>
      </c>
      <c r="I1865" s="1" t="s">
        <v>63</v>
      </c>
      <c r="J1865" s="2" t="s">
        <v>64</v>
      </c>
      <c r="K1865" s="8" t="s">
        <v>7208</v>
      </c>
    </row>
    <row r="1866" spans="1:11" x14ac:dyDescent="0.25">
      <c r="A1866" s="1" t="s">
        <v>1580</v>
      </c>
      <c r="B1866" s="1" t="s">
        <v>2418</v>
      </c>
      <c r="C1866" s="1" t="s">
        <v>12</v>
      </c>
      <c r="D1866" s="1">
        <v>31.41</v>
      </c>
      <c r="E1866" s="1" t="s">
        <v>2419</v>
      </c>
      <c r="F1866" s="1"/>
      <c r="G1866" s="1" t="s">
        <v>2420</v>
      </c>
      <c r="H1866" s="1">
        <v>5107</v>
      </c>
      <c r="I1866" s="1" t="s">
        <v>2421</v>
      </c>
      <c r="J1866" s="2" t="s">
        <v>177</v>
      </c>
      <c r="K1866" s="8" t="s">
        <v>7208</v>
      </c>
    </row>
    <row r="1867" spans="1:11" x14ac:dyDescent="0.25">
      <c r="A1867" s="9" t="s">
        <v>3353</v>
      </c>
      <c r="B1867" s="9" t="s">
        <v>4914</v>
      </c>
      <c r="C1867" s="9" t="s">
        <v>55</v>
      </c>
      <c r="D1867" s="9">
        <v>31.99</v>
      </c>
      <c r="E1867" s="9" t="s">
        <v>4915</v>
      </c>
      <c r="F1867" s="9"/>
      <c r="G1867" s="9" t="s">
        <v>4916</v>
      </c>
      <c r="H1867" s="9">
        <v>40</v>
      </c>
      <c r="I1867" s="9" t="s">
        <v>4917</v>
      </c>
      <c r="J1867" s="10" t="s">
        <v>177</v>
      </c>
      <c r="K1867" s="13" t="s">
        <v>7209</v>
      </c>
    </row>
    <row r="1868" spans="1:11" x14ac:dyDescent="0.25">
      <c r="A1868" s="1" t="s">
        <v>540</v>
      </c>
      <c r="B1868" s="1" t="s">
        <v>874</v>
      </c>
      <c r="C1868" s="1" t="s">
        <v>12</v>
      </c>
      <c r="D1868" s="1">
        <v>32.119999999999997</v>
      </c>
      <c r="E1868" s="1" t="s">
        <v>875</v>
      </c>
      <c r="F1868" s="1"/>
      <c r="G1868" s="1" t="s">
        <v>876</v>
      </c>
      <c r="H1868" s="1">
        <v>7018</v>
      </c>
      <c r="I1868" s="1" t="s">
        <v>877</v>
      </c>
      <c r="J1868" s="2" t="s">
        <v>177</v>
      </c>
      <c r="K1868" s="8" t="s">
        <v>7208</v>
      </c>
    </row>
    <row r="1869" spans="1:11" x14ac:dyDescent="0.25">
      <c r="A1869" s="3" t="s">
        <v>508</v>
      </c>
      <c r="B1869" s="3" t="s">
        <v>1599</v>
      </c>
      <c r="C1869" s="3" t="s">
        <v>12</v>
      </c>
      <c r="D1869" s="3">
        <v>32.130000000000003</v>
      </c>
      <c r="E1869" s="3" t="s">
        <v>1600</v>
      </c>
      <c r="F1869" s="3"/>
      <c r="G1869" s="3" t="s">
        <v>1601</v>
      </c>
      <c r="H1869" s="3">
        <v>3215</v>
      </c>
      <c r="I1869" s="3" t="s">
        <v>1602</v>
      </c>
      <c r="J1869" s="4" t="s">
        <v>177</v>
      </c>
      <c r="K1869" s="8" t="s">
        <v>7208</v>
      </c>
    </row>
    <row r="1870" spans="1:11" x14ac:dyDescent="0.25">
      <c r="A1870" s="3" t="s">
        <v>2689</v>
      </c>
      <c r="B1870" s="3" t="s">
        <v>2690</v>
      </c>
      <c r="C1870" s="3" t="s">
        <v>55</v>
      </c>
      <c r="D1870" s="3">
        <v>32.909999999999997</v>
      </c>
      <c r="E1870" s="3" t="s">
        <v>2691</v>
      </c>
      <c r="F1870" s="3"/>
      <c r="G1870" s="3" t="s">
        <v>2692</v>
      </c>
      <c r="H1870" s="3">
        <v>435</v>
      </c>
      <c r="I1870" s="3" t="s">
        <v>2693</v>
      </c>
      <c r="J1870" s="4" t="s">
        <v>230</v>
      </c>
      <c r="K1870" s="8" t="s">
        <v>7208</v>
      </c>
    </row>
    <row r="1871" spans="1:11" x14ac:dyDescent="0.25">
      <c r="A1871" s="11" t="s">
        <v>2774</v>
      </c>
      <c r="B1871" s="11" t="s">
        <v>4454</v>
      </c>
      <c r="C1871" s="11" t="s">
        <v>55</v>
      </c>
      <c r="D1871" s="11">
        <v>32.99</v>
      </c>
      <c r="E1871" s="11" t="s">
        <v>3306</v>
      </c>
      <c r="F1871" s="11"/>
      <c r="G1871" s="11" t="s">
        <v>2507</v>
      </c>
      <c r="H1871" s="11">
        <v>10</v>
      </c>
      <c r="I1871" s="11" t="s">
        <v>4455</v>
      </c>
      <c r="J1871" s="12" t="s">
        <v>96</v>
      </c>
      <c r="K1871" s="13" t="s">
        <v>7209</v>
      </c>
    </row>
    <row r="1872" spans="1:11" x14ac:dyDescent="0.25">
      <c r="A1872" s="3" t="s">
        <v>610</v>
      </c>
      <c r="B1872" s="3" t="s">
        <v>611</v>
      </c>
      <c r="C1872" s="3" t="s">
        <v>12</v>
      </c>
      <c r="D1872" s="3">
        <v>33</v>
      </c>
      <c r="E1872" s="3" t="s">
        <v>612</v>
      </c>
      <c r="F1872" s="3"/>
      <c r="G1872" s="3" t="s">
        <v>39</v>
      </c>
      <c r="H1872" s="3"/>
      <c r="I1872" s="3" t="s">
        <v>39</v>
      </c>
      <c r="J1872" s="4" t="s">
        <v>613</v>
      </c>
      <c r="K1872" s="8" t="s">
        <v>7208</v>
      </c>
    </row>
    <row r="1873" spans="1:11" x14ac:dyDescent="0.25">
      <c r="A1873" s="11" t="s">
        <v>5244</v>
      </c>
      <c r="B1873" s="11" t="s">
        <v>5245</v>
      </c>
      <c r="C1873" s="11" t="s">
        <v>55</v>
      </c>
      <c r="D1873" s="11">
        <v>33.5</v>
      </c>
      <c r="E1873" s="11" t="s">
        <v>3713</v>
      </c>
      <c r="F1873" s="11"/>
      <c r="G1873" s="11" t="s">
        <v>5246</v>
      </c>
      <c r="H1873" s="11">
        <v>1511</v>
      </c>
      <c r="I1873" s="11" t="s">
        <v>5247</v>
      </c>
      <c r="J1873" s="12" t="s">
        <v>661</v>
      </c>
      <c r="K1873" s="13" t="s">
        <v>7209</v>
      </c>
    </row>
    <row r="1874" spans="1:11" x14ac:dyDescent="0.25">
      <c r="A1874" s="3" t="s">
        <v>319</v>
      </c>
      <c r="B1874" s="3" t="s">
        <v>745</v>
      </c>
      <c r="C1874" s="3" t="s">
        <v>12</v>
      </c>
      <c r="D1874" s="3">
        <v>34.08</v>
      </c>
      <c r="E1874" s="3" t="s">
        <v>746</v>
      </c>
      <c r="F1874" s="3"/>
      <c r="G1874" s="3" t="s">
        <v>747</v>
      </c>
      <c r="H1874" s="3">
        <v>4332</v>
      </c>
      <c r="I1874" s="3" t="s">
        <v>748</v>
      </c>
      <c r="J1874" s="4" t="s">
        <v>177</v>
      </c>
      <c r="K1874" s="8" t="s">
        <v>7208</v>
      </c>
    </row>
    <row r="1875" spans="1:11" x14ac:dyDescent="0.25">
      <c r="A1875" s="1" t="s">
        <v>508</v>
      </c>
      <c r="B1875" s="1" t="s">
        <v>3694</v>
      </c>
      <c r="C1875" s="1" t="s">
        <v>510</v>
      </c>
      <c r="D1875" s="1">
        <v>34.17</v>
      </c>
      <c r="E1875" s="1" t="s">
        <v>3695</v>
      </c>
      <c r="F1875" s="1"/>
      <c r="G1875" s="1" t="s">
        <v>3696</v>
      </c>
      <c r="H1875" s="1">
        <v>349</v>
      </c>
      <c r="I1875" s="1" t="s">
        <v>3697</v>
      </c>
      <c r="J1875" s="2" t="s">
        <v>96</v>
      </c>
      <c r="K1875" s="8" t="s">
        <v>7208</v>
      </c>
    </row>
    <row r="1876" spans="1:11" x14ac:dyDescent="0.25">
      <c r="A1876" s="1" t="s">
        <v>438</v>
      </c>
      <c r="B1876" s="1" t="s">
        <v>785</v>
      </c>
      <c r="C1876" s="1" t="s">
        <v>786</v>
      </c>
      <c r="D1876" s="1">
        <v>34.28</v>
      </c>
      <c r="E1876" s="1" t="s">
        <v>787</v>
      </c>
      <c r="F1876" s="1"/>
      <c r="G1876" s="1" t="s">
        <v>788</v>
      </c>
      <c r="H1876" s="1">
        <v>5901</v>
      </c>
      <c r="I1876" s="1" t="s">
        <v>789</v>
      </c>
      <c r="J1876" s="2" t="s">
        <v>177</v>
      </c>
      <c r="K1876" s="8" t="s">
        <v>7208</v>
      </c>
    </row>
    <row r="1877" spans="1:11" x14ac:dyDescent="0.25">
      <c r="A1877" s="1" t="s">
        <v>361</v>
      </c>
      <c r="B1877" s="1" t="s">
        <v>899</v>
      </c>
      <c r="C1877" s="1" t="s">
        <v>12</v>
      </c>
      <c r="D1877" s="1">
        <v>34.590000000000003</v>
      </c>
      <c r="E1877" s="1" t="s">
        <v>900</v>
      </c>
      <c r="F1877" s="1"/>
      <c r="G1877" s="1" t="s">
        <v>901</v>
      </c>
      <c r="H1877" s="1">
        <v>1790</v>
      </c>
      <c r="I1877" s="1" t="s">
        <v>748</v>
      </c>
      <c r="J1877" s="2" t="s">
        <v>177</v>
      </c>
      <c r="K1877" s="8" t="s">
        <v>7208</v>
      </c>
    </row>
    <row r="1878" spans="1:11" x14ac:dyDescent="0.25">
      <c r="A1878" s="3" t="s">
        <v>162</v>
      </c>
      <c r="B1878" s="3" t="s">
        <v>3245</v>
      </c>
      <c r="C1878" s="3" t="s">
        <v>12</v>
      </c>
      <c r="D1878" s="3">
        <v>34.76</v>
      </c>
      <c r="E1878" s="3" t="s">
        <v>3246</v>
      </c>
      <c r="F1878" s="3"/>
      <c r="G1878" s="3" t="s">
        <v>3247</v>
      </c>
      <c r="H1878" s="3">
        <v>144</v>
      </c>
      <c r="I1878" s="3" t="s">
        <v>3248</v>
      </c>
      <c r="J1878" s="4" t="s">
        <v>177</v>
      </c>
      <c r="K1878" s="8" t="s">
        <v>7208</v>
      </c>
    </row>
    <row r="1879" spans="1:11" x14ac:dyDescent="0.25">
      <c r="A1879" s="9" t="s">
        <v>807</v>
      </c>
      <c r="B1879" s="9" t="s">
        <v>4061</v>
      </c>
      <c r="C1879" s="9" t="s">
        <v>12</v>
      </c>
      <c r="D1879" s="9">
        <v>34.840000000000003</v>
      </c>
      <c r="E1879" s="9" t="s">
        <v>4062</v>
      </c>
      <c r="F1879" s="9"/>
      <c r="G1879" s="9" t="s">
        <v>4063</v>
      </c>
      <c r="H1879" s="9">
        <v>4460</v>
      </c>
      <c r="I1879" s="9" t="s">
        <v>4064</v>
      </c>
      <c r="J1879" s="10" t="s">
        <v>177</v>
      </c>
      <c r="K1879" s="13" t="s">
        <v>7209</v>
      </c>
    </row>
    <row r="1880" spans="1:11" x14ac:dyDescent="0.25">
      <c r="A1880" s="1" t="s">
        <v>319</v>
      </c>
      <c r="B1880" s="1" t="s">
        <v>2006</v>
      </c>
      <c r="C1880" s="1" t="s">
        <v>12</v>
      </c>
      <c r="D1880" s="1">
        <v>34.93</v>
      </c>
      <c r="E1880" s="1" t="s">
        <v>2007</v>
      </c>
      <c r="F1880" s="1"/>
      <c r="G1880" s="1" t="s">
        <v>2008</v>
      </c>
      <c r="H1880" s="1">
        <v>1947</v>
      </c>
      <c r="I1880" s="1" t="s">
        <v>2009</v>
      </c>
      <c r="J1880" s="2" t="s">
        <v>230</v>
      </c>
      <c r="K1880" s="8" t="s">
        <v>7208</v>
      </c>
    </row>
    <row r="1881" spans="1:11" x14ac:dyDescent="0.25">
      <c r="A1881" s="9" t="s">
        <v>178</v>
      </c>
      <c r="B1881" s="9" t="s">
        <v>4418</v>
      </c>
      <c r="C1881" s="9" t="s">
        <v>55</v>
      </c>
      <c r="D1881" s="9">
        <v>34.979999999999997</v>
      </c>
      <c r="E1881" s="9" t="s">
        <v>1069</v>
      </c>
      <c r="F1881" s="9"/>
      <c r="G1881" s="9" t="s">
        <v>4419</v>
      </c>
      <c r="H1881" s="9">
        <v>849</v>
      </c>
      <c r="I1881" s="9" t="s">
        <v>4420</v>
      </c>
      <c r="J1881" s="10" t="s">
        <v>177</v>
      </c>
      <c r="K1881" s="13" t="s">
        <v>7209</v>
      </c>
    </row>
    <row r="1882" spans="1:11" x14ac:dyDescent="0.25">
      <c r="A1882" s="3" t="s">
        <v>319</v>
      </c>
      <c r="B1882" s="3" t="s">
        <v>632</v>
      </c>
      <c r="C1882" s="3" t="s">
        <v>55</v>
      </c>
      <c r="D1882" s="3">
        <v>35.08</v>
      </c>
      <c r="E1882" s="3" t="s">
        <v>937</v>
      </c>
      <c r="F1882" s="3"/>
      <c r="G1882" s="3" t="s">
        <v>938</v>
      </c>
      <c r="H1882" s="3">
        <v>6191</v>
      </c>
      <c r="I1882" s="3" t="s">
        <v>939</v>
      </c>
      <c r="J1882" s="4" t="s">
        <v>177</v>
      </c>
      <c r="K1882" s="8" t="s">
        <v>7208</v>
      </c>
    </row>
    <row r="1883" spans="1:11" x14ac:dyDescent="0.25">
      <c r="A1883" s="11" t="s">
        <v>2218</v>
      </c>
      <c r="B1883" s="11" t="s">
        <v>6818</v>
      </c>
      <c r="C1883" s="11" t="s">
        <v>12</v>
      </c>
      <c r="D1883" s="11">
        <v>35.58</v>
      </c>
      <c r="E1883" s="11" t="s">
        <v>6819</v>
      </c>
      <c r="F1883" s="11"/>
      <c r="G1883" s="11" t="s">
        <v>6820</v>
      </c>
      <c r="H1883" s="11">
        <v>1024</v>
      </c>
      <c r="I1883" s="11" t="s">
        <v>6821</v>
      </c>
      <c r="J1883" s="12" t="s">
        <v>230</v>
      </c>
      <c r="K1883" s="13" t="s">
        <v>7209</v>
      </c>
    </row>
    <row r="1884" spans="1:11" x14ac:dyDescent="0.25">
      <c r="A1884" s="11" t="s">
        <v>53</v>
      </c>
      <c r="B1884" s="11" t="s">
        <v>4124</v>
      </c>
      <c r="C1884" s="11" t="s">
        <v>55</v>
      </c>
      <c r="D1884" s="11">
        <v>36.880000000000003</v>
      </c>
      <c r="E1884" s="11" t="s">
        <v>4125</v>
      </c>
      <c r="F1884" s="11"/>
      <c r="G1884" s="11" t="s">
        <v>4126</v>
      </c>
      <c r="H1884" s="11">
        <v>19899</v>
      </c>
      <c r="I1884" s="11" t="s">
        <v>4127</v>
      </c>
      <c r="J1884" s="12" t="s">
        <v>177</v>
      </c>
      <c r="K1884" s="13" t="s">
        <v>7209</v>
      </c>
    </row>
    <row r="1885" spans="1:11" x14ac:dyDescent="0.25">
      <c r="A1885" s="9" t="s">
        <v>520</v>
      </c>
      <c r="B1885" s="9" t="s">
        <v>4995</v>
      </c>
      <c r="C1885" s="9" t="s">
        <v>55</v>
      </c>
      <c r="D1885" s="9">
        <v>36.99</v>
      </c>
      <c r="E1885" s="9" t="s">
        <v>884</v>
      </c>
      <c r="F1885" s="9"/>
      <c r="G1885" s="9" t="s">
        <v>4226</v>
      </c>
      <c r="H1885" s="9">
        <v>32</v>
      </c>
      <c r="I1885" s="9" t="s">
        <v>4996</v>
      </c>
      <c r="J1885" s="10" t="s">
        <v>422</v>
      </c>
      <c r="K1885" s="13" t="s">
        <v>7209</v>
      </c>
    </row>
    <row r="1886" spans="1:11" x14ac:dyDescent="0.25">
      <c r="A1886" s="3" t="s">
        <v>91</v>
      </c>
      <c r="B1886" s="3" t="s">
        <v>952</v>
      </c>
      <c r="C1886" s="3" t="s">
        <v>12</v>
      </c>
      <c r="D1886" s="3">
        <v>37.19</v>
      </c>
      <c r="E1886" s="3" t="s">
        <v>953</v>
      </c>
      <c r="F1886" s="3"/>
      <c r="G1886" s="3" t="s">
        <v>954</v>
      </c>
      <c r="H1886" s="3">
        <v>3080</v>
      </c>
      <c r="I1886" s="3" t="s">
        <v>955</v>
      </c>
      <c r="J1886" s="4" t="s">
        <v>177</v>
      </c>
      <c r="K1886" s="8" t="s">
        <v>7208</v>
      </c>
    </row>
    <row r="1887" spans="1:11" x14ac:dyDescent="0.25">
      <c r="A1887" s="9" t="s">
        <v>2141</v>
      </c>
      <c r="B1887" s="9" t="s">
        <v>4394</v>
      </c>
      <c r="C1887" s="9" t="s">
        <v>12</v>
      </c>
      <c r="D1887" s="9">
        <v>37.5</v>
      </c>
      <c r="E1887" s="9" t="s">
        <v>4395</v>
      </c>
      <c r="F1887" s="9"/>
      <c r="G1887" s="9" t="s">
        <v>4016</v>
      </c>
      <c r="H1887" s="9">
        <v>30</v>
      </c>
      <c r="I1887" s="9" t="s">
        <v>4396</v>
      </c>
      <c r="J1887" s="10" t="s">
        <v>1982</v>
      </c>
      <c r="K1887" s="13" t="s">
        <v>7209</v>
      </c>
    </row>
    <row r="1888" spans="1:11" x14ac:dyDescent="0.25">
      <c r="A1888" s="9" t="s">
        <v>1039</v>
      </c>
      <c r="B1888" s="9" t="s">
        <v>5052</v>
      </c>
      <c r="C1888" s="9" t="s">
        <v>12</v>
      </c>
      <c r="D1888" s="9">
        <v>37.89</v>
      </c>
      <c r="E1888" s="9" t="s">
        <v>5053</v>
      </c>
      <c r="F1888" s="9"/>
      <c r="G1888" s="9" t="s">
        <v>5054</v>
      </c>
      <c r="H1888" s="9">
        <v>1242</v>
      </c>
      <c r="I1888" s="9" t="s">
        <v>5055</v>
      </c>
      <c r="J1888" s="10" t="s">
        <v>177</v>
      </c>
      <c r="K1888" s="13" t="s">
        <v>7209</v>
      </c>
    </row>
    <row r="1889" spans="1:11" x14ac:dyDescent="0.25">
      <c r="A1889" s="3" t="s">
        <v>91</v>
      </c>
      <c r="B1889" s="3" t="s">
        <v>2958</v>
      </c>
      <c r="C1889" s="3" t="s">
        <v>104</v>
      </c>
      <c r="D1889" s="3">
        <v>37.96</v>
      </c>
      <c r="E1889" s="3" t="s">
        <v>2959</v>
      </c>
      <c r="F1889" s="3"/>
      <c r="G1889" s="3" t="s">
        <v>2960</v>
      </c>
      <c r="H1889" s="3">
        <v>116</v>
      </c>
      <c r="I1889" s="3" t="s">
        <v>2961</v>
      </c>
      <c r="J1889" s="4" t="s">
        <v>96</v>
      </c>
      <c r="K1889" s="8" t="s">
        <v>7208</v>
      </c>
    </row>
    <row r="1890" spans="1:11" x14ac:dyDescent="0.25">
      <c r="A1890" s="1" t="s">
        <v>35</v>
      </c>
      <c r="B1890" s="1" t="s">
        <v>3490</v>
      </c>
      <c r="C1890" s="1" t="s">
        <v>12</v>
      </c>
      <c r="D1890" s="1">
        <v>38</v>
      </c>
      <c r="E1890" s="1" t="s">
        <v>1962</v>
      </c>
      <c r="F1890" s="1"/>
      <c r="G1890" s="1" t="s">
        <v>913</v>
      </c>
      <c r="H1890" s="1">
        <v>8</v>
      </c>
      <c r="I1890" s="1" t="s">
        <v>3491</v>
      </c>
      <c r="J1890" s="2" t="s">
        <v>1413</v>
      </c>
      <c r="K1890" s="8" t="s">
        <v>7208</v>
      </c>
    </row>
    <row r="1891" spans="1:11" x14ac:dyDescent="0.25">
      <c r="A1891" s="3" t="s">
        <v>319</v>
      </c>
      <c r="B1891" s="3" t="s">
        <v>1298</v>
      </c>
      <c r="C1891" s="3" t="s">
        <v>12</v>
      </c>
      <c r="D1891" s="3">
        <v>38.14</v>
      </c>
      <c r="E1891" s="3" t="s">
        <v>1299</v>
      </c>
      <c r="F1891" s="3"/>
      <c r="G1891" s="3" t="s">
        <v>1300</v>
      </c>
      <c r="H1891" s="3">
        <v>725</v>
      </c>
      <c r="I1891" s="3" t="s">
        <v>1301</v>
      </c>
      <c r="J1891" s="4" t="s">
        <v>230</v>
      </c>
      <c r="K1891" s="8" t="s">
        <v>7208</v>
      </c>
    </row>
    <row r="1892" spans="1:11" x14ac:dyDescent="0.25">
      <c r="A1892" s="11" t="s">
        <v>178</v>
      </c>
      <c r="B1892" s="11" t="s">
        <v>4481</v>
      </c>
      <c r="C1892" s="11" t="s">
        <v>55</v>
      </c>
      <c r="D1892" s="11">
        <v>38.24</v>
      </c>
      <c r="E1892" s="11" t="s">
        <v>4482</v>
      </c>
      <c r="F1892" s="11"/>
      <c r="G1892" s="11" t="s">
        <v>4483</v>
      </c>
      <c r="H1892" s="11">
        <v>13549</v>
      </c>
      <c r="I1892" s="11" t="s">
        <v>955</v>
      </c>
      <c r="J1892" s="12" t="s">
        <v>177</v>
      </c>
      <c r="K1892" s="13" t="s">
        <v>7209</v>
      </c>
    </row>
    <row r="1893" spans="1:11" x14ac:dyDescent="0.25">
      <c r="A1893" s="3" t="s">
        <v>2136</v>
      </c>
      <c r="B1893" s="3" t="s">
        <v>2733</v>
      </c>
      <c r="C1893" s="3" t="s">
        <v>55</v>
      </c>
      <c r="D1893" s="3">
        <v>38.76</v>
      </c>
      <c r="E1893" s="3" t="s">
        <v>2734</v>
      </c>
      <c r="F1893" s="3"/>
      <c r="G1893" s="3" t="s">
        <v>2735</v>
      </c>
      <c r="H1893" s="3">
        <v>401</v>
      </c>
      <c r="I1893" s="3" t="s">
        <v>2736</v>
      </c>
      <c r="J1893" s="4" t="s">
        <v>230</v>
      </c>
      <c r="K1893" s="8" t="s">
        <v>7208</v>
      </c>
    </row>
    <row r="1894" spans="1:11" x14ac:dyDescent="0.25">
      <c r="A1894" s="3" t="s">
        <v>902</v>
      </c>
      <c r="B1894" s="3" t="s">
        <v>903</v>
      </c>
      <c r="C1894" s="3" t="s">
        <v>12</v>
      </c>
      <c r="D1894" s="3">
        <v>39.47</v>
      </c>
      <c r="E1894" s="3" t="s">
        <v>904</v>
      </c>
      <c r="F1894" s="3"/>
      <c r="G1894" s="3" t="s">
        <v>905</v>
      </c>
      <c r="H1894" s="3">
        <v>99</v>
      </c>
      <c r="I1894" s="3" t="s">
        <v>906</v>
      </c>
      <c r="J1894" s="4" t="s">
        <v>661</v>
      </c>
      <c r="K1894" s="8" t="s">
        <v>7208</v>
      </c>
    </row>
    <row r="1895" spans="1:11" x14ac:dyDescent="0.25">
      <c r="A1895" s="1" t="s">
        <v>53</v>
      </c>
      <c r="B1895" s="1" t="s">
        <v>3258</v>
      </c>
      <c r="C1895" s="1" t="s">
        <v>55</v>
      </c>
      <c r="D1895" s="1">
        <v>39.549999999999997</v>
      </c>
      <c r="E1895" s="1" t="s">
        <v>3259</v>
      </c>
      <c r="F1895" s="1"/>
      <c r="G1895" s="1" t="s">
        <v>3260</v>
      </c>
      <c r="H1895" s="1">
        <v>1059</v>
      </c>
      <c r="I1895" s="1" t="s">
        <v>3261</v>
      </c>
      <c r="J1895" s="2" t="s">
        <v>177</v>
      </c>
      <c r="K1895" s="8" t="s">
        <v>7208</v>
      </c>
    </row>
    <row r="1896" spans="1:11" x14ac:dyDescent="0.25">
      <c r="A1896" s="9" t="s">
        <v>53</v>
      </c>
      <c r="B1896" s="9" t="s">
        <v>4559</v>
      </c>
      <c r="C1896" s="9" t="s">
        <v>55</v>
      </c>
      <c r="D1896" s="9">
        <v>39.770000000000003</v>
      </c>
      <c r="E1896" s="9" t="s">
        <v>4560</v>
      </c>
      <c r="F1896" s="9"/>
      <c r="G1896" s="9" t="s">
        <v>4561</v>
      </c>
      <c r="H1896" s="9">
        <v>31718</v>
      </c>
      <c r="I1896" s="9" t="s">
        <v>955</v>
      </c>
      <c r="J1896" s="10" t="s">
        <v>177</v>
      </c>
      <c r="K1896" s="13" t="s">
        <v>7209</v>
      </c>
    </row>
    <row r="1897" spans="1:11" x14ac:dyDescent="0.25">
      <c r="A1897" s="3" t="s">
        <v>117</v>
      </c>
      <c r="B1897" s="3" t="s">
        <v>1139</v>
      </c>
      <c r="C1897" s="3" t="s">
        <v>55</v>
      </c>
      <c r="D1897" s="3">
        <v>39.979999999999997</v>
      </c>
      <c r="E1897" s="3" t="s">
        <v>1140</v>
      </c>
      <c r="F1897" s="3"/>
      <c r="G1897" s="3" t="s">
        <v>1141</v>
      </c>
      <c r="H1897" s="3">
        <v>3379</v>
      </c>
      <c r="I1897" s="3" t="s">
        <v>1142</v>
      </c>
      <c r="J1897" s="4" t="s">
        <v>177</v>
      </c>
      <c r="K1897" s="8" t="s">
        <v>7208</v>
      </c>
    </row>
    <row r="1898" spans="1:11" x14ac:dyDescent="0.25">
      <c r="A1898" s="9" t="s">
        <v>2838</v>
      </c>
      <c r="B1898" s="9" t="s">
        <v>6496</v>
      </c>
      <c r="C1898" s="9" t="s">
        <v>55</v>
      </c>
      <c r="D1898" s="9">
        <v>39.99</v>
      </c>
      <c r="E1898" s="9" t="s">
        <v>315</v>
      </c>
      <c r="F1898" s="9"/>
      <c r="G1898" s="9" t="s">
        <v>2112</v>
      </c>
      <c r="H1898" s="9">
        <v>11</v>
      </c>
      <c r="I1898" s="9" t="s">
        <v>6497</v>
      </c>
      <c r="J1898" s="10" t="s">
        <v>6498</v>
      </c>
      <c r="K1898" s="13" t="s">
        <v>7209</v>
      </c>
    </row>
    <row r="1899" spans="1:11" x14ac:dyDescent="0.25">
      <c r="A1899" s="3" t="s">
        <v>97</v>
      </c>
      <c r="B1899" s="3" t="s">
        <v>2801</v>
      </c>
      <c r="C1899" s="3" t="s">
        <v>12</v>
      </c>
      <c r="D1899" s="3">
        <v>4.95</v>
      </c>
      <c r="E1899" s="3" t="s">
        <v>2802</v>
      </c>
      <c r="F1899" s="3"/>
      <c r="G1899" s="3" t="s">
        <v>2803</v>
      </c>
      <c r="H1899" s="3">
        <v>287</v>
      </c>
      <c r="I1899" s="3" t="s">
        <v>2804</v>
      </c>
      <c r="J1899" s="4" t="s">
        <v>754</v>
      </c>
      <c r="K1899" s="8" t="s">
        <v>7208</v>
      </c>
    </row>
    <row r="1900" spans="1:11" x14ac:dyDescent="0.25">
      <c r="A1900" s="11" t="s">
        <v>540</v>
      </c>
      <c r="B1900" s="11" t="s">
        <v>4051</v>
      </c>
      <c r="C1900" s="11" t="s">
        <v>55</v>
      </c>
      <c r="D1900" s="11">
        <v>40.6</v>
      </c>
      <c r="E1900" s="11" t="s">
        <v>4052</v>
      </c>
      <c r="F1900" s="11"/>
      <c r="G1900" s="11" t="s">
        <v>4053</v>
      </c>
      <c r="H1900" s="11">
        <v>5582</v>
      </c>
      <c r="I1900" s="11" t="s">
        <v>4054</v>
      </c>
      <c r="J1900" s="12" t="s">
        <v>230</v>
      </c>
      <c r="K1900" s="13" t="s">
        <v>7209</v>
      </c>
    </row>
    <row r="1901" spans="1:11" x14ac:dyDescent="0.25">
      <c r="A1901" s="3" t="s">
        <v>172</v>
      </c>
      <c r="B1901" s="3" t="s">
        <v>173</v>
      </c>
      <c r="C1901" s="3" t="s">
        <v>12</v>
      </c>
      <c r="D1901" s="3">
        <v>40.92</v>
      </c>
      <c r="E1901" s="3" t="s">
        <v>174</v>
      </c>
      <c r="F1901" s="3"/>
      <c r="G1901" s="3" t="s">
        <v>175</v>
      </c>
      <c r="H1901" s="3">
        <v>1571</v>
      </c>
      <c r="I1901" s="3" t="s">
        <v>176</v>
      </c>
      <c r="J1901" s="4" t="s">
        <v>177</v>
      </c>
      <c r="K1901" s="8" t="s">
        <v>7208</v>
      </c>
    </row>
    <row r="1902" spans="1:11" x14ac:dyDescent="0.25">
      <c r="A1902" s="1" t="s">
        <v>599</v>
      </c>
      <c r="B1902" s="1" t="s">
        <v>2055</v>
      </c>
      <c r="C1902" s="1" t="s">
        <v>12</v>
      </c>
      <c r="D1902" s="1">
        <v>40.99</v>
      </c>
      <c r="E1902" s="1" t="s">
        <v>2056</v>
      </c>
      <c r="F1902" s="1"/>
      <c r="G1902" s="1" t="s">
        <v>2057</v>
      </c>
      <c r="H1902" s="1">
        <v>7</v>
      </c>
      <c r="I1902" s="1" t="s">
        <v>2058</v>
      </c>
      <c r="J1902" s="2" t="s">
        <v>678</v>
      </c>
      <c r="K1902" s="8" t="s">
        <v>7208</v>
      </c>
    </row>
    <row r="1903" spans="1:11" x14ac:dyDescent="0.25">
      <c r="A1903" s="3" t="s">
        <v>599</v>
      </c>
      <c r="B1903" s="3" t="s">
        <v>870</v>
      </c>
      <c r="C1903" s="3" t="s">
        <v>12</v>
      </c>
      <c r="D1903" s="3">
        <v>41.49</v>
      </c>
      <c r="E1903" s="3" t="s">
        <v>871</v>
      </c>
      <c r="F1903" s="3"/>
      <c r="G1903" s="3" t="s">
        <v>872</v>
      </c>
      <c r="H1903" s="3">
        <v>61</v>
      </c>
      <c r="I1903" s="3" t="s">
        <v>873</v>
      </c>
      <c r="J1903" s="4" t="s">
        <v>76</v>
      </c>
      <c r="K1903" s="8" t="s">
        <v>7208</v>
      </c>
    </row>
    <row r="1904" spans="1:11" x14ac:dyDescent="0.25">
      <c r="A1904" s="11" t="s">
        <v>3687</v>
      </c>
      <c r="B1904" s="11" t="s">
        <v>5980</v>
      </c>
      <c r="C1904" s="11" t="s">
        <v>12</v>
      </c>
      <c r="D1904" s="11">
        <v>41.95</v>
      </c>
      <c r="E1904" s="11" t="s">
        <v>5981</v>
      </c>
      <c r="F1904" s="11"/>
      <c r="G1904" s="11" t="s">
        <v>2057</v>
      </c>
      <c r="H1904" s="11">
        <v>7</v>
      </c>
      <c r="I1904" s="11" t="s">
        <v>5982</v>
      </c>
      <c r="J1904" s="12" t="s">
        <v>2825</v>
      </c>
      <c r="K1904" s="13" t="s">
        <v>7209</v>
      </c>
    </row>
    <row r="1905" spans="1:11" x14ac:dyDescent="0.25">
      <c r="A1905" s="3" t="s">
        <v>599</v>
      </c>
      <c r="B1905" s="3" t="s">
        <v>816</v>
      </c>
      <c r="C1905" s="3" t="s">
        <v>12</v>
      </c>
      <c r="D1905" s="3">
        <v>41.99</v>
      </c>
      <c r="E1905" s="3" t="s">
        <v>795</v>
      </c>
      <c r="F1905" s="3"/>
      <c r="G1905" s="3" t="s">
        <v>817</v>
      </c>
      <c r="H1905" s="3">
        <v>220</v>
      </c>
      <c r="I1905" s="3" t="s">
        <v>818</v>
      </c>
      <c r="J1905" s="4" t="s">
        <v>64</v>
      </c>
      <c r="K1905" s="8" t="s">
        <v>7208</v>
      </c>
    </row>
    <row r="1906" spans="1:11" x14ac:dyDescent="0.25">
      <c r="A1906" s="3" t="s">
        <v>508</v>
      </c>
      <c r="B1906" s="3" t="s">
        <v>2258</v>
      </c>
      <c r="C1906" s="3" t="s">
        <v>12</v>
      </c>
      <c r="D1906" s="3">
        <v>42</v>
      </c>
      <c r="E1906" s="3" t="s">
        <v>696</v>
      </c>
      <c r="F1906" s="3"/>
      <c r="G1906" s="3" t="s">
        <v>2112</v>
      </c>
      <c r="H1906" s="3">
        <v>11</v>
      </c>
      <c r="I1906" s="3" t="s">
        <v>2259</v>
      </c>
      <c r="J1906" s="4" t="s">
        <v>1653</v>
      </c>
      <c r="K1906" s="8" t="s">
        <v>7208</v>
      </c>
    </row>
    <row r="1907" spans="1:11" x14ac:dyDescent="0.25">
      <c r="A1907" s="3" t="s">
        <v>91</v>
      </c>
      <c r="B1907" s="3" t="s">
        <v>843</v>
      </c>
      <c r="C1907" s="3" t="s">
        <v>12</v>
      </c>
      <c r="D1907" s="3">
        <v>42.28</v>
      </c>
      <c r="E1907" s="3" t="s">
        <v>844</v>
      </c>
      <c r="F1907" s="3"/>
      <c r="G1907" s="3" t="s">
        <v>845</v>
      </c>
      <c r="H1907" s="3">
        <v>796</v>
      </c>
      <c r="I1907" s="3" t="s">
        <v>846</v>
      </c>
      <c r="J1907" s="4" t="s">
        <v>177</v>
      </c>
      <c r="K1907" s="8" t="s">
        <v>7208</v>
      </c>
    </row>
    <row r="1908" spans="1:11" x14ac:dyDescent="0.25">
      <c r="A1908" s="1" t="s">
        <v>117</v>
      </c>
      <c r="B1908" s="1" t="s">
        <v>2919</v>
      </c>
      <c r="C1908" s="1" t="s">
        <v>55</v>
      </c>
      <c r="D1908" s="1">
        <v>43.3</v>
      </c>
      <c r="E1908" s="1" t="s">
        <v>2920</v>
      </c>
      <c r="F1908" s="1"/>
      <c r="G1908" s="1" t="s">
        <v>2921</v>
      </c>
      <c r="H1908" s="1">
        <v>4845</v>
      </c>
      <c r="I1908" s="1" t="s">
        <v>2922</v>
      </c>
      <c r="J1908" s="2" t="s">
        <v>177</v>
      </c>
      <c r="K1908" s="8" t="s">
        <v>7208</v>
      </c>
    </row>
    <row r="1909" spans="1:11" x14ac:dyDescent="0.25">
      <c r="A1909" s="3" t="s">
        <v>117</v>
      </c>
      <c r="B1909" s="3" t="s">
        <v>790</v>
      </c>
      <c r="C1909" s="3" t="s">
        <v>12</v>
      </c>
      <c r="D1909" s="3">
        <v>43.32</v>
      </c>
      <c r="E1909" s="3" t="s">
        <v>791</v>
      </c>
      <c r="F1909" s="3"/>
      <c r="G1909" s="3" t="s">
        <v>792</v>
      </c>
      <c r="H1909" s="3">
        <v>252</v>
      </c>
      <c r="I1909" s="3" t="s">
        <v>793</v>
      </c>
      <c r="J1909" s="4" t="s">
        <v>177</v>
      </c>
      <c r="K1909" s="8" t="s">
        <v>7208</v>
      </c>
    </row>
    <row r="1910" spans="1:11" x14ac:dyDescent="0.25">
      <c r="A1910" s="3" t="s">
        <v>1526</v>
      </c>
      <c r="B1910" s="3" t="s">
        <v>3734</v>
      </c>
      <c r="C1910" s="3" t="s">
        <v>55</v>
      </c>
      <c r="D1910" s="3">
        <v>43.39</v>
      </c>
      <c r="E1910" s="3" t="s">
        <v>3735</v>
      </c>
      <c r="F1910" s="3"/>
      <c r="G1910" s="3" t="s">
        <v>3736</v>
      </c>
      <c r="H1910" s="3">
        <v>678</v>
      </c>
      <c r="I1910" s="3" t="s">
        <v>3737</v>
      </c>
      <c r="J1910" s="4" t="s">
        <v>230</v>
      </c>
      <c r="K1910" s="8" t="s">
        <v>7208</v>
      </c>
    </row>
    <row r="1911" spans="1:11" x14ac:dyDescent="0.25">
      <c r="A1911" s="3" t="s">
        <v>10</v>
      </c>
      <c r="B1911" s="3" t="s">
        <v>286</v>
      </c>
      <c r="C1911" s="3" t="s">
        <v>12</v>
      </c>
      <c r="D1911" s="3">
        <v>43.99</v>
      </c>
      <c r="E1911" s="3" t="s">
        <v>287</v>
      </c>
      <c r="F1911" s="3"/>
      <c r="G1911" s="3" t="s">
        <v>288</v>
      </c>
      <c r="H1911" s="3">
        <v>166</v>
      </c>
      <c r="I1911" s="3" t="s">
        <v>289</v>
      </c>
      <c r="J1911" s="4" t="s">
        <v>290</v>
      </c>
      <c r="K1911" s="8" t="s">
        <v>7208</v>
      </c>
    </row>
    <row r="1912" spans="1:11" x14ac:dyDescent="0.25">
      <c r="A1912" s="3" t="s">
        <v>599</v>
      </c>
      <c r="B1912" s="3" t="s">
        <v>1147</v>
      </c>
      <c r="C1912" s="3" t="s">
        <v>12</v>
      </c>
      <c r="D1912" s="3">
        <v>44.95</v>
      </c>
      <c r="E1912" s="3" t="s">
        <v>1148</v>
      </c>
      <c r="F1912" s="3"/>
      <c r="G1912" s="3" t="s">
        <v>1149</v>
      </c>
      <c r="H1912" s="3">
        <v>14</v>
      </c>
      <c r="I1912" s="3" t="s">
        <v>1150</v>
      </c>
      <c r="J1912" s="4" t="s">
        <v>1151</v>
      </c>
      <c r="K1912" s="8" t="s">
        <v>7208</v>
      </c>
    </row>
    <row r="1913" spans="1:11" x14ac:dyDescent="0.25">
      <c r="A1913" s="9" t="s">
        <v>3687</v>
      </c>
      <c r="B1913" s="9" t="s">
        <v>4041</v>
      </c>
      <c r="C1913" s="9" t="s">
        <v>12</v>
      </c>
      <c r="D1913" s="9">
        <v>45.11</v>
      </c>
      <c r="E1913" s="9" t="s">
        <v>2133</v>
      </c>
      <c r="F1913" s="9"/>
      <c r="G1913" s="9" t="s">
        <v>4042</v>
      </c>
      <c r="H1913" s="9">
        <v>258</v>
      </c>
      <c r="I1913" s="9" t="s">
        <v>4043</v>
      </c>
      <c r="J1913" s="10" t="s">
        <v>661</v>
      </c>
      <c r="K1913" s="13" t="s">
        <v>7209</v>
      </c>
    </row>
    <row r="1914" spans="1:11" x14ac:dyDescent="0.25">
      <c r="A1914" s="3" t="s">
        <v>1190</v>
      </c>
      <c r="B1914" s="3" t="s">
        <v>1209</v>
      </c>
      <c r="C1914" s="3" t="s">
        <v>12</v>
      </c>
      <c r="D1914" s="3">
        <v>45.92</v>
      </c>
      <c r="E1914" s="3" t="s">
        <v>1210</v>
      </c>
      <c r="F1914" s="3"/>
      <c r="G1914" s="3" t="s">
        <v>1211</v>
      </c>
      <c r="H1914" s="3">
        <v>3009</v>
      </c>
      <c r="I1914" s="3" t="s">
        <v>1212</v>
      </c>
      <c r="J1914" s="4" t="s">
        <v>177</v>
      </c>
      <c r="K1914" s="8" t="s">
        <v>7208</v>
      </c>
    </row>
    <row r="1915" spans="1:11" x14ac:dyDescent="0.25">
      <c r="A1915" s="1" t="s">
        <v>1102</v>
      </c>
      <c r="B1915" s="1" t="s">
        <v>3592</v>
      </c>
      <c r="C1915" s="1" t="s">
        <v>55</v>
      </c>
      <c r="D1915" s="1">
        <v>45.98</v>
      </c>
      <c r="E1915" s="1" t="s">
        <v>3593</v>
      </c>
      <c r="F1915" s="1"/>
      <c r="G1915" s="1" t="s">
        <v>3594</v>
      </c>
      <c r="H1915" s="1">
        <v>425</v>
      </c>
      <c r="I1915" s="1" t="s">
        <v>3595</v>
      </c>
      <c r="J1915" s="2" t="s">
        <v>177</v>
      </c>
      <c r="K1915" s="8" t="s">
        <v>7208</v>
      </c>
    </row>
    <row r="1916" spans="1:11" x14ac:dyDescent="0.25">
      <c r="A1916" s="1" t="s">
        <v>53</v>
      </c>
      <c r="B1916" s="1" t="s">
        <v>3330</v>
      </c>
      <c r="C1916" s="1" t="s">
        <v>12</v>
      </c>
      <c r="D1916" s="1">
        <v>45.98</v>
      </c>
      <c r="E1916" s="1" t="s">
        <v>3331</v>
      </c>
      <c r="F1916" s="1"/>
      <c r="G1916" s="1" t="s">
        <v>3332</v>
      </c>
      <c r="H1916" s="1">
        <v>5166</v>
      </c>
      <c r="I1916" s="1" t="s">
        <v>3333</v>
      </c>
      <c r="J1916" s="2" t="s">
        <v>177</v>
      </c>
      <c r="K1916" s="8" t="s">
        <v>7208</v>
      </c>
    </row>
    <row r="1917" spans="1:11" x14ac:dyDescent="0.25">
      <c r="A1917" s="1" t="s">
        <v>141</v>
      </c>
      <c r="B1917" s="1" t="s">
        <v>888</v>
      </c>
      <c r="C1917" s="1" t="s">
        <v>12</v>
      </c>
      <c r="D1917" s="1">
        <v>45.99</v>
      </c>
      <c r="E1917" s="1" t="s">
        <v>1192</v>
      </c>
      <c r="F1917" s="1"/>
      <c r="G1917" s="1" t="s">
        <v>2439</v>
      </c>
      <c r="H1917" s="1">
        <v>27</v>
      </c>
      <c r="I1917" s="1" t="s">
        <v>2440</v>
      </c>
      <c r="J1917" s="2" t="s">
        <v>146</v>
      </c>
      <c r="K1917" s="8" t="s">
        <v>7208</v>
      </c>
    </row>
    <row r="1918" spans="1:11" x14ac:dyDescent="0.25">
      <c r="A1918" s="11" t="s">
        <v>525</v>
      </c>
      <c r="B1918" s="11" t="s">
        <v>4760</v>
      </c>
      <c r="C1918" s="11" t="s">
        <v>55</v>
      </c>
      <c r="D1918" s="11">
        <v>45.99</v>
      </c>
      <c r="E1918" s="11" t="s">
        <v>1192</v>
      </c>
      <c r="F1918" s="11"/>
      <c r="G1918" s="11" t="s">
        <v>4761</v>
      </c>
      <c r="H1918" s="11">
        <v>101</v>
      </c>
      <c r="I1918" s="11" t="s">
        <v>4762</v>
      </c>
      <c r="J1918" s="12" t="s">
        <v>290</v>
      </c>
      <c r="K1918" s="13" t="s">
        <v>7209</v>
      </c>
    </row>
    <row r="1919" spans="1:11" x14ac:dyDescent="0.25">
      <c r="A1919" s="9" t="s">
        <v>3998</v>
      </c>
      <c r="B1919" s="9" t="s">
        <v>4069</v>
      </c>
      <c r="C1919" s="9" t="s">
        <v>55</v>
      </c>
      <c r="D1919" s="9">
        <v>46.33</v>
      </c>
      <c r="E1919" s="9" t="s">
        <v>4070</v>
      </c>
      <c r="F1919" s="9"/>
      <c r="G1919" s="9" t="s">
        <v>4071</v>
      </c>
      <c r="H1919" s="9">
        <v>30655</v>
      </c>
      <c r="I1919" s="9" t="s">
        <v>4072</v>
      </c>
      <c r="J1919" s="10" t="s">
        <v>177</v>
      </c>
      <c r="K1919" s="13" t="s">
        <v>7209</v>
      </c>
    </row>
    <row r="1920" spans="1:11" x14ac:dyDescent="0.25">
      <c r="A1920" s="3" t="s">
        <v>53</v>
      </c>
      <c r="B1920" s="3" t="s">
        <v>1838</v>
      </c>
      <c r="C1920" s="3" t="s">
        <v>55</v>
      </c>
      <c r="D1920" s="3">
        <v>46.44</v>
      </c>
      <c r="E1920" s="3" t="s">
        <v>1839</v>
      </c>
      <c r="F1920" s="3"/>
      <c r="G1920" s="3" t="s">
        <v>1840</v>
      </c>
      <c r="H1920" s="3">
        <v>2838</v>
      </c>
      <c r="I1920" s="3" t="s">
        <v>1841</v>
      </c>
      <c r="J1920" s="4" t="s">
        <v>230</v>
      </c>
      <c r="K1920" s="8" t="s">
        <v>7208</v>
      </c>
    </row>
    <row r="1921" spans="1:11" x14ac:dyDescent="0.25">
      <c r="A1921" s="3" t="s">
        <v>1102</v>
      </c>
      <c r="B1921" s="3" t="s">
        <v>1466</v>
      </c>
      <c r="C1921" s="3" t="s">
        <v>55</v>
      </c>
      <c r="D1921" s="3">
        <v>47.65</v>
      </c>
      <c r="E1921" s="3" t="s">
        <v>1467</v>
      </c>
      <c r="F1921" s="3"/>
      <c r="G1921" s="3" t="s">
        <v>1468</v>
      </c>
      <c r="H1921" s="3">
        <v>5349</v>
      </c>
      <c r="I1921" s="3" t="s">
        <v>1469</v>
      </c>
      <c r="J1921" s="4" t="s">
        <v>177</v>
      </c>
      <c r="K1921" s="8" t="s">
        <v>7208</v>
      </c>
    </row>
    <row r="1922" spans="1:11" x14ac:dyDescent="0.25">
      <c r="A1922" s="3" t="s">
        <v>1824</v>
      </c>
      <c r="B1922" s="3" t="s">
        <v>3080</v>
      </c>
      <c r="C1922" s="3" t="s">
        <v>12</v>
      </c>
      <c r="D1922" s="3">
        <v>47.66</v>
      </c>
      <c r="E1922" s="3" t="s">
        <v>3081</v>
      </c>
      <c r="F1922" s="3"/>
      <c r="G1922" s="3" t="s">
        <v>2373</v>
      </c>
      <c r="H1922" s="3">
        <v>119</v>
      </c>
      <c r="I1922" s="3" t="s">
        <v>3082</v>
      </c>
      <c r="J1922" s="4" t="s">
        <v>3083</v>
      </c>
      <c r="K1922" s="8" t="s">
        <v>7208</v>
      </c>
    </row>
    <row r="1923" spans="1:11" x14ac:dyDescent="0.25">
      <c r="A1923" s="9" t="s">
        <v>1829</v>
      </c>
      <c r="B1923" s="9" t="s">
        <v>4763</v>
      </c>
      <c r="C1923" s="9" t="s">
        <v>55</v>
      </c>
      <c r="D1923" s="9">
        <v>47.99</v>
      </c>
      <c r="E1923" s="9" t="s">
        <v>4764</v>
      </c>
      <c r="F1923" s="9"/>
      <c r="G1923" s="9" t="s">
        <v>4765</v>
      </c>
      <c r="H1923" s="9">
        <v>8877</v>
      </c>
      <c r="I1923" s="9" t="s">
        <v>4766</v>
      </c>
      <c r="J1923" s="10" t="s">
        <v>177</v>
      </c>
      <c r="K1923" s="13" t="s">
        <v>7209</v>
      </c>
    </row>
    <row r="1924" spans="1:11" x14ac:dyDescent="0.25">
      <c r="A1924" s="3" t="s">
        <v>3135</v>
      </c>
      <c r="B1924" s="3" t="s">
        <v>3136</v>
      </c>
      <c r="C1924" s="3" t="s">
        <v>3137</v>
      </c>
      <c r="D1924" s="3">
        <v>49.99</v>
      </c>
      <c r="E1924" s="3" t="s">
        <v>623</v>
      </c>
      <c r="F1924" s="3"/>
      <c r="G1924" s="3" t="s">
        <v>2112</v>
      </c>
      <c r="H1924" s="3">
        <v>11</v>
      </c>
      <c r="I1924" s="3" t="s">
        <v>3138</v>
      </c>
      <c r="J1924" s="4" t="s">
        <v>318</v>
      </c>
      <c r="K1924" s="8" t="s">
        <v>7208</v>
      </c>
    </row>
    <row r="1925" spans="1:11" x14ac:dyDescent="0.25">
      <c r="A1925" s="1" t="s">
        <v>3002</v>
      </c>
      <c r="B1925" s="1" t="s">
        <v>3003</v>
      </c>
      <c r="C1925" s="1" t="s">
        <v>510</v>
      </c>
      <c r="D1925" s="1">
        <v>49.99</v>
      </c>
      <c r="E1925" s="1" t="s">
        <v>623</v>
      </c>
      <c r="F1925" s="1"/>
      <c r="G1925" s="1" t="s">
        <v>3004</v>
      </c>
      <c r="H1925" s="1">
        <v>35</v>
      </c>
      <c r="I1925" s="1" t="s">
        <v>3005</v>
      </c>
      <c r="J1925" s="2" t="s">
        <v>739</v>
      </c>
      <c r="K1925" s="8" t="s">
        <v>7208</v>
      </c>
    </row>
    <row r="1926" spans="1:11" x14ac:dyDescent="0.25">
      <c r="A1926" s="9" t="s">
        <v>1334</v>
      </c>
      <c r="B1926" s="9" t="s">
        <v>6642</v>
      </c>
      <c r="C1926" s="9" t="s">
        <v>55</v>
      </c>
      <c r="D1926" s="9">
        <v>50.79</v>
      </c>
      <c r="E1926" s="9" t="s">
        <v>6643</v>
      </c>
      <c r="F1926" s="9"/>
      <c r="G1926" s="9" t="s">
        <v>6644</v>
      </c>
      <c r="H1926" s="9">
        <v>7506</v>
      </c>
      <c r="I1926" s="9" t="s">
        <v>955</v>
      </c>
      <c r="J1926" s="10" t="s">
        <v>177</v>
      </c>
      <c r="K1926" s="13" t="s">
        <v>7209</v>
      </c>
    </row>
    <row r="1927" spans="1:11" x14ac:dyDescent="0.25">
      <c r="A1927" s="11" t="s">
        <v>902</v>
      </c>
      <c r="B1927" s="11" t="s">
        <v>4525</v>
      </c>
      <c r="C1927" s="11" t="s">
        <v>55</v>
      </c>
      <c r="D1927" s="11">
        <v>52.62</v>
      </c>
      <c r="E1927" s="11" t="s">
        <v>4526</v>
      </c>
      <c r="F1927" s="11"/>
      <c r="G1927" s="11" t="s">
        <v>4527</v>
      </c>
      <c r="H1927" s="11">
        <v>5098</v>
      </c>
      <c r="I1927" s="11" t="s">
        <v>4528</v>
      </c>
      <c r="J1927" s="12" t="s">
        <v>177</v>
      </c>
      <c r="K1927" s="13" t="s">
        <v>7209</v>
      </c>
    </row>
    <row r="1928" spans="1:11" x14ac:dyDescent="0.25">
      <c r="A1928" s="3" t="s">
        <v>117</v>
      </c>
      <c r="B1928" s="3" t="s">
        <v>993</v>
      </c>
      <c r="C1928" s="3" t="s">
        <v>12</v>
      </c>
      <c r="D1928" s="3">
        <v>52.78</v>
      </c>
      <c r="E1928" s="3" t="s">
        <v>994</v>
      </c>
      <c r="F1928" s="3"/>
      <c r="G1928" s="3" t="s">
        <v>995</v>
      </c>
      <c r="H1928" s="3">
        <v>3759</v>
      </c>
      <c r="I1928" s="3" t="s">
        <v>996</v>
      </c>
      <c r="J1928" s="4" t="s">
        <v>177</v>
      </c>
      <c r="K1928" s="8" t="s">
        <v>7208</v>
      </c>
    </row>
    <row r="1929" spans="1:11" x14ac:dyDescent="0.25">
      <c r="A1929" s="11" t="s">
        <v>902</v>
      </c>
      <c r="B1929" s="11" t="s">
        <v>6585</v>
      </c>
      <c r="C1929" s="11" t="s">
        <v>12</v>
      </c>
      <c r="D1929" s="11">
        <v>52.94</v>
      </c>
      <c r="E1929" s="11" t="s">
        <v>6586</v>
      </c>
      <c r="F1929" s="11"/>
      <c r="G1929" s="11" t="s">
        <v>6587</v>
      </c>
      <c r="H1929" s="11">
        <v>100</v>
      </c>
      <c r="I1929" s="11" t="s">
        <v>6588</v>
      </c>
      <c r="J1929" s="12" t="s">
        <v>177</v>
      </c>
      <c r="K1929" s="13" t="s">
        <v>7209</v>
      </c>
    </row>
    <row r="1930" spans="1:11" x14ac:dyDescent="0.25">
      <c r="A1930" s="9" t="s">
        <v>1190</v>
      </c>
      <c r="B1930" s="9" t="s">
        <v>5287</v>
      </c>
      <c r="C1930" s="9" t="s">
        <v>12</v>
      </c>
      <c r="D1930" s="9">
        <v>52.97</v>
      </c>
      <c r="E1930" s="9" t="s">
        <v>5288</v>
      </c>
      <c r="F1930" s="9"/>
      <c r="G1930" s="9" t="s">
        <v>5289</v>
      </c>
      <c r="H1930" s="9">
        <v>1683</v>
      </c>
      <c r="I1930" s="9" t="s">
        <v>5290</v>
      </c>
      <c r="J1930" s="10" t="s">
        <v>177</v>
      </c>
      <c r="K1930" s="13" t="s">
        <v>7209</v>
      </c>
    </row>
    <row r="1931" spans="1:11" x14ac:dyDescent="0.25">
      <c r="A1931" s="9" t="s">
        <v>1334</v>
      </c>
      <c r="B1931" s="9" t="s">
        <v>5582</v>
      </c>
      <c r="C1931" s="9" t="s">
        <v>12</v>
      </c>
      <c r="D1931" s="9">
        <v>52.99</v>
      </c>
      <c r="E1931" s="9" t="s">
        <v>1761</v>
      </c>
      <c r="F1931" s="9"/>
      <c r="G1931" s="9" t="s">
        <v>2057</v>
      </c>
      <c r="H1931" s="9">
        <v>7</v>
      </c>
      <c r="I1931" s="9" t="s">
        <v>39</v>
      </c>
      <c r="J1931" s="10" t="s">
        <v>318</v>
      </c>
      <c r="K1931" s="13" t="s">
        <v>7209</v>
      </c>
    </row>
    <row r="1932" spans="1:11" x14ac:dyDescent="0.25">
      <c r="A1932" s="11" t="s">
        <v>162</v>
      </c>
      <c r="B1932" s="11" t="s">
        <v>6450</v>
      </c>
      <c r="C1932" s="11" t="s">
        <v>55</v>
      </c>
      <c r="D1932" s="11">
        <v>53.45</v>
      </c>
      <c r="E1932" s="11" t="s">
        <v>6451</v>
      </c>
      <c r="F1932" s="11"/>
      <c r="G1932" s="11" t="s">
        <v>6452</v>
      </c>
      <c r="H1932" s="11">
        <v>3787</v>
      </c>
      <c r="I1932" s="11" t="s">
        <v>2374</v>
      </c>
      <c r="J1932" s="12" t="s">
        <v>177</v>
      </c>
      <c r="K1932" s="13" t="s">
        <v>7209</v>
      </c>
    </row>
    <row r="1933" spans="1:11" x14ac:dyDescent="0.25">
      <c r="A1933" s="11" t="s">
        <v>1190</v>
      </c>
      <c r="B1933" s="11" t="s">
        <v>5455</v>
      </c>
      <c r="C1933" s="11" t="s">
        <v>12</v>
      </c>
      <c r="D1933" s="11">
        <v>53.98</v>
      </c>
      <c r="E1933" s="11" t="s">
        <v>5456</v>
      </c>
      <c r="F1933" s="11"/>
      <c r="G1933" s="11" t="s">
        <v>5457</v>
      </c>
      <c r="H1933" s="11">
        <v>869</v>
      </c>
      <c r="I1933" s="11" t="s">
        <v>5458</v>
      </c>
      <c r="J1933" s="12" t="s">
        <v>177</v>
      </c>
      <c r="K1933" s="13" t="s">
        <v>7209</v>
      </c>
    </row>
    <row r="1934" spans="1:11" x14ac:dyDescent="0.25">
      <c r="A1934" s="3" t="s">
        <v>162</v>
      </c>
      <c r="B1934" s="3" t="s">
        <v>163</v>
      </c>
      <c r="C1934" s="3" t="s">
        <v>55</v>
      </c>
      <c r="D1934" s="3">
        <v>53.99</v>
      </c>
      <c r="E1934" s="3" t="s">
        <v>164</v>
      </c>
      <c r="F1934" s="3"/>
      <c r="G1934" s="3" t="s">
        <v>165</v>
      </c>
      <c r="H1934" s="3">
        <v>54</v>
      </c>
      <c r="I1934" s="3" t="s">
        <v>166</v>
      </c>
      <c r="J1934" s="4" t="s">
        <v>76</v>
      </c>
      <c r="K1934" s="8" t="s">
        <v>7208</v>
      </c>
    </row>
    <row r="1935" spans="1:11" x14ac:dyDescent="0.25">
      <c r="A1935" s="11" t="s">
        <v>807</v>
      </c>
      <c r="B1935" s="11" t="s">
        <v>5987</v>
      </c>
      <c r="C1935" s="11" t="s">
        <v>12</v>
      </c>
      <c r="D1935" s="11">
        <v>54.26</v>
      </c>
      <c r="E1935" s="11" t="s">
        <v>5988</v>
      </c>
      <c r="F1935" s="11"/>
      <c r="G1935" s="11" t="s">
        <v>5989</v>
      </c>
      <c r="H1935" s="11">
        <v>2550</v>
      </c>
      <c r="I1935" s="11" t="s">
        <v>5990</v>
      </c>
      <c r="J1935" s="12" t="s">
        <v>177</v>
      </c>
      <c r="K1935" s="13" t="s">
        <v>7209</v>
      </c>
    </row>
    <row r="1936" spans="1:11" x14ac:dyDescent="0.25">
      <c r="A1936" s="1" t="s">
        <v>23</v>
      </c>
      <c r="B1936" s="1" t="s">
        <v>564</v>
      </c>
      <c r="C1936" s="1" t="s">
        <v>12</v>
      </c>
      <c r="D1936" s="1">
        <v>54.42</v>
      </c>
      <c r="E1936" s="1" t="s">
        <v>2629</v>
      </c>
      <c r="F1936" s="1"/>
      <c r="G1936" s="1" t="s">
        <v>2630</v>
      </c>
      <c r="H1936" s="1">
        <v>34</v>
      </c>
      <c r="I1936" s="1" t="s">
        <v>2631</v>
      </c>
      <c r="J1936" s="2" t="s">
        <v>1899</v>
      </c>
      <c r="K1936" s="8" t="s">
        <v>7208</v>
      </c>
    </row>
    <row r="1937" spans="1:11" x14ac:dyDescent="0.25">
      <c r="A1937" s="3" t="s">
        <v>1110</v>
      </c>
      <c r="B1937" s="3" t="s">
        <v>3685</v>
      </c>
      <c r="C1937" s="3" t="s">
        <v>510</v>
      </c>
      <c r="D1937" s="3">
        <v>54.9</v>
      </c>
      <c r="E1937" s="3" t="s">
        <v>998</v>
      </c>
      <c r="F1937" s="3"/>
      <c r="G1937" s="3" t="s">
        <v>2507</v>
      </c>
      <c r="H1937" s="3">
        <v>10</v>
      </c>
      <c r="I1937" s="3" t="s">
        <v>3686</v>
      </c>
      <c r="J1937" s="4" t="s">
        <v>661</v>
      </c>
      <c r="K1937" s="8" t="s">
        <v>7208</v>
      </c>
    </row>
    <row r="1938" spans="1:11" x14ac:dyDescent="0.25">
      <c r="A1938" s="3" t="s">
        <v>141</v>
      </c>
      <c r="B1938" s="3" t="s">
        <v>142</v>
      </c>
      <c r="C1938" s="3" t="s">
        <v>12</v>
      </c>
      <c r="D1938" s="3">
        <v>54.95</v>
      </c>
      <c r="E1938" s="3" t="s">
        <v>143</v>
      </c>
      <c r="F1938" s="3"/>
      <c r="G1938" s="3" t="s">
        <v>144</v>
      </c>
      <c r="H1938" s="3">
        <v>25</v>
      </c>
      <c r="I1938" s="3" t="s">
        <v>145</v>
      </c>
      <c r="J1938" s="4" t="s">
        <v>146</v>
      </c>
      <c r="K1938" s="8" t="s">
        <v>7208</v>
      </c>
    </row>
    <row r="1939" spans="1:11" x14ac:dyDescent="0.25">
      <c r="A1939" s="1" t="s">
        <v>29</v>
      </c>
      <c r="B1939" s="1" t="s">
        <v>665</v>
      </c>
      <c r="C1939" s="1" t="s">
        <v>12</v>
      </c>
      <c r="D1939" s="1">
        <v>54.99</v>
      </c>
      <c r="E1939" s="1" t="s">
        <v>666</v>
      </c>
      <c r="F1939" s="1"/>
      <c r="G1939" s="1" t="s">
        <v>667</v>
      </c>
      <c r="H1939" s="1">
        <v>9</v>
      </c>
      <c r="I1939" s="1" t="s">
        <v>668</v>
      </c>
      <c r="J1939" s="2" t="s">
        <v>669</v>
      </c>
      <c r="K1939" s="8" t="s">
        <v>7208</v>
      </c>
    </row>
    <row r="1940" spans="1:11" x14ac:dyDescent="0.25">
      <c r="A1940" s="9" t="s">
        <v>4055</v>
      </c>
      <c r="B1940" s="9" t="s">
        <v>4056</v>
      </c>
      <c r="C1940" s="9" t="s">
        <v>55</v>
      </c>
      <c r="D1940" s="9">
        <v>54.99</v>
      </c>
      <c r="E1940" s="9" t="s">
        <v>666</v>
      </c>
      <c r="F1940" s="9"/>
      <c r="G1940" s="9" t="s">
        <v>913</v>
      </c>
      <c r="H1940" s="9">
        <v>8</v>
      </c>
      <c r="I1940" s="9" t="s">
        <v>4057</v>
      </c>
      <c r="J1940" s="10" t="s">
        <v>4058</v>
      </c>
      <c r="K1940" s="13" t="s">
        <v>7209</v>
      </c>
    </row>
    <row r="1941" spans="1:11" x14ac:dyDescent="0.25">
      <c r="A1941" s="1" t="s">
        <v>172</v>
      </c>
      <c r="B1941" s="1" t="s">
        <v>729</v>
      </c>
      <c r="C1941" s="1" t="s">
        <v>12</v>
      </c>
      <c r="D1941" s="1">
        <v>55.1</v>
      </c>
      <c r="E1941" s="1" t="s">
        <v>730</v>
      </c>
      <c r="F1941" s="1"/>
      <c r="G1941" s="1" t="s">
        <v>731</v>
      </c>
      <c r="H1941" s="1">
        <v>39</v>
      </c>
      <c r="I1941" s="1" t="s">
        <v>732</v>
      </c>
      <c r="J1941" s="2" t="s">
        <v>733</v>
      </c>
      <c r="K1941" s="8" t="s">
        <v>7208</v>
      </c>
    </row>
    <row r="1942" spans="1:11" x14ac:dyDescent="0.25">
      <c r="A1942" s="11" t="s">
        <v>39</v>
      </c>
      <c r="B1942" s="11" t="s">
        <v>5801</v>
      </c>
      <c r="C1942" s="11" t="s">
        <v>12</v>
      </c>
      <c r="D1942" s="11">
        <v>55.16</v>
      </c>
      <c r="E1942" s="11" t="s">
        <v>5802</v>
      </c>
      <c r="F1942" s="11"/>
      <c r="G1942" s="11" t="s">
        <v>5803</v>
      </c>
      <c r="H1942" s="11">
        <v>3110</v>
      </c>
      <c r="I1942" s="11" t="s">
        <v>5804</v>
      </c>
      <c r="J1942" s="12" t="s">
        <v>177</v>
      </c>
      <c r="K1942" s="13" t="s">
        <v>7209</v>
      </c>
    </row>
    <row r="1943" spans="1:11" x14ac:dyDescent="0.25">
      <c r="A1943" s="3" t="s">
        <v>113</v>
      </c>
      <c r="B1943" s="3" t="s">
        <v>878</v>
      </c>
      <c r="C1943" s="3" t="s">
        <v>12</v>
      </c>
      <c r="D1943" s="3">
        <v>55.39</v>
      </c>
      <c r="E1943" s="3" t="s">
        <v>879</v>
      </c>
      <c r="F1943" s="3"/>
      <c r="G1943" s="3" t="s">
        <v>880</v>
      </c>
      <c r="H1943" s="3">
        <v>6</v>
      </c>
      <c r="I1943" s="3" t="s">
        <v>881</v>
      </c>
      <c r="J1943" s="4" t="s">
        <v>882</v>
      </c>
      <c r="K1943" s="8" t="s">
        <v>7208</v>
      </c>
    </row>
    <row r="1944" spans="1:11" x14ac:dyDescent="0.25">
      <c r="A1944" s="1" t="s">
        <v>3036</v>
      </c>
      <c r="B1944" s="1" t="s">
        <v>3037</v>
      </c>
      <c r="C1944" s="1" t="s">
        <v>510</v>
      </c>
      <c r="D1944" s="1">
        <v>55.88</v>
      </c>
      <c r="E1944" s="1" t="s">
        <v>3038</v>
      </c>
      <c r="F1944" s="1"/>
      <c r="G1944" s="1" t="s">
        <v>2053</v>
      </c>
      <c r="H1944" s="1">
        <v>2</v>
      </c>
      <c r="I1944" s="1" t="s">
        <v>39</v>
      </c>
      <c r="J1944" s="2" t="s">
        <v>3039</v>
      </c>
      <c r="K1944" s="8" t="s">
        <v>7208</v>
      </c>
    </row>
    <row r="1945" spans="1:11" x14ac:dyDescent="0.25">
      <c r="A1945" s="3" t="s">
        <v>108</v>
      </c>
      <c r="B1945" s="3" t="s">
        <v>2082</v>
      </c>
      <c r="C1945" s="3" t="s">
        <v>55</v>
      </c>
      <c r="D1945" s="3">
        <v>57.63</v>
      </c>
      <c r="E1945" s="3" t="s">
        <v>2083</v>
      </c>
      <c r="F1945" s="3"/>
      <c r="G1945" s="3" t="s">
        <v>2084</v>
      </c>
      <c r="H1945" s="3">
        <v>430</v>
      </c>
      <c r="I1945" s="3" t="s">
        <v>2085</v>
      </c>
      <c r="J1945" s="4" t="s">
        <v>230</v>
      </c>
      <c r="K1945" s="8" t="s">
        <v>7208</v>
      </c>
    </row>
    <row r="1946" spans="1:11" x14ac:dyDescent="0.25">
      <c r="A1946" s="11" t="s">
        <v>53</v>
      </c>
      <c r="B1946" s="11" t="s">
        <v>6049</v>
      </c>
      <c r="C1946" s="11" t="s">
        <v>12</v>
      </c>
      <c r="D1946" s="11">
        <v>58.09</v>
      </c>
      <c r="E1946" s="11" t="s">
        <v>6050</v>
      </c>
      <c r="F1946" s="11"/>
      <c r="G1946" s="11" t="s">
        <v>6051</v>
      </c>
      <c r="H1946" s="11">
        <v>550</v>
      </c>
      <c r="I1946" s="11" t="s">
        <v>6052</v>
      </c>
      <c r="J1946" s="12" t="s">
        <v>230</v>
      </c>
      <c r="K1946" s="13" t="s">
        <v>7209</v>
      </c>
    </row>
    <row r="1947" spans="1:11" x14ac:dyDescent="0.25">
      <c r="A1947" s="9" t="s">
        <v>77</v>
      </c>
      <c r="B1947" s="9" t="s">
        <v>6418</v>
      </c>
      <c r="C1947" s="9" t="s">
        <v>55</v>
      </c>
      <c r="D1947" s="9">
        <v>58.46</v>
      </c>
      <c r="E1947" s="9" t="s">
        <v>6419</v>
      </c>
      <c r="F1947" s="9"/>
      <c r="G1947" s="9" t="s">
        <v>6420</v>
      </c>
      <c r="H1947" s="9">
        <v>5227</v>
      </c>
      <c r="I1947" s="9" t="s">
        <v>6421</v>
      </c>
      <c r="J1947" s="10" t="s">
        <v>177</v>
      </c>
      <c r="K1947" s="13" t="s">
        <v>7209</v>
      </c>
    </row>
    <row r="1948" spans="1:11" x14ac:dyDescent="0.25">
      <c r="A1948" s="1" t="s">
        <v>535</v>
      </c>
      <c r="B1948" s="1" t="s">
        <v>1223</v>
      </c>
      <c r="C1948" s="1" t="s">
        <v>12</v>
      </c>
      <c r="D1948" s="1">
        <v>58.61</v>
      </c>
      <c r="E1948" s="1" t="s">
        <v>1224</v>
      </c>
      <c r="F1948" s="1"/>
      <c r="G1948" s="1" t="s">
        <v>1225</v>
      </c>
      <c r="H1948" s="1">
        <v>770</v>
      </c>
      <c r="I1948" s="1" t="s">
        <v>1226</v>
      </c>
      <c r="J1948" s="2" t="s">
        <v>177</v>
      </c>
      <c r="K1948" s="8" t="s">
        <v>7208</v>
      </c>
    </row>
    <row r="1949" spans="1:11" x14ac:dyDescent="0.25">
      <c r="A1949" s="1" t="s">
        <v>47</v>
      </c>
      <c r="B1949" s="1" t="s">
        <v>48</v>
      </c>
      <c r="C1949" s="1" t="s">
        <v>12</v>
      </c>
      <c r="D1949" s="1">
        <v>58.99</v>
      </c>
      <c r="E1949" s="1" t="s">
        <v>49</v>
      </c>
      <c r="F1949" s="1"/>
      <c r="G1949" s="1" t="s">
        <v>50</v>
      </c>
      <c r="H1949" s="1">
        <v>18</v>
      </c>
      <c r="I1949" s="1" t="s">
        <v>51</v>
      </c>
      <c r="J1949" s="2" t="s">
        <v>52</v>
      </c>
      <c r="K1949" s="8" t="s">
        <v>7208</v>
      </c>
    </row>
    <row r="1950" spans="1:11" x14ac:dyDescent="0.25">
      <c r="A1950" s="11" t="s">
        <v>1824</v>
      </c>
      <c r="B1950" s="11" t="s">
        <v>4352</v>
      </c>
      <c r="C1950" s="11" t="s">
        <v>55</v>
      </c>
      <c r="D1950" s="11">
        <v>58.99</v>
      </c>
      <c r="E1950" s="11" t="s">
        <v>49</v>
      </c>
      <c r="F1950" s="11"/>
      <c r="G1950" s="11" t="s">
        <v>3849</v>
      </c>
      <c r="H1950" s="11">
        <v>3</v>
      </c>
      <c r="I1950" s="11" t="s">
        <v>4353</v>
      </c>
      <c r="J1950" s="12" t="s">
        <v>70</v>
      </c>
      <c r="K1950" s="13" t="s">
        <v>7209</v>
      </c>
    </row>
    <row r="1951" spans="1:11" x14ac:dyDescent="0.25">
      <c r="A1951" s="1" t="s">
        <v>361</v>
      </c>
      <c r="B1951" s="1" t="s">
        <v>2371</v>
      </c>
      <c r="C1951" s="1" t="s">
        <v>12</v>
      </c>
      <c r="D1951" s="1">
        <v>59.32</v>
      </c>
      <c r="E1951" s="1" t="s">
        <v>2372</v>
      </c>
      <c r="F1951" s="1"/>
      <c r="G1951" s="1" t="s">
        <v>2373</v>
      </c>
      <c r="H1951" s="1">
        <v>119</v>
      </c>
      <c r="I1951" s="1" t="s">
        <v>2374</v>
      </c>
      <c r="J1951" s="2" t="s">
        <v>177</v>
      </c>
      <c r="K1951" s="8" t="s">
        <v>7208</v>
      </c>
    </row>
    <row r="1952" spans="1:11" x14ac:dyDescent="0.25">
      <c r="A1952" s="3" t="s">
        <v>47</v>
      </c>
      <c r="B1952" s="3" t="s">
        <v>24</v>
      </c>
      <c r="C1952" s="3" t="s">
        <v>12</v>
      </c>
      <c r="D1952" s="3">
        <v>59.99</v>
      </c>
      <c r="E1952" s="3" t="s">
        <v>25</v>
      </c>
      <c r="F1952" s="3"/>
      <c r="G1952" s="3" t="s">
        <v>913</v>
      </c>
      <c r="H1952" s="3">
        <v>8</v>
      </c>
      <c r="I1952" s="3" t="s">
        <v>914</v>
      </c>
      <c r="J1952" s="4" t="s">
        <v>915</v>
      </c>
      <c r="K1952" s="8" t="s">
        <v>7208</v>
      </c>
    </row>
    <row r="1953" spans="1:11" x14ac:dyDescent="0.25">
      <c r="A1953" s="1" t="s">
        <v>113</v>
      </c>
      <c r="B1953" s="1" t="s">
        <v>114</v>
      </c>
      <c r="C1953" s="1" t="s">
        <v>12</v>
      </c>
      <c r="D1953" s="1">
        <v>59.99</v>
      </c>
      <c r="E1953" s="1" t="s">
        <v>25</v>
      </c>
      <c r="F1953" s="1"/>
      <c r="G1953" s="1" t="s">
        <v>115</v>
      </c>
      <c r="H1953" s="1">
        <v>43</v>
      </c>
      <c r="I1953" s="1" t="s">
        <v>116</v>
      </c>
      <c r="J1953" s="2" t="s">
        <v>70</v>
      </c>
      <c r="K1953" s="8" t="s">
        <v>7208</v>
      </c>
    </row>
    <row r="1954" spans="1:11" x14ac:dyDescent="0.25">
      <c r="A1954" s="1" t="s">
        <v>17</v>
      </c>
      <c r="B1954" s="1" t="s">
        <v>3218</v>
      </c>
      <c r="C1954" s="1" t="s">
        <v>55</v>
      </c>
      <c r="D1954" s="1">
        <v>59.99</v>
      </c>
      <c r="E1954" s="1" t="s">
        <v>25</v>
      </c>
      <c r="F1954" s="1"/>
      <c r="G1954" s="1" t="s">
        <v>2112</v>
      </c>
      <c r="H1954" s="1">
        <v>11</v>
      </c>
      <c r="I1954" s="1" t="s">
        <v>3219</v>
      </c>
      <c r="J1954" s="2" t="s">
        <v>3220</v>
      </c>
      <c r="K1954" s="8" t="s">
        <v>7208</v>
      </c>
    </row>
    <row r="1955" spans="1:11" x14ac:dyDescent="0.25">
      <c r="A1955" s="1" t="s">
        <v>2260</v>
      </c>
      <c r="B1955" s="1" t="s">
        <v>2261</v>
      </c>
      <c r="C1955" s="1" t="s">
        <v>2262</v>
      </c>
      <c r="D1955" s="1">
        <v>6.99</v>
      </c>
      <c r="E1955" s="1" t="s">
        <v>2263</v>
      </c>
      <c r="F1955" s="1"/>
      <c r="G1955" s="1" t="s">
        <v>880</v>
      </c>
      <c r="H1955" s="1">
        <v>6</v>
      </c>
      <c r="I1955" s="1" t="s">
        <v>2264</v>
      </c>
      <c r="J1955" s="2" t="s">
        <v>370</v>
      </c>
      <c r="K1955" s="8" t="s">
        <v>7208</v>
      </c>
    </row>
    <row r="1956" spans="1:11" x14ac:dyDescent="0.25">
      <c r="A1956" s="11" t="s">
        <v>902</v>
      </c>
      <c r="B1956" s="11" t="s">
        <v>5449</v>
      </c>
      <c r="C1956" s="11" t="s">
        <v>12</v>
      </c>
      <c r="D1956" s="11">
        <v>62.08</v>
      </c>
      <c r="E1956" s="11" t="s">
        <v>5450</v>
      </c>
      <c r="F1956" s="11"/>
      <c r="G1956" s="11" t="s">
        <v>5451</v>
      </c>
      <c r="H1956" s="11">
        <v>950</v>
      </c>
      <c r="I1956" s="11" t="s">
        <v>5452</v>
      </c>
      <c r="J1956" s="12" t="s">
        <v>177</v>
      </c>
      <c r="K1956" s="13" t="s">
        <v>7209</v>
      </c>
    </row>
    <row r="1957" spans="1:11" x14ac:dyDescent="0.25">
      <c r="A1957" s="1" t="s">
        <v>291</v>
      </c>
      <c r="B1957" s="1" t="s">
        <v>1701</v>
      </c>
      <c r="C1957" s="1" t="s">
        <v>12</v>
      </c>
      <c r="D1957" s="1">
        <v>63</v>
      </c>
      <c r="E1957" s="1" t="s">
        <v>1702</v>
      </c>
      <c r="F1957" s="1"/>
      <c r="G1957" s="1" t="s">
        <v>1703</v>
      </c>
      <c r="H1957" s="1">
        <v>4</v>
      </c>
      <c r="I1957" s="1" t="s">
        <v>1704</v>
      </c>
      <c r="J1957" s="2" t="s">
        <v>1705</v>
      </c>
      <c r="K1957" s="8" t="s">
        <v>7208</v>
      </c>
    </row>
    <row r="1958" spans="1:11" x14ac:dyDescent="0.25">
      <c r="A1958" s="11" t="s">
        <v>162</v>
      </c>
      <c r="B1958" s="11" t="s">
        <v>4673</v>
      </c>
      <c r="C1958" s="11" t="s">
        <v>55</v>
      </c>
      <c r="D1958" s="11">
        <v>63.69</v>
      </c>
      <c r="E1958" s="11" t="s">
        <v>4674</v>
      </c>
      <c r="F1958" s="11"/>
      <c r="G1958" s="11" t="s">
        <v>4675</v>
      </c>
      <c r="H1958" s="11">
        <v>4733</v>
      </c>
      <c r="I1958" s="11" t="s">
        <v>4676</v>
      </c>
      <c r="J1958" s="12" t="s">
        <v>177</v>
      </c>
      <c r="K1958" s="13" t="s">
        <v>7209</v>
      </c>
    </row>
    <row r="1959" spans="1:11" x14ac:dyDescent="0.25">
      <c r="A1959" s="1" t="s">
        <v>53</v>
      </c>
      <c r="B1959" s="1" t="s">
        <v>1630</v>
      </c>
      <c r="C1959" s="1" t="s">
        <v>12</v>
      </c>
      <c r="D1959" s="1">
        <v>63.99</v>
      </c>
      <c r="E1959" s="1" t="s">
        <v>1631</v>
      </c>
      <c r="F1959" s="1"/>
      <c r="G1959" s="1" t="s">
        <v>1632</v>
      </c>
      <c r="H1959" s="1">
        <v>152</v>
      </c>
      <c r="I1959" s="1" t="s">
        <v>1633</v>
      </c>
      <c r="J1959" s="2" t="s">
        <v>177</v>
      </c>
      <c r="K1959" s="8" t="s">
        <v>7208</v>
      </c>
    </row>
    <row r="1960" spans="1:11" x14ac:dyDescent="0.25">
      <c r="A1960" s="3" t="s">
        <v>77</v>
      </c>
      <c r="B1960" s="3" t="s">
        <v>3818</v>
      </c>
      <c r="C1960" s="3" t="s">
        <v>55</v>
      </c>
      <c r="D1960" s="3">
        <v>64.58</v>
      </c>
      <c r="E1960" s="3" t="s">
        <v>3819</v>
      </c>
      <c r="F1960" s="3"/>
      <c r="G1960" s="3" t="s">
        <v>3820</v>
      </c>
      <c r="H1960" s="3">
        <v>275</v>
      </c>
      <c r="I1960" s="3" t="s">
        <v>3821</v>
      </c>
      <c r="J1960" s="4" t="s">
        <v>177</v>
      </c>
      <c r="K1960" s="8" t="s">
        <v>7208</v>
      </c>
    </row>
    <row r="1961" spans="1:11" x14ac:dyDescent="0.25">
      <c r="A1961" s="3" t="s">
        <v>1664</v>
      </c>
      <c r="B1961" s="3" t="s">
        <v>1741</v>
      </c>
      <c r="C1961" s="3" t="s">
        <v>125</v>
      </c>
      <c r="D1961" s="3">
        <v>64.989999999999995</v>
      </c>
      <c r="E1961" s="3" t="s">
        <v>1742</v>
      </c>
      <c r="F1961" s="3"/>
      <c r="G1961" s="3" t="s">
        <v>1743</v>
      </c>
      <c r="H1961" s="3">
        <v>5</v>
      </c>
      <c r="I1961" s="3" t="s">
        <v>1744</v>
      </c>
      <c r="J1961" s="4" t="s">
        <v>1667</v>
      </c>
      <c r="K1961" s="8" t="s">
        <v>7208</v>
      </c>
    </row>
    <row r="1962" spans="1:11" x14ac:dyDescent="0.25">
      <c r="A1962" s="3" t="s">
        <v>1664</v>
      </c>
      <c r="B1962" s="3" t="s">
        <v>1741</v>
      </c>
      <c r="C1962" s="3" t="s">
        <v>125</v>
      </c>
      <c r="D1962" s="3">
        <v>64.989999999999995</v>
      </c>
      <c r="E1962" s="3" t="s">
        <v>1742</v>
      </c>
      <c r="F1962" s="3"/>
      <c r="G1962" s="3" t="s">
        <v>1743</v>
      </c>
      <c r="H1962" s="3">
        <v>5</v>
      </c>
      <c r="I1962" s="3" t="s">
        <v>1778</v>
      </c>
      <c r="J1962" s="4" t="s">
        <v>1779</v>
      </c>
      <c r="K1962" s="8" t="s">
        <v>7208</v>
      </c>
    </row>
    <row r="1963" spans="1:11" x14ac:dyDescent="0.25">
      <c r="A1963" s="1" t="s">
        <v>2487</v>
      </c>
      <c r="B1963" s="1" t="s">
        <v>3636</v>
      </c>
      <c r="C1963" s="1" t="s">
        <v>12</v>
      </c>
      <c r="D1963" s="1">
        <v>65.5</v>
      </c>
      <c r="E1963" s="1" t="s">
        <v>3637</v>
      </c>
      <c r="F1963" s="1"/>
      <c r="G1963" s="1" t="s">
        <v>3638</v>
      </c>
      <c r="H1963" s="1">
        <v>46</v>
      </c>
      <c r="I1963" s="1" t="s">
        <v>3639</v>
      </c>
      <c r="J1963" s="2" t="s">
        <v>96</v>
      </c>
      <c r="K1963" s="8" t="s">
        <v>7208</v>
      </c>
    </row>
    <row r="1964" spans="1:11" x14ac:dyDescent="0.25">
      <c r="A1964" s="3" t="s">
        <v>599</v>
      </c>
      <c r="B1964" s="3" t="s">
        <v>2943</v>
      </c>
      <c r="C1964" s="3" t="s">
        <v>12</v>
      </c>
      <c r="D1964" s="3">
        <v>67.98</v>
      </c>
      <c r="E1964" s="3" t="s">
        <v>2944</v>
      </c>
      <c r="F1964" s="3"/>
      <c r="G1964" s="3" t="s">
        <v>2945</v>
      </c>
      <c r="H1964" s="3">
        <v>705</v>
      </c>
      <c r="I1964" s="3" t="s">
        <v>2946</v>
      </c>
      <c r="J1964" s="4" t="s">
        <v>177</v>
      </c>
      <c r="K1964" s="8" t="s">
        <v>7208</v>
      </c>
    </row>
    <row r="1965" spans="1:11" x14ac:dyDescent="0.25">
      <c r="A1965" s="9" t="s">
        <v>77</v>
      </c>
      <c r="B1965" s="9" t="s">
        <v>6945</v>
      </c>
      <c r="C1965" s="9" t="s">
        <v>55</v>
      </c>
      <c r="D1965" s="9">
        <v>68.3</v>
      </c>
      <c r="E1965" s="9" t="s">
        <v>6946</v>
      </c>
      <c r="F1965" s="9"/>
      <c r="G1965" s="9" t="s">
        <v>6947</v>
      </c>
      <c r="H1965" s="9">
        <v>137</v>
      </c>
      <c r="I1965" s="9" t="s">
        <v>6948</v>
      </c>
      <c r="J1965" s="10" t="s">
        <v>177</v>
      </c>
      <c r="K1965" s="13" t="s">
        <v>7209</v>
      </c>
    </row>
    <row r="1966" spans="1:11" x14ac:dyDescent="0.25">
      <c r="A1966" s="3" t="s">
        <v>525</v>
      </c>
      <c r="B1966" s="3" t="s">
        <v>1941</v>
      </c>
      <c r="C1966" s="3" t="s">
        <v>55</v>
      </c>
      <c r="D1966" s="3">
        <v>69.98</v>
      </c>
      <c r="E1966" s="3" t="s">
        <v>1942</v>
      </c>
      <c r="F1966" s="3"/>
      <c r="G1966" s="3" t="s">
        <v>1943</v>
      </c>
      <c r="H1966" s="3">
        <v>2663</v>
      </c>
      <c r="I1966" s="3" t="s">
        <v>748</v>
      </c>
      <c r="J1966" s="4" t="s">
        <v>177</v>
      </c>
      <c r="K1966" s="8" t="s">
        <v>7208</v>
      </c>
    </row>
    <row r="1967" spans="1:11" x14ac:dyDescent="0.25">
      <c r="A1967" s="9" t="s">
        <v>6678</v>
      </c>
      <c r="B1967" s="9" t="s">
        <v>6697</v>
      </c>
      <c r="C1967" s="9" t="s">
        <v>12</v>
      </c>
      <c r="D1967" s="9">
        <v>70</v>
      </c>
      <c r="E1967" s="9" t="s">
        <v>3703</v>
      </c>
      <c r="F1967" s="9"/>
      <c r="G1967" s="9" t="s">
        <v>2053</v>
      </c>
      <c r="H1967" s="9">
        <v>2</v>
      </c>
      <c r="I1967" s="9" t="s">
        <v>6698</v>
      </c>
      <c r="J1967" s="10" t="s">
        <v>2574</v>
      </c>
      <c r="K1967" s="13" t="s">
        <v>7209</v>
      </c>
    </row>
    <row r="1968" spans="1:11" x14ac:dyDescent="0.25">
      <c r="A1968" s="9" t="s">
        <v>1829</v>
      </c>
      <c r="B1968" s="9" t="s">
        <v>4059</v>
      </c>
      <c r="C1968" s="9" t="s">
        <v>55</v>
      </c>
      <c r="D1968" s="9">
        <v>70.08</v>
      </c>
      <c r="E1968" s="9" t="s">
        <v>6074</v>
      </c>
      <c r="F1968" s="9"/>
      <c r="G1968" s="9" t="s">
        <v>6075</v>
      </c>
      <c r="H1968" s="9">
        <v>1165</v>
      </c>
      <c r="I1968" s="9" t="s">
        <v>3399</v>
      </c>
      <c r="J1968" s="10" t="s">
        <v>177</v>
      </c>
      <c r="K1968" s="13" t="s">
        <v>7209</v>
      </c>
    </row>
    <row r="1969" spans="1:11" x14ac:dyDescent="0.25">
      <c r="A1969" s="11" t="s">
        <v>71</v>
      </c>
      <c r="B1969" s="11" t="s">
        <v>5500</v>
      </c>
      <c r="C1969" s="11" t="s">
        <v>55</v>
      </c>
      <c r="D1969" s="11">
        <v>70.650000000000006</v>
      </c>
      <c r="E1969" s="11" t="s">
        <v>5501</v>
      </c>
      <c r="F1969" s="11"/>
      <c r="G1969" s="11" t="s">
        <v>5502</v>
      </c>
      <c r="H1969" s="11">
        <v>4802</v>
      </c>
      <c r="I1969" s="11" t="s">
        <v>5503</v>
      </c>
      <c r="J1969" s="12" t="s">
        <v>177</v>
      </c>
      <c r="K1969" s="13" t="s">
        <v>7209</v>
      </c>
    </row>
    <row r="1970" spans="1:11" x14ac:dyDescent="0.25">
      <c r="A1970" s="11" t="s">
        <v>77</v>
      </c>
      <c r="B1970" s="11" t="s">
        <v>6750</v>
      </c>
      <c r="C1970" s="11" t="s">
        <v>55</v>
      </c>
      <c r="D1970" s="11">
        <v>71.98</v>
      </c>
      <c r="E1970" s="11" t="s">
        <v>6751</v>
      </c>
      <c r="F1970" s="11"/>
      <c r="G1970" s="11" t="s">
        <v>6752</v>
      </c>
      <c r="H1970" s="11">
        <v>100</v>
      </c>
      <c r="I1970" s="11" t="s">
        <v>6753</v>
      </c>
      <c r="J1970" s="12" t="s">
        <v>230</v>
      </c>
      <c r="K1970" s="13" t="s">
        <v>7209</v>
      </c>
    </row>
    <row r="1971" spans="1:11" x14ac:dyDescent="0.25">
      <c r="A1971" s="9" t="s">
        <v>5256</v>
      </c>
      <c r="B1971" s="9" t="s">
        <v>5497</v>
      </c>
      <c r="C1971" s="9" t="s">
        <v>55</v>
      </c>
      <c r="D1971" s="9">
        <v>71.98</v>
      </c>
      <c r="E1971" s="9" t="s">
        <v>5201</v>
      </c>
      <c r="F1971" s="9"/>
      <c r="G1971" s="9" t="s">
        <v>5498</v>
      </c>
      <c r="H1971" s="9">
        <v>1333</v>
      </c>
      <c r="I1971" s="9" t="s">
        <v>5499</v>
      </c>
      <c r="J1971" s="10" t="s">
        <v>177</v>
      </c>
      <c r="K1971" s="13" t="s">
        <v>7209</v>
      </c>
    </row>
    <row r="1972" spans="1:11" x14ac:dyDescent="0.25">
      <c r="A1972" s="9" t="s">
        <v>71</v>
      </c>
      <c r="B1972" s="9" t="s">
        <v>5200</v>
      </c>
      <c r="C1972" s="9" t="s">
        <v>55</v>
      </c>
      <c r="D1972" s="9">
        <v>71.98</v>
      </c>
      <c r="E1972" s="9" t="s">
        <v>5201</v>
      </c>
      <c r="F1972" s="9"/>
      <c r="G1972" s="9" t="s">
        <v>5202</v>
      </c>
      <c r="H1972" s="9">
        <v>2153</v>
      </c>
      <c r="I1972" s="9" t="s">
        <v>5203</v>
      </c>
      <c r="J1972" s="10" t="s">
        <v>177</v>
      </c>
      <c r="K1972" s="13" t="s">
        <v>7209</v>
      </c>
    </row>
    <row r="1973" spans="1:11" x14ac:dyDescent="0.25">
      <c r="A1973" s="11" t="s">
        <v>4553</v>
      </c>
      <c r="B1973" s="11" t="s">
        <v>4554</v>
      </c>
      <c r="C1973" s="11" t="s">
        <v>4555</v>
      </c>
      <c r="D1973" s="11">
        <v>74.8</v>
      </c>
      <c r="E1973" s="11" t="s">
        <v>4556</v>
      </c>
      <c r="F1973" s="11"/>
      <c r="G1973" s="11" t="s">
        <v>4557</v>
      </c>
      <c r="H1973" s="11">
        <v>430</v>
      </c>
      <c r="I1973" s="11" t="s">
        <v>4558</v>
      </c>
      <c r="J1973" s="12" t="s">
        <v>230</v>
      </c>
      <c r="K1973" s="13" t="s">
        <v>7209</v>
      </c>
    </row>
    <row r="1974" spans="1:11" x14ac:dyDescent="0.25">
      <c r="A1974" s="11" t="s">
        <v>41</v>
      </c>
      <c r="B1974" s="11" t="s">
        <v>6157</v>
      </c>
      <c r="C1974" s="11" t="s">
        <v>12</v>
      </c>
      <c r="D1974" s="11">
        <v>74.849999999999994</v>
      </c>
      <c r="E1974" s="11" t="s">
        <v>6158</v>
      </c>
      <c r="F1974" s="11"/>
      <c r="G1974" s="11" t="s">
        <v>2053</v>
      </c>
      <c r="H1974" s="11">
        <v>2</v>
      </c>
      <c r="I1974" s="11" t="s">
        <v>39</v>
      </c>
      <c r="J1974" s="12" t="s">
        <v>6159</v>
      </c>
      <c r="K1974" s="13" t="s">
        <v>7209</v>
      </c>
    </row>
    <row r="1975" spans="1:11" x14ac:dyDescent="0.25">
      <c r="A1975" s="1" t="s">
        <v>47</v>
      </c>
      <c r="B1975" s="1" t="s">
        <v>2032</v>
      </c>
      <c r="C1975" s="1" t="s">
        <v>55</v>
      </c>
      <c r="D1975" s="1">
        <v>74.989999999999995</v>
      </c>
      <c r="E1975" s="1" t="s">
        <v>2033</v>
      </c>
      <c r="F1975" s="1"/>
      <c r="G1975" s="1" t="s">
        <v>880</v>
      </c>
      <c r="H1975" s="1">
        <v>6</v>
      </c>
      <c r="I1975" s="1" t="s">
        <v>2034</v>
      </c>
      <c r="J1975" s="2" t="s">
        <v>2035</v>
      </c>
      <c r="K1975" s="8" t="s">
        <v>7208</v>
      </c>
    </row>
    <row r="1976" spans="1:11" x14ac:dyDescent="0.25">
      <c r="A1976" s="3" t="s">
        <v>3350</v>
      </c>
      <c r="B1976" s="3" t="s">
        <v>3351</v>
      </c>
      <c r="C1976" s="3" t="s">
        <v>12</v>
      </c>
      <c r="D1976" s="3">
        <v>84</v>
      </c>
      <c r="E1976" s="3" t="s">
        <v>3352</v>
      </c>
      <c r="F1976" s="3"/>
      <c r="G1976" s="3" t="s">
        <v>39</v>
      </c>
      <c r="H1976" s="3"/>
      <c r="I1976" s="3" t="s">
        <v>39</v>
      </c>
      <c r="J1976" s="4" t="s">
        <v>2976</v>
      </c>
      <c r="K1976" s="8" t="s">
        <v>7208</v>
      </c>
    </row>
    <row r="1977" spans="1:11" x14ac:dyDescent="0.25">
      <c r="A1977" s="11" t="s">
        <v>1829</v>
      </c>
      <c r="B1977" s="11" t="s">
        <v>5674</v>
      </c>
      <c r="C1977" s="11" t="s">
        <v>55</v>
      </c>
      <c r="D1977" s="11">
        <v>84.6</v>
      </c>
      <c r="E1977" s="11" t="s">
        <v>5675</v>
      </c>
      <c r="F1977" s="11"/>
      <c r="G1977" s="11" t="s">
        <v>5676</v>
      </c>
      <c r="H1977" s="11">
        <v>111</v>
      </c>
      <c r="I1977" s="11" t="s">
        <v>5677</v>
      </c>
      <c r="J1977" s="12" t="s">
        <v>177</v>
      </c>
      <c r="K1977" s="13" t="s">
        <v>7209</v>
      </c>
    </row>
    <row r="1978" spans="1:11" x14ac:dyDescent="0.25">
      <c r="A1978" s="9" t="s">
        <v>23</v>
      </c>
      <c r="B1978" s="9" t="s">
        <v>5173</v>
      </c>
      <c r="C1978" s="9" t="s">
        <v>55</v>
      </c>
      <c r="D1978" s="9">
        <v>84.73</v>
      </c>
      <c r="E1978" s="9" t="s">
        <v>5174</v>
      </c>
      <c r="F1978" s="9"/>
      <c r="G1978" s="9" t="s">
        <v>5175</v>
      </c>
      <c r="H1978" s="9">
        <v>2774</v>
      </c>
      <c r="I1978" s="9" t="s">
        <v>5176</v>
      </c>
      <c r="J1978" s="10" t="s">
        <v>177</v>
      </c>
      <c r="K1978" s="13" t="s">
        <v>7209</v>
      </c>
    </row>
    <row r="1979" spans="1:11" x14ac:dyDescent="0.25">
      <c r="A1979" s="1" t="s">
        <v>520</v>
      </c>
      <c r="B1979" s="1" t="s">
        <v>3139</v>
      </c>
      <c r="C1979" s="1" t="s">
        <v>12</v>
      </c>
      <c r="D1979" s="1">
        <v>84.97</v>
      </c>
      <c r="E1979" s="1" t="s">
        <v>3140</v>
      </c>
      <c r="F1979" s="1"/>
      <c r="G1979" s="1" t="s">
        <v>3141</v>
      </c>
      <c r="H1979" s="1">
        <v>146</v>
      </c>
      <c r="I1979" s="1" t="s">
        <v>3142</v>
      </c>
      <c r="J1979" s="2" t="s">
        <v>177</v>
      </c>
      <c r="K1979" s="8" t="s">
        <v>7208</v>
      </c>
    </row>
    <row r="1980" spans="1:11" x14ac:dyDescent="0.25">
      <c r="A1980" s="1" t="s">
        <v>77</v>
      </c>
      <c r="B1980" s="1" t="s">
        <v>3738</v>
      </c>
      <c r="C1980" s="1" t="s">
        <v>12</v>
      </c>
      <c r="D1980" s="1">
        <v>84.98</v>
      </c>
      <c r="E1980" s="1" t="s">
        <v>3739</v>
      </c>
      <c r="F1980" s="1"/>
      <c r="G1980" s="1" t="s">
        <v>3740</v>
      </c>
      <c r="H1980" s="1">
        <v>272</v>
      </c>
      <c r="I1980" s="1" t="s">
        <v>3741</v>
      </c>
      <c r="J1980" s="2" t="s">
        <v>177</v>
      </c>
      <c r="K1980" s="8" t="s">
        <v>7208</v>
      </c>
    </row>
    <row r="1981" spans="1:11" x14ac:dyDescent="0.25">
      <c r="A1981" s="11" t="s">
        <v>135</v>
      </c>
      <c r="B1981" s="11" t="s">
        <v>3937</v>
      </c>
      <c r="C1981" s="11" t="s">
        <v>12</v>
      </c>
      <c r="D1981" s="11">
        <v>85</v>
      </c>
      <c r="E1981" s="11" t="s">
        <v>3938</v>
      </c>
      <c r="F1981" s="11"/>
      <c r="G1981" s="11" t="s">
        <v>880</v>
      </c>
      <c r="H1981" s="11">
        <v>6</v>
      </c>
      <c r="I1981" s="11" t="s">
        <v>3939</v>
      </c>
      <c r="J1981" s="12" t="s">
        <v>669</v>
      </c>
      <c r="K1981" s="13" t="s">
        <v>7209</v>
      </c>
    </row>
    <row r="1982" spans="1:11" x14ac:dyDescent="0.25">
      <c r="A1982" s="3" t="s">
        <v>327</v>
      </c>
      <c r="B1982" s="3" t="s">
        <v>1324</v>
      </c>
      <c r="C1982" s="3" t="s">
        <v>628</v>
      </c>
      <c r="D1982" s="3">
        <v>85.56</v>
      </c>
      <c r="E1982" s="3" t="s">
        <v>1325</v>
      </c>
      <c r="F1982" s="3"/>
      <c r="G1982" s="3" t="s">
        <v>1326</v>
      </c>
      <c r="H1982" s="3">
        <v>953</v>
      </c>
      <c r="I1982" s="3" t="s">
        <v>1327</v>
      </c>
      <c r="J1982" s="4" t="s">
        <v>177</v>
      </c>
      <c r="K1982" s="8" t="s">
        <v>7208</v>
      </c>
    </row>
    <row r="1983" spans="1:11" x14ac:dyDescent="0.25">
      <c r="A1983" s="1" t="s">
        <v>1624</v>
      </c>
      <c r="B1983" s="1" t="s">
        <v>3510</v>
      </c>
      <c r="C1983" s="1" t="s">
        <v>55</v>
      </c>
      <c r="D1983" s="1">
        <v>85.67</v>
      </c>
      <c r="E1983" s="1" t="s">
        <v>3511</v>
      </c>
      <c r="F1983" s="1"/>
      <c r="G1983" s="1" t="s">
        <v>3512</v>
      </c>
      <c r="H1983" s="1">
        <v>85</v>
      </c>
      <c r="I1983" s="1" t="s">
        <v>3513</v>
      </c>
      <c r="J1983" s="2" t="s">
        <v>230</v>
      </c>
      <c r="K1983" s="8" t="s">
        <v>7208</v>
      </c>
    </row>
    <row r="1984" spans="1:11" x14ac:dyDescent="0.25">
      <c r="A1984" s="11" t="s">
        <v>4562</v>
      </c>
      <c r="B1984" s="11" t="s">
        <v>4563</v>
      </c>
      <c r="C1984" s="11" t="s">
        <v>55</v>
      </c>
      <c r="D1984" s="11">
        <v>86.87</v>
      </c>
      <c r="E1984" s="11" t="s">
        <v>4564</v>
      </c>
      <c r="F1984" s="11"/>
      <c r="G1984" s="11" t="s">
        <v>4565</v>
      </c>
      <c r="H1984" s="11">
        <v>322</v>
      </c>
      <c r="I1984" s="11" t="s">
        <v>4566</v>
      </c>
      <c r="J1984" s="12" t="s">
        <v>177</v>
      </c>
      <c r="K1984" s="13" t="s">
        <v>7209</v>
      </c>
    </row>
    <row r="1985" spans="1:11" x14ac:dyDescent="0.25">
      <c r="A1985" s="9" t="s">
        <v>1328</v>
      </c>
      <c r="B1985" s="9" t="s">
        <v>6197</v>
      </c>
      <c r="C1985" s="9" t="s">
        <v>55</v>
      </c>
      <c r="D1985" s="9">
        <v>89.97</v>
      </c>
      <c r="E1985" s="9" t="s">
        <v>6198</v>
      </c>
      <c r="F1985" s="9"/>
      <c r="G1985" s="9" t="s">
        <v>39</v>
      </c>
      <c r="H1985" s="9"/>
      <c r="I1985" s="9" t="s">
        <v>39</v>
      </c>
      <c r="J1985" s="10" t="s">
        <v>6199</v>
      </c>
      <c r="K1985" s="13" t="s">
        <v>7209</v>
      </c>
    </row>
    <row r="1986" spans="1:11" x14ac:dyDescent="0.25">
      <c r="A1986" s="9" t="s">
        <v>2830</v>
      </c>
      <c r="B1986" s="9" t="s">
        <v>4833</v>
      </c>
      <c r="C1986" s="9" t="s">
        <v>55</v>
      </c>
      <c r="D1986" s="9">
        <v>9.61</v>
      </c>
      <c r="E1986" s="9" t="s">
        <v>4834</v>
      </c>
      <c r="F1986" s="9"/>
      <c r="G1986" s="9" t="s">
        <v>1397</v>
      </c>
      <c r="H1986" s="9">
        <v>17</v>
      </c>
      <c r="I1986" s="9" t="s">
        <v>4835</v>
      </c>
      <c r="J1986" s="10" t="s">
        <v>2833</v>
      </c>
      <c r="K1986" s="13" t="s">
        <v>7209</v>
      </c>
    </row>
    <row r="1987" spans="1:11" x14ac:dyDescent="0.25">
      <c r="A1987" s="9" t="s">
        <v>525</v>
      </c>
      <c r="B1987" s="9" t="s">
        <v>5325</v>
      </c>
      <c r="C1987" s="9" t="s">
        <v>510</v>
      </c>
      <c r="D1987" s="9">
        <v>90.44</v>
      </c>
      <c r="E1987" s="9" t="s">
        <v>5326</v>
      </c>
      <c r="F1987" s="9"/>
      <c r="G1987" s="9" t="s">
        <v>2014</v>
      </c>
      <c r="H1987" s="9">
        <v>1</v>
      </c>
      <c r="I1987" s="9" t="s">
        <v>5327</v>
      </c>
      <c r="J1987" s="10" t="s">
        <v>70</v>
      </c>
      <c r="K1987" s="13" t="s">
        <v>7209</v>
      </c>
    </row>
    <row r="1988" spans="1:11" x14ac:dyDescent="0.25">
      <c r="A1988" s="11" t="s">
        <v>23</v>
      </c>
      <c r="B1988" s="11" t="s">
        <v>5149</v>
      </c>
      <c r="C1988" s="11" t="s">
        <v>12</v>
      </c>
      <c r="D1988" s="11">
        <v>90.44</v>
      </c>
      <c r="E1988" s="11" t="s">
        <v>5150</v>
      </c>
      <c r="F1988" s="11"/>
      <c r="G1988" s="11" t="s">
        <v>5151</v>
      </c>
      <c r="H1988" s="11">
        <v>587</v>
      </c>
      <c r="I1988" s="11" t="s">
        <v>5152</v>
      </c>
      <c r="J1988" s="12" t="s">
        <v>177</v>
      </c>
      <c r="K1988" s="13" t="s">
        <v>7209</v>
      </c>
    </row>
    <row r="1989" spans="1:11" x14ac:dyDescent="0.25">
      <c r="A1989" s="11" t="s">
        <v>152</v>
      </c>
      <c r="B1989" s="11" t="s">
        <v>6422</v>
      </c>
      <c r="C1989" s="11" t="s">
        <v>12</v>
      </c>
      <c r="D1989" s="11">
        <v>91.98</v>
      </c>
      <c r="E1989" s="11" t="s">
        <v>6423</v>
      </c>
      <c r="F1989" s="11"/>
      <c r="G1989" s="11" t="s">
        <v>2057</v>
      </c>
      <c r="H1989" s="11">
        <v>7</v>
      </c>
      <c r="I1989" s="11" t="s">
        <v>6424</v>
      </c>
      <c r="J1989" s="12" t="s">
        <v>6425</v>
      </c>
      <c r="K1989" s="13" t="s">
        <v>7209</v>
      </c>
    </row>
    <row r="1990" spans="1:11" x14ac:dyDescent="0.25">
      <c r="A1990" s="9" t="s">
        <v>71</v>
      </c>
      <c r="B1990" s="9" t="s">
        <v>6525</v>
      </c>
      <c r="C1990" s="9" t="s">
        <v>55</v>
      </c>
      <c r="D1990" s="9">
        <v>92</v>
      </c>
      <c r="E1990" s="9" t="s">
        <v>4869</v>
      </c>
      <c r="F1990" s="9"/>
      <c r="G1990" s="9" t="s">
        <v>667</v>
      </c>
      <c r="H1990" s="9">
        <v>9</v>
      </c>
      <c r="I1990" s="9" t="s">
        <v>6526</v>
      </c>
      <c r="J1990" s="10" t="s">
        <v>6244</v>
      </c>
      <c r="K1990" s="13" t="s">
        <v>7209</v>
      </c>
    </row>
    <row r="1991" spans="1:11" x14ac:dyDescent="0.25">
      <c r="A1991" s="9" t="s">
        <v>71</v>
      </c>
      <c r="B1991" s="9" t="s">
        <v>4259</v>
      </c>
      <c r="C1991" s="9" t="s">
        <v>12</v>
      </c>
      <c r="D1991" s="9">
        <v>92.56</v>
      </c>
      <c r="E1991" s="9" t="s">
        <v>4260</v>
      </c>
      <c r="F1991" s="9"/>
      <c r="G1991" s="9" t="s">
        <v>4261</v>
      </c>
      <c r="H1991" s="9">
        <v>2293</v>
      </c>
      <c r="I1991" s="9" t="s">
        <v>4262</v>
      </c>
      <c r="J1991" s="10" t="s">
        <v>177</v>
      </c>
      <c r="K1991" s="13" t="s">
        <v>7209</v>
      </c>
    </row>
    <row r="1992" spans="1:11" x14ac:dyDescent="0.25">
      <c r="A1992" s="11" t="s">
        <v>3998</v>
      </c>
      <c r="B1992" s="11" t="s">
        <v>6036</v>
      </c>
      <c r="C1992" s="11" t="s">
        <v>12</v>
      </c>
      <c r="D1992" s="11">
        <v>93.91</v>
      </c>
      <c r="E1992" s="11" t="s">
        <v>6037</v>
      </c>
      <c r="F1992" s="11"/>
      <c r="G1992" s="11" t="s">
        <v>5676</v>
      </c>
      <c r="H1992" s="11">
        <v>111</v>
      </c>
      <c r="I1992" s="11" t="s">
        <v>6038</v>
      </c>
      <c r="J1992" s="12" t="s">
        <v>177</v>
      </c>
      <c r="K1992" s="13" t="s">
        <v>7209</v>
      </c>
    </row>
    <row r="1993" spans="1:11" x14ac:dyDescent="0.25">
      <c r="A1993" s="1" t="s">
        <v>319</v>
      </c>
      <c r="B1993" s="1" t="s">
        <v>3496</v>
      </c>
      <c r="C1993" s="1" t="s">
        <v>12</v>
      </c>
      <c r="D1993" s="1">
        <v>95</v>
      </c>
      <c r="E1993" s="1" t="s">
        <v>3497</v>
      </c>
      <c r="F1993" s="1"/>
      <c r="G1993" s="1" t="s">
        <v>39</v>
      </c>
      <c r="H1993" s="1"/>
      <c r="I1993" s="1" t="s">
        <v>39</v>
      </c>
      <c r="J1993" s="2" t="s">
        <v>3498</v>
      </c>
      <c r="K1993" s="8" t="s">
        <v>7208</v>
      </c>
    </row>
    <row r="1994" spans="1:11" x14ac:dyDescent="0.25">
      <c r="A1994" s="3" t="s">
        <v>2110</v>
      </c>
      <c r="B1994" s="3" t="s">
        <v>2111</v>
      </c>
      <c r="C1994" s="3" t="s">
        <v>12</v>
      </c>
      <c r="D1994" s="3">
        <v>99</v>
      </c>
      <c r="E1994" s="3" t="s">
        <v>2101</v>
      </c>
      <c r="F1994" s="3"/>
      <c r="G1994" s="3" t="s">
        <v>2112</v>
      </c>
      <c r="H1994" s="3">
        <v>11</v>
      </c>
      <c r="I1994" s="3" t="s">
        <v>2113</v>
      </c>
      <c r="J1994" s="4" t="s">
        <v>2114</v>
      </c>
      <c r="K1994" s="8" t="s">
        <v>7208</v>
      </c>
    </row>
    <row r="1995" spans="1:11" x14ac:dyDescent="0.25">
      <c r="A1995" s="11" t="s">
        <v>47</v>
      </c>
      <c r="B1995" s="11" t="s">
        <v>6540</v>
      </c>
      <c r="C1995" s="11" t="s">
        <v>12</v>
      </c>
      <c r="D1995" s="11">
        <v>99.49</v>
      </c>
      <c r="E1995" s="11" t="s">
        <v>6541</v>
      </c>
      <c r="F1995" s="11"/>
      <c r="G1995" s="11" t="s">
        <v>3849</v>
      </c>
      <c r="H1995" s="11">
        <v>3</v>
      </c>
      <c r="I1995" s="11" t="s">
        <v>6542</v>
      </c>
      <c r="J1995" s="12" t="s">
        <v>5045</v>
      </c>
      <c r="K1995" s="13" t="s">
        <v>7209</v>
      </c>
    </row>
    <row r="1996" spans="1:11" x14ac:dyDescent="0.25">
      <c r="A1996" s="1" t="s">
        <v>238</v>
      </c>
      <c r="B1996" s="1" t="s">
        <v>1169</v>
      </c>
      <c r="C1996" s="1" t="s">
        <v>12</v>
      </c>
      <c r="D1996" s="1">
        <v>99.99</v>
      </c>
      <c r="E1996" s="1" t="s">
        <v>169</v>
      </c>
      <c r="F1996" s="1"/>
      <c r="G1996" s="1" t="s">
        <v>1170</v>
      </c>
      <c r="H1996" s="1">
        <v>20</v>
      </c>
      <c r="I1996" s="1" t="s">
        <v>1171</v>
      </c>
      <c r="J1996" s="2" t="s">
        <v>1172</v>
      </c>
      <c r="K1996" s="8" t="s">
        <v>7208</v>
      </c>
    </row>
    <row r="1997" spans="1:11" x14ac:dyDescent="0.25">
      <c r="A1997" s="3" t="s">
        <v>238</v>
      </c>
      <c r="B1997" s="3" t="s">
        <v>1900</v>
      </c>
      <c r="C1997" s="3" t="s">
        <v>12</v>
      </c>
      <c r="D1997" s="3">
        <v>99.99</v>
      </c>
      <c r="E1997" s="3" t="s">
        <v>169</v>
      </c>
      <c r="F1997" s="3"/>
      <c r="G1997" s="3" t="s">
        <v>1170</v>
      </c>
      <c r="H1997" s="3">
        <v>20</v>
      </c>
      <c r="I1997" s="3" t="s">
        <v>1901</v>
      </c>
      <c r="J1997" s="4" t="s">
        <v>1172</v>
      </c>
      <c r="K1997" s="8" t="s">
        <v>7208</v>
      </c>
    </row>
    <row r="1998" spans="1:11" x14ac:dyDescent="0.25">
      <c r="A1998" s="1" t="s">
        <v>520</v>
      </c>
      <c r="B1998" s="1" t="s">
        <v>2459</v>
      </c>
      <c r="C1998" s="1" t="s">
        <v>12</v>
      </c>
      <c r="D1998" s="1">
        <v>99.99</v>
      </c>
      <c r="E1998" s="1" t="s">
        <v>169</v>
      </c>
      <c r="F1998" s="1"/>
      <c r="G1998" s="1" t="s">
        <v>2460</v>
      </c>
      <c r="H1998" s="1">
        <v>19</v>
      </c>
      <c r="I1998" s="1" t="s">
        <v>2461</v>
      </c>
      <c r="J1998" s="2" t="s">
        <v>1172</v>
      </c>
      <c r="K1998" s="8" t="s">
        <v>7208</v>
      </c>
    </row>
    <row r="1999" spans="1:11" x14ac:dyDescent="0.25">
      <c r="A1999" s="3" t="s">
        <v>152</v>
      </c>
      <c r="B1999" s="3" t="s">
        <v>3216</v>
      </c>
      <c r="C1999" s="3" t="s">
        <v>12</v>
      </c>
      <c r="D1999" s="3">
        <v>99.99</v>
      </c>
      <c r="E1999" s="3" t="s">
        <v>169</v>
      </c>
      <c r="F1999" s="3"/>
      <c r="G1999" s="3" t="s">
        <v>2057</v>
      </c>
      <c r="H1999" s="3">
        <v>7</v>
      </c>
      <c r="I1999" s="3" t="s">
        <v>3217</v>
      </c>
      <c r="J1999" s="4" t="s">
        <v>1407</v>
      </c>
      <c r="K1999" s="8" t="s">
        <v>7208</v>
      </c>
    </row>
    <row r="2000" spans="1:11" x14ac:dyDescent="0.25">
      <c r="A2000" s="11" t="s">
        <v>4014</v>
      </c>
      <c r="B2000" s="11" t="s">
        <v>4015</v>
      </c>
      <c r="C2000" s="11" t="s">
        <v>12</v>
      </c>
      <c r="D2000" s="11">
        <v>99.99</v>
      </c>
      <c r="E2000" s="11" t="s">
        <v>169</v>
      </c>
      <c r="F2000" s="11"/>
      <c r="G2000" s="11" t="s">
        <v>4016</v>
      </c>
      <c r="H2000" s="11">
        <v>30</v>
      </c>
      <c r="I2000" s="11" t="s">
        <v>4017</v>
      </c>
      <c r="J2000" s="12" t="s">
        <v>733</v>
      </c>
      <c r="K2000" s="13" t="s">
        <v>7209</v>
      </c>
    </row>
    <row r="2001" spans="1:11" x14ac:dyDescent="0.25">
      <c r="A2001" s="5" t="s">
        <v>152</v>
      </c>
      <c r="B2001" s="5" t="s">
        <v>2506</v>
      </c>
      <c r="C2001" s="5" t="s">
        <v>12</v>
      </c>
      <c r="D2001" s="5">
        <v>99.99</v>
      </c>
      <c r="E2001" s="5" t="s">
        <v>169</v>
      </c>
      <c r="F2001" s="5"/>
      <c r="G2001" s="5" t="s">
        <v>2507</v>
      </c>
      <c r="H2001" s="5">
        <v>10</v>
      </c>
      <c r="I2001" s="5" t="s">
        <v>2508</v>
      </c>
      <c r="J2001" s="6" t="s">
        <v>1407</v>
      </c>
      <c r="K2001" s="8" t="s">
        <v>7208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786B-04FD-407E-91AD-DB339A25DDFB}">
  <sheetPr codeName="Arkusz8"/>
  <dimension ref="A1:BC2003"/>
  <sheetViews>
    <sheetView zoomScale="92" zoomScaleNormal="100" workbookViewId="0">
      <selection activeCell="W29" sqref="W29"/>
    </sheetView>
  </sheetViews>
  <sheetFormatPr defaultRowHeight="15" x14ac:dyDescent="0.25"/>
  <cols>
    <col min="1" max="1" width="13.140625" customWidth="1"/>
    <col min="2" max="2" width="13" customWidth="1"/>
    <col min="3" max="3" width="12.28515625" bestFit="1" customWidth="1"/>
    <col min="4" max="4" width="12" bestFit="1" customWidth="1"/>
    <col min="9" max="9" width="7.42578125" customWidth="1"/>
    <col min="10" max="10" width="5.85546875" customWidth="1"/>
    <col min="12" max="12" width="14.140625" customWidth="1"/>
    <col min="13" max="13" width="8.5703125" customWidth="1"/>
    <col min="14" max="14" width="9.28515625" customWidth="1"/>
    <col min="15" max="15" width="9.42578125" customWidth="1"/>
    <col min="16" max="16" width="15.42578125" customWidth="1"/>
    <col min="17" max="17" width="17.140625" customWidth="1"/>
    <col min="18" max="18" width="15.85546875" customWidth="1"/>
    <col min="19" max="19" width="17.7109375" customWidth="1"/>
    <col min="20" max="20" width="9" customWidth="1"/>
    <col min="21" max="21" width="10.42578125" customWidth="1"/>
    <col min="22" max="22" width="7.42578125" customWidth="1"/>
    <col min="23" max="23" width="23.42578125" bestFit="1" customWidth="1"/>
    <col min="28" max="28" width="26.85546875" bestFit="1" customWidth="1"/>
    <col min="29" max="29" width="12.7109375" customWidth="1"/>
    <col min="30" max="30" width="18.28515625" customWidth="1"/>
    <col min="31" max="31" width="12.140625" customWidth="1"/>
    <col min="32" max="32" width="14.85546875" customWidth="1"/>
    <col min="33" max="33" width="11.42578125" customWidth="1"/>
    <col min="34" max="34" width="26.85546875" bestFit="1" customWidth="1"/>
    <col min="35" max="35" width="16" customWidth="1"/>
    <col min="36" max="36" width="16.28515625" bestFit="1" customWidth="1"/>
    <col min="43" max="43" width="89.140625" bestFit="1" customWidth="1"/>
    <col min="44" max="44" width="19.85546875" bestFit="1" customWidth="1"/>
    <col min="45" max="46" width="11.5703125" bestFit="1" customWidth="1"/>
    <col min="47" max="47" width="12.140625" bestFit="1" customWidth="1"/>
    <col min="48" max="48" width="19.42578125" bestFit="1" customWidth="1"/>
    <col min="49" max="49" width="12.42578125" bestFit="1" customWidth="1"/>
    <col min="50" max="50" width="14.7109375" bestFit="1" customWidth="1"/>
    <col min="51" max="51" width="17.85546875" bestFit="1" customWidth="1"/>
    <col min="52" max="53" width="11.5703125" bestFit="1" customWidth="1"/>
    <col min="54" max="54" width="14.5703125" bestFit="1" customWidth="1"/>
    <col min="55" max="55" width="6.140625" bestFit="1" customWidth="1"/>
    <col min="56" max="56" width="15.140625" bestFit="1" customWidth="1"/>
    <col min="57" max="57" width="9.7109375" bestFit="1" customWidth="1"/>
    <col min="58" max="58" width="11.7109375" bestFit="1" customWidth="1"/>
    <col min="59" max="59" width="8.85546875" bestFit="1" customWidth="1"/>
    <col min="60" max="60" width="17.85546875" bestFit="1" customWidth="1"/>
    <col min="61" max="61" width="14.5703125" bestFit="1" customWidth="1"/>
    <col min="62" max="62" width="20.85546875" bestFit="1" customWidth="1"/>
    <col min="63" max="63" width="11.28515625" bestFit="1" customWidth="1"/>
    <col min="64" max="64" width="8.7109375" bestFit="1" customWidth="1"/>
    <col min="66" max="66" width="14.42578125" bestFit="1" customWidth="1"/>
    <col min="67" max="67" width="9.28515625" bestFit="1" customWidth="1"/>
    <col min="68" max="68" width="8.7109375" bestFit="1" customWidth="1"/>
    <col min="69" max="69" width="8.85546875" bestFit="1" customWidth="1"/>
    <col min="70" max="70" width="11.85546875" bestFit="1" customWidth="1"/>
    <col min="71" max="71" width="7.140625" bestFit="1" customWidth="1"/>
    <col min="72" max="72" width="14.28515625" bestFit="1" customWidth="1"/>
    <col min="73" max="73" width="13.7109375" bestFit="1" customWidth="1"/>
    <col min="74" max="74" width="6.28515625" bestFit="1" customWidth="1"/>
    <col min="75" max="75" width="20.85546875" bestFit="1" customWidth="1"/>
    <col min="76" max="76" width="11.42578125" bestFit="1" customWidth="1"/>
    <col min="77" max="77" width="11.28515625" bestFit="1" customWidth="1"/>
    <col min="78" max="78" width="15.42578125" bestFit="1" customWidth="1"/>
    <col min="79" max="79" width="19.5703125" bestFit="1" customWidth="1"/>
    <col min="80" max="80" width="9.5703125" bestFit="1" customWidth="1"/>
    <col min="81" max="81" width="10.42578125" bestFit="1" customWidth="1"/>
    <col min="82" max="82" width="11" bestFit="1" customWidth="1"/>
    <col min="83" max="83" width="9" bestFit="1" customWidth="1"/>
    <col min="84" max="84" width="5.42578125" bestFit="1" customWidth="1"/>
    <col min="85" max="85" width="15.140625" bestFit="1" customWidth="1"/>
    <col min="86" max="86" width="7.85546875" bestFit="1" customWidth="1"/>
    <col min="87" max="87" width="5.42578125" bestFit="1" customWidth="1"/>
    <col min="88" max="88" width="4.42578125" bestFit="1" customWidth="1"/>
    <col min="89" max="89" width="6.7109375" bestFit="1" customWidth="1"/>
    <col min="90" max="90" width="9.7109375" bestFit="1" customWidth="1"/>
    <col min="91" max="91" width="16" bestFit="1" customWidth="1"/>
    <col min="92" max="92" width="6.140625" bestFit="1" customWidth="1"/>
    <col min="93" max="93" width="18" bestFit="1" customWidth="1"/>
    <col min="94" max="94" width="11.5703125" bestFit="1" customWidth="1"/>
    <col min="95" max="95" width="9.28515625" bestFit="1" customWidth="1"/>
    <col min="96" max="96" width="7.85546875" bestFit="1" customWidth="1"/>
    <col min="97" max="97" width="9.5703125" bestFit="1" customWidth="1"/>
    <col min="98" max="98" width="14.28515625" bestFit="1" customWidth="1"/>
    <col min="99" max="99" width="9.28515625" bestFit="1" customWidth="1"/>
    <col min="100" max="100" width="10.5703125" bestFit="1" customWidth="1"/>
    <col min="101" max="101" width="10.7109375" bestFit="1" customWidth="1"/>
    <col min="102" max="102" width="8.42578125" bestFit="1" customWidth="1"/>
    <col min="103" max="103" width="14.140625" bestFit="1" customWidth="1"/>
    <col min="104" max="104" width="4.7109375" bestFit="1" customWidth="1"/>
    <col min="105" max="105" width="8.7109375" bestFit="1" customWidth="1"/>
    <col min="106" max="106" width="7" bestFit="1" customWidth="1"/>
    <col min="107" max="107" width="12.7109375" bestFit="1" customWidth="1"/>
    <col min="108" max="108" width="7.28515625" bestFit="1" customWidth="1"/>
    <col min="109" max="109" width="4.140625" bestFit="1" customWidth="1"/>
    <col min="110" max="110" width="9" bestFit="1" customWidth="1"/>
    <col min="111" max="111" width="11.7109375" bestFit="1" customWidth="1"/>
    <col min="112" max="112" width="16" bestFit="1" customWidth="1"/>
    <col min="113" max="113" width="7.28515625" bestFit="1" customWidth="1"/>
    <col min="114" max="114" width="20.28515625" bestFit="1" customWidth="1"/>
    <col min="115" max="115" width="7.42578125" bestFit="1" customWidth="1"/>
    <col min="116" max="116" width="20" bestFit="1" customWidth="1"/>
    <col min="117" max="118" width="6.42578125" bestFit="1" customWidth="1"/>
    <col min="119" max="119" width="8.7109375" bestFit="1" customWidth="1"/>
    <col min="120" max="120" width="17.42578125" bestFit="1" customWidth="1"/>
    <col min="121" max="121" width="13.7109375" bestFit="1" customWidth="1"/>
    <col min="122" max="122" width="14.28515625" bestFit="1" customWidth="1"/>
    <col min="123" max="123" width="14.42578125" bestFit="1" customWidth="1"/>
    <col min="124" max="124" width="13.85546875" bestFit="1" customWidth="1"/>
    <col min="125" max="125" width="6.28515625" bestFit="1" customWidth="1"/>
    <col min="126" max="126" width="8.7109375" bestFit="1" customWidth="1"/>
    <col min="127" max="127" width="14.5703125" bestFit="1" customWidth="1"/>
    <col min="128" max="128" width="15.85546875" bestFit="1" customWidth="1"/>
    <col min="129" max="129" width="6.7109375" bestFit="1" customWidth="1"/>
    <col min="130" max="130" width="8.5703125" bestFit="1" customWidth="1"/>
    <col min="131" max="131" width="5.28515625" bestFit="1" customWidth="1"/>
    <col min="132" max="132" width="9" bestFit="1" customWidth="1"/>
    <col min="133" max="133" width="6.5703125" bestFit="1" customWidth="1"/>
    <col min="134" max="134" width="5.7109375" bestFit="1" customWidth="1"/>
    <col min="135" max="135" width="7.28515625" bestFit="1" customWidth="1"/>
    <col min="136" max="136" width="13.85546875" bestFit="1" customWidth="1"/>
    <col min="137" max="137" width="5.5703125" bestFit="1" customWidth="1"/>
    <col min="138" max="138" width="14.85546875" bestFit="1" customWidth="1"/>
    <col min="139" max="139" width="8.7109375" bestFit="1" customWidth="1"/>
    <col min="140" max="140" width="15.42578125" bestFit="1" customWidth="1"/>
    <col min="141" max="141" width="6.85546875" bestFit="1" customWidth="1"/>
    <col min="142" max="142" width="4.85546875" bestFit="1" customWidth="1"/>
    <col min="143" max="143" width="9" bestFit="1" customWidth="1"/>
    <col min="144" max="144" width="6.140625" bestFit="1" customWidth="1"/>
    <col min="145" max="145" width="14.5703125" bestFit="1" customWidth="1"/>
    <col min="146" max="146" width="16.42578125" bestFit="1" customWidth="1"/>
    <col min="147" max="147" width="14.7109375" bestFit="1" customWidth="1"/>
    <col min="148" max="148" width="15.5703125" bestFit="1" customWidth="1"/>
    <col min="149" max="149" width="12.28515625" bestFit="1" customWidth="1"/>
    <col min="150" max="150" width="8" bestFit="1" customWidth="1"/>
    <col min="151" max="151" width="8.28515625" bestFit="1" customWidth="1"/>
    <col min="152" max="152" width="17" bestFit="1" customWidth="1"/>
    <col min="153" max="153" width="4.7109375" bestFit="1" customWidth="1"/>
    <col min="154" max="154" width="9" bestFit="1" customWidth="1"/>
    <col min="155" max="155" width="8.85546875" bestFit="1" customWidth="1"/>
    <col min="157" max="157" width="5.5703125" bestFit="1" customWidth="1"/>
    <col min="158" max="158" width="17.28515625" bestFit="1" customWidth="1"/>
    <col min="159" max="159" width="27" bestFit="1" customWidth="1"/>
    <col min="160" max="160" width="15.140625" bestFit="1" customWidth="1"/>
    <col min="161" max="161" width="15.28515625" bestFit="1" customWidth="1"/>
    <col min="162" max="162" width="13.28515625" bestFit="1" customWidth="1"/>
    <col min="163" max="163" width="17.5703125" bestFit="1" customWidth="1"/>
    <col min="164" max="164" width="6.85546875" bestFit="1" customWidth="1"/>
    <col min="165" max="165" width="15.42578125" bestFit="1" customWidth="1"/>
    <col min="166" max="166" width="15.28515625" bestFit="1" customWidth="1"/>
    <col min="167" max="167" width="8.42578125" bestFit="1" customWidth="1"/>
    <col min="168" max="169" width="12.7109375" bestFit="1" customWidth="1"/>
    <col min="170" max="170" width="6.28515625" bestFit="1" customWidth="1"/>
    <col min="171" max="171" width="10.140625" bestFit="1" customWidth="1"/>
    <col min="172" max="172" width="18.85546875" bestFit="1" customWidth="1"/>
    <col min="173" max="173" width="3.42578125" bestFit="1" customWidth="1"/>
    <col min="174" max="174" width="18.140625" bestFit="1" customWidth="1"/>
    <col min="175" max="175" width="8.7109375" bestFit="1" customWidth="1"/>
    <col min="176" max="176" width="3.5703125" bestFit="1" customWidth="1"/>
    <col min="177" max="177" width="12.5703125" bestFit="1" customWidth="1"/>
    <col min="178" max="178" width="9.85546875" bestFit="1" customWidth="1"/>
    <col min="179" max="179" width="9.42578125" bestFit="1" customWidth="1"/>
    <col min="180" max="180" width="17.85546875" bestFit="1" customWidth="1"/>
    <col min="181" max="181" width="15.7109375" bestFit="1" customWidth="1"/>
    <col min="182" max="182" width="13.42578125" bestFit="1" customWidth="1"/>
    <col min="183" max="183" width="12.7109375" bestFit="1" customWidth="1"/>
    <col min="184" max="184" width="13.85546875" bestFit="1" customWidth="1"/>
    <col min="185" max="185" width="20.85546875" bestFit="1" customWidth="1"/>
    <col min="186" max="186" width="4.5703125" bestFit="1" customWidth="1"/>
    <col min="187" max="187" width="8.140625" bestFit="1" customWidth="1"/>
    <col min="188" max="188" width="14.5703125" bestFit="1" customWidth="1"/>
    <col min="189" max="189" width="18.5703125" bestFit="1" customWidth="1"/>
    <col min="190" max="190" width="15.5703125" bestFit="1" customWidth="1"/>
    <col min="191" max="191" width="15" bestFit="1" customWidth="1"/>
    <col min="192" max="192" width="14.42578125" bestFit="1" customWidth="1"/>
    <col min="193" max="193" width="23.5703125" bestFit="1" customWidth="1"/>
    <col min="194" max="194" width="15.140625" bestFit="1" customWidth="1"/>
    <col min="195" max="195" width="9.42578125" bestFit="1" customWidth="1"/>
    <col min="196" max="196" width="16.28515625" bestFit="1" customWidth="1"/>
    <col min="197" max="197" width="14.7109375" bestFit="1" customWidth="1"/>
    <col min="198" max="198" width="8.5703125" bestFit="1" customWidth="1"/>
    <col min="199" max="199" width="9.42578125" bestFit="1" customWidth="1"/>
    <col min="200" max="200" width="6.140625" bestFit="1" customWidth="1"/>
    <col min="201" max="201" width="8.7109375" bestFit="1" customWidth="1"/>
    <col min="202" max="202" width="16.140625" bestFit="1" customWidth="1"/>
    <col min="203" max="203" width="7.140625" bestFit="1" customWidth="1"/>
    <col min="204" max="204" width="12.140625" bestFit="1" customWidth="1"/>
    <col min="205" max="205" width="13.140625" bestFit="1" customWidth="1"/>
    <col min="206" max="206" width="10.5703125" bestFit="1" customWidth="1"/>
    <col min="207" max="207" width="8" bestFit="1" customWidth="1"/>
    <col min="208" max="208" width="11.140625" bestFit="1" customWidth="1"/>
    <col min="209" max="209" width="12.7109375" bestFit="1" customWidth="1"/>
    <col min="210" max="210" width="14.5703125" bestFit="1" customWidth="1"/>
    <col min="211" max="211" width="8.140625" bestFit="1" customWidth="1"/>
    <col min="212" max="212" width="8.7109375" bestFit="1" customWidth="1"/>
    <col min="213" max="213" width="8.42578125" bestFit="1" customWidth="1"/>
    <col min="214" max="214" width="8.85546875" bestFit="1" customWidth="1"/>
    <col min="215" max="215" width="10.28515625" bestFit="1" customWidth="1"/>
    <col min="216" max="216" width="12.28515625" bestFit="1" customWidth="1"/>
    <col min="217" max="217" width="18.28515625" bestFit="1" customWidth="1"/>
    <col min="218" max="218" width="11.85546875" bestFit="1" customWidth="1"/>
    <col min="219" max="219" width="18" bestFit="1" customWidth="1"/>
    <col min="220" max="220" width="12.42578125" bestFit="1" customWidth="1"/>
    <col min="221" max="221" width="4.28515625" bestFit="1" customWidth="1"/>
    <col min="222" max="222" width="10.5703125" bestFit="1" customWidth="1"/>
    <col min="223" max="223" width="14.42578125" bestFit="1" customWidth="1"/>
    <col min="224" max="224" width="6.5703125" bestFit="1" customWidth="1"/>
    <col min="225" max="225" width="13.85546875" bestFit="1" customWidth="1"/>
    <col min="226" max="226" width="17.28515625" bestFit="1" customWidth="1"/>
    <col min="227" max="227" width="13.7109375" bestFit="1" customWidth="1"/>
    <col min="228" max="228" width="14.140625" bestFit="1" customWidth="1"/>
    <col min="229" max="229" width="18.28515625" bestFit="1" customWidth="1"/>
    <col min="230" max="230" width="15.85546875" bestFit="1" customWidth="1"/>
    <col min="231" max="231" width="9.5703125" bestFit="1" customWidth="1"/>
    <col min="232" max="232" width="12" bestFit="1" customWidth="1"/>
    <col min="233" max="233" width="4.140625" bestFit="1" customWidth="1"/>
    <col min="234" max="234" width="9.85546875" bestFit="1" customWidth="1"/>
    <col min="235" max="235" width="13.42578125" bestFit="1" customWidth="1"/>
    <col min="236" max="236" width="5.140625" bestFit="1" customWidth="1"/>
    <col min="237" max="237" width="6" bestFit="1" customWidth="1"/>
    <col min="238" max="238" width="13.42578125" bestFit="1" customWidth="1"/>
    <col min="239" max="239" width="16.5703125" bestFit="1" customWidth="1"/>
    <col min="240" max="240" width="12.5703125" bestFit="1" customWidth="1"/>
    <col min="241" max="241" width="13.42578125" bestFit="1" customWidth="1"/>
    <col min="242" max="242" width="11" bestFit="1" customWidth="1"/>
    <col min="243" max="243" width="20.140625" bestFit="1" customWidth="1"/>
    <col min="244" max="244" width="10" bestFit="1" customWidth="1"/>
    <col min="245" max="245" width="13.42578125" bestFit="1" customWidth="1"/>
    <col min="246" max="246" width="22.140625" bestFit="1" customWidth="1"/>
    <col min="247" max="247" width="7.140625" bestFit="1" customWidth="1"/>
    <col min="248" max="248" width="7.5703125" bestFit="1" customWidth="1"/>
    <col min="249" max="249" width="6" bestFit="1" customWidth="1"/>
    <col min="250" max="250" width="14.85546875" bestFit="1" customWidth="1"/>
    <col min="251" max="251" width="4.85546875" bestFit="1" customWidth="1"/>
    <col min="252" max="253" width="12.140625" bestFit="1" customWidth="1"/>
    <col min="254" max="254" width="8" bestFit="1" customWidth="1"/>
    <col min="255" max="255" width="10.5703125" bestFit="1" customWidth="1"/>
    <col min="256" max="256" width="7.5703125" bestFit="1" customWidth="1"/>
    <col min="259" max="259" width="6.85546875" bestFit="1" customWidth="1"/>
    <col min="260" max="260" width="8" bestFit="1" customWidth="1"/>
    <col min="261" max="261" width="8.7109375" bestFit="1" customWidth="1"/>
    <col min="262" max="262" width="7.140625" bestFit="1" customWidth="1"/>
    <col min="263" max="263" width="16.42578125" bestFit="1" customWidth="1"/>
    <col min="264" max="264" width="19.5703125" bestFit="1" customWidth="1"/>
    <col min="265" max="265" width="7.85546875" bestFit="1" customWidth="1"/>
    <col min="266" max="266" width="14.85546875" bestFit="1" customWidth="1"/>
    <col min="267" max="267" width="12.7109375" bestFit="1" customWidth="1"/>
    <col min="268" max="268" width="9.42578125" bestFit="1" customWidth="1"/>
    <col min="269" max="269" width="15.140625" bestFit="1" customWidth="1"/>
    <col min="270" max="270" width="7.5703125" bestFit="1" customWidth="1"/>
    <col min="271" max="271" width="12.85546875" bestFit="1" customWidth="1"/>
    <col min="272" max="272" width="15.85546875" bestFit="1" customWidth="1"/>
    <col min="274" max="274" width="6.140625" bestFit="1" customWidth="1"/>
    <col min="275" max="275" width="7" bestFit="1" customWidth="1"/>
    <col min="276" max="276" width="6.28515625" bestFit="1" customWidth="1"/>
    <col min="277" max="277" width="11.28515625" bestFit="1" customWidth="1"/>
    <col min="278" max="278" width="7.42578125" bestFit="1" customWidth="1"/>
    <col min="279" max="279" width="16.42578125" bestFit="1" customWidth="1"/>
    <col min="280" max="280" width="23.5703125" bestFit="1" customWidth="1"/>
    <col min="281" max="281" width="15.5703125" bestFit="1" customWidth="1"/>
    <col min="282" max="282" width="22" bestFit="1" customWidth="1"/>
    <col min="283" max="283" width="8.5703125" bestFit="1" customWidth="1"/>
    <col min="284" max="284" width="14.42578125" bestFit="1" customWidth="1"/>
    <col min="285" max="285" width="11.7109375" bestFit="1" customWidth="1"/>
    <col min="286" max="286" width="13.5703125" bestFit="1" customWidth="1"/>
    <col min="287" max="287" width="8.85546875" bestFit="1" customWidth="1"/>
    <col min="288" max="288" width="5.28515625" bestFit="1" customWidth="1"/>
    <col min="289" max="289" width="14.7109375" bestFit="1" customWidth="1"/>
    <col min="290" max="290" width="15" bestFit="1" customWidth="1"/>
    <col min="291" max="291" width="16.140625" bestFit="1" customWidth="1"/>
    <col min="292" max="292" width="4.7109375" bestFit="1" customWidth="1"/>
    <col min="293" max="293" width="14.42578125" bestFit="1" customWidth="1"/>
    <col min="294" max="294" width="12.42578125" bestFit="1" customWidth="1"/>
    <col min="295" max="295" width="13.42578125" bestFit="1" customWidth="1"/>
    <col min="296" max="296" width="26.28515625" bestFit="1" customWidth="1"/>
    <col min="297" max="297" width="20.7109375" bestFit="1" customWidth="1"/>
    <col min="298" max="298" width="15.28515625" bestFit="1" customWidth="1"/>
    <col min="299" max="299" width="9.5703125" bestFit="1" customWidth="1"/>
    <col min="300" max="300" width="19.42578125" bestFit="1" customWidth="1"/>
    <col min="301" max="301" width="12" bestFit="1" customWidth="1"/>
    <col min="302" max="302" width="13.7109375" bestFit="1" customWidth="1"/>
    <col min="303" max="303" width="8" bestFit="1" customWidth="1"/>
    <col min="304" max="304" width="10.85546875" bestFit="1" customWidth="1"/>
    <col min="305" max="305" width="21.42578125" bestFit="1" customWidth="1"/>
    <col min="306" max="306" width="9.7109375" bestFit="1" customWidth="1"/>
    <col min="307" max="307" width="10.42578125" bestFit="1" customWidth="1"/>
    <col min="308" max="308" width="9.7109375" bestFit="1" customWidth="1"/>
    <col min="309" max="309" width="15.140625" bestFit="1" customWidth="1"/>
    <col min="310" max="310" width="8.7109375" bestFit="1" customWidth="1"/>
    <col min="311" max="311" width="17.5703125" bestFit="1" customWidth="1"/>
    <col min="312" max="312" width="7.42578125" bestFit="1" customWidth="1"/>
    <col min="313" max="313" width="7.85546875" bestFit="1" customWidth="1"/>
    <col min="314" max="314" width="5.28515625" bestFit="1" customWidth="1"/>
    <col min="315" max="315" width="6.7109375" bestFit="1" customWidth="1"/>
    <col min="316" max="316" width="10" bestFit="1" customWidth="1"/>
    <col min="317" max="317" width="9.5703125" bestFit="1" customWidth="1"/>
    <col min="318" max="318" width="13.7109375" bestFit="1" customWidth="1"/>
    <col min="319" max="319" width="16.7109375" bestFit="1" customWidth="1"/>
    <col min="320" max="320" width="5.140625" bestFit="1" customWidth="1"/>
    <col min="321" max="321" width="8" bestFit="1" customWidth="1"/>
    <col min="322" max="322" width="13.7109375" bestFit="1" customWidth="1"/>
    <col min="323" max="323" width="15" bestFit="1" customWidth="1"/>
    <col min="324" max="324" width="7.42578125" bestFit="1" customWidth="1"/>
    <col min="325" max="325" width="8.42578125" bestFit="1" customWidth="1"/>
    <col min="326" max="326" width="16.5703125" bestFit="1" customWidth="1"/>
    <col min="327" max="328" width="13.28515625" bestFit="1" customWidth="1"/>
    <col min="329" max="329" width="11.42578125" bestFit="1" customWidth="1"/>
    <col min="330" max="330" width="14.28515625" bestFit="1" customWidth="1"/>
    <col min="331" max="331" width="12.42578125" bestFit="1" customWidth="1"/>
    <col min="332" max="332" width="8.7109375" bestFit="1" customWidth="1"/>
    <col min="333" max="333" width="20.7109375" bestFit="1" customWidth="1"/>
    <col min="334" max="334" width="10" bestFit="1" customWidth="1"/>
    <col min="335" max="335" width="12.42578125" bestFit="1" customWidth="1"/>
    <col min="336" max="336" width="19.42578125" bestFit="1" customWidth="1"/>
    <col min="337" max="337" width="11" bestFit="1" customWidth="1"/>
    <col min="338" max="338" width="7.140625" bestFit="1" customWidth="1"/>
    <col min="339" max="339" width="12.85546875" bestFit="1" customWidth="1"/>
    <col min="340" max="340" width="5.28515625" bestFit="1" customWidth="1"/>
    <col min="341" max="341" width="10.140625" bestFit="1" customWidth="1"/>
    <col min="342" max="342" width="8.5703125" bestFit="1" customWidth="1"/>
    <col min="343" max="343" width="5" bestFit="1" customWidth="1"/>
    <col min="344" max="344" width="17.42578125" bestFit="1" customWidth="1"/>
    <col min="345" max="345" width="7.140625" bestFit="1" customWidth="1"/>
    <col min="346" max="346" width="19" bestFit="1" customWidth="1"/>
    <col min="347" max="347" width="17.85546875" bestFit="1" customWidth="1"/>
    <col min="348" max="348" width="14.140625" bestFit="1" customWidth="1"/>
    <col min="349" max="349" width="5.140625" bestFit="1" customWidth="1"/>
    <col min="350" max="350" width="12.7109375" bestFit="1" customWidth="1"/>
    <col min="351" max="351" width="6.85546875" bestFit="1" customWidth="1"/>
    <col min="352" max="352" width="14.28515625" bestFit="1" customWidth="1"/>
    <col min="353" max="353" width="7.28515625" bestFit="1" customWidth="1"/>
    <col min="354" max="354" width="16.28515625" bestFit="1" customWidth="1"/>
    <col min="355" max="355" width="8.28515625" bestFit="1" customWidth="1"/>
    <col min="356" max="356" width="13.42578125" bestFit="1" customWidth="1"/>
    <col min="357" max="357" width="15" bestFit="1" customWidth="1"/>
    <col min="358" max="358" width="7.5703125" bestFit="1" customWidth="1"/>
    <col min="359" max="359" width="5" bestFit="1" customWidth="1"/>
    <col min="360" max="360" width="10.140625" bestFit="1" customWidth="1"/>
    <col min="361" max="361" width="12.85546875" bestFit="1" customWidth="1"/>
    <col min="362" max="362" width="6" bestFit="1" customWidth="1"/>
    <col min="363" max="363" width="17.5703125" bestFit="1" customWidth="1"/>
    <col min="364" max="364" width="19.5703125" bestFit="1" customWidth="1"/>
    <col min="365" max="365" width="19.28515625" bestFit="1" customWidth="1"/>
    <col min="366" max="366" width="10" bestFit="1" customWidth="1"/>
    <col min="367" max="367" width="11" bestFit="1" customWidth="1"/>
    <col min="368" max="368" width="11.28515625" bestFit="1" customWidth="1"/>
    <col min="369" max="369" width="6.42578125" bestFit="1" customWidth="1"/>
    <col min="370" max="370" width="4.5703125" bestFit="1" customWidth="1"/>
    <col min="371" max="371" width="13.85546875" bestFit="1" customWidth="1"/>
    <col min="372" max="372" width="12.140625" bestFit="1" customWidth="1"/>
    <col min="373" max="373" width="8" bestFit="1" customWidth="1"/>
    <col min="374" max="374" width="16.140625" bestFit="1" customWidth="1"/>
    <col min="375" max="375" width="8" bestFit="1" customWidth="1"/>
    <col min="376" max="376" width="11.42578125" bestFit="1" customWidth="1"/>
    <col min="377" max="377" width="11.7109375" bestFit="1" customWidth="1"/>
    <col min="378" max="378" width="9.42578125" bestFit="1" customWidth="1"/>
    <col min="379" max="379" width="3" bestFit="1" customWidth="1"/>
    <col min="380" max="380" width="9.85546875" bestFit="1" customWidth="1"/>
    <col min="381" max="381" width="14.28515625" bestFit="1" customWidth="1"/>
    <col min="382" max="382" width="14" bestFit="1" customWidth="1"/>
    <col min="383" max="383" width="7.140625" bestFit="1" customWidth="1"/>
    <col min="384" max="384" width="12.42578125" bestFit="1" customWidth="1"/>
    <col min="385" max="385" width="14.28515625" bestFit="1" customWidth="1"/>
    <col min="386" max="386" width="9.28515625" bestFit="1" customWidth="1"/>
    <col min="387" max="387" width="15.140625" bestFit="1" customWidth="1"/>
    <col min="388" max="388" width="14.85546875" bestFit="1" customWidth="1"/>
    <col min="389" max="389" width="8.85546875" bestFit="1" customWidth="1"/>
    <col min="390" max="390" width="10.42578125" bestFit="1" customWidth="1"/>
    <col min="391" max="391" width="5.28515625" bestFit="1" customWidth="1"/>
    <col min="392" max="392" width="13.140625" bestFit="1" customWidth="1"/>
    <col min="393" max="393" width="12.85546875" bestFit="1" customWidth="1"/>
    <col min="394" max="394" width="14.5703125" bestFit="1" customWidth="1"/>
    <col min="395" max="395" width="5.42578125" bestFit="1" customWidth="1"/>
    <col min="396" max="396" width="10.85546875" bestFit="1" customWidth="1"/>
    <col min="397" max="397" width="24.85546875" bestFit="1" customWidth="1"/>
    <col min="398" max="398" width="13.42578125" bestFit="1" customWidth="1"/>
    <col min="399" max="399" width="6.7109375" bestFit="1" customWidth="1"/>
    <col min="400" max="400" width="15.7109375" bestFit="1" customWidth="1"/>
    <col min="401" max="401" width="9.5703125" bestFit="1" customWidth="1"/>
    <col min="402" max="402" width="10.42578125" bestFit="1" customWidth="1"/>
    <col min="403" max="403" width="8.140625" bestFit="1" customWidth="1"/>
    <col min="404" max="404" width="9" bestFit="1" customWidth="1"/>
    <col min="405" max="405" width="12.140625" bestFit="1" customWidth="1"/>
    <col min="406" max="406" width="18.28515625" bestFit="1" customWidth="1"/>
    <col min="407" max="407" width="15.7109375" bestFit="1" customWidth="1"/>
    <col min="408" max="408" width="12.140625" bestFit="1" customWidth="1"/>
    <col min="409" max="409" width="18.5703125" bestFit="1" customWidth="1"/>
    <col min="410" max="410" width="13.7109375" bestFit="1" customWidth="1"/>
    <col min="411" max="411" width="7.140625" bestFit="1" customWidth="1"/>
    <col min="412" max="412" width="15" bestFit="1" customWidth="1"/>
    <col min="413" max="413" width="4.28515625" bestFit="1" customWidth="1"/>
    <col min="414" max="414" width="15.42578125" bestFit="1" customWidth="1"/>
    <col min="415" max="415" width="17.85546875" bestFit="1" customWidth="1"/>
    <col min="416" max="416" width="4.7109375" bestFit="1" customWidth="1"/>
    <col min="417" max="417" width="14.42578125" bestFit="1" customWidth="1"/>
  </cols>
  <sheetData>
    <row r="1" spans="1:55" x14ac:dyDescent="0.2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5" t="s">
        <v>9</v>
      </c>
      <c r="K1" s="26" t="s">
        <v>7207</v>
      </c>
      <c r="L1" s="60" t="s">
        <v>7214</v>
      </c>
      <c r="M1" s="60" t="s">
        <v>7231</v>
      </c>
      <c r="N1" s="60" t="s">
        <v>7232</v>
      </c>
      <c r="O1" s="60" t="s">
        <v>7233</v>
      </c>
      <c r="P1" s="17" t="s">
        <v>7215</v>
      </c>
      <c r="Q1" t="s">
        <v>7227</v>
      </c>
      <c r="R1" t="s">
        <v>7225</v>
      </c>
      <c r="S1" t="s">
        <v>7226</v>
      </c>
      <c r="T1" t="s">
        <v>7251</v>
      </c>
      <c r="U1" t="s">
        <v>7252</v>
      </c>
      <c r="V1" t="s">
        <v>7250</v>
      </c>
      <c r="X1" t="s">
        <v>7215</v>
      </c>
      <c r="Y1" t="s">
        <v>7224</v>
      </c>
      <c r="Z1" t="s">
        <v>7225</v>
      </c>
      <c r="AA1" t="s">
        <v>7226</v>
      </c>
      <c r="AB1" t="s">
        <v>7217</v>
      </c>
      <c r="AC1" t="s">
        <v>7216</v>
      </c>
      <c r="AD1" t="s">
        <v>7223</v>
      </c>
    </row>
    <row r="2" spans="1:55" x14ac:dyDescent="0.25">
      <c r="A2" s="30" t="s">
        <v>130</v>
      </c>
      <c r="B2" s="30" t="s">
        <v>131</v>
      </c>
      <c r="C2" s="30" t="s">
        <v>132</v>
      </c>
      <c r="D2" s="30">
        <v>29.99</v>
      </c>
      <c r="E2" s="30" t="s">
        <v>61</v>
      </c>
      <c r="F2" s="30">
        <v>10</v>
      </c>
      <c r="G2" s="30" t="s">
        <v>133</v>
      </c>
      <c r="H2" s="30">
        <v>1</v>
      </c>
      <c r="I2" s="30" t="s">
        <v>39</v>
      </c>
      <c r="J2" s="31" t="s">
        <v>134</v>
      </c>
      <c r="K2" s="29" t="s">
        <v>7208</v>
      </c>
      <c r="L2" s="58">
        <f>Tabela33[[#This Row],[price]]*Tabela33[[#This Row],[sold]]</f>
        <v>29.99</v>
      </c>
      <c r="M2" s="59">
        <v>1</v>
      </c>
      <c r="N2" s="59">
        <f>_xlfn.RANK.EQ(Tabela33[[#This Row],[sold]],$H$2:$H$1979)</f>
        <v>1926</v>
      </c>
      <c r="O2" s="59">
        <f>_xlfn.RANK.EQ(L2,Tabela33[income])</f>
        <v>1963</v>
      </c>
      <c r="P2" s="18" t="s">
        <v>130</v>
      </c>
      <c r="Q2">
        <v>1</v>
      </c>
      <c r="R2">
        <v>29.99</v>
      </c>
      <c r="S2">
        <v>10</v>
      </c>
      <c r="T2" s="63">
        <f t="shared" ref="T2:T65" si="0">_xlfn.RANK.EQ(Q2,$Q$2:$Q$373,0)</f>
        <v>359</v>
      </c>
      <c r="U2" s="63">
        <f t="shared" ref="U2:U65" si="1">_xlfn.RANK.EQ(R2,$R$2:$R$373,0)</f>
        <v>362</v>
      </c>
      <c r="V2" s="64">
        <v>1</v>
      </c>
      <c r="X2" s="18" t="s">
        <v>130</v>
      </c>
      <c r="Y2" s="37">
        <v>1</v>
      </c>
      <c r="Z2" s="37">
        <v>29.99</v>
      </c>
      <c r="AA2" s="37">
        <v>10</v>
      </c>
      <c r="AB2" s="37">
        <f t="shared" ref="AB2:AB65" si="2">_xlfn.RANK.EQ(Y2,$Q$2:$Q$371,0)</f>
        <v>357</v>
      </c>
      <c r="AC2" s="37">
        <f>_xlfn.RANK.EQ(Z2,Tabela5[Summed income],0)</f>
        <v>362</v>
      </c>
      <c r="AD2" s="37">
        <v>1</v>
      </c>
      <c r="AL2" s="17" t="s">
        <v>3913</v>
      </c>
      <c r="AM2" t="s">
        <v>7234</v>
      </c>
      <c r="AN2" t="s">
        <v>3912</v>
      </c>
    </row>
    <row r="3" spans="1:55" x14ac:dyDescent="0.25">
      <c r="A3" s="32" t="s">
        <v>4309</v>
      </c>
      <c r="B3" s="32" t="s">
        <v>4310</v>
      </c>
      <c r="C3" s="32" t="s">
        <v>4311</v>
      </c>
      <c r="D3" s="32">
        <v>54.99</v>
      </c>
      <c r="E3" s="32" t="s">
        <v>273</v>
      </c>
      <c r="F3" s="32">
        <v>2</v>
      </c>
      <c r="G3" s="32" t="s">
        <v>2807</v>
      </c>
      <c r="H3" s="32">
        <v>22</v>
      </c>
      <c r="I3" s="32" t="s">
        <v>4312</v>
      </c>
      <c r="J3" s="33" t="s">
        <v>833</v>
      </c>
      <c r="K3" s="34" t="s">
        <v>7209</v>
      </c>
      <c r="L3" s="61">
        <f>Tabela33[[#This Row],[price]]*Tabela33[[#This Row],[sold]]</f>
        <v>1209.78</v>
      </c>
      <c r="M3" s="62">
        <v>2</v>
      </c>
      <c r="N3" s="62">
        <f>_xlfn.RANK.EQ(Tabela33[[#This Row],[sold]],$H$2:$H$1979)</f>
        <v>1301</v>
      </c>
      <c r="O3" s="62">
        <f>_xlfn.RANK.EQ(L3,Tabela33[income])</f>
        <v>1172</v>
      </c>
      <c r="P3" s="18" t="s">
        <v>4309</v>
      </c>
      <c r="Q3">
        <v>22</v>
      </c>
      <c r="R3">
        <v>1209.78</v>
      </c>
      <c r="S3">
        <v>2</v>
      </c>
      <c r="T3" s="63">
        <f t="shared" si="0"/>
        <v>283</v>
      </c>
      <c r="U3" s="63">
        <f t="shared" si="1"/>
        <v>263</v>
      </c>
      <c r="V3" s="64">
        <v>2</v>
      </c>
      <c r="X3" s="18" t="s">
        <v>4309</v>
      </c>
      <c r="Y3" s="37">
        <v>22</v>
      </c>
      <c r="Z3" s="37">
        <v>1209.78</v>
      </c>
      <c r="AA3" s="37">
        <v>2</v>
      </c>
      <c r="AB3" s="37">
        <f t="shared" si="2"/>
        <v>281</v>
      </c>
      <c r="AC3" s="37">
        <f>_xlfn.RANK.EQ(Z3,Tabela5[Summed income],0)</f>
        <v>263</v>
      </c>
      <c r="AD3" s="37">
        <v>2</v>
      </c>
      <c r="AL3" s="18" t="s">
        <v>131</v>
      </c>
      <c r="AM3">
        <v>1</v>
      </c>
      <c r="AN3">
        <v>1</v>
      </c>
    </row>
    <row r="4" spans="1:55" x14ac:dyDescent="0.25">
      <c r="A4" s="35" t="s">
        <v>4138</v>
      </c>
      <c r="B4" s="35" t="s">
        <v>4139</v>
      </c>
      <c r="C4" s="35" t="s">
        <v>4140</v>
      </c>
      <c r="D4" s="35">
        <v>6.65</v>
      </c>
      <c r="E4" s="35" t="s">
        <v>4141</v>
      </c>
      <c r="F4" s="35">
        <v>9</v>
      </c>
      <c r="G4" s="35" t="s">
        <v>4142</v>
      </c>
      <c r="H4" s="35">
        <v>18882</v>
      </c>
      <c r="I4" s="35" t="s">
        <v>4143</v>
      </c>
      <c r="J4" s="36" t="s">
        <v>4144</v>
      </c>
      <c r="K4" s="34" t="s">
        <v>7209</v>
      </c>
      <c r="L4" s="61">
        <f>Tabela33[[#This Row],[price]]*Tabela33[[#This Row],[sold]]</f>
        <v>125565.3</v>
      </c>
      <c r="M4" s="62">
        <f>VLOOKUP(Tabela33[[#This Row],[brand]],Tabela5[#All],7,FALSE)</f>
        <v>3</v>
      </c>
      <c r="N4" s="62">
        <f>_xlfn.RANK.EQ(Tabela33[[#This Row],[sold]],$H$2:$H$1979)</f>
        <v>8</v>
      </c>
      <c r="O4" s="62">
        <f>_xlfn.RANK.EQ(L4,Tabela33[income])</f>
        <v>76</v>
      </c>
      <c r="P4" s="18" t="s">
        <v>4138</v>
      </c>
      <c r="Q4">
        <v>18882</v>
      </c>
      <c r="R4">
        <v>125565.3</v>
      </c>
      <c r="S4">
        <v>9</v>
      </c>
      <c r="T4" s="63">
        <f t="shared" si="0"/>
        <v>15</v>
      </c>
      <c r="U4" s="63">
        <f t="shared" si="1"/>
        <v>66</v>
      </c>
      <c r="V4" s="64">
        <v>3</v>
      </c>
      <c r="X4" s="18" t="s">
        <v>4138</v>
      </c>
      <c r="Y4" s="37">
        <v>18882</v>
      </c>
      <c r="Z4" s="37">
        <v>125565.3</v>
      </c>
      <c r="AA4" s="37">
        <v>9</v>
      </c>
      <c r="AB4" s="37">
        <f t="shared" si="2"/>
        <v>15</v>
      </c>
      <c r="AC4" s="37">
        <f>_xlfn.RANK.EQ(Z4,Tabela5[Summed income],0)</f>
        <v>66</v>
      </c>
      <c r="AD4" s="37">
        <v>3</v>
      </c>
      <c r="AL4" s="18" t="s">
        <v>4310</v>
      </c>
      <c r="AM4">
        <v>2</v>
      </c>
      <c r="AN4">
        <v>22</v>
      </c>
    </row>
    <row r="5" spans="1:55" x14ac:dyDescent="0.25">
      <c r="A5" s="32" t="s">
        <v>4248</v>
      </c>
      <c r="B5" s="32" t="s">
        <v>5466</v>
      </c>
      <c r="C5" s="32" t="s">
        <v>385</v>
      </c>
      <c r="D5" s="32">
        <v>24.99</v>
      </c>
      <c r="E5" s="32" t="s">
        <v>2789</v>
      </c>
      <c r="F5" s="32">
        <v>10</v>
      </c>
      <c r="G5" s="32" t="s">
        <v>3539</v>
      </c>
      <c r="H5" s="32">
        <v>18</v>
      </c>
      <c r="I5" s="32" t="s">
        <v>5467</v>
      </c>
      <c r="J5" s="33" t="s">
        <v>5468</v>
      </c>
      <c r="K5" s="34" t="s">
        <v>7209</v>
      </c>
      <c r="L5" s="61">
        <f>Tabela33[[#This Row],[price]]*Tabela33[[#This Row],[sold]]</f>
        <v>449.82</v>
      </c>
      <c r="M5" s="62">
        <f>VLOOKUP(Tabela33[[#This Row],[brand]],Tabela5[#All],7,FALSE)</f>
        <v>4</v>
      </c>
      <c r="N5" s="62">
        <f>_xlfn.RANK.EQ(Tabela33[[#This Row],[sold]],$H$2:$H$1979)</f>
        <v>1378</v>
      </c>
      <c r="O5" s="62">
        <f>_xlfn.RANK.EQ(L5,Tabela33[income])</f>
        <v>1537</v>
      </c>
      <c r="P5" s="18" t="s">
        <v>4248</v>
      </c>
      <c r="Q5">
        <v>4093</v>
      </c>
      <c r="R5">
        <v>180887.75</v>
      </c>
      <c r="S5">
        <v>87</v>
      </c>
      <c r="T5" s="63">
        <f t="shared" si="0"/>
        <v>64</v>
      </c>
      <c r="U5" s="63">
        <f t="shared" si="1"/>
        <v>45</v>
      </c>
      <c r="V5" s="64">
        <v>4</v>
      </c>
      <c r="X5" s="18" t="s">
        <v>4248</v>
      </c>
      <c r="Y5" s="37">
        <v>4093</v>
      </c>
      <c r="Z5" s="37">
        <v>180887.75</v>
      </c>
      <c r="AA5" s="37">
        <v>87</v>
      </c>
      <c r="AB5" s="37">
        <f t="shared" si="2"/>
        <v>63</v>
      </c>
      <c r="AC5" s="37">
        <f>_xlfn.RANK.EQ(Z5,Tabela5[Summed income],0)</f>
        <v>45</v>
      </c>
      <c r="AD5" s="37">
        <v>4</v>
      </c>
      <c r="AL5" s="18" t="s">
        <v>4139</v>
      </c>
      <c r="AM5">
        <v>3</v>
      </c>
      <c r="AN5">
        <v>18882</v>
      </c>
      <c r="AT5" s="17" t="s">
        <v>3913</v>
      </c>
      <c r="AU5" t="s">
        <v>3912</v>
      </c>
      <c r="BB5" s="17" t="s">
        <v>3913</v>
      </c>
      <c r="BC5" t="s">
        <v>7237</v>
      </c>
    </row>
    <row r="6" spans="1:55" x14ac:dyDescent="0.25">
      <c r="A6" s="35" t="s">
        <v>4248</v>
      </c>
      <c r="B6" s="35" t="s">
        <v>4249</v>
      </c>
      <c r="C6" s="35" t="s">
        <v>385</v>
      </c>
      <c r="D6" s="35">
        <v>29.99</v>
      </c>
      <c r="E6" s="35" t="s">
        <v>37</v>
      </c>
      <c r="F6" s="35">
        <v>9</v>
      </c>
      <c r="G6" s="35" t="s">
        <v>4250</v>
      </c>
      <c r="H6" s="35">
        <v>87</v>
      </c>
      <c r="I6" s="35" t="s">
        <v>4251</v>
      </c>
      <c r="J6" s="36" t="s">
        <v>1571</v>
      </c>
      <c r="K6" s="34" t="s">
        <v>7209</v>
      </c>
      <c r="L6" s="61">
        <f>Tabela33[[#This Row],[price]]*Tabela33[[#This Row],[sold]]</f>
        <v>2609.1299999999997</v>
      </c>
      <c r="M6" s="62">
        <f>VLOOKUP(Tabela33[[#This Row],[brand]],Tabela5[#All],7,FALSE)</f>
        <v>4</v>
      </c>
      <c r="N6" s="62">
        <f>_xlfn.RANK.EQ(Tabela33[[#This Row],[sold]],$H$2:$H$1979)</f>
        <v>817</v>
      </c>
      <c r="O6" s="62">
        <f>_xlfn.RANK.EQ(L6,Tabela33[income])</f>
        <v>876</v>
      </c>
      <c r="P6" s="18" t="s">
        <v>5872</v>
      </c>
      <c r="Q6">
        <v>78</v>
      </c>
      <c r="R6">
        <v>1247.22</v>
      </c>
      <c r="S6">
        <v>9</v>
      </c>
      <c r="T6" s="63">
        <f t="shared" si="0"/>
        <v>226</v>
      </c>
      <c r="U6" s="63">
        <f t="shared" si="1"/>
        <v>260</v>
      </c>
      <c r="V6" s="64">
        <v>5</v>
      </c>
      <c r="X6" s="18" t="s">
        <v>5872</v>
      </c>
      <c r="Y6" s="37">
        <v>78</v>
      </c>
      <c r="Z6" s="37">
        <v>1247.22</v>
      </c>
      <c r="AA6" s="37">
        <v>9</v>
      </c>
      <c r="AB6" s="37">
        <f t="shared" si="2"/>
        <v>224</v>
      </c>
      <c r="AC6" s="37">
        <f>_xlfn.RANK.EQ(Z6,Tabela5[Summed income],0)</f>
        <v>260</v>
      </c>
      <c r="AD6" s="37">
        <v>5</v>
      </c>
      <c r="AL6" s="18" t="s">
        <v>5974</v>
      </c>
      <c r="AM6">
        <v>4</v>
      </c>
      <c r="AN6">
        <v>376</v>
      </c>
      <c r="AT6" s="18" t="s">
        <v>7208</v>
      </c>
      <c r="AU6">
        <v>489364</v>
      </c>
      <c r="BB6" s="18" t="s">
        <v>7208</v>
      </c>
      <c r="BC6">
        <v>13888090.98</v>
      </c>
    </row>
    <row r="7" spans="1:55" x14ac:dyDescent="0.25">
      <c r="A7" s="35" t="s">
        <v>4248</v>
      </c>
      <c r="B7" s="35" t="s">
        <v>4293</v>
      </c>
      <c r="C7" s="35" t="s">
        <v>385</v>
      </c>
      <c r="D7" s="35">
        <v>33.950000000000003</v>
      </c>
      <c r="E7" s="35" t="s">
        <v>4294</v>
      </c>
      <c r="F7" s="35">
        <v>8</v>
      </c>
      <c r="G7" s="35" t="s">
        <v>4295</v>
      </c>
      <c r="H7" s="35">
        <v>464</v>
      </c>
      <c r="I7" s="35" t="s">
        <v>4296</v>
      </c>
      <c r="J7" s="36" t="s">
        <v>1571</v>
      </c>
      <c r="K7" s="34" t="s">
        <v>7209</v>
      </c>
      <c r="L7" s="61">
        <f>Tabela33[[#This Row],[price]]*Tabela33[[#This Row],[sold]]</f>
        <v>15752.800000000001</v>
      </c>
      <c r="M7" s="62">
        <f>VLOOKUP(Tabela33[[#This Row],[brand]],Tabela5[#All],7,FALSE)</f>
        <v>4</v>
      </c>
      <c r="N7" s="62">
        <f>_xlfn.RANK.EQ(Tabela33[[#This Row],[sold]],$H$2:$H$1979)</f>
        <v>367</v>
      </c>
      <c r="O7" s="62">
        <f>_xlfn.RANK.EQ(L7,Tabela33[income])</f>
        <v>370</v>
      </c>
      <c r="P7" s="18" t="s">
        <v>1903</v>
      </c>
      <c r="Q7">
        <v>344</v>
      </c>
      <c r="R7">
        <v>19920.699999999997</v>
      </c>
      <c r="S7">
        <v>9</v>
      </c>
      <c r="T7" s="63">
        <f t="shared" si="0"/>
        <v>167</v>
      </c>
      <c r="U7" s="63">
        <f t="shared" si="1"/>
        <v>130</v>
      </c>
      <c r="V7" s="64">
        <v>6</v>
      </c>
      <c r="X7" s="18" t="s">
        <v>1903</v>
      </c>
      <c r="Y7" s="37">
        <v>344</v>
      </c>
      <c r="Z7" s="37">
        <v>19920.699999999997</v>
      </c>
      <c r="AA7" s="37">
        <v>9</v>
      </c>
      <c r="AB7" s="37">
        <f t="shared" si="2"/>
        <v>166</v>
      </c>
      <c r="AC7" s="37">
        <f>_xlfn.RANK.EQ(Z7,Tabela5[Summed income],0)</f>
        <v>130</v>
      </c>
      <c r="AD7" s="37">
        <v>6</v>
      </c>
      <c r="AL7" s="18" t="s">
        <v>4501</v>
      </c>
      <c r="AM7">
        <v>4</v>
      </c>
      <c r="AN7">
        <v>916</v>
      </c>
      <c r="AT7" s="18" t="s">
        <v>7209</v>
      </c>
      <c r="AU7">
        <v>761669</v>
      </c>
      <c r="BB7" s="18" t="s">
        <v>7209</v>
      </c>
      <c r="BC7">
        <v>25809208.09</v>
      </c>
    </row>
    <row r="8" spans="1:55" x14ac:dyDescent="0.25">
      <c r="A8" s="35" t="s">
        <v>4248</v>
      </c>
      <c r="B8" s="35" t="s">
        <v>4293</v>
      </c>
      <c r="C8" s="35" t="s">
        <v>385</v>
      </c>
      <c r="D8" s="35">
        <v>38.99</v>
      </c>
      <c r="E8" s="35" t="s">
        <v>1205</v>
      </c>
      <c r="F8" s="35">
        <v>10</v>
      </c>
      <c r="G8" s="35" t="s">
        <v>4900</v>
      </c>
      <c r="H8" s="35">
        <v>919</v>
      </c>
      <c r="I8" s="35" t="s">
        <v>4901</v>
      </c>
      <c r="J8" s="36" t="s">
        <v>225</v>
      </c>
      <c r="K8" s="34" t="s">
        <v>7209</v>
      </c>
      <c r="L8" s="61">
        <f>Tabela33[[#This Row],[price]]*Tabela33[[#This Row],[sold]]</f>
        <v>35831.810000000005</v>
      </c>
      <c r="M8" s="62">
        <f>VLOOKUP(Tabela33[[#This Row],[brand]],Tabela5[#All],7,FALSE)</f>
        <v>4</v>
      </c>
      <c r="N8" s="62">
        <f>_xlfn.RANK.EQ(Tabela33[[#This Row],[sold]],$H$2:$H$1979)</f>
        <v>247</v>
      </c>
      <c r="O8" s="62">
        <f>_xlfn.RANK.EQ(L8,Tabela33[income])</f>
        <v>227</v>
      </c>
      <c r="P8" s="18" t="s">
        <v>2294</v>
      </c>
      <c r="Q8">
        <v>44</v>
      </c>
      <c r="R8">
        <v>439.56</v>
      </c>
      <c r="S8">
        <v>10</v>
      </c>
      <c r="T8" s="63">
        <f t="shared" si="0"/>
        <v>252</v>
      </c>
      <c r="U8" s="63">
        <f t="shared" si="1"/>
        <v>305</v>
      </c>
      <c r="V8" s="64">
        <v>7</v>
      </c>
      <c r="X8" s="18" t="s">
        <v>2294</v>
      </c>
      <c r="Y8" s="37">
        <v>44</v>
      </c>
      <c r="Z8" s="37">
        <v>439.56</v>
      </c>
      <c r="AA8" s="37">
        <v>10</v>
      </c>
      <c r="AB8" s="37">
        <f t="shared" si="2"/>
        <v>250</v>
      </c>
      <c r="AC8" s="37">
        <f>_xlfn.RANK.EQ(Z8,Tabela5[Summed income],0)</f>
        <v>305</v>
      </c>
      <c r="AD8" s="37">
        <v>7</v>
      </c>
      <c r="AL8" s="18" t="s">
        <v>5351</v>
      </c>
      <c r="AM8">
        <v>4</v>
      </c>
      <c r="AN8">
        <v>38</v>
      </c>
    </row>
    <row r="9" spans="1:55" x14ac:dyDescent="0.25">
      <c r="A9" s="35" t="s">
        <v>4248</v>
      </c>
      <c r="B9" s="35" t="s">
        <v>4383</v>
      </c>
      <c r="C9" s="35" t="s">
        <v>385</v>
      </c>
      <c r="D9" s="35">
        <v>39.99</v>
      </c>
      <c r="E9" s="35" t="s">
        <v>315</v>
      </c>
      <c r="F9" s="35">
        <v>3</v>
      </c>
      <c r="G9" s="35" t="s">
        <v>4384</v>
      </c>
      <c r="H9" s="35">
        <v>275</v>
      </c>
      <c r="I9" s="35" t="s">
        <v>4385</v>
      </c>
      <c r="J9" s="36" t="s">
        <v>4317</v>
      </c>
      <c r="K9" s="34" t="s">
        <v>7209</v>
      </c>
      <c r="L9" s="61">
        <f>Tabela33[[#This Row],[price]]*Tabela33[[#This Row],[sold]]</f>
        <v>10997.25</v>
      </c>
      <c r="M9" s="62">
        <f>VLOOKUP(Tabela33[[#This Row],[brand]],Tabela5[#All],7,FALSE)</f>
        <v>4</v>
      </c>
      <c r="N9" s="62">
        <f>_xlfn.RANK.EQ(Tabela33[[#This Row],[sold]],$H$2:$H$1979)</f>
        <v>499</v>
      </c>
      <c r="O9" s="62">
        <f>_xlfn.RANK.EQ(L9,Tabela33[income])</f>
        <v>455</v>
      </c>
      <c r="P9" s="18" t="s">
        <v>5820</v>
      </c>
      <c r="Q9">
        <v>17</v>
      </c>
      <c r="R9">
        <v>196.86</v>
      </c>
      <c r="S9">
        <v>10</v>
      </c>
      <c r="T9" s="63">
        <f t="shared" si="0"/>
        <v>293</v>
      </c>
      <c r="U9" s="63">
        <f t="shared" si="1"/>
        <v>330</v>
      </c>
      <c r="V9" s="64">
        <v>8</v>
      </c>
      <c r="X9" s="18" t="s">
        <v>5820</v>
      </c>
      <c r="Y9" s="37">
        <v>17</v>
      </c>
      <c r="Z9" s="37">
        <v>196.86</v>
      </c>
      <c r="AA9" s="37">
        <v>10</v>
      </c>
      <c r="AB9" s="37">
        <f t="shared" si="2"/>
        <v>291</v>
      </c>
      <c r="AC9" s="37">
        <f>_xlfn.RANK.EQ(Z9,Tabela5[Summed income],0)</f>
        <v>330</v>
      </c>
      <c r="AD9" s="37">
        <v>8</v>
      </c>
      <c r="AL9" s="18" t="s">
        <v>4383</v>
      </c>
      <c r="AM9">
        <v>4</v>
      </c>
      <c r="AN9">
        <v>275</v>
      </c>
    </row>
    <row r="10" spans="1:55" x14ac:dyDescent="0.25">
      <c r="A10" s="32" t="s">
        <v>4248</v>
      </c>
      <c r="B10" s="32" t="s">
        <v>5270</v>
      </c>
      <c r="C10" s="32" t="s">
        <v>385</v>
      </c>
      <c r="D10" s="32">
        <v>43.49</v>
      </c>
      <c r="E10" s="32" t="s">
        <v>87</v>
      </c>
      <c r="F10" s="32">
        <v>2</v>
      </c>
      <c r="G10" s="32" t="s">
        <v>737</v>
      </c>
      <c r="H10" s="32">
        <v>3</v>
      </c>
      <c r="I10" s="32" t="s">
        <v>5271</v>
      </c>
      <c r="J10" s="33" t="s">
        <v>678</v>
      </c>
      <c r="K10" s="34" t="s">
        <v>7209</v>
      </c>
      <c r="L10" s="61">
        <f>Tabela33[[#This Row],[price]]*Tabela33[[#This Row],[sold]]</f>
        <v>130.47</v>
      </c>
      <c r="M10" s="62">
        <f>VLOOKUP(Tabela33[[#This Row],[brand]],Tabela5[#All],7,FALSE)</f>
        <v>4</v>
      </c>
      <c r="N10" s="62">
        <f>_xlfn.RANK.EQ(Tabela33[[#This Row],[sold]],$H$2:$H$1979)</f>
        <v>1845</v>
      </c>
      <c r="O10" s="62">
        <f>_xlfn.RANK.EQ(L10,Tabela33[income])</f>
        <v>1840</v>
      </c>
      <c r="P10" s="18" t="s">
        <v>2964</v>
      </c>
      <c r="Q10">
        <v>50</v>
      </c>
      <c r="R10">
        <v>462.24</v>
      </c>
      <c r="S10">
        <v>15</v>
      </c>
      <c r="T10" s="63">
        <f t="shared" si="0"/>
        <v>248</v>
      </c>
      <c r="U10" s="63">
        <f t="shared" si="1"/>
        <v>302</v>
      </c>
      <c r="V10" s="64">
        <v>9</v>
      </c>
      <c r="X10" s="18" t="s">
        <v>2964</v>
      </c>
      <c r="Y10" s="37">
        <v>50</v>
      </c>
      <c r="Z10" s="37">
        <v>462.24</v>
      </c>
      <c r="AA10" s="37">
        <v>15</v>
      </c>
      <c r="AB10" s="37">
        <f t="shared" si="2"/>
        <v>246</v>
      </c>
      <c r="AC10" s="37">
        <f>_xlfn.RANK.EQ(Z10,Tabela5[Summed income],0)</f>
        <v>302</v>
      </c>
      <c r="AD10" s="37">
        <v>9</v>
      </c>
      <c r="AL10" s="18" t="s">
        <v>4249</v>
      </c>
      <c r="AM10">
        <v>4</v>
      </c>
      <c r="AN10">
        <v>87</v>
      </c>
    </row>
    <row r="11" spans="1:55" x14ac:dyDescent="0.25">
      <c r="A11" s="35" t="s">
        <v>4248</v>
      </c>
      <c r="B11" s="35" t="s">
        <v>4508</v>
      </c>
      <c r="C11" s="35" t="s">
        <v>4509</v>
      </c>
      <c r="D11" s="35">
        <v>44</v>
      </c>
      <c r="E11" s="35" t="s">
        <v>4510</v>
      </c>
      <c r="F11" s="35">
        <v>2</v>
      </c>
      <c r="G11" s="35" t="s">
        <v>4511</v>
      </c>
      <c r="H11" s="35">
        <v>24</v>
      </c>
      <c r="I11" s="35" t="s">
        <v>4512</v>
      </c>
      <c r="J11" s="36" t="s">
        <v>46</v>
      </c>
      <c r="K11" s="34" t="s">
        <v>7209</v>
      </c>
      <c r="L11" s="61">
        <f>Tabela33[[#This Row],[price]]*Tabela33[[#This Row],[sold]]</f>
        <v>1056</v>
      </c>
      <c r="M11" s="62">
        <f>VLOOKUP(Tabela33[[#This Row],[brand]],Tabela5[#All],7,FALSE)</f>
        <v>4</v>
      </c>
      <c r="N11" s="62">
        <f>_xlfn.RANK.EQ(Tabela33[[#This Row],[sold]],$H$2:$H$1979)</f>
        <v>1266</v>
      </c>
      <c r="O11" s="62">
        <f>_xlfn.RANK.EQ(L11,Tabela33[income])</f>
        <v>1238</v>
      </c>
      <c r="P11" s="18" t="s">
        <v>2705</v>
      </c>
      <c r="Q11">
        <v>1338</v>
      </c>
      <c r="R11">
        <v>35323.199999999997</v>
      </c>
      <c r="S11">
        <v>10</v>
      </c>
      <c r="T11" s="63">
        <f t="shared" si="0"/>
        <v>111</v>
      </c>
      <c r="U11" s="63">
        <f t="shared" si="1"/>
        <v>109</v>
      </c>
      <c r="V11" s="64">
        <v>10</v>
      </c>
      <c r="X11" s="18" t="s">
        <v>2705</v>
      </c>
      <c r="Y11" s="37">
        <v>1338</v>
      </c>
      <c r="Z11" s="37">
        <v>35323.199999999997</v>
      </c>
      <c r="AA11" s="37">
        <v>10</v>
      </c>
      <c r="AB11" s="37">
        <f t="shared" si="2"/>
        <v>110</v>
      </c>
      <c r="AC11" s="37">
        <f>_xlfn.RANK.EQ(Z11,Tabela5[Summed income],0)</f>
        <v>109</v>
      </c>
      <c r="AD11" s="37">
        <v>10</v>
      </c>
      <c r="AL11" s="18" t="s">
        <v>6371</v>
      </c>
      <c r="AM11">
        <v>4</v>
      </c>
      <c r="AN11">
        <v>381</v>
      </c>
    </row>
    <row r="12" spans="1:55" x14ac:dyDescent="0.25">
      <c r="A12" s="35" t="s">
        <v>4248</v>
      </c>
      <c r="B12" s="35" t="s">
        <v>5351</v>
      </c>
      <c r="C12" s="35" t="s">
        <v>385</v>
      </c>
      <c r="D12" s="35">
        <v>44.99</v>
      </c>
      <c r="E12" s="35" t="s">
        <v>974</v>
      </c>
      <c r="F12" s="35">
        <v>6</v>
      </c>
      <c r="G12" s="35" t="s">
        <v>5352</v>
      </c>
      <c r="H12" s="35">
        <v>38</v>
      </c>
      <c r="I12" s="35" t="s">
        <v>5353</v>
      </c>
      <c r="J12" s="36" t="s">
        <v>499</v>
      </c>
      <c r="K12" s="34" t="s">
        <v>7209</v>
      </c>
      <c r="L12" s="61">
        <f>Tabela33[[#This Row],[price]]*Tabela33[[#This Row],[sold]]</f>
        <v>1709.6200000000001</v>
      </c>
      <c r="M12" s="62">
        <f>VLOOKUP(Tabela33[[#This Row],[brand]],Tabela5[#All],7,FALSE)</f>
        <v>4</v>
      </c>
      <c r="N12" s="62">
        <f>_xlfn.RANK.EQ(Tabela33[[#This Row],[sold]],$H$2:$H$1979)</f>
        <v>1089</v>
      </c>
      <c r="O12" s="62">
        <f>_xlfn.RANK.EQ(L12,Tabela33[income])</f>
        <v>1025</v>
      </c>
      <c r="P12" s="18" t="s">
        <v>1039</v>
      </c>
      <c r="Q12">
        <v>3087</v>
      </c>
      <c r="R12">
        <v>96486.15</v>
      </c>
      <c r="S12">
        <v>218</v>
      </c>
      <c r="T12" s="63">
        <f t="shared" si="0"/>
        <v>78</v>
      </c>
      <c r="U12" s="63">
        <f t="shared" si="1"/>
        <v>78</v>
      </c>
      <c r="V12" s="64">
        <v>11</v>
      </c>
      <c r="X12" s="18" t="s">
        <v>1039</v>
      </c>
      <c r="Y12" s="37">
        <v>3087</v>
      </c>
      <c r="Z12" s="37">
        <v>96486.15</v>
      </c>
      <c r="AA12" s="37">
        <v>218</v>
      </c>
      <c r="AB12" s="37">
        <f t="shared" si="2"/>
        <v>77</v>
      </c>
      <c r="AC12" s="37">
        <f>_xlfn.RANK.EQ(Z12,Tabela5[Summed income],0)</f>
        <v>78</v>
      </c>
      <c r="AD12" s="37">
        <v>11</v>
      </c>
      <c r="AL12" s="18" t="s">
        <v>5270</v>
      </c>
      <c r="AM12">
        <v>4</v>
      </c>
      <c r="AN12">
        <v>3</v>
      </c>
    </row>
    <row r="13" spans="1:55" x14ac:dyDescent="0.25">
      <c r="A13" s="32" t="s">
        <v>4248</v>
      </c>
      <c r="B13" s="32" t="s">
        <v>6280</v>
      </c>
      <c r="C13" s="32" t="s">
        <v>385</v>
      </c>
      <c r="D13" s="32">
        <v>44.99</v>
      </c>
      <c r="E13" s="32" t="s">
        <v>974</v>
      </c>
      <c r="F13" s="32">
        <v>2</v>
      </c>
      <c r="G13" s="32" t="s">
        <v>6281</v>
      </c>
      <c r="H13" s="32">
        <v>129</v>
      </c>
      <c r="I13" s="32" t="s">
        <v>6282</v>
      </c>
      <c r="J13" s="33" t="s">
        <v>1342</v>
      </c>
      <c r="K13" s="34" t="s">
        <v>7209</v>
      </c>
      <c r="L13" s="61">
        <f>Tabela33[[#This Row],[price]]*Tabela33[[#This Row],[sold]]</f>
        <v>5803.71</v>
      </c>
      <c r="M13" s="62">
        <f>VLOOKUP(Tabela33[[#This Row],[brand]],Tabela5[#All],7,FALSE)</f>
        <v>4</v>
      </c>
      <c r="N13" s="62">
        <f>_xlfn.RANK.EQ(Tabela33[[#This Row],[sold]],$H$2:$H$1979)</f>
        <v>702</v>
      </c>
      <c r="O13" s="62">
        <f>_xlfn.RANK.EQ(L13,Tabela33[income])</f>
        <v>646</v>
      </c>
      <c r="P13" s="18" t="s">
        <v>2737</v>
      </c>
      <c r="Q13">
        <v>3</v>
      </c>
      <c r="R13">
        <v>175.5</v>
      </c>
      <c r="S13">
        <v>10</v>
      </c>
      <c r="T13" s="63">
        <f t="shared" si="0"/>
        <v>347</v>
      </c>
      <c r="U13" s="63">
        <f t="shared" si="1"/>
        <v>335</v>
      </c>
      <c r="V13" s="64">
        <v>12</v>
      </c>
      <c r="X13" s="18" t="s">
        <v>2737</v>
      </c>
      <c r="Y13" s="37">
        <v>3</v>
      </c>
      <c r="Z13" s="37">
        <v>175.5</v>
      </c>
      <c r="AA13" s="37">
        <v>10</v>
      </c>
      <c r="AB13" s="37">
        <f t="shared" si="2"/>
        <v>345</v>
      </c>
      <c r="AC13" s="37">
        <f>_xlfn.RANK.EQ(Z13,Tabela5[Summed income],0)</f>
        <v>335</v>
      </c>
      <c r="AD13" s="37">
        <v>12</v>
      </c>
      <c r="AL13" s="18" t="s">
        <v>5466</v>
      </c>
      <c r="AM13">
        <v>4</v>
      </c>
      <c r="AN13">
        <v>18</v>
      </c>
    </row>
    <row r="14" spans="1:55" x14ac:dyDescent="0.25">
      <c r="A14" s="35" t="s">
        <v>4248</v>
      </c>
      <c r="B14" s="35" t="s">
        <v>5615</v>
      </c>
      <c r="C14" s="35" t="s">
        <v>385</v>
      </c>
      <c r="D14" s="35">
        <v>49.49</v>
      </c>
      <c r="E14" s="35" t="s">
        <v>5616</v>
      </c>
      <c r="F14" s="35">
        <v>10</v>
      </c>
      <c r="G14" s="35" t="s">
        <v>5617</v>
      </c>
      <c r="H14" s="35">
        <v>463</v>
      </c>
      <c r="I14" s="35" t="s">
        <v>5618</v>
      </c>
      <c r="J14" s="36" t="s">
        <v>225</v>
      </c>
      <c r="K14" s="34" t="s">
        <v>7209</v>
      </c>
      <c r="L14" s="61">
        <f>Tabela33[[#This Row],[price]]*Tabela33[[#This Row],[sold]]</f>
        <v>22913.870000000003</v>
      </c>
      <c r="M14" s="62">
        <f>VLOOKUP(Tabela33[[#This Row],[brand]],Tabela5[#All],7,FALSE)</f>
        <v>4</v>
      </c>
      <c r="N14" s="62">
        <f>_xlfn.RANK.EQ(Tabela33[[#This Row],[sold]],$H$2:$H$1979)</f>
        <v>368</v>
      </c>
      <c r="O14" s="62">
        <f>_xlfn.RANK.EQ(L14,Tabela33[income])</f>
        <v>294</v>
      </c>
      <c r="P14" s="18" t="s">
        <v>1714</v>
      </c>
      <c r="Q14">
        <v>12</v>
      </c>
      <c r="R14">
        <v>311.88</v>
      </c>
      <c r="S14">
        <v>10</v>
      </c>
      <c r="T14" s="63">
        <f t="shared" si="0"/>
        <v>307</v>
      </c>
      <c r="U14" s="63">
        <f t="shared" si="1"/>
        <v>319</v>
      </c>
      <c r="V14" s="64">
        <v>13</v>
      </c>
      <c r="X14" s="18" t="s">
        <v>1714</v>
      </c>
      <c r="Y14" s="37">
        <v>12</v>
      </c>
      <c r="Z14" s="37">
        <v>311.88</v>
      </c>
      <c r="AA14" s="37">
        <v>10</v>
      </c>
      <c r="AB14" s="37">
        <f t="shared" si="2"/>
        <v>305</v>
      </c>
      <c r="AC14" s="37">
        <f>_xlfn.RANK.EQ(Z14,Tabela5[Summed income],0)</f>
        <v>319</v>
      </c>
      <c r="AD14" s="37">
        <v>13</v>
      </c>
      <c r="AL14" s="18" t="s">
        <v>6280</v>
      </c>
      <c r="AM14">
        <v>4</v>
      </c>
      <c r="AN14">
        <v>129</v>
      </c>
    </row>
    <row r="15" spans="1:55" x14ac:dyDescent="0.25">
      <c r="A15" s="35" t="s">
        <v>4248</v>
      </c>
      <c r="B15" s="35" t="s">
        <v>5974</v>
      </c>
      <c r="C15" s="35" t="s">
        <v>385</v>
      </c>
      <c r="D15" s="35">
        <v>49.99</v>
      </c>
      <c r="E15" s="35" t="s">
        <v>148</v>
      </c>
      <c r="F15" s="35">
        <v>8</v>
      </c>
      <c r="G15" s="35" t="s">
        <v>5975</v>
      </c>
      <c r="H15" s="35">
        <v>376</v>
      </c>
      <c r="I15" s="35" t="s">
        <v>5976</v>
      </c>
      <c r="J15" s="36" t="s">
        <v>46</v>
      </c>
      <c r="K15" s="34" t="s">
        <v>7209</v>
      </c>
      <c r="L15" s="61">
        <f>Tabela33[[#This Row],[price]]*Tabela33[[#This Row],[sold]]</f>
        <v>18796.240000000002</v>
      </c>
      <c r="M15" s="62">
        <f>VLOOKUP(Tabela33[[#This Row],[brand]],Tabela5[#All],7,FALSE)</f>
        <v>4</v>
      </c>
      <c r="N15" s="62">
        <f>_xlfn.RANK.EQ(Tabela33[[#This Row],[sold]],$H$2:$H$1979)</f>
        <v>426</v>
      </c>
      <c r="O15" s="62">
        <f>_xlfn.RANK.EQ(L15,Tabela33[income])</f>
        <v>331</v>
      </c>
      <c r="P15" s="18" t="s">
        <v>655</v>
      </c>
      <c r="Q15">
        <v>1054</v>
      </c>
      <c r="R15">
        <v>32858.06</v>
      </c>
      <c r="S15">
        <v>91</v>
      </c>
      <c r="T15" s="63">
        <f t="shared" si="0"/>
        <v>118</v>
      </c>
      <c r="U15" s="63">
        <f t="shared" si="1"/>
        <v>112</v>
      </c>
      <c r="V15" s="64">
        <v>14</v>
      </c>
      <c r="X15" s="18" t="s">
        <v>655</v>
      </c>
      <c r="Y15" s="37">
        <v>1054</v>
      </c>
      <c r="Z15" s="37">
        <v>32858.06</v>
      </c>
      <c r="AA15" s="37">
        <v>91</v>
      </c>
      <c r="AB15" s="37">
        <f t="shared" si="2"/>
        <v>117</v>
      </c>
      <c r="AC15" s="37">
        <f>_xlfn.RANK.EQ(Z15,Tabela5[Summed income],0)</f>
        <v>112</v>
      </c>
      <c r="AD15" s="37">
        <v>14</v>
      </c>
      <c r="AL15" s="18" t="s">
        <v>4293</v>
      </c>
      <c r="AM15">
        <v>4</v>
      </c>
      <c r="AN15">
        <v>1383</v>
      </c>
    </row>
    <row r="16" spans="1:55" x14ac:dyDescent="0.25">
      <c r="A16" s="35" t="s">
        <v>4248</v>
      </c>
      <c r="B16" s="35" t="s">
        <v>6371</v>
      </c>
      <c r="C16" s="35" t="s">
        <v>385</v>
      </c>
      <c r="D16" s="35">
        <v>49.99</v>
      </c>
      <c r="E16" s="35" t="s">
        <v>148</v>
      </c>
      <c r="F16" s="35">
        <v>10</v>
      </c>
      <c r="G16" s="35" t="s">
        <v>6372</v>
      </c>
      <c r="H16" s="35">
        <v>381</v>
      </c>
      <c r="I16" s="35" t="s">
        <v>6373</v>
      </c>
      <c r="J16" s="36" t="s">
        <v>5045</v>
      </c>
      <c r="K16" s="34" t="s">
        <v>7209</v>
      </c>
      <c r="L16" s="61">
        <f>Tabela33[[#This Row],[price]]*Tabela33[[#This Row],[sold]]</f>
        <v>19046.190000000002</v>
      </c>
      <c r="M16" s="62">
        <f>VLOOKUP(Tabela33[[#This Row],[brand]],Tabela5[#All],7,FALSE)</f>
        <v>4</v>
      </c>
      <c r="N16" s="62">
        <f>_xlfn.RANK.EQ(Tabela33[[#This Row],[sold]],$H$2:$H$1979)</f>
        <v>423</v>
      </c>
      <c r="O16" s="62">
        <f>_xlfn.RANK.EQ(L16,Tabela33[income])</f>
        <v>327</v>
      </c>
      <c r="P16" s="18" t="s">
        <v>679</v>
      </c>
      <c r="Q16">
        <v>371</v>
      </c>
      <c r="R16">
        <v>3440.24</v>
      </c>
      <c r="S16">
        <v>22</v>
      </c>
      <c r="T16" s="63">
        <f t="shared" si="0"/>
        <v>162</v>
      </c>
      <c r="U16" s="63">
        <f t="shared" si="1"/>
        <v>212</v>
      </c>
      <c r="V16" s="64">
        <v>15</v>
      </c>
      <c r="X16" s="18" t="s">
        <v>679</v>
      </c>
      <c r="Y16" s="37">
        <v>371</v>
      </c>
      <c r="Z16" s="37">
        <v>3440.24</v>
      </c>
      <c r="AA16" s="37">
        <v>22</v>
      </c>
      <c r="AB16" s="37">
        <f t="shared" si="2"/>
        <v>161</v>
      </c>
      <c r="AC16" s="37">
        <f>_xlfn.RANK.EQ(Z16,Tabela5[Summed income],0)</f>
        <v>212</v>
      </c>
      <c r="AD16" s="37">
        <v>15</v>
      </c>
      <c r="AL16" s="18" t="s">
        <v>4508</v>
      </c>
      <c r="AM16">
        <v>4</v>
      </c>
      <c r="AN16">
        <v>24</v>
      </c>
    </row>
    <row r="17" spans="1:40" x14ac:dyDescent="0.25">
      <c r="A17" s="35" t="s">
        <v>4248</v>
      </c>
      <c r="B17" s="35" t="s">
        <v>4501</v>
      </c>
      <c r="C17" s="35" t="s">
        <v>385</v>
      </c>
      <c r="D17" s="35">
        <v>49.99</v>
      </c>
      <c r="E17" s="35" t="s">
        <v>148</v>
      </c>
      <c r="F17" s="35">
        <v>7</v>
      </c>
      <c r="G17" s="35" t="s">
        <v>4502</v>
      </c>
      <c r="H17" s="35">
        <v>916</v>
      </c>
      <c r="I17" s="35" t="s">
        <v>4503</v>
      </c>
      <c r="J17" s="36" t="s">
        <v>4468</v>
      </c>
      <c r="K17" s="34" t="s">
        <v>7209</v>
      </c>
      <c r="L17" s="61">
        <f>Tabela33[[#This Row],[price]]*Tabela33[[#This Row],[sold]]</f>
        <v>45790.840000000004</v>
      </c>
      <c r="M17" s="62">
        <f>VLOOKUP(Tabela33[[#This Row],[brand]],Tabela5[#All],7,FALSE)</f>
        <v>4</v>
      </c>
      <c r="N17" s="62">
        <f>_xlfn.RANK.EQ(Tabela33[[#This Row],[sold]],$H$2:$H$1979)</f>
        <v>248</v>
      </c>
      <c r="O17" s="62">
        <f>_xlfn.RANK.EQ(L17,Tabela33[income])</f>
        <v>184</v>
      </c>
      <c r="P17" s="18" t="s">
        <v>2148</v>
      </c>
      <c r="Q17">
        <v>150</v>
      </c>
      <c r="R17">
        <v>5928.41</v>
      </c>
      <c r="S17">
        <v>32</v>
      </c>
      <c r="T17" s="63">
        <f t="shared" si="0"/>
        <v>201</v>
      </c>
      <c r="U17" s="63">
        <f t="shared" si="1"/>
        <v>190</v>
      </c>
      <c r="V17" s="64">
        <v>16</v>
      </c>
      <c r="X17" s="18" t="s">
        <v>2148</v>
      </c>
      <c r="Y17" s="37">
        <v>150</v>
      </c>
      <c r="Z17" s="37">
        <v>5928.41</v>
      </c>
      <c r="AA17" s="37">
        <v>32</v>
      </c>
      <c r="AB17" s="37">
        <f t="shared" si="2"/>
        <v>200</v>
      </c>
      <c r="AC17" s="37">
        <f>_xlfn.RANK.EQ(Z17,Tabela5[Summed income],0)</f>
        <v>190</v>
      </c>
      <c r="AD17" s="37">
        <v>16</v>
      </c>
      <c r="AL17" s="18" t="s">
        <v>5615</v>
      </c>
      <c r="AM17">
        <v>4</v>
      </c>
      <c r="AN17">
        <v>463</v>
      </c>
    </row>
    <row r="18" spans="1:40" x14ac:dyDescent="0.25">
      <c r="A18" s="35" t="s">
        <v>5872</v>
      </c>
      <c r="B18" s="35" t="s">
        <v>5873</v>
      </c>
      <c r="C18" s="35" t="s">
        <v>55</v>
      </c>
      <c r="D18" s="35">
        <v>15.99</v>
      </c>
      <c r="E18" s="35" t="s">
        <v>836</v>
      </c>
      <c r="F18" s="35">
        <v>9</v>
      </c>
      <c r="G18" s="35" t="s">
        <v>5874</v>
      </c>
      <c r="H18" s="35">
        <v>78</v>
      </c>
      <c r="I18" s="35" t="s">
        <v>5875</v>
      </c>
      <c r="J18" s="36" t="s">
        <v>1641</v>
      </c>
      <c r="K18" s="34" t="s">
        <v>7209</v>
      </c>
      <c r="L18" s="61">
        <f>Tabela33[[#This Row],[price]]*Tabela33[[#This Row],[sold]]</f>
        <v>1247.22</v>
      </c>
      <c r="M18" s="62">
        <f>VLOOKUP(Tabela33[[#This Row],[brand]],Tabela5[#All],7,FALSE)</f>
        <v>5</v>
      </c>
      <c r="N18" s="62">
        <f>_xlfn.RANK.EQ(Tabela33[[#This Row],[sold]],$H$2:$H$1979)</f>
        <v>853</v>
      </c>
      <c r="O18" s="62">
        <f>_xlfn.RANK.EQ(L18,Tabela33[income])</f>
        <v>1159</v>
      </c>
      <c r="P18" s="18" t="s">
        <v>6914</v>
      </c>
      <c r="Q18">
        <v>3</v>
      </c>
      <c r="R18">
        <v>86.97</v>
      </c>
      <c r="S18">
        <v>8</v>
      </c>
      <c r="T18" s="63">
        <f t="shared" si="0"/>
        <v>347</v>
      </c>
      <c r="U18" s="63">
        <f t="shared" si="1"/>
        <v>351</v>
      </c>
      <c r="V18" s="64">
        <v>17</v>
      </c>
      <c r="X18" s="18" t="s">
        <v>6914</v>
      </c>
      <c r="Y18" s="37">
        <v>3</v>
      </c>
      <c r="Z18" s="37">
        <v>86.97</v>
      </c>
      <c r="AA18" s="37">
        <v>8</v>
      </c>
      <c r="AB18" s="37">
        <f t="shared" si="2"/>
        <v>345</v>
      </c>
      <c r="AC18" s="37">
        <f>_xlfn.RANK.EQ(Z18,Tabela5[Summed income],0)</f>
        <v>351</v>
      </c>
      <c r="AD18" s="37">
        <v>17</v>
      </c>
      <c r="AL18" s="18" t="s">
        <v>5873</v>
      </c>
      <c r="AM18">
        <v>5</v>
      </c>
      <c r="AN18">
        <v>78</v>
      </c>
    </row>
    <row r="19" spans="1:40" x14ac:dyDescent="0.25">
      <c r="A19" s="32" t="s">
        <v>1903</v>
      </c>
      <c r="B19" s="32" t="s">
        <v>6543</v>
      </c>
      <c r="C19" s="32" t="s">
        <v>385</v>
      </c>
      <c r="D19" s="32">
        <v>23.95</v>
      </c>
      <c r="E19" s="32" t="s">
        <v>3824</v>
      </c>
      <c r="F19" s="32"/>
      <c r="G19" s="32" t="s">
        <v>6544</v>
      </c>
      <c r="H19" s="32">
        <v>78</v>
      </c>
      <c r="I19" s="32" t="s">
        <v>6545</v>
      </c>
      <c r="J19" s="33" t="s">
        <v>754</v>
      </c>
      <c r="K19" s="34" t="s">
        <v>7209</v>
      </c>
      <c r="L19" s="61">
        <f>Tabela33[[#This Row],[price]]*Tabela33[[#This Row],[sold]]</f>
        <v>1868.1</v>
      </c>
      <c r="M19" s="62">
        <f>VLOOKUP(Tabela33[[#This Row],[brand]],Tabela5[#All],7,FALSE)</f>
        <v>6</v>
      </c>
      <c r="N19" s="62">
        <f>_xlfn.RANK.EQ(Tabela33[[#This Row],[sold]],$H$2:$H$1979)</f>
        <v>853</v>
      </c>
      <c r="O19" s="62">
        <f>_xlfn.RANK.EQ(L19,Tabela33[income])</f>
        <v>983</v>
      </c>
      <c r="P19" s="18" t="s">
        <v>6483</v>
      </c>
      <c r="Q19">
        <v>4</v>
      </c>
      <c r="R19">
        <v>12</v>
      </c>
      <c r="S19">
        <v>39</v>
      </c>
      <c r="T19" s="63">
        <f t="shared" si="0"/>
        <v>336</v>
      </c>
      <c r="U19" s="63">
        <f t="shared" si="1"/>
        <v>369</v>
      </c>
      <c r="V19" s="64">
        <v>18</v>
      </c>
      <c r="X19" s="18" t="s">
        <v>6483</v>
      </c>
      <c r="Y19" s="37">
        <v>4</v>
      </c>
      <c r="Z19" s="37">
        <v>12</v>
      </c>
      <c r="AA19" s="37">
        <v>39</v>
      </c>
      <c r="AB19" s="37">
        <f t="shared" si="2"/>
        <v>334</v>
      </c>
      <c r="AC19" s="37">
        <f>_xlfn.RANK.EQ(Z19,Tabela5[Summed income],0)</f>
        <v>369</v>
      </c>
      <c r="AD19" s="37">
        <v>18</v>
      </c>
      <c r="AL19" s="18" t="s">
        <v>3194</v>
      </c>
      <c r="AM19">
        <v>6</v>
      </c>
      <c r="AN19">
        <v>8</v>
      </c>
    </row>
    <row r="20" spans="1:40" x14ac:dyDescent="0.25">
      <c r="A20" s="30" t="s">
        <v>1903</v>
      </c>
      <c r="B20" s="30" t="s">
        <v>3194</v>
      </c>
      <c r="C20" s="30" t="s">
        <v>55</v>
      </c>
      <c r="D20" s="30">
        <v>34.99</v>
      </c>
      <c r="E20" s="30" t="s">
        <v>2241</v>
      </c>
      <c r="F20" s="30">
        <v>2</v>
      </c>
      <c r="G20" s="30" t="s">
        <v>1963</v>
      </c>
      <c r="H20" s="30">
        <v>8</v>
      </c>
      <c r="I20" s="30" t="s">
        <v>3195</v>
      </c>
      <c r="J20" s="31" t="s">
        <v>1492</v>
      </c>
      <c r="K20" s="29" t="s">
        <v>7208</v>
      </c>
      <c r="L20" s="58">
        <f>Tabela33[[#This Row],[price]]*Tabela33[[#This Row],[sold]]</f>
        <v>279.92</v>
      </c>
      <c r="M20" s="59">
        <f>VLOOKUP(Tabela33[[#This Row],[brand]],Tabela5[#All],7,FALSE)</f>
        <v>6</v>
      </c>
      <c r="N20" s="59">
        <f>_xlfn.RANK.EQ(Tabela33[[#This Row],[sold]],$H$2:$H$1979)</f>
        <v>1635</v>
      </c>
      <c r="O20" s="59">
        <f>_xlfn.RANK.EQ(L20,Tabela33[income])</f>
        <v>1681</v>
      </c>
      <c r="P20" s="18" t="s">
        <v>550</v>
      </c>
      <c r="Q20">
        <v>11451</v>
      </c>
      <c r="R20">
        <v>217079.81</v>
      </c>
      <c r="S20">
        <v>439</v>
      </c>
      <c r="T20" s="63">
        <f t="shared" si="0"/>
        <v>31</v>
      </c>
      <c r="U20" s="63">
        <f t="shared" si="1"/>
        <v>40</v>
      </c>
      <c r="V20" s="64">
        <v>19</v>
      </c>
      <c r="X20" s="18" t="s">
        <v>550</v>
      </c>
      <c r="Y20" s="37">
        <v>11451</v>
      </c>
      <c r="Z20" s="37">
        <v>217079.81</v>
      </c>
      <c r="AA20" s="37">
        <v>439</v>
      </c>
      <c r="AB20" s="37">
        <f t="shared" si="2"/>
        <v>30</v>
      </c>
      <c r="AC20" s="37">
        <f>_xlfn.RANK.EQ(Z20,Tabela5[Summed income],0)</f>
        <v>40</v>
      </c>
      <c r="AD20" s="37">
        <v>19</v>
      </c>
      <c r="AL20" s="18" t="s">
        <v>1904</v>
      </c>
      <c r="AM20">
        <v>6</v>
      </c>
      <c r="AN20">
        <v>14</v>
      </c>
    </row>
    <row r="21" spans="1:40" x14ac:dyDescent="0.25">
      <c r="A21" s="30" t="s">
        <v>1903</v>
      </c>
      <c r="B21" s="30" t="s">
        <v>1904</v>
      </c>
      <c r="C21" s="30" t="s">
        <v>55</v>
      </c>
      <c r="D21" s="30">
        <v>50</v>
      </c>
      <c r="E21" s="30" t="s">
        <v>1905</v>
      </c>
      <c r="F21" s="30">
        <v>2</v>
      </c>
      <c r="G21" s="30" t="s">
        <v>1906</v>
      </c>
      <c r="H21" s="30">
        <v>14</v>
      </c>
      <c r="I21" s="30" t="s">
        <v>1907</v>
      </c>
      <c r="J21" s="31" t="s">
        <v>1697</v>
      </c>
      <c r="K21" s="29" t="s">
        <v>7208</v>
      </c>
      <c r="L21" s="58">
        <f>Tabela33[[#This Row],[price]]*Tabela33[[#This Row],[sold]]</f>
        <v>700</v>
      </c>
      <c r="M21" s="59">
        <f>VLOOKUP(Tabela33[[#This Row],[brand]],Tabela5[#All],7,FALSE)</f>
        <v>6</v>
      </c>
      <c r="N21" s="59">
        <f>_xlfn.RANK.EQ(Tabela33[[#This Row],[sold]],$H$2:$H$1979)</f>
        <v>1468</v>
      </c>
      <c r="O21" s="59">
        <f>_xlfn.RANK.EQ(L21,Tabela33[income])</f>
        <v>1370</v>
      </c>
      <c r="P21" s="18" t="s">
        <v>5328</v>
      </c>
      <c r="Q21">
        <v>13</v>
      </c>
      <c r="R21">
        <v>623.87</v>
      </c>
      <c r="S21">
        <v>10</v>
      </c>
      <c r="T21" s="63">
        <f t="shared" si="0"/>
        <v>303</v>
      </c>
      <c r="U21" s="63">
        <f t="shared" si="1"/>
        <v>289</v>
      </c>
      <c r="V21" s="64">
        <v>20</v>
      </c>
      <c r="X21" s="18" t="s">
        <v>5328</v>
      </c>
      <c r="Y21" s="37">
        <v>13</v>
      </c>
      <c r="Z21" s="37">
        <v>623.87</v>
      </c>
      <c r="AA21" s="37">
        <v>10</v>
      </c>
      <c r="AB21" s="37">
        <f t="shared" si="2"/>
        <v>301</v>
      </c>
      <c r="AC21" s="37">
        <f>_xlfn.RANK.EQ(Z21,Tabela5[Summed income],0)</f>
        <v>289</v>
      </c>
      <c r="AD21" s="37">
        <v>20</v>
      </c>
      <c r="AL21" s="18" t="s">
        <v>6543</v>
      </c>
      <c r="AM21">
        <v>6</v>
      </c>
      <c r="AN21">
        <v>78</v>
      </c>
    </row>
    <row r="22" spans="1:40" x14ac:dyDescent="0.25">
      <c r="A22" s="32" t="s">
        <v>1903</v>
      </c>
      <c r="B22" s="32" t="s">
        <v>5408</v>
      </c>
      <c r="C22" s="32" t="s">
        <v>385</v>
      </c>
      <c r="D22" s="32">
        <v>69.97</v>
      </c>
      <c r="E22" s="32" t="s">
        <v>5409</v>
      </c>
      <c r="F22" s="32">
        <v>5</v>
      </c>
      <c r="G22" s="32" t="s">
        <v>5410</v>
      </c>
      <c r="H22" s="32">
        <v>244</v>
      </c>
      <c r="I22" s="32" t="s">
        <v>5411</v>
      </c>
      <c r="J22" s="33" t="s">
        <v>177</v>
      </c>
      <c r="K22" s="34" t="s">
        <v>7209</v>
      </c>
      <c r="L22" s="61">
        <f>Tabela33[[#This Row],[price]]*Tabela33[[#This Row],[sold]]</f>
        <v>17072.68</v>
      </c>
      <c r="M22" s="62">
        <f>VLOOKUP(Tabela33[[#This Row],[brand]],Tabela5[#All],7,FALSE)</f>
        <v>6</v>
      </c>
      <c r="N22" s="62">
        <f>_xlfn.RANK.EQ(Tabela33[[#This Row],[sold]],$H$2:$H$1979)</f>
        <v>534</v>
      </c>
      <c r="O22" s="62">
        <f>_xlfn.RANK.EQ(L22,Tabela33[income])</f>
        <v>349</v>
      </c>
      <c r="P22" s="18" t="s">
        <v>2392</v>
      </c>
      <c r="Q22">
        <v>30</v>
      </c>
      <c r="R22">
        <v>277.5</v>
      </c>
      <c r="S22">
        <v>10</v>
      </c>
      <c r="T22" s="63">
        <f t="shared" si="0"/>
        <v>270</v>
      </c>
      <c r="U22" s="63">
        <f t="shared" si="1"/>
        <v>323</v>
      </c>
      <c r="V22" s="64">
        <v>21</v>
      </c>
      <c r="X22" s="18" t="s">
        <v>2392</v>
      </c>
      <c r="Y22" s="37">
        <v>30</v>
      </c>
      <c r="Z22" s="37">
        <v>277.5</v>
      </c>
      <c r="AA22" s="37">
        <v>10</v>
      </c>
      <c r="AB22" s="37">
        <f t="shared" si="2"/>
        <v>268</v>
      </c>
      <c r="AC22" s="37">
        <f>_xlfn.RANK.EQ(Z22,Tabela5[Summed income],0)</f>
        <v>323</v>
      </c>
      <c r="AD22" s="37">
        <v>21</v>
      </c>
      <c r="AL22" s="18" t="s">
        <v>5408</v>
      </c>
      <c r="AM22">
        <v>6</v>
      </c>
      <c r="AN22">
        <v>244</v>
      </c>
    </row>
    <row r="23" spans="1:40" x14ac:dyDescent="0.25">
      <c r="A23" s="30" t="s">
        <v>2294</v>
      </c>
      <c r="B23" s="30" t="s">
        <v>2295</v>
      </c>
      <c r="C23" s="30" t="s">
        <v>12</v>
      </c>
      <c r="D23" s="30">
        <v>9.99</v>
      </c>
      <c r="E23" s="30" t="s">
        <v>2296</v>
      </c>
      <c r="F23" s="30">
        <v>10</v>
      </c>
      <c r="G23" s="30" t="s">
        <v>1221</v>
      </c>
      <c r="H23" s="30">
        <v>44</v>
      </c>
      <c r="I23" s="30" t="s">
        <v>2297</v>
      </c>
      <c r="J23" s="31" t="s">
        <v>225</v>
      </c>
      <c r="K23" s="29" t="s">
        <v>7208</v>
      </c>
      <c r="L23" s="58">
        <f>Tabela33[[#This Row],[price]]*Tabela33[[#This Row],[sold]]</f>
        <v>439.56</v>
      </c>
      <c r="M23" s="59">
        <f>VLOOKUP(Tabela33[[#This Row],[brand]],Tabela5[#All],7,FALSE)</f>
        <v>7</v>
      </c>
      <c r="N23" s="59">
        <f>_xlfn.RANK.EQ(Tabela33[[#This Row],[sold]],$H$2:$H$1979)</f>
        <v>1030</v>
      </c>
      <c r="O23" s="59">
        <f>_xlfn.RANK.EQ(L23,Tabela33[income])</f>
        <v>1550</v>
      </c>
      <c r="P23" s="18" t="s">
        <v>431</v>
      </c>
      <c r="Q23">
        <v>686</v>
      </c>
      <c r="R23">
        <v>36284.57</v>
      </c>
      <c r="S23">
        <v>20</v>
      </c>
      <c r="T23" s="63">
        <f t="shared" si="0"/>
        <v>132</v>
      </c>
      <c r="U23" s="63">
        <f t="shared" si="1"/>
        <v>108</v>
      </c>
      <c r="V23" s="64">
        <v>22</v>
      </c>
      <c r="X23" s="18" t="s">
        <v>431</v>
      </c>
      <c r="Y23" s="37">
        <v>686</v>
      </c>
      <c r="Z23" s="37">
        <v>36284.57</v>
      </c>
      <c r="AA23" s="37">
        <v>20</v>
      </c>
      <c r="AB23" s="37">
        <f t="shared" si="2"/>
        <v>131</v>
      </c>
      <c r="AC23" s="37">
        <f>_xlfn.RANK.EQ(Z23,Tabela5[Summed income],0)</f>
        <v>108</v>
      </c>
      <c r="AD23" s="37">
        <v>22</v>
      </c>
      <c r="AL23" s="18" t="s">
        <v>2295</v>
      </c>
      <c r="AM23">
        <v>7</v>
      </c>
      <c r="AN23">
        <v>44</v>
      </c>
    </row>
    <row r="24" spans="1:40" x14ac:dyDescent="0.25">
      <c r="A24" s="32" t="s">
        <v>5820</v>
      </c>
      <c r="B24" s="32" t="s">
        <v>5821</v>
      </c>
      <c r="C24" s="32" t="s">
        <v>55</v>
      </c>
      <c r="D24" s="32">
        <v>11.58</v>
      </c>
      <c r="E24" s="32" t="s">
        <v>5822</v>
      </c>
      <c r="F24" s="32">
        <v>10</v>
      </c>
      <c r="G24" s="32" t="s">
        <v>440</v>
      </c>
      <c r="H24" s="32">
        <v>17</v>
      </c>
      <c r="I24" s="32" t="s">
        <v>39</v>
      </c>
      <c r="J24" s="33" t="s">
        <v>70</v>
      </c>
      <c r="K24" s="34" t="s">
        <v>7209</v>
      </c>
      <c r="L24" s="61">
        <f>Tabela33[[#This Row],[price]]*Tabela33[[#This Row],[sold]]</f>
        <v>196.86</v>
      </c>
      <c r="M24" s="62">
        <f>VLOOKUP(Tabela33[[#This Row],[brand]],Tabela5[#All],7,FALSE)</f>
        <v>8</v>
      </c>
      <c r="N24" s="62">
        <f>_xlfn.RANK.EQ(Tabela33[[#This Row],[sold]],$H$2:$H$1979)</f>
        <v>1397</v>
      </c>
      <c r="O24" s="62">
        <f>_xlfn.RANK.EQ(L24,Tabela33[income])</f>
        <v>1760</v>
      </c>
      <c r="P24" s="18" t="s">
        <v>6998</v>
      </c>
      <c r="Q24">
        <v>78</v>
      </c>
      <c r="R24">
        <v>12962.04</v>
      </c>
      <c r="S24">
        <v>10</v>
      </c>
      <c r="T24" s="63">
        <f t="shared" si="0"/>
        <v>226</v>
      </c>
      <c r="U24" s="63">
        <f t="shared" si="1"/>
        <v>153</v>
      </c>
      <c r="V24" s="64">
        <v>23</v>
      </c>
      <c r="X24" s="18" t="s">
        <v>6998</v>
      </c>
      <c r="Y24" s="37">
        <v>78</v>
      </c>
      <c r="Z24" s="37">
        <v>12962.04</v>
      </c>
      <c r="AA24" s="37">
        <v>10</v>
      </c>
      <c r="AB24" s="37">
        <f t="shared" si="2"/>
        <v>224</v>
      </c>
      <c r="AC24" s="37">
        <f>_xlfn.RANK.EQ(Z24,Tabela5[Summed income],0)</f>
        <v>153</v>
      </c>
      <c r="AD24" s="37">
        <v>23</v>
      </c>
      <c r="AL24" s="18" t="s">
        <v>5821</v>
      </c>
      <c r="AM24">
        <v>8</v>
      </c>
      <c r="AN24">
        <v>17</v>
      </c>
    </row>
    <row r="25" spans="1:40" x14ac:dyDescent="0.25">
      <c r="A25" s="30" t="s">
        <v>2964</v>
      </c>
      <c r="B25" s="30" t="s">
        <v>2965</v>
      </c>
      <c r="C25" s="30" t="s">
        <v>12</v>
      </c>
      <c r="D25" s="30">
        <v>8</v>
      </c>
      <c r="E25" s="30" t="s">
        <v>2966</v>
      </c>
      <c r="F25" s="30">
        <v>10</v>
      </c>
      <c r="G25" s="30" t="s">
        <v>2123</v>
      </c>
      <c r="H25" s="30">
        <v>34</v>
      </c>
      <c r="I25" s="30" t="s">
        <v>2967</v>
      </c>
      <c r="J25" s="31" t="s">
        <v>122</v>
      </c>
      <c r="K25" s="29" t="s">
        <v>7208</v>
      </c>
      <c r="L25" s="58">
        <f>Tabela33[[#This Row],[price]]*Tabela33[[#This Row],[sold]]</f>
        <v>272</v>
      </c>
      <c r="M25" s="59">
        <f>VLOOKUP(Tabela33[[#This Row],[brand]],Tabela5[#All],7,FALSE)</f>
        <v>9</v>
      </c>
      <c r="N25" s="59">
        <f>_xlfn.RANK.EQ(Tabela33[[#This Row],[sold]],$H$2:$H$1979)</f>
        <v>1135</v>
      </c>
      <c r="O25" s="59">
        <f>_xlfn.RANK.EQ(L25,Tabela33[income])</f>
        <v>1685</v>
      </c>
      <c r="P25" s="18" t="s">
        <v>3143</v>
      </c>
      <c r="Q25">
        <v>28</v>
      </c>
      <c r="R25">
        <v>1806.92</v>
      </c>
      <c r="S25">
        <v>9</v>
      </c>
      <c r="T25" s="63">
        <f t="shared" si="0"/>
        <v>275</v>
      </c>
      <c r="U25" s="63">
        <f t="shared" si="1"/>
        <v>235</v>
      </c>
      <c r="V25" s="64">
        <v>24</v>
      </c>
      <c r="X25" s="18" t="s">
        <v>3143</v>
      </c>
      <c r="Y25" s="37">
        <v>28</v>
      </c>
      <c r="Z25" s="37">
        <v>1806.92</v>
      </c>
      <c r="AA25" s="37">
        <v>9</v>
      </c>
      <c r="AB25" s="37">
        <f t="shared" si="2"/>
        <v>273</v>
      </c>
      <c r="AC25" s="37">
        <f>_xlfn.RANK.EQ(Z25,Tabela5[Summed income],0)</f>
        <v>235</v>
      </c>
      <c r="AD25" s="37">
        <v>24</v>
      </c>
      <c r="AL25" s="18" t="s">
        <v>3777</v>
      </c>
      <c r="AM25">
        <v>9</v>
      </c>
      <c r="AN25">
        <v>16</v>
      </c>
    </row>
    <row r="26" spans="1:40" x14ac:dyDescent="0.25">
      <c r="A26" s="30" t="s">
        <v>2964</v>
      </c>
      <c r="B26" s="30" t="s">
        <v>3777</v>
      </c>
      <c r="C26" s="30" t="s">
        <v>12</v>
      </c>
      <c r="D26" s="30">
        <v>11.89</v>
      </c>
      <c r="E26" s="30" t="s">
        <v>3778</v>
      </c>
      <c r="F26" s="30">
        <v>5</v>
      </c>
      <c r="G26" s="30" t="s">
        <v>3779</v>
      </c>
      <c r="H26" s="30">
        <v>16</v>
      </c>
      <c r="I26" s="30" t="s">
        <v>3780</v>
      </c>
      <c r="J26" s="31" t="s">
        <v>1549</v>
      </c>
      <c r="K26" s="29" t="s">
        <v>7208</v>
      </c>
      <c r="L26" s="58">
        <f>Tabela33[[#This Row],[price]]*Tabela33[[#This Row],[sold]]</f>
        <v>190.24</v>
      </c>
      <c r="M26" s="59">
        <f>VLOOKUP(Tabela33[[#This Row],[brand]],Tabela5[#All],7,FALSE)</f>
        <v>9</v>
      </c>
      <c r="N26" s="59">
        <f>_xlfn.RANK.EQ(Tabela33[[#This Row],[sold]],$H$2:$H$1979)</f>
        <v>1422</v>
      </c>
      <c r="O26" s="59">
        <f>_xlfn.RANK.EQ(L26,Tabela33[income])</f>
        <v>1764</v>
      </c>
      <c r="P26" s="18" t="s">
        <v>761</v>
      </c>
      <c r="Q26">
        <v>1237</v>
      </c>
      <c r="R26">
        <v>16077.91</v>
      </c>
      <c r="S26">
        <v>427</v>
      </c>
      <c r="T26" s="63">
        <f t="shared" si="0"/>
        <v>113</v>
      </c>
      <c r="U26" s="63">
        <f t="shared" si="1"/>
        <v>139</v>
      </c>
      <c r="V26" s="64">
        <v>25</v>
      </c>
      <c r="X26" s="18" t="s">
        <v>761</v>
      </c>
      <c r="Y26" s="37">
        <v>1237</v>
      </c>
      <c r="Z26" s="37">
        <v>16077.91</v>
      </c>
      <c r="AA26" s="37">
        <v>427</v>
      </c>
      <c r="AB26" s="37">
        <f t="shared" si="2"/>
        <v>112</v>
      </c>
      <c r="AC26" s="37">
        <f>_xlfn.RANK.EQ(Z26,Tabela5[Summed income],0)</f>
        <v>139</v>
      </c>
      <c r="AD26" s="37">
        <v>25</v>
      </c>
      <c r="AL26" s="18" t="s">
        <v>2965</v>
      </c>
      <c r="AM26">
        <v>9</v>
      </c>
      <c r="AN26">
        <v>34</v>
      </c>
    </row>
    <row r="27" spans="1:40" x14ac:dyDescent="0.25">
      <c r="A27" s="30" t="s">
        <v>2705</v>
      </c>
      <c r="B27" s="30" t="s">
        <v>2706</v>
      </c>
      <c r="C27" s="30" t="s">
        <v>104</v>
      </c>
      <c r="D27" s="30">
        <v>26.4</v>
      </c>
      <c r="E27" s="30" t="s">
        <v>2707</v>
      </c>
      <c r="F27" s="30">
        <v>10</v>
      </c>
      <c r="G27" s="30" t="s">
        <v>2708</v>
      </c>
      <c r="H27" s="30">
        <v>1338</v>
      </c>
      <c r="I27" s="30" t="s">
        <v>2709</v>
      </c>
      <c r="J27" s="31" t="s">
        <v>96</v>
      </c>
      <c r="K27" s="29" t="s">
        <v>7208</v>
      </c>
      <c r="L27" s="58">
        <f>Tabela33[[#This Row],[price]]*Tabela33[[#This Row],[sold]]</f>
        <v>35323.199999999997</v>
      </c>
      <c r="M27" s="59">
        <f>VLOOKUP(Tabela33[[#This Row],[brand]],Tabela5[#All],7,FALSE)</f>
        <v>10</v>
      </c>
      <c r="N27" s="59">
        <f>_xlfn.RANK.EQ(Tabela33[[#This Row],[sold]],$H$2:$H$1979)</f>
        <v>200</v>
      </c>
      <c r="O27" s="59">
        <f>_xlfn.RANK.EQ(L27,Tabela33[income])</f>
        <v>231</v>
      </c>
      <c r="P27" s="18" t="s">
        <v>7039</v>
      </c>
      <c r="Q27">
        <v>13</v>
      </c>
      <c r="R27">
        <v>1295.19</v>
      </c>
      <c r="S27">
        <v>3</v>
      </c>
      <c r="T27" s="63">
        <f t="shared" si="0"/>
        <v>303</v>
      </c>
      <c r="U27" s="63">
        <f t="shared" si="1"/>
        <v>257</v>
      </c>
      <c r="V27" s="64">
        <v>26</v>
      </c>
      <c r="X27" s="18" t="s">
        <v>7039</v>
      </c>
      <c r="Y27" s="37">
        <v>13</v>
      </c>
      <c r="Z27" s="37">
        <v>1295.19</v>
      </c>
      <c r="AA27" s="37">
        <v>3</v>
      </c>
      <c r="AB27" s="37">
        <f t="shared" si="2"/>
        <v>301</v>
      </c>
      <c r="AC27" s="37">
        <f>_xlfn.RANK.EQ(Z27,Tabela5[Summed income],0)</f>
        <v>257</v>
      </c>
      <c r="AD27" s="37">
        <v>26</v>
      </c>
      <c r="AL27" s="18" t="s">
        <v>2706</v>
      </c>
      <c r="AM27">
        <v>10</v>
      </c>
      <c r="AN27">
        <v>1338</v>
      </c>
    </row>
    <row r="28" spans="1:40" x14ac:dyDescent="0.25">
      <c r="A28" s="35" t="s">
        <v>1039</v>
      </c>
      <c r="B28" s="35" t="s">
        <v>6969</v>
      </c>
      <c r="C28" s="35" t="s">
        <v>12</v>
      </c>
      <c r="D28" s="35">
        <v>6.94</v>
      </c>
      <c r="E28" s="35" t="s">
        <v>6970</v>
      </c>
      <c r="F28" s="35">
        <v>10</v>
      </c>
      <c r="G28" s="35" t="s">
        <v>1070</v>
      </c>
      <c r="H28" s="35">
        <v>131</v>
      </c>
      <c r="I28" s="35" t="s">
        <v>6971</v>
      </c>
      <c r="J28" s="36" t="s">
        <v>3237</v>
      </c>
      <c r="K28" s="34" t="s">
        <v>7209</v>
      </c>
      <c r="L28" s="61">
        <f>Tabela33[[#This Row],[price]]*Tabela33[[#This Row],[sold]]</f>
        <v>909.1400000000001</v>
      </c>
      <c r="M28" s="62">
        <f>VLOOKUP(Tabela33[[#This Row],[brand]],Tabela5[#All],7,FALSE)</f>
        <v>11</v>
      </c>
      <c r="N28" s="62">
        <f>_xlfn.RANK.EQ(Tabela33[[#This Row],[sold]],$H$2:$H$1979)</f>
        <v>692</v>
      </c>
      <c r="O28" s="62">
        <f>_xlfn.RANK.EQ(L28,Tabela33[income])</f>
        <v>1289</v>
      </c>
      <c r="P28" s="18" t="s">
        <v>4397</v>
      </c>
      <c r="Q28">
        <v>2494</v>
      </c>
      <c r="R28">
        <v>52390.78</v>
      </c>
      <c r="S28">
        <v>275</v>
      </c>
      <c r="T28" s="63">
        <f t="shared" si="0"/>
        <v>85</v>
      </c>
      <c r="U28" s="63">
        <f t="shared" si="1"/>
        <v>93</v>
      </c>
      <c r="V28" s="64">
        <v>27</v>
      </c>
      <c r="X28" s="18" t="s">
        <v>4397</v>
      </c>
      <c r="Y28" s="37">
        <v>2494</v>
      </c>
      <c r="Z28" s="37">
        <v>52390.78</v>
      </c>
      <c r="AA28" s="37">
        <v>275</v>
      </c>
      <c r="AB28" s="37">
        <f t="shared" si="2"/>
        <v>84</v>
      </c>
      <c r="AC28" s="37">
        <f>_xlfn.RANK.EQ(Z28,Tabela5[Summed income],0)</f>
        <v>93</v>
      </c>
      <c r="AD28" s="37">
        <v>27</v>
      </c>
      <c r="AL28" s="18" t="s">
        <v>4100</v>
      </c>
      <c r="AM28">
        <v>11</v>
      </c>
      <c r="AN28">
        <v>372</v>
      </c>
    </row>
    <row r="29" spans="1:40" x14ac:dyDescent="0.25">
      <c r="A29" s="35" t="s">
        <v>1039</v>
      </c>
      <c r="B29" s="35" t="s">
        <v>5406</v>
      </c>
      <c r="C29" s="35" t="s">
        <v>657</v>
      </c>
      <c r="D29" s="35">
        <v>19.73</v>
      </c>
      <c r="E29" s="35" t="s">
        <v>4045</v>
      </c>
      <c r="F29" s="35">
        <v>3</v>
      </c>
      <c r="G29" s="35" t="s">
        <v>3358</v>
      </c>
      <c r="H29" s="35">
        <v>5</v>
      </c>
      <c r="I29" s="35" t="s">
        <v>5407</v>
      </c>
      <c r="J29" s="36" t="s">
        <v>661</v>
      </c>
      <c r="K29" s="34" t="s">
        <v>7209</v>
      </c>
      <c r="L29" s="61">
        <f>Tabela33[[#This Row],[price]]*Tabela33[[#This Row],[sold]]</f>
        <v>98.65</v>
      </c>
      <c r="M29" s="62">
        <f>VLOOKUP(Tabela33[[#This Row],[brand]],Tabela5[#All],7,FALSE)</f>
        <v>11</v>
      </c>
      <c r="N29" s="62">
        <f>_xlfn.RANK.EQ(Tabela33[[#This Row],[sold]],$H$2:$H$1979)</f>
        <v>1749</v>
      </c>
      <c r="O29" s="62">
        <f>_xlfn.RANK.EQ(L29,Tabela33[income])</f>
        <v>1876</v>
      </c>
      <c r="P29" s="18" t="s">
        <v>4469</v>
      </c>
      <c r="Q29">
        <v>29</v>
      </c>
      <c r="R29">
        <v>517.65000000000009</v>
      </c>
      <c r="S29">
        <v>3</v>
      </c>
      <c r="T29" s="63">
        <f t="shared" si="0"/>
        <v>272</v>
      </c>
      <c r="U29" s="63">
        <f t="shared" si="1"/>
        <v>298</v>
      </c>
      <c r="V29" s="64">
        <v>28</v>
      </c>
      <c r="X29" s="18" t="s">
        <v>4469</v>
      </c>
      <c r="Y29" s="37">
        <v>29</v>
      </c>
      <c r="Z29" s="37">
        <v>517.65000000000009</v>
      </c>
      <c r="AA29" s="37">
        <v>3</v>
      </c>
      <c r="AB29" s="37">
        <f t="shared" si="2"/>
        <v>270</v>
      </c>
      <c r="AC29" s="37">
        <f>_xlfn.RANK.EQ(Z29,Tabela5[Summed income],0)</f>
        <v>298</v>
      </c>
      <c r="AD29" s="37">
        <v>28</v>
      </c>
      <c r="AL29" s="18" t="s">
        <v>5683</v>
      </c>
      <c r="AM29">
        <v>11</v>
      </c>
      <c r="AN29">
        <v>16</v>
      </c>
    </row>
    <row r="30" spans="1:40" x14ac:dyDescent="0.25">
      <c r="A30" s="35" t="s">
        <v>1039</v>
      </c>
      <c r="B30" s="35" t="s">
        <v>6459</v>
      </c>
      <c r="C30" s="35" t="s">
        <v>363</v>
      </c>
      <c r="D30" s="35">
        <v>22.15</v>
      </c>
      <c r="E30" s="35" t="s">
        <v>6460</v>
      </c>
      <c r="F30" s="35">
        <v>28</v>
      </c>
      <c r="G30" s="35" t="s">
        <v>6461</v>
      </c>
      <c r="H30" s="35">
        <v>196</v>
      </c>
      <c r="I30" s="35" t="s">
        <v>6462</v>
      </c>
      <c r="J30" s="36" t="s">
        <v>230</v>
      </c>
      <c r="K30" s="34" t="s">
        <v>7209</v>
      </c>
      <c r="L30" s="61">
        <f>Tabela33[[#This Row],[price]]*Tabela33[[#This Row],[sold]]</f>
        <v>4341.3999999999996</v>
      </c>
      <c r="M30" s="62">
        <f>VLOOKUP(Tabela33[[#This Row],[brand]],Tabela5[#All],7,FALSE)</f>
        <v>11</v>
      </c>
      <c r="N30" s="62">
        <f>_xlfn.RANK.EQ(Tabela33[[#This Row],[sold]],$H$2:$H$1979)</f>
        <v>585</v>
      </c>
      <c r="O30" s="62">
        <f>_xlfn.RANK.EQ(L30,Tabela33[income])</f>
        <v>718</v>
      </c>
      <c r="P30" s="18" t="s">
        <v>220</v>
      </c>
      <c r="Q30">
        <v>3887</v>
      </c>
      <c r="R30">
        <v>120562.64</v>
      </c>
      <c r="S30">
        <v>227</v>
      </c>
      <c r="T30" s="63">
        <f t="shared" si="0"/>
        <v>66</v>
      </c>
      <c r="U30" s="63">
        <f t="shared" si="1"/>
        <v>68</v>
      </c>
      <c r="V30" s="64">
        <v>29</v>
      </c>
      <c r="X30" s="18" t="s">
        <v>220</v>
      </c>
      <c r="Y30" s="37">
        <v>3887</v>
      </c>
      <c r="Z30" s="37">
        <v>120562.64000000001</v>
      </c>
      <c r="AA30" s="37">
        <v>227</v>
      </c>
      <c r="AB30" s="37">
        <f t="shared" si="2"/>
        <v>65</v>
      </c>
      <c r="AC30" s="37">
        <f>_xlfn.RANK.EQ(Z30,Tabela5[Summed income],0)</f>
        <v>68</v>
      </c>
      <c r="AD30" s="37">
        <v>29</v>
      </c>
      <c r="AL30" s="18" t="s">
        <v>5406</v>
      </c>
      <c r="AM30">
        <v>11</v>
      </c>
      <c r="AN30">
        <v>5</v>
      </c>
    </row>
    <row r="31" spans="1:40" x14ac:dyDescent="0.25">
      <c r="A31" s="32" t="s">
        <v>1039</v>
      </c>
      <c r="B31" s="32" t="s">
        <v>4844</v>
      </c>
      <c r="C31" s="32" t="s">
        <v>657</v>
      </c>
      <c r="D31" s="32">
        <v>23.49</v>
      </c>
      <c r="E31" s="32" t="s">
        <v>4845</v>
      </c>
      <c r="F31" s="32">
        <v>3</v>
      </c>
      <c r="G31" s="32" t="s">
        <v>1938</v>
      </c>
      <c r="H31" s="32">
        <v>14</v>
      </c>
      <c r="I31" s="32" t="s">
        <v>4846</v>
      </c>
      <c r="J31" s="33" t="s">
        <v>661</v>
      </c>
      <c r="K31" s="34" t="s">
        <v>7209</v>
      </c>
      <c r="L31" s="61">
        <f>Tabela33[[#This Row],[price]]*Tabela33[[#This Row],[sold]]</f>
        <v>328.85999999999996</v>
      </c>
      <c r="M31" s="62">
        <f>VLOOKUP(Tabela33[[#This Row],[brand]],Tabela5[#All],7,FALSE)</f>
        <v>11</v>
      </c>
      <c r="N31" s="62">
        <f>_xlfn.RANK.EQ(Tabela33[[#This Row],[sold]],$H$2:$H$1979)</f>
        <v>1468</v>
      </c>
      <c r="O31" s="62">
        <f>_xlfn.RANK.EQ(L31,Tabela33[income])</f>
        <v>1634</v>
      </c>
      <c r="P31" s="18" t="s">
        <v>807</v>
      </c>
      <c r="Q31">
        <v>27120</v>
      </c>
      <c r="R31">
        <v>967786.79000000015</v>
      </c>
      <c r="S31">
        <v>975</v>
      </c>
      <c r="T31" s="63">
        <f t="shared" si="0"/>
        <v>8</v>
      </c>
      <c r="U31" s="63">
        <f t="shared" si="1"/>
        <v>9</v>
      </c>
      <c r="V31" s="64">
        <v>30</v>
      </c>
      <c r="X31" s="18" t="s">
        <v>807</v>
      </c>
      <c r="Y31" s="37">
        <v>27120</v>
      </c>
      <c r="Z31" s="37">
        <v>967786.78999999992</v>
      </c>
      <c r="AA31" s="37">
        <v>975</v>
      </c>
      <c r="AB31" s="37">
        <f t="shared" si="2"/>
        <v>8</v>
      </c>
      <c r="AC31" s="37">
        <f>_xlfn.RANK.EQ(Z31,Tabela5[Summed income],0)</f>
        <v>9</v>
      </c>
      <c r="AD31" s="37">
        <v>30</v>
      </c>
      <c r="AL31" s="18" t="s">
        <v>3327</v>
      </c>
      <c r="AM31">
        <v>11</v>
      </c>
      <c r="AN31">
        <v>40</v>
      </c>
    </row>
    <row r="32" spans="1:40" x14ac:dyDescent="0.25">
      <c r="A32" s="35" t="s">
        <v>1039</v>
      </c>
      <c r="B32" s="35" t="s">
        <v>7032</v>
      </c>
      <c r="C32" s="35" t="s">
        <v>363</v>
      </c>
      <c r="D32" s="35">
        <v>24.35</v>
      </c>
      <c r="E32" s="35" t="s">
        <v>6785</v>
      </c>
      <c r="F32" s="35">
        <v>110</v>
      </c>
      <c r="G32" s="35" t="s">
        <v>7033</v>
      </c>
      <c r="H32" s="35">
        <v>692</v>
      </c>
      <c r="I32" s="35" t="s">
        <v>7034</v>
      </c>
      <c r="J32" s="36" t="s">
        <v>230</v>
      </c>
      <c r="K32" s="34" t="s">
        <v>7209</v>
      </c>
      <c r="L32" s="61">
        <f>Tabela33[[#This Row],[price]]*Tabela33[[#This Row],[sold]]</f>
        <v>16850.2</v>
      </c>
      <c r="M32" s="62">
        <f>VLOOKUP(Tabela33[[#This Row],[brand]],Tabela5[#All],7,FALSE)</f>
        <v>11</v>
      </c>
      <c r="N32" s="62">
        <f>_xlfn.RANK.EQ(Tabela33[[#This Row],[sold]],$H$2:$H$1979)</f>
        <v>287</v>
      </c>
      <c r="O32" s="62">
        <f>_xlfn.RANK.EQ(L32,Tabela33[income])</f>
        <v>354</v>
      </c>
      <c r="P32" s="18" t="s">
        <v>3861</v>
      </c>
      <c r="Q32">
        <v>472</v>
      </c>
      <c r="R32">
        <v>15571.28</v>
      </c>
      <c r="S32">
        <v>10</v>
      </c>
      <c r="T32" s="63">
        <f t="shared" si="0"/>
        <v>152</v>
      </c>
      <c r="U32" s="63">
        <f t="shared" si="1"/>
        <v>141</v>
      </c>
      <c r="V32" s="64">
        <v>31</v>
      </c>
      <c r="X32" s="18" t="s">
        <v>3861</v>
      </c>
      <c r="Y32" s="37">
        <v>472</v>
      </c>
      <c r="Z32" s="37">
        <v>15571.28</v>
      </c>
      <c r="AA32" s="37">
        <v>10</v>
      </c>
      <c r="AB32" s="37">
        <f t="shared" si="2"/>
        <v>151</v>
      </c>
      <c r="AC32" s="37">
        <f>_xlfn.RANK.EQ(Z32,Tabela5[Summed income],0)</f>
        <v>141</v>
      </c>
      <c r="AD32" s="37">
        <v>31</v>
      </c>
      <c r="AL32" s="18" t="s">
        <v>4844</v>
      </c>
      <c r="AM32">
        <v>11</v>
      </c>
      <c r="AN32">
        <v>14</v>
      </c>
    </row>
    <row r="33" spans="1:40" x14ac:dyDescent="0.25">
      <c r="A33" s="32" t="s">
        <v>1039</v>
      </c>
      <c r="B33" s="32" t="s">
        <v>5683</v>
      </c>
      <c r="C33" s="32" t="s">
        <v>12</v>
      </c>
      <c r="D33" s="32">
        <v>24.43</v>
      </c>
      <c r="E33" s="32" t="s">
        <v>4161</v>
      </c>
      <c r="F33" s="32">
        <v>3</v>
      </c>
      <c r="G33" s="32" t="s">
        <v>5109</v>
      </c>
      <c r="H33" s="32">
        <v>16</v>
      </c>
      <c r="I33" s="32" t="s">
        <v>5684</v>
      </c>
      <c r="J33" s="33" t="s">
        <v>661</v>
      </c>
      <c r="K33" s="34" t="s">
        <v>7209</v>
      </c>
      <c r="L33" s="61">
        <f>Tabela33[[#This Row],[price]]*Tabela33[[#This Row],[sold]]</f>
        <v>390.88</v>
      </c>
      <c r="M33" s="62">
        <f>VLOOKUP(Tabela33[[#This Row],[brand]],Tabela5[#All],7,FALSE)</f>
        <v>11</v>
      </c>
      <c r="N33" s="62">
        <f>_xlfn.RANK.EQ(Tabela33[[#This Row],[sold]],$H$2:$H$1979)</f>
        <v>1422</v>
      </c>
      <c r="O33" s="62">
        <f>_xlfn.RANK.EQ(L33,Tabela33[income])</f>
        <v>1589</v>
      </c>
      <c r="P33" s="18" t="s">
        <v>483</v>
      </c>
      <c r="Q33">
        <v>12</v>
      </c>
      <c r="R33">
        <v>371.76</v>
      </c>
      <c r="S33">
        <v>10</v>
      </c>
      <c r="T33" s="63">
        <f t="shared" si="0"/>
        <v>307</v>
      </c>
      <c r="U33" s="63">
        <f t="shared" si="1"/>
        <v>309</v>
      </c>
      <c r="V33" s="64">
        <v>32</v>
      </c>
      <c r="X33" s="18" t="s">
        <v>483</v>
      </c>
      <c r="Y33" s="37">
        <v>12</v>
      </c>
      <c r="Z33" s="37">
        <v>371.76</v>
      </c>
      <c r="AA33" s="37">
        <v>10</v>
      </c>
      <c r="AB33" s="37">
        <f t="shared" si="2"/>
        <v>305</v>
      </c>
      <c r="AC33" s="37">
        <f>_xlfn.RANK.EQ(Z33,Tabela5[Summed income],0)</f>
        <v>309</v>
      </c>
      <c r="AD33" s="37">
        <v>32</v>
      </c>
      <c r="AL33" s="18" t="s">
        <v>6969</v>
      </c>
      <c r="AM33">
        <v>11</v>
      </c>
      <c r="AN33">
        <v>131</v>
      </c>
    </row>
    <row r="34" spans="1:40" x14ac:dyDescent="0.25">
      <c r="A34" s="35" t="s">
        <v>1039</v>
      </c>
      <c r="B34" s="35" t="s">
        <v>4877</v>
      </c>
      <c r="C34" s="35" t="s">
        <v>12</v>
      </c>
      <c r="D34" s="35">
        <v>25.86</v>
      </c>
      <c r="E34" s="35" t="s">
        <v>4878</v>
      </c>
      <c r="F34" s="35">
        <v>13</v>
      </c>
      <c r="G34" s="35" t="s">
        <v>4879</v>
      </c>
      <c r="H34" s="35">
        <v>55</v>
      </c>
      <c r="I34" s="35" t="s">
        <v>4880</v>
      </c>
      <c r="J34" s="36" t="s">
        <v>833</v>
      </c>
      <c r="K34" s="34" t="s">
        <v>7209</v>
      </c>
      <c r="L34" s="61">
        <f>Tabela33[[#This Row],[price]]*Tabela33[[#This Row],[sold]]</f>
        <v>1422.3</v>
      </c>
      <c r="M34" s="62">
        <f>VLOOKUP(Tabela33[[#This Row],[brand]],Tabela5[#All],7,FALSE)</f>
        <v>11</v>
      </c>
      <c r="N34" s="62">
        <f>_xlfn.RANK.EQ(Tabela33[[#This Row],[sold]],$H$2:$H$1979)</f>
        <v>957</v>
      </c>
      <c r="O34" s="62">
        <f>_xlfn.RANK.EQ(L34,Tabela33[income])</f>
        <v>1099</v>
      </c>
      <c r="P34" s="18" t="s">
        <v>5421</v>
      </c>
      <c r="Q34">
        <v>2</v>
      </c>
      <c r="R34">
        <v>69.36</v>
      </c>
      <c r="S34">
        <v>8</v>
      </c>
      <c r="T34" s="63">
        <f t="shared" si="0"/>
        <v>352</v>
      </c>
      <c r="U34" s="63">
        <f t="shared" si="1"/>
        <v>355</v>
      </c>
      <c r="V34" s="64">
        <v>33</v>
      </c>
      <c r="X34" s="18" t="s">
        <v>5421</v>
      </c>
      <c r="Y34" s="37">
        <v>2</v>
      </c>
      <c r="Z34" s="37">
        <v>69.36</v>
      </c>
      <c r="AA34" s="37">
        <v>8</v>
      </c>
      <c r="AB34" s="37">
        <f t="shared" si="2"/>
        <v>350</v>
      </c>
      <c r="AC34" s="37">
        <f>_xlfn.RANK.EQ(Z34,Tabela5[Summed income],0)</f>
        <v>355</v>
      </c>
      <c r="AD34" s="37">
        <v>33</v>
      </c>
      <c r="AL34" s="18" t="s">
        <v>6682</v>
      </c>
      <c r="AM34">
        <v>11</v>
      </c>
      <c r="AN34">
        <v>5</v>
      </c>
    </row>
    <row r="35" spans="1:40" x14ac:dyDescent="0.25">
      <c r="A35" s="30" t="s">
        <v>1039</v>
      </c>
      <c r="B35" s="30" t="s">
        <v>3327</v>
      </c>
      <c r="C35" s="30" t="s">
        <v>12</v>
      </c>
      <c r="D35" s="30">
        <v>29.95</v>
      </c>
      <c r="E35" s="30" t="s">
        <v>1182</v>
      </c>
      <c r="F35" s="30">
        <v>4</v>
      </c>
      <c r="G35" s="30" t="s">
        <v>3328</v>
      </c>
      <c r="H35" s="30">
        <v>40</v>
      </c>
      <c r="I35" s="30" t="s">
        <v>3329</v>
      </c>
      <c r="J35" s="31" t="s">
        <v>833</v>
      </c>
      <c r="K35" s="29" t="s">
        <v>7208</v>
      </c>
      <c r="L35" s="58">
        <f>Tabela33[[#This Row],[price]]*Tabela33[[#This Row],[sold]]</f>
        <v>1198</v>
      </c>
      <c r="M35" s="59">
        <f>VLOOKUP(Tabela33[[#This Row],[brand]],Tabela5[#All],7,FALSE)</f>
        <v>11</v>
      </c>
      <c r="N35" s="59">
        <f>_xlfn.RANK.EQ(Tabela33[[#This Row],[sold]],$H$2:$H$1979)</f>
        <v>1064</v>
      </c>
      <c r="O35" s="59">
        <f>_xlfn.RANK.EQ(L35,Tabela33[income])</f>
        <v>1185</v>
      </c>
      <c r="P35" s="18" t="s">
        <v>2701</v>
      </c>
      <c r="Q35">
        <v>113</v>
      </c>
      <c r="R35">
        <v>13877.23</v>
      </c>
      <c r="S35">
        <v>66</v>
      </c>
      <c r="T35" s="63">
        <f t="shared" si="0"/>
        <v>214</v>
      </c>
      <c r="U35" s="63">
        <f t="shared" si="1"/>
        <v>147</v>
      </c>
      <c r="V35" s="64">
        <v>34</v>
      </c>
      <c r="X35" s="18" t="s">
        <v>2701</v>
      </c>
      <c r="Y35" s="37">
        <v>113</v>
      </c>
      <c r="Z35" s="37">
        <v>13877.23</v>
      </c>
      <c r="AA35" s="37">
        <v>66</v>
      </c>
      <c r="AB35" s="37">
        <f t="shared" si="2"/>
        <v>213</v>
      </c>
      <c r="AC35" s="37">
        <f>_xlfn.RANK.EQ(Z35,Tabela5[Summed income],0)</f>
        <v>147</v>
      </c>
      <c r="AD35" s="37">
        <v>34</v>
      </c>
      <c r="AL35" s="18" t="s">
        <v>1780</v>
      </c>
      <c r="AM35">
        <v>11</v>
      </c>
      <c r="AN35">
        <v>17</v>
      </c>
    </row>
    <row r="36" spans="1:40" x14ac:dyDescent="0.25">
      <c r="A36" s="35" t="s">
        <v>1039</v>
      </c>
      <c r="B36" s="35" t="s">
        <v>6682</v>
      </c>
      <c r="C36" s="35" t="s">
        <v>657</v>
      </c>
      <c r="D36" s="35">
        <v>31.95</v>
      </c>
      <c r="E36" s="35" t="s">
        <v>5413</v>
      </c>
      <c r="F36" s="35">
        <v>3</v>
      </c>
      <c r="G36" s="35" t="s">
        <v>3358</v>
      </c>
      <c r="H36" s="35">
        <v>5</v>
      </c>
      <c r="I36" s="35" t="s">
        <v>6683</v>
      </c>
      <c r="J36" s="36" t="s">
        <v>661</v>
      </c>
      <c r="K36" s="34" t="s">
        <v>7209</v>
      </c>
      <c r="L36" s="61">
        <f>Tabela33[[#This Row],[price]]*Tabela33[[#This Row],[sold]]</f>
        <v>159.75</v>
      </c>
      <c r="M36" s="62">
        <f>VLOOKUP(Tabela33[[#This Row],[brand]],Tabela5[#All],7,FALSE)</f>
        <v>11</v>
      </c>
      <c r="N36" s="62">
        <f>_xlfn.RANK.EQ(Tabela33[[#This Row],[sold]],$H$2:$H$1979)</f>
        <v>1749</v>
      </c>
      <c r="O36" s="62">
        <f>_xlfn.RANK.EQ(L36,Tabela33[income])</f>
        <v>1805</v>
      </c>
      <c r="P36" s="18" t="s">
        <v>4491</v>
      </c>
      <c r="Q36">
        <v>23</v>
      </c>
      <c r="R36">
        <v>2689.77</v>
      </c>
      <c r="S36">
        <v>4</v>
      </c>
      <c r="T36" s="63">
        <f t="shared" si="0"/>
        <v>282</v>
      </c>
      <c r="U36" s="63">
        <f t="shared" si="1"/>
        <v>221</v>
      </c>
      <c r="V36" s="64">
        <v>35</v>
      </c>
      <c r="X36" s="18" t="s">
        <v>4429</v>
      </c>
      <c r="Y36" s="37">
        <v>23</v>
      </c>
      <c r="Z36" s="37">
        <v>2689.77</v>
      </c>
      <c r="AA36" s="37">
        <v>4</v>
      </c>
      <c r="AB36" s="37">
        <f t="shared" si="2"/>
        <v>280</v>
      </c>
      <c r="AC36" s="37">
        <f>_xlfn.RANK.EQ(Z36,Tabela5[Summed income],0)</f>
        <v>221</v>
      </c>
      <c r="AD36" s="37">
        <v>35</v>
      </c>
      <c r="AL36" s="18" t="s">
        <v>6459</v>
      </c>
      <c r="AM36">
        <v>11</v>
      </c>
      <c r="AN36">
        <v>196</v>
      </c>
    </row>
    <row r="37" spans="1:40" x14ac:dyDescent="0.25">
      <c r="A37" s="35" t="s">
        <v>1039</v>
      </c>
      <c r="B37" s="35" t="s">
        <v>4100</v>
      </c>
      <c r="C37" s="35" t="s">
        <v>12</v>
      </c>
      <c r="D37" s="35">
        <v>32.5</v>
      </c>
      <c r="E37" s="35" t="s">
        <v>4101</v>
      </c>
      <c r="F37" s="35">
        <v>5</v>
      </c>
      <c r="G37" s="35" t="s">
        <v>4102</v>
      </c>
      <c r="H37" s="35">
        <v>372</v>
      </c>
      <c r="I37" s="35" t="s">
        <v>4103</v>
      </c>
      <c r="J37" s="36" t="s">
        <v>96</v>
      </c>
      <c r="K37" s="34" t="s">
        <v>7209</v>
      </c>
      <c r="L37" s="61">
        <f>Tabela33[[#This Row],[price]]*Tabela33[[#This Row],[sold]]</f>
        <v>12090</v>
      </c>
      <c r="M37" s="62">
        <f>VLOOKUP(Tabela33[[#This Row],[brand]],Tabela5[#All],7,FALSE)</f>
        <v>11</v>
      </c>
      <c r="N37" s="62">
        <f>_xlfn.RANK.EQ(Tabela33[[#This Row],[sold]],$H$2:$H$1979)</f>
        <v>428</v>
      </c>
      <c r="O37" s="62">
        <f>_xlfn.RANK.EQ(L37,Tabela33[income])</f>
        <v>434</v>
      </c>
      <c r="P37" s="18" t="s">
        <v>47</v>
      </c>
      <c r="Q37">
        <v>888</v>
      </c>
      <c r="R37">
        <v>54012.23000000001</v>
      </c>
      <c r="S37">
        <v>214</v>
      </c>
      <c r="T37" s="63">
        <f t="shared" si="0"/>
        <v>126</v>
      </c>
      <c r="U37" s="63">
        <f t="shared" si="1"/>
        <v>92</v>
      </c>
      <c r="V37" s="64">
        <v>36</v>
      </c>
      <c r="X37" s="18" t="s">
        <v>29</v>
      </c>
      <c r="Y37" s="37">
        <v>888</v>
      </c>
      <c r="Z37" s="37">
        <v>54012.229999999989</v>
      </c>
      <c r="AA37" s="37">
        <v>214</v>
      </c>
      <c r="AB37" s="37">
        <f t="shared" si="2"/>
        <v>125</v>
      </c>
      <c r="AC37" s="37">
        <f>_xlfn.RANK.EQ(Z37,Tabela5[Summed income],0)</f>
        <v>92</v>
      </c>
      <c r="AD37" s="37">
        <v>36</v>
      </c>
      <c r="AL37" s="18" t="s">
        <v>1040</v>
      </c>
      <c r="AM37">
        <v>11</v>
      </c>
      <c r="AN37">
        <v>8</v>
      </c>
    </row>
    <row r="38" spans="1:40" x14ac:dyDescent="0.25">
      <c r="A38" s="35" t="s">
        <v>1039</v>
      </c>
      <c r="B38" s="35" t="s">
        <v>3990</v>
      </c>
      <c r="C38" s="35" t="s">
        <v>12</v>
      </c>
      <c r="D38" s="35">
        <v>33.700000000000003</v>
      </c>
      <c r="E38" s="35" t="s">
        <v>3991</v>
      </c>
      <c r="F38" s="35">
        <v>10</v>
      </c>
      <c r="G38" s="35" t="s">
        <v>1070</v>
      </c>
      <c r="H38" s="35">
        <v>131</v>
      </c>
      <c r="I38" s="35" t="s">
        <v>3992</v>
      </c>
      <c r="J38" s="36" t="s">
        <v>230</v>
      </c>
      <c r="K38" s="34" t="s">
        <v>7209</v>
      </c>
      <c r="L38" s="61">
        <f>Tabela33[[#This Row],[price]]*Tabela33[[#This Row],[sold]]</f>
        <v>4414.7000000000007</v>
      </c>
      <c r="M38" s="62">
        <f>VLOOKUP(Tabela33[[#This Row],[brand]],Tabela5[#All],7,FALSE)</f>
        <v>11</v>
      </c>
      <c r="N38" s="62">
        <f>_xlfn.RANK.EQ(Tabela33[[#This Row],[sold]],$H$2:$H$1979)</f>
        <v>692</v>
      </c>
      <c r="O38" s="62">
        <f>_xlfn.RANK.EQ(L38,Tabela33[income])</f>
        <v>711</v>
      </c>
      <c r="P38" s="18" t="s">
        <v>2830</v>
      </c>
      <c r="Q38">
        <v>135</v>
      </c>
      <c r="R38">
        <v>3010.11</v>
      </c>
      <c r="S38">
        <v>30</v>
      </c>
      <c r="T38" s="63">
        <f t="shared" si="0"/>
        <v>203</v>
      </c>
      <c r="U38" s="63">
        <f t="shared" si="1"/>
        <v>218</v>
      </c>
      <c r="V38" s="64">
        <v>37</v>
      </c>
      <c r="X38" s="18" t="s">
        <v>2830</v>
      </c>
      <c r="Y38" s="37">
        <v>135</v>
      </c>
      <c r="Z38" s="37">
        <v>3010.11</v>
      </c>
      <c r="AA38" s="37">
        <v>30</v>
      </c>
      <c r="AB38" s="37">
        <f t="shared" si="2"/>
        <v>202</v>
      </c>
      <c r="AC38" s="37">
        <f>_xlfn.RANK.EQ(Z38,Tabela5[Summed income],0)</f>
        <v>218</v>
      </c>
      <c r="AD38" s="37">
        <v>37</v>
      </c>
      <c r="AL38" s="18" t="s">
        <v>5052</v>
      </c>
      <c r="AM38">
        <v>11</v>
      </c>
      <c r="AN38">
        <v>1242</v>
      </c>
    </row>
    <row r="39" spans="1:40" x14ac:dyDescent="0.25">
      <c r="A39" s="35" t="s">
        <v>1039</v>
      </c>
      <c r="B39" s="35" t="s">
        <v>6087</v>
      </c>
      <c r="C39" s="35" t="s">
        <v>12</v>
      </c>
      <c r="D39" s="35">
        <v>34.5</v>
      </c>
      <c r="E39" s="35" t="s">
        <v>6088</v>
      </c>
      <c r="F39" s="35">
        <v>2</v>
      </c>
      <c r="G39" s="35" t="s">
        <v>252</v>
      </c>
      <c r="H39" s="35">
        <v>16</v>
      </c>
      <c r="I39" s="35" t="s">
        <v>6089</v>
      </c>
      <c r="J39" s="36" t="s">
        <v>230</v>
      </c>
      <c r="K39" s="34" t="s">
        <v>7209</v>
      </c>
      <c r="L39" s="61">
        <f>Tabela33[[#This Row],[price]]*Tabela33[[#This Row],[sold]]</f>
        <v>552</v>
      </c>
      <c r="M39" s="62">
        <f>VLOOKUP(Tabela33[[#This Row],[brand]],Tabela5[#All],7,FALSE)</f>
        <v>11</v>
      </c>
      <c r="N39" s="62">
        <f>_xlfn.RANK.EQ(Tabela33[[#This Row],[sold]],$H$2:$H$1979)</f>
        <v>1422</v>
      </c>
      <c r="O39" s="62">
        <f>_xlfn.RANK.EQ(L39,Tabela33[income])</f>
        <v>1466</v>
      </c>
      <c r="P39" s="18" t="s">
        <v>113</v>
      </c>
      <c r="Q39">
        <v>794</v>
      </c>
      <c r="R39">
        <v>45441.089999999982</v>
      </c>
      <c r="S39">
        <v>160</v>
      </c>
      <c r="T39" s="63">
        <f t="shared" si="0"/>
        <v>130</v>
      </c>
      <c r="U39" s="63">
        <f t="shared" si="1"/>
        <v>98</v>
      </c>
      <c r="V39" s="64">
        <v>38</v>
      </c>
      <c r="X39" s="18" t="s">
        <v>17</v>
      </c>
      <c r="Y39" s="37">
        <v>794</v>
      </c>
      <c r="Z39" s="37">
        <v>45441.090000000004</v>
      </c>
      <c r="AA39" s="37">
        <v>160</v>
      </c>
      <c r="AB39" s="37">
        <f t="shared" si="2"/>
        <v>129</v>
      </c>
      <c r="AC39" s="37">
        <f>_xlfn.RANK.EQ(Z39,Tabela5[Summed income],0)</f>
        <v>98</v>
      </c>
      <c r="AD39" s="37">
        <v>38</v>
      </c>
      <c r="AL39" s="18" t="s">
        <v>6138</v>
      </c>
      <c r="AM39">
        <v>11</v>
      </c>
      <c r="AN39">
        <v>147</v>
      </c>
    </row>
    <row r="40" spans="1:40" x14ac:dyDescent="0.25">
      <c r="A40" s="32" t="s">
        <v>1039</v>
      </c>
      <c r="B40" s="32" t="s">
        <v>5052</v>
      </c>
      <c r="C40" s="32" t="s">
        <v>12</v>
      </c>
      <c r="D40" s="32">
        <v>37.89</v>
      </c>
      <c r="E40" s="32" t="s">
        <v>5053</v>
      </c>
      <c r="F40" s="32"/>
      <c r="G40" s="32" t="s">
        <v>5054</v>
      </c>
      <c r="H40" s="32">
        <v>1242</v>
      </c>
      <c r="I40" s="32" t="s">
        <v>5055</v>
      </c>
      <c r="J40" s="33" t="s">
        <v>177</v>
      </c>
      <c r="K40" s="34" t="s">
        <v>7209</v>
      </c>
      <c r="L40" s="61">
        <f>Tabela33[[#This Row],[price]]*Tabela33[[#This Row],[sold]]</f>
        <v>47059.38</v>
      </c>
      <c r="M40" s="62">
        <f>VLOOKUP(Tabela33[[#This Row],[brand]],Tabela5[#All],7,FALSE)</f>
        <v>11</v>
      </c>
      <c r="N40" s="62">
        <f>_xlfn.RANK.EQ(Tabela33[[#This Row],[sold]],$H$2:$H$1979)</f>
        <v>211</v>
      </c>
      <c r="O40" s="62">
        <f>_xlfn.RANK.EQ(L40,Tabela33[income])</f>
        <v>180</v>
      </c>
      <c r="P40" s="18" t="s">
        <v>2528</v>
      </c>
      <c r="Q40">
        <v>7925</v>
      </c>
      <c r="R40">
        <v>20378.179999999997</v>
      </c>
      <c r="S40">
        <v>14</v>
      </c>
      <c r="T40" s="63">
        <f t="shared" si="0"/>
        <v>41</v>
      </c>
      <c r="U40" s="63">
        <f t="shared" si="1"/>
        <v>128</v>
      </c>
      <c r="V40" s="64">
        <v>39</v>
      </c>
      <c r="X40" s="18" t="s">
        <v>2528</v>
      </c>
      <c r="Y40" s="37">
        <v>7925</v>
      </c>
      <c r="Z40" s="37">
        <v>20378.18</v>
      </c>
      <c r="AA40" s="37">
        <v>14</v>
      </c>
      <c r="AB40" s="37">
        <f t="shared" si="2"/>
        <v>40</v>
      </c>
      <c r="AC40" s="37">
        <f>_xlfn.RANK.EQ(Z40,Tabela5[Summed income],0)</f>
        <v>128</v>
      </c>
      <c r="AD40" s="37">
        <v>39</v>
      </c>
      <c r="AL40" s="18" t="s">
        <v>7032</v>
      </c>
      <c r="AM40">
        <v>11</v>
      </c>
      <c r="AN40">
        <v>692</v>
      </c>
    </row>
    <row r="41" spans="1:40" x14ac:dyDescent="0.25">
      <c r="A41" s="35" t="s">
        <v>1039</v>
      </c>
      <c r="B41" s="35" t="s">
        <v>6138</v>
      </c>
      <c r="C41" s="35" t="s">
        <v>104</v>
      </c>
      <c r="D41" s="35">
        <v>38.409999999999997</v>
      </c>
      <c r="E41" s="35" t="s">
        <v>6139</v>
      </c>
      <c r="F41" s="35">
        <v>10</v>
      </c>
      <c r="G41" s="35" t="s">
        <v>2359</v>
      </c>
      <c r="H41" s="35">
        <v>147</v>
      </c>
      <c r="I41" s="35" t="s">
        <v>6140</v>
      </c>
      <c r="J41" s="36" t="s">
        <v>96</v>
      </c>
      <c r="K41" s="34" t="s">
        <v>7209</v>
      </c>
      <c r="L41" s="61">
        <f>Tabela33[[#This Row],[price]]*Tabela33[[#This Row],[sold]]</f>
        <v>5646.2699999999995</v>
      </c>
      <c r="M41" s="62">
        <f>VLOOKUP(Tabela33[[#This Row],[brand]],Tabela5[#All],7,FALSE)</f>
        <v>11</v>
      </c>
      <c r="N41" s="62">
        <f>_xlfn.RANK.EQ(Tabela33[[#This Row],[sold]],$H$2:$H$1979)</f>
        <v>663</v>
      </c>
      <c r="O41" s="62">
        <f>_xlfn.RANK.EQ(L41,Tabela33[income])</f>
        <v>653</v>
      </c>
      <c r="P41" s="18" t="s">
        <v>2379</v>
      </c>
      <c r="Q41">
        <v>7</v>
      </c>
      <c r="R41">
        <v>93.589999999999989</v>
      </c>
      <c r="S41">
        <v>92</v>
      </c>
      <c r="T41" s="63">
        <f t="shared" si="0"/>
        <v>326</v>
      </c>
      <c r="U41" s="63">
        <f t="shared" si="1"/>
        <v>350</v>
      </c>
      <c r="V41" s="64">
        <v>40</v>
      </c>
      <c r="X41" s="18" t="s">
        <v>2379</v>
      </c>
      <c r="Y41" s="37">
        <v>7</v>
      </c>
      <c r="Z41" s="37">
        <v>93.589999999999989</v>
      </c>
      <c r="AA41" s="37">
        <v>92</v>
      </c>
      <c r="AB41" s="37">
        <f t="shared" si="2"/>
        <v>324</v>
      </c>
      <c r="AC41" s="37">
        <f>_xlfn.RANK.EQ(Z41,Tabela5[Summed income],0)</f>
        <v>350</v>
      </c>
      <c r="AD41" s="37">
        <v>40</v>
      </c>
      <c r="AL41" s="18" t="s">
        <v>4877</v>
      </c>
      <c r="AM41">
        <v>11</v>
      </c>
      <c r="AN41">
        <v>55</v>
      </c>
    </row>
    <row r="42" spans="1:40" x14ac:dyDescent="0.25">
      <c r="A42" s="30" t="s">
        <v>1039</v>
      </c>
      <c r="B42" s="30" t="s">
        <v>1040</v>
      </c>
      <c r="C42" s="30" t="s">
        <v>104</v>
      </c>
      <c r="D42" s="30">
        <v>39.89</v>
      </c>
      <c r="E42" s="30" t="s">
        <v>1041</v>
      </c>
      <c r="F42" s="30">
        <v>10</v>
      </c>
      <c r="G42" s="30" t="s">
        <v>620</v>
      </c>
      <c r="H42" s="30">
        <v>8</v>
      </c>
      <c r="I42" s="30" t="s">
        <v>1042</v>
      </c>
      <c r="J42" s="31" t="s">
        <v>230</v>
      </c>
      <c r="K42" s="29" t="s">
        <v>7208</v>
      </c>
      <c r="L42" s="58">
        <f>Tabela33[[#This Row],[price]]*Tabela33[[#This Row],[sold]]</f>
        <v>319.12</v>
      </c>
      <c r="M42" s="59">
        <f>VLOOKUP(Tabela33[[#This Row],[brand]],Tabela5[#All],7,FALSE)</f>
        <v>11</v>
      </c>
      <c r="N42" s="59">
        <f>_xlfn.RANK.EQ(Tabela33[[#This Row],[sold]],$H$2:$H$1979)</f>
        <v>1635</v>
      </c>
      <c r="O42" s="59">
        <f>_xlfn.RANK.EQ(L42,Tabela33[income])</f>
        <v>1649</v>
      </c>
      <c r="P42" s="18" t="s">
        <v>907</v>
      </c>
      <c r="Q42">
        <v>6</v>
      </c>
      <c r="R42">
        <v>179.39999999999998</v>
      </c>
      <c r="S42">
        <v>3</v>
      </c>
      <c r="T42" s="63">
        <f t="shared" si="0"/>
        <v>329</v>
      </c>
      <c r="U42" s="63">
        <f t="shared" si="1"/>
        <v>334</v>
      </c>
      <c r="V42" s="64">
        <v>41</v>
      </c>
      <c r="X42" s="18" t="s">
        <v>907</v>
      </c>
      <c r="Y42" s="37">
        <v>6</v>
      </c>
      <c r="Z42" s="37">
        <v>179.39999999999998</v>
      </c>
      <c r="AA42" s="37">
        <v>3</v>
      </c>
      <c r="AB42" s="37">
        <f t="shared" si="2"/>
        <v>327</v>
      </c>
      <c r="AC42" s="37">
        <f>_xlfn.RANK.EQ(Z42,Tabela5[Summed income],0)</f>
        <v>334</v>
      </c>
      <c r="AD42" s="37">
        <v>41</v>
      </c>
      <c r="AL42" s="18" t="s">
        <v>6087</v>
      </c>
      <c r="AM42">
        <v>11</v>
      </c>
      <c r="AN42">
        <v>16</v>
      </c>
    </row>
    <row r="43" spans="1:40" x14ac:dyDescent="0.25">
      <c r="A43" s="27" t="s">
        <v>1039</v>
      </c>
      <c r="B43" s="27" t="s">
        <v>1780</v>
      </c>
      <c r="C43" s="27" t="s">
        <v>12</v>
      </c>
      <c r="D43" s="27">
        <v>41.5</v>
      </c>
      <c r="E43" s="27" t="s">
        <v>489</v>
      </c>
      <c r="F43" s="27">
        <v>4</v>
      </c>
      <c r="G43" s="27" t="s">
        <v>1781</v>
      </c>
      <c r="H43" s="27">
        <v>17</v>
      </c>
      <c r="I43" s="27" t="s">
        <v>1782</v>
      </c>
      <c r="J43" s="28" t="s">
        <v>230</v>
      </c>
      <c r="K43" s="29" t="s">
        <v>7208</v>
      </c>
      <c r="L43" s="58">
        <f>Tabela33[[#This Row],[price]]*Tabela33[[#This Row],[sold]]</f>
        <v>705.5</v>
      </c>
      <c r="M43" s="59">
        <f>VLOOKUP(Tabela33[[#This Row],[brand]],Tabela5[#All],7,FALSE)</f>
        <v>11</v>
      </c>
      <c r="N43" s="59">
        <f>_xlfn.RANK.EQ(Tabela33[[#This Row],[sold]],$H$2:$H$1979)</f>
        <v>1397</v>
      </c>
      <c r="O43" s="59">
        <f>_xlfn.RANK.EQ(L43,Tabela33[income])</f>
        <v>1366</v>
      </c>
      <c r="P43" s="18" t="s">
        <v>3298</v>
      </c>
      <c r="Q43">
        <v>12</v>
      </c>
      <c r="R43">
        <v>660</v>
      </c>
      <c r="S43">
        <v>6</v>
      </c>
      <c r="T43" s="63">
        <f t="shared" si="0"/>
        <v>307</v>
      </c>
      <c r="U43" s="63">
        <f t="shared" si="1"/>
        <v>287</v>
      </c>
      <c r="V43" s="64">
        <v>42</v>
      </c>
      <c r="X43" s="18" t="s">
        <v>3298</v>
      </c>
      <c r="Y43" s="37">
        <v>12</v>
      </c>
      <c r="Z43" s="37">
        <v>660</v>
      </c>
      <c r="AA43" s="37">
        <v>6</v>
      </c>
      <c r="AB43" s="37">
        <f t="shared" si="2"/>
        <v>305</v>
      </c>
      <c r="AC43" s="37">
        <f>_xlfn.RANK.EQ(Z43,Tabela5[Summed income],0)</f>
        <v>287</v>
      </c>
      <c r="AD43" s="37">
        <v>42</v>
      </c>
      <c r="AL43" s="18" t="s">
        <v>3990</v>
      </c>
      <c r="AM43">
        <v>11</v>
      </c>
      <c r="AN43">
        <v>131</v>
      </c>
    </row>
    <row r="44" spans="1:40" x14ac:dyDescent="0.25">
      <c r="A44" s="30" t="s">
        <v>2737</v>
      </c>
      <c r="B44" s="30" t="s">
        <v>2738</v>
      </c>
      <c r="C44" s="30" t="s">
        <v>433</v>
      </c>
      <c r="D44" s="30">
        <v>58.5</v>
      </c>
      <c r="E44" s="30" t="s">
        <v>2739</v>
      </c>
      <c r="F44" s="30">
        <v>10</v>
      </c>
      <c r="G44" s="30" t="s">
        <v>197</v>
      </c>
      <c r="H44" s="30">
        <v>3</v>
      </c>
      <c r="I44" s="30" t="s">
        <v>39</v>
      </c>
      <c r="J44" s="31" t="s">
        <v>318</v>
      </c>
      <c r="K44" s="29" t="s">
        <v>7208</v>
      </c>
      <c r="L44" s="58">
        <f>Tabela33[[#This Row],[price]]*Tabela33[[#This Row],[sold]]</f>
        <v>175.5</v>
      </c>
      <c r="M44" s="59">
        <f>VLOOKUP(Tabela33[[#This Row],[brand]],Tabela5[#All],7,FALSE)</f>
        <v>12</v>
      </c>
      <c r="N44" s="59">
        <f>_xlfn.RANK.EQ(Tabela33[[#This Row],[sold]],$H$2:$H$1979)</f>
        <v>1845</v>
      </c>
      <c r="O44" s="59">
        <f>_xlfn.RANK.EQ(L44,Tabela33[income])</f>
        <v>1784</v>
      </c>
      <c r="P44" s="18" t="s">
        <v>1302</v>
      </c>
      <c r="Q44">
        <v>1977</v>
      </c>
      <c r="R44">
        <v>46568.52</v>
      </c>
      <c r="S44">
        <v>116</v>
      </c>
      <c r="T44" s="63">
        <f t="shared" si="0"/>
        <v>96</v>
      </c>
      <c r="U44" s="63">
        <f t="shared" si="1"/>
        <v>97</v>
      </c>
      <c r="V44" s="64">
        <v>43</v>
      </c>
      <c r="X44" s="18" t="s">
        <v>1302</v>
      </c>
      <c r="Y44" s="37">
        <v>1977</v>
      </c>
      <c r="Z44" s="37">
        <v>46568.520000000004</v>
      </c>
      <c r="AA44" s="37">
        <v>116</v>
      </c>
      <c r="AB44" s="37">
        <f t="shared" si="2"/>
        <v>95</v>
      </c>
      <c r="AC44" s="37">
        <f>_xlfn.RANK.EQ(Z44,Tabela5[Summed income],0)</f>
        <v>97</v>
      </c>
      <c r="AD44" s="37">
        <v>43</v>
      </c>
      <c r="AL44" s="18" t="s">
        <v>2738</v>
      </c>
      <c r="AM44">
        <v>12</v>
      </c>
      <c r="AN44">
        <v>3</v>
      </c>
    </row>
    <row r="45" spans="1:40" x14ac:dyDescent="0.25">
      <c r="A45" s="30" t="s">
        <v>1714</v>
      </c>
      <c r="B45" s="30" t="s">
        <v>1715</v>
      </c>
      <c r="C45" s="30" t="s">
        <v>12</v>
      </c>
      <c r="D45" s="30">
        <v>25.99</v>
      </c>
      <c r="E45" s="30" t="s">
        <v>1716</v>
      </c>
      <c r="F45" s="30">
        <v>10</v>
      </c>
      <c r="G45" s="30" t="s">
        <v>709</v>
      </c>
      <c r="H45" s="30">
        <v>12</v>
      </c>
      <c r="I45" s="30" t="s">
        <v>1717</v>
      </c>
      <c r="J45" s="31" t="s">
        <v>1718</v>
      </c>
      <c r="K45" s="29" t="s">
        <v>7208</v>
      </c>
      <c r="L45" s="58">
        <f>Tabela33[[#This Row],[price]]*Tabela33[[#This Row],[sold]]</f>
        <v>311.88</v>
      </c>
      <c r="M45" s="59">
        <f>VLOOKUP(Tabela33[[#This Row],[brand]],Tabela5[#All],7,FALSE)</f>
        <v>13</v>
      </c>
      <c r="N45" s="59">
        <f>_xlfn.RANK.EQ(Tabela33[[#This Row],[sold]],$H$2:$H$1979)</f>
        <v>1520</v>
      </c>
      <c r="O45" s="59">
        <f>_xlfn.RANK.EQ(L45,Tabela33[income])</f>
        <v>1653</v>
      </c>
      <c r="P45" s="18" t="s">
        <v>4815</v>
      </c>
      <c r="Q45">
        <v>41</v>
      </c>
      <c r="R45">
        <v>1297.5899999999999</v>
      </c>
      <c r="S45">
        <v>9</v>
      </c>
      <c r="T45" s="63">
        <f t="shared" si="0"/>
        <v>255</v>
      </c>
      <c r="U45" s="63">
        <f t="shared" si="1"/>
        <v>256</v>
      </c>
      <c r="V45" s="64">
        <v>44</v>
      </c>
      <c r="X45" s="18" t="s">
        <v>4815</v>
      </c>
      <c r="Y45" s="37">
        <v>41</v>
      </c>
      <c r="Z45" s="37">
        <v>1297.5899999999999</v>
      </c>
      <c r="AA45" s="37">
        <v>9</v>
      </c>
      <c r="AB45" s="37">
        <f t="shared" si="2"/>
        <v>253</v>
      </c>
      <c r="AC45" s="37">
        <f>_xlfn.RANK.EQ(Z45,Tabela5[Summed income],0)</f>
        <v>256</v>
      </c>
      <c r="AD45" s="37">
        <v>44</v>
      </c>
      <c r="AL45" s="18" t="s">
        <v>1715</v>
      </c>
      <c r="AM45">
        <v>13</v>
      </c>
      <c r="AN45">
        <v>12</v>
      </c>
    </row>
    <row r="46" spans="1:40" x14ac:dyDescent="0.25">
      <c r="A46" s="35" t="s">
        <v>655</v>
      </c>
      <c r="B46" s="35" t="s">
        <v>6811</v>
      </c>
      <c r="C46" s="35" t="s">
        <v>363</v>
      </c>
      <c r="D46" s="35">
        <v>30.93</v>
      </c>
      <c r="E46" s="35" t="s">
        <v>6812</v>
      </c>
      <c r="F46" s="35">
        <v>65</v>
      </c>
      <c r="G46" s="35" t="s">
        <v>6813</v>
      </c>
      <c r="H46" s="35">
        <v>998</v>
      </c>
      <c r="I46" s="35" t="s">
        <v>6814</v>
      </c>
      <c r="J46" s="36" t="s">
        <v>230</v>
      </c>
      <c r="K46" s="34" t="s">
        <v>7209</v>
      </c>
      <c r="L46" s="61">
        <f>Tabela33[[#This Row],[price]]*Tabela33[[#This Row],[sold]]</f>
        <v>30868.14</v>
      </c>
      <c r="M46" s="62">
        <f>VLOOKUP(Tabela33[[#This Row],[brand]],Tabela5[#All],7,FALSE)</f>
        <v>14</v>
      </c>
      <c r="N46" s="62">
        <f>_xlfn.RANK.EQ(Tabela33[[#This Row],[sold]],$H$2:$H$1979)</f>
        <v>232</v>
      </c>
      <c r="O46" s="62">
        <f>_xlfn.RANK.EQ(L46,Tabela33[income])</f>
        <v>251</v>
      </c>
      <c r="P46" s="18" t="s">
        <v>3998</v>
      </c>
      <c r="Q46">
        <v>38305</v>
      </c>
      <c r="R46">
        <v>1673078.6099999999</v>
      </c>
      <c r="S46">
        <v>266</v>
      </c>
      <c r="T46" s="63">
        <f t="shared" si="0"/>
        <v>5</v>
      </c>
      <c r="U46" s="63">
        <f t="shared" si="1"/>
        <v>4</v>
      </c>
      <c r="V46" s="64">
        <v>45</v>
      </c>
      <c r="X46" s="18" t="s">
        <v>3998</v>
      </c>
      <c r="Y46" s="37">
        <v>38305</v>
      </c>
      <c r="Z46" s="37">
        <v>1673078.61</v>
      </c>
      <c r="AA46" s="37">
        <v>266</v>
      </c>
      <c r="AB46" s="37">
        <f t="shared" si="2"/>
        <v>5</v>
      </c>
      <c r="AC46" s="37">
        <f>_xlfn.RANK.EQ(Z46,Tabela5[Summed income],0)</f>
        <v>4</v>
      </c>
      <c r="AD46" s="37">
        <v>45</v>
      </c>
      <c r="AL46" s="18" t="s">
        <v>656</v>
      </c>
      <c r="AM46">
        <v>14</v>
      </c>
      <c r="AN46">
        <v>22</v>
      </c>
    </row>
    <row r="47" spans="1:40" x14ac:dyDescent="0.25">
      <c r="A47" s="32" t="s">
        <v>655</v>
      </c>
      <c r="B47" s="32" t="s">
        <v>7063</v>
      </c>
      <c r="C47" s="32" t="s">
        <v>12</v>
      </c>
      <c r="D47" s="32">
        <v>31.98</v>
      </c>
      <c r="E47" s="32" t="s">
        <v>7064</v>
      </c>
      <c r="F47" s="32">
        <v>10</v>
      </c>
      <c r="G47" s="32" t="s">
        <v>709</v>
      </c>
      <c r="H47" s="32">
        <v>12</v>
      </c>
      <c r="I47" s="32" t="s">
        <v>7065</v>
      </c>
      <c r="J47" s="33" t="s">
        <v>1168</v>
      </c>
      <c r="K47" s="34" t="s">
        <v>7209</v>
      </c>
      <c r="L47" s="61">
        <f>Tabela33[[#This Row],[price]]*Tabela33[[#This Row],[sold]]</f>
        <v>383.76</v>
      </c>
      <c r="M47" s="62">
        <f>VLOOKUP(Tabela33[[#This Row],[brand]],Tabela5[#All],7,FALSE)</f>
        <v>14</v>
      </c>
      <c r="N47" s="62">
        <f>_xlfn.RANK.EQ(Tabela33[[#This Row],[sold]],$H$2:$H$1979)</f>
        <v>1520</v>
      </c>
      <c r="O47" s="62">
        <f>_xlfn.RANK.EQ(L47,Tabela33[income])</f>
        <v>1593</v>
      </c>
      <c r="P47" s="18" t="s">
        <v>3463</v>
      </c>
      <c r="Q47">
        <v>1</v>
      </c>
      <c r="R47">
        <v>79.95</v>
      </c>
      <c r="S47">
        <v>3</v>
      </c>
      <c r="T47" s="63">
        <f t="shared" si="0"/>
        <v>359</v>
      </c>
      <c r="U47" s="63">
        <f t="shared" si="1"/>
        <v>352</v>
      </c>
      <c r="V47" s="64">
        <v>46</v>
      </c>
      <c r="X47" s="18" t="s">
        <v>3463</v>
      </c>
      <c r="Y47" s="37">
        <v>1</v>
      </c>
      <c r="Z47" s="37">
        <v>79.95</v>
      </c>
      <c r="AA47" s="37">
        <v>3</v>
      </c>
      <c r="AB47" s="37">
        <f t="shared" si="2"/>
        <v>357</v>
      </c>
      <c r="AC47" s="37">
        <f>_xlfn.RANK.EQ(Z47,Tabela5[Summed income],0)</f>
        <v>352</v>
      </c>
      <c r="AD47" s="37">
        <v>46</v>
      </c>
      <c r="AL47" s="18" t="s">
        <v>5441</v>
      </c>
      <c r="AM47">
        <v>14</v>
      </c>
      <c r="AN47">
        <v>12</v>
      </c>
    </row>
    <row r="48" spans="1:40" x14ac:dyDescent="0.25">
      <c r="A48" s="27" t="s">
        <v>655</v>
      </c>
      <c r="B48" s="27" t="s">
        <v>3196</v>
      </c>
      <c r="C48" s="27" t="s">
        <v>104</v>
      </c>
      <c r="D48" s="27">
        <v>33.75</v>
      </c>
      <c r="E48" s="27" t="s">
        <v>3197</v>
      </c>
      <c r="F48" s="27">
        <v>10</v>
      </c>
      <c r="G48" s="27" t="s">
        <v>421</v>
      </c>
      <c r="H48" s="27">
        <v>10</v>
      </c>
      <c r="I48" s="27" t="s">
        <v>3198</v>
      </c>
      <c r="J48" s="28" t="s">
        <v>967</v>
      </c>
      <c r="K48" s="29" t="s">
        <v>7208</v>
      </c>
      <c r="L48" s="58">
        <f>Tabela33[[#This Row],[price]]*Tabela33[[#This Row],[sold]]</f>
        <v>337.5</v>
      </c>
      <c r="M48" s="59">
        <f>VLOOKUP(Tabela33[[#This Row],[brand]],Tabela5[#All],7,FALSE)</f>
        <v>14</v>
      </c>
      <c r="N48" s="59">
        <f>_xlfn.RANK.EQ(Tabela33[[#This Row],[sold]],$H$2:$H$1979)</f>
        <v>1577</v>
      </c>
      <c r="O48" s="59">
        <f>_xlfn.RANK.EQ(L48,Tabela33[income])</f>
        <v>1623</v>
      </c>
      <c r="P48" s="18" t="s">
        <v>3370</v>
      </c>
      <c r="Q48">
        <v>998</v>
      </c>
      <c r="R48">
        <v>20259.400000000001</v>
      </c>
      <c r="S48">
        <v>6</v>
      </c>
      <c r="T48" s="63">
        <f t="shared" si="0"/>
        <v>119</v>
      </c>
      <c r="U48" s="63">
        <f t="shared" si="1"/>
        <v>129</v>
      </c>
      <c r="V48" s="64">
        <v>47</v>
      </c>
      <c r="X48" s="18" t="s">
        <v>3370</v>
      </c>
      <c r="Y48" s="37">
        <v>998</v>
      </c>
      <c r="Z48" s="37">
        <v>20259.400000000001</v>
      </c>
      <c r="AA48" s="37">
        <v>6</v>
      </c>
      <c r="AB48" s="37">
        <f t="shared" si="2"/>
        <v>118</v>
      </c>
      <c r="AC48" s="37">
        <f>_xlfn.RANK.EQ(Z48,Tabela5[Summed income],0)</f>
        <v>129</v>
      </c>
      <c r="AD48" s="37">
        <v>47</v>
      </c>
      <c r="AL48" s="18" t="s">
        <v>6811</v>
      </c>
      <c r="AM48">
        <v>14</v>
      </c>
      <c r="AN48">
        <v>998</v>
      </c>
    </row>
    <row r="49" spans="1:40" x14ac:dyDescent="0.25">
      <c r="A49" s="27" t="s">
        <v>655</v>
      </c>
      <c r="B49" s="27" t="s">
        <v>656</v>
      </c>
      <c r="C49" s="27" t="s">
        <v>657</v>
      </c>
      <c r="D49" s="27">
        <v>36.65</v>
      </c>
      <c r="E49" s="27" t="s">
        <v>658</v>
      </c>
      <c r="F49" s="27">
        <v>3</v>
      </c>
      <c r="G49" s="27" t="s">
        <v>659</v>
      </c>
      <c r="H49" s="27">
        <v>22</v>
      </c>
      <c r="I49" s="27" t="s">
        <v>660</v>
      </c>
      <c r="J49" s="28" t="s">
        <v>661</v>
      </c>
      <c r="K49" s="29" t="s">
        <v>7208</v>
      </c>
      <c r="L49" s="58">
        <f>Tabela33[[#This Row],[price]]*Tabela33[[#This Row],[sold]]</f>
        <v>806.3</v>
      </c>
      <c r="M49" s="59">
        <f>VLOOKUP(Tabela33[[#This Row],[brand]],Tabela5[#All],7,FALSE)</f>
        <v>14</v>
      </c>
      <c r="N49" s="59">
        <f>_xlfn.RANK.EQ(Tabela33[[#This Row],[sold]],$H$2:$H$1979)</f>
        <v>1301</v>
      </c>
      <c r="O49" s="59">
        <f>_xlfn.RANK.EQ(L49,Tabela33[income])</f>
        <v>1320</v>
      </c>
      <c r="P49" s="18" t="s">
        <v>5805</v>
      </c>
      <c r="Q49">
        <v>1433</v>
      </c>
      <c r="R49">
        <v>40668.54</v>
      </c>
      <c r="S49">
        <v>4</v>
      </c>
      <c r="T49" s="63">
        <f t="shared" si="0"/>
        <v>109</v>
      </c>
      <c r="U49" s="63">
        <f t="shared" si="1"/>
        <v>103</v>
      </c>
      <c r="V49" s="64">
        <v>48</v>
      </c>
      <c r="X49" s="18" t="s">
        <v>5805</v>
      </c>
      <c r="Y49" s="37">
        <v>1433</v>
      </c>
      <c r="Z49" s="37">
        <v>40668.54</v>
      </c>
      <c r="AA49" s="37">
        <v>4</v>
      </c>
      <c r="AB49" s="37">
        <f t="shared" si="2"/>
        <v>108</v>
      </c>
      <c r="AC49" s="37">
        <f>_xlfn.RANK.EQ(Z49,Tabela5[Summed income],0)</f>
        <v>103</v>
      </c>
      <c r="AD49" s="37">
        <v>48</v>
      </c>
      <c r="AL49" s="18" t="s">
        <v>7063</v>
      </c>
      <c r="AM49">
        <v>14</v>
      </c>
      <c r="AN49">
        <v>12</v>
      </c>
    </row>
    <row r="50" spans="1:40" x14ac:dyDescent="0.25">
      <c r="A50" s="32" t="s">
        <v>655</v>
      </c>
      <c r="B50" s="32" t="s">
        <v>5441</v>
      </c>
      <c r="C50" s="32" t="s">
        <v>657</v>
      </c>
      <c r="D50" s="32">
        <v>38.53</v>
      </c>
      <c r="E50" s="32" t="s">
        <v>4772</v>
      </c>
      <c r="F50" s="32">
        <v>3</v>
      </c>
      <c r="G50" s="32" t="s">
        <v>2242</v>
      </c>
      <c r="H50" s="32">
        <v>12</v>
      </c>
      <c r="I50" s="32" t="s">
        <v>5442</v>
      </c>
      <c r="J50" s="33" t="s">
        <v>661</v>
      </c>
      <c r="K50" s="34" t="s">
        <v>7209</v>
      </c>
      <c r="L50" s="61">
        <f>Tabela33[[#This Row],[price]]*Tabela33[[#This Row],[sold]]</f>
        <v>462.36</v>
      </c>
      <c r="M50" s="62">
        <f>VLOOKUP(Tabela33[[#This Row],[brand]],Tabela5[#All],7,FALSE)</f>
        <v>14</v>
      </c>
      <c r="N50" s="62">
        <f>_xlfn.RANK.EQ(Tabela33[[#This Row],[sold]],$H$2:$H$1979)</f>
        <v>1520</v>
      </c>
      <c r="O50" s="62">
        <f>_xlfn.RANK.EQ(L50,Tabela33[income])</f>
        <v>1528</v>
      </c>
      <c r="P50" s="18" t="s">
        <v>3676</v>
      </c>
      <c r="Q50">
        <v>1449</v>
      </c>
      <c r="R50">
        <v>30540.829999999998</v>
      </c>
      <c r="S50">
        <v>31</v>
      </c>
      <c r="T50" s="63">
        <f t="shared" si="0"/>
        <v>108</v>
      </c>
      <c r="U50" s="63">
        <f t="shared" si="1"/>
        <v>115</v>
      </c>
      <c r="V50" s="64">
        <v>49</v>
      </c>
      <c r="X50" s="18" t="s">
        <v>3676</v>
      </c>
      <c r="Y50" s="37">
        <v>1449</v>
      </c>
      <c r="Z50" s="37">
        <v>30540.829999999998</v>
      </c>
      <c r="AA50" s="37">
        <v>31</v>
      </c>
      <c r="AB50" s="37">
        <f t="shared" si="2"/>
        <v>107</v>
      </c>
      <c r="AC50" s="37">
        <f>_xlfn.RANK.EQ(Z50,Tabela5[Summed income],0)</f>
        <v>115</v>
      </c>
      <c r="AD50" s="37">
        <v>49</v>
      </c>
      <c r="AL50" s="18" t="s">
        <v>3196</v>
      </c>
      <c r="AM50">
        <v>14</v>
      </c>
      <c r="AN50">
        <v>10</v>
      </c>
    </row>
    <row r="51" spans="1:40" x14ac:dyDescent="0.25">
      <c r="A51" s="35" t="s">
        <v>679</v>
      </c>
      <c r="B51" s="35" t="s">
        <v>6981</v>
      </c>
      <c r="C51" s="35" t="s">
        <v>510</v>
      </c>
      <c r="D51" s="35">
        <v>8.99</v>
      </c>
      <c r="E51" s="35" t="s">
        <v>3404</v>
      </c>
      <c r="F51" s="35">
        <v>7</v>
      </c>
      <c r="G51" s="35" t="s">
        <v>6982</v>
      </c>
      <c r="H51" s="35">
        <v>76</v>
      </c>
      <c r="I51" s="35" t="s">
        <v>6983</v>
      </c>
      <c r="J51" s="36" t="s">
        <v>6984</v>
      </c>
      <c r="K51" s="34" t="s">
        <v>7209</v>
      </c>
      <c r="L51" s="61">
        <f>Tabela33[[#This Row],[price]]*Tabela33[[#This Row],[sold]]</f>
        <v>683.24</v>
      </c>
      <c r="M51" s="62">
        <f>VLOOKUP(Tabela33[[#This Row],[brand]],Tabela5[#All],7,FALSE)</f>
        <v>15</v>
      </c>
      <c r="N51" s="62">
        <f>_xlfn.RANK.EQ(Tabela33[[#This Row],[sold]],$H$2:$H$1979)</f>
        <v>862</v>
      </c>
      <c r="O51" s="62">
        <f>_xlfn.RANK.EQ(L51,Tabela33[income])</f>
        <v>1378</v>
      </c>
      <c r="P51" s="18" t="s">
        <v>1408</v>
      </c>
      <c r="Q51">
        <v>38</v>
      </c>
      <c r="R51">
        <v>1899.6200000000001</v>
      </c>
      <c r="S51">
        <v>4</v>
      </c>
      <c r="T51" s="63">
        <f t="shared" si="0"/>
        <v>258</v>
      </c>
      <c r="U51" s="63">
        <f t="shared" si="1"/>
        <v>233</v>
      </c>
      <c r="V51" s="64">
        <v>50</v>
      </c>
      <c r="X51" s="18" t="s">
        <v>1408</v>
      </c>
      <c r="Y51" s="37">
        <v>38</v>
      </c>
      <c r="Z51" s="37">
        <v>1899.6200000000001</v>
      </c>
      <c r="AA51" s="37">
        <v>4</v>
      </c>
      <c r="AB51" s="37">
        <f t="shared" si="2"/>
        <v>256</v>
      </c>
      <c r="AC51" s="37">
        <f>_xlfn.RANK.EQ(Z51,Tabela5[Summed income],0)</f>
        <v>233</v>
      </c>
      <c r="AD51" s="37">
        <v>50</v>
      </c>
      <c r="AL51" s="18" t="s">
        <v>2337</v>
      </c>
      <c r="AM51">
        <v>15</v>
      </c>
      <c r="AN51">
        <v>5</v>
      </c>
    </row>
    <row r="52" spans="1:40" x14ac:dyDescent="0.25">
      <c r="A52" s="30" t="s">
        <v>679</v>
      </c>
      <c r="B52" s="30" t="s">
        <v>680</v>
      </c>
      <c r="C52" s="30" t="s">
        <v>12</v>
      </c>
      <c r="D52" s="30">
        <v>9.25</v>
      </c>
      <c r="E52" s="30" t="s">
        <v>681</v>
      </c>
      <c r="F52" s="30">
        <v>10</v>
      </c>
      <c r="G52" s="30" t="s">
        <v>682</v>
      </c>
      <c r="H52" s="30">
        <v>290</v>
      </c>
      <c r="I52" s="30" t="s">
        <v>683</v>
      </c>
      <c r="J52" s="31" t="s">
        <v>183</v>
      </c>
      <c r="K52" s="29" t="s">
        <v>7208</v>
      </c>
      <c r="L52" s="58">
        <f>Tabela33[[#This Row],[price]]*Tabela33[[#This Row],[sold]]</f>
        <v>2682.5</v>
      </c>
      <c r="M52" s="59">
        <f>VLOOKUP(Tabela33[[#This Row],[brand]],Tabela5[#All],7,FALSE)</f>
        <v>15</v>
      </c>
      <c r="N52" s="59">
        <f>_xlfn.RANK.EQ(Tabela33[[#This Row],[sold]],$H$2:$H$1979)</f>
        <v>480</v>
      </c>
      <c r="O52" s="59">
        <f>_xlfn.RANK.EQ(L52,Tabela33[income])</f>
        <v>865</v>
      </c>
      <c r="P52" s="18" t="s">
        <v>2891</v>
      </c>
      <c r="Q52">
        <v>57</v>
      </c>
      <c r="R52">
        <v>1595.4299999999998</v>
      </c>
      <c r="S52">
        <v>10</v>
      </c>
      <c r="T52" s="63">
        <f t="shared" si="0"/>
        <v>245</v>
      </c>
      <c r="U52" s="63">
        <f t="shared" si="1"/>
        <v>247</v>
      </c>
      <c r="V52" s="64">
        <v>51</v>
      </c>
      <c r="X52" s="18" t="s">
        <v>2891</v>
      </c>
      <c r="Y52" s="37">
        <v>57</v>
      </c>
      <c r="Z52" s="37">
        <v>1595.4299999999998</v>
      </c>
      <c r="AA52" s="37">
        <v>10</v>
      </c>
      <c r="AB52" s="37">
        <f t="shared" si="2"/>
        <v>243</v>
      </c>
      <c r="AC52" s="37">
        <f>_xlfn.RANK.EQ(Z52,Tabela5[Summed income],0)</f>
        <v>247</v>
      </c>
      <c r="AD52" s="37">
        <v>51</v>
      </c>
      <c r="AL52" s="18" t="s">
        <v>680</v>
      </c>
      <c r="AM52">
        <v>15</v>
      </c>
      <c r="AN52">
        <v>290</v>
      </c>
    </row>
    <row r="53" spans="1:40" x14ac:dyDescent="0.25">
      <c r="A53" s="27" t="s">
        <v>679</v>
      </c>
      <c r="B53" s="27" t="s">
        <v>2337</v>
      </c>
      <c r="C53" s="27" t="s">
        <v>510</v>
      </c>
      <c r="D53" s="27">
        <v>14.9</v>
      </c>
      <c r="E53" s="27" t="s">
        <v>2338</v>
      </c>
      <c r="F53" s="27">
        <v>5</v>
      </c>
      <c r="G53" s="27" t="s">
        <v>1517</v>
      </c>
      <c r="H53" s="27">
        <v>5</v>
      </c>
      <c r="I53" s="27" t="s">
        <v>39</v>
      </c>
      <c r="J53" s="28" t="s">
        <v>524</v>
      </c>
      <c r="K53" s="29" t="s">
        <v>7208</v>
      </c>
      <c r="L53" s="58">
        <f>Tabela33[[#This Row],[price]]*Tabela33[[#This Row],[sold]]</f>
        <v>74.5</v>
      </c>
      <c r="M53" s="59">
        <f>VLOOKUP(Tabela33[[#This Row],[brand]],Tabela5[#All],7,FALSE)</f>
        <v>15</v>
      </c>
      <c r="N53" s="59">
        <f>_xlfn.RANK.EQ(Tabela33[[#This Row],[sold]],$H$2:$H$1979)</f>
        <v>1749</v>
      </c>
      <c r="O53" s="59">
        <f>_xlfn.RANK.EQ(L53,Tabela33[income])</f>
        <v>1915</v>
      </c>
      <c r="P53" s="18" t="s">
        <v>4975</v>
      </c>
      <c r="Q53">
        <v>5229</v>
      </c>
      <c r="R53">
        <v>152226.38</v>
      </c>
      <c r="S53">
        <v>19</v>
      </c>
      <c r="T53" s="63">
        <f t="shared" si="0"/>
        <v>54</v>
      </c>
      <c r="U53" s="63">
        <f t="shared" si="1"/>
        <v>52</v>
      </c>
      <c r="V53" s="64">
        <v>52</v>
      </c>
      <c r="X53" s="18" t="s">
        <v>4975</v>
      </c>
      <c r="Y53" s="37">
        <v>5229</v>
      </c>
      <c r="Z53" s="37">
        <v>152226.38</v>
      </c>
      <c r="AA53" s="37">
        <v>19</v>
      </c>
      <c r="AB53" s="37">
        <f t="shared" si="2"/>
        <v>53</v>
      </c>
      <c r="AC53" s="37">
        <f>_xlfn.RANK.EQ(Z53,Tabela5[Summed income],0)</f>
        <v>52</v>
      </c>
      <c r="AD53" s="37">
        <v>52</v>
      </c>
      <c r="AL53" s="18" t="s">
        <v>6981</v>
      </c>
      <c r="AM53">
        <v>15</v>
      </c>
      <c r="AN53">
        <v>76</v>
      </c>
    </row>
    <row r="54" spans="1:40" x14ac:dyDescent="0.25">
      <c r="A54" s="30" t="s">
        <v>2148</v>
      </c>
      <c r="B54" s="30" t="s">
        <v>2149</v>
      </c>
      <c r="C54" s="30" t="s">
        <v>12</v>
      </c>
      <c r="D54" s="30">
        <v>34.950000000000003</v>
      </c>
      <c r="E54" s="30" t="s">
        <v>2150</v>
      </c>
      <c r="F54" s="30">
        <v>2</v>
      </c>
      <c r="G54" s="30" t="s">
        <v>252</v>
      </c>
      <c r="H54" s="30">
        <v>16</v>
      </c>
      <c r="I54" s="30" t="s">
        <v>2151</v>
      </c>
      <c r="J54" s="31" t="s">
        <v>1289</v>
      </c>
      <c r="K54" s="29" t="s">
        <v>7208</v>
      </c>
      <c r="L54" s="58">
        <f>Tabela33[[#This Row],[price]]*Tabela33[[#This Row],[sold]]</f>
        <v>559.20000000000005</v>
      </c>
      <c r="M54" s="59">
        <f>VLOOKUP(Tabela33[[#This Row],[brand]],Tabela5[#All],7,FALSE)</f>
        <v>16</v>
      </c>
      <c r="N54" s="59">
        <f>_xlfn.RANK.EQ(Tabela33[[#This Row],[sold]],$H$2:$H$1979)</f>
        <v>1422</v>
      </c>
      <c r="O54" s="59">
        <f>_xlfn.RANK.EQ(L54,Tabela33[income])</f>
        <v>1462</v>
      </c>
      <c r="P54" s="18" t="s">
        <v>4599</v>
      </c>
      <c r="Q54">
        <v>740</v>
      </c>
      <c r="R54">
        <v>43954.22</v>
      </c>
      <c r="S54">
        <v>36</v>
      </c>
      <c r="T54" s="63">
        <f t="shared" si="0"/>
        <v>131</v>
      </c>
      <c r="U54" s="63">
        <f t="shared" si="1"/>
        <v>99</v>
      </c>
      <c r="V54" s="64">
        <v>53</v>
      </c>
      <c r="X54" s="18" t="s">
        <v>4018</v>
      </c>
      <c r="Y54" s="37">
        <v>740</v>
      </c>
      <c r="Z54" s="37">
        <v>43954.22</v>
      </c>
      <c r="AA54" s="37">
        <v>36</v>
      </c>
      <c r="AB54" s="37">
        <f t="shared" si="2"/>
        <v>130</v>
      </c>
      <c r="AC54" s="37">
        <f>_xlfn.RANK.EQ(Z54,Tabela5[Summed income],0)</f>
        <v>99</v>
      </c>
      <c r="AD54" s="37">
        <v>53</v>
      </c>
      <c r="AL54" s="18" t="s">
        <v>4952</v>
      </c>
      <c r="AM54">
        <v>16</v>
      </c>
      <c r="AN54">
        <v>36</v>
      </c>
    </row>
    <row r="55" spans="1:40" x14ac:dyDescent="0.25">
      <c r="A55" s="35" t="s">
        <v>2148</v>
      </c>
      <c r="B55" s="35" t="s">
        <v>4952</v>
      </c>
      <c r="C55" s="35" t="s">
        <v>12</v>
      </c>
      <c r="D55" s="35">
        <v>35</v>
      </c>
      <c r="E55" s="35" t="s">
        <v>4953</v>
      </c>
      <c r="F55" s="35">
        <v>10</v>
      </c>
      <c r="G55" s="35" t="s">
        <v>1316</v>
      </c>
      <c r="H55" s="35">
        <v>36</v>
      </c>
      <c r="I55" s="35" t="s">
        <v>4954</v>
      </c>
      <c r="J55" s="36" t="s">
        <v>3936</v>
      </c>
      <c r="K55" s="34" t="s">
        <v>7209</v>
      </c>
      <c r="L55" s="61">
        <f>Tabela33[[#This Row],[price]]*Tabela33[[#This Row],[sold]]</f>
        <v>1260</v>
      </c>
      <c r="M55" s="62">
        <f>VLOOKUP(Tabela33[[#This Row],[brand]],Tabela5[#All],7,FALSE)</f>
        <v>16</v>
      </c>
      <c r="N55" s="62">
        <f>_xlfn.RANK.EQ(Tabela33[[#This Row],[sold]],$H$2:$H$1979)</f>
        <v>1113</v>
      </c>
      <c r="O55" s="62">
        <f>_xlfn.RANK.EQ(L55,Tabela33[income])</f>
        <v>1151</v>
      </c>
      <c r="P55" s="18" t="s">
        <v>6803</v>
      </c>
      <c r="Q55">
        <v>3</v>
      </c>
      <c r="R55">
        <v>50.97</v>
      </c>
      <c r="T55" s="63">
        <f t="shared" si="0"/>
        <v>347</v>
      </c>
      <c r="U55" s="63">
        <f t="shared" si="1"/>
        <v>358</v>
      </c>
      <c r="V55" s="64">
        <v>54</v>
      </c>
      <c r="X55" s="18" t="s">
        <v>6803</v>
      </c>
      <c r="Y55" s="37">
        <v>3</v>
      </c>
      <c r="Z55" s="37">
        <v>50.97</v>
      </c>
      <c r="AA55" s="37"/>
      <c r="AB55" s="37">
        <f t="shared" si="2"/>
        <v>345</v>
      </c>
      <c r="AC55" s="37">
        <f>_xlfn.RANK.EQ(Z55,Tabela5[Summed income],0)</f>
        <v>358</v>
      </c>
      <c r="AD55" s="37">
        <v>54</v>
      </c>
      <c r="AL55" s="18" t="s">
        <v>5221</v>
      </c>
      <c r="AM55">
        <v>16</v>
      </c>
      <c r="AN55">
        <v>19</v>
      </c>
    </row>
    <row r="56" spans="1:40" x14ac:dyDescent="0.25">
      <c r="A56" s="30" t="s">
        <v>2148</v>
      </c>
      <c r="B56" s="30" t="s">
        <v>3753</v>
      </c>
      <c r="C56" s="30" t="s">
        <v>12</v>
      </c>
      <c r="D56" s="30">
        <v>39.99</v>
      </c>
      <c r="E56" s="30" t="s">
        <v>73</v>
      </c>
      <c r="F56" s="30">
        <v>10</v>
      </c>
      <c r="G56" s="30" t="s">
        <v>2427</v>
      </c>
      <c r="H56" s="30">
        <v>79</v>
      </c>
      <c r="I56" s="30" t="s">
        <v>3754</v>
      </c>
      <c r="J56" s="31" t="s">
        <v>1289</v>
      </c>
      <c r="K56" s="29" t="s">
        <v>7208</v>
      </c>
      <c r="L56" s="58">
        <f>Tabela33[[#This Row],[price]]*Tabela33[[#This Row],[sold]]</f>
        <v>3159.21</v>
      </c>
      <c r="M56" s="59">
        <f>VLOOKUP(Tabela33[[#This Row],[brand]],Tabela5[#All],7,FALSE)</f>
        <v>16</v>
      </c>
      <c r="N56" s="59">
        <f>_xlfn.RANK.EQ(Tabela33[[#This Row],[sold]],$H$2:$H$1979)</f>
        <v>845</v>
      </c>
      <c r="O56" s="59">
        <f>_xlfn.RANK.EQ(L56,Tabela33[income])</f>
        <v>812</v>
      </c>
      <c r="P56" s="18" t="s">
        <v>6989</v>
      </c>
      <c r="Q56">
        <v>32</v>
      </c>
      <c r="R56">
        <v>319.68</v>
      </c>
      <c r="S56">
        <v>3</v>
      </c>
      <c r="T56" s="63">
        <f t="shared" si="0"/>
        <v>266</v>
      </c>
      <c r="U56" s="63">
        <f t="shared" si="1"/>
        <v>317</v>
      </c>
      <c r="V56" s="64">
        <v>55</v>
      </c>
      <c r="X56" s="18" t="s">
        <v>6989</v>
      </c>
      <c r="Y56" s="37">
        <v>32</v>
      </c>
      <c r="Z56" s="37">
        <v>319.68</v>
      </c>
      <c r="AA56" s="37">
        <v>3</v>
      </c>
      <c r="AB56" s="37">
        <f t="shared" si="2"/>
        <v>264</v>
      </c>
      <c r="AC56" s="37">
        <f>_xlfn.RANK.EQ(Z56,Tabela5[Summed income],0)</f>
        <v>317</v>
      </c>
      <c r="AD56" s="37">
        <v>55</v>
      </c>
      <c r="AL56" s="18" t="s">
        <v>3753</v>
      </c>
      <c r="AM56">
        <v>16</v>
      </c>
      <c r="AN56">
        <v>79</v>
      </c>
    </row>
    <row r="57" spans="1:40" x14ac:dyDescent="0.25">
      <c r="A57" s="35" t="s">
        <v>2148</v>
      </c>
      <c r="B57" s="35" t="s">
        <v>5221</v>
      </c>
      <c r="C57" s="35" t="s">
        <v>104</v>
      </c>
      <c r="D57" s="35">
        <v>50</v>
      </c>
      <c r="E57" s="35" t="s">
        <v>5222</v>
      </c>
      <c r="F57" s="35">
        <v>10</v>
      </c>
      <c r="G57" s="35" t="s">
        <v>338</v>
      </c>
      <c r="H57" s="35">
        <v>19</v>
      </c>
      <c r="I57" s="35" t="s">
        <v>5223</v>
      </c>
      <c r="J57" s="36" t="s">
        <v>5124</v>
      </c>
      <c r="K57" s="34" t="s">
        <v>7209</v>
      </c>
      <c r="L57" s="61">
        <f>Tabela33[[#This Row],[price]]*Tabela33[[#This Row],[sold]]</f>
        <v>950</v>
      </c>
      <c r="M57" s="62">
        <f>VLOOKUP(Tabela33[[#This Row],[brand]],Tabela5[#All],7,FALSE)</f>
        <v>16</v>
      </c>
      <c r="N57" s="62">
        <f>_xlfn.RANK.EQ(Tabela33[[#This Row],[sold]],$H$2:$H$1979)</f>
        <v>1359</v>
      </c>
      <c r="O57" s="62">
        <f>_xlfn.RANK.EQ(L57,Tabela33[income])</f>
        <v>1270</v>
      </c>
      <c r="P57" s="18" t="s">
        <v>5387</v>
      </c>
      <c r="Q57">
        <v>68</v>
      </c>
      <c r="R57">
        <v>7910.27</v>
      </c>
      <c r="S57">
        <v>23</v>
      </c>
      <c r="T57" s="63">
        <f t="shared" si="0"/>
        <v>236</v>
      </c>
      <c r="U57" s="63">
        <f t="shared" si="1"/>
        <v>174</v>
      </c>
      <c r="V57" s="64">
        <v>56</v>
      </c>
      <c r="X57" s="18" t="s">
        <v>5387</v>
      </c>
      <c r="Y57" s="37">
        <v>68</v>
      </c>
      <c r="Z57" s="37">
        <v>7910.27</v>
      </c>
      <c r="AA57" s="37">
        <v>23</v>
      </c>
      <c r="AB57" s="37">
        <f t="shared" si="2"/>
        <v>234</v>
      </c>
      <c r="AC57" s="37">
        <f>_xlfn.RANK.EQ(Z57,Tabela5[Summed income],0)</f>
        <v>174</v>
      </c>
      <c r="AD57" s="37">
        <v>56</v>
      </c>
      <c r="AL57" s="18" t="s">
        <v>2149</v>
      </c>
      <c r="AM57">
        <v>16</v>
      </c>
      <c r="AN57">
        <v>16</v>
      </c>
    </row>
    <row r="58" spans="1:40" x14ac:dyDescent="0.25">
      <c r="A58" s="35" t="s">
        <v>6914</v>
      </c>
      <c r="B58" s="35" t="s">
        <v>6915</v>
      </c>
      <c r="C58" s="35" t="s">
        <v>385</v>
      </c>
      <c r="D58" s="35">
        <v>28.99</v>
      </c>
      <c r="E58" s="35" t="s">
        <v>1354</v>
      </c>
      <c r="F58" s="35">
        <v>8</v>
      </c>
      <c r="G58" s="35" t="s">
        <v>3791</v>
      </c>
      <c r="H58" s="35">
        <v>3</v>
      </c>
      <c r="I58" s="35" t="s">
        <v>39</v>
      </c>
      <c r="J58" s="36" t="s">
        <v>1399</v>
      </c>
      <c r="K58" s="34" t="s">
        <v>7209</v>
      </c>
      <c r="L58" s="61">
        <f>Tabela33[[#This Row],[price]]*Tabela33[[#This Row],[sold]]</f>
        <v>86.97</v>
      </c>
      <c r="M58" s="62">
        <f>VLOOKUP(Tabela33[[#This Row],[brand]],Tabela5[#All],7,FALSE)</f>
        <v>17</v>
      </c>
      <c r="N58" s="62">
        <f>_xlfn.RANK.EQ(Tabela33[[#This Row],[sold]],$H$2:$H$1979)</f>
        <v>1845</v>
      </c>
      <c r="O58" s="62">
        <f>_xlfn.RANK.EQ(L58,Tabela33[income])</f>
        <v>1892</v>
      </c>
      <c r="P58" s="18" t="s">
        <v>2218</v>
      </c>
      <c r="Q58">
        <v>3846</v>
      </c>
      <c r="R58">
        <v>106747.34999999999</v>
      </c>
      <c r="S58">
        <v>13</v>
      </c>
      <c r="T58" s="63">
        <f t="shared" si="0"/>
        <v>67</v>
      </c>
      <c r="U58" s="63">
        <f t="shared" si="1"/>
        <v>74</v>
      </c>
      <c r="V58" s="64">
        <v>57</v>
      </c>
      <c r="X58" s="18" t="s">
        <v>2218</v>
      </c>
      <c r="Y58" s="37">
        <v>3846</v>
      </c>
      <c r="Z58" s="37">
        <v>106747.34999999999</v>
      </c>
      <c r="AA58" s="37">
        <v>13</v>
      </c>
      <c r="AB58" s="37">
        <f t="shared" si="2"/>
        <v>66</v>
      </c>
      <c r="AC58" s="37">
        <f>_xlfn.RANK.EQ(Z58,Tabela5[Summed income],0)</f>
        <v>74</v>
      </c>
      <c r="AD58" s="37">
        <v>57</v>
      </c>
      <c r="AL58" s="18" t="s">
        <v>6915</v>
      </c>
      <c r="AM58">
        <v>17</v>
      </c>
      <c r="AN58">
        <v>3</v>
      </c>
    </row>
    <row r="59" spans="1:40" x14ac:dyDescent="0.25">
      <c r="A59" s="32" t="s">
        <v>6483</v>
      </c>
      <c r="B59" s="32" t="s">
        <v>6484</v>
      </c>
      <c r="C59" s="32" t="s">
        <v>12</v>
      </c>
      <c r="D59" s="32">
        <v>3</v>
      </c>
      <c r="E59" s="32" t="s">
        <v>6485</v>
      </c>
      <c r="F59" s="32">
        <v>39</v>
      </c>
      <c r="G59" s="32" t="s">
        <v>6486</v>
      </c>
      <c r="H59" s="32">
        <v>4</v>
      </c>
      <c r="I59" s="32" t="s">
        <v>6487</v>
      </c>
      <c r="J59" s="33" t="s">
        <v>6488</v>
      </c>
      <c r="K59" s="34" t="s">
        <v>7209</v>
      </c>
      <c r="L59" s="61">
        <f>Tabela33[[#This Row],[price]]*Tabela33[[#This Row],[sold]]</f>
        <v>12</v>
      </c>
      <c r="M59" s="62">
        <f>VLOOKUP(Tabela33[[#This Row],[brand]],Tabela5[#All],7,FALSE)</f>
        <v>18</v>
      </c>
      <c r="N59" s="62">
        <f>_xlfn.RANK.EQ(Tabela33[[#This Row],[sold]],$H$2:$H$1979)</f>
        <v>1795</v>
      </c>
      <c r="O59" s="62">
        <f>_xlfn.RANK.EQ(L59,Tabela33[income])</f>
        <v>1978</v>
      </c>
      <c r="P59" s="18" t="s">
        <v>5848</v>
      </c>
      <c r="Q59">
        <v>1</v>
      </c>
      <c r="R59">
        <v>17.989999999999998</v>
      </c>
      <c r="S59">
        <v>13</v>
      </c>
      <c r="T59" s="63">
        <f t="shared" si="0"/>
        <v>359</v>
      </c>
      <c r="U59" s="63">
        <f t="shared" si="1"/>
        <v>366</v>
      </c>
      <c r="V59" s="64">
        <v>58</v>
      </c>
      <c r="X59" s="18" t="s">
        <v>5848</v>
      </c>
      <c r="Y59" s="37">
        <v>1</v>
      </c>
      <c r="Z59" s="37">
        <v>17.989999999999998</v>
      </c>
      <c r="AA59" s="37">
        <v>13</v>
      </c>
      <c r="AB59" s="37">
        <f t="shared" si="2"/>
        <v>357</v>
      </c>
      <c r="AC59" s="37">
        <f>_xlfn.RANK.EQ(Z59,Tabela5[Summed income],0)</f>
        <v>366</v>
      </c>
      <c r="AD59" s="37">
        <v>58</v>
      </c>
      <c r="AL59" s="18" t="s">
        <v>6484</v>
      </c>
      <c r="AM59">
        <v>18</v>
      </c>
      <c r="AN59">
        <v>4</v>
      </c>
    </row>
    <row r="60" spans="1:40" x14ac:dyDescent="0.25">
      <c r="A60" s="30" t="s">
        <v>834</v>
      </c>
      <c r="B60" s="30" t="s">
        <v>835</v>
      </c>
      <c r="C60" s="30" t="s">
        <v>55</v>
      </c>
      <c r="D60" s="30">
        <v>15.99</v>
      </c>
      <c r="E60" s="30" t="s">
        <v>836</v>
      </c>
      <c r="F60" s="30">
        <v>216</v>
      </c>
      <c r="G60" s="30" t="s">
        <v>837</v>
      </c>
      <c r="H60" s="30">
        <v>1107</v>
      </c>
      <c r="I60" s="30" t="s">
        <v>838</v>
      </c>
      <c r="J60" s="31" t="s">
        <v>230</v>
      </c>
      <c r="K60" s="29" t="s">
        <v>7208</v>
      </c>
      <c r="L60" s="58">
        <f>Tabela33[[#This Row],[price]]*Tabela33[[#This Row],[sold]]</f>
        <v>17700.93</v>
      </c>
      <c r="M60" s="59">
        <f>VLOOKUP(Tabela33[[#This Row],[brand]],Tabela5[#All],7,FALSE)</f>
        <v>19</v>
      </c>
      <c r="N60" s="59">
        <f>_xlfn.RANK.EQ(Tabela33[[#This Row],[sold]],$H$2:$H$1979)</f>
        <v>223</v>
      </c>
      <c r="O60" s="59">
        <f>_xlfn.RANK.EQ(L60,Tabela33[income])</f>
        <v>339</v>
      </c>
      <c r="P60" s="18" t="s">
        <v>1043</v>
      </c>
      <c r="Q60">
        <v>8025</v>
      </c>
      <c r="R60">
        <v>151786.21000000002</v>
      </c>
      <c r="S60">
        <v>585</v>
      </c>
      <c r="T60" s="63">
        <f t="shared" si="0"/>
        <v>39</v>
      </c>
      <c r="U60" s="63">
        <f t="shared" si="1"/>
        <v>53</v>
      </c>
      <c r="V60" s="64">
        <v>59</v>
      </c>
      <c r="X60" s="18" t="s">
        <v>1043</v>
      </c>
      <c r="Y60" s="37">
        <v>8025</v>
      </c>
      <c r="Z60" s="37">
        <v>151786.21000000002</v>
      </c>
      <c r="AA60" s="37">
        <v>585</v>
      </c>
      <c r="AB60" s="37">
        <f t="shared" si="2"/>
        <v>38</v>
      </c>
      <c r="AC60" s="37">
        <f>_xlfn.RANK.EQ(Z60,Tabela5[Summed income],0)</f>
        <v>53</v>
      </c>
      <c r="AD60" s="37">
        <v>59</v>
      </c>
      <c r="AL60" s="18" t="s">
        <v>2304</v>
      </c>
      <c r="AM60">
        <v>19</v>
      </c>
      <c r="AN60">
        <v>1516</v>
      </c>
    </row>
    <row r="61" spans="1:40" x14ac:dyDescent="0.25">
      <c r="A61" s="30" t="s">
        <v>834</v>
      </c>
      <c r="B61" s="30" t="s">
        <v>2413</v>
      </c>
      <c r="C61" s="30" t="s">
        <v>55</v>
      </c>
      <c r="D61" s="30">
        <v>16.2</v>
      </c>
      <c r="E61" s="30" t="s">
        <v>2414</v>
      </c>
      <c r="F61" s="30">
        <v>10</v>
      </c>
      <c r="G61" s="30" t="s">
        <v>2415</v>
      </c>
      <c r="H61" s="30">
        <v>2472</v>
      </c>
      <c r="I61" s="30" t="s">
        <v>2416</v>
      </c>
      <c r="J61" s="31" t="s">
        <v>2417</v>
      </c>
      <c r="K61" s="29" t="s">
        <v>7208</v>
      </c>
      <c r="L61" s="58">
        <f>Tabela33[[#This Row],[price]]*Tabela33[[#This Row],[sold]]</f>
        <v>40046.400000000001</v>
      </c>
      <c r="M61" s="59">
        <f>VLOOKUP(Tabela33[[#This Row],[brand]],Tabela5[#All],7,FALSE)</f>
        <v>19</v>
      </c>
      <c r="N61" s="59">
        <f>_xlfn.RANK.EQ(Tabela33[[#This Row],[sold]],$H$2:$H$1979)</f>
        <v>121</v>
      </c>
      <c r="O61" s="59">
        <f>_xlfn.RANK.EQ(L61,Tabela33[income])</f>
        <v>205</v>
      </c>
      <c r="P61" s="18" t="s">
        <v>5537</v>
      </c>
      <c r="Q61">
        <v>71</v>
      </c>
      <c r="R61">
        <v>1044.51</v>
      </c>
      <c r="S61">
        <v>63</v>
      </c>
      <c r="T61" s="63">
        <f t="shared" si="0"/>
        <v>235</v>
      </c>
      <c r="U61" s="63">
        <f t="shared" si="1"/>
        <v>270</v>
      </c>
      <c r="V61" s="64">
        <v>60</v>
      </c>
      <c r="X61" s="18" t="s">
        <v>5537</v>
      </c>
      <c r="Y61" s="37">
        <v>71</v>
      </c>
      <c r="Z61" s="37">
        <v>1044.51</v>
      </c>
      <c r="AA61" s="37">
        <v>63</v>
      </c>
      <c r="AB61" s="37">
        <f t="shared" si="2"/>
        <v>233</v>
      </c>
      <c r="AC61" s="37">
        <f>_xlfn.RANK.EQ(Z61,Tabela5[Summed income],0)</f>
        <v>270</v>
      </c>
      <c r="AD61" s="37">
        <v>60</v>
      </c>
      <c r="AL61" s="18" t="s">
        <v>2413</v>
      </c>
      <c r="AM61">
        <v>19</v>
      </c>
      <c r="AN61">
        <v>2472</v>
      </c>
    </row>
    <row r="62" spans="1:40" x14ac:dyDescent="0.25">
      <c r="A62" s="27" t="s">
        <v>834</v>
      </c>
      <c r="B62" s="27" t="s">
        <v>2304</v>
      </c>
      <c r="C62" s="27" t="s">
        <v>12</v>
      </c>
      <c r="D62" s="27">
        <v>16.93</v>
      </c>
      <c r="E62" s="27" t="s">
        <v>2305</v>
      </c>
      <c r="F62" s="27">
        <v>52</v>
      </c>
      <c r="G62" s="27" t="s">
        <v>2306</v>
      </c>
      <c r="H62" s="27">
        <v>1516</v>
      </c>
      <c r="I62" s="27" t="s">
        <v>2307</v>
      </c>
      <c r="J62" s="28" t="s">
        <v>230</v>
      </c>
      <c r="K62" s="29" t="s">
        <v>7208</v>
      </c>
      <c r="L62" s="58">
        <f>Tabela33[[#This Row],[price]]*Tabela33[[#This Row],[sold]]</f>
        <v>25665.88</v>
      </c>
      <c r="M62" s="59">
        <f>VLOOKUP(Tabela33[[#This Row],[brand]],Tabela5[#All],7,FALSE)</f>
        <v>19</v>
      </c>
      <c r="N62" s="59">
        <f>_xlfn.RANK.EQ(Tabela33[[#This Row],[sold]],$H$2:$H$1979)</f>
        <v>180</v>
      </c>
      <c r="O62" s="59">
        <f>_xlfn.RANK.EQ(L62,Tabela33[income])</f>
        <v>277</v>
      </c>
      <c r="P62" s="18" t="s">
        <v>319</v>
      </c>
      <c r="Q62">
        <v>38361</v>
      </c>
      <c r="R62">
        <v>1227084.0499999998</v>
      </c>
      <c r="S62">
        <v>1036</v>
      </c>
      <c r="T62" s="63">
        <f t="shared" si="0"/>
        <v>4</v>
      </c>
      <c r="U62" s="63">
        <f t="shared" si="1"/>
        <v>5</v>
      </c>
      <c r="V62" s="64">
        <v>61</v>
      </c>
      <c r="X62" s="18" t="s">
        <v>319</v>
      </c>
      <c r="Y62" s="37">
        <v>38361</v>
      </c>
      <c r="Z62" s="37">
        <v>1227084.0499999998</v>
      </c>
      <c r="AA62" s="37">
        <v>1036</v>
      </c>
      <c r="AB62" s="37">
        <f t="shared" si="2"/>
        <v>4</v>
      </c>
      <c r="AC62" s="37">
        <f>_xlfn.RANK.EQ(Z62,Tabela5[Summed income],0)</f>
        <v>5</v>
      </c>
      <c r="AD62" s="37">
        <v>61</v>
      </c>
      <c r="AL62" s="18" t="s">
        <v>835</v>
      </c>
      <c r="AM62">
        <v>19</v>
      </c>
      <c r="AN62">
        <v>1107</v>
      </c>
    </row>
    <row r="63" spans="1:40" x14ac:dyDescent="0.25">
      <c r="A63" s="27" t="s">
        <v>550</v>
      </c>
      <c r="B63" s="27" t="s">
        <v>551</v>
      </c>
      <c r="C63" s="27" t="s">
        <v>363</v>
      </c>
      <c r="D63" s="27">
        <v>20.45</v>
      </c>
      <c r="E63" s="27" t="s">
        <v>552</v>
      </c>
      <c r="F63" s="27">
        <v>110</v>
      </c>
      <c r="G63" s="27" t="s">
        <v>553</v>
      </c>
      <c r="H63" s="27">
        <v>4308</v>
      </c>
      <c r="I63" s="27" t="s">
        <v>554</v>
      </c>
      <c r="J63" s="28" t="s">
        <v>230</v>
      </c>
      <c r="K63" s="29" t="s">
        <v>7208</v>
      </c>
      <c r="L63" s="58">
        <f>Tabela33[[#This Row],[price]]*Tabela33[[#This Row],[sold]]</f>
        <v>88098.599999999991</v>
      </c>
      <c r="M63" s="59">
        <f>VLOOKUP(Tabela33[[#This Row],[brand]],Tabela5[#All],7,FALSE)</f>
        <v>19</v>
      </c>
      <c r="N63" s="59">
        <f>_xlfn.RANK.EQ(Tabela33[[#This Row],[sold]],$H$2:$H$1979)</f>
        <v>73</v>
      </c>
      <c r="O63" s="59">
        <f>_xlfn.RANK.EQ(L63,Tabela33[income])</f>
        <v>111</v>
      </c>
      <c r="P63" s="18" t="s">
        <v>2266</v>
      </c>
      <c r="Q63">
        <v>212</v>
      </c>
      <c r="R63">
        <v>7730.73</v>
      </c>
      <c r="S63">
        <v>87</v>
      </c>
      <c r="T63" s="63">
        <f t="shared" si="0"/>
        <v>183</v>
      </c>
      <c r="U63" s="63">
        <f t="shared" si="1"/>
        <v>175</v>
      </c>
      <c r="V63" s="64">
        <v>62</v>
      </c>
      <c r="X63" s="18" t="s">
        <v>2266</v>
      </c>
      <c r="Y63" s="37">
        <v>212</v>
      </c>
      <c r="Z63" s="37">
        <v>7730.73</v>
      </c>
      <c r="AA63" s="37">
        <v>87</v>
      </c>
      <c r="AB63" s="37">
        <f t="shared" si="2"/>
        <v>182</v>
      </c>
      <c r="AC63" s="37">
        <f>_xlfn.RANK.EQ(Z63,Tabela5[Summed income],0)</f>
        <v>175</v>
      </c>
      <c r="AD63" s="37">
        <v>62</v>
      </c>
      <c r="AL63" s="18" t="s">
        <v>551</v>
      </c>
      <c r="AM63">
        <v>19</v>
      </c>
      <c r="AN63">
        <v>4308</v>
      </c>
    </row>
    <row r="64" spans="1:40" x14ac:dyDescent="0.25">
      <c r="A64" s="27" t="s">
        <v>834</v>
      </c>
      <c r="B64" s="27" t="s">
        <v>1620</v>
      </c>
      <c r="C64" s="27" t="s">
        <v>55</v>
      </c>
      <c r="D64" s="27">
        <v>22.25</v>
      </c>
      <c r="E64" s="27" t="s">
        <v>1621</v>
      </c>
      <c r="F64" s="27">
        <v>51</v>
      </c>
      <c r="G64" s="27" t="s">
        <v>1622</v>
      </c>
      <c r="H64" s="27">
        <v>2048</v>
      </c>
      <c r="I64" s="27" t="s">
        <v>1623</v>
      </c>
      <c r="J64" s="28" t="s">
        <v>230</v>
      </c>
      <c r="K64" s="29" t="s">
        <v>7208</v>
      </c>
      <c r="L64" s="58">
        <f>Tabela33[[#This Row],[price]]*Tabela33[[#This Row],[sold]]</f>
        <v>45568</v>
      </c>
      <c r="M64" s="59">
        <f>VLOOKUP(Tabela33[[#This Row],[brand]],Tabela5[#All],7,FALSE)</f>
        <v>19</v>
      </c>
      <c r="N64" s="59">
        <f>_xlfn.RANK.EQ(Tabela33[[#This Row],[sold]],$H$2:$H$1979)</f>
        <v>139</v>
      </c>
      <c r="O64" s="59">
        <f>_xlfn.RANK.EQ(L64,Tabela33[income])</f>
        <v>186</v>
      </c>
      <c r="P64" s="18" t="s">
        <v>4755</v>
      </c>
      <c r="Q64">
        <v>79</v>
      </c>
      <c r="R64">
        <v>2002.9999999999998</v>
      </c>
      <c r="S64">
        <v>20</v>
      </c>
      <c r="T64" s="63">
        <f t="shared" si="0"/>
        <v>224</v>
      </c>
      <c r="U64" s="63">
        <f t="shared" si="1"/>
        <v>229</v>
      </c>
      <c r="V64" s="64">
        <v>63</v>
      </c>
      <c r="X64" s="18" t="s">
        <v>4755</v>
      </c>
      <c r="Y64" s="37">
        <v>79</v>
      </c>
      <c r="Z64" s="37">
        <v>2002.9999999999998</v>
      </c>
      <c r="AA64" s="37">
        <v>20</v>
      </c>
      <c r="AB64" s="37">
        <f t="shared" si="2"/>
        <v>222</v>
      </c>
      <c r="AC64" s="37">
        <f>_xlfn.RANK.EQ(Z64,Tabela5[Summed income],0)</f>
        <v>229</v>
      </c>
      <c r="AD64" s="37">
        <v>63</v>
      </c>
      <c r="AL64" s="18" t="s">
        <v>1620</v>
      </c>
      <c r="AM64">
        <v>19</v>
      </c>
      <c r="AN64">
        <v>2048</v>
      </c>
    </row>
    <row r="65" spans="1:40" x14ac:dyDescent="0.25">
      <c r="A65" s="35" t="s">
        <v>5328</v>
      </c>
      <c r="B65" s="35" t="s">
        <v>5329</v>
      </c>
      <c r="C65" s="35" t="s">
        <v>12</v>
      </c>
      <c r="D65" s="35">
        <v>47.99</v>
      </c>
      <c r="E65" s="35" t="s">
        <v>4764</v>
      </c>
      <c r="F65" s="35">
        <v>10</v>
      </c>
      <c r="G65" s="35" t="s">
        <v>1552</v>
      </c>
      <c r="H65" s="35">
        <v>13</v>
      </c>
      <c r="I65" s="35" t="s">
        <v>5330</v>
      </c>
      <c r="J65" s="36" t="s">
        <v>5331</v>
      </c>
      <c r="K65" s="34" t="s">
        <v>7209</v>
      </c>
      <c r="L65" s="61">
        <f>Tabela33[[#This Row],[price]]*Tabela33[[#This Row],[sold]]</f>
        <v>623.87</v>
      </c>
      <c r="M65" s="62">
        <f>VLOOKUP(Tabela33[[#This Row],[brand]],Tabela5[#All],7,FALSE)</f>
        <v>20</v>
      </c>
      <c r="N65" s="62">
        <f>_xlfn.RANK.EQ(Tabela33[[#This Row],[sold]],$H$2:$H$1979)</f>
        <v>1498</v>
      </c>
      <c r="O65" s="62">
        <f>_xlfn.RANK.EQ(L65,Tabela33[income])</f>
        <v>1425</v>
      </c>
      <c r="P65" s="18" t="s">
        <v>1896</v>
      </c>
      <c r="Q65">
        <v>47</v>
      </c>
      <c r="R65">
        <v>3692.5299999999997</v>
      </c>
      <c r="S65">
        <v>3</v>
      </c>
      <c r="T65" s="63">
        <f t="shared" si="0"/>
        <v>250</v>
      </c>
      <c r="U65" s="63">
        <f t="shared" si="1"/>
        <v>206</v>
      </c>
      <c r="V65" s="64">
        <v>64</v>
      </c>
      <c r="X65" s="18" t="s">
        <v>684</v>
      </c>
      <c r="Y65" s="37">
        <v>47</v>
      </c>
      <c r="Z65" s="37">
        <v>3692.5299999999997</v>
      </c>
      <c r="AA65" s="37">
        <v>3</v>
      </c>
      <c r="AB65" s="37">
        <f t="shared" si="2"/>
        <v>248</v>
      </c>
      <c r="AC65" s="37">
        <f>_xlfn.RANK.EQ(Z65,Tabela5[Summed income],0)</f>
        <v>206</v>
      </c>
      <c r="AD65" s="37">
        <v>64</v>
      </c>
      <c r="AL65" s="18" t="s">
        <v>5329</v>
      </c>
      <c r="AM65">
        <v>20</v>
      </c>
      <c r="AN65">
        <v>13</v>
      </c>
    </row>
    <row r="66" spans="1:40" x14ac:dyDescent="0.25">
      <c r="A66" s="30" t="s">
        <v>2392</v>
      </c>
      <c r="B66" s="30" t="s">
        <v>2393</v>
      </c>
      <c r="C66" s="30" t="s">
        <v>2394</v>
      </c>
      <c r="D66" s="30">
        <v>9.25</v>
      </c>
      <c r="E66" s="30" t="s">
        <v>2395</v>
      </c>
      <c r="F66" s="30">
        <v>10</v>
      </c>
      <c r="G66" s="30" t="s">
        <v>942</v>
      </c>
      <c r="H66" s="30">
        <v>30</v>
      </c>
      <c r="I66" s="30" t="s">
        <v>2396</v>
      </c>
      <c r="J66" s="31" t="s">
        <v>2281</v>
      </c>
      <c r="K66" s="29" t="s">
        <v>7208</v>
      </c>
      <c r="L66" s="58">
        <f>Tabela33[[#This Row],[price]]*Tabela33[[#This Row],[sold]]</f>
        <v>277.5</v>
      </c>
      <c r="M66" s="59">
        <f>VLOOKUP(Tabela33[[#This Row],[brand]],Tabela5[#All],7,FALSE)</f>
        <v>21</v>
      </c>
      <c r="N66" s="59">
        <f>_xlfn.RANK.EQ(Tabela33[[#This Row],[sold]],$H$2:$H$1979)</f>
        <v>1175</v>
      </c>
      <c r="O66" s="59">
        <f>_xlfn.RANK.EQ(L66,Tabela33[income])</f>
        <v>1682</v>
      </c>
      <c r="P66" s="18" t="s">
        <v>4090</v>
      </c>
      <c r="Q66">
        <v>12739</v>
      </c>
      <c r="R66">
        <v>366246.25</v>
      </c>
      <c r="T66" s="63">
        <f t="shared" ref="T66:T129" si="3">_xlfn.RANK.EQ(Q66,$Q$2:$Q$373,0)</f>
        <v>27</v>
      </c>
      <c r="U66" s="63">
        <f t="shared" ref="U66:U129" si="4">_xlfn.RANK.EQ(R66,$R$2:$R$373,0)</f>
        <v>27</v>
      </c>
      <c r="V66" s="64">
        <v>65</v>
      </c>
      <c r="X66" s="18" t="s">
        <v>4090</v>
      </c>
      <c r="Y66" s="37">
        <v>12739</v>
      </c>
      <c r="Z66" s="37">
        <v>366246.25</v>
      </c>
      <c r="AA66" s="37"/>
      <c r="AB66" s="37">
        <f t="shared" ref="AB66:AB129" si="5">_xlfn.RANK.EQ(Y66,$Q$2:$Q$371,0)</f>
        <v>26</v>
      </c>
      <c r="AC66" s="37">
        <f>_xlfn.RANK.EQ(Z66,Tabela5[Summed income],0)</f>
        <v>27</v>
      </c>
      <c r="AD66" s="37">
        <v>65</v>
      </c>
      <c r="AL66" s="18" t="s">
        <v>2393</v>
      </c>
      <c r="AM66">
        <v>21</v>
      </c>
      <c r="AN66">
        <v>30</v>
      </c>
    </row>
    <row r="67" spans="1:40" x14ac:dyDescent="0.25">
      <c r="A67" s="27" t="s">
        <v>431</v>
      </c>
      <c r="B67" s="27" t="s">
        <v>432</v>
      </c>
      <c r="C67" s="27" t="s">
        <v>433</v>
      </c>
      <c r="D67" s="27">
        <v>49</v>
      </c>
      <c r="E67" s="27" t="s">
        <v>434</v>
      </c>
      <c r="F67" s="27">
        <v>10</v>
      </c>
      <c r="G67" s="27" t="s">
        <v>435</v>
      </c>
      <c r="H67" s="27">
        <v>443</v>
      </c>
      <c r="I67" s="27" t="s">
        <v>436</v>
      </c>
      <c r="J67" s="28" t="s">
        <v>437</v>
      </c>
      <c r="K67" s="29" t="s">
        <v>7208</v>
      </c>
      <c r="L67" s="58">
        <f>Tabela33[[#This Row],[price]]*Tabela33[[#This Row],[sold]]</f>
        <v>21707</v>
      </c>
      <c r="M67" s="59">
        <f>VLOOKUP(Tabela33[[#This Row],[brand]],Tabela5[#All],7,FALSE)</f>
        <v>22</v>
      </c>
      <c r="N67" s="59">
        <f>_xlfn.RANK.EQ(Tabela33[[#This Row],[sold]],$H$2:$H$1979)</f>
        <v>379</v>
      </c>
      <c r="O67" s="59">
        <f>_xlfn.RANK.EQ(L67,Tabela33[income])</f>
        <v>303</v>
      </c>
      <c r="P67" s="18" t="s">
        <v>467</v>
      </c>
      <c r="Q67">
        <v>3253</v>
      </c>
      <c r="R67">
        <v>92189.759999999995</v>
      </c>
      <c r="S67">
        <v>261</v>
      </c>
      <c r="T67" s="63">
        <f t="shared" si="3"/>
        <v>71</v>
      </c>
      <c r="U67" s="63">
        <f t="shared" si="4"/>
        <v>79</v>
      </c>
      <c r="V67" s="64">
        <v>66</v>
      </c>
      <c r="X67" s="18" t="s">
        <v>467</v>
      </c>
      <c r="Y67" s="37">
        <v>3253</v>
      </c>
      <c r="Z67" s="37">
        <v>92189.759999999995</v>
      </c>
      <c r="AA67" s="37">
        <v>261</v>
      </c>
      <c r="AB67" s="37">
        <f t="shared" si="5"/>
        <v>70</v>
      </c>
      <c r="AC67" s="37">
        <f>_xlfn.RANK.EQ(Z67,Tabela5[Summed income],0)</f>
        <v>79</v>
      </c>
      <c r="AD67" s="37">
        <v>66</v>
      </c>
      <c r="AL67" s="18" t="s">
        <v>432</v>
      </c>
      <c r="AM67">
        <v>22</v>
      </c>
      <c r="AN67">
        <v>443</v>
      </c>
    </row>
    <row r="68" spans="1:40" x14ac:dyDescent="0.25">
      <c r="A68" s="30" t="s">
        <v>431</v>
      </c>
      <c r="B68" s="30" t="s">
        <v>1450</v>
      </c>
      <c r="C68" s="30" t="s">
        <v>433</v>
      </c>
      <c r="D68" s="30">
        <v>59.99</v>
      </c>
      <c r="E68" s="30" t="s">
        <v>25</v>
      </c>
      <c r="F68" s="30">
        <v>10</v>
      </c>
      <c r="G68" s="30" t="s">
        <v>1451</v>
      </c>
      <c r="H68" s="30">
        <v>243</v>
      </c>
      <c r="I68" s="30" t="s">
        <v>1452</v>
      </c>
      <c r="J68" s="31" t="s">
        <v>437</v>
      </c>
      <c r="K68" s="29" t="s">
        <v>7208</v>
      </c>
      <c r="L68" s="58">
        <f>Tabela33[[#This Row],[price]]*Tabela33[[#This Row],[sold]]</f>
        <v>14577.57</v>
      </c>
      <c r="M68" s="59">
        <f>VLOOKUP(Tabela33[[#This Row],[brand]],Tabela5[#All],7,FALSE)</f>
        <v>22</v>
      </c>
      <c r="N68" s="59">
        <f>_xlfn.RANK.EQ(Tabela33[[#This Row],[sold]],$H$2:$H$1979)</f>
        <v>536</v>
      </c>
      <c r="O68" s="59">
        <f>_xlfn.RANK.EQ(L68,Tabela33[income])</f>
        <v>388</v>
      </c>
      <c r="P68" s="18" t="s">
        <v>540</v>
      </c>
      <c r="Q68">
        <v>145672</v>
      </c>
      <c r="R68">
        <v>3767046.4800000004</v>
      </c>
      <c r="S68">
        <v>1539</v>
      </c>
      <c r="T68" s="63">
        <f t="shared" si="3"/>
        <v>1</v>
      </c>
      <c r="U68" s="63">
        <f t="shared" si="4"/>
        <v>2</v>
      </c>
      <c r="V68" s="64">
        <v>67</v>
      </c>
      <c r="X68" s="18" t="s">
        <v>540</v>
      </c>
      <c r="Y68" s="37">
        <v>145672</v>
      </c>
      <c r="Z68" s="37">
        <v>3767046.4799999995</v>
      </c>
      <c r="AA68" s="37">
        <v>1539</v>
      </c>
      <c r="AB68" s="37">
        <f t="shared" si="5"/>
        <v>1</v>
      </c>
      <c r="AC68" s="37">
        <f>_xlfn.RANK.EQ(Z68,Tabela5[Summed income],0)</f>
        <v>2</v>
      </c>
      <c r="AD68" s="37">
        <v>67</v>
      </c>
      <c r="AL68" s="18" t="s">
        <v>1450</v>
      </c>
      <c r="AM68">
        <v>22</v>
      </c>
      <c r="AN68">
        <v>243</v>
      </c>
    </row>
    <row r="69" spans="1:40" x14ac:dyDescent="0.25">
      <c r="A69" s="35" t="s">
        <v>6998</v>
      </c>
      <c r="B69" s="35" t="s">
        <v>6999</v>
      </c>
      <c r="C69" s="35" t="s">
        <v>12</v>
      </c>
      <c r="D69" s="35">
        <v>166.18</v>
      </c>
      <c r="E69" s="35" t="s">
        <v>7000</v>
      </c>
      <c r="F69" s="35">
        <v>10</v>
      </c>
      <c r="G69" s="35" t="s">
        <v>2761</v>
      </c>
      <c r="H69" s="35">
        <v>78</v>
      </c>
      <c r="I69" s="35" t="s">
        <v>7001</v>
      </c>
      <c r="J69" s="36" t="s">
        <v>177</v>
      </c>
      <c r="K69" s="34" t="s">
        <v>7209</v>
      </c>
      <c r="L69" s="61">
        <f>Tabela33[[#This Row],[price]]*Tabela33[[#This Row],[sold]]</f>
        <v>12962.04</v>
      </c>
      <c r="M69" s="62">
        <f>VLOOKUP(Tabela33[[#This Row],[brand]],Tabela5[#All],7,FALSE)</f>
        <v>23</v>
      </c>
      <c r="N69" s="62">
        <f>_xlfn.RANK.EQ(Tabela33[[#This Row],[sold]],$H$2:$H$1979)</f>
        <v>853</v>
      </c>
      <c r="O69" s="62">
        <f>_xlfn.RANK.EQ(L69,Tabela33[income])</f>
        <v>416</v>
      </c>
      <c r="P69" s="18" t="s">
        <v>10</v>
      </c>
      <c r="Q69">
        <v>13284</v>
      </c>
      <c r="R69">
        <v>732918.63</v>
      </c>
      <c r="S69">
        <v>379</v>
      </c>
      <c r="T69" s="63">
        <f t="shared" si="3"/>
        <v>24</v>
      </c>
      <c r="U69" s="63">
        <f t="shared" si="4"/>
        <v>14</v>
      </c>
      <c r="V69" s="64">
        <v>68</v>
      </c>
      <c r="X69" s="18" t="s">
        <v>10</v>
      </c>
      <c r="Y69" s="37">
        <v>13284</v>
      </c>
      <c r="Z69" s="37">
        <v>732918.63</v>
      </c>
      <c r="AA69" s="37">
        <v>379</v>
      </c>
      <c r="AB69" s="37">
        <f t="shared" si="5"/>
        <v>23</v>
      </c>
      <c r="AC69" s="37">
        <f>_xlfn.RANK.EQ(Z69,Tabela5[Summed income],0)</f>
        <v>14</v>
      </c>
      <c r="AD69" s="37">
        <v>68</v>
      </c>
      <c r="AL69" s="18" t="s">
        <v>6999</v>
      </c>
      <c r="AM69">
        <v>23</v>
      </c>
      <c r="AN69">
        <v>78</v>
      </c>
    </row>
    <row r="70" spans="1:40" x14ac:dyDescent="0.25">
      <c r="A70" s="27" t="s">
        <v>3143</v>
      </c>
      <c r="B70" s="27" t="s">
        <v>3435</v>
      </c>
      <c r="C70" s="27" t="s">
        <v>657</v>
      </c>
      <c r="D70" s="27">
        <v>32.39</v>
      </c>
      <c r="E70" s="27" t="s">
        <v>3436</v>
      </c>
      <c r="F70" s="27">
        <v>3</v>
      </c>
      <c r="G70" s="27" t="s">
        <v>758</v>
      </c>
      <c r="H70" s="27">
        <v>4</v>
      </c>
      <c r="I70" s="27" t="s">
        <v>3437</v>
      </c>
      <c r="J70" s="28" t="s">
        <v>661</v>
      </c>
      <c r="K70" s="29" t="s">
        <v>7208</v>
      </c>
      <c r="L70" s="58">
        <f>Tabela33[[#This Row],[price]]*Tabela33[[#This Row],[sold]]</f>
        <v>129.56</v>
      </c>
      <c r="M70" s="59">
        <f>VLOOKUP(Tabela33[[#This Row],[brand]],Tabela5[#All],7,FALSE)</f>
        <v>24</v>
      </c>
      <c r="N70" s="59">
        <f>_xlfn.RANK.EQ(Tabela33[[#This Row],[sold]],$H$2:$H$1979)</f>
        <v>1795</v>
      </c>
      <c r="O70" s="59">
        <f>_xlfn.RANK.EQ(L70,Tabela33[income])</f>
        <v>1844</v>
      </c>
      <c r="P70" s="18" t="s">
        <v>6359</v>
      </c>
      <c r="Q70">
        <v>68</v>
      </c>
      <c r="R70">
        <v>3852.6400000000003</v>
      </c>
      <c r="S70">
        <v>34</v>
      </c>
      <c r="T70" s="63">
        <f t="shared" si="3"/>
        <v>236</v>
      </c>
      <c r="U70" s="63">
        <f t="shared" si="4"/>
        <v>204</v>
      </c>
      <c r="V70" s="64">
        <v>69</v>
      </c>
      <c r="X70" s="18" t="s">
        <v>6359</v>
      </c>
      <c r="Y70" s="37">
        <v>68</v>
      </c>
      <c r="Z70" s="37">
        <v>3852.6400000000003</v>
      </c>
      <c r="AA70" s="37">
        <v>34</v>
      </c>
      <c r="AB70" s="37">
        <f t="shared" si="5"/>
        <v>234</v>
      </c>
      <c r="AC70" s="37">
        <f>_xlfn.RANK.EQ(Z70,Tabela5[Summed income],0)</f>
        <v>204</v>
      </c>
      <c r="AD70" s="37">
        <v>69</v>
      </c>
      <c r="AL70" s="18" t="s">
        <v>3435</v>
      </c>
      <c r="AM70">
        <v>24</v>
      </c>
      <c r="AN70">
        <v>4</v>
      </c>
    </row>
    <row r="71" spans="1:40" x14ac:dyDescent="0.25">
      <c r="A71" s="30" t="s">
        <v>3143</v>
      </c>
      <c r="B71" s="30" t="s">
        <v>3144</v>
      </c>
      <c r="C71" s="30" t="s">
        <v>55</v>
      </c>
      <c r="D71" s="30">
        <v>69.89</v>
      </c>
      <c r="E71" s="30" t="s">
        <v>3145</v>
      </c>
      <c r="F71" s="30">
        <v>6</v>
      </c>
      <c r="G71" s="30" t="s">
        <v>2927</v>
      </c>
      <c r="H71" s="30">
        <v>24</v>
      </c>
      <c r="I71" s="30" t="s">
        <v>3146</v>
      </c>
      <c r="J71" s="31" t="s">
        <v>3147</v>
      </c>
      <c r="K71" s="29" t="s">
        <v>7208</v>
      </c>
      <c r="L71" s="58">
        <f>Tabela33[[#This Row],[price]]*Tabela33[[#This Row],[sold]]</f>
        <v>1677.3600000000001</v>
      </c>
      <c r="M71" s="59">
        <f>VLOOKUP(Tabela33[[#This Row],[brand]],Tabela5[#All],7,FALSE)</f>
        <v>24</v>
      </c>
      <c r="N71" s="59">
        <f>_xlfn.RANK.EQ(Tabela33[[#This Row],[sold]],$H$2:$H$1979)</f>
        <v>1266</v>
      </c>
      <c r="O71" s="59">
        <f>_xlfn.RANK.EQ(L71,Tabela33[income])</f>
        <v>1034</v>
      </c>
      <c r="P71" s="18" t="s">
        <v>1318</v>
      </c>
      <c r="Q71">
        <v>19</v>
      </c>
      <c r="R71">
        <v>569.04999999999995</v>
      </c>
      <c r="S71">
        <v>6</v>
      </c>
      <c r="T71" s="63">
        <f t="shared" si="3"/>
        <v>290</v>
      </c>
      <c r="U71" s="63">
        <f t="shared" si="4"/>
        <v>291</v>
      </c>
      <c r="V71" s="64">
        <v>70</v>
      </c>
      <c r="X71" s="18" t="s">
        <v>1318</v>
      </c>
      <c r="Y71" s="37">
        <v>19</v>
      </c>
      <c r="Z71" s="37">
        <v>569.04999999999995</v>
      </c>
      <c r="AA71" s="37">
        <v>6</v>
      </c>
      <c r="AB71" s="37">
        <f t="shared" si="5"/>
        <v>288</v>
      </c>
      <c r="AC71" s="37">
        <f>_xlfn.RANK.EQ(Z71,Tabela5[Summed income],0)</f>
        <v>291</v>
      </c>
      <c r="AD71" s="37">
        <v>70</v>
      </c>
      <c r="AL71" s="18" t="s">
        <v>3144</v>
      </c>
      <c r="AM71">
        <v>24</v>
      </c>
      <c r="AN71">
        <v>24</v>
      </c>
    </row>
    <row r="72" spans="1:40" x14ac:dyDescent="0.25">
      <c r="A72" s="27" t="s">
        <v>761</v>
      </c>
      <c r="B72" s="27" t="s">
        <v>762</v>
      </c>
      <c r="C72" s="27" t="s">
        <v>763</v>
      </c>
      <c r="D72" s="27">
        <v>12.36</v>
      </c>
      <c r="E72" s="27" t="s">
        <v>764</v>
      </c>
      <c r="F72" s="27">
        <v>417</v>
      </c>
      <c r="G72" s="27" t="s">
        <v>765</v>
      </c>
      <c r="H72" s="27">
        <v>1130</v>
      </c>
      <c r="I72" s="27" t="s">
        <v>766</v>
      </c>
      <c r="J72" s="28" t="s">
        <v>230</v>
      </c>
      <c r="K72" s="29" t="s">
        <v>7208</v>
      </c>
      <c r="L72" s="58">
        <f>Tabela33[[#This Row],[price]]*Tabela33[[#This Row],[sold]]</f>
        <v>13966.8</v>
      </c>
      <c r="M72" s="59">
        <f>VLOOKUP(Tabela33[[#This Row],[brand]],Tabela5[#All],7,FALSE)</f>
        <v>25</v>
      </c>
      <c r="N72" s="59">
        <f>_xlfn.RANK.EQ(Tabela33[[#This Row],[sold]],$H$2:$H$1979)</f>
        <v>219</v>
      </c>
      <c r="O72" s="59">
        <f>_xlfn.RANK.EQ(L72,Tabela33[income])</f>
        <v>397</v>
      </c>
      <c r="P72" s="18" t="s">
        <v>5365</v>
      </c>
      <c r="Q72">
        <v>1251</v>
      </c>
      <c r="R72">
        <v>31631.809999999998</v>
      </c>
      <c r="S72">
        <v>75</v>
      </c>
      <c r="T72" s="63">
        <f t="shared" si="3"/>
        <v>112</v>
      </c>
      <c r="U72" s="63">
        <f t="shared" si="4"/>
        <v>114</v>
      </c>
      <c r="V72" s="64">
        <v>71</v>
      </c>
      <c r="X72" s="18" t="s">
        <v>1328</v>
      </c>
      <c r="Y72" s="37">
        <v>1251</v>
      </c>
      <c r="Z72" s="37">
        <v>31631.809999999998</v>
      </c>
      <c r="AA72" s="37">
        <v>75</v>
      </c>
      <c r="AB72" s="37">
        <f t="shared" si="5"/>
        <v>111</v>
      </c>
      <c r="AC72" s="37">
        <f>_xlfn.RANK.EQ(Z72,Tabela5[Summed income],0)</f>
        <v>114</v>
      </c>
      <c r="AD72" s="37">
        <v>71</v>
      </c>
      <c r="AL72" s="18" t="s">
        <v>3203</v>
      </c>
      <c r="AM72">
        <v>25</v>
      </c>
      <c r="AN72">
        <v>107</v>
      </c>
    </row>
    <row r="73" spans="1:40" x14ac:dyDescent="0.25">
      <c r="A73" s="27" t="s">
        <v>761</v>
      </c>
      <c r="B73" s="27" t="s">
        <v>3203</v>
      </c>
      <c r="C73" s="27" t="s">
        <v>1970</v>
      </c>
      <c r="D73" s="27">
        <v>19.73</v>
      </c>
      <c r="E73" s="27" t="s">
        <v>3204</v>
      </c>
      <c r="F73" s="27">
        <v>10</v>
      </c>
      <c r="G73" s="27" t="s">
        <v>3205</v>
      </c>
      <c r="H73" s="27">
        <v>107</v>
      </c>
      <c r="I73" s="27" t="s">
        <v>3206</v>
      </c>
      <c r="J73" s="28" t="s">
        <v>96</v>
      </c>
      <c r="K73" s="29" t="s">
        <v>7208</v>
      </c>
      <c r="L73" s="58">
        <f>Tabela33[[#This Row],[price]]*Tabela33[[#This Row],[sold]]</f>
        <v>2111.11</v>
      </c>
      <c r="M73" s="59">
        <f>VLOOKUP(Tabela33[[#This Row],[brand]],Tabela5[#All],7,FALSE)</f>
        <v>25</v>
      </c>
      <c r="N73" s="59">
        <f>_xlfn.RANK.EQ(Tabela33[[#This Row],[sold]],$H$2:$H$1979)</f>
        <v>772</v>
      </c>
      <c r="O73" s="59">
        <f>_xlfn.RANK.EQ(L73,Tabela33[income])</f>
        <v>939</v>
      </c>
      <c r="P73" s="18" t="s">
        <v>2364</v>
      </c>
      <c r="Q73">
        <v>2</v>
      </c>
      <c r="R73">
        <v>37.979999999999997</v>
      </c>
      <c r="T73" s="63">
        <f t="shared" si="3"/>
        <v>352</v>
      </c>
      <c r="U73" s="63">
        <f t="shared" si="4"/>
        <v>360</v>
      </c>
      <c r="V73" s="64">
        <v>72</v>
      </c>
      <c r="X73" s="18" t="s">
        <v>2364</v>
      </c>
      <c r="Y73" s="37">
        <v>2</v>
      </c>
      <c r="Z73" s="37">
        <v>37.979999999999997</v>
      </c>
      <c r="AA73" s="37"/>
      <c r="AB73" s="37">
        <f t="shared" si="5"/>
        <v>350</v>
      </c>
      <c r="AC73" s="37">
        <f>_xlfn.RANK.EQ(Z73,Tabela5[Summed income],0)</f>
        <v>360</v>
      </c>
      <c r="AD73" s="37">
        <v>72</v>
      </c>
      <c r="AL73" s="18" t="s">
        <v>762</v>
      </c>
      <c r="AM73">
        <v>25</v>
      </c>
      <c r="AN73">
        <v>1130</v>
      </c>
    </row>
    <row r="74" spans="1:40" x14ac:dyDescent="0.25">
      <c r="A74" s="35" t="s">
        <v>7039</v>
      </c>
      <c r="B74" s="35" t="s">
        <v>7040</v>
      </c>
      <c r="C74" s="35" t="s">
        <v>657</v>
      </c>
      <c r="D74" s="35">
        <v>99.63</v>
      </c>
      <c r="E74" s="35" t="s">
        <v>7041</v>
      </c>
      <c r="F74" s="35">
        <v>3</v>
      </c>
      <c r="G74" s="35" t="s">
        <v>3181</v>
      </c>
      <c r="H74" s="35">
        <v>13</v>
      </c>
      <c r="I74" s="35" t="s">
        <v>7042</v>
      </c>
      <c r="J74" s="36" t="s">
        <v>661</v>
      </c>
      <c r="K74" s="34" t="s">
        <v>7209</v>
      </c>
      <c r="L74" s="61">
        <f>Tabela33[[#This Row],[price]]*Tabela33[[#This Row],[sold]]</f>
        <v>1295.19</v>
      </c>
      <c r="M74" s="62">
        <f>VLOOKUP(Tabela33[[#This Row],[brand]],Tabela5[#All],7,FALSE)</f>
        <v>26</v>
      </c>
      <c r="N74" s="62">
        <f>_xlfn.RANK.EQ(Tabela33[[#This Row],[sold]],$H$2:$H$1979)</f>
        <v>1498</v>
      </c>
      <c r="O74" s="62">
        <f>_xlfn.RANK.EQ(L74,Tabela33[income])</f>
        <v>1139</v>
      </c>
      <c r="P74" s="18" t="s">
        <v>1213</v>
      </c>
      <c r="Q74">
        <v>36</v>
      </c>
      <c r="R74">
        <v>467.64</v>
      </c>
      <c r="S74">
        <v>15</v>
      </c>
      <c r="T74" s="63">
        <f t="shared" si="3"/>
        <v>260</v>
      </c>
      <c r="U74" s="63">
        <f t="shared" si="4"/>
        <v>301</v>
      </c>
      <c r="V74" s="64">
        <v>73</v>
      </c>
      <c r="X74" s="18" t="s">
        <v>1213</v>
      </c>
      <c r="Y74" s="37">
        <v>36</v>
      </c>
      <c r="Z74" s="37">
        <v>467.64</v>
      </c>
      <c r="AA74" s="37">
        <v>15</v>
      </c>
      <c r="AB74" s="37">
        <f t="shared" si="5"/>
        <v>258</v>
      </c>
      <c r="AC74" s="37">
        <f>_xlfn.RANK.EQ(Z74,Tabela5[Summed income],0)</f>
        <v>301</v>
      </c>
      <c r="AD74" s="37">
        <v>73</v>
      </c>
      <c r="AL74" s="18" t="s">
        <v>7040</v>
      </c>
      <c r="AM74">
        <v>26</v>
      </c>
      <c r="AN74">
        <v>13</v>
      </c>
    </row>
    <row r="75" spans="1:40" x14ac:dyDescent="0.25">
      <c r="A75" s="35" t="s">
        <v>4397</v>
      </c>
      <c r="B75" s="35" t="s">
        <v>4968</v>
      </c>
      <c r="C75" s="35" t="s">
        <v>55</v>
      </c>
      <c r="D75" s="35">
        <v>19.989999999999998</v>
      </c>
      <c r="E75" s="35" t="s">
        <v>3890</v>
      </c>
      <c r="F75" s="35">
        <v>3</v>
      </c>
      <c r="G75" s="35" t="s">
        <v>2970</v>
      </c>
      <c r="H75" s="35">
        <v>8</v>
      </c>
      <c r="I75" s="35" t="s">
        <v>4969</v>
      </c>
      <c r="J75" s="36" t="s">
        <v>4970</v>
      </c>
      <c r="K75" s="34" t="s">
        <v>7209</v>
      </c>
      <c r="L75" s="61">
        <f>Tabela33[[#This Row],[price]]*Tabela33[[#This Row],[sold]]</f>
        <v>159.91999999999999</v>
      </c>
      <c r="M75" s="62">
        <f>VLOOKUP(Tabela33[[#This Row],[brand]],Tabela5[#All],7,FALSE)</f>
        <v>27</v>
      </c>
      <c r="N75" s="62">
        <f>_xlfn.RANK.EQ(Tabela33[[#This Row],[sold]],$H$2:$H$1979)</f>
        <v>1635</v>
      </c>
      <c r="O75" s="62">
        <f>_xlfn.RANK.EQ(L75,Tabela33[income])</f>
        <v>1804</v>
      </c>
      <c r="P75" s="18" t="s">
        <v>3525</v>
      </c>
      <c r="Q75">
        <v>124</v>
      </c>
      <c r="R75">
        <v>8325.36</v>
      </c>
      <c r="S75">
        <v>4</v>
      </c>
      <c r="T75" s="63">
        <f t="shared" si="3"/>
        <v>208</v>
      </c>
      <c r="U75" s="63">
        <f t="shared" si="4"/>
        <v>173</v>
      </c>
      <c r="V75" s="64">
        <v>74</v>
      </c>
      <c r="X75" s="18" t="s">
        <v>3525</v>
      </c>
      <c r="Y75" s="37">
        <v>124</v>
      </c>
      <c r="Z75" s="37">
        <v>8325.36</v>
      </c>
      <c r="AA75" s="37">
        <v>4</v>
      </c>
      <c r="AB75" s="37">
        <f t="shared" si="5"/>
        <v>207</v>
      </c>
      <c r="AC75" s="37">
        <f>_xlfn.RANK.EQ(Z75,Tabela5[Summed income],0)</f>
        <v>173</v>
      </c>
      <c r="AD75" s="37">
        <v>74</v>
      </c>
      <c r="AL75" s="18" t="s">
        <v>4398</v>
      </c>
      <c r="AM75">
        <v>27</v>
      </c>
      <c r="AN75">
        <v>2486</v>
      </c>
    </row>
    <row r="76" spans="1:40" x14ac:dyDescent="0.25">
      <c r="A76" s="35" t="s">
        <v>4397</v>
      </c>
      <c r="B76" s="35" t="s">
        <v>4398</v>
      </c>
      <c r="C76" s="35" t="s">
        <v>55</v>
      </c>
      <c r="D76" s="35">
        <v>21.01</v>
      </c>
      <c r="E76" s="35" t="s">
        <v>4399</v>
      </c>
      <c r="F76" s="35">
        <v>272</v>
      </c>
      <c r="G76" s="35" t="s">
        <v>4400</v>
      </c>
      <c r="H76" s="35">
        <v>2486</v>
      </c>
      <c r="I76" s="35" t="s">
        <v>4401</v>
      </c>
      <c r="J76" s="36" t="s">
        <v>230</v>
      </c>
      <c r="K76" s="34" t="s">
        <v>7209</v>
      </c>
      <c r="L76" s="61">
        <f>Tabela33[[#This Row],[price]]*Tabela33[[#This Row],[sold]]</f>
        <v>52230.86</v>
      </c>
      <c r="M76" s="62">
        <f>VLOOKUP(Tabela33[[#This Row],[brand]],Tabela5[#All],7,FALSE)</f>
        <v>27</v>
      </c>
      <c r="N76" s="62">
        <f>_xlfn.RANK.EQ(Tabela33[[#This Row],[sold]],$H$2:$H$1979)</f>
        <v>119</v>
      </c>
      <c r="O76" s="62">
        <f>_xlfn.RANK.EQ(L76,Tabela33[income])</f>
        <v>167</v>
      </c>
      <c r="P76" s="18" t="s">
        <v>2348</v>
      </c>
      <c r="Q76">
        <v>101</v>
      </c>
      <c r="R76">
        <v>3154.23</v>
      </c>
      <c r="S76">
        <v>50</v>
      </c>
      <c r="T76" s="63">
        <f t="shared" si="3"/>
        <v>218</v>
      </c>
      <c r="U76" s="63">
        <f t="shared" si="4"/>
        <v>215</v>
      </c>
      <c r="V76" s="64">
        <v>75</v>
      </c>
      <c r="X76" s="18" t="s">
        <v>2348</v>
      </c>
      <c r="Y76" s="37">
        <v>101</v>
      </c>
      <c r="Z76" s="37">
        <v>3154.23</v>
      </c>
      <c r="AA76" s="37">
        <v>50</v>
      </c>
      <c r="AB76" s="37">
        <f t="shared" si="5"/>
        <v>217</v>
      </c>
      <c r="AC76" s="37">
        <f>_xlfn.RANK.EQ(Z76,Tabela5[Summed income],0)</f>
        <v>215</v>
      </c>
      <c r="AD76" s="37">
        <v>75</v>
      </c>
      <c r="AL76" s="18" t="s">
        <v>4968</v>
      </c>
      <c r="AM76">
        <v>27</v>
      </c>
      <c r="AN76">
        <v>8</v>
      </c>
    </row>
    <row r="77" spans="1:40" x14ac:dyDescent="0.25">
      <c r="A77" s="32" t="s">
        <v>4469</v>
      </c>
      <c r="B77" s="32" t="s">
        <v>4470</v>
      </c>
      <c r="C77" s="32" t="s">
        <v>657</v>
      </c>
      <c r="D77" s="32">
        <v>17.850000000000001</v>
      </c>
      <c r="E77" s="32" t="s">
        <v>4471</v>
      </c>
      <c r="F77" s="32">
        <v>3</v>
      </c>
      <c r="G77" s="32" t="s">
        <v>3886</v>
      </c>
      <c r="H77" s="32">
        <v>29</v>
      </c>
      <c r="I77" s="32" t="s">
        <v>4472</v>
      </c>
      <c r="J77" s="33" t="s">
        <v>661</v>
      </c>
      <c r="K77" s="34" t="s">
        <v>7209</v>
      </c>
      <c r="L77" s="61">
        <f>Tabela33[[#This Row],[price]]*Tabela33[[#This Row],[sold]]</f>
        <v>517.65000000000009</v>
      </c>
      <c r="M77" s="62">
        <f>VLOOKUP(Tabela33[[#This Row],[brand]],Tabela5[#All],7,FALSE)</f>
        <v>28</v>
      </c>
      <c r="N77" s="62">
        <f>_xlfn.RANK.EQ(Tabela33[[#This Row],[sold]],$H$2:$H$1979)</f>
        <v>1195</v>
      </c>
      <c r="O77" s="62">
        <f>_xlfn.RANK.EQ(L77,Tabela33[income])</f>
        <v>1495</v>
      </c>
      <c r="P77" s="18" t="s">
        <v>916</v>
      </c>
      <c r="Q77">
        <v>10031</v>
      </c>
      <c r="R77">
        <v>213028.5</v>
      </c>
      <c r="S77">
        <v>324</v>
      </c>
      <c r="T77" s="63">
        <f t="shared" si="3"/>
        <v>33</v>
      </c>
      <c r="U77" s="63">
        <f t="shared" si="4"/>
        <v>42</v>
      </c>
      <c r="V77" s="64">
        <v>76</v>
      </c>
      <c r="X77" s="18" t="s">
        <v>916</v>
      </c>
      <c r="Y77" s="37">
        <v>10031</v>
      </c>
      <c r="Z77" s="37">
        <v>213028.5</v>
      </c>
      <c r="AA77" s="37">
        <v>324</v>
      </c>
      <c r="AB77" s="37">
        <f t="shared" si="5"/>
        <v>32</v>
      </c>
      <c r="AC77" s="37">
        <f>_xlfn.RANK.EQ(Z77,Tabela5[Summed income],0)</f>
        <v>42</v>
      </c>
      <c r="AD77" s="37">
        <v>76</v>
      </c>
      <c r="AL77" s="18" t="s">
        <v>4470</v>
      </c>
      <c r="AM77">
        <v>28</v>
      </c>
      <c r="AN77">
        <v>29</v>
      </c>
    </row>
    <row r="78" spans="1:40" x14ac:dyDescent="0.25">
      <c r="A78" s="27" t="s">
        <v>220</v>
      </c>
      <c r="B78" s="27" t="s">
        <v>1128</v>
      </c>
      <c r="C78" s="27" t="s">
        <v>12</v>
      </c>
      <c r="D78" s="27">
        <v>15.99</v>
      </c>
      <c r="E78" s="27" t="s">
        <v>1129</v>
      </c>
      <c r="F78" s="27">
        <v>9</v>
      </c>
      <c r="G78" s="27" t="s">
        <v>1130</v>
      </c>
      <c r="H78" s="27">
        <v>35</v>
      </c>
      <c r="I78" s="27" t="s">
        <v>1131</v>
      </c>
      <c r="J78" s="28" t="s">
        <v>1132</v>
      </c>
      <c r="K78" s="29" t="s">
        <v>7208</v>
      </c>
      <c r="L78" s="58">
        <f>Tabela33[[#This Row],[price]]*Tabela33[[#This Row],[sold]]</f>
        <v>559.65</v>
      </c>
      <c r="M78" s="59">
        <f>VLOOKUP(Tabela33[[#This Row],[brand]],Tabela5[#All],7,FALSE)</f>
        <v>29</v>
      </c>
      <c r="N78" s="59">
        <f>_xlfn.RANK.EQ(Tabela33[[#This Row],[sold]],$H$2:$H$1979)</f>
        <v>1122</v>
      </c>
      <c r="O78" s="59">
        <f>_xlfn.RANK.EQ(L78,Tabela33[income])</f>
        <v>1461</v>
      </c>
      <c r="P78" s="18" t="s">
        <v>4345</v>
      </c>
      <c r="Q78">
        <v>318</v>
      </c>
      <c r="R78">
        <v>47292.61</v>
      </c>
      <c r="S78">
        <v>30</v>
      </c>
      <c r="T78" s="63">
        <f t="shared" si="3"/>
        <v>169</v>
      </c>
      <c r="U78" s="63">
        <f t="shared" si="4"/>
        <v>96</v>
      </c>
      <c r="V78" s="64">
        <v>77</v>
      </c>
      <c r="X78" s="18" t="s">
        <v>4345</v>
      </c>
      <c r="Y78" s="37">
        <v>318</v>
      </c>
      <c r="Z78" s="37">
        <v>47292.61</v>
      </c>
      <c r="AA78" s="37">
        <v>30</v>
      </c>
      <c r="AB78" s="37">
        <f t="shared" si="5"/>
        <v>168</v>
      </c>
      <c r="AC78" s="37">
        <f>_xlfn.RANK.EQ(Z78,Tabela5[Summed income],0)</f>
        <v>96</v>
      </c>
      <c r="AD78" s="37">
        <v>77</v>
      </c>
      <c r="AL78" s="18" t="s">
        <v>1424</v>
      </c>
      <c r="AM78">
        <v>29</v>
      </c>
      <c r="AN78">
        <v>29</v>
      </c>
    </row>
    <row r="79" spans="1:40" x14ac:dyDescent="0.25">
      <c r="A79" s="30" t="s">
        <v>220</v>
      </c>
      <c r="B79" s="30" t="s">
        <v>2547</v>
      </c>
      <c r="C79" s="30" t="s">
        <v>341</v>
      </c>
      <c r="D79" s="30">
        <v>17.989999999999998</v>
      </c>
      <c r="E79" s="30" t="s">
        <v>2156</v>
      </c>
      <c r="F79" s="30">
        <v>5</v>
      </c>
      <c r="G79" s="30" t="s">
        <v>1392</v>
      </c>
      <c r="H79" s="30">
        <v>17</v>
      </c>
      <c r="I79" s="30" t="s">
        <v>2548</v>
      </c>
      <c r="J79" s="31" t="s">
        <v>2549</v>
      </c>
      <c r="K79" s="29" t="s">
        <v>7208</v>
      </c>
      <c r="L79" s="58">
        <f>Tabela33[[#This Row],[price]]*Tabela33[[#This Row],[sold]]</f>
        <v>305.83</v>
      </c>
      <c r="M79" s="59">
        <f>VLOOKUP(Tabela33[[#This Row],[brand]],Tabela5[#All],7,FALSE)</f>
        <v>29</v>
      </c>
      <c r="N79" s="59">
        <f>_xlfn.RANK.EQ(Tabela33[[#This Row],[sold]],$H$2:$H$1979)</f>
        <v>1397</v>
      </c>
      <c r="O79" s="59">
        <f>_xlfn.RANK.EQ(L79,Tabela33[income])</f>
        <v>1657</v>
      </c>
      <c r="P79" s="18" t="s">
        <v>5155</v>
      </c>
      <c r="Q79">
        <v>2256</v>
      </c>
      <c r="R79">
        <v>40359.840000000004</v>
      </c>
      <c r="S79">
        <v>10</v>
      </c>
      <c r="T79" s="63">
        <f t="shared" si="3"/>
        <v>88</v>
      </c>
      <c r="U79" s="63">
        <f t="shared" si="4"/>
        <v>104</v>
      </c>
      <c r="V79" s="64">
        <v>78</v>
      </c>
      <c r="X79" s="18" t="s">
        <v>5155</v>
      </c>
      <c r="Y79" s="37">
        <v>2256</v>
      </c>
      <c r="Z79" s="37">
        <v>40359.840000000004</v>
      </c>
      <c r="AA79" s="37">
        <v>10</v>
      </c>
      <c r="AB79" s="37">
        <f t="shared" si="5"/>
        <v>87</v>
      </c>
      <c r="AC79" s="37">
        <f>_xlfn.RANK.EQ(Z79,Tabela5[Summed income],0)</f>
        <v>104</v>
      </c>
      <c r="AD79" s="37">
        <v>78</v>
      </c>
      <c r="AL79" s="18" t="s">
        <v>1011</v>
      </c>
      <c r="AM79">
        <v>29</v>
      </c>
      <c r="AN79">
        <v>62</v>
      </c>
    </row>
    <row r="80" spans="1:40" x14ac:dyDescent="0.25">
      <c r="A80" s="30" t="s">
        <v>220</v>
      </c>
      <c r="B80" s="30" t="s">
        <v>798</v>
      </c>
      <c r="C80" s="30" t="s">
        <v>12</v>
      </c>
      <c r="D80" s="30">
        <v>29.49</v>
      </c>
      <c r="E80" s="30" t="s">
        <v>799</v>
      </c>
      <c r="F80" s="30">
        <v>5</v>
      </c>
      <c r="G80" s="30" t="s">
        <v>800</v>
      </c>
      <c r="H80" s="30">
        <v>45</v>
      </c>
      <c r="I80" s="30" t="s">
        <v>801</v>
      </c>
      <c r="J80" s="31" t="s">
        <v>802</v>
      </c>
      <c r="K80" s="29" t="s">
        <v>7208</v>
      </c>
      <c r="L80" s="58">
        <f>Tabela33[[#This Row],[price]]*Tabela33[[#This Row],[sold]]</f>
        <v>1327.05</v>
      </c>
      <c r="M80" s="59">
        <f>VLOOKUP(Tabela33[[#This Row],[brand]],Tabela5[#All],7,FALSE)</f>
        <v>29</v>
      </c>
      <c r="N80" s="59">
        <f>_xlfn.RANK.EQ(Tabela33[[#This Row],[sold]],$H$2:$H$1979)</f>
        <v>1019</v>
      </c>
      <c r="O80" s="59">
        <f>_xlfn.RANK.EQ(L80,Tabela33[income])</f>
        <v>1132</v>
      </c>
      <c r="P80" s="18" t="s">
        <v>3606</v>
      </c>
      <c r="Q80">
        <v>96</v>
      </c>
      <c r="R80">
        <v>1259.52</v>
      </c>
      <c r="S80">
        <v>10</v>
      </c>
      <c r="T80" s="63">
        <f t="shared" si="3"/>
        <v>219</v>
      </c>
      <c r="U80" s="63">
        <f t="shared" si="4"/>
        <v>259</v>
      </c>
      <c r="V80" s="64">
        <v>79</v>
      </c>
      <c r="X80" s="18" t="s">
        <v>3606</v>
      </c>
      <c r="Y80" s="37">
        <v>96</v>
      </c>
      <c r="Z80" s="37">
        <v>1259.52</v>
      </c>
      <c r="AA80" s="37">
        <v>10</v>
      </c>
      <c r="AB80" s="37">
        <f t="shared" si="5"/>
        <v>218</v>
      </c>
      <c r="AC80" s="37">
        <f>_xlfn.RANK.EQ(Z80,Tabela5[Summed income],0)</f>
        <v>259</v>
      </c>
      <c r="AD80" s="37">
        <v>79</v>
      </c>
      <c r="AL80" s="18" t="s">
        <v>812</v>
      </c>
      <c r="AM80">
        <v>29</v>
      </c>
      <c r="AN80">
        <v>40</v>
      </c>
    </row>
    <row r="81" spans="1:40" x14ac:dyDescent="0.25">
      <c r="A81" s="30" t="s">
        <v>220</v>
      </c>
      <c r="B81" s="30" t="s">
        <v>3811</v>
      </c>
      <c r="C81" s="30" t="s">
        <v>12</v>
      </c>
      <c r="D81" s="30">
        <v>29.53</v>
      </c>
      <c r="E81" s="30" t="s">
        <v>3812</v>
      </c>
      <c r="F81" s="30">
        <v>50</v>
      </c>
      <c r="G81" s="30" t="s">
        <v>3813</v>
      </c>
      <c r="H81" s="30">
        <v>856</v>
      </c>
      <c r="I81" s="30" t="s">
        <v>3814</v>
      </c>
      <c r="J81" s="31" t="s">
        <v>230</v>
      </c>
      <c r="K81" s="29" t="s">
        <v>7208</v>
      </c>
      <c r="L81" s="58">
        <f>Tabela33[[#This Row],[price]]*Tabela33[[#This Row],[sold]]</f>
        <v>25277.68</v>
      </c>
      <c r="M81" s="59">
        <f>VLOOKUP(Tabela33[[#This Row],[brand]],Tabela5[#All],7,FALSE)</f>
        <v>29</v>
      </c>
      <c r="N81" s="59">
        <f>_xlfn.RANK.EQ(Tabela33[[#This Row],[sold]],$H$2:$H$1979)</f>
        <v>259</v>
      </c>
      <c r="O81" s="59">
        <f>_xlfn.RANK.EQ(L81,Tabela33[income])</f>
        <v>282</v>
      </c>
      <c r="P81" s="18" t="s">
        <v>5068</v>
      </c>
      <c r="Q81">
        <v>9</v>
      </c>
      <c r="R81">
        <v>1620</v>
      </c>
      <c r="T81" s="63">
        <f t="shared" si="3"/>
        <v>319</v>
      </c>
      <c r="U81" s="63">
        <f t="shared" si="4"/>
        <v>244</v>
      </c>
      <c r="V81" s="64">
        <v>80</v>
      </c>
      <c r="X81" s="18" t="s">
        <v>5068</v>
      </c>
      <c r="Y81" s="37">
        <v>9</v>
      </c>
      <c r="Z81" s="37">
        <v>1620</v>
      </c>
      <c r="AA81" s="37"/>
      <c r="AB81" s="37">
        <f t="shared" si="5"/>
        <v>317</v>
      </c>
      <c r="AC81" s="37">
        <f>_xlfn.RANK.EQ(Z81,Tabela5[Summed income],0)</f>
        <v>244</v>
      </c>
      <c r="AD81" s="37">
        <v>80</v>
      </c>
      <c r="AL81" s="18" t="s">
        <v>1524</v>
      </c>
      <c r="AM81">
        <v>29</v>
      </c>
      <c r="AN81">
        <v>191</v>
      </c>
    </row>
    <row r="82" spans="1:40" x14ac:dyDescent="0.25">
      <c r="A82" s="27" t="s">
        <v>220</v>
      </c>
      <c r="B82" s="27" t="s">
        <v>1437</v>
      </c>
      <c r="C82" s="27" t="s">
        <v>12</v>
      </c>
      <c r="D82" s="27">
        <v>29.54</v>
      </c>
      <c r="E82" s="27" t="s">
        <v>1438</v>
      </c>
      <c r="F82" s="27">
        <v>10</v>
      </c>
      <c r="G82" s="27" t="s">
        <v>1439</v>
      </c>
      <c r="H82" s="27">
        <v>1372</v>
      </c>
      <c r="I82" s="27" t="s">
        <v>1440</v>
      </c>
      <c r="J82" s="28" t="s">
        <v>177</v>
      </c>
      <c r="K82" s="29" t="s">
        <v>7208</v>
      </c>
      <c r="L82" s="58">
        <f>Tabela33[[#This Row],[price]]*Tabela33[[#This Row],[sold]]</f>
        <v>40528.879999999997</v>
      </c>
      <c r="M82" s="59">
        <f>VLOOKUP(Tabela33[[#This Row],[brand]],Tabela5[#All],7,FALSE)</f>
        <v>29</v>
      </c>
      <c r="N82" s="59">
        <f>_xlfn.RANK.EQ(Tabela33[[#This Row],[sold]],$H$2:$H$1979)</f>
        <v>195</v>
      </c>
      <c r="O82" s="59">
        <f>_xlfn.RANK.EQ(L82,Tabela33[income])</f>
        <v>201</v>
      </c>
      <c r="P82" s="18" t="s">
        <v>1022</v>
      </c>
      <c r="Q82">
        <v>420</v>
      </c>
      <c r="R82">
        <v>9693</v>
      </c>
      <c r="S82">
        <v>25</v>
      </c>
      <c r="T82" s="63">
        <f t="shared" si="3"/>
        <v>158</v>
      </c>
      <c r="U82" s="63">
        <f t="shared" si="4"/>
        <v>165</v>
      </c>
      <c r="V82" s="64">
        <v>81</v>
      </c>
      <c r="X82" s="18" t="s">
        <v>1022</v>
      </c>
      <c r="Y82" s="37">
        <v>420</v>
      </c>
      <c r="Z82" s="37">
        <v>9693</v>
      </c>
      <c r="AA82" s="37">
        <v>25</v>
      </c>
      <c r="AB82" s="37">
        <f t="shared" si="5"/>
        <v>157</v>
      </c>
      <c r="AC82" s="37">
        <f>_xlfn.RANK.EQ(Z82,Tabela5[Summed income],0)</f>
        <v>165</v>
      </c>
      <c r="AD82" s="37">
        <v>81</v>
      </c>
      <c r="AL82" s="18" t="s">
        <v>496</v>
      </c>
      <c r="AM82">
        <v>29</v>
      </c>
      <c r="AN82">
        <v>57</v>
      </c>
    </row>
    <row r="83" spans="1:40" x14ac:dyDescent="0.25">
      <c r="A83" s="27" t="s">
        <v>220</v>
      </c>
      <c r="B83" s="27" t="s">
        <v>3475</v>
      </c>
      <c r="C83" s="27" t="s">
        <v>12</v>
      </c>
      <c r="D83" s="27">
        <v>29.6</v>
      </c>
      <c r="E83" s="27" t="s">
        <v>3476</v>
      </c>
      <c r="F83" s="27">
        <v>6</v>
      </c>
      <c r="G83" s="27" t="s">
        <v>3477</v>
      </c>
      <c r="H83" s="27">
        <v>20</v>
      </c>
      <c r="I83" s="27" t="s">
        <v>3478</v>
      </c>
      <c r="J83" s="28" t="s">
        <v>3479</v>
      </c>
      <c r="K83" s="29" t="s">
        <v>7208</v>
      </c>
      <c r="L83" s="58">
        <f>Tabela33[[#This Row],[price]]*Tabela33[[#This Row],[sold]]</f>
        <v>592</v>
      </c>
      <c r="M83" s="59">
        <f>VLOOKUP(Tabela33[[#This Row],[brand]],Tabela5[#All],7,FALSE)</f>
        <v>29</v>
      </c>
      <c r="N83" s="59">
        <f>_xlfn.RANK.EQ(Tabela33[[#This Row],[sold]],$H$2:$H$1979)</f>
        <v>1337</v>
      </c>
      <c r="O83" s="59">
        <f>_xlfn.RANK.EQ(L83,Tabela33[income])</f>
        <v>1440</v>
      </c>
      <c r="P83" s="18" t="s">
        <v>508</v>
      </c>
      <c r="Q83">
        <v>4442</v>
      </c>
      <c r="R83">
        <v>137718.80000000005</v>
      </c>
      <c r="S83">
        <v>73</v>
      </c>
      <c r="T83" s="63">
        <f t="shared" si="3"/>
        <v>62</v>
      </c>
      <c r="U83" s="63">
        <f t="shared" si="4"/>
        <v>61</v>
      </c>
      <c r="V83" s="64">
        <v>82</v>
      </c>
      <c r="X83" s="18" t="s">
        <v>508</v>
      </c>
      <c r="Y83" s="37">
        <v>4442</v>
      </c>
      <c r="Z83" s="37">
        <v>137718.80000000002</v>
      </c>
      <c r="AA83" s="37">
        <v>73</v>
      </c>
      <c r="AB83" s="37">
        <f t="shared" si="5"/>
        <v>61</v>
      </c>
      <c r="AC83" s="37">
        <f>_xlfn.RANK.EQ(Z83,Tabela5[Summed income],0)</f>
        <v>61</v>
      </c>
      <c r="AD83" s="37">
        <v>82</v>
      </c>
      <c r="AL83" s="18" t="s">
        <v>2422</v>
      </c>
      <c r="AM83">
        <v>29</v>
      </c>
      <c r="AN83">
        <v>9</v>
      </c>
    </row>
    <row r="84" spans="1:40" x14ac:dyDescent="0.25">
      <c r="A84" s="30" t="s">
        <v>220</v>
      </c>
      <c r="B84" s="30" t="s">
        <v>2422</v>
      </c>
      <c r="C84" s="30" t="s">
        <v>12</v>
      </c>
      <c r="D84" s="30">
        <v>29.99</v>
      </c>
      <c r="E84" s="30" t="s">
        <v>37</v>
      </c>
      <c r="F84" s="30">
        <v>6</v>
      </c>
      <c r="G84" s="30" t="s">
        <v>2423</v>
      </c>
      <c r="H84" s="30">
        <v>9</v>
      </c>
      <c r="I84" s="30" t="s">
        <v>2424</v>
      </c>
      <c r="J84" s="31" t="s">
        <v>458</v>
      </c>
      <c r="K84" s="29" t="s">
        <v>7208</v>
      </c>
      <c r="L84" s="58">
        <f>Tabela33[[#This Row],[price]]*Tabela33[[#This Row],[sold]]</f>
        <v>269.90999999999997</v>
      </c>
      <c r="M84" s="59">
        <f>VLOOKUP(Tabela33[[#This Row],[brand]],Tabela5[#All],7,FALSE)</f>
        <v>29</v>
      </c>
      <c r="N84" s="59">
        <f>_xlfn.RANK.EQ(Tabela33[[#This Row],[sold]],$H$2:$H$1979)</f>
        <v>1606</v>
      </c>
      <c r="O84" s="59">
        <f>_xlfn.RANK.EQ(L84,Tabela33[income])</f>
        <v>1688</v>
      </c>
      <c r="P84" s="18" t="s">
        <v>5956</v>
      </c>
      <c r="Q84">
        <v>14</v>
      </c>
      <c r="R84">
        <v>182</v>
      </c>
      <c r="S84">
        <v>3</v>
      </c>
      <c r="T84" s="63">
        <f t="shared" si="3"/>
        <v>299</v>
      </c>
      <c r="U84" s="63">
        <f t="shared" si="4"/>
        <v>333</v>
      </c>
      <c r="V84" s="64">
        <v>83</v>
      </c>
      <c r="X84" s="18" t="s">
        <v>5956</v>
      </c>
      <c r="Y84" s="37">
        <v>14</v>
      </c>
      <c r="Z84" s="37">
        <v>182</v>
      </c>
      <c r="AA84" s="37">
        <v>3</v>
      </c>
      <c r="AB84" s="37">
        <f t="shared" si="5"/>
        <v>297</v>
      </c>
      <c r="AC84" s="37">
        <f>_xlfn.RANK.EQ(Z84,Tabela5[Summed income],0)</f>
        <v>333</v>
      </c>
      <c r="AD84" s="37">
        <v>83</v>
      </c>
      <c r="AL84" s="18" t="s">
        <v>2251</v>
      </c>
      <c r="AM84">
        <v>29</v>
      </c>
      <c r="AN84">
        <v>11</v>
      </c>
    </row>
    <row r="85" spans="1:40" x14ac:dyDescent="0.25">
      <c r="A85" s="30" t="s">
        <v>220</v>
      </c>
      <c r="B85" s="30" t="s">
        <v>2251</v>
      </c>
      <c r="C85" s="30" t="s">
        <v>12</v>
      </c>
      <c r="D85" s="30">
        <v>29.99</v>
      </c>
      <c r="E85" s="30" t="s">
        <v>37</v>
      </c>
      <c r="F85" s="30">
        <v>6</v>
      </c>
      <c r="G85" s="30" t="s">
        <v>2252</v>
      </c>
      <c r="H85" s="30">
        <v>11</v>
      </c>
      <c r="I85" s="30" t="s">
        <v>2253</v>
      </c>
      <c r="J85" s="31" t="s">
        <v>499</v>
      </c>
      <c r="K85" s="29" t="s">
        <v>7208</v>
      </c>
      <c r="L85" s="58">
        <f>Tabela33[[#This Row],[price]]*Tabela33[[#This Row],[sold]]</f>
        <v>329.89</v>
      </c>
      <c r="M85" s="59">
        <f>VLOOKUP(Tabela33[[#This Row],[brand]],Tabela5[#All],7,FALSE)</f>
        <v>29</v>
      </c>
      <c r="N85" s="59">
        <f>_xlfn.RANK.EQ(Tabela33[[#This Row],[sold]],$H$2:$H$1979)</f>
        <v>1550</v>
      </c>
      <c r="O85" s="59">
        <f>_xlfn.RANK.EQ(L85,Tabela33[income])</f>
        <v>1633</v>
      </c>
      <c r="P85" s="18" t="s">
        <v>3344</v>
      </c>
      <c r="Q85">
        <v>409</v>
      </c>
      <c r="R85">
        <v>3411.06</v>
      </c>
      <c r="S85">
        <v>10</v>
      </c>
      <c r="T85" s="63">
        <f t="shared" si="3"/>
        <v>160</v>
      </c>
      <c r="U85" s="63">
        <f t="shared" si="4"/>
        <v>213</v>
      </c>
      <c r="V85" s="64">
        <v>84</v>
      </c>
      <c r="X85" s="18" t="s">
        <v>3344</v>
      </c>
      <c r="Y85" s="37">
        <v>409</v>
      </c>
      <c r="Z85" s="37">
        <v>3411.06</v>
      </c>
      <c r="AA85" s="37">
        <v>10</v>
      </c>
      <c r="AB85" s="37">
        <f t="shared" si="5"/>
        <v>159</v>
      </c>
      <c r="AC85" s="37">
        <f>_xlfn.RANK.EQ(Z85,Tabela5[Summed income],0)</f>
        <v>213</v>
      </c>
      <c r="AD85" s="37">
        <v>84</v>
      </c>
      <c r="AL85" s="18" t="s">
        <v>2995</v>
      </c>
      <c r="AM85">
        <v>29</v>
      </c>
      <c r="AN85">
        <v>18</v>
      </c>
    </row>
    <row r="86" spans="1:40" x14ac:dyDescent="0.25">
      <c r="A86" s="27" t="s">
        <v>220</v>
      </c>
      <c r="B86" s="27" t="s">
        <v>1803</v>
      </c>
      <c r="C86" s="27" t="s">
        <v>12</v>
      </c>
      <c r="D86" s="27">
        <v>29.99</v>
      </c>
      <c r="E86" s="27" t="s">
        <v>37</v>
      </c>
      <c r="F86" s="27">
        <v>9</v>
      </c>
      <c r="G86" s="27" t="s">
        <v>1196</v>
      </c>
      <c r="H86" s="27">
        <v>14</v>
      </c>
      <c r="I86" s="27" t="s">
        <v>1804</v>
      </c>
      <c r="J86" s="28" t="s">
        <v>225</v>
      </c>
      <c r="K86" s="29" t="s">
        <v>7208</v>
      </c>
      <c r="L86" s="58">
        <f>Tabela33[[#This Row],[price]]*Tabela33[[#This Row],[sold]]</f>
        <v>419.85999999999996</v>
      </c>
      <c r="M86" s="59">
        <f>VLOOKUP(Tabela33[[#This Row],[brand]],Tabela5[#All],7,FALSE)</f>
        <v>29</v>
      </c>
      <c r="N86" s="59">
        <f>_xlfn.RANK.EQ(Tabela33[[#This Row],[sold]],$H$2:$H$1979)</f>
        <v>1468</v>
      </c>
      <c r="O86" s="59">
        <f>_xlfn.RANK.EQ(L86,Tabela33[income])</f>
        <v>1562</v>
      </c>
      <c r="P86" s="18" t="s">
        <v>91</v>
      </c>
      <c r="Q86">
        <v>17056</v>
      </c>
      <c r="R86">
        <v>630119.87000000011</v>
      </c>
      <c r="S86">
        <v>933</v>
      </c>
      <c r="T86" s="63">
        <f t="shared" si="3"/>
        <v>17</v>
      </c>
      <c r="U86" s="63">
        <f t="shared" si="4"/>
        <v>16</v>
      </c>
      <c r="V86" s="64">
        <v>85</v>
      </c>
      <c r="X86" s="18" t="s">
        <v>91</v>
      </c>
      <c r="Y86" s="37">
        <v>17056</v>
      </c>
      <c r="Z86" s="37">
        <v>630119.87</v>
      </c>
      <c r="AA86" s="37">
        <v>933</v>
      </c>
      <c r="AB86" s="37">
        <f t="shared" si="5"/>
        <v>17</v>
      </c>
      <c r="AC86" s="37">
        <f>_xlfn.RANK.EQ(Z86,Tabela5[Summed income],0)</f>
        <v>16</v>
      </c>
      <c r="AD86" s="37">
        <v>85</v>
      </c>
      <c r="AL86" s="18" t="s">
        <v>3109</v>
      </c>
      <c r="AM86">
        <v>29</v>
      </c>
      <c r="AN86">
        <v>10</v>
      </c>
    </row>
    <row r="87" spans="1:40" x14ac:dyDescent="0.25">
      <c r="A87" s="27" t="s">
        <v>220</v>
      </c>
      <c r="B87" s="27" t="s">
        <v>1195</v>
      </c>
      <c r="C87" s="27" t="s">
        <v>12</v>
      </c>
      <c r="D87" s="27">
        <v>29.99</v>
      </c>
      <c r="E87" s="27" t="s">
        <v>37</v>
      </c>
      <c r="F87" s="27">
        <v>9</v>
      </c>
      <c r="G87" s="27" t="s">
        <v>1196</v>
      </c>
      <c r="H87" s="27">
        <v>14</v>
      </c>
      <c r="I87" s="27" t="s">
        <v>1197</v>
      </c>
      <c r="J87" s="28" t="s">
        <v>617</v>
      </c>
      <c r="K87" s="29" t="s">
        <v>7208</v>
      </c>
      <c r="L87" s="58">
        <f>Tabela33[[#This Row],[price]]*Tabela33[[#This Row],[sold]]</f>
        <v>419.85999999999996</v>
      </c>
      <c r="M87" s="59">
        <f>VLOOKUP(Tabela33[[#This Row],[brand]],Tabela5[#All],7,FALSE)</f>
        <v>29</v>
      </c>
      <c r="N87" s="59">
        <f>_xlfn.RANK.EQ(Tabela33[[#This Row],[sold]],$H$2:$H$1979)</f>
        <v>1468</v>
      </c>
      <c r="O87" s="59">
        <f>_xlfn.RANK.EQ(L87,Tabela33[income])</f>
        <v>1562</v>
      </c>
      <c r="P87" s="18" t="s">
        <v>3482</v>
      </c>
      <c r="Q87">
        <v>5002</v>
      </c>
      <c r="R87">
        <v>142496.80000000002</v>
      </c>
      <c r="S87">
        <v>150</v>
      </c>
      <c r="T87" s="63">
        <f t="shared" si="3"/>
        <v>57</v>
      </c>
      <c r="U87" s="63">
        <f t="shared" si="4"/>
        <v>58</v>
      </c>
      <c r="V87" s="64">
        <v>86</v>
      </c>
      <c r="X87" s="18" t="s">
        <v>3482</v>
      </c>
      <c r="Y87" s="37">
        <v>5002</v>
      </c>
      <c r="Z87" s="37">
        <v>142496.79999999999</v>
      </c>
      <c r="AA87" s="37">
        <v>150</v>
      </c>
      <c r="AB87" s="37">
        <f t="shared" si="5"/>
        <v>56</v>
      </c>
      <c r="AC87" s="37">
        <f>_xlfn.RANK.EQ(Z87,Tabela5[Summed income],0)</f>
        <v>58</v>
      </c>
      <c r="AD87" s="37">
        <v>86</v>
      </c>
      <c r="AL87" s="18" t="s">
        <v>1803</v>
      </c>
      <c r="AM87">
        <v>29</v>
      </c>
      <c r="AN87">
        <v>14</v>
      </c>
    </row>
    <row r="88" spans="1:40" x14ac:dyDescent="0.25">
      <c r="A88" s="27" t="s">
        <v>220</v>
      </c>
      <c r="B88" s="27" t="s">
        <v>1424</v>
      </c>
      <c r="C88" s="27" t="s">
        <v>12</v>
      </c>
      <c r="D88" s="27">
        <v>29.99</v>
      </c>
      <c r="E88" s="27" t="s">
        <v>37</v>
      </c>
      <c r="F88" s="27">
        <v>10</v>
      </c>
      <c r="G88" s="27" t="s">
        <v>381</v>
      </c>
      <c r="H88" s="27">
        <v>29</v>
      </c>
      <c r="I88" s="27" t="s">
        <v>1425</v>
      </c>
      <c r="J88" s="28" t="s">
        <v>225</v>
      </c>
      <c r="K88" s="29" t="s">
        <v>7208</v>
      </c>
      <c r="L88" s="58">
        <f>Tabela33[[#This Row],[price]]*Tabela33[[#This Row],[sold]]</f>
        <v>869.70999999999992</v>
      </c>
      <c r="M88" s="59">
        <f>VLOOKUP(Tabela33[[#This Row],[brand]],Tabela5[#All],7,FALSE)</f>
        <v>29</v>
      </c>
      <c r="N88" s="59">
        <f>_xlfn.RANK.EQ(Tabela33[[#This Row],[sold]],$H$2:$H$1979)</f>
        <v>1195</v>
      </c>
      <c r="O88" s="59">
        <f>_xlfn.RANK.EQ(L88,Tabela33[income])</f>
        <v>1302</v>
      </c>
      <c r="P88" s="18" t="s">
        <v>977</v>
      </c>
      <c r="Q88">
        <v>7468</v>
      </c>
      <c r="R88">
        <v>110762.16000000002</v>
      </c>
      <c r="S88">
        <v>11</v>
      </c>
      <c r="T88" s="63">
        <f t="shared" si="3"/>
        <v>43</v>
      </c>
      <c r="U88" s="63">
        <f t="shared" si="4"/>
        <v>72</v>
      </c>
      <c r="V88" s="64">
        <v>87</v>
      </c>
      <c r="X88" s="18" t="s">
        <v>977</v>
      </c>
      <c r="Y88" s="37">
        <v>7468</v>
      </c>
      <c r="Z88" s="37">
        <v>110762.16000000002</v>
      </c>
      <c r="AA88" s="37">
        <v>11</v>
      </c>
      <c r="AB88" s="37">
        <f t="shared" si="5"/>
        <v>42</v>
      </c>
      <c r="AC88" s="37">
        <f>_xlfn.RANK.EQ(Z88,Tabela5[Summed income],0)</f>
        <v>72</v>
      </c>
      <c r="AD88" s="37">
        <v>87</v>
      </c>
      <c r="AL88" s="18" t="s">
        <v>567</v>
      </c>
      <c r="AM88">
        <v>29</v>
      </c>
      <c r="AN88">
        <v>89</v>
      </c>
    </row>
    <row r="89" spans="1:40" x14ac:dyDescent="0.25">
      <c r="A89" s="30" t="s">
        <v>220</v>
      </c>
      <c r="B89" s="30" t="s">
        <v>496</v>
      </c>
      <c r="C89" s="30" t="s">
        <v>12</v>
      </c>
      <c r="D89" s="30">
        <v>29.99</v>
      </c>
      <c r="E89" s="30" t="s">
        <v>37</v>
      </c>
      <c r="F89" s="30">
        <v>9</v>
      </c>
      <c r="G89" s="30" t="s">
        <v>497</v>
      </c>
      <c r="H89" s="30">
        <v>57</v>
      </c>
      <c r="I89" s="30" t="s">
        <v>498</v>
      </c>
      <c r="J89" s="31" t="s">
        <v>499</v>
      </c>
      <c r="K89" s="29" t="s">
        <v>7208</v>
      </c>
      <c r="L89" s="58">
        <f>Tabela33[[#This Row],[price]]*Tabela33[[#This Row],[sold]]</f>
        <v>1709.4299999999998</v>
      </c>
      <c r="M89" s="59">
        <f>VLOOKUP(Tabela33[[#This Row],[brand]],Tabela5[#All],7,FALSE)</f>
        <v>29</v>
      </c>
      <c r="N89" s="59">
        <f>_xlfn.RANK.EQ(Tabela33[[#This Row],[sold]],$H$2:$H$1979)</f>
        <v>948</v>
      </c>
      <c r="O89" s="59">
        <f>_xlfn.RANK.EQ(L89,Tabela33[income])</f>
        <v>1026</v>
      </c>
      <c r="P89" s="18" t="s">
        <v>5228</v>
      </c>
      <c r="Q89">
        <v>72</v>
      </c>
      <c r="R89">
        <v>663.12000000000012</v>
      </c>
      <c r="S89">
        <v>5</v>
      </c>
      <c r="T89" s="63">
        <f t="shared" si="3"/>
        <v>234</v>
      </c>
      <c r="U89" s="63">
        <f t="shared" si="4"/>
        <v>286</v>
      </c>
      <c r="V89" s="64">
        <v>88</v>
      </c>
      <c r="X89" s="18" t="s">
        <v>5228</v>
      </c>
      <c r="Y89" s="37">
        <v>72</v>
      </c>
      <c r="Z89" s="37">
        <v>663.12000000000012</v>
      </c>
      <c r="AA89" s="37">
        <v>5</v>
      </c>
      <c r="AB89" s="37">
        <f t="shared" si="5"/>
        <v>232</v>
      </c>
      <c r="AC89" s="37">
        <f>_xlfn.RANK.EQ(Z89,Tabela5[Summed income],0)</f>
        <v>286</v>
      </c>
      <c r="AD89" s="37">
        <v>88</v>
      </c>
      <c r="AL89" s="18" t="s">
        <v>1128</v>
      </c>
      <c r="AM89">
        <v>29</v>
      </c>
      <c r="AN89">
        <v>35</v>
      </c>
    </row>
    <row r="90" spans="1:40" x14ac:dyDescent="0.25">
      <c r="A90" s="27" t="s">
        <v>220</v>
      </c>
      <c r="B90" s="27" t="s">
        <v>1011</v>
      </c>
      <c r="C90" s="27" t="s">
        <v>12</v>
      </c>
      <c r="D90" s="27">
        <v>29.99</v>
      </c>
      <c r="E90" s="27" t="s">
        <v>37</v>
      </c>
      <c r="F90" s="27">
        <v>2</v>
      </c>
      <c r="G90" s="27" t="s">
        <v>1012</v>
      </c>
      <c r="H90" s="27">
        <v>62</v>
      </c>
      <c r="I90" s="27" t="s">
        <v>1013</v>
      </c>
      <c r="J90" s="28" t="s">
        <v>1014</v>
      </c>
      <c r="K90" s="29" t="s">
        <v>7208</v>
      </c>
      <c r="L90" s="58">
        <f>Tabela33[[#This Row],[price]]*Tabela33[[#This Row],[sold]]</f>
        <v>1859.3799999999999</v>
      </c>
      <c r="M90" s="59">
        <f>VLOOKUP(Tabela33[[#This Row],[brand]],Tabela5[#All],7,FALSE)</f>
        <v>29</v>
      </c>
      <c r="N90" s="59">
        <f>_xlfn.RANK.EQ(Tabela33[[#This Row],[sold]],$H$2:$H$1979)</f>
        <v>923</v>
      </c>
      <c r="O90" s="59">
        <f>_xlfn.RANK.EQ(L90,Tabela33[income])</f>
        <v>987</v>
      </c>
      <c r="P90" s="18" t="s">
        <v>1891</v>
      </c>
      <c r="Q90">
        <v>2731</v>
      </c>
      <c r="R90">
        <v>322671.50999999995</v>
      </c>
      <c r="S90">
        <v>88</v>
      </c>
      <c r="T90" s="63">
        <f t="shared" si="3"/>
        <v>81</v>
      </c>
      <c r="U90" s="63">
        <f t="shared" si="4"/>
        <v>29</v>
      </c>
      <c r="V90" s="64">
        <v>89</v>
      </c>
      <c r="X90" s="18" t="s">
        <v>1891</v>
      </c>
      <c r="Y90" s="37">
        <v>2731</v>
      </c>
      <c r="Z90" s="37">
        <v>322671.51</v>
      </c>
      <c r="AA90" s="37">
        <v>88</v>
      </c>
      <c r="AB90" s="37">
        <f t="shared" si="5"/>
        <v>80</v>
      </c>
      <c r="AC90" s="37">
        <f>_xlfn.RANK.EQ(Z90,Tabela5[Summed income],0)</f>
        <v>29</v>
      </c>
      <c r="AD90" s="37">
        <v>89</v>
      </c>
      <c r="AL90" s="18" t="s">
        <v>3475</v>
      </c>
      <c r="AM90">
        <v>29</v>
      </c>
      <c r="AN90">
        <v>20</v>
      </c>
    </row>
    <row r="91" spans="1:40" x14ac:dyDescent="0.25">
      <c r="A91" s="27" t="s">
        <v>220</v>
      </c>
      <c r="B91" s="27" t="s">
        <v>2995</v>
      </c>
      <c r="C91" s="27" t="s">
        <v>12</v>
      </c>
      <c r="D91" s="27">
        <v>30.49</v>
      </c>
      <c r="E91" s="27" t="s">
        <v>2996</v>
      </c>
      <c r="F91" s="27">
        <v>6</v>
      </c>
      <c r="G91" s="27" t="s">
        <v>778</v>
      </c>
      <c r="H91" s="27">
        <v>18</v>
      </c>
      <c r="I91" s="27" t="s">
        <v>2997</v>
      </c>
      <c r="J91" s="28" t="s">
        <v>225</v>
      </c>
      <c r="K91" s="29" t="s">
        <v>7208</v>
      </c>
      <c r="L91" s="58">
        <f>Tabela33[[#This Row],[price]]*Tabela33[[#This Row],[sold]]</f>
        <v>548.81999999999994</v>
      </c>
      <c r="M91" s="59">
        <f>VLOOKUP(Tabela33[[#This Row],[brand]],Tabela5[#All],7,FALSE)</f>
        <v>29</v>
      </c>
      <c r="N91" s="59">
        <f>_xlfn.RANK.EQ(Tabela33[[#This Row],[sold]],$H$2:$H$1979)</f>
        <v>1378</v>
      </c>
      <c r="O91" s="59">
        <f>_xlfn.RANK.EQ(L91,Tabela33[income])</f>
        <v>1474</v>
      </c>
      <c r="P91" s="18" t="s">
        <v>7165</v>
      </c>
      <c r="Q91">
        <v>391</v>
      </c>
      <c r="R91">
        <v>4136.78</v>
      </c>
      <c r="S91">
        <v>31</v>
      </c>
      <c r="T91" s="63">
        <f t="shared" si="3"/>
        <v>161</v>
      </c>
      <c r="U91" s="63">
        <f t="shared" si="4"/>
        <v>203</v>
      </c>
      <c r="V91" s="64">
        <v>90</v>
      </c>
      <c r="X91" s="18" t="s">
        <v>7165</v>
      </c>
      <c r="Y91" s="37">
        <v>391</v>
      </c>
      <c r="Z91" s="37">
        <v>4136.78</v>
      </c>
      <c r="AA91" s="37">
        <v>31</v>
      </c>
      <c r="AB91" s="37">
        <f t="shared" si="5"/>
        <v>160</v>
      </c>
      <c r="AC91" s="37">
        <f>_xlfn.RANK.EQ(Z91,Tabela5[Summed income],0)</f>
        <v>203</v>
      </c>
      <c r="AD91" s="37">
        <v>90</v>
      </c>
      <c r="AL91" s="18" t="s">
        <v>3492</v>
      </c>
      <c r="AM91">
        <v>29</v>
      </c>
      <c r="AN91">
        <v>10</v>
      </c>
    </row>
    <row r="92" spans="1:40" x14ac:dyDescent="0.25">
      <c r="A92" s="27" t="s">
        <v>220</v>
      </c>
      <c r="B92" s="27" t="s">
        <v>221</v>
      </c>
      <c r="C92" s="27" t="s">
        <v>12</v>
      </c>
      <c r="D92" s="27">
        <v>31.05</v>
      </c>
      <c r="E92" s="27" t="s">
        <v>222</v>
      </c>
      <c r="F92" s="27">
        <v>9</v>
      </c>
      <c r="G92" s="27" t="s">
        <v>223</v>
      </c>
      <c r="H92" s="27">
        <v>54</v>
      </c>
      <c r="I92" s="27" t="s">
        <v>224</v>
      </c>
      <c r="J92" s="28" t="s">
        <v>225</v>
      </c>
      <c r="K92" s="29" t="s">
        <v>7208</v>
      </c>
      <c r="L92" s="58">
        <f>Tabela33[[#This Row],[price]]*Tabela33[[#This Row],[sold]]</f>
        <v>1676.7</v>
      </c>
      <c r="M92" s="59">
        <f>VLOOKUP(Tabela33[[#This Row],[brand]],Tabela5[#All],7,FALSE)</f>
        <v>29</v>
      </c>
      <c r="N92" s="59">
        <f>_xlfn.RANK.EQ(Tabela33[[#This Row],[sold]],$H$2:$H$1979)</f>
        <v>962</v>
      </c>
      <c r="O92" s="59">
        <f>_xlfn.RANK.EQ(L92,Tabela33[income])</f>
        <v>1036</v>
      </c>
      <c r="P92" s="18" t="s">
        <v>6056</v>
      </c>
      <c r="Q92">
        <v>1992</v>
      </c>
      <c r="R92">
        <v>33505.440000000002</v>
      </c>
      <c r="S92">
        <v>4</v>
      </c>
      <c r="T92" s="63">
        <f t="shared" si="3"/>
        <v>95</v>
      </c>
      <c r="U92" s="63">
        <f t="shared" si="4"/>
        <v>111</v>
      </c>
      <c r="V92" s="64">
        <v>91</v>
      </c>
      <c r="X92" s="18" t="s">
        <v>6056</v>
      </c>
      <c r="Y92" s="37">
        <v>1992</v>
      </c>
      <c r="Z92" s="37">
        <v>33505.440000000002</v>
      </c>
      <c r="AA92" s="37">
        <v>4</v>
      </c>
      <c r="AB92" s="37">
        <f t="shared" si="5"/>
        <v>94</v>
      </c>
      <c r="AC92" s="37">
        <f>_xlfn.RANK.EQ(Z92,Tabela5[Summed income],0)</f>
        <v>111</v>
      </c>
      <c r="AD92" s="37">
        <v>91</v>
      </c>
      <c r="AL92" s="18" t="s">
        <v>3073</v>
      </c>
      <c r="AM92">
        <v>29</v>
      </c>
      <c r="AN92">
        <v>23</v>
      </c>
    </row>
    <row r="93" spans="1:40" x14ac:dyDescent="0.25">
      <c r="A93" s="30" t="s">
        <v>220</v>
      </c>
      <c r="B93" s="30" t="s">
        <v>3492</v>
      </c>
      <c r="C93" s="30" t="s">
        <v>12</v>
      </c>
      <c r="D93" s="30">
        <v>32</v>
      </c>
      <c r="E93" s="30" t="s">
        <v>3493</v>
      </c>
      <c r="F93" s="30">
        <v>9</v>
      </c>
      <c r="G93" s="30" t="s">
        <v>3494</v>
      </c>
      <c r="H93" s="30">
        <v>10</v>
      </c>
      <c r="I93" s="30" t="s">
        <v>3495</v>
      </c>
      <c r="J93" s="31" t="s">
        <v>458</v>
      </c>
      <c r="K93" s="29" t="s">
        <v>7208</v>
      </c>
      <c r="L93" s="58">
        <f>Tabela33[[#This Row],[price]]*Tabela33[[#This Row],[sold]]</f>
        <v>320</v>
      </c>
      <c r="M93" s="59">
        <f>VLOOKUP(Tabela33[[#This Row],[brand]],Tabela5[#All],7,FALSE)</f>
        <v>29</v>
      </c>
      <c r="N93" s="59">
        <f>_xlfn.RANK.EQ(Tabela33[[#This Row],[sold]],$H$2:$H$1979)</f>
        <v>1577</v>
      </c>
      <c r="O93" s="59">
        <f>_xlfn.RANK.EQ(L93,Tabela33[income])</f>
        <v>1640</v>
      </c>
      <c r="P93" s="18" t="s">
        <v>3598</v>
      </c>
      <c r="Q93">
        <v>533</v>
      </c>
      <c r="R93">
        <v>6475.95</v>
      </c>
      <c r="S93">
        <v>6</v>
      </c>
      <c r="T93" s="63">
        <f t="shared" si="3"/>
        <v>141</v>
      </c>
      <c r="U93" s="63">
        <f t="shared" si="4"/>
        <v>184</v>
      </c>
      <c r="V93" s="64">
        <v>92</v>
      </c>
      <c r="X93" s="18" t="s">
        <v>3598</v>
      </c>
      <c r="Y93" s="37">
        <v>533</v>
      </c>
      <c r="Z93" s="37">
        <v>6475.95</v>
      </c>
      <c r="AA93" s="37">
        <v>6</v>
      </c>
      <c r="AB93" s="37">
        <f t="shared" si="5"/>
        <v>140</v>
      </c>
      <c r="AC93" s="37">
        <f>_xlfn.RANK.EQ(Z93,Tabela5[Summed income],0)</f>
        <v>184</v>
      </c>
      <c r="AD93" s="37">
        <v>92</v>
      </c>
      <c r="AL93" s="18" t="s">
        <v>221</v>
      </c>
      <c r="AM93">
        <v>29</v>
      </c>
      <c r="AN93">
        <v>357</v>
      </c>
    </row>
    <row r="94" spans="1:40" x14ac:dyDescent="0.25">
      <c r="A94" s="30" t="s">
        <v>220</v>
      </c>
      <c r="B94" s="30" t="s">
        <v>1524</v>
      </c>
      <c r="C94" s="30" t="s">
        <v>12</v>
      </c>
      <c r="D94" s="30">
        <v>32.99</v>
      </c>
      <c r="E94" s="30" t="s">
        <v>1053</v>
      </c>
      <c r="F94" s="30">
        <v>9</v>
      </c>
      <c r="G94" s="30" t="s">
        <v>2566</v>
      </c>
      <c r="H94" s="30">
        <v>83</v>
      </c>
      <c r="I94" s="30" t="s">
        <v>2567</v>
      </c>
      <c r="J94" s="31" t="s">
        <v>571</v>
      </c>
      <c r="K94" s="29" t="s">
        <v>7208</v>
      </c>
      <c r="L94" s="58">
        <f>Tabela33[[#This Row],[price]]*Tabela33[[#This Row],[sold]]</f>
        <v>2738.17</v>
      </c>
      <c r="M94" s="59">
        <f>VLOOKUP(Tabela33[[#This Row],[brand]],Tabela5[#All],7,FALSE)</f>
        <v>29</v>
      </c>
      <c r="N94" s="59">
        <f>_xlfn.RANK.EQ(Tabela33[[#This Row],[sold]],$H$2:$H$1979)</f>
        <v>828</v>
      </c>
      <c r="O94" s="59">
        <f>_xlfn.RANK.EQ(L94,Tabela33[income])</f>
        <v>856</v>
      </c>
      <c r="P94" s="18" t="s">
        <v>1908</v>
      </c>
      <c r="Q94">
        <v>939</v>
      </c>
      <c r="R94">
        <v>15992.81</v>
      </c>
      <c r="S94">
        <v>30</v>
      </c>
      <c r="T94" s="63">
        <f t="shared" si="3"/>
        <v>122</v>
      </c>
      <c r="U94" s="63">
        <f t="shared" si="4"/>
        <v>140</v>
      </c>
      <c r="V94" s="64">
        <v>93</v>
      </c>
      <c r="X94" s="18" t="s">
        <v>1908</v>
      </c>
      <c r="Y94" s="37">
        <v>939</v>
      </c>
      <c r="Z94" s="37">
        <v>15992.810000000001</v>
      </c>
      <c r="AA94" s="37">
        <v>30</v>
      </c>
      <c r="AB94" s="37">
        <f t="shared" si="5"/>
        <v>121</v>
      </c>
      <c r="AC94" s="37">
        <f>_xlfn.RANK.EQ(Z94,Tabela5[Summed income],0)</f>
        <v>140</v>
      </c>
      <c r="AD94" s="37">
        <v>93</v>
      </c>
      <c r="AL94" s="18" t="s">
        <v>798</v>
      </c>
      <c r="AM94">
        <v>29</v>
      </c>
      <c r="AN94">
        <v>45</v>
      </c>
    </row>
    <row r="95" spans="1:40" x14ac:dyDescent="0.25">
      <c r="A95" s="27" t="s">
        <v>220</v>
      </c>
      <c r="B95" s="27" t="s">
        <v>1736</v>
      </c>
      <c r="C95" s="27" t="s">
        <v>12</v>
      </c>
      <c r="D95" s="27">
        <v>33.590000000000003</v>
      </c>
      <c r="E95" s="27" t="s">
        <v>1737</v>
      </c>
      <c r="F95" s="27">
        <v>9</v>
      </c>
      <c r="G95" s="27" t="s">
        <v>1738</v>
      </c>
      <c r="H95" s="27">
        <v>559</v>
      </c>
      <c r="I95" s="27" t="s">
        <v>1739</v>
      </c>
      <c r="J95" s="28" t="s">
        <v>1740</v>
      </c>
      <c r="K95" s="29" t="s">
        <v>7208</v>
      </c>
      <c r="L95" s="58">
        <f>Tabela33[[#This Row],[price]]*Tabela33[[#This Row],[sold]]</f>
        <v>18776.810000000001</v>
      </c>
      <c r="M95" s="59">
        <f>VLOOKUP(Tabela33[[#This Row],[brand]],Tabela5[#All],7,FALSE)</f>
        <v>29</v>
      </c>
      <c r="N95" s="59">
        <f>_xlfn.RANK.EQ(Tabela33[[#This Row],[sold]],$H$2:$H$1979)</f>
        <v>330</v>
      </c>
      <c r="O95" s="59">
        <f>_xlfn.RANK.EQ(L95,Tabela33[income])</f>
        <v>332</v>
      </c>
      <c r="P95" s="18" t="s">
        <v>7059</v>
      </c>
      <c r="Q95">
        <v>60</v>
      </c>
      <c r="R95">
        <v>2220</v>
      </c>
      <c r="S95">
        <v>10</v>
      </c>
      <c r="T95" s="63">
        <f t="shared" si="3"/>
        <v>241</v>
      </c>
      <c r="U95" s="63">
        <f t="shared" si="4"/>
        <v>226</v>
      </c>
      <c r="V95" s="64">
        <v>94</v>
      </c>
      <c r="X95" s="18" t="s">
        <v>7059</v>
      </c>
      <c r="Y95" s="37">
        <v>60</v>
      </c>
      <c r="Z95" s="37">
        <v>2220</v>
      </c>
      <c r="AA95" s="37">
        <v>10</v>
      </c>
      <c r="AB95" s="37">
        <f t="shared" si="5"/>
        <v>239</v>
      </c>
      <c r="AC95" s="37">
        <f>_xlfn.RANK.EQ(Z95,Tabela5[Summed income],0)</f>
        <v>226</v>
      </c>
      <c r="AD95" s="37">
        <v>94</v>
      </c>
      <c r="AL95" s="18" t="s">
        <v>1736</v>
      </c>
      <c r="AM95">
        <v>29</v>
      </c>
      <c r="AN95">
        <v>559</v>
      </c>
    </row>
    <row r="96" spans="1:40" x14ac:dyDescent="0.25">
      <c r="A96" s="27" t="s">
        <v>220</v>
      </c>
      <c r="B96" s="27" t="s">
        <v>221</v>
      </c>
      <c r="C96" s="27" t="s">
        <v>12</v>
      </c>
      <c r="D96" s="27">
        <v>33.799999999999997</v>
      </c>
      <c r="E96" s="27" t="s">
        <v>614</v>
      </c>
      <c r="F96" s="27">
        <v>8</v>
      </c>
      <c r="G96" s="27" t="s">
        <v>615</v>
      </c>
      <c r="H96" s="27">
        <v>303</v>
      </c>
      <c r="I96" s="27" t="s">
        <v>616</v>
      </c>
      <c r="J96" s="28" t="s">
        <v>617</v>
      </c>
      <c r="K96" s="29" t="s">
        <v>7208</v>
      </c>
      <c r="L96" s="58">
        <f>Tabela33[[#This Row],[price]]*Tabela33[[#This Row],[sold]]</f>
        <v>10241.4</v>
      </c>
      <c r="M96" s="59">
        <f>VLOOKUP(Tabela33[[#This Row],[brand]],Tabela5[#All],7,FALSE)</f>
        <v>29</v>
      </c>
      <c r="N96" s="59">
        <f>_xlfn.RANK.EQ(Tabela33[[#This Row],[sold]],$H$2:$H$1979)</f>
        <v>465</v>
      </c>
      <c r="O96" s="59">
        <f>_xlfn.RANK.EQ(L96,Tabela33[income])</f>
        <v>479</v>
      </c>
      <c r="P96" s="18" t="s">
        <v>178</v>
      </c>
      <c r="Q96">
        <v>60289</v>
      </c>
      <c r="R96">
        <v>1682640.8000000005</v>
      </c>
      <c r="S96">
        <v>59</v>
      </c>
      <c r="T96" s="63">
        <f t="shared" si="3"/>
        <v>3</v>
      </c>
      <c r="U96" s="63">
        <f t="shared" si="4"/>
        <v>3</v>
      </c>
      <c r="V96" s="64">
        <v>95</v>
      </c>
      <c r="X96" s="18" t="s">
        <v>178</v>
      </c>
      <c r="Y96" s="37">
        <v>60289</v>
      </c>
      <c r="Z96" s="37">
        <v>1682640.7999999998</v>
      </c>
      <c r="AA96" s="37">
        <v>59</v>
      </c>
      <c r="AB96" s="37">
        <f t="shared" si="5"/>
        <v>3</v>
      </c>
      <c r="AC96" s="37">
        <f>_xlfn.RANK.EQ(Z96,Tabela5[Summed income],0)</f>
        <v>3</v>
      </c>
      <c r="AD96" s="37">
        <v>95</v>
      </c>
      <c r="AL96" s="18" t="s">
        <v>3058</v>
      </c>
      <c r="AM96">
        <v>29</v>
      </c>
      <c r="AN96">
        <v>49</v>
      </c>
    </row>
    <row r="97" spans="1:40" x14ac:dyDescent="0.25">
      <c r="A97" s="27" t="s">
        <v>220</v>
      </c>
      <c r="B97" s="27" t="s">
        <v>812</v>
      </c>
      <c r="C97" s="27" t="s">
        <v>12</v>
      </c>
      <c r="D97" s="27">
        <v>33.99</v>
      </c>
      <c r="E97" s="27" t="s">
        <v>813</v>
      </c>
      <c r="F97" s="27">
        <v>3</v>
      </c>
      <c r="G97" s="27" t="s">
        <v>814</v>
      </c>
      <c r="H97" s="27">
        <v>40</v>
      </c>
      <c r="I97" s="27" t="s">
        <v>815</v>
      </c>
      <c r="J97" s="28" t="s">
        <v>499</v>
      </c>
      <c r="K97" s="29" t="s">
        <v>7208</v>
      </c>
      <c r="L97" s="58">
        <f>Tabela33[[#This Row],[price]]*Tabela33[[#This Row],[sold]]</f>
        <v>1359.6000000000001</v>
      </c>
      <c r="M97" s="59">
        <f>VLOOKUP(Tabela33[[#This Row],[brand]],Tabela5[#All],7,FALSE)</f>
        <v>29</v>
      </c>
      <c r="N97" s="59">
        <f>_xlfn.RANK.EQ(Tabela33[[#This Row],[sold]],$H$2:$H$1979)</f>
        <v>1064</v>
      </c>
      <c r="O97" s="59">
        <f>_xlfn.RANK.EQ(L97,Tabela33[income])</f>
        <v>1124</v>
      </c>
      <c r="P97" s="18" t="s">
        <v>2676</v>
      </c>
      <c r="Q97">
        <v>239</v>
      </c>
      <c r="R97">
        <v>3025.3</v>
      </c>
      <c r="S97">
        <v>20</v>
      </c>
      <c r="T97" s="63">
        <f t="shared" si="3"/>
        <v>178</v>
      </c>
      <c r="U97" s="63">
        <f t="shared" si="4"/>
        <v>216</v>
      </c>
      <c r="V97" s="64">
        <v>96</v>
      </c>
      <c r="X97" s="18" t="s">
        <v>2676</v>
      </c>
      <c r="Y97" s="37">
        <v>239</v>
      </c>
      <c r="Z97" s="37">
        <v>3025.3</v>
      </c>
      <c r="AA97" s="37">
        <v>20</v>
      </c>
      <c r="AB97" s="37">
        <f t="shared" si="5"/>
        <v>177</v>
      </c>
      <c r="AC97" s="37">
        <f>_xlfn.RANK.EQ(Z97,Tabela5[Summed income],0)</f>
        <v>216</v>
      </c>
      <c r="AD97" s="37">
        <v>96</v>
      </c>
      <c r="AL97" s="18" t="s">
        <v>1195</v>
      </c>
      <c r="AM97">
        <v>29</v>
      </c>
      <c r="AN97">
        <v>14</v>
      </c>
    </row>
    <row r="98" spans="1:40" x14ac:dyDescent="0.25">
      <c r="A98" s="27" t="s">
        <v>220</v>
      </c>
      <c r="B98" s="27" t="s">
        <v>567</v>
      </c>
      <c r="C98" s="27" t="s">
        <v>12</v>
      </c>
      <c r="D98" s="27">
        <v>33.99</v>
      </c>
      <c r="E98" s="27" t="s">
        <v>568</v>
      </c>
      <c r="F98" s="27">
        <v>9</v>
      </c>
      <c r="G98" s="27" t="s">
        <v>569</v>
      </c>
      <c r="H98" s="27">
        <v>89</v>
      </c>
      <c r="I98" s="27" t="s">
        <v>570</v>
      </c>
      <c r="J98" s="28" t="s">
        <v>571</v>
      </c>
      <c r="K98" s="29" t="s">
        <v>7208</v>
      </c>
      <c r="L98" s="58">
        <f>Tabela33[[#This Row],[price]]*Tabela33[[#This Row],[sold]]</f>
        <v>3025.11</v>
      </c>
      <c r="M98" s="59">
        <f>VLOOKUP(Tabela33[[#This Row],[brand]],Tabela5[#All],7,FALSE)</f>
        <v>29</v>
      </c>
      <c r="N98" s="59">
        <f>_xlfn.RANK.EQ(Tabela33[[#This Row],[sold]],$H$2:$H$1979)</f>
        <v>811</v>
      </c>
      <c r="O98" s="59">
        <f>_xlfn.RANK.EQ(L98,Tabela33[income])</f>
        <v>828</v>
      </c>
      <c r="P98" s="18" t="s">
        <v>4358</v>
      </c>
      <c r="Q98">
        <v>1451</v>
      </c>
      <c r="R98">
        <v>58643.23</v>
      </c>
      <c r="S98">
        <v>46</v>
      </c>
      <c r="T98" s="63">
        <f t="shared" si="3"/>
        <v>107</v>
      </c>
      <c r="U98" s="63">
        <f t="shared" si="4"/>
        <v>90</v>
      </c>
      <c r="V98" s="64">
        <v>97</v>
      </c>
      <c r="X98" s="18" t="s">
        <v>4358</v>
      </c>
      <c r="Y98" s="37">
        <v>1451</v>
      </c>
      <c r="Z98" s="37">
        <v>58643.229999999996</v>
      </c>
      <c r="AA98" s="37">
        <v>46</v>
      </c>
      <c r="AB98" s="37">
        <f t="shared" si="5"/>
        <v>106</v>
      </c>
      <c r="AC98" s="37">
        <f>_xlfn.RANK.EQ(Z98,Tabela5[Summed income],0)</f>
        <v>90</v>
      </c>
      <c r="AD98" s="37">
        <v>97</v>
      </c>
      <c r="AL98" s="18" t="s">
        <v>2547</v>
      </c>
      <c r="AM98">
        <v>29</v>
      </c>
      <c r="AN98">
        <v>17</v>
      </c>
    </row>
    <row r="99" spans="1:40" x14ac:dyDescent="0.25">
      <c r="A99" s="27" t="s">
        <v>220</v>
      </c>
      <c r="B99" s="27" t="s">
        <v>3058</v>
      </c>
      <c r="C99" s="27" t="s">
        <v>12</v>
      </c>
      <c r="D99" s="27">
        <v>35.99</v>
      </c>
      <c r="E99" s="27" t="s">
        <v>1427</v>
      </c>
      <c r="F99" s="27">
        <v>9</v>
      </c>
      <c r="G99" s="27" t="s">
        <v>3059</v>
      </c>
      <c r="H99" s="27">
        <v>49</v>
      </c>
      <c r="I99" s="27" t="s">
        <v>3060</v>
      </c>
      <c r="J99" s="28" t="s">
        <v>1388</v>
      </c>
      <c r="K99" s="29" t="s">
        <v>7208</v>
      </c>
      <c r="L99" s="58">
        <f>Tabela33[[#This Row],[price]]*Tabela33[[#This Row],[sold]]</f>
        <v>1763.51</v>
      </c>
      <c r="M99" s="59">
        <f>VLOOKUP(Tabela33[[#This Row],[brand]],Tabela5[#All],7,FALSE)</f>
        <v>29</v>
      </c>
      <c r="N99" s="59">
        <f>_xlfn.RANK.EQ(Tabela33[[#This Row],[sold]],$H$2:$H$1979)</f>
        <v>991</v>
      </c>
      <c r="O99" s="59">
        <f>_xlfn.RANK.EQ(L99,Tabela33[income])</f>
        <v>1009</v>
      </c>
      <c r="P99" s="18" t="s">
        <v>1624</v>
      </c>
      <c r="Q99">
        <v>3227</v>
      </c>
      <c r="R99">
        <v>196326.18</v>
      </c>
      <c r="S99">
        <v>99</v>
      </c>
      <c r="T99" s="63">
        <f t="shared" si="3"/>
        <v>74</v>
      </c>
      <c r="U99" s="63">
        <f t="shared" si="4"/>
        <v>43</v>
      </c>
      <c r="V99" s="64">
        <v>98</v>
      </c>
      <c r="X99" s="18" t="s">
        <v>1624</v>
      </c>
      <c r="Y99" s="37">
        <v>3227</v>
      </c>
      <c r="Z99" s="37">
        <v>196326.17999999996</v>
      </c>
      <c r="AA99" s="37">
        <v>99</v>
      </c>
      <c r="AB99" s="37">
        <f t="shared" si="5"/>
        <v>73</v>
      </c>
      <c r="AC99" s="37">
        <f>_xlfn.RANK.EQ(Z99,Tabela5[Summed income],0)</f>
        <v>43</v>
      </c>
      <c r="AD99" s="37">
        <v>98</v>
      </c>
      <c r="AL99" s="18" t="s">
        <v>1437</v>
      </c>
      <c r="AM99">
        <v>29</v>
      </c>
      <c r="AN99">
        <v>1372</v>
      </c>
    </row>
    <row r="100" spans="1:40" x14ac:dyDescent="0.25">
      <c r="A100" s="30" t="s">
        <v>220</v>
      </c>
      <c r="B100" s="30" t="s">
        <v>3073</v>
      </c>
      <c r="C100" s="30" t="s">
        <v>12</v>
      </c>
      <c r="D100" s="30">
        <v>38.99</v>
      </c>
      <c r="E100" s="30" t="s">
        <v>1205</v>
      </c>
      <c r="F100" s="30">
        <v>9</v>
      </c>
      <c r="G100" s="30" t="s">
        <v>3074</v>
      </c>
      <c r="H100" s="30">
        <v>23</v>
      </c>
      <c r="I100" s="30" t="s">
        <v>3075</v>
      </c>
      <c r="J100" s="31" t="s">
        <v>1571</v>
      </c>
      <c r="K100" s="29" t="s">
        <v>7208</v>
      </c>
      <c r="L100" s="58">
        <f>Tabela33[[#This Row],[price]]*Tabela33[[#This Row],[sold]]</f>
        <v>896.7700000000001</v>
      </c>
      <c r="M100" s="59">
        <f>VLOOKUP(Tabela33[[#This Row],[brand]],Tabela5[#All],7,FALSE)</f>
        <v>29</v>
      </c>
      <c r="N100" s="59">
        <f>_xlfn.RANK.EQ(Tabela33[[#This Row],[sold]],$H$2:$H$1979)</f>
        <v>1285</v>
      </c>
      <c r="O100" s="59">
        <f>_xlfn.RANK.EQ(L100,Tabela33[income])</f>
        <v>1293</v>
      </c>
      <c r="P100" s="18" t="s">
        <v>2792</v>
      </c>
      <c r="Q100">
        <v>12</v>
      </c>
      <c r="R100">
        <v>330</v>
      </c>
      <c r="S100">
        <v>9</v>
      </c>
      <c r="T100" s="63">
        <f t="shared" si="3"/>
        <v>307</v>
      </c>
      <c r="U100" s="63">
        <f t="shared" si="4"/>
        <v>315</v>
      </c>
      <c r="V100" s="64">
        <v>99</v>
      </c>
      <c r="X100" s="18" t="s">
        <v>2792</v>
      </c>
      <c r="Y100" s="37">
        <v>12</v>
      </c>
      <c r="Z100" s="37">
        <v>330</v>
      </c>
      <c r="AA100" s="37">
        <v>9</v>
      </c>
      <c r="AB100" s="37">
        <f t="shared" si="5"/>
        <v>305</v>
      </c>
      <c r="AC100" s="37">
        <f>_xlfn.RANK.EQ(Z100,Tabela5[Summed income],0)</f>
        <v>315</v>
      </c>
      <c r="AD100" s="37">
        <v>99</v>
      </c>
      <c r="AL100" s="18" t="s">
        <v>3811</v>
      </c>
      <c r="AM100">
        <v>29</v>
      </c>
      <c r="AN100">
        <v>856</v>
      </c>
    </row>
    <row r="101" spans="1:40" x14ac:dyDescent="0.25">
      <c r="A101" s="30" t="s">
        <v>220</v>
      </c>
      <c r="B101" s="30" t="s">
        <v>1524</v>
      </c>
      <c r="C101" s="30" t="s">
        <v>12</v>
      </c>
      <c r="D101" s="30">
        <v>38.99</v>
      </c>
      <c r="E101" s="30" t="s">
        <v>1205</v>
      </c>
      <c r="F101" s="30">
        <v>8</v>
      </c>
      <c r="G101" s="30" t="s">
        <v>528</v>
      </c>
      <c r="H101" s="30">
        <v>108</v>
      </c>
      <c r="I101" s="30" t="s">
        <v>1525</v>
      </c>
      <c r="J101" s="31" t="s">
        <v>46</v>
      </c>
      <c r="K101" s="29" t="s">
        <v>7208</v>
      </c>
      <c r="L101" s="58">
        <f>Tabela33[[#This Row],[price]]*Tabela33[[#This Row],[sold]]</f>
        <v>4210.92</v>
      </c>
      <c r="M101" s="59">
        <f>VLOOKUP(Tabela33[[#This Row],[brand]],Tabela5[#All],7,FALSE)</f>
        <v>29</v>
      </c>
      <c r="N101" s="59">
        <f>_xlfn.RANK.EQ(Tabela33[[#This Row],[sold]],$H$2:$H$1979)</f>
        <v>769</v>
      </c>
      <c r="O101" s="59">
        <f>_xlfn.RANK.EQ(L101,Tabela33[income])</f>
        <v>727</v>
      </c>
      <c r="P101" s="18" t="s">
        <v>3868</v>
      </c>
      <c r="Q101">
        <v>5</v>
      </c>
      <c r="R101">
        <v>74.75</v>
      </c>
      <c r="S101">
        <v>19</v>
      </c>
      <c r="T101" s="63">
        <f t="shared" si="3"/>
        <v>332</v>
      </c>
      <c r="U101" s="63">
        <f t="shared" si="4"/>
        <v>353</v>
      </c>
      <c r="V101" s="64">
        <v>100</v>
      </c>
      <c r="X101" s="18" t="s">
        <v>3868</v>
      </c>
      <c r="Y101" s="37">
        <v>5</v>
      </c>
      <c r="Z101" s="37">
        <v>74.75</v>
      </c>
      <c r="AA101" s="37">
        <v>19</v>
      </c>
      <c r="AB101" s="37">
        <f t="shared" si="5"/>
        <v>330</v>
      </c>
      <c r="AC101" s="37">
        <f>_xlfn.RANK.EQ(Z101,Tabela5[Summed income],0)</f>
        <v>353</v>
      </c>
      <c r="AD101" s="37">
        <v>100</v>
      </c>
      <c r="AL101" s="18" t="s">
        <v>2818</v>
      </c>
      <c r="AM101">
        <v>30</v>
      </c>
      <c r="AN101">
        <v>183</v>
      </c>
    </row>
    <row r="102" spans="1:40" x14ac:dyDescent="0.25">
      <c r="A102" s="30" t="s">
        <v>220</v>
      </c>
      <c r="B102" s="30" t="s">
        <v>3109</v>
      </c>
      <c r="C102" s="30" t="s">
        <v>657</v>
      </c>
      <c r="D102" s="30">
        <v>53.57</v>
      </c>
      <c r="E102" s="30" t="s">
        <v>3110</v>
      </c>
      <c r="F102" s="30">
        <v>3</v>
      </c>
      <c r="G102" s="30" t="s">
        <v>3111</v>
      </c>
      <c r="H102" s="30">
        <v>10</v>
      </c>
      <c r="I102" s="30" t="s">
        <v>3112</v>
      </c>
      <c r="J102" s="31" t="s">
        <v>661</v>
      </c>
      <c r="K102" s="29" t="s">
        <v>7208</v>
      </c>
      <c r="L102" s="58">
        <f>Tabela33[[#This Row],[price]]*Tabela33[[#This Row],[sold]]</f>
        <v>535.70000000000005</v>
      </c>
      <c r="M102" s="59">
        <f>VLOOKUP(Tabela33[[#This Row],[brand]],Tabela5[#All],7,FALSE)</f>
        <v>29</v>
      </c>
      <c r="N102" s="59">
        <f>_xlfn.RANK.EQ(Tabela33[[#This Row],[sold]],$H$2:$H$1979)</f>
        <v>1577</v>
      </c>
      <c r="O102" s="59">
        <f>_xlfn.RANK.EQ(L102,Tabela33[income])</f>
        <v>1485</v>
      </c>
      <c r="P102" s="18" t="s">
        <v>1688</v>
      </c>
      <c r="Q102">
        <v>103</v>
      </c>
      <c r="R102">
        <v>1683.02</v>
      </c>
      <c r="S102">
        <v>5</v>
      </c>
      <c r="T102" s="63">
        <f t="shared" si="3"/>
        <v>217</v>
      </c>
      <c r="U102" s="63">
        <f t="shared" si="4"/>
        <v>240</v>
      </c>
      <c r="V102" s="64">
        <v>101</v>
      </c>
      <c r="X102" s="18" t="s">
        <v>1688</v>
      </c>
      <c r="Y102" s="37">
        <v>103</v>
      </c>
      <c r="Z102" s="37">
        <v>1683.02</v>
      </c>
      <c r="AA102" s="37">
        <v>5</v>
      </c>
      <c r="AB102" s="37">
        <f t="shared" si="5"/>
        <v>216</v>
      </c>
      <c r="AC102" s="37">
        <f>_xlfn.RANK.EQ(Z102,Tabela5[Summed income],0)</f>
        <v>240</v>
      </c>
      <c r="AD102" s="37">
        <v>101</v>
      </c>
      <c r="AL102" s="18" t="s">
        <v>7008</v>
      </c>
      <c r="AM102">
        <v>30</v>
      </c>
      <c r="AN102">
        <v>10</v>
      </c>
    </row>
    <row r="103" spans="1:40" x14ac:dyDescent="0.25">
      <c r="A103" s="30" t="s">
        <v>807</v>
      </c>
      <c r="B103" s="30" t="s">
        <v>1868</v>
      </c>
      <c r="C103" s="30" t="s">
        <v>363</v>
      </c>
      <c r="D103" s="30">
        <v>19.100000000000001</v>
      </c>
      <c r="E103" s="30" t="s">
        <v>1869</v>
      </c>
      <c r="F103" s="30">
        <v>44</v>
      </c>
      <c r="G103" s="30" t="s">
        <v>1870</v>
      </c>
      <c r="H103" s="30">
        <v>373</v>
      </c>
      <c r="I103" s="30" t="s">
        <v>1871</v>
      </c>
      <c r="J103" s="31" t="s">
        <v>230</v>
      </c>
      <c r="K103" s="29" t="s">
        <v>7208</v>
      </c>
      <c r="L103" s="58">
        <f>Tabela33[[#This Row],[price]]*Tabela33[[#This Row],[sold]]</f>
        <v>7124.3</v>
      </c>
      <c r="M103" s="59">
        <f>VLOOKUP(Tabela33[[#This Row],[brand]],Tabela5[#All],7,FALSE)</f>
        <v>30</v>
      </c>
      <c r="N103" s="59">
        <f>_xlfn.RANK.EQ(Tabela33[[#This Row],[sold]],$H$2:$H$1979)</f>
        <v>427</v>
      </c>
      <c r="O103" s="59">
        <f>_xlfn.RANK.EQ(L103,Tabela33[income])</f>
        <v>587</v>
      </c>
      <c r="P103" s="18" t="s">
        <v>117</v>
      </c>
      <c r="Q103">
        <v>28570</v>
      </c>
      <c r="R103">
        <v>1090757.3000000003</v>
      </c>
      <c r="S103">
        <v>423</v>
      </c>
      <c r="T103" s="63">
        <f t="shared" si="3"/>
        <v>7</v>
      </c>
      <c r="U103" s="63">
        <f t="shared" si="4"/>
        <v>6</v>
      </c>
      <c r="V103" s="64">
        <v>102</v>
      </c>
      <c r="X103" s="18" t="s">
        <v>117</v>
      </c>
      <c r="Y103" s="37">
        <v>28570</v>
      </c>
      <c r="Z103" s="37">
        <v>1090757.3000000003</v>
      </c>
      <c r="AA103" s="37">
        <v>423</v>
      </c>
      <c r="AB103" s="37">
        <f t="shared" si="5"/>
        <v>7</v>
      </c>
      <c r="AC103" s="37">
        <f>_xlfn.RANK.EQ(Z103,Tabela5[Summed income],0)</f>
        <v>6</v>
      </c>
      <c r="AD103" s="37">
        <v>102</v>
      </c>
      <c r="AL103" s="18" t="s">
        <v>4616</v>
      </c>
      <c r="AM103">
        <v>30</v>
      </c>
      <c r="AN103">
        <v>57</v>
      </c>
    </row>
    <row r="104" spans="1:40" x14ac:dyDescent="0.25">
      <c r="A104" s="32" t="s">
        <v>807</v>
      </c>
      <c r="B104" s="32" t="s">
        <v>6263</v>
      </c>
      <c r="C104" s="32" t="s">
        <v>12</v>
      </c>
      <c r="D104" s="32">
        <v>19.41</v>
      </c>
      <c r="E104" s="32" t="s">
        <v>2037</v>
      </c>
      <c r="F104" s="32">
        <v>86</v>
      </c>
      <c r="G104" s="32" t="s">
        <v>6264</v>
      </c>
      <c r="H104" s="32">
        <v>501</v>
      </c>
      <c r="I104" s="32" t="s">
        <v>6265</v>
      </c>
      <c r="J104" s="33" t="s">
        <v>230</v>
      </c>
      <c r="K104" s="34" t="s">
        <v>7209</v>
      </c>
      <c r="L104" s="61">
        <f>Tabela33[[#This Row],[price]]*Tabela33[[#This Row],[sold]]</f>
        <v>9724.41</v>
      </c>
      <c r="M104" s="62">
        <f>VLOOKUP(Tabela33[[#This Row],[brand]],Tabela5[#All],7,FALSE)</f>
        <v>30</v>
      </c>
      <c r="N104" s="62">
        <f>_xlfn.RANK.EQ(Tabela33[[#This Row],[sold]],$H$2:$H$1979)</f>
        <v>354</v>
      </c>
      <c r="O104" s="62">
        <f>_xlfn.RANK.EQ(L104,Tabela33[income])</f>
        <v>494</v>
      </c>
      <c r="P104" s="18" t="s">
        <v>1203</v>
      </c>
      <c r="Q104">
        <v>122</v>
      </c>
      <c r="R104">
        <v>4756.7800000000007</v>
      </c>
      <c r="S104">
        <v>3</v>
      </c>
      <c r="T104" s="63">
        <f t="shared" si="3"/>
        <v>209</v>
      </c>
      <c r="U104" s="63">
        <f t="shared" si="4"/>
        <v>198</v>
      </c>
      <c r="V104" s="64">
        <v>103</v>
      </c>
      <c r="X104" s="18" t="s">
        <v>1203</v>
      </c>
      <c r="Y104" s="37">
        <v>122</v>
      </c>
      <c r="Z104" s="37">
        <v>4756.7800000000007</v>
      </c>
      <c r="AA104" s="37">
        <v>3</v>
      </c>
      <c r="AB104" s="37">
        <f t="shared" si="5"/>
        <v>208</v>
      </c>
      <c r="AC104" s="37">
        <f>_xlfn.RANK.EQ(Z104,Tabela5[Summed income],0)</f>
        <v>198</v>
      </c>
      <c r="AD104" s="37">
        <v>103</v>
      </c>
      <c r="AL104" s="18" t="s">
        <v>3280</v>
      </c>
      <c r="AM104">
        <v>30</v>
      </c>
      <c r="AN104">
        <v>20</v>
      </c>
    </row>
    <row r="105" spans="1:40" x14ac:dyDescent="0.25">
      <c r="A105" s="27" t="s">
        <v>807</v>
      </c>
      <c r="B105" s="27" t="s">
        <v>2834</v>
      </c>
      <c r="C105" s="27" t="s">
        <v>12</v>
      </c>
      <c r="D105" s="27">
        <v>20.71</v>
      </c>
      <c r="E105" s="27" t="s">
        <v>2835</v>
      </c>
      <c r="F105" s="27">
        <v>100</v>
      </c>
      <c r="G105" s="27" t="s">
        <v>2836</v>
      </c>
      <c r="H105" s="27">
        <v>290</v>
      </c>
      <c r="I105" s="27" t="s">
        <v>2837</v>
      </c>
      <c r="J105" s="28" t="s">
        <v>230</v>
      </c>
      <c r="K105" s="29" t="s">
        <v>7208</v>
      </c>
      <c r="L105" s="58">
        <f>Tabela33[[#This Row],[price]]*Tabela33[[#This Row],[sold]]</f>
        <v>6005.9000000000005</v>
      </c>
      <c r="M105" s="59">
        <f>VLOOKUP(Tabela33[[#This Row],[brand]],Tabela5[#All],7,FALSE)</f>
        <v>30</v>
      </c>
      <c r="N105" s="59">
        <f>_xlfn.RANK.EQ(Tabela33[[#This Row],[sold]],$H$2:$H$1979)</f>
        <v>480</v>
      </c>
      <c r="O105" s="59">
        <f>_xlfn.RANK.EQ(L105,Tabela33[income])</f>
        <v>639</v>
      </c>
      <c r="P105" s="18" t="s">
        <v>162</v>
      </c>
      <c r="Q105">
        <v>16362</v>
      </c>
      <c r="R105">
        <v>791349.8899999999</v>
      </c>
      <c r="S105">
        <v>462</v>
      </c>
      <c r="T105" s="63">
        <f t="shared" si="3"/>
        <v>18</v>
      </c>
      <c r="U105" s="63">
        <f t="shared" si="4"/>
        <v>11</v>
      </c>
      <c r="V105" s="64">
        <v>104</v>
      </c>
      <c r="X105" s="18" t="s">
        <v>162</v>
      </c>
      <c r="Y105" s="37">
        <v>16362</v>
      </c>
      <c r="Z105" s="37">
        <v>791349.88999999978</v>
      </c>
      <c r="AA105" s="37">
        <v>462</v>
      </c>
      <c r="AB105" s="37">
        <f t="shared" si="5"/>
        <v>18</v>
      </c>
      <c r="AC105" s="37">
        <f>_xlfn.RANK.EQ(Z105,Tabela5[Summed income],0)</f>
        <v>11</v>
      </c>
      <c r="AD105" s="37">
        <v>104</v>
      </c>
      <c r="AL105" s="18" t="s">
        <v>4462</v>
      </c>
      <c r="AM105">
        <v>30</v>
      </c>
      <c r="AN105">
        <v>76</v>
      </c>
    </row>
    <row r="106" spans="1:40" x14ac:dyDescent="0.25">
      <c r="A106" s="35" t="s">
        <v>807</v>
      </c>
      <c r="B106" s="35" t="s">
        <v>5056</v>
      </c>
      <c r="C106" s="35" t="s">
        <v>55</v>
      </c>
      <c r="D106" s="35">
        <v>21.15</v>
      </c>
      <c r="E106" s="35" t="s">
        <v>5057</v>
      </c>
      <c r="F106" s="35">
        <v>95</v>
      </c>
      <c r="G106" s="35" t="s">
        <v>5058</v>
      </c>
      <c r="H106" s="35">
        <v>739</v>
      </c>
      <c r="I106" s="35" t="s">
        <v>5059</v>
      </c>
      <c r="J106" s="36" t="s">
        <v>230</v>
      </c>
      <c r="K106" s="34" t="s">
        <v>7209</v>
      </c>
      <c r="L106" s="61">
        <f>Tabela33[[#This Row],[price]]*Tabela33[[#This Row],[sold]]</f>
        <v>15629.849999999999</v>
      </c>
      <c r="M106" s="62">
        <f>VLOOKUP(Tabela33[[#This Row],[brand]],Tabela5[#All],7,FALSE)</f>
        <v>30</v>
      </c>
      <c r="N106" s="62">
        <f>_xlfn.RANK.EQ(Tabela33[[#This Row],[sold]],$H$2:$H$1979)</f>
        <v>278</v>
      </c>
      <c r="O106" s="62">
        <f>_xlfn.RANK.EQ(L106,Tabela33[income])</f>
        <v>372</v>
      </c>
      <c r="P106" s="18" t="s">
        <v>244</v>
      </c>
      <c r="Q106">
        <v>3196</v>
      </c>
      <c r="R106">
        <v>87408.280000000013</v>
      </c>
      <c r="S106">
        <v>77</v>
      </c>
      <c r="T106" s="63">
        <f t="shared" si="3"/>
        <v>75</v>
      </c>
      <c r="U106" s="63">
        <f t="shared" si="4"/>
        <v>80</v>
      </c>
      <c r="V106" s="64">
        <v>105</v>
      </c>
      <c r="X106" s="18" t="s">
        <v>244</v>
      </c>
      <c r="Y106" s="37">
        <v>3196</v>
      </c>
      <c r="Z106" s="37">
        <v>87408.28</v>
      </c>
      <c r="AA106" s="37">
        <v>77</v>
      </c>
      <c r="AB106" s="37">
        <f t="shared" si="5"/>
        <v>74</v>
      </c>
      <c r="AC106" s="37">
        <f>_xlfn.RANK.EQ(Z106,Tabela5[Summed income],0)</f>
        <v>80</v>
      </c>
      <c r="AD106" s="37">
        <v>105</v>
      </c>
      <c r="AL106" s="18" t="s">
        <v>5404</v>
      </c>
      <c r="AM106">
        <v>30</v>
      </c>
      <c r="AN106">
        <v>7</v>
      </c>
    </row>
    <row r="107" spans="1:40" x14ac:dyDescent="0.25">
      <c r="A107" s="35" t="s">
        <v>807</v>
      </c>
      <c r="B107" s="35" t="s">
        <v>5291</v>
      </c>
      <c r="C107" s="35" t="s">
        <v>12</v>
      </c>
      <c r="D107" s="35">
        <v>22.61</v>
      </c>
      <c r="E107" s="35" t="s">
        <v>5292</v>
      </c>
      <c r="F107" s="35">
        <v>52</v>
      </c>
      <c r="G107" s="35" t="s">
        <v>5293</v>
      </c>
      <c r="H107" s="35">
        <v>619</v>
      </c>
      <c r="I107" s="35" t="s">
        <v>5294</v>
      </c>
      <c r="J107" s="36" t="s">
        <v>230</v>
      </c>
      <c r="K107" s="34" t="s">
        <v>7209</v>
      </c>
      <c r="L107" s="61">
        <f>Tabela33[[#This Row],[price]]*Tabela33[[#This Row],[sold]]</f>
        <v>13995.59</v>
      </c>
      <c r="M107" s="62">
        <f>VLOOKUP(Tabela33[[#This Row],[brand]],Tabela5[#All],7,FALSE)</f>
        <v>30</v>
      </c>
      <c r="N107" s="62">
        <f>_xlfn.RANK.EQ(Tabela33[[#This Row],[sold]],$H$2:$H$1979)</f>
        <v>307</v>
      </c>
      <c r="O107" s="62">
        <f>_xlfn.RANK.EQ(L107,Tabela33[income])</f>
        <v>396</v>
      </c>
      <c r="P107" s="18" t="s">
        <v>418</v>
      </c>
      <c r="Q107">
        <v>650</v>
      </c>
      <c r="R107">
        <v>14281.470000000001</v>
      </c>
      <c r="S107">
        <v>177</v>
      </c>
      <c r="T107" s="63">
        <f t="shared" si="3"/>
        <v>134</v>
      </c>
      <c r="U107" s="63">
        <f t="shared" si="4"/>
        <v>144</v>
      </c>
      <c r="V107" s="64">
        <v>106</v>
      </c>
      <c r="X107" s="18" t="s">
        <v>418</v>
      </c>
      <c r="Y107" s="37">
        <v>650</v>
      </c>
      <c r="Z107" s="37">
        <v>14281.470000000001</v>
      </c>
      <c r="AA107" s="37">
        <v>177</v>
      </c>
      <c r="AB107" s="37">
        <f t="shared" si="5"/>
        <v>133</v>
      </c>
      <c r="AC107" s="37">
        <f>_xlfn.RANK.EQ(Z107,Tabela5[Summed income],0)</f>
        <v>144</v>
      </c>
      <c r="AD107" s="37">
        <v>106</v>
      </c>
      <c r="AL107" s="18" t="s">
        <v>6160</v>
      </c>
      <c r="AM107">
        <v>30</v>
      </c>
      <c r="AN107">
        <v>1306</v>
      </c>
    </row>
    <row r="108" spans="1:40" x14ac:dyDescent="0.25">
      <c r="A108" s="35" t="s">
        <v>807</v>
      </c>
      <c r="B108" s="35" t="s">
        <v>7046</v>
      </c>
      <c r="C108" s="35" t="s">
        <v>12</v>
      </c>
      <c r="D108" s="35">
        <v>23.62</v>
      </c>
      <c r="E108" s="35" t="s">
        <v>7047</v>
      </c>
      <c r="F108" s="35">
        <v>130</v>
      </c>
      <c r="G108" s="35" t="s">
        <v>7048</v>
      </c>
      <c r="H108" s="35">
        <v>415</v>
      </c>
      <c r="I108" s="35" t="s">
        <v>7049</v>
      </c>
      <c r="J108" s="36" t="s">
        <v>230</v>
      </c>
      <c r="K108" s="34" t="s">
        <v>7209</v>
      </c>
      <c r="L108" s="61">
        <f>Tabela33[[#This Row],[price]]*Tabela33[[#This Row],[sold]]</f>
        <v>9802.3000000000011</v>
      </c>
      <c r="M108" s="62">
        <f>VLOOKUP(Tabela33[[#This Row],[brand]],Tabela5[#All],7,FALSE)</f>
        <v>30</v>
      </c>
      <c r="N108" s="62">
        <f>_xlfn.RANK.EQ(Tabela33[[#This Row],[sold]],$H$2:$H$1979)</f>
        <v>402</v>
      </c>
      <c r="O108" s="62">
        <f>_xlfn.RANK.EQ(L108,Tabela33[income])</f>
        <v>490</v>
      </c>
      <c r="P108" s="18" t="s">
        <v>3986</v>
      </c>
      <c r="Q108">
        <v>187</v>
      </c>
      <c r="R108">
        <v>9348.130000000001</v>
      </c>
      <c r="S108">
        <v>3</v>
      </c>
      <c r="T108" s="63">
        <f t="shared" si="3"/>
        <v>187</v>
      </c>
      <c r="U108" s="63">
        <f t="shared" si="4"/>
        <v>166</v>
      </c>
      <c r="V108" s="64">
        <v>107</v>
      </c>
      <c r="X108" s="18" t="s">
        <v>3986</v>
      </c>
      <c r="Y108" s="37">
        <v>187</v>
      </c>
      <c r="Z108" s="37">
        <v>9348.130000000001</v>
      </c>
      <c r="AA108" s="37">
        <v>3</v>
      </c>
      <c r="AB108" s="37">
        <f t="shared" si="5"/>
        <v>186</v>
      </c>
      <c r="AC108" s="37">
        <f>_xlfn.RANK.EQ(Z108,Tabela5[Summed income],0)</f>
        <v>166</v>
      </c>
      <c r="AD108" s="37">
        <v>107</v>
      </c>
      <c r="AL108" s="18" t="s">
        <v>5015</v>
      </c>
      <c r="AM108">
        <v>30</v>
      </c>
      <c r="AN108">
        <v>955</v>
      </c>
    </row>
    <row r="109" spans="1:40" x14ac:dyDescent="0.25">
      <c r="A109" s="32" t="s">
        <v>807</v>
      </c>
      <c r="B109" s="32" t="s">
        <v>4160</v>
      </c>
      <c r="C109" s="32" t="s">
        <v>657</v>
      </c>
      <c r="D109" s="32">
        <v>24.43</v>
      </c>
      <c r="E109" s="32" t="s">
        <v>4161</v>
      </c>
      <c r="F109" s="32"/>
      <c r="G109" s="32" t="s">
        <v>4162</v>
      </c>
      <c r="H109" s="32">
        <v>110</v>
      </c>
      <c r="I109" s="32" t="s">
        <v>4163</v>
      </c>
      <c r="J109" s="33" t="s">
        <v>661</v>
      </c>
      <c r="K109" s="34" t="s">
        <v>7209</v>
      </c>
      <c r="L109" s="61">
        <f>Tabela33[[#This Row],[price]]*Tabela33[[#This Row],[sold]]</f>
        <v>2687.3</v>
      </c>
      <c r="M109" s="62">
        <f>VLOOKUP(Tabela33[[#This Row],[brand]],Tabela5[#All],7,FALSE)</f>
        <v>30</v>
      </c>
      <c r="N109" s="62">
        <f>_xlfn.RANK.EQ(Tabela33[[#This Row],[sold]],$H$2:$H$1979)</f>
        <v>761</v>
      </c>
      <c r="O109" s="62">
        <f>_xlfn.RANK.EQ(L109,Tabela33[income])</f>
        <v>864</v>
      </c>
      <c r="P109" s="18" t="s">
        <v>7025</v>
      </c>
      <c r="Q109">
        <v>1113</v>
      </c>
      <c r="R109">
        <v>8904</v>
      </c>
      <c r="S109">
        <v>10</v>
      </c>
      <c r="T109" s="63">
        <f t="shared" si="3"/>
        <v>116</v>
      </c>
      <c r="U109" s="63">
        <f t="shared" si="4"/>
        <v>172</v>
      </c>
      <c r="V109" s="64">
        <v>108</v>
      </c>
      <c r="X109" s="18" t="s">
        <v>7025</v>
      </c>
      <c r="Y109" s="37">
        <v>1113</v>
      </c>
      <c r="Z109" s="37">
        <v>8904</v>
      </c>
      <c r="AA109" s="37">
        <v>10</v>
      </c>
      <c r="AB109" s="37">
        <f t="shared" si="5"/>
        <v>115</v>
      </c>
      <c r="AC109" s="37">
        <f>_xlfn.RANK.EQ(Z109,Tabela5[Summed income],0)</f>
        <v>172</v>
      </c>
      <c r="AD109" s="37">
        <v>108</v>
      </c>
      <c r="AL109" s="18" t="s">
        <v>1541</v>
      </c>
      <c r="AM109">
        <v>30</v>
      </c>
      <c r="AN109">
        <v>607</v>
      </c>
    </row>
    <row r="110" spans="1:40" x14ac:dyDescent="0.25">
      <c r="A110" s="27" t="s">
        <v>807</v>
      </c>
      <c r="B110" s="27" t="s">
        <v>3280</v>
      </c>
      <c r="C110" s="27" t="s">
        <v>657</v>
      </c>
      <c r="D110" s="27">
        <v>26.31</v>
      </c>
      <c r="E110" s="27" t="s">
        <v>3281</v>
      </c>
      <c r="F110" s="27">
        <v>3</v>
      </c>
      <c r="G110" s="27" t="s">
        <v>2991</v>
      </c>
      <c r="H110" s="27">
        <v>20</v>
      </c>
      <c r="I110" s="27" t="s">
        <v>3282</v>
      </c>
      <c r="J110" s="28" t="s">
        <v>661</v>
      </c>
      <c r="K110" s="29" t="s">
        <v>7208</v>
      </c>
      <c r="L110" s="58">
        <f>Tabela33[[#This Row],[price]]*Tabela33[[#This Row],[sold]]</f>
        <v>526.19999999999993</v>
      </c>
      <c r="M110" s="59">
        <f>VLOOKUP(Tabela33[[#This Row],[brand]],Tabela5[#All],7,FALSE)</f>
        <v>30</v>
      </c>
      <c r="N110" s="59">
        <f>_xlfn.RANK.EQ(Tabela33[[#This Row],[sold]],$H$2:$H$1979)</f>
        <v>1337</v>
      </c>
      <c r="O110" s="59">
        <f>_xlfn.RANK.EQ(L110,Tabela33[income])</f>
        <v>1489</v>
      </c>
      <c r="P110" s="18" t="s">
        <v>4518</v>
      </c>
      <c r="Q110">
        <v>17</v>
      </c>
      <c r="R110">
        <v>229.5</v>
      </c>
      <c r="S110">
        <v>10</v>
      </c>
      <c r="T110" s="63">
        <f t="shared" si="3"/>
        <v>293</v>
      </c>
      <c r="U110" s="63">
        <f t="shared" si="4"/>
        <v>328</v>
      </c>
      <c r="V110" s="64">
        <v>109</v>
      </c>
      <c r="X110" s="18" t="s">
        <v>4518</v>
      </c>
      <c r="Y110" s="37">
        <v>17</v>
      </c>
      <c r="Z110" s="37">
        <v>229.5</v>
      </c>
      <c r="AA110" s="37">
        <v>10</v>
      </c>
      <c r="AB110" s="37">
        <f t="shared" si="5"/>
        <v>291</v>
      </c>
      <c r="AC110" s="37">
        <f>_xlfn.RANK.EQ(Z110,Tabela5[Summed income],0)</f>
        <v>328</v>
      </c>
      <c r="AD110" s="37">
        <v>109</v>
      </c>
      <c r="AL110" s="18" t="s">
        <v>4160</v>
      </c>
      <c r="AM110">
        <v>30</v>
      </c>
      <c r="AN110">
        <v>110</v>
      </c>
    </row>
    <row r="111" spans="1:40" x14ac:dyDescent="0.25">
      <c r="A111" s="32" t="s">
        <v>807</v>
      </c>
      <c r="B111" s="32" t="s">
        <v>4433</v>
      </c>
      <c r="C111" s="32" t="s">
        <v>12</v>
      </c>
      <c r="D111" s="32">
        <v>27.3</v>
      </c>
      <c r="E111" s="32" t="s">
        <v>4434</v>
      </c>
      <c r="F111" s="32">
        <v>10</v>
      </c>
      <c r="G111" s="32" t="s">
        <v>3772</v>
      </c>
      <c r="H111" s="32">
        <v>179</v>
      </c>
      <c r="I111" s="32" t="s">
        <v>793</v>
      </c>
      <c r="J111" s="33" t="s">
        <v>177</v>
      </c>
      <c r="K111" s="34" t="s">
        <v>7209</v>
      </c>
      <c r="L111" s="61">
        <f>Tabela33[[#This Row],[price]]*Tabela33[[#This Row],[sold]]</f>
        <v>4886.7</v>
      </c>
      <c r="M111" s="62">
        <f>VLOOKUP(Tabela33[[#This Row],[brand]],Tabela5[#All],7,FALSE)</f>
        <v>30</v>
      </c>
      <c r="N111" s="62">
        <f>_xlfn.RANK.EQ(Tabela33[[#This Row],[sold]],$H$2:$H$1979)</f>
        <v>603</v>
      </c>
      <c r="O111" s="62">
        <f>_xlfn.RANK.EQ(L111,Tabela33[income])</f>
        <v>689</v>
      </c>
      <c r="P111" s="18" t="s">
        <v>5549</v>
      </c>
      <c r="Q111">
        <v>6647</v>
      </c>
      <c r="R111">
        <v>134891.54999999999</v>
      </c>
      <c r="S111">
        <v>314</v>
      </c>
      <c r="T111" s="63">
        <f t="shared" si="3"/>
        <v>47</v>
      </c>
      <c r="U111" s="63">
        <f t="shared" si="4"/>
        <v>62</v>
      </c>
      <c r="V111" s="64">
        <v>110</v>
      </c>
      <c r="X111" s="18" t="s">
        <v>5549</v>
      </c>
      <c r="Y111" s="37">
        <v>6647</v>
      </c>
      <c r="Z111" s="37">
        <v>134891.54999999999</v>
      </c>
      <c r="AA111" s="37">
        <v>314</v>
      </c>
      <c r="AB111" s="37">
        <f t="shared" si="5"/>
        <v>46</v>
      </c>
      <c r="AC111" s="37">
        <f>_xlfn.RANK.EQ(Z111,Tabela5[Summed income],0)</f>
        <v>62</v>
      </c>
      <c r="AD111" s="37">
        <v>110</v>
      </c>
      <c r="AL111" s="18" t="s">
        <v>4026</v>
      </c>
      <c r="AM111">
        <v>30</v>
      </c>
      <c r="AN111">
        <v>8385</v>
      </c>
    </row>
    <row r="112" spans="1:40" x14ac:dyDescent="0.25">
      <c r="A112" s="35" t="s">
        <v>807</v>
      </c>
      <c r="B112" s="35" t="s">
        <v>4997</v>
      </c>
      <c r="C112" s="35" t="s">
        <v>12</v>
      </c>
      <c r="D112" s="35">
        <v>27.5</v>
      </c>
      <c r="E112" s="35" t="s">
        <v>2794</v>
      </c>
      <c r="F112" s="35">
        <v>10</v>
      </c>
      <c r="G112" s="35" t="s">
        <v>4998</v>
      </c>
      <c r="H112" s="35">
        <v>427</v>
      </c>
      <c r="I112" s="35" t="s">
        <v>4999</v>
      </c>
      <c r="J112" s="36" t="s">
        <v>96</v>
      </c>
      <c r="K112" s="34" t="s">
        <v>7209</v>
      </c>
      <c r="L112" s="61">
        <f>Tabela33[[#This Row],[price]]*Tabela33[[#This Row],[sold]]</f>
        <v>11742.5</v>
      </c>
      <c r="M112" s="62">
        <f>VLOOKUP(Tabela33[[#This Row],[brand]],Tabela5[#All],7,FALSE)</f>
        <v>30</v>
      </c>
      <c r="N112" s="62">
        <f>_xlfn.RANK.EQ(Tabela33[[#This Row],[sold]],$H$2:$H$1979)</f>
        <v>391</v>
      </c>
      <c r="O112" s="62">
        <f>_xlfn.RANK.EQ(L112,Tabela33[income])</f>
        <v>441</v>
      </c>
      <c r="P112" s="18" t="s">
        <v>6504</v>
      </c>
      <c r="Q112">
        <v>6</v>
      </c>
      <c r="R112">
        <v>336</v>
      </c>
      <c r="S112">
        <v>3</v>
      </c>
      <c r="T112" s="63">
        <f t="shared" si="3"/>
        <v>329</v>
      </c>
      <c r="U112" s="63">
        <f t="shared" si="4"/>
        <v>314</v>
      </c>
      <c r="V112" s="64">
        <v>111</v>
      </c>
      <c r="X112" s="18" t="s">
        <v>6504</v>
      </c>
      <c r="Y112" s="37">
        <v>6</v>
      </c>
      <c r="Z112" s="37">
        <v>336</v>
      </c>
      <c r="AA112" s="37">
        <v>3</v>
      </c>
      <c r="AB112" s="37">
        <f t="shared" si="5"/>
        <v>327</v>
      </c>
      <c r="AC112" s="37">
        <f>_xlfn.RANK.EQ(Z112,Tabela5[Summed income],0)</f>
        <v>314</v>
      </c>
      <c r="AD112" s="37">
        <v>111</v>
      </c>
      <c r="AL112" s="18" t="s">
        <v>4997</v>
      </c>
      <c r="AM112">
        <v>30</v>
      </c>
      <c r="AN112">
        <v>427</v>
      </c>
    </row>
    <row r="113" spans="1:40" x14ac:dyDescent="0.25">
      <c r="A113" s="32" t="s">
        <v>807</v>
      </c>
      <c r="B113" s="32" t="s">
        <v>5825</v>
      </c>
      <c r="C113" s="32" t="s">
        <v>12</v>
      </c>
      <c r="D113" s="32">
        <v>28.8</v>
      </c>
      <c r="E113" s="32" t="s">
        <v>5826</v>
      </c>
      <c r="F113" s="32">
        <v>10</v>
      </c>
      <c r="G113" s="32" t="s">
        <v>5827</v>
      </c>
      <c r="H113" s="32">
        <v>712</v>
      </c>
      <c r="I113" s="32" t="s">
        <v>5828</v>
      </c>
      <c r="J113" s="33" t="s">
        <v>661</v>
      </c>
      <c r="K113" s="34" t="s">
        <v>7209</v>
      </c>
      <c r="L113" s="61">
        <f>Tabela33[[#This Row],[price]]*Tabela33[[#This Row],[sold]]</f>
        <v>20505.600000000002</v>
      </c>
      <c r="M113" s="62">
        <f>VLOOKUP(Tabela33[[#This Row],[brand]],Tabela5[#All],7,FALSE)</f>
        <v>30</v>
      </c>
      <c r="N113" s="62">
        <f>_xlfn.RANK.EQ(Tabela33[[#This Row],[sold]],$H$2:$H$1979)</f>
        <v>283</v>
      </c>
      <c r="O113" s="62">
        <f>_xlfn.RANK.EQ(L113,Tabela33[income])</f>
        <v>313</v>
      </c>
      <c r="P113" s="18" t="s">
        <v>3757</v>
      </c>
      <c r="Q113">
        <v>4</v>
      </c>
      <c r="R113">
        <v>139.08000000000001</v>
      </c>
      <c r="S113">
        <v>3</v>
      </c>
      <c r="T113" s="63">
        <f t="shared" si="3"/>
        <v>336</v>
      </c>
      <c r="U113" s="63">
        <f t="shared" si="4"/>
        <v>340</v>
      </c>
      <c r="V113" s="64">
        <v>112</v>
      </c>
      <c r="X113" s="18" t="s">
        <v>3757</v>
      </c>
      <c r="Y113" s="37">
        <v>4</v>
      </c>
      <c r="Z113" s="37">
        <v>139.08000000000001</v>
      </c>
      <c r="AA113" s="37">
        <v>3</v>
      </c>
      <c r="AB113" s="37">
        <f t="shared" si="5"/>
        <v>334</v>
      </c>
      <c r="AC113" s="37">
        <f>_xlfn.RANK.EQ(Z113,Tabela5[Summed income],0)</f>
        <v>340</v>
      </c>
      <c r="AD113" s="37">
        <v>112</v>
      </c>
      <c r="AL113" s="18" t="s">
        <v>5269</v>
      </c>
      <c r="AM113">
        <v>30</v>
      </c>
      <c r="AN113">
        <v>2</v>
      </c>
    </row>
    <row r="114" spans="1:40" x14ac:dyDescent="0.25">
      <c r="A114" s="32" t="s">
        <v>807</v>
      </c>
      <c r="B114" s="32" t="s">
        <v>6160</v>
      </c>
      <c r="C114" s="32" t="s">
        <v>55</v>
      </c>
      <c r="D114" s="32">
        <v>28.95</v>
      </c>
      <c r="E114" s="32" t="s">
        <v>6161</v>
      </c>
      <c r="F114" s="32">
        <v>10</v>
      </c>
      <c r="G114" s="32" t="s">
        <v>6162</v>
      </c>
      <c r="H114" s="32">
        <v>1306</v>
      </c>
      <c r="I114" s="32" t="s">
        <v>6163</v>
      </c>
      <c r="J114" s="33" t="s">
        <v>285</v>
      </c>
      <c r="K114" s="34" t="s">
        <v>7209</v>
      </c>
      <c r="L114" s="61">
        <f>Tabela33[[#This Row],[price]]*Tabela33[[#This Row],[sold]]</f>
        <v>37808.699999999997</v>
      </c>
      <c r="M114" s="62">
        <f>VLOOKUP(Tabela33[[#This Row],[brand]],Tabela5[#All],7,FALSE)</f>
        <v>30</v>
      </c>
      <c r="N114" s="62">
        <f>_xlfn.RANK.EQ(Tabela33[[#This Row],[sold]],$H$2:$H$1979)</f>
        <v>207</v>
      </c>
      <c r="O114" s="62">
        <f>_xlfn.RANK.EQ(L114,Tabela33[income])</f>
        <v>215</v>
      </c>
      <c r="P114" s="18" t="s">
        <v>6375</v>
      </c>
      <c r="Q114">
        <v>11</v>
      </c>
      <c r="R114">
        <v>1212.0899999999999</v>
      </c>
      <c r="S114">
        <v>10</v>
      </c>
      <c r="T114" s="63">
        <f t="shared" si="3"/>
        <v>312</v>
      </c>
      <c r="U114" s="63">
        <f t="shared" si="4"/>
        <v>262</v>
      </c>
      <c r="V114" s="64">
        <v>113</v>
      </c>
      <c r="X114" s="18" t="s">
        <v>6375</v>
      </c>
      <c r="Y114" s="37">
        <v>11</v>
      </c>
      <c r="Z114" s="37">
        <v>1212.0899999999999</v>
      </c>
      <c r="AA114" s="37">
        <v>10</v>
      </c>
      <c r="AB114" s="37">
        <f t="shared" si="5"/>
        <v>310</v>
      </c>
      <c r="AC114" s="37">
        <f>_xlfn.RANK.EQ(Z114,Tabela5[Summed income],0)</f>
        <v>262</v>
      </c>
      <c r="AD114" s="37">
        <v>113</v>
      </c>
      <c r="AL114" s="18" t="s">
        <v>7010</v>
      </c>
      <c r="AM114">
        <v>30</v>
      </c>
      <c r="AN114">
        <v>397</v>
      </c>
    </row>
    <row r="115" spans="1:40" x14ac:dyDescent="0.25">
      <c r="A115" s="32" t="s">
        <v>807</v>
      </c>
      <c r="B115" s="32" t="s">
        <v>4616</v>
      </c>
      <c r="C115" s="32" t="s">
        <v>12</v>
      </c>
      <c r="D115" s="32">
        <v>29</v>
      </c>
      <c r="E115" s="32" t="s">
        <v>4617</v>
      </c>
      <c r="F115" s="32">
        <v>3</v>
      </c>
      <c r="G115" s="32" t="s">
        <v>4618</v>
      </c>
      <c r="H115" s="32">
        <v>57</v>
      </c>
      <c r="I115" s="32" t="s">
        <v>4619</v>
      </c>
      <c r="J115" s="33" t="s">
        <v>661</v>
      </c>
      <c r="K115" s="34" t="s">
        <v>7209</v>
      </c>
      <c r="L115" s="61">
        <f>Tabela33[[#This Row],[price]]*Tabela33[[#This Row],[sold]]</f>
        <v>1653</v>
      </c>
      <c r="M115" s="62">
        <f>VLOOKUP(Tabela33[[#This Row],[brand]],Tabela5[#All],7,FALSE)</f>
        <v>30</v>
      </c>
      <c r="N115" s="62">
        <f>_xlfn.RANK.EQ(Tabela33[[#This Row],[sold]],$H$2:$H$1979)</f>
        <v>948</v>
      </c>
      <c r="O115" s="62">
        <f>_xlfn.RANK.EQ(L115,Tabela33[income])</f>
        <v>1040</v>
      </c>
      <c r="P115" s="18" t="s">
        <v>3731</v>
      </c>
      <c r="Q115">
        <v>104</v>
      </c>
      <c r="R115">
        <v>1142.96</v>
      </c>
      <c r="S115">
        <v>10</v>
      </c>
      <c r="T115" s="63">
        <f t="shared" si="3"/>
        <v>215</v>
      </c>
      <c r="U115" s="63">
        <f t="shared" si="4"/>
        <v>267</v>
      </c>
      <c r="V115" s="64">
        <v>114</v>
      </c>
      <c r="X115" s="18" t="s">
        <v>3731</v>
      </c>
      <c r="Y115" s="37">
        <v>104</v>
      </c>
      <c r="Z115" s="37">
        <v>1142.96</v>
      </c>
      <c r="AA115" s="37">
        <v>10</v>
      </c>
      <c r="AB115" s="37">
        <f t="shared" si="5"/>
        <v>214</v>
      </c>
      <c r="AC115" s="37">
        <f>_xlfn.RANK.EQ(Z115,Tabela5[Summed income],0)</f>
        <v>267</v>
      </c>
      <c r="AD115" s="37">
        <v>114</v>
      </c>
      <c r="AL115" s="18" t="s">
        <v>5527</v>
      </c>
      <c r="AM115">
        <v>30</v>
      </c>
      <c r="AN115">
        <v>485</v>
      </c>
    </row>
    <row r="116" spans="1:40" x14ac:dyDescent="0.25">
      <c r="A116" s="32" t="s">
        <v>807</v>
      </c>
      <c r="B116" s="32" t="s">
        <v>6571</v>
      </c>
      <c r="C116" s="32" t="s">
        <v>12</v>
      </c>
      <c r="D116" s="32">
        <v>29.03</v>
      </c>
      <c r="E116" s="32" t="s">
        <v>6572</v>
      </c>
      <c r="F116" s="32">
        <v>2</v>
      </c>
      <c r="G116" s="32" t="s">
        <v>988</v>
      </c>
      <c r="H116" s="32">
        <v>11</v>
      </c>
      <c r="I116" s="32" t="s">
        <v>6573</v>
      </c>
      <c r="J116" s="33" t="s">
        <v>177</v>
      </c>
      <c r="K116" s="34" t="s">
        <v>7209</v>
      </c>
      <c r="L116" s="61">
        <f>Tabela33[[#This Row],[price]]*Tabela33[[#This Row],[sold]]</f>
        <v>319.33000000000004</v>
      </c>
      <c r="M116" s="62">
        <f>VLOOKUP(Tabela33[[#This Row],[brand]],Tabela5[#All],7,FALSE)</f>
        <v>30</v>
      </c>
      <c r="N116" s="62">
        <f>_xlfn.RANK.EQ(Tabela33[[#This Row],[sold]],$H$2:$H$1979)</f>
        <v>1550</v>
      </c>
      <c r="O116" s="62">
        <f>_xlfn.RANK.EQ(L116,Tabela33[income])</f>
        <v>1648</v>
      </c>
      <c r="P116" s="18" t="s">
        <v>1535</v>
      </c>
      <c r="Q116">
        <v>42</v>
      </c>
      <c r="R116">
        <v>803.04000000000008</v>
      </c>
      <c r="S116">
        <v>3</v>
      </c>
      <c r="T116" s="63">
        <f t="shared" si="3"/>
        <v>254</v>
      </c>
      <c r="U116" s="63">
        <f t="shared" si="4"/>
        <v>281</v>
      </c>
      <c r="V116" s="64">
        <v>115</v>
      </c>
      <c r="X116" s="18" t="s">
        <v>1535</v>
      </c>
      <c r="Y116" s="37">
        <v>42</v>
      </c>
      <c r="Z116" s="37">
        <v>803.04000000000008</v>
      </c>
      <c r="AA116" s="37">
        <v>3</v>
      </c>
      <c r="AB116" s="37">
        <f t="shared" si="5"/>
        <v>252</v>
      </c>
      <c r="AC116" s="37">
        <f>_xlfn.RANK.EQ(Z116,Tabela5[Summed income],0)</f>
        <v>281</v>
      </c>
      <c r="AD116" s="37">
        <v>115</v>
      </c>
      <c r="AL116" s="18" t="s">
        <v>5700</v>
      </c>
      <c r="AM116">
        <v>30</v>
      </c>
      <c r="AN116">
        <v>2</v>
      </c>
    </row>
    <row r="117" spans="1:40" x14ac:dyDescent="0.25">
      <c r="A117" s="27" t="s">
        <v>807</v>
      </c>
      <c r="B117" s="27" t="s">
        <v>1005</v>
      </c>
      <c r="C117" s="27" t="s">
        <v>12</v>
      </c>
      <c r="D117" s="27">
        <v>29.45</v>
      </c>
      <c r="E117" s="27" t="s">
        <v>1006</v>
      </c>
      <c r="F117" s="27">
        <v>10</v>
      </c>
      <c r="G117" s="27" t="s">
        <v>1007</v>
      </c>
      <c r="H117" s="27">
        <v>355</v>
      </c>
      <c r="I117" s="27" t="s">
        <v>1008</v>
      </c>
      <c r="J117" s="28" t="s">
        <v>285</v>
      </c>
      <c r="K117" s="29" t="s">
        <v>7208</v>
      </c>
      <c r="L117" s="58">
        <f>Tabela33[[#This Row],[price]]*Tabela33[[#This Row],[sold]]</f>
        <v>10454.75</v>
      </c>
      <c r="M117" s="59">
        <f>VLOOKUP(Tabela33[[#This Row],[brand]],Tabela5[#All],7,FALSE)</f>
        <v>30</v>
      </c>
      <c r="N117" s="59">
        <f>_xlfn.RANK.EQ(Tabela33[[#This Row],[sold]],$H$2:$H$1979)</f>
        <v>437</v>
      </c>
      <c r="O117" s="59">
        <f>_xlfn.RANK.EQ(L117,Tabela33[income])</f>
        <v>472</v>
      </c>
      <c r="P117" s="18" t="s">
        <v>389</v>
      </c>
      <c r="Q117">
        <v>7163</v>
      </c>
      <c r="R117">
        <v>146950.50999999995</v>
      </c>
      <c r="S117">
        <v>874</v>
      </c>
      <c r="T117" s="63">
        <f t="shared" si="3"/>
        <v>45</v>
      </c>
      <c r="U117" s="63">
        <f t="shared" si="4"/>
        <v>56</v>
      </c>
      <c r="V117" s="64">
        <v>116</v>
      </c>
      <c r="X117" s="18" t="s">
        <v>389</v>
      </c>
      <c r="Y117" s="37">
        <v>7163</v>
      </c>
      <c r="Z117" s="37">
        <v>146950.51</v>
      </c>
      <c r="AA117" s="37">
        <v>874</v>
      </c>
      <c r="AB117" s="37">
        <f t="shared" si="5"/>
        <v>44</v>
      </c>
      <c r="AC117" s="37">
        <f>_xlfn.RANK.EQ(Z117,Tabela5[Summed income],0)</f>
        <v>56</v>
      </c>
      <c r="AD117" s="37">
        <v>116</v>
      </c>
      <c r="AL117" s="18" t="s">
        <v>1005</v>
      </c>
      <c r="AM117">
        <v>30</v>
      </c>
      <c r="AN117">
        <v>355</v>
      </c>
    </row>
    <row r="118" spans="1:40" x14ac:dyDescent="0.25">
      <c r="A118" s="35" t="s">
        <v>807</v>
      </c>
      <c r="B118" s="35" t="s">
        <v>3968</v>
      </c>
      <c r="C118" s="35" t="s">
        <v>55</v>
      </c>
      <c r="D118" s="35">
        <v>29.99</v>
      </c>
      <c r="E118" s="35" t="s">
        <v>37</v>
      </c>
      <c r="F118" s="35">
        <v>5</v>
      </c>
      <c r="G118" s="35" t="s">
        <v>3969</v>
      </c>
      <c r="H118" s="35">
        <v>384</v>
      </c>
      <c r="I118" s="35" t="s">
        <v>3970</v>
      </c>
      <c r="J118" s="36" t="s">
        <v>458</v>
      </c>
      <c r="K118" s="34" t="s">
        <v>7209</v>
      </c>
      <c r="L118" s="61">
        <f>Tabela33[[#This Row],[price]]*Tabela33[[#This Row],[sold]]</f>
        <v>11516.16</v>
      </c>
      <c r="M118" s="62">
        <f>VLOOKUP(Tabela33[[#This Row],[brand]],Tabela5[#All],7,FALSE)</f>
        <v>30</v>
      </c>
      <c r="N118" s="62">
        <f>_xlfn.RANK.EQ(Tabela33[[#This Row],[sold]],$H$2:$H$1979)</f>
        <v>421</v>
      </c>
      <c r="O118" s="62">
        <f>_xlfn.RANK.EQ(L118,Tabela33[income])</f>
        <v>445</v>
      </c>
      <c r="P118" s="18" t="s">
        <v>626</v>
      </c>
      <c r="Q118">
        <v>20653</v>
      </c>
      <c r="R118">
        <v>383143.98</v>
      </c>
      <c r="S118">
        <v>275</v>
      </c>
      <c r="T118" s="63">
        <f t="shared" si="3"/>
        <v>12</v>
      </c>
      <c r="U118" s="63">
        <f t="shared" si="4"/>
        <v>26</v>
      </c>
      <c r="V118" s="64">
        <v>117</v>
      </c>
      <c r="X118" s="18" t="s">
        <v>626</v>
      </c>
      <c r="Y118" s="37">
        <v>20653</v>
      </c>
      <c r="Z118" s="37">
        <v>383143.98000000004</v>
      </c>
      <c r="AA118" s="37">
        <v>275</v>
      </c>
      <c r="AB118" s="37">
        <f t="shared" si="5"/>
        <v>12</v>
      </c>
      <c r="AC118" s="37">
        <f>_xlfn.RANK.EQ(Z118,Tabela5[Summed income],0)</f>
        <v>26</v>
      </c>
      <c r="AD118" s="37">
        <v>117</v>
      </c>
      <c r="AL118" s="18" t="s">
        <v>2509</v>
      </c>
      <c r="AM118">
        <v>30</v>
      </c>
      <c r="AN118">
        <v>79</v>
      </c>
    </row>
    <row r="119" spans="1:40" x14ac:dyDescent="0.25">
      <c r="A119" s="32" t="s">
        <v>807</v>
      </c>
      <c r="B119" s="32" t="s">
        <v>5404</v>
      </c>
      <c r="C119" s="32" t="s">
        <v>12</v>
      </c>
      <c r="D119" s="32">
        <v>29.99</v>
      </c>
      <c r="E119" s="32" t="s">
        <v>37</v>
      </c>
      <c r="F119" s="32">
        <v>3</v>
      </c>
      <c r="G119" s="32" t="s">
        <v>692</v>
      </c>
      <c r="H119" s="32">
        <v>7</v>
      </c>
      <c r="I119" s="32" t="s">
        <v>5405</v>
      </c>
      <c r="J119" s="33" t="s">
        <v>285</v>
      </c>
      <c r="K119" s="34" t="s">
        <v>7209</v>
      </c>
      <c r="L119" s="61">
        <f>Tabela33[[#This Row],[price]]*Tabela33[[#This Row],[sold]]</f>
        <v>209.92999999999998</v>
      </c>
      <c r="M119" s="62">
        <f>VLOOKUP(Tabela33[[#This Row],[brand]],Tabela5[#All],7,FALSE)</f>
        <v>30</v>
      </c>
      <c r="N119" s="62">
        <f>_xlfn.RANK.EQ(Tabela33[[#This Row],[sold]],$H$2:$H$1979)</f>
        <v>1677</v>
      </c>
      <c r="O119" s="62">
        <f>_xlfn.RANK.EQ(L119,Tabela33[income])</f>
        <v>1744</v>
      </c>
      <c r="P119" s="18" t="s">
        <v>610</v>
      </c>
      <c r="Q119">
        <v>30</v>
      </c>
      <c r="R119">
        <v>403.2</v>
      </c>
      <c r="S119">
        <v>3</v>
      </c>
      <c r="T119" s="63">
        <f t="shared" si="3"/>
        <v>270</v>
      </c>
      <c r="U119" s="63">
        <f t="shared" si="4"/>
        <v>307</v>
      </c>
      <c r="V119" s="64">
        <v>118</v>
      </c>
      <c r="X119" s="18" t="s">
        <v>610</v>
      </c>
      <c r="Y119" s="37">
        <v>30</v>
      </c>
      <c r="Z119" s="37">
        <v>403.2</v>
      </c>
      <c r="AA119" s="37">
        <v>3</v>
      </c>
      <c r="AB119" s="37">
        <f t="shared" si="5"/>
        <v>268</v>
      </c>
      <c r="AC119" s="37">
        <f>_xlfn.RANK.EQ(Z119,Tabela5[Summed income],0)</f>
        <v>307</v>
      </c>
      <c r="AD119" s="37">
        <v>118</v>
      </c>
      <c r="AL119" s="18" t="s">
        <v>5424</v>
      </c>
      <c r="AM119">
        <v>30</v>
      </c>
      <c r="AN119">
        <v>700</v>
      </c>
    </row>
    <row r="120" spans="1:40" x14ac:dyDescent="0.25">
      <c r="A120" s="32" t="s">
        <v>807</v>
      </c>
      <c r="B120" s="32" t="s">
        <v>6368</v>
      </c>
      <c r="C120" s="32" t="s">
        <v>55</v>
      </c>
      <c r="D120" s="32">
        <v>30.31</v>
      </c>
      <c r="E120" s="32" t="s">
        <v>6369</v>
      </c>
      <c r="F120" s="32">
        <v>10</v>
      </c>
      <c r="G120" s="32" t="s">
        <v>440</v>
      </c>
      <c r="H120" s="32">
        <v>17</v>
      </c>
      <c r="I120" s="32" t="s">
        <v>6370</v>
      </c>
      <c r="J120" s="33" t="s">
        <v>5986</v>
      </c>
      <c r="K120" s="34" t="s">
        <v>7209</v>
      </c>
      <c r="L120" s="61">
        <f>Tabela33[[#This Row],[price]]*Tabela33[[#This Row],[sold]]</f>
        <v>515.27</v>
      </c>
      <c r="M120" s="62">
        <f>VLOOKUP(Tabela33[[#This Row],[brand]],Tabela5[#All],7,FALSE)</f>
        <v>30</v>
      </c>
      <c r="N120" s="62">
        <f>_xlfn.RANK.EQ(Tabela33[[#This Row],[sold]],$H$2:$H$1979)</f>
        <v>1397</v>
      </c>
      <c r="O120" s="62">
        <f>_xlfn.RANK.EQ(L120,Tabela33[income])</f>
        <v>1498</v>
      </c>
      <c r="P120" s="18" t="s">
        <v>6041</v>
      </c>
      <c r="Q120">
        <v>226</v>
      </c>
      <c r="R120">
        <v>7207.14</v>
      </c>
      <c r="S120">
        <v>15</v>
      </c>
      <c r="T120" s="63">
        <f t="shared" si="3"/>
        <v>180</v>
      </c>
      <c r="U120" s="63">
        <f t="shared" si="4"/>
        <v>179</v>
      </c>
      <c r="V120" s="64">
        <v>119</v>
      </c>
      <c r="X120" s="18" t="s">
        <v>6041</v>
      </c>
      <c r="Y120" s="37">
        <v>226</v>
      </c>
      <c r="Z120" s="37">
        <v>7207.14</v>
      </c>
      <c r="AA120" s="37">
        <v>15</v>
      </c>
      <c r="AB120" s="37">
        <f t="shared" si="5"/>
        <v>179</v>
      </c>
      <c r="AC120" s="37">
        <f>_xlfn.RANK.EQ(Z120,Tabela5[Summed income],0)</f>
        <v>179</v>
      </c>
      <c r="AD120" s="37">
        <v>119</v>
      </c>
      <c r="AL120" s="18" t="s">
        <v>6827</v>
      </c>
      <c r="AM120">
        <v>30</v>
      </c>
      <c r="AN120">
        <v>1</v>
      </c>
    </row>
    <row r="121" spans="1:40" x14ac:dyDescent="0.25">
      <c r="A121" s="32" t="s">
        <v>807</v>
      </c>
      <c r="B121" s="32" t="s">
        <v>7196</v>
      </c>
      <c r="C121" s="32" t="s">
        <v>55</v>
      </c>
      <c r="D121" s="32">
        <v>30.58</v>
      </c>
      <c r="E121" s="32" t="s">
        <v>7197</v>
      </c>
      <c r="F121" s="32">
        <v>10</v>
      </c>
      <c r="G121" s="32" t="s">
        <v>3154</v>
      </c>
      <c r="H121" s="32">
        <v>31</v>
      </c>
      <c r="I121" s="32" t="s">
        <v>7198</v>
      </c>
      <c r="J121" s="33" t="s">
        <v>5986</v>
      </c>
      <c r="K121" s="34" t="s">
        <v>7209</v>
      </c>
      <c r="L121" s="61">
        <f>Tabela33[[#This Row],[price]]*Tabela33[[#This Row],[sold]]</f>
        <v>947.9799999999999</v>
      </c>
      <c r="M121" s="62">
        <f>VLOOKUP(Tabela33[[#This Row],[brand]],Tabela5[#All],7,FALSE)</f>
        <v>30</v>
      </c>
      <c r="N121" s="62">
        <f>_xlfn.RANK.EQ(Tabela33[[#This Row],[sold]],$H$2:$H$1979)</f>
        <v>1168</v>
      </c>
      <c r="O121" s="62">
        <f>_xlfn.RANK.EQ(L121,Tabela33[income])</f>
        <v>1273</v>
      </c>
      <c r="P121" s="18" t="s">
        <v>6739</v>
      </c>
      <c r="Q121">
        <v>2</v>
      </c>
      <c r="R121">
        <v>59.9</v>
      </c>
      <c r="S121">
        <v>4</v>
      </c>
      <c r="T121" s="63">
        <f t="shared" si="3"/>
        <v>352</v>
      </c>
      <c r="U121" s="63">
        <f t="shared" si="4"/>
        <v>357</v>
      </c>
      <c r="V121" s="64">
        <v>120</v>
      </c>
      <c r="X121" s="18" t="s">
        <v>6739</v>
      </c>
      <c r="Y121" s="37">
        <v>2</v>
      </c>
      <c r="Z121" s="37">
        <v>59.9</v>
      </c>
      <c r="AA121" s="37">
        <v>4</v>
      </c>
      <c r="AB121" s="37">
        <f t="shared" si="5"/>
        <v>350</v>
      </c>
      <c r="AC121" s="37">
        <f>_xlfn.RANK.EQ(Z121,Tabela5[Summed income],0)</f>
        <v>357</v>
      </c>
      <c r="AD121" s="37">
        <v>120</v>
      </c>
      <c r="AL121" s="18" t="s">
        <v>5825</v>
      </c>
      <c r="AM121">
        <v>30</v>
      </c>
      <c r="AN121">
        <v>712</v>
      </c>
    </row>
    <row r="122" spans="1:40" x14ac:dyDescent="0.25">
      <c r="A122" s="30" t="s">
        <v>807</v>
      </c>
      <c r="B122" s="30" t="s">
        <v>1541</v>
      </c>
      <c r="C122" s="30" t="s">
        <v>12</v>
      </c>
      <c r="D122" s="30">
        <v>30.9</v>
      </c>
      <c r="E122" s="30" t="s">
        <v>1542</v>
      </c>
      <c r="F122" s="30">
        <v>3</v>
      </c>
      <c r="G122" s="30" t="s">
        <v>1543</v>
      </c>
      <c r="H122" s="30">
        <v>607</v>
      </c>
      <c r="I122" s="30" t="s">
        <v>1544</v>
      </c>
      <c r="J122" s="31" t="s">
        <v>96</v>
      </c>
      <c r="K122" s="29" t="s">
        <v>7208</v>
      </c>
      <c r="L122" s="58">
        <f>Tabela33[[#This Row],[price]]*Tabela33[[#This Row],[sold]]</f>
        <v>18756.3</v>
      </c>
      <c r="M122" s="59">
        <f>VLOOKUP(Tabela33[[#This Row],[brand]],Tabela5[#All],7,FALSE)</f>
        <v>30</v>
      </c>
      <c r="N122" s="59">
        <f>_xlfn.RANK.EQ(Tabela33[[#This Row],[sold]],$H$2:$H$1979)</f>
        <v>311</v>
      </c>
      <c r="O122" s="59">
        <f>_xlfn.RANK.EQ(L122,Tabela33[income])</f>
        <v>334</v>
      </c>
      <c r="P122" s="18" t="s">
        <v>5256</v>
      </c>
      <c r="Q122">
        <v>1672</v>
      </c>
      <c r="R122">
        <v>120656.99</v>
      </c>
      <c r="S122">
        <v>25</v>
      </c>
      <c r="T122" s="63">
        <f t="shared" si="3"/>
        <v>101</v>
      </c>
      <c r="U122" s="63">
        <f t="shared" si="4"/>
        <v>67</v>
      </c>
      <c r="V122" s="64">
        <v>121</v>
      </c>
      <c r="X122" s="18" t="s">
        <v>5256</v>
      </c>
      <c r="Y122" s="37">
        <v>1672</v>
      </c>
      <c r="Z122" s="37">
        <v>120656.99</v>
      </c>
      <c r="AA122" s="37">
        <v>25</v>
      </c>
      <c r="AB122" s="37">
        <f t="shared" si="5"/>
        <v>100</v>
      </c>
      <c r="AC122" s="37">
        <f>_xlfn.RANK.EQ(Z122,Tabela5[Summed income],0)</f>
        <v>67</v>
      </c>
      <c r="AD122" s="37">
        <v>121</v>
      </c>
      <c r="AL122" s="18" t="s">
        <v>5987</v>
      </c>
      <c r="AM122">
        <v>30</v>
      </c>
      <c r="AN122">
        <v>2550</v>
      </c>
    </row>
    <row r="123" spans="1:40" x14ac:dyDescent="0.25">
      <c r="A123" s="32" t="s">
        <v>807</v>
      </c>
      <c r="B123" s="32" t="s">
        <v>4026</v>
      </c>
      <c r="C123" s="32" t="s">
        <v>55</v>
      </c>
      <c r="D123" s="32">
        <v>32.85</v>
      </c>
      <c r="E123" s="32" t="s">
        <v>4027</v>
      </c>
      <c r="F123" s="32">
        <v>10</v>
      </c>
      <c r="G123" s="32" t="s">
        <v>4028</v>
      </c>
      <c r="H123" s="32">
        <v>8385</v>
      </c>
      <c r="I123" s="32" t="s">
        <v>4029</v>
      </c>
      <c r="J123" s="33" t="s">
        <v>285</v>
      </c>
      <c r="K123" s="34" t="s">
        <v>7209</v>
      </c>
      <c r="L123" s="61">
        <f>Tabela33[[#This Row],[price]]*Tabela33[[#This Row],[sold]]</f>
        <v>275447.25</v>
      </c>
      <c r="M123" s="62">
        <f>VLOOKUP(Tabela33[[#This Row],[brand]],Tabela5[#All],7,FALSE)</f>
        <v>30</v>
      </c>
      <c r="N123" s="62">
        <f>_xlfn.RANK.EQ(Tabela33[[#This Row],[sold]],$H$2:$H$1979)</f>
        <v>23</v>
      </c>
      <c r="O123" s="62">
        <f>_xlfn.RANK.EQ(L123,Tabela33[income])</f>
        <v>21</v>
      </c>
      <c r="P123" s="18" t="s">
        <v>6515</v>
      </c>
      <c r="Q123">
        <v>169</v>
      </c>
      <c r="R123">
        <v>6197.2300000000005</v>
      </c>
      <c r="S123">
        <v>10</v>
      </c>
      <c r="T123" s="63">
        <f t="shared" si="3"/>
        <v>193</v>
      </c>
      <c r="U123" s="63">
        <f t="shared" si="4"/>
        <v>188</v>
      </c>
      <c r="V123" s="64">
        <v>122</v>
      </c>
      <c r="X123" s="18" t="s">
        <v>6515</v>
      </c>
      <c r="Y123" s="37">
        <v>169</v>
      </c>
      <c r="Z123" s="37">
        <v>6197.2300000000005</v>
      </c>
      <c r="AA123" s="37">
        <v>10</v>
      </c>
      <c r="AB123" s="37">
        <f t="shared" si="5"/>
        <v>192</v>
      </c>
      <c r="AC123" s="37">
        <f>_xlfn.RANK.EQ(Z123,Tabela5[Summed income],0)</f>
        <v>188</v>
      </c>
      <c r="AD123" s="37">
        <v>122</v>
      </c>
      <c r="AL123" s="18" t="s">
        <v>5084</v>
      </c>
      <c r="AM123">
        <v>30</v>
      </c>
      <c r="AN123">
        <v>4</v>
      </c>
    </row>
    <row r="124" spans="1:40" x14ac:dyDescent="0.25">
      <c r="A124" s="35" t="s">
        <v>807</v>
      </c>
      <c r="B124" s="35" t="s">
        <v>5700</v>
      </c>
      <c r="C124" s="35" t="s">
        <v>12</v>
      </c>
      <c r="D124" s="35">
        <v>33.99</v>
      </c>
      <c r="E124" s="35" t="s">
        <v>568</v>
      </c>
      <c r="F124" s="35">
        <v>22</v>
      </c>
      <c r="G124" s="35" t="s">
        <v>5701</v>
      </c>
      <c r="H124" s="35">
        <v>2</v>
      </c>
      <c r="I124" s="35" t="s">
        <v>5702</v>
      </c>
      <c r="J124" s="36" t="s">
        <v>318</v>
      </c>
      <c r="K124" s="34" t="s">
        <v>7209</v>
      </c>
      <c r="L124" s="61">
        <f>Tabela33[[#This Row],[price]]*Tabela33[[#This Row],[sold]]</f>
        <v>67.98</v>
      </c>
      <c r="M124" s="62">
        <f>VLOOKUP(Tabela33[[#This Row],[brand]],Tabela5[#All],7,FALSE)</f>
        <v>30</v>
      </c>
      <c r="N124" s="62">
        <f>_xlfn.RANK.EQ(Tabela33[[#This Row],[sold]],$H$2:$H$1979)</f>
        <v>1890</v>
      </c>
      <c r="O124" s="62">
        <f>_xlfn.RANK.EQ(L124,Tabela33[income])</f>
        <v>1924</v>
      </c>
      <c r="P124" s="18" t="s">
        <v>1110</v>
      </c>
      <c r="Q124">
        <v>1230</v>
      </c>
      <c r="R124">
        <v>36550.539999999994</v>
      </c>
      <c r="S124">
        <v>54</v>
      </c>
      <c r="T124" s="63">
        <f t="shared" si="3"/>
        <v>114</v>
      </c>
      <c r="U124" s="63">
        <f t="shared" si="4"/>
        <v>106</v>
      </c>
      <c r="V124" s="64">
        <v>123</v>
      </c>
      <c r="X124" s="18" t="s">
        <v>1110</v>
      </c>
      <c r="Y124" s="37">
        <v>1230</v>
      </c>
      <c r="Z124" s="37">
        <v>36550.539999999994</v>
      </c>
      <c r="AA124" s="37">
        <v>54</v>
      </c>
      <c r="AB124" s="37">
        <f t="shared" si="5"/>
        <v>113</v>
      </c>
      <c r="AC124" s="37">
        <f>_xlfn.RANK.EQ(Z124,Tabela5[Summed income],0)</f>
        <v>106</v>
      </c>
      <c r="AD124" s="37">
        <v>123</v>
      </c>
      <c r="AL124" s="18" t="s">
        <v>7196</v>
      </c>
      <c r="AM124">
        <v>30</v>
      </c>
      <c r="AN124">
        <v>31</v>
      </c>
    </row>
    <row r="125" spans="1:40" x14ac:dyDescent="0.25">
      <c r="A125" s="32" t="s">
        <v>807</v>
      </c>
      <c r="B125" s="32" t="s">
        <v>4061</v>
      </c>
      <c r="C125" s="32" t="s">
        <v>12</v>
      </c>
      <c r="D125" s="32">
        <v>34.840000000000003</v>
      </c>
      <c r="E125" s="32" t="s">
        <v>4062</v>
      </c>
      <c r="F125" s="32"/>
      <c r="G125" s="32" t="s">
        <v>4063</v>
      </c>
      <c r="H125" s="32">
        <v>4460</v>
      </c>
      <c r="I125" s="32" t="s">
        <v>4064</v>
      </c>
      <c r="J125" s="33" t="s">
        <v>177</v>
      </c>
      <c r="K125" s="34" t="s">
        <v>7209</v>
      </c>
      <c r="L125" s="61">
        <f>Tabela33[[#This Row],[price]]*Tabela33[[#This Row],[sold]]</f>
        <v>155386.40000000002</v>
      </c>
      <c r="M125" s="62">
        <f>VLOOKUP(Tabela33[[#This Row],[brand]],Tabela5[#All],7,FALSE)</f>
        <v>30</v>
      </c>
      <c r="N125" s="62">
        <f>_xlfn.RANK.EQ(Tabela33[[#This Row],[sold]],$H$2:$H$1979)</f>
        <v>69</v>
      </c>
      <c r="O125" s="62">
        <f>_xlfn.RANK.EQ(L125,Tabela33[income])</f>
        <v>50</v>
      </c>
      <c r="P125" s="18" t="s">
        <v>1067</v>
      </c>
      <c r="Q125">
        <v>155</v>
      </c>
      <c r="R125">
        <v>5002.1399999999994</v>
      </c>
      <c r="S125">
        <v>20</v>
      </c>
      <c r="T125" s="63">
        <f t="shared" si="3"/>
        <v>198</v>
      </c>
      <c r="U125" s="63">
        <f t="shared" si="4"/>
        <v>196</v>
      </c>
      <c r="V125" s="64">
        <v>124</v>
      </c>
      <c r="X125" s="18" t="s">
        <v>1067</v>
      </c>
      <c r="Y125" s="37">
        <v>155</v>
      </c>
      <c r="Z125" s="37">
        <v>5002.1399999999994</v>
      </c>
      <c r="AA125" s="37">
        <v>20</v>
      </c>
      <c r="AB125" s="37">
        <f t="shared" si="5"/>
        <v>197</v>
      </c>
      <c r="AC125" s="37">
        <f>_xlfn.RANK.EQ(Z125,Tabela5[Summed income],0)</f>
        <v>196</v>
      </c>
      <c r="AD125" s="37">
        <v>124</v>
      </c>
      <c r="AL125" s="18" t="s">
        <v>5716</v>
      </c>
      <c r="AM125">
        <v>30</v>
      </c>
      <c r="AN125">
        <v>61</v>
      </c>
    </row>
    <row r="126" spans="1:40" x14ac:dyDescent="0.25">
      <c r="A126" s="30" t="s">
        <v>807</v>
      </c>
      <c r="B126" s="30" t="s">
        <v>808</v>
      </c>
      <c r="C126" s="30" t="s">
        <v>363</v>
      </c>
      <c r="D126" s="30">
        <v>36.590000000000003</v>
      </c>
      <c r="E126" s="30" t="s">
        <v>809</v>
      </c>
      <c r="F126" s="30">
        <v>175</v>
      </c>
      <c r="G126" s="30" t="s">
        <v>810</v>
      </c>
      <c r="H126" s="30">
        <v>931</v>
      </c>
      <c r="I126" s="30" t="s">
        <v>811</v>
      </c>
      <c r="J126" s="31" t="s">
        <v>230</v>
      </c>
      <c r="K126" s="29" t="s">
        <v>7208</v>
      </c>
      <c r="L126" s="58">
        <f>Tabela33[[#This Row],[price]]*Tabela33[[#This Row],[sold]]</f>
        <v>34065.29</v>
      </c>
      <c r="M126" s="59">
        <f>VLOOKUP(Tabela33[[#This Row],[brand]],Tabela5[#All],7,FALSE)</f>
        <v>30</v>
      </c>
      <c r="N126" s="59">
        <f>_xlfn.RANK.EQ(Tabela33[[#This Row],[sold]],$H$2:$H$1979)</f>
        <v>244</v>
      </c>
      <c r="O126" s="59">
        <f>_xlfn.RANK.EQ(L126,Tabela33[income])</f>
        <v>237</v>
      </c>
      <c r="P126" s="18" t="s">
        <v>438</v>
      </c>
      <c r="Q126">
        <v>8174</v>
      </c>
      <c r="R126">
        <v>285436.14000000007</v>
      </c>
      <c r="S126">
        <v>484</v>
      </c>
      <c r="T126" s="63">
        <f t="shared" si="3"/>
        <v>38</v>
      </c>
      <c r="U126" s="63">
        <f t="shared" si="4"/>
        <v>33</v>
      </c>
      <c r="V126" s="64">
        <v>125</v>
      </c>
      <c r="X126" s="18" t="s">
        <v>438</v>
      </c>
      <c r="Y126" s="37">
        <v>8174</v>
      </c>
      <c r="Z126" s="37">
        <v>285436.14</v>
      </c>
      <c r="AA126" s="37">
        <v>484</v>
      </c>
      <c r="AB126" s="37">
        <f t="shared" si="5"/>
        <v>37</v>
      </c>
      <c r="AC126" s="37">
        <f>_xlfn.RANK.EQ(Z126,Tabela5[Summed income],0)</f>
        <v>33</v>
      </c>
      <c r="AD126" s="37">
        <v>125</v>
      </c>
      <c r="AL126" s="18" t="s">
        <v>6368</v>
      </c>
      <c r="AM126">
        <v>30</v>
      </c>
      <c r="AN126">
        <v>17</v>
      </c>
    </row>
    <row r="127" spans="1:40" x14ac:dyDescent="0.25">
      <c r="A127" s="32" t="s">
        <v>807</v>
      </c>
      <c r="B127" s="32" t="s">
        <v>5383</v>
      </c>
      <c r="C127" s="32" t="s">
        <v>363</v>
      </c>
      <c r="D127" s="32">
        <v>36.950000000000003</v>
      </c>
      <c r="E127" s="32" t="s">
        <v>5384</v>
      </c>
      <c r="F127" s="32">
        <v>36</v>
      </c>
      <c r="G127" s="32" t="s">
        <v>5385</v>
      </c>
      <c r="H127" s="32">
        <v>109</v>
      </c>
      <c r="I127" s="32" t="s">
        <v>5386</v>
      </c>
      <c r="J127" s="33" t="s">
        <v>230</v>
      </c>
      <c r="K127" s="34" t="s">
        <v>7209</v>
      </c>
      <c r="L127" s="61">
        <f>Tabela33[[#This Row],[price]]*Tabela33[[#This Row],[sold]]</f>
        <v>4027.55</v>
      </c>
      <c r="M127" s="62">
        <f>VLOOKUP(Tabela33[[#This Row],[brand]],Tabela5[#All],7,FALSE)</f>
        <v>30</v>
      </c>
      <c r="N127" s="62">
        <f>_xlfn.RANK.EQ(Tabela33[[#This Row],[sold]],$H$2:$H$1979)</f>
        <v>767</v>
      </c>
      <c r="O127" s="62">
        <f>_xlfn.RANK.EQ(L127,Tabela33[income])</f>
        <v>743</v>
      </c>
      <c r="P127" s="18" t="s">
        <v>719</v>
      </c>
      <c r="Q127">
        <v>5662</v>
      </c>
      <c r="R127">
        <v>105458.29000000001</v>
      </c>
      <c r="S127">
        <v>23</v>
      </c>
      <c r="T127" s="63">
        <f t="shared" si="3"/>
        <v>50</v>
      </c>
      <c r="U127" s="63">
        <f t="shared" si="4"/>
        <v>75</v>
      </c>
      <c r="V127" s="64">
        <v>126</v>
      </c>
      <c r="X127" s="18" t="s">
        <v>719</v>
      </c>
      <c r="Y127" s="37">
        <v>5662</v>
      </c>
      <c r="Z127" s="37">
        <v>105458.29000000001</v>
      </c>
      <c r="AA127" s="37">
        <v>23</v>
      </c>
      <c r="AB127" s="37">
        <f t="shared" si="5"/>
        <v>49</v>
      </c>
      <c r="AC127" s="37">
        <f>_xlfn.RANK.EQ(Z127,Tabela5[Summed income],0)</f>
        <v>75</v>
      </c>
      <c r="AD127" s="37">
        <v>126</v>
      </c>
      <c r="AL127" s="18" t="s">
        <v>808</v>
      </c>
      <c r="AM127">
        <v>30</v>
      </c>
      <c r="AN127">
        <v>931</v>
      </c>
    </row>
    <row r="128" spans="1:40" x14ac:dyDescent="0.25">
      <c r="A128" s="35" t="s">
        <v>807</v>
      </c>
      <c r="B128" s="35" t="s">
        <v>6489</v>
      </c>
      <c r="C128" s="35" t="s">
        <v>363</v>
      </c>
      <c r="D128" s="35">
        <v>36.950000000000003</v>
      </c>
      <c r="E128" s="35" t="s">
        <v>5384</v>
      </c>
      <c r="F128" s="35">
        <v>19</v>
      </c>
      <c r="G128" s="35" t="s">
        <v>6490</v>
      </c>
      <c r="H128" s="35">
        <v>120</v>
      </c>
      <c r="I128" s="35" t="s">
        <v>6491</v>
      </c>
      <c r="J128" s="36" t="s">
        <v>230</v>
      </c>
      <c r="K128" s="34" t="s">
        <v>7209</v>
      </c>
      <c r="L128" s="61">
        <f>Tabela33[[#This Row],[price]]*Tabela33[[#This Row],[sold]]</f>
        <v>4434</v>
      </c>
      <c r="M128" s="62">
        <f>VLOOKUP(Tabela33[[#This Row],[brand]],Tabela5[#All],7,FALSE)</f>
        <v>30</v>
      </c>
      <c r="N128" s="62">
        <f>_xlfn.RANK.EQ(Tabela33[[#This Row],[sold]],$H$2:$H$1979)</f>
        <v>729</v>
      </c>
      <c r="O128" s="62">
        <f>_xlfn.RANK.EQ(L128,Tabela33[income])</f>
        <v>708</v>
      </c>
      <c r="P128" s="18" t="s">
        <v>167</v>
      </c>
      <c r="Q128">
        <v>29</v>
      </c>
      <c r="R128">
        <v>2899.71</v>
      </c>
      <c r="S128">
        <v>4</v>
      </c>
      <c r="T128" s="63">
        <f t="shared" si="3"/>
        <v>272</v>
      </c>
      <c r="U128" s="63">
        <f t="shared" si="4"/>
        <v>220</v>
      </c>
      <c r="V128" s="64">
        <v>127</v>
      </c>
      <c r="X128" s="18" t="s">
        <v>167</v>
      </c>
      <c r="Y128" s="37">
        <v>29</v>
      </c>
      <c r="Z128" s="37">
        <v>2899.71</v>
      </c>
      <c r="AA128" s="37">
        <v>4</v>
      </c>
      <c r="AB128" s="37">
        <f t="shared" si="5"/>
        <v>270</v>
      </c>
      <c r="AC128" s="37">
        <f>_xlfn.RANK.EQ(Z128,Tabela5[Summed income],0)</f>
        <v>220</v>
      </c>
      <c r="AD128" s="37">
        <v>127</v>
      </c>
      <c r="AL128" s="18" t="s">
        <v>4061</v>
      </c>
      <c r="AM128">
        <v>30</v>
      </c>
      <c r="AN128">
        <v>4460</v>
      </c>
    </row>
    <row r="129" spans="1:40" x14ac:dyDescent="0.25">
      <c r="A129" s="35" t="s">
        <v>807</v>
      </c>
      <c r="B129" s="35" t="s">
        <v>5084</v>
      </c>
      <c r="C129" s="35" t="s">
        <v>12</v>
      </c>
      <c r="D129" s="35">
        <v>38.97</v>
      </c>
      <c r="E129" s="35" t="s">
        <v>5085</v>
      </c>
      <c r="F129" s="35">
        <v>10</v>
      </c>
      <c r="G129" s="35" t="s">
        <v>235</v>
      </c>
      <c r="H129" s="35">
        <v>4</v>
      </c>
      <c r="I129" s="35" t="s">
        <v>39</v>
      </c>
      <c r="J129" s="36" t="s">
        <v>1168</v>
      </c>
      <c r="K129" s="34" t="s">
        <v>7209</v>
      </c>
      <c r="L129" s="61">
        <f>Tabela33[[#This Row],[price]]*Tabela33[[#This Row],[sold]]</f>
        <v>155.88</v>
      </c>
      <c r="M129" s="62">
        <f>VLOOKUP(Tabela33[[#This Row],[brand]],Tabela5[#All],7,FALSE)</f>
        <v>30</v>
      </c>
      <c r="N129" s="62">
        <f>_xlfn.RANK.EQ(Tabela33[[#This Row],[sold]],$H$2:$H$1979)</f>
        <v>1795</v>
      </c>
      <c r="O129" s="62">
        <f>_xlfn.RANK.EQ(L129,Tabela33[income])</f>
        <v>1807</v>
      </c>
      <c r="P129" s="18" t="s">
        <v>7072</v>
      </c>
      <c r="Q129">
        <v>14</v>
      </c>
      <c r="R129">
        <v>419.72</v>
      </c>
      <c r="S129">
        <v>7</v>
      </c>
      <c r="T129" s="63">
        <f t="shared" si="3"/>
        <v>299</v>
      </c>
      <c r="U129" s="63">
        <f t="shared" si="4"/>
        <v>306</v>
      </c>
      <c r="V129" s="64">
        <v>128</v>
      </c>
      <c r="X129" s="18" t="s">
        <v>7072</v>
      </c>
      <c r="Y129" s="37">
        <v>14</v>
      </c>
      <c r="Z129" s="37">
        <v>419.72</v>
      </c>
      <c r="AA129" s="37">
        <v>7</v>
      </c>
      <c r="AB129" s="37">
        <f t="shared" si="5"/>
        <v>297</v>
      </c>
      <c r="AC129" s="37">
        <f>_xlfn.RANK.EQ(Z129,Tabela5[Summed income],0)</f>
        <v>306</v>
      </c>
      <c r="AD129" s="37">
        <v>128</v>
      </c>
      <c r="AL129" s="18" t="s">
        <v>3968</v>
      </c>
      <c r="AM129">
        <v>30</v>
      </c>
      <c r="AN129">
        <v>384</v>
      </c>
    </row>
    <row r="130" spans="1:40" x14ac:dyDescent="0.25">
      <c r="A130" s="35" t="s">
        <v>807</v>
      </c>
      <c r="B130" s="35" t="s">
        <v>4073</v>
      </c>
      <c r="C130" s="35" t="s">
        <v>12</v>
      </c>
      <c r="D130" s="35">
        <v>39</v>
      </c>
      <c r="E130" s="35" t="s">
        <v>4074</v>
      </c>
      <c r="F130" s="35">
        <v>3</v>
      </c>
      <c r="G130" s="35" t="s">
        <v>4075</v>
      </c>
      <c r="H130" s="35">
        <v>24</v>
      </c>
      <c r="I130" s="35" t="s">
        <v>4076</v>
      </c>
      <c r="J130" s="36" t="s">
        <v>661</v>
      </c>
      <c r="K130" s="34" t="s">
        <v>7209</v>
      </c>
      <c r="L130" s="61">
        <f>Tabela33[[#This Row],[price]]*Tabela33[[#This Row],[sold]]</f>
        <v>936</v>
      </c>
      <c r="M130" s="62">
        <f>VLOOKUP(Tabela33[[#This Row],[brand]],Tabela5[#All],7,FALSE)</f>
        <v>30</v>
      </c>
      <c r="N130" s="62">
        <f>_xlfn.RANK.EQ(Tabela33[[#This Row],[sold]],$H$2:$H$1979)</f>
        <v>1266</v>
      </c>
      <c r="O130" s="62">
        <f>_xlfn.RANK.EQ(L130,Tabela33[income])</f>
        <v>1281</v>
      </c>
      <c r="P130" s="18" t="s">
        <v>6345</v>
      </c>
      <c r="Q130">
        <v>119</v>
      </c>
      <c r="R130">
        <v>1749.3</v>
      </c>
      <c r="S130">
        <v>10</v>
      </c>
      <c r="T130" s="63">
        <f t="shared" ref="T130:T193" si="6">_xlfn.RANK.EQ(Q130,$Q$2:$Q$373,0)</f>
        <v>211</v>
      </c>
      <c r="U130" s="63">
        <f t="shared" ref="U130:U193" si="7">_xlfn.RANK.EQ(R130,$R$2:$R$373,0)</f>
        <v>239</v>
      </c>
      <c r="V130" s="64">
        <v>129</v>
      </c>
      <c r="X130" s="18" t="s">
        <v>6345</v>
      </c>
      <c r="Y130" s="37">
        <v>119</v>
      </c>
      <c r="Z130" s="37">
        <v>1749.3</v>
      </c>
      <c r="AA130" s="37">
        <v>10</v>
      </c>
      <c r="AB130" s="37">
        <f t="shared" ref="AB130:AB193" si="8">_xlfn.RANK.EQ(Y130,$Q$2:$Q$371,0)</f>
        <v>210</v>
      </c>
      <c r="AC130" s="37">
        <f>_xlfn.RANK.EQ(Z130,Tabela5[Summed income],0)</f>
        <v>239</v>
      </c>
      <c r="AD130" s="37">
        <v>129</v>
      </c>
      <c r="AL130" s="18" t="s">
        <v>4048</v>
      </c>
      <c r="AM130">
        <v>30</v>
      </c>
      <c r="AN130">
        <v>276</v>
      </c>
    </row>
    <row r="131" spans="1:40" x14ac:dyDescent="0.25">
      <c r="A131" s="27" t="s">
        <v>807</v>
      </c>
      <c r="B131" s="27" t="s">
        <v>2818</v>
      </c>
      <c r="C131" s="27" t="s">
        <v>12</v>
      </c>
      <c r="D131" s="27">
        <v>39.450000000000003</v>
      </c>
      <c r="E131" s="27" t="s">
        <v>2819</v>
      </c>
      <c r="F131" s="27">
        <v>10</v>
      </c>
      <c r="G131" s="27" t="s">
        <v>2820</v>
      </c>
      <c r="H131" s="27">
        <v>183</v>
      </c>
      <c r="I131" s="27" t="s">
        <v>2821</v>
      </c>
      <c r="J131" s="28" t="s">
        <v>285</v>
      </c>
      <c r="K131" s="29" t="s">
        <v>7208</v>
      </c>
      <c r="L131" s="58">
        <f>Tabela33[[#This Row],[price]]*Tabela33[[#This Row],[sold]]</f>
        <v>7219.35</v>
      </c>
      <c r="M131" s="59">
        <f>VLOOKUP(Tabela33[[#This Row],[brand]],Tabela5[#All],7,FALSE)</f>
        <v>30</v>
      </c>
      <c r="N131" s="59">
        <f>_xlfn.RANK.EQ(Tabela33[[#This Row],[sold]],$H$2:$H$1979)</f>
        <v>597</v>
      </c>
      <c r="O131" s="59">
        <f>_xlfn.RANK.EQ(L131,Tabela33[income])</f>
        <v>580</v>
      </c>
      <c r="P131" s="18" t="s">
        <v>3705</v>
      </c>
      <c r="Q131">
        <v>14</v>
      </c>
      <c r="R131">
        <v>573.86</v>
      </c>
      <c r="S131">
        <v>10</v>
      </c>
      <c r="T131" s="63">
        <f t="shared" si="6"/>
        <v>299</v>
      </c>
      <c r="U131" s="63">
        <f t="shared" si="7"/>
        <v>290</v>
      </c>
      <c r="V131" s="64">
        <v>130</v>
      </c>
      <c r="X131" s="18" t="s">
        <v>3705</v>
      </c>
      <c r="Y131" s="37">
        <v>14</v>
      </c>
      <c r="Z131" s="37">
        <v>573.86</v>
      </c>
      <c r="AA131" s="37">
        <v>10</v>
      </c>
      <c r="AB131" s="37">
        <f t="shared" si="8"/>
        <v>297</v>
      </c>
      <c r="AC131" s="37">
        <f>_xlfn.RANK.EQ(Z131,Tabela5[Summed income],0)</f>
        <v>290</v>
      </c>
      <c r="AD131" s="37">
        <v>130</v>
      </c>
      <c r="AL131" s="18" t="s">
        <v>2834</v>
      </c>
      <c r="AM131">
        <v>30</v>
      </c>
      <c r="AN131">
        <v>290</v>
      </c>
    </row>
    <row r="132" spans="1:40" x14ac:dyDescent="0.25">
      <c r="A132" s="32" t="s">
        <v>807</v>
      </c>
      <c r="B132" s="32" t="s">
        <v>4462</v>
      </c>
      <c r="C132" s="32" t="s">
        <v>12</v>
      </c>
      <c r="D132" s="32">
        <v>39.99</v>
      </c>
      <c r="E132" s="32" t="s">
        <v>315</v>
      </c>
      <c r="F132" s="32">
        <v>3</v>
      </c>
      <c r="G132" s="32" t="s">
        <v>4463</v>
      </c>
      <c r="H132" s="32">
        <v>76</v>
      </c>
      <c r="I132" s="32" t="s">
        <v>4464</v>
      </c>
      <c r="J132" s="33" t="s">
        <v>422</v>
      </c>
      <c r="K132" s="34" t="s">
        <v>7209</v>
      </c>
      <c r="L132" s="61">
        <f>Tabela33[[#This Row],[price]]*Tabela33[[#This Row],[sold]]</f>
        <v>3039.2400000000002</v>
      </c>
      <c r="M132" s="62">
        <f>VLOOKUP(Tabela33[[#This Row],[brand]],Tabela5[#All],7,FALSE)</f>
        <v>30</v>
      </c>
      <c r="N132" s="62">
        <f>_xlfn.RANK.EQ(Tabela33[[#This Row],[sold]],$H$2:$H$1979)</f>
        <v>862</v>
      </c>
      <c r="O132" s="62">
        <f>_xlfn.RANK.EQ(L132,Tabela33[income])</f>
        <v>825</v>
      </c>
      <c r="P132" s="18" t="s">
        <v>1555</v>
      </c>
      <c r="Q132">
        <v>2</v>
      </c>
      <c r="R132">
        <v>96</v>
      </c>
      <c r="S132">
        <v>8</v>
      </c>
      <c r="T132" s="63">
        <f t="shared" si="6"/>
        <v>352</v>
      </c>
      <c r="U132" s="63">
        <f t="shared" si="7"/>
        <v>348</v>
      </c>
      <c r="V132" s="64">
        <v>131</v>
      </c>
      <c r="X132" s="18" t="s">
        <v>1555</v>
      </c>
      <c r="Y132" s="37">
        <v>2</v>
      </c>
      <c r="Z132" s="37">
        <v>96</v>
      </c>
      <c r="AA132" s="37">
        <v>8</v>
      </c>
      <c r="AB132" s="37">
        <f t="shared" si="8"/>
        <v>350</v>
      </c>
      <c r="AC132" s="37">
        <f>_xlfn.RANK.EQ(Z132,Tabela5[Summed income],0)</f>
        <v>348</v>
      </c>
      <c r="AD132" s="37">
        <v>131</v>
      </c>
      <c r="AL132" s="18" t="s">
        <v>7046</v>
      </c>
      <c r="AM132">
        <v>30</v>
      </c>
      <c r="AN132">
        <v>415</v>
      </c>
    </row>
    <row r="133" spans="1:40" x14ac:dyDescent="0.25">
      <c r="A133" s="32" t="s">
        <v>807</v>
      </c>
      <c r="B133" s="32" t="s">
        <v>4048</v>
      </c>
      <c r="C133" s="32" t="s">
        <v>12</v>
      </c>
      <c r="D133" s="32">
        <v>39.99</v>
      </c>
      <c r="E133" s="32" t="s">
        <v>73</v>
      </c>
      <c r="F133" s="32">
        <v>8</v>
      </c>
      <c r="G133" s="32" t="s">
        <v>4049</v>
      </c>
      <c r="H133" s="32">
        <v>276</v>
      </c>
      <c r="I133" s="32" t="s">
        <v>4050</v>
      </c>
      <c r="J133" s="33" t="s">
        <v>1571</v>
      </c>
      <c r="K133" s="34" t="s">
        <v>7209</v>
      </c>
      <c r="L133" s="61">
        <f>Tabela33[[#This Row],[price]]*Tabela33[[#This Row],[sold]]</f>
        <v>11037.24</v>
      </c>
      <c r="M133" s="62">
        <f>VLOOKUP(Tabela33[[#This Row],[brand]],Tabela5[#All],7,FALSE)</f>
        <v>30</v>
      </c>
      <c r="N133" s="62">
        <f>_xlfn.RANK.EQ(Tabela33[[#This Row],[sold]],$H$2:$H$1979)</f>
        <v>498</v>
      </c>
      <c r="O133" s="62">
        <f>_xlfn.RANK.EQ(L133,Tabela33[income])</f>
        <v>454</v>
      </c>
      <c r="P133" s="18" t="s">
        <v>5564</v>
      </c>
      <c r="Q133">
        <v>16</v>
      </c>
      <c r="R133">
        <v>269.60000000000002</v>
      </c>
      <c r="S133">
        <v>4</v>
      </c>
      <c r="T133" s="63">
        <f t="shared" si="6"/>
        <v>297</v>
      </c>
      <c r="U133" s="63">
        <f t="shared" si="7"/>
        <v>324</v>
      </c>
      <c r="V133" s="64">
        <v>132</v>
      </c>
      <c r="X133" s="18" t="s">
        <v>5564</v>
      </c>
      <c r="Y133" s="37">
        <v>16</v>
      </c>
      <c r="Z133" s="37">
        <v>269.60000000000002</v>
      </c>
      <c r="AA133" s="37">
        <v>4</v>
      </c>
      <c r="AB133" s="37">
        <f t="shared" si="8"/>
        <v>295</v>
      </c>
      <c r="AC133" s="37">
        <f>_xlfn.RANK.EQ(Z133,Tabela5[Summed income],0)</f>
        <v>324</v>
      </c>
      <c r="AD133" s="37">
        <v>132</v>
      </c>
      <c r="AL133" s="18" t="s">
        <v>6263</v>
      </c>
      <c r="AM133">
        <v>30</v>
      </c>
      <c r="AN133">
        <v>501</v>
      </c>
    </row>
    <row r="134" spans="1:40" x14ac:dyDescent="0.25">
      <c r="A134" s="32" t="s">
        <v>807</v>
      </c>
      <c r="B134" s="32" t="s">
        <v>7010</v>
      </c>
      <c r="C134" s="32" t="s">
        <v>12</v>
      </c>
      <c r="D134" s="32">
        <v>41</v>
      </c>
      <c r="E134" s="32" t="s">
        <v>7011</v>
      </c>
      <c r="F134" s="32">
        <v>8</v>
      </c>
      <c r="G134" s="32" t="s">
        <v>7012</v>
      </c>
      <c r="H134" s="32">
        <v>397</v>
      </c>
      <c r="I134" s="32" t="s">
        <v>7013</v>
      </c>
      <c r="J134" s="33" t="s">
        <v>3462</v>
      </c>
      <c r="K134" s="34" t="s">
        <v>7209</v>
      </c>
      <c r="L134" s="61">
        <f>Tabela33[[#This Row],[price]]*Tabela33[[#This Row],[sold]]</f>
        <v>16277</v>
      </c>
      <c r="M134" s="62">
        <f>VLOOKUP(Tabela33[[#This Row],[brand]],Tabela5[#All],7,FALSE)</f>
        <v>30</v>
      </c>
      <c r="N134" s="62">
        <f>_xlfn.RANK.EQ(Tabela33[[#This Row],[sold]],$H$2:$H$1979)</f>
        <v>414</v>
      </c>
      <c r="O134" s="62">
        <f>_xlfn.RANK.EQ(L134,Tabela33[income])</f>
        <v>360</v>
      </c>
      <c r="P134" s="18" t="s">
        <v>6822</v>
      </c>
      <c r="Q134">
        <v>5</v>
      </c>
      <c r="R134">
        <v>899.95</v>
      </c>
      <c r="S134">
        <v>5</v>
      </c>
      <c r="T134" s="63">
        <f t="shared" si="6"/>
        <v>332</v>
      </c>
      <c r="U134" s="63">
        <f t="shared" si="7"/>
        <v>276</v>
      </c>
      <c r="V134" s="64">
        <v>133</v>
      </c>
      <c r="X134" s="18" t="s">
        <v>6822</v>
      </c>
      <c r="Y134" s="37">
        <v>5</v>
      </c>
      <c r="Z134" s="37">
        <v>899.95</v>
      </c>
      <c r="AA134" s="37">
        <v>5</v>
      </c>
      <c r="AB134" s="37">
        <f t="shared" si="8"/>
        <v>330</v>
      </c>
      <c r="AC134" s="37">
        <f>_xlfn.RANK.EQ(Z134,Tabela5[Summed income],0)</f>
        <v>276</v>
      </c>
      <c r="AD134" s="37">
        <v>133</v>
      </c>
      <c r="AL134" s="18" t="s">
        <v>5540</v>
      </c>
      <c r="AM134">
        <v>30</v>
      </c>
      <c r="AN134">
        <v>150</v>
      </c>
    </row>
    <row r="135" spans="1:40" x14ac:dyDescent="0.25">
      <c r="A135" s="35" t="s">
        <v>807</v>
      </c>
      <c r="B135" s="35" t="s">
        <v>5015</v>
      </c>
      <c r="C135" s="35" t="s">
        <v>12</v>
      </c>
      <c r="D135" s="35">
        <v>43.45</v>
      </c>
      <c r="E135" s="35" t="s">
        <v>5016</v>
      </c>
      <c r="F135" s="35">
        <v>10</v>
      </c>
      <c r="G135" s="35" t="s">
        <v>5017</v>
      </c>
      <c r="H135" s="35">
        <v>955</v>
      </c>
      <c r="I135" s="35" t="s">
        <v>5018</v>
      </c>
      <c r="J135" s="36" t="s">
        <v>285</v>
      </c>
      <c r="K135" s="34" t="s">
        <v>7209</v>
      </c>
      <c r="L135" s="61">
        <f>Tabela33[[#This Row],[price]]*Tabela33[[#This Row],[sold]]</f>
        <v>41494.75</v>
      </c>
      <c r="M135" s="62">
        <f>VLOOKUP(Tabela33[[#This Row],[brand]],Tabela5[#All],7,FALSE)</f>
        <v>30</v>
      </c>
      <c r="N135" s="62">
        <f>_xlfn.RANK.EQ(Tabela33[[#This Row],[sold]],$H$2:$H$1979)</f>
        <v>241</v>
      </c>
      <c r="O135" s="62">
        <f>_xlfn.RANK.EQ(L135,Tabela33[income])</f>
        <v>196</v>
      </c>
      <c r="P135" s="18" t="s">
        <v>1664</v>
      </c>
      <c r="Q135">
        <v>14</v>
      </c>
      <c r="R135">
        <v>829.86</v>
      </c>
      <c r="S135">
        <v>20</v>
      </c>
      <c r="T135" s="63">
        <f t="shared" si="6"/>
        <v>299</v>
      </c>
      <c r="U135" s="63">
        <f t="shared" si="7"/>
        <v>280</v>
      </c>
      <c r="V135" s="64">
        <v>134</v>
      </c>
      <c r="X135" s="18" t="s">
        <v>1664</v>
      </c>
      <c r="Y135" s="37">
        <v>14</v>
      </c>
      <c r="Z135" s="37">
        <v>829.86</v>
      </c>
      <c r="AA135" s="37">
        <v>20</v>
      </c>
      <c r="AB135" s="37">
        <f t="shared" si="8"/>
        <v>297</v>
      </c>
      <c r="AC135" s="37">
        <f>_xlfn.RANK.EQ(Z135,Tabela5[Summed income],0)</f>
        <v>280</v>
      </c>
      <c r="AD135" s="37">
        <v>134</v>
      </c>
      <c r="AL135" s="18" t="s">
        <v>5383</v>
      </c>
      <c r="AM135">
        <v>30</v>
      </c>
      <c r="AN135">
        <v>109</v>
      </c>
    </row>
    <row r="136" spans="1:40" x14ac:dyDescent="0.25">
      <c r="A136" s="35" t="s">
        <v>807</v>
      </c>
      <c r="B136" s="35" t="s">
        <v>5540</v>
      </c>
      <c r="C136" s="35" t="s">
        <v>12</v>
      </c>
      <c r="D136" s="35">
        <v>45</v>
      </c>
      <c r="E136" s="35" t="s">
        <v>5181</v>
      </c>
      <c r="F136" s="35">
        <v>10</v>
      </c>
      <c r="G136" s="35" t="s">
        <v>1268</v>
      </c>
      <c r="H136" s="35">
        <v>150</v>
      </c>
      <c r="I136" s="35" t="s">
        <v>5541</v>
      </c>
      <c r="J136" s="36" t="s">
        <v>1289</v>
      </c>
      <c r="K136" s="34" t="s">
        <v>7209</v>
      </c>
      <c r="L136" s="61">
        <f>Tabela33[[#This Row],[price]]*Tabela33[[#This Row],[sold]]</f>
        <v>6750</v>
      </c>
      <c r="M136" s="62">
        <f>VLOOKUP(Tabela33[[#This Row],[brand]],Tabela5[#All],7,FALSE)</f>
        <v>30</v>
      </c>
      <c r="N136" s="62">
        <f>_xlfn.RANK.EQ(Tabela33[[#This Row],[sold]],$H$2:$H$1979)</f>
        <v>655</v>
      </c>
      <c r="O136" s="62">
        <f>_xlfn.RANK.EQ(L136,Tabela33[income])</f>
        <v>603</v>
      </c>
      <c r="P136" s="18" t="s">
        <v>4695</v>
      </c>
      <c r="Q136">
        <v>3</v>
      </c>
      <c r="R136">
        <v>140.97</v>
      </c>
      <c r="S136">
        <v>2</v>
      </c>
      <c r="T136" s="63">
        <f t="shared" si="6"/>
        <v>347</v>
      </c>
      <c r="U136" s="63">
        <f t="shared" si="7"/>
        <v>339</v>
      </c>
      <c r="V136" s="64">
        <v>135</v>
      </c>
      <c r="X136" s="18" t="s">
        <v>4695</v>
      </c>
      <c r="Y136" s="37">
        <v>3</v>
      </c>
      <c r="Z136" s="37">
        <v>140.97</v>
      </c>
      <c r="AA136" s="37">
        <v>2</v>
      </c>
      <c r="AB136" s="37">
        <f t="shared" si="8"/>
        <v>345</v>
      </c>
      <c r="AC136" s="37">
        <f>_xlfn.RANK.EQ(Z136,Tabela5[Summed income],0)</f>
        <v>339</v>
      </c>
      <c r="AD136" s="37">
        <v>135</v>
      </c>
      <c r="AL136" s="18" t="s">
        <v>6489</v>
      </c>
      <c r="AM136">
        <v>30</v>
      </c>
      <c r="AN136">
        <v>120</v>
      </c>
    </row>
    <row r="137" spans="1:40" x14ac:dyDescent="0.25">
      <c r="A137" s="35" t="s">
        <v>807</v>
      </c>
      <c r="B137" s="35" t="s">
        <v>6827</v>
      </c>
      <c r="C137" s="35" t="s">
        <v>12</v>
      </c>
      <c r="D137" s="35">
        <v>45.35</v>
      </c>
      <c r="E137" s="35" t="s">
        <v>6828</v>
      </c>
      <c r="F137" s="35">
        <v>2</v>
      </c>
      <c r="G137" s="35" t="s">
        <v>6829</v>
      </c>
      <c r="H137" s="35">
        <v>1</v>
      </c>
      <c r="I137" s="35" t="s">
        <v>6830</v>
      </c>
      <c r="J137" s="36" t="s">
        <v>3462</v>
      </c>
      <c r="K137" s="34" t="s">
        <v>7209</v>
      </c>
      <c r="L137" s="61">
        <f>Tabela33[[#This Row],[price]]*Tabela33[[#This Row],[sold]]</f>
        <v>45.35</v>
      </c>
      <c r="M137" s="62">
        <f>VLOOKUP(Tabela33[[#This Row],[brand]],Tabela5[#All],7,FALSE)</f>
        <v>30</v>
      </c>
      <c r="N137" s="62">
        <f>_xlfn.RANK.EQ(Tabela33[[#This Row],[sold]],$H$2:$H$1979)</f>
        <v>1926</v>
      </c>
      <c r="O137" s="62">
        <f>_xlfn.RANK.EQ(L137,Tabela33[income])</f>
        <v>1947</v>
      </c>
      <c r="P137" s="18" t="s">
        <v>2448</v>
      </c>
      <c r="Q137">
        <v>240</v>
      </c>
      <c r="R137">
        <v>3561.54</v>
      </c>
      <c r="S137">
        <v>10</v>
      </c>
      <c r="T137" s="63">
        <f t="shared" si="6"/>
        <v>177</v>
      </c>
      <c r="U137" s="63">
        <f t="shared" si="7"/>
        <v>208</v>
      </c>
      <c r="V137" s="64">
        <v>136</v>
      </c>
      <c r="X137" s="18" t="s">
        <v>2448</v>
      </c>
      <c r="Y137" s="37">
        <v>240</v>
      </c>
      <c r="Z137" s="37">
        <v>3561.54</v>
      </c>
      <c r="AA137" s="37">
        <v>10</v>
      </c>
      <c r="AB137" s="37">
        <f t="shared" si="8"/>
        <v>176</v>
      </c>
      <c r="AC137" s="37">
        <f>_xlfn.RANK.EQ(Z137,Tabela5[Summed income],0)</f>
        <v>208</v>
      </c>
      <c r="AD137" s="37">
        <v>136</v>
      </c>
      <c r="AL137" s="18" t="s">
        <v>6571</v>
      </c>
      <c r="AM137">
        <v>30</v>
      </c>
      <c r="AN137">
        <v>11</v>
      </c>
    </row>
    <row r="138" spans="1:40" x14ac:dyDescent="0.25">
      <c r="A138" s="35" t="s">
        <v>807</v>
      </c>
      <c r="B138" s="35" t="s">
        <v>5987</v>
      </c>
      <c r="C138" s="35" t="s">
        <v>12</v>
      </c>
      <c r="D138" s="35">
        <v>54.26</v>
      </c>
      <c r="E138" s="35" t="s">
        <v>5988</v>
      </c>
      <c r="F138" s="35"/>
      <c r="G138" s="35" t="s">
        <v>5989</v>
      </c>
      <c r="H138" s="35">
        <v>2550</v>
      </c>
      <c r="I138" s="35" t="s">
        <v>5990</v>
      </c>
      <c r="J138" s="36" t="s">
        <v>177</v>
      </c>
      <c r="K138" s="34" t="s">
        <v>7209</v>
      </c>
      <c r="L138" s="61">
        <f>Tabela33[[#This Row],[price]]*Tabela33[[#This Row],[sold]]</f>
        <v>138363</v>
      </c>
      <c r="M138" s="62">
        <f>VLOOKUP(Tabela33[[#This Row],[brand]],Tabela5[#All],7,FALSE)</f>
        <v>30</v>
      </c>
      <c r="N138" s="62">
        <f>_xlfn.RANK.EQ(Tabela33[[#This Row],[sold]],$H$2:$H$1979)</f>
        <v>115</v>
      </c>
      <c r="O138" s="62">
        <f>_xlfn.RANK.EQ(L138,Tabela33[income])</f>
        <v>59</v>
      </c>
      <c r="P138" s="18" t="s">
        <v>5299</v>
      </c>
      <c r="Q138">
        <v>9</v>
      </c>
      <c r="R138">
        <v>291.11</v>
      </c>
      <c r="S138">
        <v>6</v>
      </c>
      <c r="T138" s="63">
        <f t="shared" si="6"/>
        <v>319</v>
      </c>
      <c r="U138" s="63">
        <f t="shared" si="7"/>
        <v>322</v>
      </c>
      <c r="V138" s="64">
        <v>137</v>
      </c>
      <c r="X138" s="18" t="s">
        <v>5299</v>
      </c>
      <c r="Y138" s="37">
        <v>9</v>
      </c>
      <c r="Z138" s="37">
        <v>291.11</v>
      </c>
      <c r="AA138" s="37">
        <v>6</v>
      </c>
      <c r="AB138" s="37">
        <f t="shared" si="8"/>
        <v>317</v>
      </c>
      <c r="AC138" s="37">
        <f>_xlfn.RANK.EQ(Z138,Tabela5[Summed income],0)</f>
        <v>322</v>
      </c>
      <c r="AD138" s="37">
        <v>137</v>
      </c>
      <c r="AL138" s="18" t="s">
        <v>1868</v>
      </c>
      <c r="AM138">
        <v>30</v>
      </c>
      <c r="AN138">
        <v>373</v>
      </c>
    </row>
    <row r="139" spans="1:40" x14ac:dyDescent="0.25">
      <c r="A139" s="35" t="s">
        <v>807</v>
      </c>
      <c r="B139" s="35" t="s">
        <v>5424</v>
      </c>
      <c r="C139" s="35" t="s">
        <v>3962</v>
      </c>
      <c r="D139" s="35">
        <v>56.95</v>
      </c>
      <c r="E139" s="35" t="s">
        <v>5425</v>
      </c>
      <c r="F139" s="35">
        <v>10</v>
      </c>
      <c r="G139" s="35" t="s">
        <v>5426</v>
      </c>
      <c r="H139" s="35">
        <v>700</v>
      </c>
      <c r="I139" s="35" t="s">
        <v>5427</v>
      </c>
      <c r="J139" s="36" t="s">
        <v>285</v>
      </c>
      <c r="K139" s="34" t="s">
        <v>7209</v>
      </c>
      <c r="L139" s="61">
        <f>Tabela33[[#This Row],[price]]*Tabela33[[#This Row],[sold]]</f>
        <v>39865</v>
      </c>
      <c r="M139" s="62">
        <f>VLOOKUP(Tabela33[[#This Row],[brand]],Tabela5[#All],7,FALSE)</f>
        <v>30</v>
      </c>
      <c r="N139" s="62">
        <f>_xlfn.RANK.EQ(Tabela33[[#This Row],[sold]],$H$2:$H$1979)</f>
        <v>286</v>
      </c>
      <c r="O139" s="62">
        <f>_xlfn.RANK.EQ(L139,Tabela33[income])</f>
        <v>208</v>
      </c>
      <c r="P139" s="18" t="s">
        <v>5772</v>
      </c>
      <c r="Q139">
        <v>192</v>
      </c>
      <c r="R139">
        <v>4568.46</v>
      </c>
      <c r="S139">
        <v>15</v>
      </c>
      <c r="T139" s="63">
        <f t="shared" si="6"/>
        <v>185</v>
      </c>
      <c r="U139" s="63">
        <f t="shared" si="7"/>
        <v>200</v>
      </c>
      <c r="V139" s="64">
        <v>138</v>
      </c>
      <c r="X139" s="18" t="s">
        <v>5772</v>
      </c>
      <c r="Y139" s="37">
        <v>192</v>
      </c>
      <c r="Z139" s="37">
        <v>4568.46</v>
      </c>
      <c r="AA139" s="37">
        <v>15</v>
      </c>
      <c r="AB139" s="37">
        <f t="shared" si="8"/>
        <v>184</v>
      </c>
      <c r="AC139" s="37">
        <f>_xlfn.RANK.EQ(Z139,Tabela5[Summed income],0)</f>
        <v>200</v>
      </c>
      <c r="AD139" s="37">
        <v>138</v>
      </c>
      <c r="AL139" s="18" t="s">
        <v>4073</v>
      </c>
      <c r="AM139">
        <v>30</v>
      </c>
      <c r="AN139">
        <v>24</v>
      </c>
    </row>
    <row r="140" spans="1:40" x14ac:dyDescent="0.25">
      <c r="A140" s="35" t="s">
        <v>807</v>
      </c>
      <c r="B140" s="35" t="s">
        <v>5716</v>
      </c>
      <c r="C140" s="35" t="s">
        <v>5717</v>
      </c>
      <c r="D140" s="35">
        <v>62.99</v>
      </c>
      <c r="E140" s="35" t="s">
        <v>934</v>
      </c>
      <c r="F140" s="35">
        <v>3</v>
      </c>
      <c r="G140" s="35" t="s">
        <v>4631</v>
      </c>
      <c r="H140" s="35">
        <v>61</v>
      </c>
      <c r="I140" s="35" t="s">
        <v>5718</v>
      </c>
      <c r="J140" s="36" t="s">
        <v>833</v>
      </c>
      <c r="K140" s="34" t="s">
        <v>7209</v>
      </c>
      <c r="L140" s="61">
        <f>Tabela33[[#This Row],[price]]*Tabela33[[#This Row],[sold]]</f>
        <v>3842.3900000000003</v>
      </c>
      <c r="M140" s="62">
        <f>VLOOKUP(Tabela33[[#This Row],[brand]],Tabela5[#All],7,FALSE)</f>
        <v>30</v>
      </c>
      <c r="N140" s="62">
        <f>_xlfn.RANK.EQ(Tabela33[[#This Row],[sold]],$H$2:$H$1979)</f>
        <v>927</v>
      </c>
      <c r="O140" s="62">
        <f>_xlfn.RANK.EQ(L140,Tabela33[income])</f>
        <v>756</v>
      </c>
      <c r="P140" s="18" t="s">
        <v>2928</v>
      </c>
      <c r="Q140">
        <v>591</v>
      </c>
      <c r="R140">
        <v>13575.269999999999</v>
      </c>
      <c r="S140">
        <v>24</v>
      </c>
      <c r="T140" s="63">
        <f t="shared" si="6"/>
        <v>136</v>
      </c>
      <c r="U140" s="63">
        <f t="shared" si="7"/>
        <v>149</v>
      </c>
      <c r="V140" s="64">
        <v>139</v>
      </c>
      <c r="X140" s="18" t="s">
        <v>2928</v>
      </c>
      <c r="Y140" s="37">
        <v>591</v>
      </c>
      <c r="Z140" s="37">
        <v>13575.269999999999</v>
      </c>
      <c r="AA140" s="37">
        <v>24</v>
      </c>
      <c r="AB140" s="37">
        <f t="shared" si="8"/>
        <v>135</v>
      </c>
      <c r="AC140" s="37">
        <f>_xlfn.RANK.EQ(Z140,Tabela5[Summed income],0)</f>
        <v>149</v>
      </c>
      <c r="AD140" s="37">
        <v>139</v>
      </c>
      <c r="AL140" s="18" t="s">
        <v>5056</v>
      </c>
      <c r="AM140">
        <v>30</v>
      </c>
      <c r="AN140">
        <v>739</v>
      </c>
    </row>
    <row r="141" spans="1:40" x14ac:dyDescent="0.25">
      <c r="A141" s="35" t="s">
        <v>807</v>
      </c>
      <c r="B141" s="35" t="s">
        <v>5527</v>
      </c>
      <c r="C141" s="35" t="s">
        <v>12</v>
      </c>
      <c r="D141" s="35">
        <v>65</v>
      </c>
      <c r="E141" s="35" t="s">
        <v>5528</v>
      </c>
      <c r="F141" s="35">
        <v>10</v>
      </c>
      <c r="G141" s="35" t="s">
        <v>5529</v>
      </c>
      <c r="H141" s="35">
        <v>485</v>
      </c>
      <c r="I141" s="35" t="s">
        <v>5530</v>
      </c>
      <c r="J141" s="36" t="s">
        <v>285</v>
      </c>
      <c r="K141" s="34" t="s">
        <v>7209</v>
      </c>
      <c r="L141" s="61">
        <f>Tabela33[[#This Row],[price]]*Tabela33[[#This Row],[sold]]</f>
        <v>31525</v>
      </c>
      <c r="M141" s="62">
        <f>VLOOKUP(Tabela33[[#This Row],[brand]],Tabela5[#All],7,FALSE)</f>
        <v>30</v>
      </c>
      <c r="N141" s="62">
        <f>_xlfn.RANK.EQ(Tabela33[[#This Row],[sold]],$H$2:$H$1979)</f>
        <v>361</v>
      </c>
      <c r="O141" s="62">
        <f>_xlfn.RANK.EQ(L141,Tabela33[income])</f>
        <v>248</v>
      </c>
      <c r="P141" s="18" t="s">
        <v>749</v>
      </c>
      <c r="Q141">
        <v>73</v>
      </c>
      <c r="R141">
        <v>945.34999999999991</v>
      </c>
      <c r="S141">
        <v>4</v>
      </c>
      <c r="T141" s="63">
        <f t="shared" si="6"/>
        <v>231</v>
      </c>
      <c r="U141" s="63">
        <f t="shared" si="7"/>
        <v>273</v>
      </c>
      <c r="V141" s="64">
        <v>140</v>
      </c>
      <c r="X141" s="18" t="s">
        <v>749</v>
      </c>
      <c r="Y141" s="37">
        <v>73</v>
      </c>
      <c r="Z141" s="37">
        <v>945.34999999999991</v>
      </c>
      <c r="AA141" s="37">
        <v>4</v>
      </c>
      <c r="AB141" s="37">
        <f t="shared" si="8"/>
        <v>229</v>
      </c>
      <c r="AC141" s="37">
        <f>_xlfn.RANK.EQ(Z141,Tabela5[Summed income],0)</f>
        <v>273</v>
      </c>
      <c r="AD141" s="37">
        <v>140</v>
      </c>
      <c r="AL141" s="18" t="s">
        <v>5291</v>
      </c>
      <c r="AM141">
        <v>30</v>
      </c>
      <c r="AN141">
        <v>619</v>
      </c>
    </row>
    <row r="142" spans="1:40" x14ac:dyDescent="0.25">
      <c r="A142" s="35" t="s">
        <v>807</v>
      </c>
      <c r="B142" s="35" t="s">
        <v>7008</v>
      </c>
      <c r="C142" s="35" t="s">
        <v>12</v>
      </c>
      <c r="D142" s="35">
        <v>85</v>
      </c>
      <c r="E142" s="35" t="s">
        <v>3938</v>
      </c>
      <c r="F142" s="35">
        <v>10</v>
      </c>
      <c r="G142" s="35" t="s">
        <v>421</v>
      </c>
      <c r="H142" s="35">
        <v>10</v>
      </c>
      <c r="I142" s="35" t="s">
        <v>7009</v>
      </c>
      <c r="J142" s="36" t="s">
        <v>285</v>
      </c>
      <c r="K142" s="34" t="s">
        <v>7209</v>
      </c>
      <c r="L142" s="61">
        <f>Tabela33[[#This Row],[price]]*Tabela33[[#This Row],[sold]]</f>
        <v>850</v>
      </c>
      <c r="M142" s="62">
        <f>VLOOKUP(Tabela33[[#This Row],[brand]],Tabela5[#All],7,FALSE)</f>
        <v>30</v>
      </c>
      <c r="N142" s="62">
        <f>_xlfn.RANK.EQ(Tabela33[[#This Row],[sold]],$H$2:$H$1979)</f>
        <v>1577</v>
      </c>
      <c r="O142" s="62">
        <f>_xlfn.RANK.EQ(L142,Tabela33[income])</f>
        <v>1307</v>
      </c>
      <c r="P142" s="18" t="s">
        <v>3152</v>
      </c>
      <c r="Q142">
        <v>31</v>
      </c>
      <c r="R142">
        <v>1146.69</v>
      </c>
      <c r="S142">
        <v>10</v>
      </c>
      <c r="T142" s="63">
        <f t="shared" si="6"/>
        <v>268</v>
      </c>
      <c r="U142" s="63">
        <f t="shared" si="7"/>
        <v>266</v>
      </c>
      <c r="V142" s="64">
        <v>141</v>
      </c>
      <c r="X142" s="18" t="s">
        <v>3152</v>
      </c>
      <c r="Y142" s="37">
        <v>31</v>
      </c>
      <c r="Z142" s="37">
        <v>1146.69</v>
      </c>
      <c r="AA142" s="37">
        <v>10</v>
      </c>
      <c r="AB142" s="37">
        <f t="shared" si="8"/>
        <v>266</v>
      </c>
      <c r="AC142" s="37">
        <f>_xlfn.RANK.EQ(Z142,Tabela5[Summed income],0)</f>
        <v>266</v>
      </c>
      <c r="AD142" s="37">
        <v>141</v>
      </c>
      <c r="AL142" s="18" t="s">
        <v>4433</v>
      </c>
      <c r="AM142">
        <v>30</v>
      </c>
      <c r="AN142">
        <v>179</v>
      </c>
    </row>
    <row r="143" spans="1:40" x14ac:dyDescent="0.25">
      <c r="A143" s="27" t="s">
        <v>807</v>
      </c>
      <c r="B143" s="27" t="s">
        <v>2509</v>
      </c>
      <c r="C143" s="27" t="s">
        <v>12</v>
      </c>
      <c r="D143" s="27">
        <v>99.95</v>
      </c>
      <c r="E143" s="27" t="s">
        <v>2510</v>
      </c>
      <c r="F143" s="27">
        <v>10</v>
      </c>
      <c r="G143" s="27" t="s">
        <v>2427</v>
      </c>
      <c r="H143" s="27">
        <v>79</v>
      </c>
      <c r="I143" s="27" t="s">
        <v>2511</v>
      </c>
      <c r="J143" s="28" t="s">
        <v>285</v>
      </c>
      <c r="K143" s="29" t="s">
        <v>7208</v>
      </c>
      <c r="L143" s="58">
        <f>Tabela33[[#This Row],[price]]*Tabela33[[#This Row],[sold]]</f>
        <v>7896.05</v>
      </c>
      <c r="M143" s="59">
        <f>VLOOKUP(Tabela33[[#This Row],[brand]],Tabela5[#All],7,FALSE)</f>
        <v>30</v>
      </c>
      <c r="N143" s="59">
        <f>_xlfn.RANK.EQ(Tabela33[[#This Row],[sold]],$H$2:$H$1979)</f>
        <v>845</v>
      </c>
      <c r="O143" s="59">
        <f>_xlfn.RANK.EQ(L143,Tabela33[income])</f>
        <v>547</v>
      </c>
      <c r="P143" s="18" t="s">
        <v>463</v>
      </c>
      <c r="Q143">
        <v>179</v>
      </c>
      <c r="R143">
        <v>3542.12</v>
      </c>
      <c r="S143">
        <v>18</v>
      </c>
      <c r="T143" s="63">
        <f t="shared" si="6"/>
        <v>189</v>
      </c>
      <c r="U143" s="63">
        <f t="shared" si="7"/>
        <v>209</v>
      </c>
      <c r="V143" s="64">
        <v>142</v>
      </c>
      <c r="X143" s="18" t="s">
        <v>463</v>
      </c>
      <c r="Y143" s="37">
        <v>179</v>
      </c>
      <c r="Z143" s="37">
        <v>3542.12</v>
      </c>
      <c r="AA143" s="37">
        <v>18</v>
      </c>
      <c r="AB143" s="37">
        <f t="shared" si="8"/>
        <v>188</v>
      </c>
      <c r="AC143" s="37">
        <f>_xlfn.RANK.EQ(Z143,Tabela5[Summed income],0)</f>
        <v>209</v>
      </c>
      <c r="AD143" s="37">
        <v>142</v>
      </c>
      <c r="AL143" s="18" t="s">
        <v>3862</v>
      </c>
      <c r="AM143">
        <v>31</v>
      </c>
      <c r="AN143">
        <v>472</v>
      </c>
    </row>
    <row r="144" spans="1:40" x14ac:dyDescent="0.25">
      <c r="A144" s="35" t="s">
        <v>807</v>
      </c>
      <c r="B144" s="35" t="s">
        <v>5269</v>
      </c>
      <c r="C144" s="35" t="s">
        <v>433</v>
      </c>
      <c r="D144" s="35">
        <v>125</v>
      </c>
      <c r="E144" s="35" t="s">
        <v>3149</v>
      </c>
      <c r="F144" s="35">
        <v>10</v>
      </c>
      <c r="G144" s="35" t="s">
        <v>605</v>
      </c>
      <c r="H144" s="35">
        <v>2</v>
      </c>
      <c r="I144" s="35" t="s">
        <v>39</v>
      </c>
      <c r="J144" s="36" t="s">
        <v>285</v>
      </c>
      <c r="K144" s="34" t="s">
        <v>7209</v>
      </c>
      <c r="L144" s="61">
        <f>Tabela33[[#This Row],[price]]*Tabela33[[#This Row],[sold]]</f>
        <v>250</v>
      </c>
      <c r="M144" s="62">
        <f>VLOOKUP(Tabela33[[#This Row],[brand]],Tabela5[#All],7,FALSE)</f>
        <v>30</v>
      </c>
      <c r="N144" s="62">
        <f>_xlfn.RANK.EQ(Tabela33[[#This Row],[sold]],$H$2:$H$1979)</f>
        <v>1890</v>
      </c>
      <c r="O144" s="62">
        <f>_xlfn.RANK.EQ(L144,Tabela33[income])</f>
        <v>1706</v>
      </c>
      <c r="P144" s="18" t="s">
        <v>644</v>
      </c>
      <c r="Q144">
        <v>29</v>
      </c>
      <c r="R144">
        <v>318.70999999999998</v>
      </c>
      <c r="S144">
        <v>10</v>
      </c>
      <c r="T144" s="63">
        <f t="shared" si="6"/>
        <v>272</v>
      </c>
      <c r="U144" s="63">
        <f t="shared" si="7"/>
        <v>318</v>
      </c>
      <c r="V144" s="64">
        <v>143</v>
      </c>
      <c r="X144" s="18" t="s">
        <v>644</v>
      </c>
      <c r="Y144" s="37">
        <v>29</v>
      </c>
      <c r="Z144" s="37">
        <v>318.70999999999998</v>
      </c>
      <c r="AA144" s="37">
        <v>10</v>
      </c>
      <c r="AB144" s="37">
        <f t="shared" si="8"/>
        <v>270</v>
      </c>
      <c r="AC144" s="37">
        <f>_xlfn.RANK.EQ(Z144,Tabela5[Summed income],0)</f>
        <v>318</v>
      </c>
      <c r="AD144" s="37">
        <v>143</v>
      </c>
      <c r="AL144" s="18" t="s">
        <v>484</v>
      </c>
      <c r="AM144">
        <v>32</v>
      </c>
      <c r="AN144">
        <v>12</v>
      </c>
    </row>
    <row r="145" spans="1:40" x14ac:dyDescent="0.25">
      <c r="A145" s="30" t="s">
        <v>3861</v>
      </c>
      <c r="B145" s="30" t="s">
        <v>3862</v>
      </c>
      <c r="C145" s="30" t="s">
        <v>385</v>
      </c>
      <c r="D145" s="30">
        <v>32.99</v>
      </c>
      <c r="E145" s="30" t="s">
        <v>3306</v>
      </c>
      <c r="F145" s="30">
        <v>10</v>
      </c>
      <c r="G145" s="30" t="s">
        <v>3863</v>
      </c>
      <c r="H145" s="30">
        <v>472</v>
      </c>
      <c r="I145" s="30" t="s">
        <v>3864</v>
      </c>
      <c r="J145" s="31" t="s">
        <v>693</v>
      </c>
      <c r="K145" s="29" t="s">
        <v>7208</v>
      </c>
      <c r="L145" s="58">
        <f>Tabela33[[#This Row],[price]]*Tabela33[[#This Row],[sold]]</f>
        <v>15571.28</v>
      </c>
      <c r="M145" s="59">
        <f>VLOOKUP(Tabela33[[#This Row],[brand]],Tabela5[#All],7,FALSE)</f>
        <v>31</v>
      </c>
      <c r="N145" s="59">
        <f>_xlfn.RANK.EQ(Tabela33[[#This Row],[sold]],$H$2:$H$1979)</f>
        <v>364</v>
      </c>
      <c r="O145" s="59">
        <f>_xlfn.RANK.EQ(L145,Tabela33[income])</f>
        <v>373</v>
      </c>
      <c r="P145" s="18" t="s">
        <v>2136</v>
      </c>
      <c r="Q145">
        <v>4714</v>
      </c>
      <c r="R145">
        <v>176431.41</v>
      </c>
      <c r="S145">
        <v>340</v>
      </c>
      <c r="T145" s="63">
        <f t="shared" si="6"/>
        <v>59</v>
      </c>
      <c r="U145" s="63">
        <f t="shared" si="7"/>
        <v>47</v>
      </c>
      <c r="V145" s="64">
        <v>144</v>
      </c>
      <c r="X145" s="18" t="s">
        <v>2136</v>
      </c>
      <c r="Y145" s="37">
        <v>4714</v>
      </c>
      <c r="Z145" s="37">
        <v>176431.40999999997</v>
      </c>
      <c r="AA145" s="37">
        <v>340</v>
      </c>
      <c r="AB145" s="37">
        <f t="shared" si="8"/>
        <v>58</v>
      </c>
      <c r="AC145" s="37">
        <f>_xlfn.RANK.EQ(Z145,Tabela5[Summed income],0)</f>
        <v>47</v>
      </c>
      <c r="AD145" s="37">
        <v>144</v>
      </c>
      <c r="AL145" s="18" t="s">
        <v>5422</v>
      </c>
      <c r="AM145">
        <v>33</v>
      </c>
      <c r="AN145">
        <v>2</v>
      </c>
    </row>
    <row r="146" spans="1:40" x14ac:dyDescent="0.25">
      <c r="A146" s="27" t="s">
        <v>483</v>
      </c>
      <c r="B146" s="27" t="s">
        <v>484</v>
      </c>
      <c r="C146" s="27" t="s">
        <v>55</v>
      </c>
      <c r="D146" s="27">
        <v>30.98</v>
      </c>
      <c r="E146" s="27" t="s">
        <v>485</v>
      </c>
      <c r="F146" s="27">
        <v>10</v>
      </c>
      <c r="G146" s="27" t="s">
        <v>486</v>
      </c>
      <c r="H146" s="27">
        <v>12</v>
      </c>
      <c r="I146" s="27" t="s">
        <v>487</v>
      </c>
      <c r="J146" s="28" t="s">
        <v>210</v>
      </c>
      <c r="K146" s="29" t="s">
        <v>7208</v>
      </c>
      <c r="L146" s="58">
        <f>Tabela33[[#This Row],[price]]*Tabela33[[#This Row],[sold]]</f>
        <v>371.76</v>
      </c>
      <c r="M146" s="59">
        <f>VLOOKUP(Tabela33[[#This Row],[brand]],Tabela5[#All],7,FALSE)</f>
        <v>32</v>
      </c>
      <c r="N146" s="59">
        <f>_xlfn.RANK.EQ(Tabela33[[#This Row],[sold]],$H$2:$H$1979)</f>
        <v>1520</v>
      </c>
      <c r="O146" s="59">
        <f>_xlfn.RANK.EQ(L146,Tabela33[income])</f>
        <v>1601</v>
      </c>
      <c r="P146" s="18" t="s">
        <v>2525</v>
      </c>
      <c r="R146">
        <v>0</v>
      </c>
      <c r="T146" s="63" t="e">
        <f t="shared" si="6"/>
        <v>#N/A</v>
      </c>
      <c r="U146" s="63">
        <f t="shared" si="7"/>
        <v>370</v>
      </c>
      <c r="V146" s="64">
        <v>145</v>
      </c>
      <c r="X146" s="18" t="s">
        <v>2525</v>
      </c>
      <c r="Y146" s="37"/>
      <c r="Z146" s="37">
        <v>0</v>
      </c>
      <c r="AA146" s="37"/>
      <c r="AB146" s="37" t="e">
        <f t="shared" si="8"/>
        <v>#N/A</v>
      </c>
      <c r="AC146" s="37">
        <f>_xlfn.RANK.EQ(Z146,Tabela5[Summed income],0)</f>
        <v>370</v>
      </c>
      <c r="AD146" s="37">
        <v>145</v>
      </c>
      <c r="AL146" s="18" t="s">
        <v>2702</v>
      </c>
      <c r="AM146">
        <v>34</v>
      </c>
      <c r="AN146">
        <v>24</v>
      </c>
    </row>
    <row r="147" spans="1:40" x14ac:dyDescent="0.25">
      <c r="A147" s="32" t="s">
        <v>5421</v>
      </c>
      <c r="B147" s="32" t="s">
        <v>5422</v>
      </c>
      <c r="C147" s="32" t="s">
        <v>1970</v>
      </c>
      <c r="D147" s="32">
        <v>34.68</v>
      </c>
      <c r="E147" s="32" t="s">
        <v>5423</v>
      </c>
      <c r="F147" s="32">
        <v>8</v>
      </c>
      <c r="G147" s="32" t="s">
        <v>2615</v>
      </c>
      <c r="H147" s="32">
        <v>2</v>
      </c>
      <c r="I147" s="32" t="s">
        <v>39</v>
      </c>
      <c r="J147" s="33" t="s">
        <v>693</v>
      </c>
      <c r="K147" s="34" t="s">
        <v>7209</v>
      </c>
      <c r="L147" s="61">
        <f>Tabela33[[#This Row],[price]]*Tabela33[[#This Row],[sold]]</f>
        <v>69.36</v>
      </c>
      <c r="M147" s="62">
        <f>VLOOKUP(Tabela33[[#This Row],[brand]],Tabela5[#All],7,FALSE)</f>
        <v>33</v>
      </c>
      <c r="N147" s="62">
        <f>_xlfn.RANK.EQ(Tabela33[[#This Row],[sold]],$H$2:$H$1979)</f>
        <v>1890</v>
      </c>
      <c r="O147" s="62">
        <f>_xlfn.RANK.EQ(L147,Tabela33[income])</f>
        <v>1922</v>
      </c>
      <c r="P147" s="18" t="s">
        <v>189</v>
      </c>
      <c r="Q147">
        <v>158</v>
      </c>
      <c r="R147">
        <v>7089.9400000000005</v>
      </c>
      <c r="S147">
        <v>9</v>
      </c>
      <c r="T147" s="63">
        <f t="shared" si="6"/>
        <v>196</v>
      </c>
      <c r="U147" s="63">
        <f t="shared" si="7"/>
        <v>181</v>
      </c>
      <c r="V147" s="64">
        <v>146</v>
      </c>
      <c r="X147" s="18" t="s">
        <v>189</v>
      </c>
      <c r="Y147" s="37">
        <v>158</v>
      </c>
      <c r="Z147" s="37">
        <v>7089.9400000000005</v>
      </c>
      <c r="AA147" s="37">
        <v>9</v>
      </c>
      <c r="AB147" s="37">
        <f t="shared" si="8"/>
        <v>195</v>
      </c>
      <c r="AC147" s="37">
        <f>_xlfn.RANK.EQ(Z147,Tabela5[Summed income],0)</f>
        <v>181</v>
      </c>
      <c r="AD147" s="37">
        <v>146</v>
      </c>
      <c r="AL147" s="18" t="s">
        <v>5038</v>
      </c>
      <c r="AM147">
        <v>34</v>
      </c>
      <c r="AN147">
        <v>13</v>
      </c>
    </row>
    <row r="148" spans="1:40" x14ac:dyDescent="0.25">
      <c r="A148" s="35" t="s">
        <v>2701</v>
      </c>
      <c r="B148" s="35" t="s">
        <v>4118</v>
      </c>
      <c r="C148" s="35" t="s">
        <v>12</v>
      </c>
      <c r="D148" s="35">
        <v>69.989999999999995</v>
      </c>
      <c r="E148" s="35" t="s">
        <v>1694</v>
      </c>
      <c r="F148" s="35">
        <v>56</v>
      </c>
      <c r="G148" s="35" t="s">
        <v>4119</v>
      </c>
      <c r="H148" s="35">
        <v>44</v>
      </c>
      <c r="I148" s="35" t="s">
        <v>4120</v>
      </c>
      <c r="J148" s="36" t="s">
        <v>4121</v>
      </c>
      <c r="K148" s="34" t="s">
        <v>7209</v>
      </c>
      <c r="L148" s="61">
        <f>Tabela33[[#This Row],[price]]*Tabela33[[#This Row],[sold]]</f>
        <v>3079.56</v>
      </c>
      <c r="M148" s="62">
        <f>VLOOKUP(Tabela33[[#This Row],[brand]],Tabela5[#All],7,FALSE)</f>
        <v>34</v>
      </c>
      <c r="N148" s="62">
        <f>_xlfn.RANK.EQ(Tabela33[[#This Row],[sold]],$H$2:$H$1979)</f>
        <v>1030</v>
      </c>
      <c r="O148" s="62">
        <f>_xlfn.RANK.EQ(L148,Tabela33[income])</f>
        <v>821</v>
      </c>
      <c r="P148" s="18" t="s">
        <v>2998</v>
      </c>
      <c r="Q148">
        <v>4</v>
      </c>
      <c r="R148">
        <v>152.75</v>
      </c>
      <c r="S148">
        <v>19</v>
      </c>
      <c r="T148" s="63">
        <f t="shared" si="6"/>
        <v>336</v>
      </c>
      <c r="U148" s="63">
        <f t="shared" si="7"/>
        <v>338</v>
      </c>
      <c r="V148" s="64">
        <v>147</v>
      </c>
      <c r="X148" s="18" t="s">
        <v>2998</v>
      </c>
      <c r="Y148" s="37">
        <v>4</v>
      </c>
      <c r="Z148" s="37">
        <v>152.75</v>
      </c>
      <c r="AA148" s="37">
        <v>19</v>
      </c>
      <c r="AB148" s="37">
        <f t="shared" si="8"/>
        <v>334</v>
      </c>
      <c r="AC148" s="37">
        <f>_xlfn.RANK.EQ(Z148,Tabela5[Summed income],0)</f>
        <v>338</v>
      </c>
      <c r="AD148" s="37">
        <v>147</v>
      </c>
      <c r="AL148" s="18" t="s">
        <v>4319</v>
      </c>
      <c r="AM148">
        <v>34</v>
      </c>
      <c r="AN148">
        <v>32</v>
      </c>
    </row>
    <row r="149" spans="1:40" x14ac:dyDescent="0.25">
      <c r="A149" s="32" t="s">
        <v>2701</v>
      </c>
      <c r="B149" s="32" t="s">
        <v>5038</v>
      </c>
      <c r="C149" s="32" t="s">
        <v>510</v>
      </c>
      <c r="D149" s="32">
        <v>124.99</v>
      </c>
      <c r="E149" s="32" t="s">
        <v>3848</v>
      </c>
      <c r="F149" s="32">
        <v>4</v>
      </c>
      <c r="G149" s="32" t="s">
        <v>5039</v>
      </c>
      <c r="H149" s="32">
        <v>13</v>
      </c>
      <c r="I149" s="32" t="s">
        <v>4432</v>
      </c>
      <c r="J149" s="33" t="s">
        <v>5040</v>
      </c>
      <c r="K149" s="34" t="s">
        <v>7209</v>
      </c>
      <c r="L149" s="61">
        <f>Tabela33[[#This Row],[price]]*Tabela33[[#This Row],[sold]]</f>
        <v>1624.87</v>
      </c>
      <c r="M149" s="62">
        <f>VLOOKUP(Tabela33[[#This Row],[brand]],Tabela5[#All],7,FALSE)</f>
        <v>34</v>
      </c>
      <c r="N149" s="62">
        <f>_xlfn.RANK.EQ(Tabela33[[#This Row],[sold]],$H$2:$H$1979)</f>
        <v>1498</v>
      </c>
      <c r="O149" s="62">
        <f>_xlfn.RANK.EQ(L149,Tabela33[income])</f>
        <v>1046</v>
      </c>
      <c r="P149" s="18" t="s">
        <v>525</v>
      </c>
      <c r="Q149">
        <v>13455</v>
      </c>
      <c r="R149">
        <v>738023.21999999986</v>
      </c>
      <c r="S149">
        <v>514</v>
      </c>
      <c r="T149" s="63">
        <f t="shared" si="6"/>
        <v>23</v>
      </c>
      <c r="U149" s="63">
        <f t="shared" si="7"/>
        <v>13</v>
      </c>
      <c r="V149" s="64">
        <v>148</v>
      </c>
      <c r="X149" s="18" t="s">
        <v>525</v>
      </c>
      <c r="Y149" s="37">
        <v>13455</v>
      </c>
      <c r="Z149" s="37">
        <v>738023.22000000032</v>
      </c>
      <c r="AA149" s="37">
        <v>514</v>
      </c>
      <c r="AB149" s="37">
        <f t="shared" si="8"/>
        <v>22</v>
      </c>
      <c r="AC149" s="37">
        <f>_xlfn.RANK.EQ(Z149,Tabela5[Summed income],0)</f>
        <v>13</v>
      </c>
      <c r="AD149" s="37">
        <v>148</v>
      </c>
      <c r="AL149" s="18" t="s">
        <v>4118</v>
      </c>
      <c r="AM149">
        <v>34</v>
      </c>
      <c r="AN149">
        <v>44</v>
      </c>
    </row>
    <row r="150" spans="1:40" x14ac:dyDescent="0.25">
      <c r="A150" s="27" t="s">
        <v>2701</v>
      </c>
      <c r="B150" s="27" t="s">
        <v>2702</v>
      </c>
      <c r="C150" s="27" t="s">
        <v>12</v>
      </c>
      <c r="D150" s="27">
        <v>128.88</v>
      </c>
      <c r="E150" s="27" t="s">
        <v>2020</v>
      </c>
      <c r="F150" s="27">
        <v>4</v>
      </c>
      <c r="G150" s="27" t="s">
        <v>2703</v>
      </c>
      <c r="H150" s="27">
        <v>24</v>
      </c>
      <c r="I150" s="27" t="s">
        <v>2704</v>
      </c>
      <c r="J150" s="28" t="s">
        <v>707</v>
      </c>
      <c r="K150" s="29" t="s">
        <v>7208</v>
      </c>
      <c r="L150" s="58">
        <f>Tabela33[[#This Row],[price]]*Tabela33[[#This Row],[sold]]</f>
        <v>3093.12</v>
      </c>
      <c r="M150" s="59">
        <f>VLOOKUP(Tabela33[[#This Row],[brand]],Tabela5[#All],7,FALSE)</f>
        <v>34</v>
      </c>
      <c r="N150" s="59">
        <f>_xlfn.RANK.EQ(Tabela33[[#This Row],[sold]],$H$2:$H$1979)</f>
        <v>1266</v>
      </c>
      <c r="O150" s="59">
        <f>_xlfn.RANK.EQ(L150,Tabela33[income])</f>
        <v>818</v>
      </c>
      <c r="P150" s="18" t="s">
        <v>1727</v>
      </c>
      <c r="Q150">
        <v>13909</v>
      </c>
      <c r="R150">
        <v>239755.03</v>
      </c>
      <c r="S150">
        <v>334</v>
      </c>
      <c r="T150" s="63">
        <f t="shared" si="6"/>
        <v>21</v>
      </c>
      <c r="U150" s="63">
        <f t="shared" si="7"/>
        <v>36</v>
      </c>
      <c r="V150" s="64">
        <v>149</v>
      </c>
      <c r="X150" s="18" t="s">
        <v>1457</v>
      </c>
      <c r="Y150" s="37">
        <v>13909</v>
      </c>
      <c r="Z150" s="37">
        <v>239755.03</v>
      </c>
      <c r="AA150" s="37">
        <v>334</v>
      </c>
      <c r="AB150" s="37">
        <f t="shared" si="8"/>
        <v>21</v>
      </c>
      <c r="AC150" s="37">
        <f>_xlfn.RANK.EQ(Z150,Tabela5[Summed income],0)</f>
        <v>36</v>
      </c>
      <c r="AD150" s="37">
        <v>149</v>
      </c>
      <c r="AL150" s="18" t="s">
        <v>4430</v>
      </c>
      <c r="AM150">
        <v>35</v>
      </c>
      <c r="AN150">
        <v>8</v>
      </c>
    </row>
    <row r="151" spans="1:40" x14ac:dyDescent="0.25">
      <c r="A151" s="32" t="s">
        <v>4318</v>
      </c>
      <c r="B151" s="32" t="s">
        <v>4319</v>
      </c>
      <c r="C151" s="32" t="s">
        <v>12</v>
      </c>
      <c r="D151" s="32">
        <v>189.99</v>
      </c>
      <c r="E151" s="32" t="s">
        <v>4320</v>
      </c>
      <c r="F151" s="32">
        <v>2</v>
      </c>
      <c r="G151" s="32" t="s">
        <v>4321</v>
      </c>
      <c r="H151" s="32">
        <v>32</v>
      </c>
      <c r="I151" s="32" t="s">
        <v>4322</v>
      </c>
      <c r="J151" s="33" t="s">
        <v>4323</v>
      </c>
      <c r="K151" s="34" t="s">
        <v>7209</v>
      </c>
      <c r="L151" s="61">
        <f>Tabela33[[#This Row],[price]]*Tabela33[[#This Row],[sold]]</f>
        <v>6079.68</v>
      </c>
      <c r="M151" s="62">
        <f>VLOOKUP(Tabela33[[#This Row],[brand]],Tabela5[#All],7,FALSE)</f>
        <v>34</v>
      </c>
      <c r="N151" s="62">
        <f>_xlfn.RANK.EQ(Tabela33[[#This Row],[sold]],$H$2:$H$1979)</f>
        <v>1154</v>
      </c>
      <c r="O151" s="62">
        <f>_xlfn.RANK.EQ(L151,Tabela33[income])</f>
        <v>635</v>
      </c>
      <c r="P151" s="18" t="s">
        <v>300</v>
      </c>
      <c r="Q151">
        <v>279</v>
      </c>
      <c r="R151">
        <v>11986.92</v>
      </c>
      <c r="S151">
        <v>18</v>
      </c>
      <c r="T151" s="63">
        <f t="shared" si="6"/>
        <v>173</v>
      </c>
      <c r="U151" s="63">
        <f t="shared" si="7"/>
        <v>156</v>
      </c>
      <c r="V151" s="64">
        <v>150</v>
      </c>
      <c r="X151" s="18" t="s">
        <v>300</v>
      </c>
      <c r="Y151" s="37">
        <v>279</v>
      </c>
      <c r="Z151" s="37">
        <v>11986.92</v>
      </c>
      <c r="AA151" s="37">
        <v>18</v>
      </c>
      <c r="AB151" s="37">
        <f t="shared" si="8"/>
        <v>172</v>
      </c>
      <c r="AC151" s="37">
        <f>_xlfn.RANK.EQ(Z151,Tabela5[Summed income],0)</f>
        <v>156</v>
      </c>
      <c r="AD151" s="37">
        <v>150</v>
      </c>
      <c r="AL151" s="18" t="s">
        <v>1757</v>
      </c>
      <c r="AM151">
        <v>36</v>
      </c>
      <c r="AN151">
        <v>20</v>
      </c>
    </row>
    <row r="152" spans="1:40" x14ac:dyDescent="0.25">
      <c r="A152" s="35" t="s">
        <v>4429</v>
      </c>
      <c r="B152" s="35" t="s">
        <v>4430</v>
      </c>
      <c r="C152" s="35" t="s">
        <v>12</v>
      </c>
      <c r="D152" s="35">
        <v>99.99</v>
      </c>
      <c r="E152" s="35" t="s">
        <v>169</v>
      </c>
      <c r="F152" s="35">
        <v>4</v>
      </c>
      <c r="G152" s="35" t="s">
        <v>4431</v>
      </c>
      <c r="H152" s="35">
        <v>8</v>
      </c>
      <c r="I152" s="35" t="s">
        <v>4432</v>
      </c>
      <c r="J152" s="36" t="s">
        <v>707</v>
      </c>
      <c r="K152" s="34" t="s">
        <v>7209</v>
      </c>
      <c r="L152" s="61">
        <f>Tabela33[[#This Row],[price]]*Tabela33[[#This Row],[sold]]</f>
        <v>799.92</v>
      </c>
      <c r="M152" s="62">
        <f>VLOOKUP(Tabela33[[#This Row],[brand]],Tabela5[#All],7,FALSE)</f>
        <v>35</v>
      </c>
      <c r="N152" s="62">
        <f>_xlfn.RANK.EQ(Tabela33[[#This Row],[sold]],$H$2:$H$1979)</f>
        <v>1635</v>
      </c>
      <c r="O152" s="62">
        <f>_xlfn.RANK.EQ(L152,Tabela33[income])</f>
        <v>1324</v>
      </c>
      <c r="P152" s="18" t="s">
        <v>1102</v>
      </c>
      <c r="Q152">
        <v>9151</v>
      </c>
      <c r="R152">
        <v>447501.99</v>
      </c>
      <c r="S152">
        <v>316</v>
      </c>
      <c r="T152" s="63">
        <f t="shared" si="6"/>
        <v>36</v>
      </c>
      <c r="U152" s="63">
        <f t="shared" si="7"/>
        <v>23</v>
      </c>
      <c r="V152" s="64">
        <v>151</v>
      </c>
      <c r="X152" s="18" t="s">
        <v>1102</v>
      </c>
      <c r="Y152" s="37">
        <v>9151</v>
      </c>
      <c r="Z152" s="37">
        <v>447501.99</v>
      </c>
      <c r="AA152" s="37">
        <v>316</v>
      </c>
      <c r="AB152" s="37">
        <f t="shared" si="8"/>
        <v>35</v>
      </c>
      <c r="AC152" s="37">
        <f>_xlfn.RANK.EQ(Z152,Tabela5[Summed income],0)</f>
        <v>23</v>
      </c>
      <c r="AD152" s="37">
        <v>151</v>
      </c>
      <c r="AL152" s="18" t="s">
        <v>704</v>
      </c>
      <c r="AM152">
        <v>36</v>
      </c>
      <c r="AN152">
        <v>46</v>
      </c>
    </row>
    <row r="153" spans="1:40" x14ac:dyDescent="0.25">
      <c r="A153" s="32" t="s">
        <v>4491</v>
      </c>
      <c r="B153" s="32" t="s">
        <v>4224</v>
      </c>
      <c r="C153" s="32" t="s">
        <v>12</v>
      </c>
      <c r="D153" s="32">
        <v>125.99</v>
      </c>
      <c r="E153" s="32" t="s">
        <v>4492</v>
      </c>
      <c r="F153" s="32"/>
      <c r="G153" s="32" t="s">
        <v>1405</v>
      </c>
      <c r="H153" s="32">
        <v>15</v>
      </c>
      <c r="I153" s="32" t="s">
        <v>4493</v>
      </c>
      <c r="J153" s="33" t="s">
        <v>4323</v>
      </c>
      <c r="K153" s="34" t="s">
        <v>7209</v>
      </c>
      <c r="L153" s="61">
        <f>Tabela33[[#This Row],[price]]*Tabela33[[#This Row],[sold]]</f>
        <v>1889.85</v>
      </c>
      <c r="M153" s="62">
        <f>VLOOKUP(Tabela33[[#This Row],[brand]],Tabela5[#All],7,FALSE)</f>
        <v>35</v>
      </c>
      <c r="N153" s="62">
        <f>_xlfn.RANK.EQ(Tabela33[[#This Row],[sold]],$H$2:$H$1979)</f>
        <v>1444</v>
      </c>
      <c r="O153" s="62">
        <f>_xlfn.RANK.EQ(L153,Tabela33[income])</f>
        <v>976</v>
      </c>
      <c r="P153" s="18" t="s">
        <v>559</v>
      </c>
      <c r="Q153">
        <v>10268</v>
      </c>
      <c r="R153">
        <v>131225.03999999998</v>
      </c>
      <c r="S153">
        <v>149</v>
      </c>
      <c r="T153" s="63">
        <f t="shared" si="6"/>
        <v>32</v>
      </c>
      <c r="U153" s="63">
        <f t="shared" si="7"/>
        <v>63</v>
      </c>
      <c r="V153" s="64">
        <v>152</v>
      </c>
      <c r="X153" s="18" t="s">
        <v>559</v>
      </c>
      <c r="Y153" s="37">
        <v>10268</v>
      </c>
      <c r="Z153" s="37">
        <v>131225.03999999998</v>
      </c>
      <c r="AA153" s="37">
        <v>149</v>
      </c>
      <c r="AB153" s="37">
        <f t="shared" si="8"/>
        <v>31</v>
      </c>
      <c r="AC153" s="37">
        <f>_xlfn.RANK.EQ(Z153,Tabela5[Summed income],0)</f>
        <v>63</v>
      </c>
      <c r="AD153" s="37">
        <v>152</v>
      </c>
      <c r="AL153" s="18" t="s">
        <v>990</v>
      </c>
      <c r="AM153">
        <v>36</v>
      </c>
      <c r="AN153">
        <v>6</v>
      </c>
    </row>
    <row r="154" spans="1:40" x14ac:dyDescent="0.25">
      <c r="A154" s="32" t="s">
        <v>29</v>
      </c>
      <c r="B154" s="32" t="s">
        <v>5193</v>
      </c>
      <c r="C154" s="32" t="s">
        <v>55</v>
      </c>
      <c r="D154" s="32">
        <v>29.99</v>
      </c>
      <c r="E154" s="32" t="s">
        <v>37</v>
      </c>
      <c r="F154" s="32">
        <v>10</v>
      </c>
      <c r="G154" s="32" t="s">
        <v>5194</v>
      </c>
      <c r="H154" s="32">
        <v>92</v>
      </c>
      <c r="I154" s="32" t="s">
        <v>5195</v>
      </c>
      <c r="J154" s="33" t="s">
        <v>1641</v>
      </c>
      <c r="K154" s="34" t="s">
        <v>7209</v>
      </c>
      <c r="L154" s="61">
        <f>Tabela33[[#This Row],[price]]*Tabela33[[#This Row],[sold]]</f>
        <v>2759.08</v>
      </c>
      <c r="M154" s="62">
        <f>VLOOKUP(Tabela33[[#This Row],[brand]],Tabela5[#All],7,FALSE)</f>
        <v>36</v>
      </c>
      <c r="N154" s="62">
        <f>_xlfn.RANK.EQ(Tabela33[[#This Row],[sold]],$H$2:$H$1979)</f>
        <v>805</v>
      </c>
      <c r="O154" s="62">
        <f>_xlfn.RANK.EQ(L154,Tabela33[income])</f>
        <v>854</v>
      </c>
      <c r="P154" s="18" t="s">
        <v>2010</v>
      </c>
      <c r="Q154">
        <v>1</v>
      </c>
      <c r="R154">
        <v>28.9</v>
      </c>
      <c r="T154" s="63">
        <f t="shared" si="6"/>
        <v>359</v>
      </c>
      <c r="U154" s="63">
        <f t="shared" si="7"/>
        <v>364</v>
      </c>
      <c r="V154" s="64">
        <v>153</v>
      </c>
      <c r="X154" s="18" t="s">
        <v>2010</v>
      </c>
      <c r="Y154" s="37">
        <v>1</v>
      </c>
      <c r="Z154" s="37">
        <v>28.9</v>
      </c>
      <c r="AA154" s="37"/>
      <c r="AB154" s="37">
        <f t="shared" si="8"/>
        <v>357</v>
      </c>
      <c r="AC154" s="37">
        <f>_xlfn.RANK.EQ(Z154,Tabela5[Summed income],0)</f>
        <v>364</v>
      </c>
      <c r="AD154" s="37">
        <v>153</v>
      </c>
      <c r="AL154" s="18" t="s">
        <v>3918</v>
      </c>
      <c r="AM154">
        <v>36</v>
      </c>
      <c r="AN154">
        <v>48</v>
      </c>
    </row>
    <row r="155" spans="1:40" x14ac:dyDescent="0.25">
      <c r="A155" s="27" t="s">
        <v>29</v>
      </c>
      <c r="B155" s="27" t="s">
        <v>3406</v>
      </c>
      <c r="C155" s="27" t="s">
        <v>55</v>
      </c>
      <c r="D155" s="27">
        <v>32.99</v>
      </c>
      <c r="E155" s="27" t="s">
        <v>1053</v>
      </c>
      <c r="F155" s="27">
        <v>4</v>
      </c>
      <c r="G155" s="27" t="s">
        <v>3407</v>
      </c>
      <c r="H155" s="27">
        <v>14</v>
      </c>
      <c r="I155" s="27" t="s">
        <v>3408</v>
      </c>
      <c r="J155" s="28" t="s">
        <v>707</v>
      </c>
      <c r="K155" s="29" t="s">
        <v>7208</v>
      </c>
      <c r="L155" s="58">
        <f>Tabela33[[#This Row],[price]]*Tabela33[[#This Row],[sold]]</f>
        <v>461.86</v>
      </c>
      <c r="M155" s="59">
        <f>VLOOKUP(Tabela33[[#This Row],[brand]],Tabela5[#All],7,FALSE)</f>
        <v>36</v>
      </c>
      <c r="N155" s="59">
        <f>_xlfn.RANK.EQ(Tabela33[[#This Row],[sold]],$H$2:$H$1979)</f>
        <v>1468</v>
      </c>
      <c r="O155" s="59">
        <f>_xlfn.RANK.EQ(L155,Tabela33[income])</f>
        <v>1531</v>
      </c>
      <c r="P155" s="18" t="s">
        <v>1198</v>
      </c>
      <c r="Q155">
        <v>5</v>
      </c>
      <c r="R155">
        <v>136.54999999999998</v>
      </c>
      <c r="S155">
        <v>10</v>
      </c>
      <c r="T155" s="63">
        <f t="shared" si="6"/>
        <v>332</v>
      </c>
      <c r="U155" s="63">
        <f t="shared" si="7"/>
        <v>341</v>
      </c>
      <c r="V155" s="64">
        <v>154</v>
      </c>
      <c r="X155" s="18" t="s">
        <v>1198</v>
      </c>
      <c r="Y155" s="37">
        <v>5</v>
      </c>
      <c r="Z155" s="37">
        <v>136.54999999999998</v>
      </c>
      <c r="AA155" s="37">
        <v>10</v>
      </c>
      <c r="AB155" s="37">
        <f t="shared" si="8"/>
        <v>330</v>
      </c>
      <c r="AC155" s="37">
        <f>_xlfn.RANK.EQ(Z155,Tabela5[Summed income],0)</f>
        <v>341</v>
      </c>
      <c r="AD155" s="37">
        <v>154</v>
      </c>
      <c r="AL155" s="18" t="s">
        <v>5977</v>
      </c>
      <c r="AM155">
        <v>36</v>
      </c>
      <c r="AN155">
        <v>5</v>
      </c>
    </row>
    <row r="156" spans="1:40" x14ac:dyDescent="0.25">
      <c r="A156" s="32" t="s">
        <v>29</v>
      </c>
      <c r="B156" s="32" t="s">
        <v>5713</v>
      </c>
      <c r="C156" s="32" t="s">
        <v>55</v>
      </c>
      <c r="D156" s="32">
        <v>35.99</v>
      </c>
      <c r="E156" s="32" t="s">
        <v>1427</v>
      </c>
      <c r="F156" s="32">
        <v>10</v>
      </c>
      <c r="G156" s="32" t="s">
        <v>5714</v>
      </c>
      <c r="H156" s="32">
        <v>46</v>
      </c>
      <c r="I156" s="32" t="s">
        <v>3800</v>
      </c>
      <c r="J156" s="33" t="s">
        <v>5715</v>
      </c>
      <c r="K156" s="34" t="s">
        <v>7209</v>
      </c>
      <c r="L156" s="61">
        <f>Tabela33[[#This Row],[price]]*Tabela33[[#This Row],[sold]]</f>
        <v>1655.5400000000002</v>
      </c>
      <c r="M156" s="62">
        <f>VLOOKUP(Tabela33[[#This Row],[brand]],Tabela5[#All],7,FALSE)</f>
        <v>36</v>
      </c>
      <c r="N156" s="62">
        <f>_xlfn.RANK.EQ(Tabela33[[#This Row],[sold]],$H$2:$H$1979)</f>
        <v>1014</v>
      </c>
      <c r="O156" s="62">
        <f>_xlfn.RANK.EQ(L156,Tabela33[income])</f>
        <v>1039</v>
      </c>
      <c r="P156" s="18" t="s">
        <v>3965</v>
      </c>
      <c r="Q156">
        <v>44</v>
      </c>
      <c r="R156">
        <v>1671.5600000000002</v>
      </c>
      <c r="S156">
        <v>10</v>
      </c>
      <c r="T156" s="63">
        <f t="shared" si="6"/>
        <v>252</v>
      </c>
      <c r="U156" s="63">
        <f t="shared" si="7"/>
        <v>241</v>
      </c>
      <c r="V156" s="64">
        <v>155</v>
      </c>
      <c r="X156" s="18" t="s">
        <v>3965</v>
      </c>
      <c r="Y156" s="37">
        <v>44</v>
      </c>
      <c r="Z156" s="37">
        <v>1671.5600000000002</v>
      </c>
      <c r="AA156" s="37">
        <v>10</v>
      </c>
      <c r="AB156" s="37">
        <f t="shared" si="8"/>
        <v>250</v>
      </c>
      <c r="AC156" s="37">
        <f>_xlfn.RANK.EQ(Z156,Tabela5[Summed income],0)</f>
        <v>241</v>
      </c>
      <c r="AD156" s="37">
        <v>155</v>
      </c>
      <c r="AL156" s="18" t="s">
        <v>4255</v>
      </c>
      <c r="AM156">
        <v>36</v>
      </c>
      <c r="AN156">
        <v>24</v>
      </c>
    </row>
    <row r="157" spans="1:40" x14ac:dyDescent="0.25">
      <c r="A157" s="32" t="s">
        <v>47</v>
      </c>
      <c r="B157" s="32" t="s">
        <v>4790</v>
      </c>
      <c r="C157" s="32" t="s">
        <v>55</v>
      </c>
      <c r="D157" s="32">
        <v>35.99</v>
      </c>
      <c r="E157" s="32" t="s">
        <v>3994</v>
      </c>
      <c r="F157" s="32">
        <v>10</v>
      </c>
      <c r="G157" s="32" t="s">
        <v>4791</v>
      </c>
      <c r="H157" s="32">
        <v>51</v>
      </c>
      <c r="I157" s="32" t="s">
        <v>4792</v>
      </c>
      <c r="J157" s="33" t="s">
        <v>112</v>
      </c>
      <c r="K157" s="34" t="s">
        <v>7209</v>
      </c>
      <c r="L157" s="61">
        <f>Tabela33[[#This Row],[price]]*Tabela33[[#This Row],[sold]]</f>
        <v>1835.49</v>
      </c>
      <c r="M157" s="62">
        <f>VLOOKUP(Tabela33[[#This Row],[brand]],Tabela5[#All],7,FALSE)</f>
        <v>36</v>
      </c>
      <c r="N157" s="62">
        <f>_xlfn.RANK.EQ(Tabela33[[#This Row],[sold]],$H$2:$H$1979)</f>
        <v>978</v>
      </c>
      <c r="O157" s="62">
        <f>_xlfn.RANK.EQ(L157,Tabela33[income])</f>
        <v>994</v>
      </c>
      <c r="P157" s="18" t="s">
        <v>77</v>
      </c>
      <c r="Q157">
        <v>9158</v>
      </c>
      <c r="R157">
        <v>543375.17999999982</v>
      </c>
      <c r="S157">
        <v>171</v>
      </c>
      <c r="T157" s="63">
        <f t="shared" si="6"/>
        <v>35</v>
      </c>
      <c r="U157" s="63">
        <f t="shared" si="7"/>
        <v>19</v>
      </c>
      <c r="V157" s="64">
        <v>156</v>
      </c>
      <c r="X157" s="18" t="s">
        <v>77</v>
      </c>
      <c r="Y157" s="37">
        <v>9158</v>
      </c>
      <c r="Z157" s="37">
        <v>543375.17999999993</v>
      </c>
      <c r="AA157" s="37">
        <v>171</v>
      </c>
      <c r="AB157" s="37">
        <f t="shared" si="8"/>
        <v>34</v>
      </c>
      <c r="AC157" s="37">
        <f>_xlfn.RANK.EQ(Z157,Tabela5[Summed income],0)</f>
        <v>19</v>
      </c>
      <c r="AD157" s="37">
        <v>156</v>
      </c>
      <c r="AL157" s="18" t="s">
        <v>4409</v>
      </c>
      <c r="AM157">
        <v>36</v>
      </c>
      <c r="AN157">
        <v>5</v>
      </c>
    </row>
    <row r="158" spans="1:40" x14ac:dyDescent="0.25">
      <c r="A158" s="32" t="s">
        <v>29</v>
      </c>
      <c r="B158" s="32" t="s">
        <v>6714</v>
      </c>
      <c r="C158" s="32" t="s">
        <v>55</v>
      </c>
      <c r="D158" s="32">
        <v>38.99</v>
      </c>
      <c r="E158" s="32" t="s">
        <v>1205</v>
      </c>
      <c r="F158" s="32">
        <v>9</v>
      </c>
      <c r="G158" s="32" t="s">
        <v>4799</v>
      </c>
      <c r="H158" s="32">
        <v>37</v>
      </c>
      <c r="I158" s="32" t="s">
        <v>5195</v>
      </c>
      <c r="J158" s="33" t="s">
        <v>1641</v>
      </c>
      <c r="K158" s="34" t="s">
        <v>7209</v>
      </c>
      <c r="L158" s="61">
        <f>Tabela33[[#This Row],[price]]*Tabela33[[#This Row],[sold]]</f>
        <v>1442.63</v>
      </c>
      <c r="M158" s="62">
        <f>VLOOKUP(Tabela33[[#This Row],[brand]],Tabela5[#All],7,FALSE)</f>
        <v>36</v>
      </c>
      <c r="N158" s="62">
        <f>_xlfn.RANK.EQ(Tabela33[[#This Row],[sold]],$H$2:$H$1979)</f>
        <v>1099</v>
      </c>
      <c r="O158" s="62">
        <f>_xlfn.RANK.EQ(L158,Tabela33[income])</f>
        <v>1089</v>
      </c>
      <c r="P158" s="18" t="s">
        <v>97</v>
      </c>
      <c r="Q158">
        <v>433</v>
      </c>
      <c r="R158">
        <v>5768.11</v>
      </c>
      <c r="S158">
        <v>22</v>
      </c>
      <c r="T158" s="63">
        <f t="shared" si="6"/>
        <v>155</v>
      </c>
      <c r="U158" s="63">
        <f t="shared" si="7"/>
        <v>192</v>
      </c>
      <c r="V158" s="64">
        <v>157</v>
      </c>
      <c r="X158" s="18" t="s">
        <v>97</v>
      </c>
      <c r="Y158" s="37">
        <v>433</v>
      </c>
      <c r="Z158" s="37">
        <v>5768.11</v>
      </c>
      <c r="AA158" s="37">
        <v>22</v>
      </c>
      <c r="AB158" s="37">
        <f t="shared" si="8"/>
        <v>154</v>
      </c>
      <c r="AC158" s="37">
        <f>_xlfn.RANK.EQ(Z158,Tabela5[Summed income],0)</f>
        <v>192</v>
      </c>
      <c r="AD158" s="37">
        <v>157</v>
      </c>
      <c r="AL158" s="18" t="s">
        <v>6662</v>
      </c>
      <c r="AM158">
        <v>36</v>
      </c>
      <c r="AN158">
        <v>4</v>
      </c>
    </row>
    <row r="159" spans="1:40" x14ac:dyDescent="0.25">
      <c r="A159" s="32" t="s">
        <v>29</v>
      </c>
      <c r="B159" s="32" t="s">
        <v>4291</v>
      </c>
      <c r="C159" s="32" t="s">
        <v>12</v>
      </c>
      <c r="D159" s="32">
        <v>39.99</v>
      </c>
      <c r="E159" s="32" t="s">
        <v>73</v>
      </c>
      <c r="F159" s="32">
        <v>8</v>
      </c>
      <c r="G159" s="32" t="s">
        <v>3786</v>
      </c>
      <c r="H159" s="32">
        <v>10</v>
      </c>
      <c r="I159" s="32" t="s">
        <v>5436</v>
      </c>
      <c r="J159" s="33" t="s">
        <v>406</v>
      </c>
      <c r="K159" s="34" t="s">
        <v>7209</v>
      </c>
      <c r="L159" s="61">
        <f>Tabela33[[#This Row],[price]]*Tabela33[[#This Row],[sold]]</f>
        <v>399.90000000000003</v>
      </c>
      <c r="M159" s="62">
        <f>VLOOKUP(Tabela33[[#This Row],[brand]],Tabela5[#All],7,FALSE)</f>
        <v>36</v>
      </c>
      <c r="N159" s="62">
        <f>_xlfn.RANK.EQ(Tabela33[[#This Row],[sold]],$H$2:$H$1979)</f>
        <v>1577</v>
      </c>
      <c r="O159" s="62">
        <f>_xlfn.RANK.EQ(L159,Tabela33[income])</f>
        <v>1582</v>
      </c>
      <c r="P159" s="18" t="s">
        <v>5431</v>
      </c>
      <c r="Q159">
        <v>1</v>
      </c>
      <c r="R159">
        <v>100</v>
      </c>
      <c r="S159">
        <v>3</v>
      </c>
      <c r="T159" s="63">
        <f t="shared" si="6"/>
        <v>359</v>
      </c>
      <c r="U159" s="63">
        <f t="shared" si="7"/>
        <v>347</v>
      </c>
      <c r="V159" s="64">
        <v>158</v>
      </c>
      <c r="X159" s="18" t="s">
        <v>5431</v>
      </c>
      <c r="Y159" s="37">
        <v>1</v>
      </c>
      <c r="Z159" s="37">
        <v>100</v>
      </c>
      <c r="AA159" s="37">
        <v>3</v>
      </c>
      <c r="AB159" s="37">
        <f t="shared" si="8"/>
        <v>357</v>
      </c>
      <c r="AC159" s="37">
        <f>_xlfn.RANK.EQ(Z159,Tabela5[Summed income],0)</f>
        <v>347</v>
      </c>
      <c r="AD159" s="37">
        <v>158</v>
      </c>
      <c r="AL159" s="18" t="s">
        <v>6540</v>
      </c>
      <c r="AM159">
        <v>36</v>
      </c>
      <c r="AN159">
        <v>3</v>
      </c>
    </row>
    <row r="160" spans="1:40" x14ac:dyDescent="0.25">
      <c r="A160" s="35" t="s">
        <v>29</v>
      </c>
      <c r="B160" s="35" t="s">
        <v>6328</v>
      </c>
      <c r="C160" s="35" t="s">
        <v>55</v>
      </c>
      <c r="D160" s="35">
        <v>47.99</v>
      </c>
      <c r="E160" s="35" t="s">
        <v>4764</v>
      </c>
      <c r="F160" s="35">
        <v>6</v>
      </c>
      <c r="G160" s="35" t="s">
        <v>6329</v>
      </c>
      <c r="H160" s="35">
        <v>16</v>
      </c>
      <c r="I160" s="35" t="s">
        <v>6330</v>
      </c>
      <c r="J160" s="36" t="s">
        <v>1492</v>
      </c>
      <c r="K160" s="34" t="s">
        <v>7209</v>
      </c>
      <c r="L160" s="61">
        <f>Tabela33[[#This Row],[price]]*Tabela33[[#This Row],[sold]]</f>
        <v>767.84</v>
      </c>
      <c r="M160" s="62">
        <f>VLOOKUP(Tabela33[[#This Row],[brand]],Tabela5[#All],7,FALSE)</f>
        <v>36</v>
      </c>
      <c r="N160" s="62">
        <f>_xlfn.RANK.EQ(Tabela33[[#This Row],[sold]],$H$2:$H$1979)</f>
        <v>1422</v>
      </c>
      <c r="O160" s="62">
        <f>_xlfn.RANK.EQ(L160,Tabela33[income])</f>
        <v>1334</v>
      </c>
      <c r="P160" s="18" t="s">
        <v>968</v>
      </c>
      <c r="Q160">
        <v>15093</v>
      </c>
      <c r="R160">
        <v>310275.22000000003</v>
      </c>
      <c r="S160">
        <v>100</v>
      </c>
      <c r="T160" s="63">
        <f t="shared" si="6"/>
        <v>19</v>
      </c>
      <c r="U160" s="63">
        <f t="shared" si="7"/>
        <v>30</v>
      </c>
      <c r="V160" s="64">
        <v>159</v>
      </c>
      <c r="X160" s="18" t="s">
        <v>968</v>
      </c>
      <c r="Y160" s="37">
        <v>15093</v>
      </c>
      <c r="Z160" s="37">
        <v>310275.22000000003</v>
      </c>
      <c r="AA160" s="37">
        <v>100</v>
      </c>
      <c r="AB160" s="37">
        <f t="shared" si="8"/>
        <v>19</v>
      </c>
      <c r="AC160" s="37">
        <f>_xlfn.RANK.EQ(Z160,Tabela5[Summed income],0)</f>
        <v>30</v>
      </c>
      <c r="AD160" s="37">
        <v>159</v>
      </c>
      <c r="AL160" s="18" t="s">
        <v>2032</v>
      </c>
      <c r="AM160">
        <v>36</v>
      </c>
      <c r="AN160">
        <v>6</v>
      </c>
    </row>
    <row r="161" spans="1:40" x14ac:dyDescent="0.25">
      <c r="A161" s="35" t="s">
        <v>29</v>
      </c>
      <c r="B161" s="35" t="s">
        <v>5609</v>
      </c>
      <c r="C161" s="35" t="s">
        <v>55</v>
      </c>
      <c r="D161" s="35">
        <v>49.99</v>
      </c>
      <c r="E161" s="35" t="s">
        <v>148</v>
      </c>
      <c r="F161" s="35">
        <v>20</v>
      </c>
      <c r="G161" s="35" t="s">
        <v>5610</v>
      </c>
      <c r="H161" s="35">
        <v>15</v>
      </c>
      <c r="I161" s="35" t="s">
        <v>5611</v>
      </c>
      <c r="J161" s="36" t="s">
        <v>406</v>
      </c>
      <c r="K161" s="34" t="s">
        <v>7209</v>
      </c>
      <c r="L161" s="61">
        <f>Tabela33[[#This Row],[price]]*Tabela33[[#This Row],[sold]]</f>
        <v>749.85</v>
      </c>
      <c r="M161" s="62">
        <f>VLOOKUP(Tabela33[[#This Row],[brand]],Tabela5[#All],7,FALSE)</f>
        <v>36</v>
      </c>
      <c r="N161" s="62">
        <f>_xlfn.RANK.EQ(Tabela33[[#This Row],[sold]],$H$2:$H$1979)</f>
        <v>1444</v>
      </c>
      <c r="O161" s="62">
        <f>_xlfn.RANK.EQ(L161,Tabela33[income])</f>
        <v>1342</v>
      </c>
      <c r="P161" s="18" t="s">
        <v>4033</v>
      </c>
      <c r="Q161">
        <v>13132</v>
      </c>
      <c r="R161">
        <v>286259.15000000002</v>
      </c>
      <c r="S161">
        <v>966</v>
      </c>
      <c r="T161" s="63">
        <f t="shared" si="6"/>
        <v>25</v>
      </c>
      <c r="U161" s="63">
        <f t="shared" si="7"/>
        <v>32</v>
      </c>
      <c r="V161" s="64">
        <v>160</v>
      </c>
      <c r="X161" s="18" t="s">
        <v>4033</v>
      </c>
      <c r="Y161" s="37">
        <v>13132</v>
      </c>
      <c r="Z161" s="37">
        <v>286259.14999999997</v>
      </c>
      <c r="AA161" s="37">
        <v>966</v>
      </c>
      <c r="AB161" s="37">
        <f t="shared" si="8"/>
        <v>24</v>
      </c>
      <c r="AC161" s="37">
        <f>_xlfn.RANK.EQ(Z161,Tabela5[Summed income],0)</f>
        <v>32</v>
      </c>
      <c r="AD161" s="37">
        <v>160</v>
      </c>
      <c r="AL161" s="18" t="s">
        <v>3846</v>
      </c>
      <c r="AM161">
        <v>36</v>
      </c>
      <c r="AN161">
        <v>3</v>
      </c>
    </row>
    <row r="162" spans="1:40" x14ac:dyDescent="0.25">
      <c r="A162" s="27" t="s">
        <v>29</v>
      </c>
      <c r="B162" s="27" t="s">
        <v>622</v>
      </c>
      <c r="C162" s="27" t="s">
        <v>12</v>
      </c>
      <c r="D162" s="27">
        <v>49.99</v>
      </c>
      <c r="E162" s="27" t="s">
        <v>623</v>
      </c>
      <c r="F162" s="27">
        <v>8</v>
      </c>
      <c r="G162" s="27" t="s">
        <v>624</v>
      </c>
      <c r="H162" s="27">
        <v>22</v>
      </c>
      <c r="I162" s="27" t="s">
        <v>625</v>
      </c>
      <c r="J162" s="28" t="s">
        <v>34</v>
      </c>
      <c r="K162" s="29" t="s">
        <v>7208</v>
      </c>
      <c r="L162" s="58">
        <f>Tabela33[[#This Row],[price]]*Tabela33[[#This Row],[sold]]</f>
        <v>1099.78</v>
      </c>
      <c r="M162" s="59">
        <f>VLOOKUP(Tabela33[[#This Row],[brand]],Tabela5[#All],7,FALSE)</f>
        <v>36</v>
      </c>
      <c r="N162" s="59">
        <f>_xlfn.RANK.EQ(Tabela33[[#This Row],[sold]],$H$2:$H$1979)</f>
        <v>1301</v>
      </c>
      <c r="O162" s="59">
        <f>_xlfn.RANK.EQ(L162,Tabela33[income])</f>
        <v>1221</v>
      </c>
      <c r="P162" s="18" t="s">
        <v>3499</v>
      </c>
      <c r="Q162">
        <v>104</v>
      </c>
      <c r="R162">
        <v>10517.58</v>
      </c>
      <c r="S162">
        <v>6</v>
      </c>
      <c r="T162" s="63">
        <f t="shared" si="6"/>
        <v>215</v>
      </c>
      <c r="U162" s="63">
        <f t="shared" si="7"/>
        <v>162</v>
      </c>
      <c r="V162" s="64">
        <v>161</v>
      </c>
      <c r="X162" s="18" t="s">
        <v>3499</v>
      </c>
      <c r="Y162" s="37">
        <v>104</v>
      </c>
      <c r="Z162" s="37">
        <v>10517.58</v>
      </c>
      <c r="AA162" s="37">
        <v>6</v>
      </c>
      <c r="AB162" s="37">
        <f t="shared" si="8"/>
        <v>214</v>
      </c>
      <c r="AC162" s="37">
        <f>_xlfn.RANK.EQ(Z162,Tabela5[Summed income],0)</f>
        <v>162</v>
      </c>
      <c r="AD162" s="37">
        <v>161</v>
      </c>
      <c r="AL162" s="18" t="s">
        <v>2019</v>
      </c>
      <c r="AM162">
        <v>36</v>
      </c>
      <c r="AN162">
        <v>21</v>
      </c>
    </row>
    <row r="163" spans="1:40" x14ac:dyDescent="0.25">
      <c r="A163" s="35" t="s">
        <v>47</v>
      </c>
      <c r="B163" s="35" t="s">
        <v>5049</v>
      </c>
      <c r="C163" s="35" t="s">
        <v>12</v>
      </c>
      <c r="D163" s="35">
        <v>49.99</v>
      </c>
      <c r="E163" s="35" t="s">
        <v>623</v>
      </c>
      <c r="F163" s="35">
        <v>8</v>
      </c>
      <c r="G163" s="35" t="s">
        <v>5050</v>
      </c>
      <c r="H163" s="35">
        <v>25</v>
      </c>
      <c r="I163" s="35" t="s">
        <v>5051</v>
      </c>
      <c r="J163" s="36" t="s">
        <v>157</v>
      </c>
      <c r="K163" s="34" t="s">
        <v>7209</v>
      </c>
      <c r="L163" s="61">
        <f>Tabela33[[#This Row],[price]]*Tabela33[[#This Row],[sold]]</f>
        <v>1249.75</v>
      </c>
      <c r="M163" s="62">
        <f>VLOOKUP(Tabela33[[#This Row],[brand]],Tabela5[#All],7,FALSE)</f>
        <v>36</v>
      </c>
      <c r="N163" s="62">
        <f>_xlfn.RANK.EQ(Tabela33[[#This Row],[sold]],$H$2:$H$1979)</f>
        <v>1248</v>
      </c>
      <c r="O163" s="62">
        <f>_xlfn.RANK.EQ(L163,Tabela33[income])</f>
        <v>1156</v>
      </c>
      <c r="P163" s="18" t="s">
        <v>4625</v>
      </c>
      <c r="Q163">
        <v>25</v>
      </c>
      <c r="R163">
        <v>751.75</v>
      </c>
      <c r="S163">
        <v>3</v>
      </c>
      <c r="T163" s="63">
        <f t="shared" si="6"/>
        <v>278</v>
      </c>
      <c r="U163" s="63">
        <f t="shared" si="7"/>
        <v>282</v>
      </c>
      <c r="V163" s="64">
        <v>162</v>
      </c>
      <c r="X163" s="18" t="s">
        <v>4625</v>
      </c>
      <c r="Y163" s="37">
        <v>25</v>
      </c>
      <c r="Z163" s="37">
        <v>751.75</v>
      </c>
      <c r="AA163" s="37">
        <v>3</v>
      </c>
      <c r="AB163" s="37">
        <f t="shared" si="8"/>
        <v>276</v>
      </c>
      <c r="AC163" s="37">
        <f>_xlfn.RANK.EQ(Z163,Tabela5[Summed income],0)</f>
        <v>282</v>
      </c>
      <c r="AD163" s="37">
        <v>162</v>
      </c>
      <c r="AL163" s="18" t="s">
        <v>5713</v>
      </c>
      <c r="AM163">
        <v>36</v>
      </c>
      <c r="AN163">
        <v>46</v>
      </c>
    </row>
    <row r="164" spans="1:40" x14ac:dyDescent="0.25">
      <c r="A164" s="27" t="s">
        <v>29</v>
      </c>
      <c r="B164" s="27" t="s">
        <v>704</v>
      </c>
      <c r="C164" s="27" t="s">
        <v>12</v>
      </c>
      <c r="D164" s="27">
        <v>49.99</v>
      </c>
      <c r="E164" s="27" t="s">
        <v>623</v>
      </c>
      <c r="F164" s="27">
        <v>4</v>
      </c>
      <c r="G164" s="27" t="s">
        <v>705</v>
      </c>
      <c r="H164" s="27">
        <v>46</v>
      </c>
      <c r="I164" s="27" t="s">
        <v>706</v>
      </c>
      <c r="J164" s="28" t="s">
        <v>707</v>
      </c>
      <c r="K164" s="29" t="s">
        <v>7208</v>
      </c>
      <c r="L164" s="58">
        <f>Tabela33[[#This Row],[price]]*Tabela33[[#This Row],[sold]]</f>
        <v>2299.54</v>
      </c>
      <c r="M164" s="59">
        <f>VLOOKUP(Tabela33[[#This Row],[brand]],Tabela5[#All],7,FALSE)</f>
        <v>36</v>
      </c>
      <c r="N164" s="59">
        <f>_xlfn.RANK.EQ(Tabela33[[#This Row],[sold]],$H$2:$H$1979)</f>
        <v>1014</v>
      </c>
      <c r="O164" s="59">
        <f>_xlfn.RANK.EQ(L164,Tabela33[income])</f>
        <v>912</v>
      </c>
      <c r="P164" s="18" t="s">
        <v>1999</v>
      </c>
      <c r="Q164">
        <v>4612</v>
      </c>
      <c r="R164">
        <v>71395.23</v>
      </c>
      <c r="S164">
        <v>115</v>
      </c>
      <c r="T164" s="63">
        <f t="shared" si="6"/>
        <v>60</v>
      </c>
      <c r="U164" s="63">
        <f t="shared" si="7"/>
        <v>86</v>
      </c>
      <c r="V164" s="64">
        <v>163</v>
      </c>
      <c r="X164" s="18" t="s">
        <v>1999</v>
      </c>
      <c r="Y164" s="37">
        <v>4612</v>
      </c>
      <c r="Z164" s="37">
        <v>71395.23</v>
      </c>
      <c r="AA164" s="37">
        <v>115</v>
      </c>
      <c r="AB164" s="37">
        <f t="shared" si="8"/>
        <v>59</v>
      </c>
      <c r="AC164" s="37">
        <f>_xlfn.RANK.EQ(Z164,Tabela5[Summed income],0)</f>
        <v>86</v>
      </c>
      <c r="AD164" s="37">
        <v>163</v>
      </c>
      <c r="AL164" s="18" t="s">
        <v>4790</v>
      </c>
      <c r="AM164">
        <v>36</v>
      </c>
      <c r="AN164">
        <v>51</v>
      </c>
    </row>
    <row r="165" spans="1:40" x14ac:dyDescent="0.25">
      <c r="A165" s="27" t="s">
        <v>29</v>
      </c>
      <c r="B165" s="27" t="s">
        <v>665</v>
      </c>
      <c r="C165" s="27" t="s">
        <v>12</v>
      </c>
      <c r="D165" s="27">
        <v>54.99</v>
      </c>
      <c r="E165" s="27" t="s">
        <v>666</v>
      </c>
      <c r="F165" s="27"/>
      <c r="G165" s="27" t="s">
        <v>667</v>
      </c>
      <c r="H165" s="27">
        <v>9</v>
      </c>
      <c r="I165" s="27" t="s">
        <v>668</v>
      </c>
      <c r="J165" s="28" t="s">
        <v>669</v>
      </c>
      <c r="K165" s="29" t="s">
        <v>7208</v>
      </c>
      <c r="L165" s="58">
        <f>Tabela33[[#This Row],[price]]*Tabela33[[#This Row],[sold]]</f>
        <v>494.91</v>
      </c>
      <c r="M165" s="59">
        <f>VLOOKUP(Tabela33[[#This Row],[brand]],Tabela5[#All],7,FALSE)</f>
        <v>36</v>
      </c>
      <c r="N165" s="59">
        <f>_xlfn.RANK.EQ(Tabela33[[#This Row],[sold]],$H$2:$H$1979)</f>
        <v>1606</v>
      </c>
      <c r="O165" s="59">
        <f>_xlfn.RANK.EQ(L165,Tabela33[income])</f>
        <v>1508</v>
      </c>
      <c r="P165" s="18" t="s">
        <v>6930</v>
      </c>
      <c r="Q165">
        <v>1</v>
      </c>
      <c r="R165">
        <v>15.39</v>
      </c>
      <c r="S165">
        <v>5</v>
      </c>
      <c r="T165" s="63">
        <f t="shared" si="6"/>
        <v>359</v>
      </c>
      <c r="U165" s="63">
        <f t="shared" si="7"/>
        <v>367</v>
      </c>
      <c r="V165" s="64">
        <v>164</v>
      </c>
      <c r="X165" s="18" t="s">
        <v>6930</v>
      </c>
      <c r="Y165" s="37">
        <v>1</v>
      </c>
      <c r="Z165" s="37">
        <v>15.39</v>
      </c>
      <c r="AA165" s="37">
        <v>5</v>
      </c>
      <c r="AB165" s="37">
        <f t="shared" si="8"/>
        <v>357</v>
      </c>
      <c r="AC165" s="37">
        <f>_xlfn.RANK.EQ(Z165,Tabela5[Summed income],0)</f>
        <v>367</v>
      </c>
      <c r="AD165" s="37">
        <v>164</v>
      </c>
      <c r="AL165" s="18" t="s">
        <v>5609</v>
      </c>
      <c r="AM165">
        <v>36</v>
      </c>
      <c r="AN165">
        <v>15</v>
      </c>
    </row>
    <row r="166" spans="1:40" x14ac:dyDescent="0.25">
      <c r="A166" s="27" t="s">
        <v>47</v>
      </c>
      <c r="B166" s="27" t="s">
        <v>48</v>
      </c>
      <c r="C166" s="27" t="s">
        <v>12</v>
      </c>
      <c r="D166" s="27">
        <v>58.99</v>
      </c>
      <c r="E166" s="27" t="s">
        <v>49</v>
      </c>
      <c r="F166" s="27"/>
      <c r="G166" s="27" t="s">
        <v>50</v>
      </c>
      <c r="H166" s="27">
        <v>18</v>
      </c>
      <c r="I166" s="27" t="s">
        <v>51</v>
      </c>
      <c r="J166" s="28" t="s">
        <v>52</v>
      </c>
      <c r="K166" s="29" t="s">
        <v>7208</v>
      </c>
      <c r="L166" s="58">
        <f>Tabela33[[#This Row],[price]]*Tabela33[[#This Row],[sold]]</f>
        <v>1061.82</v>
      </c>
      <c r="M166" s="59">
        <f>VLOOKUP(Tabela33[[#This Row],[brand]],Tabela5[#All],7,FALSE)</f>
        <v>36</v>
      </c>
      <c r="N166" s="59">
        <f>_xlfn.RANK.EQ(Tabela33[[#This Row],[sold]],$H$2:$H$1979)</f>
        <v>1378</v>
      </c>
      <c r="O166" s="59">
        <f>_xlfn.RANK.EQ(L166,Tabela33[income])</f>
        <v>1236</v>
      </c>
      <c r="P166" s="18" t="s">
        <v>6186</v>
      </c>
      <c r="Q166">
        <v>94</v>
      </c>
      <c r="R166">
        <v>939.06000000000006</v>
      </c>
      <c r="S166">
        <v>10</v>
      </c>
      <c r="T166" s="63">
        <f t="shared" si="6"/>
        <v>220</v>
      </c>
      <c r="U166" s="63">
        <f t="shared" si="7"/>
        <v>274</v>
      </c>
      <c r="V166" s="64">
        <v>165</v>
      </c>
      <c r="X166" s="18" t="s">
        <v>6186</v>
      </c>
      <c r="Y166" s="37">
        <v>94</v>
      </c>
      <c r="Z166" s="37">
        <v>939.06000000000006</v>
      </c>
      <c r="AA166" s="37">
        <v>10</v>
      </c>
      <c r="AB166" s="37">
        <f t="shared" si="8"/>
        <v>219</v>
      </c>
      <c r="AC166" s="37">
        <f>_xlfn.RANK.EQ(Z166,Tabela5[Summed income],0)</f>
        <v>274</v>
      </c>
      <c r="AD166" s="37">
        <v>165</v>
      </c>
      <c r="AL166" s="18" t="s">
        <v>2223</v>
      </c>
      <c r="AM166">
        <v>36</v>
      </c>
      <c r="AN166">
        <v>27</v>
      </c>
    </row>
    <row r="167" spans="1:40" x14ac:dyDescent="0.25">
      <c r="A167" s="30" t="s">
        <v>29</v>
      </c>
      <c r="B167" s="30" t="s">
        <v>1757</v>
      </c>
      <c r="C167" s="30" t="s">
        <v>1758</v>
      </c>
      <c r="D167" s="30">
        <v>59.99</v>
      </c>
      <c r="E167" s="30" t="s">
        <v>25</v>
      </c>
      <c r="F167" s="30">
        <v>10</v>
      </c>
      <c r="G167" s="30" t="s">
        <v>1677</v>
      </c>
      <c r="H167" s="30">
        <v>20</v>
      </c>
      <c r="I167" s="30" t="s">
        <v>1548</v>
      </c>
      <c r="J167" s="31" t="s">
        <v>1759</v>
      </c>
      <c r="K167" s="29" t="s">
        <v>7208</v>
      </c>
      <c r="L167" s="58">
        <f>Tabela33[[#This Row],[price]]*Tabela33[[#This Row],[sold]]</f>
        <v>1199.8</v>
      </c>
      <c r="M167" s="59">
        <f>VLOOKUP(Tabela33[[#This Row],[brand]],Tabela5[#All],7,FALSE)</f>
        <v>36</v>
      </c>
      <c r="N167" s="59">
        <f>_xlfn.RANK.EQ(Tabela33[[#This Row],[sold]],$H$2:$H$1979)</f>
        <v>1337</v>
      </c>
      <c r="O167" s="59">
        <f>_xlfn.RANK.EQ(L167,Tabela33[income])</f>
        <v>1179</v>
      </c>
      <c r="P167" s="18" t="s">
        <v>5612</v>
      </c>
      <c r="Q167">
        <v>46</v>
      </c>
      <c r="R167">
        <v>6439.5400000000009</v>
      </c>
      <c r="S167">
        <v>4</v>
      </c>
      <c r="T167" s="63">
        <f t="shared" si="6"/>
        <v>251</v>
      </c>
      <c r="U167" s="63">
        <f t="shared" si="7"/>
        <v>185</v>
      </c>
      <c r="V167" s="64">
        <v>166</v>
      </c>
      <c r="X167" s="18" t="s">
        <v>5612</v>
      </c>
      <c r="Y167" s="37">
        <v>46</v>
      </c>
      <c r="Z167" s="37">
        <v>6439.5400000000009</v>
      </c>
      <c r="AA167" s="37">
        <v>4</v>
      </c>
      <c r="AB167" s="37">
        <f t="shared" si="8"/>
        <v>249</v>
      </c>
      <c r="AC167" s="37">
        <f>_xlfn.RANK.EQ(Z167,Tabela5[Summed income],0)</f>
        <v>185</v>
      </c>
      <c r="AD167" s="37">
        <v>166</v>
      </c>
      <c r="AL167" s="18" t="s">
        <v>622</v>
      </c>
      <c r="AM167">
        <v>36</v>
      </c>
      <c r="AN167">
        <v>22</v>
      </c>
    </row>
    <row r="168" spans="1:40" x14ac:dyDescent="0.25">
      <c r="A168" s="27" t="s">
        <v>29</v>
      </c>
      <c r="B168" s="27" t="s">
        <v>990</v>
      </c>
      <c r="C168" s="27" t="s">
        <v>12</v>
      </c>
      <c r="D168" s="27">
        <v>59.99</v>
      </c>
      <c r="E168" s="27" t="s">
        <v>31</v>
      </c>
      <c r="F168" s="27">
        <v>5</v>
      </c>
      <c r="G168" s="27" t="s">
        <v>991</v>
      </c>
      <c r="H168" s="27">
        <v>6</v>
      </c>
      <c r="I168" s="27" t="s">
        <v>992</v>
      </c>
      <c r="J168" s="28" t="s">
        <v>276</v>
      </c>
      <c r="K168" s="29" t="s">
        <v>7208</v>
      </c>
      <c r="L168" s="58">
        <f>Tabela33[[#This Row],[price]]*Tabela33[[#This Row],[sold]]</f>
        <v>359.94</v>
      </c>
      <c r="M168" s="59">
        <f>VLOOKUP(Tabela33[[#This Row],[brand]],Tabela5[#All],7,FALSE)</f>
        <v>36</v>
      </c>
      <c r="N168" s="59">
        <f>_xlfn.RANK.EQ(Tabela33[[#This Row],[sold]],$H$2:$H$1979)</f>
        <v>1713</v>
      </c>
      <c r="O168" s="59">
        <f>_xlfn.RANK.EQ(L168,Tabela33[income])</f>
        <v>1605</v>
      </c>
      <c r="P168" s="18" t="s">
        <v>4684</v>
      </c>
      <c r="Q168">
        <v>444</v>
      </c>
      <c r="R168">
        <v>6825.380000000001</v>
      </c>
      <c r="S168">
        <v>16</v>
      </c>
      <c r="T168" s="63">
        <f t="shared" si="6"/>
        <v>153</v>
      </c>
      <c r="U168" s="63">
        <f t="shared" si="7"/>
        <v>183</v>
      </c>
      <c r="V168" s="64">
        <v>167</v>
      </c>
      <c r="X168" s="18" t="s">
        <v>4684</v>
      </c>
      <c r="Y168" s="37">
        <v>444</v>
      </c>
      <c r="Z168" s="37">
        <v>6825.380000000001</v>
      </c>
      <c r="AA168" s="37">
        <v>16</v>
      </c>
      <c r="AB168" s="37">
        <f t="shared" si="8"/>
        <v>152</v>
      </c>
      <c r="AC168" s="37">
        <f>_xlfn.RANK.EQ(Z168,Tabela5[Summed income],0)</f>
        <v>183</v>
      </c>
      <c r="AD168" s="37">
        <v>167</v>
      </c>
      <c r="AL168" s="18" t="s">
        <v>2070</v>
      </c>
      <c r="AM168">
        <v>36</v>
      </c>
      <c r="AN168">
        <v>7</v>
      </c>
    </row>
    <row r="169" spans="1:40" x14ac:dyDescent="0.25">
      <c r="A169" s="30" t="s">
        <v>47</v>
      </c>
      <c r="B169" s="30" t="s">
        <v>24</v>
      </c>
      <c r="C169" s="30" t="s">
        <v>12</v>
      </c>
      <c r="D169" s="30">
        <v>59.99</v>
      </c>
      <c r="E169" s="30" t="s">
        <v>25</v>
      </c>
      <c r="F169" s="30"/>
      <c r="G169" s="30" t="s">
        <v>913</v>
      </c>
      <c r="H169" s="30">
        <v>8</v>
      </c>
      <c r="I169" s="30" t="s">
        <v>914</v>
      </c>
      <c r="J169" s="31" t="s">
        <v>915</v>
      </c>
      <c r="K169" s="29" t="s">
        <v>7208</v>
      </c>
      <c r="L169" s="58">
        <f>Tabela33[[#This Row],[price]]*Tabela33[[#This Row],[sold]]</f>
        <v>479.92</v>
      </c>
      <c r="M169" s="59">
        <f>VLOOKUP(Tabela33[[#This Row],[brand]],Tabela5[#All],7,FALSE)</f>
        <v>36</v>
      </c>
      <c r="N169" s="59">
        <f>_xlfn.RANK.EQ(Tabela33[[#This Row],[sold]],$H$2:$H$1979)</f>
        <v>1635</v>
      </c>
      <c r="O169" s="59">
        <f>_xlfn.RANK.EQ(L169,Tabela33[income])</f>
        <v>1517</v>
      </c>
      <c r="P169" s="18" t="s">
        <v>1824</v>
      </c>
      <c r="Q169">
        <v>2504</v>
      </c>
      <c r="R169">
        <v>171396.25999999995</v>
      </c>
      <c r="S169">
        <v>116</v>
      </c>
      <c r="T169" s="63">
        <f t="shared" si="6"/>
        <v>84</v>
      </c>
      <c r="U169" s="63">
        <f t="shared" si="7"/>
        <v>49</v>
      </c>
      <c r="V169" s="64">
        <v>168</v>
      </c>
      <c r="X169" s="18" t="s">
        <v>1824</v>
      </c>
      <c r="Y169" s="37">
        <v>2504</v>
      </c>
      <c r="Z169" s="37">
        <v>171396.26</v>
      </c>
      <c r="AA169" s="37">
        <v>116</v>
      </c>
      <c r="AB169" s="37">
        <f t="shared" si="8"/>
        <v>83</v>
      </c>
      <c r="AC169" s="37">
        <f>_xlfn.RANK.EQ(Z169,Tabela5[Summed income],0)</f>
        <v>49</v>
      </c>
      <c r="AD169" s="37">
        <v>168</v>
      </c>
      <c r="AL169" s="18" t="s">
        <v>30</v>
      </c>
      <c r="AM169">
        <v>36</v>
      </c>
      <c r="AN169">
        <v>9</v>
      </c>
    </row>
    <row r="170" spans="1:40" x14ac:dyDescent="0.25">
      <c r="A170" s="30" t="s">
        <v>29</v>
      </c>
      <c r="B170" s="30" t="s">
        <v>30</v>
      </c>
      <c r="C170" s="30" t="s">
        <v>12</v>
      </c>
      <c r="D170" s="30">
        <v>59.99</v>
      </c>
      <c r="E170" s="30" t="s">
        <v>31</v>
      </c>
      <c r="F170" s="30">
        <v>10</v>
      </c>
      <c r="G170" s="30" t="s">
        <v>32</v>
      </c>
      <c r="H170" s="30">
        <v>9</v>
      </c>
      <c r="I170" s="30" t="s">
        <v>33</v>
      </c>
      <c r="J170" s="31" t="s">
        <v>34</v>
      </c>
      <c r="K170" s="29" t="s">
        <v>7208</v>
      </c>
      <c r="L170" s="58">
        <f>Tabela33[[#This Row],[price]]*Tabela33[[#This Row],[sold]]</f>
        <v>539.91</v>
      </c>
      <c r="M170" s="59">
        <f>VLOOKUP(Tabela33[[#This Row],[brand]],Tabela5[#All],7,FALSE)</f>
        <v>36</v>
      </c>
      <c r="N170" s="59">
        <f>_xlfn.RANK.EQ(Tabela33[[#This Row],[sold]],$H$2:$H$1979)</f>
        <v>1606</v>
      </c>
      <c r="O170" s="59">
        <f>_xlfn.RANK.EQ(L170,Tabela33[income])</f>
        <v>1481</v>
      </c>
      <c r="P170" s="18" t="s">
        <v>6391</v>
      </c>
      <c r="Q170">
        <v>177</v>
      </c>
      <c r="R170">
        <v>17523</v>
      </c>
      <c r="S170">
        <v>8</v>
      </c>
      <c r="T170" s="63">
        <f t="shared" si="6"/>
        <v>191</v>
      </c>
      <c r="U170" s="63">
        <f t="shared" si="7"/>
        <v>135</v>
      </c>
      <c r="V170" s="64">
        <v>169</v>
      </c>
      <c r="X170" s="18" t="s">
        <v>6391</v>
      </c>
      <c r="Y170" s="37">
        <v>177</v>
      </c>
      <c r="Z170" s="37">
        <v>17523</v>
      </c>
      <c r="AA170" s="37">
        <v>8</v>
      </c>
      <c r="AB170" s="37">
        <f t="shared" si="8"/>
        <v>190</v>
      </c>
      <c r="AC170" s="37">
        <f>_xlfn.RANK.EQ(Z170,Tabela5[Summed income],0)</f>
        <v>135</v>
      </c>
      <c r="AD170" s="37">
        <v>169</v>
      </c>
      <c r="AL170" s="18" t="s">
        <v>5049</v>
      </c>
      <c r="AM170">
        <v>36</v>
      </c>
      <c r="AN170">
        <v>25</v>
      </c>
    </row>
    <row r="171" spans="1:40" x14ac:dyDescent="0.25">
      <c r="A171" s="35" t="s">
        <v>29</v>
      </c>
      <c r="B171" s="35" t="s">
        <v>3955</v>
      </c>
      <c r="C171" s="35" t="s">
        <v>12</v>
      </c>
      <c r="D171" s="35">
        <v>59.99</v>
      </c>
      <c r="E171" s="35" t="s">
        <v>31</v>
      </c>
      <c r="F171" s="35">
        <v>9</v>
      </c>
      <c r="G171" s="35" t="s">
        <v>3956</v>
      </c>
      <c r="H171" s="35">
        <v>63</v>
      </c>
      <c r="I171" s="35" t="s">
        <v>3957</v>
      </c>
      <c r="J171" s="36" t="s">
        <v>406</v>
      </c>
      <c r="K171" s="34" t="s">
        <v>7209</v>
      </c>
      <c r="L171" s="61">
        <f>Tabela33[[#This Row],[price]]*Tabela33[[#This Row],[sold]]</f>
        <v>3779.3700000000003</v>
      </c>
      <c r="M171" s="62">
        <f>VLOOKUP(Tabela33[[#This Row],[brand]],Tabela5[#All],7,FALSE)</f>
        <v>36</v>
      </c>
      <c r="N171" s="62">
        <f>_xlfn.RANK.EQ(Tabela33[[#This Row],[sold]],$H$2:$H$1979)</f>
        <v>921</v>
      </c>
      <c r="O171" s="62">
        <f>_xlfn.RANK.EQ(L171,Tabela33[income])</f>
        <v>762</v>
      </c>
      <c r="P171" s="18" t="s">
        <v>1185</v>
      </c>
      <c r="Q171">
        <v>2342</v>
      </c>
      <c r="R171">
        <v>42545.479999999996</v>
      </c>
      <c r="S171">
        <v>64</v>
      </c>
      <c r="T171" s="63">
        <f t="shared" si="6"/>
        <v>87</v>
      </c>
      <c r="U171" s="63">
        <f t="shared" si="7"/>
        <v>101</v>
      </c>
      <c r="V171" s="64">
        <v>170</v>
      </c>
      <c r="X171" s="18" t="s">
        <v>1185</v>
      </c>
      <c r="Y171" s="37">
        <v>2342</v>
      </c>
      <c r="Z171" s="37">
        <v>42545.479999999996</v>
      </c>
      <c r="AA171" s="37">
        <v>64</v>
      </c>
      <c r="AB171" s="37">
        <f t="shared" si="8"/>
        <v>86</v>
      </c>
      <c r="AC171" s="37">
        <f>_xlfn.RANK.EQ(Z171,Tabela5[Summed income],0)</f>
        <v>101</v>
      </c>
      <c r="AD171" s="37">
        <v>170</v>
      </c>
      <c r="AL171" s="18" t="s">
        <v>3406</v>
      </c>
      <c r="AM171">
        <v>36</v>
      </c>
      <c r="AN171">
        <v>14</v>
      </c>
    </row>
    <row r="172" spans="1:40" x14ac:dyDescent="0.25">
      <c r="A172" s="27" t="s">
        <v>29</v>
      </c>
      <c r="B172" s="27" t="s">
        <v>3798</v>
      </c>
      <c r="C172" s="27" t="s">
        <v>12</v>
      </c>
      <c r="D172" s="27">
        <v>64.88</v>
      </c>
      <c r="E172" s="27" t="s">
        <v>1078</v>
      </c>
      <c r="F172" s="27">
        <v>10</v>
      </c>
      <c r="G172" s="27" t="s">
        <v>3799</v>
      </c>
      <c r="H172" s="27">
        <v>22</v>
      </c>
      <c r="I172" s="27" t="s">
        <v>3800</v>
      </c>
      <c r="J172" s="28" t="s">
        <v>1641</v>
      </c>
      <c r="K172" s="29" t="s">
        <v>7208</v>
      </c>
      <c r="L172" s="58">
        <f>Tabela33[[#This Row],[price]]*Tabela33[[#This Row],[sold]]</f>
        <v>1427.36</v>
      </c>
      <c r="M172" s="59">
        <f>VLOOKUP(Tabela33[[#This Row],[brand]],Tabela5[#All],7,FALSE)</f>
        <v>36</v>
      </c>
      <c r="N172" s="59">
        <f>_xlfn.RANK.EQ(Tabela33[[#This Row],[sold]],$H$2:$H$1979)</f>
        <v>1301</v>
      </c>
      <c r="O172" s="59">
        <f>_xlfn.RANK.EQ(L172,Tabela33[income])</f>
        <v>1095</v>
      </c>
      <c r="P172" s="18" t="s">
        <v>6635</v>
      </c>
      <c r="Q172">
        <v>33</v>
      </c>
      <c r="R172">
        <v>2244</v>
      </c>
      <c r="S172">
        <v>6</v>
      </c>
      <c r="T172" s="63">
        <f t="shared" si="6"/>
        <v>264</v>
      </c>
      <c r="U172" s="63">
        <f t="shared" si="7"/>
        <v>225</v>
      </c>
      <c r="V172" s="64">
        <v>171</v>
      </c>
      <c r="X172" s="18" t="s">
        <v>6635</v>
      </c>
      <c r="Y172" s="37">
        <v>33</v>
      </c>
      <c r="Z172" s="37">
        <v>2244</v>
      </c>
      <c r="AA172" s="37">
        <v>6</v>
      </c>
      <c r="AB172" s="37">
        <f t="shared" si="8"/>
        <v>262</v>
      </c>
      <c r="AC172" s="37">
        <f>_xlfn.RANK.EQ(Z172,Tabela5[Summed income],0)</f>
        <v>225</v>
      </c>
      <c r="AD172" s="37">
        <v>171</v>
      </c>
      <c r="AL172" s="18" t="s">
        <v>3798</v>
      </c>
      <c r="AM172">
        <v>36</v>
      </c>
      <c r="AN172">
        <v>22</v>
      </c>
    </row>
    <row r="173" spans="1:40" x14ac:dyDescent="0.25">
      <c r="A173" s="35" t="s">
        <v>29</v>
      </c>
      <c r="B173" s="35" t="s">
        <v>6076</v>
      </c>
      <c r="C173" s="35" t="s">
        <v>12</v>
      </c>
      <c r="D173" s="35">
        <v>69.989999999999995</v>
      </c>
      <c r="E173" s="35" t="s">
        <v>1694</v>
      </c>
      <c r="F173" s="35">
        <v>10</v>
      </c>
      <c r="G173" s="35" t="s">
        <v>1712</v>
      </c>
      <c r="H173" s="35">
        <v>49</v>
      </c>
      <c r="I173" s="35" t="s">
        <v>6077</v>
      </c>
      <c r="J173" s="36" t="s">
        <v>3096</v>
      </c>
      <c r="K173" s="34" t="s">
        <v>7209</v>
      </c>
      <c r="L173" s="61">
        <f>Tabela33[[#This Row],[price]]*Tabela33[[#This Row],[sold]]</f>
        <v>3429.5099999999998</v>
      </c>
      <c r="M173" s="62">
        <f>VLOOKUP(Tabela33[[#This Row],[brand]],Tabela5[#All],7,FALSE)</f>
        <v>36</v>
      </c>
      <c r="N173" s="62">
        <f>_xlfn.RANK.EQ(Tabela33[[#This Row],[sold]],$H$2:$H$1979)</f>
        <v>991</v>
      </c>
      <c r="O173" s="62">
        <f>_xlfn.RANK.EQ(L173,Tabela33[income])</f>
        <v>789</v>
      </c>
      <c r="P173" s="18" t="s">
        <v>1394</v>
      </c>
      <c r="Q173">
        <v>17</v>
      </c>
      <c r="R173">
        <v>254.14999999999998</v>
      </c>
      <c r="T173" s="63">
        <f t="shared" si="6"/>
        <v>293</v>
      </c>
      <c r="U173" s="63">
        <f t="shared" si="7"/>
        <v>326</v>
      </c>
      <c r="V173" s="64">
        <v>172</v>
      </c>
      <c r="X173" s="18" t="s">
        <v>1394</v>
      </c>
      <c r="Y173" s="37">
        <v>17</v>
      </c>
      <c r="Z173" s="37">
        <v>254.14999999999998</v>
      </c>
      <c r="AA173" s="37"/>
      <c r="AB173" s="37">
        <f t="shared" si="8"/>
        <v>291</v>
      </c>
      <c r="AC173" s="37">
        <f>_xlfn.RANK.EQ(Z173,Tabela5[Summed income],0)</f>
        <v>326</v>
      </c>
      <c r="AD173" s="37">
        <v>172</v>
      </c>
      <c r="AL173" s="18" t="s">
        <v>3955</v>
      </c>
      <c r="AM173">
        <v>36</v>
      </c>
      <c r="AN173">
        <v>63</v>
      </c>
    </row>
    <row r="174" spans="1:40" x14ac:dyDescent="0.25">
      <c r="A174" s="32" t="s">
        <v>47</v>
      </c>
      <c r="B174" s="32" t="s">
        <v>4286</v>
      </c>
      <c r="C174" s="32" t="s">
        <v>12</v>
      </c>
      <c r="D174" s="32">
        <v>69.989999999999995</v>
      </c>
      <c r="E174" s="32" t="s">
        <v>1694</v>
      </c>
      <c r="F174" s="32">
        <v>10</v>
      </c>
      <c r="G174" s="32" t="s">
        <v>3894</v>
      </c>
      <c r="H174" s="32">
        <v>157</v>
      </c>
      <c r="I174" s="32" t="s">
        <v>4287</v>
      </c>
      <c r="J174" s="33" t="s">
        <v>4288</v>
      </c>
      <c r="K174" s="34" t="s">
        <v>7209</v>
      </c>
      <c r="L174" s="61">
        <f>Tabela33[[#This Row],[price]]*Tabela33[[#This Row],[sold]]</f>
        <v>10988.429999999998</v>
      </c>
      <c r="M174" s="62">
        <f>VLOOKUP(Tabela33[[#This Row],[brand]],Tabela5[#All],7,FALSE)</f>
        <v>36</v>
      </c>
      <c r="N174" s="62">
        <f>_xlfn.RANK.EQ(Tabela33[[#This Row],[sold]],$H$2:$H$1979)</f>
        <v>642</v>
      </c>
      <c r="O174" s="62">
        <f>_xlfn.RANK.EQ(L174,Tabela33[income])</f>
        <v>456</v>
      </c>
      <c r="P174" s="18" t="s">
        <v>694</v>
      </c>
      <c r="Q174">
        <v>11</v>
      </c>
      <c r="R174">
        <v>462</v>
      </c>
      <c r="S174">
        <v>4</v>
      </c>
      <c r="T174" s="63">
        <f t="shared" si="6"/>
        <v>312</v>
      </c>
      <c r="U174" s="63">
        <f t="shared" si="7"/>
        <v>303</v>
      </c>
      <c r="V174" s="64">
        <v>173</v>
      </c>
      <c r="X174" s="18" t="s">
        <v>694</v>
      </c>
      <c r="Y174" s="37">
        <v>11</v>
      </c>
      <c r="Z174" s="37">
        <v>462</v>
      </c>
      <c r="AA174" s="37">
        <v>4</v>
      </c>
      <c r="AB174" s="37">
        <f t="shared" si="8"/>
        <v>310</v>
      </c>
      <c r="AC174" s="37">
        <f>_xlfn.RANK.EQ(Z174,Tabela5[Summed income],0)</f>
        <v>303</v>
      </c>
      <c r="AD174" s="37">
        <v>173</v>
      </c>
      <c r="AL174" s="18" t="s">
        <v>48</v>
      </c>
      <c r="AM174">
        <v>36</v>
      </c>
      <c r="AN174">
        <v>18</v>
      </c>
    </row>
    <row r="175" spans="1:40" x14ac:dyDescent="0.25">
      <c r="A175" s="30" t="s">
        <v>29</v>
      </c>
      <c r="B175" s="30" t="s">
        <v>2223</v>
      </c>
      <c r="C175" s="30" t="s">
        <v>12</v>
      </c>
      <c r="D175" s="30">
        <v>71.41</v>
      </c>
      <c r="E175" s="30" t="s">
        <v>2224</v>
      </c>
      <c r="F175" s="30">
        <v>5</v>
      </c>
      <c r="G175" s="30" t="s">
        <v>2225</v>
      </c>
      <c r="H175" s="30">
        <v>27</v>
      </c>
      <c r="I175" s="30" t="s">
        <v>2226</v>
      </c>
      <c r="J175" s="31" t="s">
        <v>1492</v>
      </c>
      <c r="K175" s="29" t="s">
        <v>7208</v>
      </c>
      <c r="L175" s="58">
        <f>Tabela33[[#This Row],[price]]*Tabela33[[#This Row],[sold]]</f>
        <v>1928.07</v>
      </c>
      <c r="M175" s="59">
        <f>VLOOKUP(Tabela33[[#This Row],[brand]],Tabela5[#All],7,FALSE)</f>
        <v>36</v>
      </c>
      <c r="N175" s="59">
        <f>_xlfn.RANK.EQ(Tabela33[[#This Row],[sold]],$H$2:$H$1979)</f>
        <v>1217</v>
      </c>
      <c r="O175" s="59">
        <f>_xlfn.RANK.EQ(L175,Tabela33[income])</f>
        <v>967</v>
      </c>
      <c r="P175" s="18" t="s">
        <v>1334</v>
      </c>
      <c r="Q175">
        <v>19502</v>
      </c>
      <c r="R175">
        <v>752005.05</v>
      </c>
      <c r="S175">
        <v>192</v>
      </c>
      <c r="T175" s="63">
        <f t="shared" si="6"/>
        <v>14</v>
      </c>
      <c r="U175" s="63">
        <f t="shared" si="7"/>
        <v>12</v>
      </c>
      <c r="V175" s="64">
        <v>174</v>
      </c>
      <c r="X175" s="18" t="s">
        <v>1334</v>
      </c>
      <c r="Y175" s="37">
        <v>19502</v>
      </c>
      <c r="Z175" s="37">
        <v>752005.05</v>
      </c>
      <c r="AA175" s="37">
        <v>192</v>
      </c>
      <c r="AB175" s="37">
        <f t="shared" si="8"/>
        <v>14</v>
      </c>
      <c r="AC175" s="37">
        <f>_xlfn.RANK.EQ(Z175,Tabela5[Summed income],0)</f>
        <v>12</v>
      </c>
      <c r="AD175" s="37">
        <v>174</v>
      </c>
      <c r="AL175" s="18" t="s">
        <v>6076</v>
      </c>
      <c r="AM175">
        <v>36</v>
      </c>
      <c r="AN175">
        <v>49</v>
      </c>
    </row>
    <row r="176" spans="1:40" x14ac:dyDescent="0.25">
      <c r="A176" s="27" t="s">
        <v>47</v>
      </c>
      <c r="B176" s="27" t="s">
        <v>2032</v>
      </c>
      <c r="C176" s="27" t="s">
        <v>55</v>
      </c>
      <c r="D176" s="27">
        <v>74.989999999999995</v>
      </c>
      <c r="E176" s="27" t="s">
        <v>2033</v>
      </c>
      <c r="F176" s="27"/>
      <c r="G176" s="27" t="s">
        <v>880</v>
      </c>
      <c r="H176" s="27">
        <v>6</v>
      </c>
      <c r="I176" s="27" t="s">
        <v>2034</v>
      </c>
      <c r="J176" s="28" t="s">
        <v>2035</v>
      </c>
      <c r="K176" s="29" t="s">
        <v>7208</v>
      </c>
      <c r="L176" s="58">
        <f>Tabela33[[#This Row],[price]]*Tabela33[[#This Row],[sold]]</f>
        <v>449.93999999999994</v>
      </c>
      <c r="M176" s="59">
        <f>VLOOKUP(Tabela33[[#This Row],[brand]],Tabela5[#All],7,FALSE)</f>
        <v>36</v>
      </c>
      <c r="N176" s="59">
        <f>_xlfn.RANK.EQ(Tabela33[[#This Row],[sold]],$H$2:$H$1979)</f>
        <v>1713</v>
      </c>
      <c r="O176" s="59">
        <f>_xlfn.RANK.EQ(L176,Tabela33[income])</f>
        <v>1536</v>
      </c>
      <c r="P176" s="18" t="s">
        <v>6617</v>
      </c>
      <c r="Q176">
        <v>73</v>
      </c>
      <c r="R176">
        <v>1765.8700000000001</v>
      </c>
      <c r="S176">
        <v>15</v>
      </c>
      <c r="T176" s="63">
        <f t="shared" si="6"/>
        <v>231</v>
      </c>
      <c r="U176" s="63">
        <f t="shared" si="7"/>
        <v>237</v>
      </c>
      <c r="V176" s="64">
        <v>175</v>
      </c>
      <c r="X176" s="18" t="s">
        <v>6617</v>
      </c>
      <c r="Y176" s="37">
        <v>73</v>
      </c>
      <c r="Z176" s="37">
        <v>1765.8700000000001</v>
      </c>
      <c r="AA176" s="37">
        <v>15</v>
      </c>
      <c r="AB176" s="37">
        <f t="shared" si="8"/>
        <v>229</v>
      </c>
      <c r="AC176" s="37">
        <f>_xlfn.RANK.EQ(Z176,Tabela5[Summed income],0)</f>
        <v>237</v>
      </c>
      <c r="AD176" s="37">
        <v>175</v>
      </c>
      <c r="AL176" s="18" t="s">
        <v>4286</v>
      </c>
      <c r="AM176">
        <v>36</v>
      </c>
      <c r="AN176">
        <v>157</v>
      </c>
    </row>
    <row r="177" spans="1:40" x14ac:dyDescent="0.25">
      <c r="A177" s="32" t="s">
        <v>47</v>
      </c>
      <c r="B177" s="32" t="s">
        <v>6662</v>
      </c>
      <c r="C177" s="32" t="s">
        <v>12</v>
      </c>
      <c r="D177" s="32">
        <v>74.989999999999995</v>
      </c>
      <c r="E177" s="32" t="s">
        <v>3515</v>
      </c>
      <c r="F177" s="32">
        <v>2</v>
      </c>
      <c r="G177" s="32" t="s">
        <v>1400</v>
      </c>
      <c r="H177" s="32">
        <v>4</v>
      </c>
      <c r="I177" s="32" t="s">
        <v>6663</v>
      </c>
      <c r="J177" s="33" t="s">
        <v>4288</v>
      </c>
      <c r="K177" s="34" t="s">
        <v>7209</v>
      </c>
      <c r="L177" s="61">
        <f>Tabela33[[#This Row],[price]]*Tabela33[[#This Row],[sold]]</f>
        <v>299.95999999999998</v>
      </c>
      <c r="M177" s="62">
        <f>VLOOKUP(Tabela33[[#This Row],[brand]],Tabela5[#All],7,FALSE)</f>
        <v>36</v>
      </c>
      <c r="N177" s="62">
        <f>_xlfn.RANK.EQ(Tabela33[[#This Row],[sold]],$H$2:$H$1979)</f>
        <v>1795</v>
      </c>
      <c r="O177" s="62">
        <f>_xlfn.RANK.EQ(L177,Tabela33[income])</f>
        <v>1664</v>
      </c>
      <c r="P177" s="18" t="s">
        <v>4543</v>
      </c>
      <c r="Q177">
        <v>5051</v>
      </c>
      <c r="R177">
        <v>268255.74</v>
      </c>
      <c r="S177">
        <v>211</v>
      </c>
      <c r="T177" s="63">
        <f t="shared" si="6"/>
        <v>56</v>
      </c>
      <c r="U177" s="63">
        <f t="shared" si="7"/>
        <v>34</v>
      </c>
      <c r="V177" s="64">
        <v>176</v>
      </c>
      <c r="X177" s="18" t="s">
        <v>3396</v>
      </c>
      <c r="Y177" s="37">
        <v>5051</v>
      </c>
      <c r="Z177" s="37">
        <v>268255.73999999993</v>
      </c>
      <c r="AA177" s="37">
        <v>211</v>
      </c>
      <c r="AB177" s="37">
        <f t="shared" si="8"/>
        <v>55</v>
      </c>
      <c r="AC177" s="37">
        <f>_xlfn.RANK.EQ(Z177,Tabela5[Summed income],0)</f>
        <v>34</v>
      </c>
      <c r="AD177" s="37">
        <v>176</v>
      </c>
      <c r="AL177" s="18" t="s">
        <v>6714</v>
      </c>
      <c r="AM177">
        <v>36</v>
      </c>
      <c r="AN177">
        <v>37</v>
      </c>
    </row>
    <row r="178" spans="1:40" x14ac:dyDescent="0.25">
      <c r="A178" s="30" t="s">
        <v>29</v>
      </c>
      <c r="B178" s="30" t="s">
        <v>2070</v>
      </c>
      <c r="C178" s="30" t="s">
        <v>12</v>
      </c>
      <c r="D178" s="30">
        <v>78.989999999999995</v>
      </c>
      <c r="E178" s="30" t="s">
        <v>2071</v>
      </c>
      <c r="F178" s="30">
        <v>10</v>
      </c>
      <c r="G178" s="30" t="s">
        <v>2072</v>
      </c>
      <c r="H178" s="30">
        <v>7</v>
      </c>
      <c r="I178" s="30" t="s">
        <v>2073</v>
      </c>
      <c r="J178" s="31" t="s">
        <v>46</v>
      </c>
      <c r="K178" s="29" t="s">
        <v>7208</v>
      </c>
      <c r="L178" s="58">
        <f>Tabela33[[#This Row],[price]]*Tabela33[[#This Row],[sold]]</f>
        <v>552.92999999999995</v>
      </c>
      <c r="M178" s="59">
        <f>VLOOKUP(Tabela33[[#This Row],[brand]],Tabela5[#All],7,FALSE)</f>
        <v>36</v>
      </c>
      <c r="N178" s="59">
        <f>_xlfn.RANK.EQ(Tabela33[[#This Row],[sold]],$H$2:$H$1979)</f>
        <v>1677</v>
      </c>
      <c r="O178" s="59">
        <f>_xlfn.RANK.EQ(L178,Tabela33[income])</f>
        <v>1465</v>
      </c>
      <c r="P178" s="18" t="s">
        <v>2154</v>
      </c>
      <c r="Q178">
        <v>549</v>
      </c>
      <c r="R178">
        <v>9876.5099999999984</v>
      </c>
      <c r="S178">
        <v>38</v>
      </c>
      <c r="T178" s="63">
        <f t="shared" si="6"/>
        <v>138</v>
      </c>
      <c r="U178" s="63">
        <f t="shared" si="7"/>
        <v>164</v>
      </c>
      <c r="V178" s="64">
        <v>177</v>
      </c>
      <c r="X178" s="18" t="s">
        <v>2154</v>
      </c>
      <c r="Y178" s="37">
        <v>549</v>
      </c>
      <c r="Z178" s="37">
        <v>9876.5099999999984</v>
      </c>
      <c r="AA178" s="37">
        <v>38</v>
      </c>
      <c r="AB178" s="37">
        <f t="shared" si="8"/>
        <v>137</v>
      </c>
      <c r="AC178" s="37">
        <f>_xlfn.RANK.EQ(Z178,Tabela5[Summed income],0)</f>
        <v>164</v>
      </c>
      <c r="AD178" s="37">
        <v>177</v>
      </c>
      <c r="AL178" s="18" t="s">
        <v>5193</v>
      </c>
      <c r="AM178">
        <v>36</v>
      </c>
      <c r="AN178">
        <v>92</v>
      </c>
    </row>
    <row r="179" spans="1:40" x14ac:dyDescent="0.25">
      <c r="A179" s="32" t="s">
        <v>47</v>
      </c>
      <c r="B179" s="32" t="s">
        <v>4409</v>
      </c>
      <c r="C179" s="32" t="s">
        <v>39</v>
      </c>
      <c r="D179" s="32">
        <v>89.99</v>
      </c>
      <c r="E179" s="32" t="s">
        <v>3242</v>
      </c>
      <c r="F179" s="32">
        <v>5</v>
      </c>
      <c r="G179" s="32" t="s">
        <v>1517</v>
      </c>
      <c r="H179" s="32">
        <v>5</v>
      </c>
      <c r="I179" s="32" t="s">
        <v>4410</v>
      </c>
      <c r="J179" s="33" t="s">
        <v>1641</v>
      </c>
      <c r="K179" s="34" t="s">
        <v>7209</v>
      </c>
      <c r="L179" s="61">
        <f>Tabela33[[#This Row],[price]]*Tabela33[[#This Row],[sold]]</f>
        <v>449.95</v>
      </c>
      <c r="M179" s="62">
        <f>VLOOKUP(Tabela33[[#This Row],[brand]],Tabela5[#All],7,FALSE)</f>
        <v>36</v>
      </c>
      <c r="N179" s="62">
        <f>_xlfn.RANK.EQ(Tabela33[[#This Row],[sold]],$H$2:$H$1979)</f>
        <v>1749</v>
      </c>
      <c r="O179" s="62">
        <f>_xlfn.RANK.EQ(L179,Tabela33[income])</f>
        <v>1535</v>
      </c>
      <c r="P179" s="18" t="s">
        <v>1766</v>
      </c>
      <c r="Q179">
        <v>4052</v>
      </c>
      <c r="R179">
        <v>114745.81</v>
      </c>
      <c r="S179">
        <v>239</v>
      </c>
      <c r="T179" s="63">
        <f t="shared" si="6"/>
        <v>65</v>
      </c>
      <c r="U179" s="63">
        <f t="shared" si="7"/>
        <v>70</v>
      </c>
      <c r="V179" s="64">
        <v>178</v>
      </c>
      <c r="X179" s="18" t="s">
        <v>1766</v>
      </c>
      <c r="Y179" s="37">
        <v>4052</v>
      </c>
      <c r="Z179" s="37">
        <v>114745.81</v>
      </c>
      <c r="AA179" s="37">
        <v>239</v>
      </c>
      <c r="AB179" s="37">
        <f t="shared" si="8"/>
        <v>64</v>
      </c>
      <c r="AC179" s="37">
        <f>_xlfn.RANK.EQ(Z179,Tabela5[Summed income],0)</f>
        <v>70</v>
      </c>
      <c r="AD179" s="37">
        <v>178</v>
      </c>
      <c r="AL179" s="18" t="s">
        <v>6328</v>
      </c>
      <c r="AM179">
        <v>36</v>
      </c>
      <c r="AN179">
        <v>16</v>
      </c>
    </row>
    <row r="180" spans="1:40" x14ac:dyDescent="0.25">
      <c r="A180" s="35" t="s">
        <v>47</v>
      </c>
      <c r="B180" s="35" t="s">
        <v>6540</v>
      </c>
      <c r="C180" s="35" t="s">
        <v>12</v>
      </c>
      <c r="D180" s="35">
        <v>99.49</v>
      </c>
      <c r="E180" s="35" t="s">
        <v>6541</v>
      </c>
      <c r="F180" s="35"/>
      <c r="G180" s="35" t="s">
        <v>3849</v>
      </c>
      <c r="H180" s="35">
        <v>3</v>
      </c>
      <c r="I180" s="35" t="s">
        <v>6542</v>
      </c>
      <c r="J180" s="36" t="s">
        <v>5045</v>
      </c>
      <c r="K180" s="34" t="s">
        <v>7209</v>
      </c>
      <c r="L180" s="61">
        <f>Tabela33[[#This Row],[price]]*Tabela33[[#This Row],[sold]]</f>
        <v>298.46999999999997</v>
      </c>
      <c r="M180" s="62">
        <f>VLOOKUP(Tabela33[[#This Row],[brand]],Tabela5[#All],7,FALSE)</f>
        <v>36</v>
      </c>
      <c r="N180" s="62">
        <f>_xlfn.RANK.EQ(Tabela33[[#This Row],[sold]],$H$2:$H$1979)</f>
        <v>1845</v>
      </c>
      <c r="O180" s="62">
        <f>_xlfn.RANK.EQ(L180,Tabela33[income])</f>
        <v>1670</v>
      </c>
      <c r="P180" s="18" t="s">
        <v>6301</v>
      </c>
      <c r="Q180">
        <v>957</v>
      </c>
      <c r="R180">
        <v>13369.29</v>
      </c>
      <c r="S180">
        <v>31</v>
      </c>
      <c r="T180" s="63">
        <f t="shared" si="6"/>
        <v>121</v>
      </c>
      <c r="U180" s="63">
        <f t="shared" si="7"/>
        <v>151</v>
      </c>
      <c r="V180" s="64">
        <v>179</v>
      </c>
      <c r="X180" s="18" t="s">
        <v>6301</v>
      </c>
      <c r="Y180" s="37">
        <v>957</v>
      </c>
      <c r="Z180" s="37">
        <v>13369.29</v>
      </c>
      <c r="AA180" s="37">
        <v>31</v>
      </c>
      <c r="AB180" s="37">
        <f t="shared" si="8"/>
        <v>120</v>
      </c>
      <c r="AC180" s="37">
        <f>_xlfn.RANK.EQ(Z180,Tabela5[Summed income],0)</f>
        <v>151</v>
      </c>
      <c r="AD180" s="37">
        <v>179</v>
      </c>
      <c r="AL180" s="18" t="s">
        <v>6911</v>
      </c>
      <c r="AM180">
        <v>37</v>
      </c>
      <c r="AN180">
        <v>4</v>
      </c>
    </row>
    <row r="181" spans="1:40" x14ac:dyDescent="0.25">
      <c r="A181" s="32" t="s">
        <v>29</v>
      </c>
      <c r="B181" s="32" t="s">
        <v>5977</v>
      </c>
      <c r="C181" s="32" t="s">
        <v>12</v>
      </c>
      <c r="D181" s="32">
        <v>109.99</v>
      </c>
      <c r="E181" s="32" t="s">
        <v>3919</v>
      </c>
      <c r="F181" s="32">
        <v>10</v>
      </c>
      <c r="G181" s="32" t="s">
        <v>1201</v>
      </c>
      <c r="H181" s="32">
        <v>5</v>
      </c>
      <c r="I181" s="32" t="s">
        <v>5978</v>
      </c>
      <c r="J181" s="33" t="s">
        <v>5979</v>
      </c>
      <c r="K181" s="34" t="s">
        <v>7209</v>
      </c>
      <c r="L181" s="61">
        <f>Tabela33[[#This Row],[price]]*Tabela33[[#This Row],[sold]]</f>
        <v>549.94999999999993</v>
      </c>
      <c r="M181" s="62">
        <f>VLOOKUP(Tabela33[[#This Row],[brand]],Tabela5[#All],7,FALSE)</f>
        <v>36</v>
      </c>
      <c r="N181" s="62">
        <f>_xlfn.RANK.EQ(Tabela33[[#This Row],[sold]],$H$2:$H$1979)</f>
        <v>1749</v>
      </c>
      <c r="O181" s="62">
        <f>_xlfn.RANK.EQ(L181,Tabela33[income])</f>
        <v>1470</v>
      </c>
      <c r="P181" s="18" t="s">
        <v>4513</v>
      </c>
      <c r="Q181">
        <v>6789</v>
      </c>
      <c r="R181">
        <v>105176.81000000001</v>
      </c>
      <c r="S181">
        <v>374</v>
      </c>
      <c r="T181" s="63">
        <f t="shared" si="6"/>
        <v>46</v>
      </c>
      <c r="U181" s="63">
        <f t="shared" si="7"/>
        <v>76</v>
      </c>
      <c r="V181" s="64">
        <v>180</v>
      </c>
      <c r="X181" s="18" t="s">
        <v>4513</v>
      </c>
      <c r="Y181" s="37">
        <v>6789</v>
      </c>
      <c r="Z181" s="37">
        <v>105176.81000000001</v>
      </c>
      <c r="AA181" s="37">
        <v>374</v>
      </c>
      <c r="AB181" s="37">
        <f t="shared" si="8"/>
        <v>45</v>
      </c>
      <c r="AC181" s="37">
        <f>_xlfn.RANK.EQ(Z181,Tabela5[Summed income],0)</f>
        <v>76</v>
      </c>
      <c r="AD181" s="37">
        <v>180</v>
      </c>
      <c r="AL181" s="18" t="s">
        <v>5208</v>
      </c>
      <c r="AM181">
        <v>37</v>
      </c>
      <c r="AN181">
        <v>34</v>
      </c>
    </row>
    <row r="182" spans="1:40" x14ac:dyDescent="0.25">
      <c r="A182" s="35" t="s">
        <v>29</v>
      </c>
      <c r="B182" s="35" t="s">
        <v>4255</v>
      </c>
      <c r="C182" s="35" t="s">
        <v>12</v>
      </c>
      <c r="D182" s="35">
        <v>109.99</v>
      </c>
      <c r="E182" s="35" t="s">
        <v>4256</v>
      </c>
      <c r="F182" s="35">
        <v>3</v>
      </c>
      <c r="G182" s="35" t="s">
        <v>4075</v>
      </c>
      <c r="H182" s="35">
        <v>24</v>
      </c>
      <c r="I182" s="35" t="s">
        <v>4257</v>
      </c>
      <c r="J182" s="36" t="s">
        <v>4258</v>
      </c>
      <c r="K182" s="34" t="s">
        <v>7209</v>
      </c>
      <c r="L182" s="61">
        <f>Tabela33[[#This Row],[price]]*Tabela33[[#This Row],[sold]]</f>
        <v>2639.7599999999998</v>
      </c>
      <c r="M182" s="62">
        <f>VLOOKUP(Tabela33[[#This Row],[brand]],Tabela5[#All],7,FALSE)</f>
        <v>36</v>
      </c>
      <c r="N182" s="62">
        <f>_xlfn.RANK.EQ(Tabela33[[#This Row],[sold]],$H$2:$H$1979)</f>
        <v>1266</v>
      </c>
      <c r="O182" s="62">
        <f>_xlfn.RANK.EQ(L182,Tabela33[income])</f>
        <v>871</v>
      </c>
      <c r="P182" s="18" t="s">
        <v>2339</v>
      </c>
      <c r="R182">
        <v>0</v>
      </c>
      <c r="S182">
        <v>5</v>
      </c>
      <c r="T182" s="63" t="e">
        <f t="shared" si="6"/>
        <v>#N/A</v>
      </c>
      <c r="U182" s="63">
        <f t="shared" si="7"/>
        <v>370</v>
      </c>
      <c r="V182" s="64">
        <v>181</v>
      </c>
      <c r="X182" s="18" t="s">
        <v>2339</v>
      </c>
      <c r="Y182" s="37"/>
      <c r="Z182" s="37">
        <v>0</v>
      </c>
      <c r="AA182" s="37">
        <v>5</v>
      </c>
      <c r="AB182" s="37" t="e">
        <f t="shared" si="8"/>
        <v>#N/A</v>
      </c>
      <c r="AC182" s="37">
        <f>_xlfn.RANK.EQ(Z182,Tabela5[Summed income],0)</f>
        <v>370</v>
      </c>
      <c r="AD182" s="37">
        <v>181</v>
      </c>
      <c r="AL182" s="18" t="s">
        <v>4833</v>
      </c>
      <c r="AM182">
        <v>37</v>
      </c>
      <c r="AN182">
        <v>17</v>
      </c>
    </row>
    <row r="183" spans="1:40" x14ac:dyDescent="0.25">
      <c r="A183" s="35" t="s">
        <v>47</v>
      </c>
      <c r="B183" s="35" t="s">
        <v>3918</v>
      </c>
      <c r="C183" s="35" t="s">
        <v>12</v>
      </c>
      <c r="D183" s="35">
        <v>109.99</v>
      </c>
      <c r="E183" s="35" t="s">
        <v>3919</v>
      </c>
      <c r="F183" s="35">
        <v>8</v>
      </c>
      <c r="G183" s="35" t="s">
        <v>3920</v>
      </c>
      <c r="H183" s="35">
        <v>48</v>
      </c>
      <c r="I183" s="35" t="s">
        <v>3921</v>
      </c>
      <c r="J183" s="36" t="s">
        <v>3922</v>
      </c>
      <c r="K183" s="34" t="s">
        <v>7209</v>
      </c>
      <c r="L183" s="61">
        <f>Tabela33[[#This Row],[price]]*Tabela33[[#This Row],[sold]]</f>
        <v>5279.5199999999995</v>
      </c>
      <c r="M183" s="62">
        <f>VLOOKUP(Tabela33[[#This Row],[brand]],Tabela5[#All],7,FALSE)</f>
        <v>36</v>
      </c>
      <c r="N183" s="62">
        <f>_xlfn.RANK.EQ(Tabela33[[#This Row],[sold]],$H$2:$H$1979)</f>
        <v>998</v>
      </c>
      <c r="O183" s="62">
        <f>_xlfn.RANK.EQ(L183,Tabela33[income])</f>
        <v>670</v>
      </c>
      <c r="P183" s="18" t="s">
        <v>3583</v>
      </c>
      <c r="Q183">
        <v>3243</v>
      </c>
      <c r="R183">
        <v>231653.58</v>
      </c>
      <c r="S183">
        <v>188</v>
      </c>
      <c r="T183" s="63">
        <f t="shared" si="6"/>
        <v>72</v>
      </c>
      <c r="U183" s="63">
        <f t="shared" si="7"/>
        <v>37</v>
      </c>
      <c r="V183" s="64">
        <v>182</v>
      </c>
      <c r="X183" s="18" t="s">
        <v>3583</v>
      </c>
      <c r="Y183" s="37">
        <v>3243</v>
      </c>
      <c r="Z183" s="37">
        <v>231653.58000000002</v>
      </c>
      <c r="AA183" s="37">
        <v>188</v>
      </c>
      <c r="AB183" s="37">
        <f t="shared" si="8"/>
        <v>71</v>
      </c>
      <c r="AC183" s="37">
        <f>_xlfn.RANK.EQ(Z183,Tabela5[Summed income],0)</f>
        <v>37</v>
      </c>
      <c r="AD183" s="37">
        <v>182</v>
      </c>
      <c r="AL183" s="18" t="s">
        <v>2831</v>
      </c>
      <c r="AM183">
        <v>37</v>
      </c>
      <c r="AN183">
        <v>80</v>
      </c>
    </row>
    <row r="184" spans="1:40" x14ac:dyDescent="0.25">
      <c r="A184" s="27" t="s">
        <v>29</v>
      </c>
      <c r="B184" s="27" t="s">
        <v>3846</v>
      </c>
      <c r="C184" s="27" t="s">
        <v>3847</v>
      </c>
      <c r="D184" s="27">
        <v>124.99</v>
      </c>
      <c r="E184" s="27" t="s">
        <v>3848</v>
      </c>
      <c r="F184" s="27"/>
      <c r="G184" s="27" t="s">
        <v>3849</v>
      </c>
      <c r="H184" s="27">
        <v>3</v>
      </c>
      <c r="I184" s="27" t="s">
        <v>3850</v>
      </c>
      <c r="J184" s="28" t="s">
        <v>34</v>
      </c>
      <c r="K184" s="29" t="s">
        <v>7208</v>
      </c>
      <c r="L184" s="58">
        <f>Tabela33[[#This Row],[price]]*Tabela33[[#This Row],[sold]]</f>
        <v>374.96999999999997</v>
      </c>
      <c r="M184" s="59">
        <f>VLOOKUP(Tabela33[[#This Row],[brand]],Tabela5[#All],7,FALSE)</f>
        <v>36</v>
      </c>
      <c r="N184" s="59">
        <f>_xlfn.RANK.EQ(Tabela33[[#This Row],[sold]],$H$2:$H$1979)</f>
        <v>1845</v>
      </c>
      <c r="O184" s="59">
        <f>_xlfn.RANK.EQ(L184,Tabela33[income])</f>
        <v>1598</v>
      </c>
      <c r="P184" s="18" t="s">
        <v>3544</v>
      </c>
      <c r="Q184">
        <v>163</v>
      </c>
      <c r="R184">
        <v>4834.58</v>
      </c>
      <c r="S184">
        <v>10</v>
      </c>
      <c r="T184" s="63">
        <f t="shared" si="6"/>
        <v>194</v>
      </c>
      <c r="U184" s="63">
        <f t="shared" si="7"/>
        <v>197</v>
      </c>
      <c r="V184" s="64">
        <v>183</v>
      </c>
      <c r="X184" s="18" t="s">
        <v>3544</v>
      </c>
      <c r="Y184" s="37">
        <v>163</v>
      </c>
      <c r="Z184" s="37">
        <v>4834.58</v>
      </c>
      <c r="AA184" s="37">
        <v>10</v>
      </c>
      <c r="AB184" s="37">
        <f t="shared" si="8"/>
        <v>193</v>
      </c>
      <c r="AC184" s="37">
        <f>_xlfn.RANK.EQ(Z184,Tabela5[Summed income],0)</f>
        <v>197</v>
      </c>
      <c r="AD184" s="37">
        <v>183</v>
      </c>
      <c r="AL184" s="18" t="s">
        <v>2885</v>
      </c>
      <c r="AM184">
        <v>38</v>
      </c>
      <c r="AN184">
        <v>23</v>
      </c>
    </row>
    <row r="185" spans="1:40" x14ac:dyDescent="0.25">
      <c r="A185" s="30" t="s">
        <v>29</v>
      </c>
      <c r="B185" s="30" t="s">
        <v>2019</v>
      </c>
      <c r="C185" s="30" t="s">
        <v>39</v>
      </c>
      <c r="D185" s="30">
        <v>128.88</v>
      </c>
      <c r="E185" s="30" t="s">
        <v>2020</v>
      </c>
      <c r="F185" s="30">
        <v>10</v>
      </c>
      <c r="G185" s="30" t="s">
        <v>2021</v>
      </c>
      <c r="H185" s="30">
        <v>21</v>
      </c>
      <c r="I185" s="30" t="s">
        <v>2022</v>
      </c>
      <c r="J185" s="31" t="s">
        <v>2023</v>
      </c>
      <c r="K185" s="29" t="s">
        <v>7208</v>
      </c>
      <c r="L185" s="58">
        <f>Tabela33[[#This Row],[price]]*Tabela33[[#This Row],[sold]]</f>
        <v>2706.48</v>
      </c>
      <c r="M185" s="59">
        <f>VLOOKUP(Tabela33[[#This Row],[brand]],Tabela5[#All],7,FALSE)</f>
        <v>36</v>
      </c>
      <c r="N185" s="59">
        <f>_xlfn.RANK.EQ(Tabela33[[#This Row],[sold]],$H$2:$H$1979)</f>
        <v>1320</v>
      </c>
      <c r="O185" s="59">
        <f>_xlfn.RANK.EQ(L185,Tabela33[income])</f>
        <v>860</v>
      </c>
      <c r="P185" s="18" t="s">
        <v>2090</v>
      </c>
      <c r="Q185">
        <v>1594</v>
      </c>
      <c r="R185">
        <v>37607.5</v>
      </c>
      <c r="S185">
        <v>32</v>
      </c>
      <c r="T185" s="63">
        <f t="shared" si="6"/>
        <v>103</v>
      </c>
      <c r="U185" s="63">
        <f t="shared" si="7"/>
        <v>105</v>
      </c>
      <c r="V185" s="64">
        <v>184</v>
      </c>
      <c r="X185" s="18" t="s">
        <v>2090</v>
      </c>
      <c r="Y185" s="37">
        <v>1594</v>
      </c>
      <c r="Z185" s="37">
        <v>37607.5</v>
      </c>
      <c r="AA185" s="37">
        <v>32</v>
      </c>
      <c r="AB185" s="37">
        <f t="shared" si="8"/>
        <v>102</v>
      </c>
      <c r="AC185" s="37">
        <f>_xlfn.RANK.EQ(Z185,Tabela5[Summed income],0)</f>
        <v>105</v>
      </c>
      <c r="AD185" s="37">
        <v>184</v>
      </c>
      <c r="AL185" s="18" t="s">
        <v>3218</v>
      </c>
      <c r="AM185">
        <v>38</v>
      </c>
      <c r="AN185">
        <v>11</v>
      </c>
    </row>
    <row r="186" spans="1:40" x14ac:dyDescent="0.25">
      <c r="A186" s="32" t="s">
        <v>2830</v>
      </c>
      <c r="B186" s="32" t="s">
        <v>4833</v>
      </c>
      <c r="C186" s="32" t="s">
        <v>55</v>
      </c>
      <c r="D186" s="32">
        <v>9.61</v>
      </c>
      <c r="E186" s="32" t="s">
        <v>4834</v>
      </c>
      <c r="F186" s="32"/>
      <c r="G186" s="32" t="s">
        <v>1397</v>
      </c>
      <c r="H186" s="32">
        <v>17</v>
      </c>
      <c r="I186" s="32" t="s">
        <v>4835</v>
      </c>
      <c r="J186" s="33" t="s">
        <v>2833</v>
      </c>
      <c r="K186" s="34" t="s">
        <v>7209</v>
      </c>
      <c r="L186" s="61">
        <f>Tabela33[[#This Row],[price]]*Tabela33[[#This Row],[sold]]</f>
        <v>163.37</v>
      </c>
      <c r="M186" s="62">
        <f>VLOOKUP(Tabela33[[#This Row],[brand]],Tabela5[#All],7,FALSE)</f>
        <v>37</v>
      </c>
      <c r="N186" s="62">
        <f>_xlfn.RANK.EQ(Tabela33[[#This Row],[sold]],$H$2:$H$1979)</f>
        <v>1397</v>
      </c>
      <c r="O186" s="62">
        <f>_xlfn.RANK.EQ(L186,Tabela33[income])</f>
        <v>1796</v>
      </c>
      <c r="P186" s="18" t="s">
        <v>478</v>
      </c>
      <c r="Q186">
        <v>2370</v>
      </c>
      <c r="R186">
        <v>47885.259999999995</v>
      </c>
      <c r="S186">
        <v>73</v>
      </c>
      <c r="T186" s="63">
        <f t="shared" si="6"/>
        <v>86</v>
      </c>
      <c r="U186" s="63">
        <f t="shared" si="7"/>
        <v>95</v>
      </c>
      <c r="V186" s="64">
        <v>185</v>
      </c>
      <c r="X186" s="18" t="s">
        <v>478</v>
      </c>
      <c r="Y186" s="37">
        <v>2370</v>
      </c>
      <c r="Z186" s="37">
        <v>47885.259999999995</v>
      </c>
      <c r="AA186" s="37">
        <v>73</v>
      </c>
      <c r="AB186" s="37">
        <f t="shared" si="8"/>
        <v>85</v>
      </c>
      <c r="AC186" s="37">
        <f>_xlfn.RANK.EQ(Z186,Tabela5[Summed income],0)</f>
        <v>95</v>
      </c>
      <c r="AD186" s="37">
        <v>185</v>
      </c>
      <c r="AL186" s="18" t="s">
        <v>665</v>
      </c>
      <c r="AM186">
        <v>38</v>
      </c>
      <c r="AN186">
        <v>21</v>
      </c>
    </row>
    <row r="187" spans="1:40" x14ac:dyDescent="0.25">
      <c r="A187" s="30" t="s">
        <v>2830</v>
      </c>
      <c r="B187" s="30" t="s">
        <v>2831</v>
      </c>
      <c r="C187" s="30" t="s">
        <v>12</v>
      </c>
      <c r="D187" s="30">
        <v>14.99</v>
      </c>
      <c r="E187" s="30" t="s">
        <v>1859</v>
      </c>
      <c r="F187" s="30">
        <v>10</v>
      </c>
      <c r="G187" s="30" t="s">
        <v>2343</v>
      </c>
      <c r="H187" s="30">
        <v>80</v>
      </c>
      <c r="I187" s="30" t="s">
        <v>2832</v>
      </c>
      <c r="J187" s="31" t="s">
        <v>2833</v>
      </c>
      <c r="K187" s="29" t="s">
        <v>7208</v>
      </c>
      <c r="L187" s="58">
        <f>Tabela33[[#This Row],[price]]*Tabela33[[#This Row],[sold]]</f>
        <v>1199.2</v>
      </c>
      <c r="M187" s="59">
        <f>VLOOKUP(Tabela33[[#This Row],[brand]],Tabela5[#All],7,FALSE)</f>
        <v>37</v>
      </c>
      <c r="N187" s="59">
        <f>_xlfn.RANK.EQ(Tabela33[[#This Row],[sold]],$H$2:$H$1979)</f>
        <v>841</v>
      </c>
      <c r="O187" s="59">
        <f>_xlfn.RANK.EQ(L187,Tabela33[income])</f>
        <v>1182</v>
      </c>
      <c r="P187" s="18" t="s">
        <v>2537</v>
      </c>
      <c r="Q187">
        <v>4389</v>
      </c>
      <c r="R187">
        <v>110512.68000000001</v>
      </c>
      <c r="S187">
        <v>72</v>
      </c>
      <c r="T187" s="63">
        <f t="shared" si="6"/>
        <v>63</v>
      </c>
      <c r="U187" s="63">
        <f t="shared" si="7"/>
        <v>73</v>
      </c>
      <c r="V187" s="64">
        <v>186</v>
      </c>
      <c r="X187" s="18" t="s">
        <v>2537</v>
      </c>
      <c r="Y187" s="37">
        <v>4389</v>
      </c>
      <c r="Z187" s="37">
        <v>110512.68000000001</v>
      </c>
      <c r="AA187" s="37">
        <v>72</v>
      </c>
      <c r="AB187" s="37">
        <f t="shared" si="8"/>
        <v>62</v>
      </c>
      <c r="AC187" s="37">
        <f>_xlfn.RANK.EQ(Z187,Tabela5[Summed income],0)</f>
        <v>73</v>
      </c>
      <c r="AD187" s="37">
        <v>186</v>
      </c>
      <c r="AL187" s="18" t="s">
        <v>2206</v>
      </c>
      <c r="AM187">
        <v>38</v>
      </c>
      <c r="AN187">
        <v>69</v>
      </c>
    </row>
    <row r="188" spans="1:40" x14ac:dyDescent="0.25">
      <c r="A188" s="32" t="s">
        <v>2830</v>
      </c>
      <c r="B188" s="32" t="s">
        <v>6911</v>
      </c>
      <c r="C188" s="32" t="s">
        <v>12</v>
      </c>
      <c r="D188" s="32">
        <v>42.39</v>
      </c>
      <c r="E188" s="32" t="s">
        <v>6912</v>
      </c>
      <c r="F188" s="32">
        <v>10</v>
      </c>
      <c r="G188" s="32" t="s">
        <v>235</v>
      </c>
      <c r="H188" s="32">
        <v>4</v>
      </c>
      <c r="I188" s="32" t="s">
        <v>6913</v>
      </c>
      <c r="J188" s="33" t="s">
        <v>744</v>
      </c>
      <c r="K188" s="34" t="s">
        <v>7209</v>
      </c>
      <c r="L188" s="61">
        <f>Tabela33[[#This Row],[price]]*Tabela33[[#This Row],[sold]]</f>
        <v>169.56</v>
      </c>
      <c r="M188" s="62">
        <f>VLOOKUP(Tabela33[[#This Row],[brand]],Tabela5[#All],7,FALSE)</f>
        <v>37</v>
      </c>
      <c r="N188" s="62">
        <f>_xlfn.RANK.EQ(Tabela33[[#This Row],[sold]],$H$2:$H$1979)</f>
        <v>1795</v>
      </c>
      <c r="O188" s="62">
        <f>_xlfn.RANK.EQ(L188,Tabela33[income])</f>
        <v>1788</v>
      </c>
      <c r="P188" s="18" t="s">
        <v>6532</v>
      </c>
      <c r="Q188">
        <v>85</v>
      </c>
      <c r="R188">
        <v>2366.4</v>
      </c>
      <c r="T188" s="63">
        <f t="shared" si="6"/>
        <v>222</v>
      </c>
      <c r="U188" s="63">
        <f t="shared" si="7"/>
        <v>224</v>
      </c>
      <c r="V188" s="64">
        <v>187</v>
      </c>
      <c r="X188" s="18" t="s">
        <v>6532</v>
      </c>
      <c r="Y188" s="37">
        <v>85</v>
      </c>
      <c r="Z188" s="37">
        <v>2366.4</v>
      </c>
      <c r="AA188" s="37"/>
      <c r="AB188" s="37">
        <f t="shared" si="8"/>
        <v>220</v>
      </c>
      <c r="AC188" s="37">
        <f>_xlfn.RANK.EQ(Z188,Tabela5[Summed income],0)</f>
        <v>224</v>
      </c>
      <c r="AD188" s="37">
        <v>187</v>
      </c>
      <c r="AL188" s="18" t="s">
        <v>272</v>
      </c>
      <c r="AM188">
        <v>38</v>
      </c>
      <c r="AN188">
        <v>60</v>
      </c>
    </row>
    <row r="189" spans="1:40" x14ac:dyDescent="0.25">
      <c r="A189" s="32" t="s">
        <v>2830</v>
      </c>
      <c r="B189" s="32" t="s">
        <v>5208</v>
      </c>
      <c r="C189" s="32" t="s">
        <v>55</v>
      </c>
      <c r="D189" s="32">
        <v>43.47</v>
      </c>
      <c r="E189" s="32" t="s">
        <v>5209</v>
      </c>
      <c r="F189" s="32">
        <v>10</v>
      </c>
      <c r="G189" s="32" t="s">
        <v>2123</v>
      </c>
      <c r="H189" s="32">
        <v>34</v>
      </c>
      <c r="I189" s="32" t="s">
        <v>5210</v>
      </c>
      <c r="J189" s="33" t="s">
        <v>5211</v>
      </c>
      <c r="K189" s="34" t="s">
        <v>7209</v>
      </c>
      <c r="L189" s="61">
        <f>Tabela33[[#This Row],[price]]*Tabela33[[#This Row],[sold]]</f>
        <v>1477.98</v>
      </c>
      <c r="M189" s="62">
        <f>VLOOKUP(Tabela33[[#This Row],[brand]],Tabela5[#All],7,FALSE)</f>
        <v>37</v>
      </c>
      <c r="N189" s="62">
        <f>_xlfn.RANK.EQ(Tabela33[[#This Row],[sold]],$H$2:$H$1979)</f>
        <v>1135</v>
      </c>
      <c r="O189" s="62">
        <f>_xlfn.RANK.EQ(L189,Tabela33[income])</f>
        <v>1078</v>
      </c>
      <c r="P189" s="18" t="s">
        <v>535</v>
      </c>
      <c r="Q189">
        <v>12354</v>
      </c>
      <c r="R189">
        <v>433681.46000000008</v>
      </c>
      <c r="S189">
        <v>495</v>
      </c>
      <c r="T189" s="63">
        <f t="shared" si="6"/>
        <v>29</v>
      </c>
      <c r="U189" s="63">
        <f t="shared" si="7"/>
        <v>25</v>
      </c>
      <c r="V189" s="64">
        <v>188</v>
      </c>
      <c r="X189" s="18" t="s">
        <v>535</v>
      </c>
      <c r="Y189" s="37">
        <v>12354</v>
      </c>
      <c r="Z189" s="37">
        <v>433681.46</v>
      </c>
      <c r="AA189" s="37">
        <v>495</v>
      </c>
      <c r="AB189" s="37">
        <f t="shared" si="8"/>
        <v>28</v>
      </c>
      <c r="AC189" s="37">
        <f>_xlfn.RANK.EQ(Z189,Tabela5[Summed income],0)</f>
        <v>25</v>
      </c>
      <c r="AD189" s="37">
        <v>188</v>
      </c>
      <c r="AL189" s="18" t="s">
        <v>5374</v>
      </c>
      <c r="AM189">
        <v>38</v>
      </c>
      <c r="AN189">
        <v>5</v>
      </c>
    </row>
    <row r="190" spans="1:40" x14ac:dyDescent="0.25">
      <c r="A190" s="30" t="s">
        <v>113</v>
      </c>
      <c r="B190" s="30" t="s">
        <v>206</v>
      </c>
      <c r="C190" s="30" t="s">
        <v>12</v>
      </c>
      <c r="D190" s="30">
        <v>22.99</v>
      </c>
      <c r="E190" s="30" t="s">
        <v>207</v>
      </c>
      <c r="F190" s="30">
        <v>10</v>
      </c>
      <c r="G190" s="30" t="s">
        <v>208</v>
      </c>
      <c r="H190" s="30">
        <v>11</v>
      </c>
      <c r="I190" s="30" t="s">
        <v>209</v>
      </c>
      <c r="J190" s="31" t="s">
        <v>210</v>
      </c>
      <c r="K190" s="29" t="s">
        <v>7208</v>
      </c>
      <c r="L190" s="58">
        <f>Tabela33[[#This Row],[price]]*Tabela33[[#This Row],[sold]]</f>
        <v>252.89</v>
      </c>
      <c r="M190" s="59">
        <f>VLOOKUP(Tabela33[[#This Row],[brand]],Tabela5[#All],7,FALSE)</f>
        <v>38</v>
      </c>
      <c r="N190" s="59">
        <f>_xlfn.RANK.EQ(Tabela33[[#This Row],[sold]],$H$2:$H$1979)</f>
        <v>1550</v>
      </c>
      <c r="O190" s="59">
        <f>_xlfn.RANK.EQ(L190,Tabela33[income])</f>
        <v>1703</v>
      </c>
      <c r="P190" s="18" t="s">
        <v>2728</v>
      </c>
      <c r="Q190">
        <v>478</v>
      </c>
      <c r="R190">
        <v>12815.18</v>
      </c>
      <c r="T190" s="63">
        <f t="shared" si="6"/>
        <v>150</v>
      </c>
      <c r="U190" s="63">
        <f t="shared" si="7"/>
        <v>154</v>
      </c>
      <c r="V190" s="64">
        <v>189</v>
      </c>
      <c r="X190" s="18" t="s">
        <v>2728</v>
      </c>
      <c r="Y190" s="37">
        <v>478</v>
      </c>
      <c r="Z190" s="37">
        <v>12815.18</v>
      </c>
      <c r="AA190" s="37"/>
      <c r="AB190" s="37">
        <f t="shared" si="8"/>
        <v>149</v>
      </c>
      <c r="AC190" s="37">
        <f>_xlfn.RANK.EQ(Z190,Tabela5[Summed income],0)</f>
        <v>154</v>
      </c>
      <c r="AD190" s="37">
        <v>189</v>
      </c>
      <c r="AL190" s="18" t="s">
        <v>1887</v>
      </c>
      <c r="AM190">
        <v>38</v>
      </c>
      <c r="AN190">
        <v>8</v>
      </c>
    </row>
    <row r="191" spans="1:40" x14ac:dyDescent="0.25">
      <c r="A191" s="27" t="s">
        <v>113</v>
      </c>
      <c r="B191" s="27" t="s">
        <v>1719</v>
      </c>
      <c r="C191" s="27" t="s">
        <v>55</v>
      </c>
      <c r="D191" s="27">
        <v>23.99</v>
      </c>
      <c r="E191" s="27" t="s">
        <v>1720</v>
      </c>
      <c r="F191" s="27">
        <v>10</v>
      </c>
      <c r="G191" s="27" t="s">
        <v>1639</v>
      </c>
      <c r="H191" s="27">
        <v>4</v>
      </c>
      <c r="I191" s="27" t="s">
        <v>1721</v>
      </c>
      <c r="J191" s="28" t="s">
        <v>210</v>
      </c>
      <c r="K191" s="29" t="s">
        <v>7208</v>
      </c>
      <c r="L191" s="58">
        <f>Tabela33[[#This Row],[price]]*Tabela33[[#This Row],[sold]]</f>
        <v>95.96</v>
      </c>
      <c r="M191" s="59">
        <f>VLOOKUP(Tabela33[[#This Row],[brand]],Tabela5[#All],7,FALSE)</f>
        <v>38</v>
      </c>
      <c r="N191" s="59">
        <f>_xlfn.RANK.EQ(Tabela33[[#This Row],[sold]],$H$2:$H$1979)</f>
        <v>1795</v>
      </c>
      <c r="O191" s="59">
        <f>_xlfn.RANK.EQ(L191,Tabela33[income])</f>
        <v>1879</v>
      </c>
      <c r="P191" s="18" t="s">
        <v>383</v>
      </c>
      <c r="Q191">
        <v>5511</v>
      </c>
      <c r="R191">
        <v>67891.520000000019</v>
      </c>
      <c r="S191">
        <v>202</v>
      </c>
      <c r="T191" s="63">
        <f t="shared" si="6"/>
        <v>53</v>
      </c>
      <c r="U191" s="63">
        <f t="shared" si="7"/>
        <v>87</v>
      </c>
      <c r="V191" s="64">
        <v>190</v>
      </c>
      <c r="X191" s="18" t="s">
        <v>383</v>
      </c>
      <c r="Y191" s="37">
        <v>5511</v>
      </c>
      <c r="Z191" s="37">
        <v>67891.51999999999</v>
      </c>
      <c r="AA191" s="37">
        <v>202</v>
      </c>
      <c r="AB191" s="37">
        <f t="shared" si="8"/>
        <v>52</v>
      </c>
      <c r="AC191" s="37">
        <f>_xlfn.RANK.EQ(Z191,Tabela5[Summed income],0)</f>
        <v>87</v>
      </c>
      <c r="AD191" s="37">
        <v>190</v>
      </c>
      <c r="AL191" s="18" t="s">
        <v>6972</v>
      </c>
      <c r="AM191">
        <v>38</v>
      </c>
      <c r="AN191">
        <v>12</v>
      </c>
    </row>
    <row r="192" spans="1:40" x14ac:dyDescent="0.25">
      <c r="A192" s="32" t="s">
        <v>113</v>
      </c>
      <c r="B192" s="32" t="s">
        <v>6972</v>
      </c>
      <c r="C192" s="32" t="s">
        <v>12</v>
      </c>
      <c r="D192" s="32">
        <v>36.99</v>
      </c>
      <c r="E192" s="32" t="s">
        <v>884</v>
      </c>
      <c r="F192" s="32">
        <v>10</v>
      </c>
      <c r="G192" s="32" t="s">
        <v>486</v>
      </c>
      <c r="H192" s="32">
        <v>12</v>
      </c>
      <c r="I192" s="32" t="s">
        <v>6973</v>
      </c>
      <c r="J192" s="33" t="s">
        <v>3295</v>
      </c>
      <c r="K192" s="34" t="s">
        <v>7209</v>
      </c>
      <c r="L192" s="61">
        <f>Tabela33[[#This Row],[price]]*Tabela33[[#This Row],[sold]]</f>
        <v>443.88</v>
      </c>
      <c r="M192" s="62">
        <f>VLOOKUP(Tabela33[[#This Row],[brand]],Tabela5[#All],7,FALSE)</f>
        <v>38</v>
      </c>
      <c r="N192" s="62">
        <f>_xlfn.RANK.EQ(Tabela33[[#This Row],[sold]],$H$2:$H$1979)</f>
        <v>1520</v>
      </c>
      <c r="O192" s="62">
        <f>_xlfn.RANK.EQ(L192,Tabela33[income])</f>
        <v>1540</v>
      </c>
      <c r="P192" s="18" t="s">
        <v>4095</v>
      </c>
      <c r="Q192">
        <v>1076</v>
      </c>
      <c r="R192">
        <v>33556.01</v>
      </c>
      <c r="S192">
        <v>196</v>
      </c>
      <c r="T192" s="63">
        <f t="shared" si="6"/>
        <v>117</v>
      </c>
      <c r="U192" s="63">
        <f t="shared" si="7"/>
        <v>110</v>
      </c>
      <c r="V192" s="64">
        <v>191</v>
      </c>
      <c r="X192" s="18" t="s">
        <v>4095</v>
      </c>
      <c r="Y192" s="37">
        <v>1076</v>
      </c>
      <c r="Z192" s="37">
        <v>33556.01</v>
      </c>
      <c r="AA192" s="37">
        <v>196</v>
      </c>
      <c r="AB192" s="37">
        <f t="shared" si="8"/>
        <v>116</v>
      </c>
      <c r="AC192" s="37">
        <f>_xlfn.RANK.EQ(Z192,Tabela5[Summed income],0)</f>
        <v>110</v>
      </c>
      <c r="AD192" s="37">
        <v>191</v>
      </c>
      <c r="AL192" s="18" t="s">
        <v>2192</v>
      </c>
      <c r="AM192">
        <v>38</v>
      </c>
      <c r="AN192">
        <v>8</v>
      </c>
    </row>
    <row r="193" spans="1:40" x14ac:dyDescent="0.25">
      <c r="A193" s="32" t="s">
        <v>4780</v>
      </c>
      <c r="B193" s="32" t="s">
        <v>5332</v>
      </c>
      <c r="C193" s="32" t="s">
        <v>55</v>
      </c>
      <c r="D193" s="32">
        <v>40.99</v>
      </c>
      <c r="E193" s="32" t="s">
        <v>3707</v>
      </c>
      <c r="F193" s="32">
        <v>10</v>
      </c>
      <c r="G193" s="32" t="s">
        <v>440</v>
      </c>
      <c r="H193" s="32">
        <v>17</v>
      </c>
      <c r="I193" s="32" t="s">
        <v>5333</v>
      </c>
      <c r="J193" s="33" t="s">
        <v>5334</v>
      </c>
      <c r="K193" s="34" t="s">
        <v>7209</v>
      </c>
      <c r="L193" s="61">
        <f>Tabela33[[#This Row],[price]]*Tabela33[[#This Row],[sold]]</f>
        <v>696.83</v>
      </c>
      <c r="M193" s="62">
        <f>VLOOKUP(Tabela33[[#This Row],[brand]],Tabela5[#All],7,FALSE)</f>
        <v>38</v>
      </c>
      <c r="N193" s="62">
        <f>_xlfn.RANK.EQ(Tabela33[[#This Row],[sold]],$H$2:$H$1979)</f>
        <v>1397</v>
      </c>
      <c r="O193" s="62">
        <f>_xlfn.RANK.EQ(L193,Tabela33[income])</f>
        <v>1372</v>
      </c>
      <c r="P193" s="18" t="s">
        <v>4770</v>
      </c>
      <c r="Q193">
        <v>62</v>
      </c>
      <c r="R193">
        <v>1952.6999999999998</v>
      </c>
      <c r="S193">
        <v>3</v>
      </c>
      <c r="T193" s="63">
        <f t="shared" si="6"/>
        <v>238</v>
      </c>
      <c r="U193" s="63">
        <f t="shared" si="7"/>
        <v>231</v>
      </c>
      <c r="V193" s="64">
        <v>192</v>
      </c>
      <c r="X193" s="18" t="s">
        <v>4770</v>
      </c>
      <c r="Y193" s="37">
        <v>62</v>
      </c>
      <c r="Z193" s="37">
        <v>1952.6999999999998</v>
      </c>
      <c r="AA193" s="37">
        <v>3</v>
      </c>
      <c r="AB193" s="37">
        <f t="shared" si="8"/>
        <v>236</v>
      </c>
      <c r="AC193" s="37">
        <f>_xlfn.RANK.EQ(Z193,Tabela5[Summed income],0)</f>
        <v>231</v>
      </c>
      <c r="AD193" s="37">
        <v>192</v>
      </c>
      <c r="AL193" s="18" t="s">
        <v>1638</v>
      </c>
      <c r="AM193">
        <v>38</v>
      </c>
      <c r="AN193">
        <v>4</v>
      </c>
    </row>
    <row r="194" spans="1:40" x14ac:dyDescent="0.25">
      <c r="A194" s="27" t="s">
        <v>113</v>
      </c>
      <c r="B194" s="27" t="s">
        <v>1956</v>
      </c>
      <c r="C194" s="27" t="s">
        <v>55</v>
      </c>
      <c r="D194" s="27">
        <v>43.82</v>
      </c>
      <c r="E194" s="27" t="s">
        <v>1957</v>
      </c>
      <c r="F194" s="27">
        <v>5</v>
      </c>
      <c r="G194" s="27" t="s">
        <v>1958</v>
      </c>
      <c r="H194" s="27">
        <v>20</v>
      </c>
      <c r="I194" s="27" t="s">
        <v>1959</v>
      </c>
      <c r="J194" s="28" t="s">
        <v>1960</v>
      </c>
      <c r="K194" s="29" t="s">
        <v>7208</v>
      </c>
      <c r="L194" s="58">
        <f>Tabela33[[#This Row],[price]]*Tabela33[[#This Row],[sold]]</f>
        <v>876.4</v>
      </c>
      <c r="M194" s="59">
        <f>VLOOKUP(Tabela33[[#This Row],[brand]],Tabela5[#All],7,FALSE)</f>
        <v>38</v>
      </c>
      <c r="N194" s="59">
        <f>_xlfn.RANK.EQ(Tabela33[[#This Row],[sold]],$H$2:$H$1979)</f>
        <v>1337</v>
      </c>
      <c r="O194" s="59">
        <f>_xlfn.RANK.EQ(L194,Tabela33[income])</f>
        <v>1299</v>
      </c>
      <c r="P194" s="18" t="s">
        <v>2854</v>
      </c>
      <c r="Q194">
        <v>1674</v>
      </c>
      <c r="R194">
        <v>19412.96</v>
      </c>
      <c r="S194">
        <v>126</v>
      </c>
      <c r="T194" s="63">
        <f t="shared" ref="T194:T257" si="9">_xlfn.RANK.EQ(Q194,$Q$2:$Q$373,0)</f>
        <v>100</v>
      </c>
      <c r="U194" s="63">
        <f t="shared" ref="U194:U257" si="10">_xlfn.RANK.EQ(R194,$R$2:$R$373,0)</f>
        <v>132</v>
      </c>
      <c r="V194" s="64">
        <v>193</v>
      </c>
      <c r="X194" s="18" t="s">
        <v>2854</v>
      </c>
      <c r="Y194" s="37">
        <v>1674</v>
      </c>
      <c r="Z194" s="37">
        <v>19412.96</v>
      </c>
      <c r="AA194" s="37">
        <v>126</v>
      </c>
      <c r="AB194" s="37">
        <f t="shared" ref="AB194:AB257" si="11">_xlfn.RANK.EQ(Y194,$Q$2:$Q$371,0)</f>
        <v>99</v>
      </c>
      <c r="AC194" s="37">
        <f>_xlfn.RANK.EQ(Z194,Tabela5[Summed income],0)</f>
        <v>132</v>
      </c>
      <c r="AD194" s="37">
        <v>193</v>
      </c>
      <c r="AL194" s="18" t="s">
        <v>4714</v>
      </c>
      <c r="AM194">
        <v>38</v>
      </c>
      <c r="AN194">
        <v>34</v>
      </c>
    </row>
    <row r="195" spans="1:40" x14ac:dyDescent="0.25">
      <c r="A195" s="32" t="s">
        <v>113</v>
      </c>
      <c r="B195" s="32" t="s">
        <v>4354</v>
      </c>
      <c r="C195" s="32" t="s">
        <v>55</v>
      </c>
      <c r="D195" s="32">
        <v>48.99</v>
      </c>
      <c r="E195" s="32" t="s">
        <v>4355</v>
      </c>
      <c r="F195" s="32">
        <v>10</v>
      </c>
      <c r="G195" s="32" t="s">
        <v>4356</v>
      </c>
      <c r="H195" s="32">
        <v>101</v>
      </c>
      <c r="I195" s="32" t="s">
        <v>4357</v>
      </c>
      <c r="J195" s="33" t="s">
        <v>3096</v>
      </c>
      <c r="K195" s="34" t="s">
        <v>7209</v>
      </c>
      <c r="L195" s="61">
        <f>Tabela33[[#This Row],[price]]*Tabela33[[#This Row],[sold]]</f>
        <v>4947.99</v>
      </c>
      <c r="M195" s="62">
        <f>VLOOKUP(Tabela33[[#This Row],[brand]],Tabela5[#All],7,FALSE)</f>
        <v>38</v>
      </c>
      <c r="N195" s="62">
        <f>_xlfn.RANK.EQ(Tabela33[[#This Row],[sold]],$H$2:$H$1979)</f>
        <v>788</v>
      </c>
      <c r="O195" s="62">
        <f>_xlfn.RANK.EQ(L195,Tabela33[income])</f>
        <v>688</v>
      </c>
      <c r="P195" s="18" t="s">
        <v>361</v>
      </c>
      <c r="Q195">
        <v>14799</v>
      </c>
      <c r="R195">
        <v>453796.67</v>
      </c>
      <c r="S195">
        <v>1138</v>
      </c>
      <c r="T195" s="63">
        <f t="shared" si="9"/>
        <v>20</v>
      </c>
      <c r="U195" s="63">
        <f t="shared" si="10"/>
        <v>22</v>
      </c>
      <c r="V195" s="64">
        <v>194</v>
      </c>
      <c r="X195" s="18" t="s">
        <v>361</v>
      </c>
      <c r="Y195" s="37">
        <v>14799</v>
      </c>
      <c r="Z195" s="37">
        <v>453796.66999999993</v>
      </c>
      <c r="AA195" s="37">
        <v>1138</v>
      </c>
      <c r="AB195" s="37">
        <f t="shared" si="11"/>
        <v>20</v>
      </c>
      <c r="AC195" s="37">
        <f>_xlfn.RANK.EQ(Z195,Tabela5[Summed income],0)</f>
        <v>22</v>
      </c>
      <c r="AD195" s="37">
        <v>194</v>
      </c>
      <c r="AL195" s="18" t="s">
        <v>4781</v>
      </c>
      <c r="AM195">
        <v>38</v>
      </c>
      <c r="AN195">
        <v>24</v>
      </c>
    </row>
    <row r="196" spans="1:40" x14ac:dyDescent="0.25">
      <c r="A196" s="35" t="s">
        <v>17</v>
      </c>
      <c r="B196" s="35" t="s">
        <v>5374</v>
      </c>
      <c r="C196" s="35" t="s">
        <v>55</v>
      </c>
      <c r="D196" s="35">
        <v>49.63</v>
      </c>
      <c r="E196" s="35" t="s">
        <v>5375</v>
      </c>
      <c r="F196" s="35">
        <v>10</v>
      </c>
      <c r="G196" s="35" t="s">
        <v>1201</v>
      </c>
      <c r="H196" s="35">
        <v>5</v>
      </c>
      <c r="I196" s="35" t="s">
        <v>5376</v>
      </c>
      <c r="J196" s="36" t="s">
        <v>2833</v>
      </c>
      <c r="K196" s="34" t="s">
        <v>7209</v>
      </c>
      <c r="L196" s="61">
        <f>Tabela33[[#This Row],[price]]*Tabela33[[#This Row],[sold]]</f>
        <v>248.15</v>
      </c>
      <c r="M196" s="62">
        <f>VLOOKUP(Tabela33[[#This Row],[brand]],Tabela5[#All],7,FALSE)</f>
        <v>38</v>
      </c>
      <c r="N196" s="62">
        <f>_xlfn.RANK.EQ(Tabela33[[#This Row],[sold]],$H$2:$H$1979)</f>
        <v>1749</v>
      </c>
      <c r="O196" s="62">
        <f>_xlfn.RANK.EQ(L196,Tabela33[income])</f>
        <v>1707</v>
      </c>
      <c r="P196" s="18" t="s">
        <v>172</v>
      </c>
      <c r="Q196">
        <v>2795</v>
      </c>
      <c r="R196">
        <v>117632.12999999998</v>
      </c>
      <c r="S196">
        <v>61</v>
      </c>
      <c r="T196" s="63">
        <f t="shared" si="9"/>
        <v>80</v>
      </c>
      <c r="U196" s="63">
        <f t="shared" si="10"/>
        <v>69</v>
      </c>
      <c r="V196" s="64">
        <v>195</v>
      </c>
      <c r="X196" s="18" t="s">
        <v>172</v>
      </c>
      <c r="Y196" s="37">
        <v>2795</v>
      </c>
      <c r="Z196" s="37">
        <v>117632.12999999998</v>
      </c>
      <c r="AA196" s="37">
        <v>61</v>
      </c>
      <c r="AB196" s="37">
        <f t="shared" si="11"/>
        <v>79</v>
      </c>
      <c r="AC196" s="37">
        <f>_xlfn.RANK.EQ(Z196,Tabela5[Summed income],0)</f>
        <v>69</v>
      </c>
      <c r="AD196" s="37">
        <v>195</v>
      </c>
      <c r="AL196" s="18" t="s">
        <v>1956</v>
      </c>
      <c r="AM196">
        <v>38</v>
      </c>
      <c r="AN196">
        <v>20</v>
      </c>
    </row>
    <row r="197" spans="1:40" x14ac:dyDescent="0.25">
      <c r="A197" s="35" t="s">
        <v>4780</v>
      </c>
      <c r="B197" s="35" t="s">
        <v>4781</v>
      </c>
      <c r="C197" s="35" t="s">
        <v>55</v>
      </c>
      <c r="D197" s="35">
        <v>49.99</v>
      </c>
      <c r="E197" s="35" t="s">
        <v>623</v>
      </c>
      <c r="F197" s="35">
        <v>5</v>
      </c>
      <c r="G197" s="35" t="s">
        <v>1309</v>
      </c>
      <c r="H197" s="35">
        <v>24</v>
      </c>
      <c r="I197" s="35" t="s">
        <v>4782</v>
      </c>
      <c r="J197" s="36" t="s">
        <v>4783</v>
      </c>
      <c r="K197" s="34" t="s">
        <v>7209</v>
      </c>
      <c r="L197" s="61">
        <f>Tabela33[[#This Row],[price]]*Tabela33[[#This Row],[sold]]</f>
        <v>1199.76</v>
      </c>
      <c r="M197" s="62">
        <f>VLOOKUP(Tabela33[[#This Row],[brand]],Tabela5[#All],7,FALSE)</f>
        <v>38</v>
      </c>
      <c r="N197" s="62">
        <f>_xlfn.RANK.EQ(Tabela33[[#This Row],[sold]],$H$2:$H$1979)</f>
        <v>1266</v>
      </c>
      <c r="O197" s="62">
        <f>_xlfn.RANK.EQ(L197,Tabela33[income])</f>
        <v>1181</v>
      </c>
      <c r="P197" s="18" t="s">
        <v>2059</v>
      </c>
      <c r="Q197">
        <v>2</v>
      </c>
      <c r="R197">
        <v>153</v>
      </c>
      <c r="S197">
        <v>10</v>
      </c>
      <c r="T197" s="63">
        <f t="shared" si="9"/>
        <v>352</v>
      </c>
      <c r="U197" s="63">
        <f t="shared" si="10"/>
        <v>337</v>
      </c>
      <c r="V197" s="64">
        <v>196</v>
      </c>
      <c r="X197" s="18" t="s">
        <v>2059</v>
      </c>
      <c r="Y197" s="37">
        <v>2</v>
      </c>
      <c r="Z197" s="37">
        <v>153</v>
      </c>
      <c r="AA197" s="37">
        <v>10</v>
      </c>
      <c r="AB197" s="37">
        <f t="shared" si="11"/>
        <v>350</v>
      </c>
      <c r="AC197" s="37">
        <f>_xlfn.RANK.EQ(Z197,Tabela5[Summed income],0)</f>
        <v>337</v>
      </c>
      <c r="AD197" s="37">
        <v>196</v>
      </c>
      <c r="AL197" s="18" t="s">
        <v>18</v>
      </c>
      <c r="AM197">
        <v>38</v>
      </c>
      <c r="AN197">
        <v>40</v>
      </c>
    </row>
    <row r="198" spans="1:40" x14ac:dyDescent="0.25">
      <c r="A198" s="27" t="s">
        <v>113</v>
      </c>
      <c r="B198" s="27" t="s">
        <v>1638</v>
      </c>
      <c r="C198" s="27" t="s">
        <v>12</v>
      </c>
      <c r="D198" s="27">
        <v>49.99</v>
      </c>
      <c r="E198" s="27" t="s">
        <v>623</v>
      </c>
      <c r="F198" s="27">
        <v>10</v>
      </c>
      <c r="G198" s="27" t="s">
        <v>1639</v>
      </c>
      <c r="H198" s="27">
        <v>4</v>
      </c>
      <c r="I198" s="27" t="s">
        <v>1640</v>
      </c>
      <c r="J198" s="28" t="s">
        <v>1641</v>
      </c>
      <c r="K198" s="29" t="s">
        <v>7208</v>
      </c>
      <c r="L198" s="58">
        <f>Tabela33[[#This Row],[price]]*Tabela33[[#This Row],[sold]]</f>
        <v>199.96</v>
      </c>
      <c r="M198" s="59">
        <f>VLOOKUP(Tabela33[[#This Row],[brand]],Tabela5[#All],7,FALSE)</f>
        <v>38</v>
      </c>
      <c r="N198" s="59">
        <f>_xlfn.RANK.EQ(Tabela33[[#This Row],[sold]],$H$2:$H$1979)</f>
        <v>1795</v>
      </c>
      <c r="O198" s="59">
        <f>_xlfn.RANK.EQ(L198,Tabela33[income])</f>
        <v>1753</v>
      </c>
      <c r="P198" s="18" t="s">
        <v>4473</v>
      </c>
      <c r="Q198">
        <v>5901</v>
      </c>
      <c r="R198">
        <v>141358.35</v>
      </c>
      <c r="S198">
        <v>6</v>
      </c>
      <c r="T198" s="63">
        <f t="shared" si="9"/>
        <v>49</v>
      </c>
      <c r="U198" s="63">
        <f t="shared" si="10"/>
        <v>59</v>
      </c>
      <c r="V198" s="64">
        <v>197</v>
      </c>
      <c r="X198" s="18" t="s">
        <v>4473</v>
      </c>
      <c r="Y198" s="37">
        <v>5901</v>
      </c>
      <c r="Z198" s="37">
        <v>141358.35</v>
      </c>
      <c r="AA198" s="37">
        <v>6</v>
      </c>
      <c r="AB198" s="37">
        <f t="shared" si="11"/>
        <v>48</v>
      </c>
      <c r="AC198" s="37">
        <f>_xlfn.RANK.EQ(Z198,Tabela5[Summed income],0)</f>
        <v>59</v>
      </c>
      <c r="AD198" s="37">
        <v>197</v>
      </c>
      <c r="AL198" s="18" t="s">
        <v>689</v>
      </c>
      <c r="AM198">
        <v>38</v>
      </c>
      <c r="AN198">
        <v>7</v>
      </c>
    </row>
    <row r="199" spans="1:40" x14ac:dyDescent="0.25">
      <c r="A199" s="32" t="s">
        <v>113</v>
      </c>
      <c r="B199" s="32" t="s">
        <v>4874</v>
      </c>
      <c r="C199" s="32" t="s">
        <v>12</v>
      </c>
      <c r="D199" s="32">
        <v>49.99</v>
      </c>
      <c r="E199" s="32" t="s">
        <v>148</v>
      </c>
      <c r="F199" s="32">
        <v>5</v>
      </c>
      <c r="G199" s="32" t="s">
        <v>4875</v>
      </c>
      <c r="H199" s="32">
        <v>43</v>
      </c>
      <c r="I199" s="32" t="s">
        <v>4876</v>
      </c>
      <c r="J199" s="33" t="s">
        <v>276</v>
      </c>
      <c r="K199" s="34" t="s">
        <v>7209</v>
      </c>
      <c r="L199" s="61">
        <f>Tabela33[[#This Row],[price]]*Tabela33[[#This Row],[sold]]</f>
        <v>2149.5700000000002</v>
      </c>
      <c r="M199" s="62">
        <f>VLOOKUP(Tabela33[[#This Row],[brand]],Tabela5[#All],7,FALSE)</f>
        <v>38</v>
      </c>
      <c r="N199" s="62">
        <f>_xlfn.RANK.EQ(Tabela33[[#This Row],[sold]],$H$2:$H$1979)</f>
        <v>1036</v>
      </c>
      <c r="O199" s="62">
        <f>_xlfn.RANK.EQ(L199,Tabela33[income])</f>
        <v>930</v>
      </c>
      <c r="P199" s="18" t="s">
        <v>2115</v>
      </c>
      <c r="Q199">
        <v>492</v>
      </c>
      <c r="R199">
        <v>9086.82</v>
      </c>
      <c r="S199">
        <v>15</v>
      </c>
      <c r="T199" s="63">
        <f t="shared" si="9"/>
        <v>148</v>
      </c>
      <c r="U199" s="63">
        <f t="shared" si="10"/>
        <v>168</v>
      </c>
      <c r="V199" s="64">
        <v>198</v>
      </c>
      <c r="X199" s="18" t="s">
        <v>2115</v>
      </c>
      <c r="Y199" s="37">
        <v>492</v>
      </c>
      <c r="Z199" s="37">
        <v>9086.82</v>
      </c>
      <c r="AA199" s="37">
        <v>15</v>
      </c>
      <c r="AB199" s="37">
        <f t="shared" si="11"/>
        <v>147</v>
      </c>
      <c r="AC199" s="37">
        <f>_xlfn.RANK.EQ(Z199,Tabela5[Summed income],0)</f>
        <v>168</v>
      </c>
      <c r="AD199" s="37">
        <v>198</v>
      </c>
      <c r="AL199" s="18" t="s">
        <v>4354</v>
      </c>
      <c r="AM199">
        <v>38</v>
      </c>
      <c r="AN199">
        <v>101</v>
      </c>
    </row>
    <row r="200" spans="1:40" x14ac:dyDescent="0.25">
      <c r="A200" s="32" t="s">
        <v>17</v>
      </c>
      <c r="B200" s="32" t="s">
        <v>4291</v>
      </c>
      <c r="C200" s="32" t="s">
        <v>12</v>
      </c>
      <c r="D200" s="32">
        <v>49.99</v>
      </c>
      <c r="E200" s="32" t="s">
        <v>623</v>
      </c>
      <c r="F200" s="32">
        <v>5</v>
      </c>
      <c r="G200" s="32" t="s">
        <v>800</v>
      </c>
      <c r="H200" s="32">
        <v>45</v>
      </c>
      <c r="I200" s="32" t="s">
        <v>4292</v>
      </c>
      <c r="J200" s="33" t="s">
        <v>3220</v>
      </c>
      <c r="K200" s="34" t="s">
        <v>7209</v>
      </c>
      <c r="L200" s="61">
        <f>Tabela33[[#This Row],[price]]*Tabela33[[#This Row],[sold]]</f>
        <v>2249.5500000000002</v>
      </c>
      <c r="M200" s="62">
        <f>VLOOKUP(Tabela33[[#This Row],[brand]],Tabela5[#All],7,FALSE)</f>
        <v>38</v>
      </c>
      <c r="N200" s="62">
        <f>_xlfn.RANK.EQ(Tabela33[[#This Row],[sold]],$H$2:$H$1979)</f>
        <v>1019</v>
      </c>
      <c r="O200" s="62">
        <f>_xlfn.RANK.EQ(L200,Tabela33[income])</f>
        <v>918</v>
      </c>
      <c r="P200" s="18" t="s">
        <v>1686</v>
      </c>
      <c r="Q200">
        <v>73</v>
      </c>
      <c r="R200">
        <v>1051.2</v>
      </c>
      <c r="S200">
        <v>5</v>
      </c>
      <c r="T200" s="63">
        <f t="shared" si="9"/>
        <v>231</v>
      </c>
      <c r="U200" s="63">
        <f t="shared" si="10"/>
        <v>268</v>
      </c>
      <c r="V200" s="64">
        <v>199</v>
      </c>
      <c r="X200" s="18" t="s">
        <v>1686</v>
      </c>
      <c r="Y200" s="37">
        <v>73</v>
      </c>
      <c r="Z200" s="37">
        <v>1051.2</v>
      </c>
      <c r="AA200" s="37">
        <v>5</v>
      </c>
      <c r="AB200" s="37">
        <f t="shared" si="11"/>
        <v>229</v>
      </c>
      <c r="AC200" s="37">
        <f>_xlfn.RANK.EQ(Z200,Tabela5[Summed income],0)</f>
        <v>268</v>
      </c>
      <c r="AD200" s="37">
        <v>199</v>
      </c>
      <c r="AL200" s="18" t="s">
        <v>206</v>
      </c>
      <c r="AM200">
        <v>38</v>
      </c>
      <c r="AN200">
        <v>11</v>
      </c>
    </row>
    <row r="201" spans="1:40" x14ac:dyDescent="0.25">
      <c r="A201" s="30" t="s">
        <v>113</v>
      </c>
      <c r="B201" s="30" t="s">
        <v>2206</v>
      </c>
      <c r="C201" s="30" t="s">
        <v>12</v>
      </c>
      <c r="D201" s="30">
        <v>49.99</v>
      </c>
      <c r="E201" s="30" t="s">
        <v>148</v>
      </c>
      <c r="F201" s="30">
        <v>5</v>
      </c>
      <c r="G201" s="30" t="s">
        <v>2207</v>
      </c>
      <c r="H201" s="30">
        <v>69</v>
      </c>
      <c r="I201" s="30" t="s">
        <v>2208</v>
      </c>
      <c r="J201" s="31" t="s">
        <v>2209</v>
      </c>
      <c r="K201" s="29" t="s">
        <v>7208</v>
      </c>
      <c r="L201" s="58">
        <f>Tabela33[[#This Row],[price]]*Tabela33[[#This Row],[sold]]</f>
        <v>3449.31</v>
      </c>
      <c r="M201" s="59">
        <f>VLOOKUP(Tabela33[[#This Row],[brand]],Tabela5[#All],7,FALSE)</f>
        <v>38</v>
      </c>
      <c r="N201" s="59">
        <f>_xlfn.RANK.EQ(Tabela33[[#This Row],[sold]],$H$2:$H$1979)</f>
        <v>889</v>
      </c>
      <c r="O201" s="59">
        <f>_xlfn.RANK.EQ(L201,Tabela33[income])</f>
        <v>787</v>
      </c>
      <c r="P201" s="18" t="s">
        <v>857</v>
      </c>
      <c r="Q201">
        <v>520</v>
      </c>
      <c r="R201">
        <v>11539.39</v>
      </c>
      <c r="S201">
        <v>132</v>
      </c>
      <c r="T201" s="63">
        <f t="shared" si="9"/>
        <v>142</v>
      </c>
      <c r="U201" s="63">
        <f t="shared" si="10"/>
        <v>157</v>
      </c>
      <c r="V201" s="64">
        <v>200</v>
      </c>
      <c r="X201" s="18" t="s">
        <v>857</v>
      </c>
      <c r="Y201" s="37">
        <v>520</v>
      </c>
      <c r="Z201" s="37">
        <v>11539.39</v>
      </c>
      <c r="AA201" s="37">
        <v>132</v>
      </c>
      <c r="AB201" s="37">
        <f t="shared" si="11"/>
        <v>141</v>
      </c>
      <c r="AC201" s="37">
        <f>_xlfn.RANK.EQ(Z201,Tabela5[Summed income],0)</f>
        <v>157</v>
      </c>
      <c r="AD201" s="37">
        <v>200</v>
      </c>
      <c r="AL201" s="18" t="s">
        <v>5332</v>
      </c>
      <c r="AM201">
        <v>38</v>
      </c>
      <c r="AN201">
        <v>17</v>
      </c>
    </row>
    <row r="202" spans="1:40" x14ac:dyDescent="0.25">
      <c r="A202" s="30" t="s">
        <v>113</v>
      </c>
      <c r="B202" s="30" t="s">
        <v>689</v>
      </c>
      <c r="C202" s="30" t="s">
        <v>690</v>
      </c>
      <c r="D202" s="30">
        <v>50.68</v>
      </c>
      <c r="E202" s="30" t="s">
        <v>691</v>
      </c>
      <c r="F202" s="30">
        <v>3</v>
      </c>
      <c r="G202" s="30" t="s">
        <v>692</v>
      </c>
      <c r="H202" s="30">
        <v>7</v>
      </c>
      <c r="I202" s="30" t="s">
        <v>39</v>
      </c>
      <c r="J202" s="31" t="s">
        <v>693</v>
      </c>
      <c r="K202" s="29" t="s">
        <v>7208</v>
      </c>
      <c r="L202" s="58">
        <f>Tabela33[[#This Row],[price]]*Tabela33[[#This Row],[sold]]</f>
        <v>354.76</v>
      </c>
      <c r="M202" s="59">
        <f>VLOOKUP(Tabela33[[#This Row],[brand]],Tabela5[#All],7,FALSE)</f>
        <v>38</v>
      </c>
      <c r="N202" s="59">
        <f>_xlfn.RANK.EQ(Tabela33[[#This Row],[sold]],$H$2:$H$1979)</f>
        <v>1677</v>
      </c>
      <c r="O202" s="59">
        <f>_xlfn.RANK.EQ(L202,Tabela33[income])</f>
        <v>1610</v>
      </c>
      <c r="P202" s="18" t="s">
        <v>1846</v>
      </c>
      <c r="Q202">
        <v>24636</v>
      </c>
      <c r="R202">
        <v>599882.22</v>
      </c>
      <c r="S202">
        <v>243</v>
      </c>
      <c r="T202" s="63">
        <f t="shared" si="9"/>
        <v>9</v>
      </c>
      <c r="U202" s="63">
        <f t="shared" si="10"/>
        <v>17</v>
      </c>
      <c r="V202" s="64">
        <v>201</v>
      </c>
      <c r="X202" s="18" t="s">
        <v>1846</v>
      </c>
      <c r="Y202" s="37">
        <v>24636</v>
      </c>
      <c r="Z202" s="37">
        <v>599882.22</v>
      </c>
      <c r="AA202" s="37">
        <v>243</v>
      </c>
      <c r="AB202" s="37">
        <f t="shared" si="11"/>
        <v>9</v>
      </c>
      <c r="AC202" s="37">
        <f>_xlfn.RANK.EQ(Z202,Tabela5[Summed income],0)</f>
        <v>17</v>
      </c>
      <c r="AD202" s="37">
        <v>201</v>
      </c>
      <c r="AL202" s="18" t="s">
        <v>4224</v>
      </c>
      <c r="AM202">
        <v>38</v>
      </c>
      <c r="AN202">
        <v>47</v>
      </c>
    </row>
    <row r="203" spans="1:40" x14ac:dyDescent="0.25">
      <c r="A203" s="32" t="s">
        <v>113</v>
      </c>
      <c r="B203" s="32" t="s">
        <v>4714</v>
      </c>
      <c r="C203" s="32" t="s">
        <v>55</v>
      </c>
      <c r="D203" s="32">
        <v>52.99</v>
      </c>
      <c r="E203" s="32" t="s">
        <v>1806</v>
      </c>
      <c r="F203" s="32">
        <v>5</v>
      </c>
      <c r="G203" s="32" t="s">
        <v>3796</v>
      </c>
      <c r="H203" s="32">
        <v>34</v>
      </c>
      <c r="I203" s="32" t="s">
        <v>4715</v>
      </c>
      <c r="J203" s="33" t="s">
        <v>276</v>
      </c>
      <c r="K203" s="34" t="s">
        <v>7209</v>
      </c>
      <c r="L203" s="61">
        <f>Tabela33[[#This Row],[price]]*Tabela33[[#This Row],[sold]]</f>
        <v>1801.66</v>
      </c>
      <c r="M203" s="62">
        <f>VLOOKUP(Tabela33[[#This Row],[brand]],Tabela5[#All],7,FALSE)</f>
        <v>38</v>
      </c>
      <c r="N203" s="62">
        <f>_xlfn.RANK.EQ(Tabela33[[#This Row],[sold]],$H$2:$H$1979)</f>
        <v>1135</v>
      </c>
      <c r="O203" s="62">
        <f>_xlfn.RANK.EQ(L203,Tabela33[income])</f>
        <v>1001</v>
      </c>
      <c r="P203" s="18" t="s">
        <v>5380</v>
      </c>
      <c r="Q203">
        <v>31</v>
      </c>
      <c r="R203">
        <v>712.68999999999994</v>
      </c>
      <c r="S203">
        <v>10</v>
      </c>
      <c r="T203" s="63">
        <f t="shared" si="9"/>
        <v>268</v>
      </c>
      <c r="U203" s="63">
        <f t="shared" si="10"/>
        <v>285</v>
      </c>
      <c r="V203" s="64">
        <v>202</v>
      </c>
      <c r="X203" s="18" t="s">
        <v>5380</v>
      </c>
      <c r="Y203" s="37">
        <v>31</v>
      </c>
      <c r="Z203" s="37">
        <v>712.68999999999994</v>
      </c>
      <c r="AA203" s="37">
        <v>10</v>
      </c>
      <c r="AB203" s="37">
        <f t="shared" si="11"/>
        <v>266</v>
      </c>
      <c r="AC203" s="37">
        <f>_xlfn.RANK.EQ(Z203,Tabela5[Summed income],0)</f>
        <v>285</v>
      </c>
      <c r="AD203" s="37">
        <v>202</v>
      </c>
      <c r="AL203" s="18" t="s">
        <v>5419</v>
      </c>
      <c r="AM203">
        <v>38</v>
      </c>
      <c r="AN203">
        <v>11</v>
      </c>
    </row>
    <row r="204" spans="1:40" x14ac:dyDescent="0.25">
      <c r="A204" s="27" t="s">
        <v>113</v>
      </c>
      <c r="B204" s="27" t="s">
        <v>1887</v>
      </c>
      <c r="C204" s="27" t="s">
        <v>12</v>
      </c>
      <c r="D204" s="27">
        <v>52.99</v>
      </c>
      <c r="E204" s="27" t="s">
        <v>1761</v>
      </c>
      <c r="F204" s="27">
        <v>8</v>
      </c>
      <c r="G204" s="27" t="s">
        <v>1888</v>
      </c>
      <c r="H204" s="27">
        <v>8</v>
      </c>
      <c r="I204" s="27" t="s">
        <v>1889</v>
      </c>
      <c r="J204" s="28" t="s">
        <v>1890</v>
      </c>
      <c r="K204" s="29" t="s">
        <v>7208</v>
      </c>
      <c r="L204" s="58">
        <f>Tabela33[[#This Row],[price]]*Tabela33[[#This Row],[sold]]</f>
        <v>423.92</v>
      </c>
      <c r="M204" s="59">
        <f>VLOOKUP(Tabela33[[#This Row],[brand]],Tabela5[#All],7,FALSE)</f>
        <v>38</v>
      </c>
      <c r="N204" s="59">
        <f>_xlfn.RANK.EQ(Tabela33[[#This Row],[sold]],$H$2:$H$1979)</f>
        <v>1635</v>
      </c>
      <c r="O204" s="59">
        <f>_xlfn.RANK.EQ(L204,Tabela33[income])</f>
        <v>1557</v>
      </c>
      <c r="P204" s="18" t="s">
        <v>313</v>
      </c>
      <c r="Q204">
        <v>357</v>
      </c>
      <c r="R204">
        <v>16760.43</v>
      </c>
      <c r="S204">
        <v>40</v>
      </c>
      <c r="T204" s="63">
        <f t="shared" si="9"/>
        <v>164</v>
      </c>
      <c r="U204" s="63">
        <f t="shared" si="10"/>
        <v>138</v>
      </c>
      <c r="V204" s="64">
        <v>203</v>
      </c>
      <c r="X204" s="18" t="s">
        <v>313</v>
      </c>
      <c r="Y204" s="37">
        <v>357</v>
      </c>
      <c r="Z204" s="37">
        <v>16760.43</v>
      </c>
      <c r="AA204" s="37">
        <v>40</v>
      </c>
      <c r="AB204" s="37">
        <f t="shared" si="11"/>
        <v>163</v>
      </c>
      <c r="AC204" s="37">
        <f>_xlfn.RANK.EQ(Z204,Tabela5[Summed income],0)</f>
        <v>138</v>
      </c>
      <c r="AD204" s="37">
        <v>203</v>
      </c>
      <c r="AL204" s="18" t="s">
        <v>878</v>
      </c>
      <c r="AM204">
        <v>38</v>
      </c>
      <c r="AN204">
        <v>6</v>
      </c>
    </row>
    <row r="205" spans="1:40" x14ac:dyDescent="0.25">
      <c r="A205" s="27" t="s">
        <v>113</v>
      </c>
      <c r="B205" s="27" t="s">
        <v>665</v>
      </c>
      <c r="C205" s="27" t="s">
        <v>12</v>
      </c>
      <c r="D205" s="27">
        <v>53.99</v>
      </c>
      <c r="E205" s="27" t="s">
        <v>164</v>
      </c>
      <c r="F205" s="27">
        <v>6</v>
      </c>
      <c r="G205" s="27" t="s">
        <v>2873</v>
      </c>
      <c r="H205" s="27">
        <v>12</v>
      </c>
      <c r="I205" s="27" t="s">
        <v>2874</v>
      </c>
      <c r="J205" s="28" t="s">
        <v>1890</v>
      </c>
      <c r="K205" s="29" t="s">
        <v>7208</v>
      </c>
      <c r="L205" s="58">
        <f>Tabela33[[#This Row],[price]]*Tabela33[[#This Row],[sold]]</f>
        <v>647.88</v>
      </c>
      <c r="M205" s="59">
        <f>VLOOKUP(Tabela33[[#This Row],[brand]],Tabela5[#All],7,FALSE)</f>
        <v>38</v>
      </c>
      <c r="N205" s="59">
        <f>_xlfn.RANK.EQ(Tabela33[[#This Row],[sold]],$H$2:$H$1979)</f>
        <v>1520</v>
      </c>
      <c r="O205" s="59">
        <f>_xlfn.RANK.EQ(L205,Tabela33[income])</f>
        <v>1407</v>
      </c>
      <c r="P205" s="18" t="s">
        <v>35</v>
      </c>
      <c r="Q205">
        <v>61</v>
      </c>
      <c r="R205">
        <v>1796.95</v>
      </c>
      <c r="S205">
        <v>23</v>
      </c>
      <c r="T205" s="63">
        <f t="shared" si="9"/>
        <v>239</v>
      </c>
      <c r="U205" s="63">
        <f t="shared" si="10"/>
        <v>236</v>
      </c>
      <c r="V205" s="64">
        <v>204</v>
      </c>
      <c r="X205" s="18" t="s">
        <v>35</v>
      </c>
      <c r="Y205" s="37">
        <v>61</v>
      </c>
      <c r="Z205" s="37">
        <v>1796.95</v>
      </c>
      <c r="AA205" s="37">
        <v>23</v>
      </c>
      <c r="AB205" s="37">
        <f t="shared" si="11"/>
        <v>237</v>
      </c>
      <c r="AC205" s="37">
        <f>_xlfn.RANK.EQ(Z205,Tabela5[Summed income],0)</f>
        <v>236</v>
      </c>
      <c r="AD205" s="37">
        <v>204</v>
      </c>
      <c r="AL205" s="18" t="s">
        <v>1719</v>
      </c>
      <c r="AM205">
        <v>38</v>
      </c>
      <c r="AN205">
        <v>4</v>
      </c>
    </row>
    <row r="206" spans="1:40" x14ac:dyDescent="0.25">
      <c r="A206" s="27" t="s">
        <v>113</v>
      </c>
      <c r="B206" s="27" t="s">
        <v>272</v>
      </c>
      <c r="C206" s="27" t="s">
        <v>12</v>
      </c>
      <c r="D206" s="27">
        <v>54.99</v>
      </c>
      <c r="E206" s="27" t="s">
        <v>273</v>
      </c>
      <c r="F206" s="27">
        <v>5</v>
      </c>
      <c r="G206" s="27" t="s">
        <v>274</v>
      </c>
      <c r="H206" s="27">
        <v>60</v>
      </c>
      <c r="I206" s="27" t="s">
        <v>275</v>
      </c>
      <c r="J206" s="28" t="s">
        <v>276</v>
      </c>
      <c r="K206" s="29" t="s">
        <v>7208</v>
      </c>
      <c r="L206" s="58">
        <f>Tabela33[[#This Row],[price]]*Tabela33[[#This Row],[sold]]</f>
        <v>3299.4</v>
      </c>
      <c r="M206" s="59">
        <f>VLOOKUP(Tabela33[[#This Row],[brand]],Tabela5[#All],7,FALSE)</f>
        <v>38</v>
      </c>
      <c r="N206" s="59">
        <f>_xlfn.RANK.EQ(Tabela33[[#This Row],[sold]],$H$2:$H$1979)</f>
        <v>933</v>
      </c>
      <c r="O206" s="59">
        <f>_xlfn.RANK.EQ(L206,Tabela33[income])</f>
        <v>801</v>
      </c>
      <c r="P206" s="18" t="s">
        <v>238</v>
      </c>
      <c r="Q206">
        <v>924</v>
      </c>
      <c r="R206">
        <v>22919.879999999994</v>
      </c>
      <c r="S206">
        <v>49</v>
      </c>
      <c r="T206" s="63">
        <f t="shared" si="9"/>
        <v>123</v>
      </c>
      <c r="U206" s="63">
        <f t="shared" si="10"/>
        <v>123</v>
      </c>
      <c r="V206" s="64">
        <v>205</v>
      </c>
      <c r="X206" s="18" t="s">
        <v>238</v>
      </c>
      <c r="Y206" s="37">
        <v>924</v>
      </c>
      <c r="Z206" s="37">
        <v>22919.879999999997</v>
      </c>
      <c r="AA206" s="37">
        <v>49</v>
      </c>
      <c r="AB206" s="37">
        <f t="shared" si="11"/>
        <v>122</v>
      </c>
      <c r="AC206" s="37">
        <f>_xlfn.RANK.EQ(Z206,Tabela5[Summed income],0)</f>
        <v>123</v>
      </c>
      <c r="AD206" s="37">
        <v>205</v>
      </c>
      <c r="AL206" s="18" t="s">
        <v>2331</v>
      </c>
      <c r="AM206">
        <v>38</v>
      </c>
      <c r="AN206">
        <v>30</v>
      </c>
    </row>
    <row r="207" spans="1:40" x14ac:dyDescent="0.25">
      <c r="A207" s="30" t="s">
        <v>113</v>
      </c>
      <c r="B207" s="30" t="s">
        <v>878</v>
      </c>
      <c r="C207" s="30" t="s">
        <v>12</v>
      </c>
      <c r="D207" s="30">
        <v>55.39</v>
      </c>
      <c r="E207" s="30" t="s">
        <v>879</v>
      </c>
      <c r="F207" s="30"/>
      <c r="G207" s="30" t="s">
        <v>880</v>
      </c>
      <c r="H207" s="30">
        <v>6</v>
      </c>
      <c r="I207" s="30" t="s">
        <v>881</v>
      </c>
      <c r="J207" s="31" t="s">
        <v>882</v>
      </c>
      <c r="K207" s="29" t="s">
        <v>7208</v>
      </c>
      <c r="L207" s="58">
        <f>Tabela33[[#This Row],[price]]*Tabela33[[#This Row],[sold]]</f>
        <v>332.34000000000003</v>
      </c>
      <c r="M207" s="59">
        <f>VLOOKUP(Tabela33[[#This Row],[brand]],Tabela5[#All],7,FALSE)</f>
        <v>38</v>
      </c>
      <c r="N207" s="59">
        <f>_xlfn.RANK.EQ(Tabela33[[#This Row],[sold]],$H$2:$H$1979)</f>
        <v>1713</v>
      </c>
      <c r="O207" s="59">
        <f>_xlfn.RANK.EQ(L207,Tabela33[income])</f>
        <v>1628</v>
      </c>
      <c r="P207" s="18" t="s">
        <v>449</v>
      </c>
      <c r="Q207">
        <v>1556</v>
      </c>
      <c r="R207">
        <v>23927.84</v>
      </c>
      <c r="S207">
        <v>89</v>
      </c>
      <c r="T207" s="63">
        <f t="shared" si="9"/>
        <v>104</v>
      </c>
      <c r="U207" s="63">
        <f t="shared" si="10"/>
        <v>122</v>
      </c>
      <c r="V207" s="64">
        <v>206</v>
      </c>
      <c r="X207" s="18" t="s">
        <v>449</v>
      </c>
      <c r="Y207" s="37">
        <v>1556</v>
      </c>
      <c r="Z207" s="37">
        <v>23927.84</v>
      </c>
      <c r="AA207" s="37">
        <v>89</v>
      </c>
      <c r="AB207" s="37">
        <f t="shared" si="11"/>
        <v>103</v>
      </c>
      <c r="AC207" s="37">
        <f>_xlfn.RANK.EQ(Z207,Tabela5[Summed income],0)</f>
        <v>122</v>
      </c>
      <c r="AD207" s="37">
        <v>206</v>
      </c>
      <c r="AL207" s="18" t="s">
        <v>4874</v>
      </c>
      <c r="AM207">
        <v>38</v>
      </c>
      <c r="AN207">
        <v>43</v>
      </c>
    </row>
    <row r="208" spans="1:40" x14ac:dyDescent="0.25">
      <c r="A208" s="27" t="s">
        <v>17</v>
      </c>
      <c r="B208" s="27" t="s">
        <v>3218</v>
      </c>
      <c r="C208" s="27" t="s">
        <v>55</v>
      </c>
      <c r="D208" s="27">
        <v>59.99</v>
      </c>
      <c r="E208" s="27" t="s">
        <v>25</v>
      </c>
      <c r="F208" s="27"/>
      <c r="G208" s="27" t="s">
        <v>2112</v>
      </c>
      <c r="H208" s="27">
        <v>11</v>
      </c>
      <c r="I208" s="27" t="s">
        <v>3219</v>
      </c>
      <c r="J208" s="28" t="s">
        <v>3220</v>
      </c>
      <c r="K208" s="29" t="s">
        <v>7208</v>
      </c>
      <c r="L208" s="58">
        <f>Tabela33[[#This Row],[price]]*Tabela33[[#This Row],[sold]]</f>
        <v>659.89</v>
      </c>
      <c r="M208" s="59">
        <f>VLOOKUP(Tabela33[[#This Row],[brand]],Tabela5[#All],7,FALSE)</f>
        <v>38</v>
      </c>
      <c r="N208" s="59">
        <f>_xlfn.RANK.EQ(Tabela33[[#This Row],[sold]],$H$2:$H$1979)</f>
        <v>1550</v>
      </c>
      <c r="O208" s="59">
        <f>_xlfn.RANK.EQ(L208,Tabela33[income])</f>
        <v>1397</v>
      </c>
      <c r="P208" s="18" t="s">
        <v>4553</v>
      </c>
      <c r="Q208">
        <v>430</v>
      </c>
      <c r="R208">
        <v>32164</v>
      </c>
      <c r="T208" s="63">
        <f t="shared" si="9"/>
        <v>157</v>
      </c>
      <c r="U208" s="63">
        <f t="shared" si="10"/>
        <v>113</v>
      </c>
      <c r="V208" s="64">
        <v>207</v>
      </c>
      <c r="X208" s="18" t="s">
        <v>4553</v>
      </c>
      <c r="Y208" s="37">
        <v>430</v>
      </c>
      <c r="Z208" s="37">
        <v>32164</v>
      </c>
      <c r="AA208" s="37"/>
      <c r="AB208" s="37">
        <f t="shared" si="11"/>
        <v>156</v>
      </c>
      <c r="AC208" s="37">
        <f>_xlfn.RANK.EQ(Z208,Tabela5[Summed income],0)</f>
        <v>113</v>
      </c>
      <c r="AD208" s="37">
        <v>207</v>
      </c>
      <c r="AL208" s="18" t="s">
        <v>6384</v>
      </c>
      <c r="AM208">
        <v>39</v>
      </c>
      <c r="AN208">
        <v>4</v>
      </c>
    </row>
    <row r="209" spans="1:40" x14ac:dyDescent="0.25">
      <c r="A209" s="30" t="s">
        <v>113</v>
      </c>
      <c r="B209" s="30" t="s">
        <v>2192</v>
      </c>
      <c r="C209" s="30" t="s">
        <v>12</v>
      </c>
      <c r="D209" s="30">
        <v>59.99</v>
      </c>
      <c r="E209" s="30" t="s">
        <v>31</v>
      </c>
      <c r="F209" s="30">
        <v>10</v>
      </c>
      <c r="G209" s="30" t="s">
        <v>620</v>
      </c>
      <c r="H209" s="30">
        <v>8</v>
      </c>
      <c r="I209" s="30" t="s">
        <v>2193</v>
      </c>
      <c r="J209" s="31" t="s">
        <v>707</v>
      </c>
      <c r="K209" s="29" t="s">
        <v>7208</v>
      </c>
      <c r="L209" s="58">
        <f>Tabela33[[#This Row],[price]]*Tabela33[[#This Row],[sold]]</f>
        <v>479.92</v>
      </c>
      <c r="M209" s="59">
        <f>VLOOKUP(Tabela33[[#This Row],[brand]],Tabela5[#All],7,FALSE)</f>
        <v>38</v>
      </c>
      <c r="N209" s="59">
        <f>_xlfn.RANK.EQ(Tabela33[[#This Row],[sold]],$H$2:$H$1979)</f>
        <v>1635</v>
      </c>
      <c r="O209" s="59">
        <f>_xlfn.RANK.EQ(L209,Tabela33[income])</f>
        <v>1517</v>
      </c>
      <c r="P209" s="18" t="s">
        <v>4859</v>
      </c>
      <c r="Q209">
        <v>58</v>
      </c>
      <c r="R209">
        <v>4639.42</v>
      </c>
      <c r="S209">
        <v>16</v>
      </c>
      <c r="T209" s="63">
        <f t="shared" si="9"/>
        <v>243</v>
      </c>
      <c r="U209" s="63">
        <f t="shared" si="10"/>
        <v>199</v>
      </c>
      <c r="V209" s="64">
        <v>208</v>
      </c>
      <c r="X209" s="18" t="s">
        <v>4859</v>
      </c>
      <c r="Y209" s="37">
        <v>58</v>
      </c>
      <c r="Z209" s="37">
        <v>4639.42</v>
      </c>
      <c r="AA209" s="37">
        <v>16</v>
      </c>
      <c r="AB209" s="37">
        <f t="shared" si="11"/>
        <v>241</v>
      </c>
      <c r="AC209" s="37">
        <f>_xlfn.RANK.EQ(Z209,Tabela5[Summed income],0)</f>
        <v>199</v>
      </c>
      <c r="AD209" s="37">
        <v>208</v>
      </c>
      <c r="AL209" s="18" t="s">
        <v>6699</v>
      </c>
      <c r="AM209">
        <v>39</v>
      </c>
      <c r="AN209">
        <v>3009</v>
      </c>
    </row>
    <row r="210" spans="1:40" x14ac:dyDescent="0.25">
      <c r="A210" s="27" t="s">
        <v>113</v>
      </c>
      <c r="B210" s="27" t="s">
        <v>2885</v>
      </c>
      <c r="C210" s="27" t="s">
        <v>12</v>
      </c>
      <c r="D210" s="27">
        <v>59.99</v>
      </c>
      <c r="E210" s="27" t="s">
        <v>31</v>
      </c>
      <c r="F210" s="27">
        <v>4</v>
      </c>
      <c r="G210" s="27" t="s">
        <v>2886</v>
      </c>
      <c r="H210" s="27">
        <v>23</v>
      </c>
      <c r="I210" s="27" t="s">
        <v>2887</v>
      </c>
      <c r="J210" s="28" t="s">
        <v>276</v>
      </c>
      <c r="K210" s="29" t="s">
        <v>7208</v>
      </c>
      <c r="L210" s="58">
        <f>Tabela33[[#This Row],[price]]*Tabela33[[#This Row],[sold]]</f>
        <v>1379.77</v>
      </c>
      <c r="M210" s="59">
        <f>VLOOKUP(Tabela33[[#This Row],[brand]],Tabela5[#All],7,FALSE)</f>
        <v>38</v>
      </c>
      <c r="N210" s="59">
        <f>_xlfn.RANK.EQ(Tabela33[[#This Row],[sold]],$H$2:$H$1979)</f>
        <v>1285</v>
      </c>
      <c r="O210" s="59">
        <f>_xlfn.RANK.EQ(L210,Tabela33[income])</f>
        <v>1112</v>
      </c>
      <c r="P210" s="18" t="s">
        <v>6175</v>
      </c>
      <c r="Q210">
        <v>4</v>
      </c>
      <c r="R210">
        <v>236</v>
      </c>
      <c r="S210">
        <v>5</v>
      </c>
      <c r="T210" s="63">
        <f t="shared" si="9"/>
        <v>336</v>
      </c>
      <c r="U210" s="63">
        <f t="shared" si="10"/>
        <v>327</v>
      </c>
      <c r="V210" s="64">
        <v>209</v>
      </c>
      <c r="X210" s="18" t="s">
        <v>6175</v>
      </c>
      <c r="Y210" s="37">
        <v>4</v>
      </c>
      <c r="Z210" s="37">
        <v>236</v>
      </c>
      <c r="AA210" s="37">
        <v>5</v>
      </c>
      <c r="AB210" s="37">
        <f t="shared" si="11"/>
        <v>334</v>
      </c>
      <c r="AC210" s="37">
        <f>_xlfn.RANK.EQ(Z210,Tabela5[Summed income],0)</f>
        <v>327</v>
      </c>
      <c r="AD210" s="37">
        <v>209</v>
      </c>
      <c r="AL210" s="18" t="s">
        <v>2529</v>
      </c>
      <c r="AM210">
        <v>39</v>
      </c>
      <c r="AN210">
        <v>4912</v>
      </c>
    </row>
    <row r="211" spans="1:40" x14ac:dyDescent="0.25">
      <c r="A211" s="27" t="s">
        <v>113</v>
      </c>
      <c r="B211" s="27" t="s">
        <v>2331</v>
      </c>
      <c r="C211" s="27" t="s">
        <v>12</v>
      </c>
      <c r="D211" s="27">
        <v>59.99</v>
      </c>
      <c r="E211" s="27" t="s">
        <v>31</v>
      </c>
      <c r="F211" s="27">
        <v>5</v>
      </c>
      <c r="G211" s="27" t="s">
        <v>2332</v>
      </c>
      <c r="H211" s="27">
        <v>30</v>
      </c>
      <c r="I211" s="27" t="s">
        <v>2333</v>
      </c>
      <c r="J211" s="28" t="s">
        <v>276</v>
      </c>
      <c r="K211" s="29" t="s">
        <v>7208</v>
      </c>
      <c r="L211" s="58">
        <f>Tabela33[[#This Row],[price]]*Tabela33[[#This Row],[sold]]</f>
        <v>1799.7</v>
      </c>
      <c r="M211" s="59">
        <f>VLOOKUP(Tabela33[[#This Row],[brand]],Tabela5[#All],7,FALSE)</f>
        <v>38</v>
      </c>
      <c r="N211" s="59">
        <f>_xlfn.RANK.EQ(Tabela33[[#This Row],[sold]],$H$2:$H$1979)</f>
        <v>1175</v>
      </c>
      <c r="O211" s="59">
        <f>_xlfn.RANK.EQ(L211,Tabela33[income])</f>
        <v>1002</v>
      </c>
      <c r="P211" s="18" t="s">
        <v>4367</v>
      </c>
      <c r="Q211">
        <v>2664</v>
      </c>
      <c r="R211">
        <v>130708.77999999998</v>
      </c>
      <c r="S211">
        <v>66</v>
      </c>
      <c r="T211" s="63">
        <f t="shared" si="9"/>
        <v>82</v>
      </c>
      <c r="U211" s="63">
        <f t="shared" si="10"/>
        <v>64</v>
      </c>
      <c r="V211" s="64">
        <v>210</v>
      </c>
      <c r="X211" s="18" t="s">
        <v>4367</v>
      </c>
      <c r="Y211" s="37">
        <v>2664</v>
      </c>
      <c r="Z211" s="37">
        <v>130708.78</v>
      </c>
      <c r="AA211" s="37">
        <v>66</v>
      </c>
      <c r="AB211" s="37">
        <f t="shared" si="11"/>
        <v>81</v>
      </c>
      <c r="AC211" s="37">
        <f>_xlfn.RANK.EQ(Z211,Tabela5[Summed income],0)</f>
        <v>64</v>
      </c>
      <c r="AD211" s="37">
        <v>210</v>
      </c>
      <c r="AL211" s="18" t="s">
        <v>2380</v>
      </c>
      <c r="AM211">
        <v>40</v>
      </c>
      <c r="AN211">
        <v>7</v>
      </c>
    </row>
    <row r="212" spans="1:40" x14ac:dyDescent="0.25">
      <c r="A212" s="27" t="s">
        <v>113</v>
      </c>
      <c r="B212" s="27" t="s">
        <v>114</v>
      </c>
      <c r="C212" s="27" t="s">
        <v>12</v>
      </c>
      <c r="D212" s="27">
        <v>59.99</v>
      </c>
      <c r="E212" s="27" t="s">
        <v>25</v>
      </c>
      <c r="F212" s="27"/>
      <c r="G212" s="27" t="s">
        <v>115</v>
      </c>
      <c r="H212" s="27">
        <v>43</v>
      </c>
      <c r="I212" s="27" t="s">
        <v>116</v>
      </c>
      <c r="J212" s="28" t="s">
        <v>70</v>
      </c>
      <c r="K212" s="29" t="s">
        <v>7208</v>
      </c>
      <c r="L212" s="58">
        <f>Tabela33[[#This Row],[price]]*Tabela33[[#This Row],[sold]]</f>
        <v>2579.5700000000002</v>
      </c>
      <c r="M212" s="59">
        <f>VLOOKUP(Tabela33[[#This Row],[brand]],Tabela5[#All],7,FALSE)</f>
        <v>38</v>
      </c>
      <c r="N212" s="59">
        <f>_xlfn.RANK.EQ(Tabela33[[#This Row],[sold]],$H$2:$H$1979)</f>
        <v>1036</v>
      </c>
      <c r="O212" s="59">
        <f>_xlfn.RANK.EQ(L212,Tabela33[income])</f>
        <v>879</v>
      </c>
      <c r="P212" s="18" t="s">
        <v>734</v>
      </c>
      <c r="Q212">
        <v>3</v>
      </c>
      <c r="R212">
        <v>299.96999999999997</v>
      </c>
      <c r="S212">
        <v>2</v>
      </c>
      <c r="T212" s="63">
        <f t="shared" si="9"/>
        <v>347</v>
      </c>
      <c r="U212" s="63">
        <f t="shared" si="10"/>
        <v>320</v>
      </c>
      <c r="V212" s="64">
        <v>211</v>
      </c>
      <c r="X212" s="18" t="s">
        <v>734</v>
      </c>
      <c r="Y212" s="37">
        <v>3</v>
      </c>
      <c r="Z212" s="37">
        <v>299.96999999999997</v>
      </c>
      <c r="AA212" s="37">
        <v>2</v>
      </c>
      <c r="AB212" s="37">
        <f t="shared" si="11"/>
        <v>345</v>
      </c>
      <c r="AC212" s="37">
        <f>_xlfn.RANK.EQ(Z212,Tabela5[Summed income],0)</f>
        <v>320</v>
      </c>
      <c r="AD212" s="37">
        <v>211</v>
      </c>
      <c r="AL212" s="18" t="s">
        <v>908</v>
      </c>
      <c r="AM212">
        <v>41</v>
      </c>
      <c r="AN212">
        <v>6</v>
      </c>
    </row>
    <row r="213" spans="1:40" x14ac:dyDescent="0.25">
      <c r="A213" s="30" t="s">
        <v>113</v>
      </c>
      <c r="B213" s="30" t="s">
        <v>555</v>
      </c>
      <c r="C213" s="30" t="s">
        <v>12</v>
      </c>
      <c r="D213" s="30">
        <v>59.99</v>
      </c>
      <c r="E213" s="30" t="s">
        <v>25</v>
      </c>
      <c r="F213" s="30">
        <v>10</v>
      </c>
      <c r="G213" s="30" t="s">
        <v>556</v>
      </c>
      <c r="H213" s="30">
        <v>114</v>
      </c>
      <c r="I213" s="30" t="s">
        <v>557</v>
      </c>
      <c r="J213" s="31" t="s">
        <v>558</v>
      </c>
      <c r="K213" s="29" t="s">
        <v>7208</v>
      </c>
      <c r="L213" s="58">
        <f>Tabela33[[#This Row],[price]]*Tabela33[[#This Row],[sold]]</f>
        <v>6838.8600000000006</v>
      </c>
      <c r="M213" s="59">
        <f>VLOOKUP(Tabela33[[#This Row],[brand]],Tabela5[#All],7,FALSE)</f>
        <v>38</v>
      </c>
      <c r="N213" s="59">
        <f>_xlfn.RANK.EQ(Tabela33[[#This Row],[sold]],$H$2:$H$1979)</f>
        <v>750</v>
      </c>
      <c r="O213" s="59">
        <f>_xlfn.RANK.EQ(L213,Tabela33[income])</f>
        <v>599</v>
      </c>
      <c r="P213" s="18" t="s">
        <v>4729</v>
      </c>
      <c r="Q213">
        <v>2506</v>
      </c>
      <c r="R213">
        <v>74702.909999999989</v>
      </c>
      <c r="S213">
        <v>69</v>
      </c>
      <c r="T213" s="63">
        <f t="shared" si="9"/>
        <v>83</v>
      </c>
      <c r="U213" s="63">
        <f t="shared" si="10"/>
        <v>84</v>
      </c>
      <c r="V213" s="64">
        <v>212</v>
      </c>
      <c r="X213" s="18" t="s">
        <v>4729</v>
      </c>
      <c r="Y213" s="37">
        <v>2506</v>
      </c>
      <c r="Z213" s="37">
        <v>74702.91</v>
      </c>
      <c r="AA213" s="37">
        <v>69</v>
      </c>
      <c r="AB213" s="37">
        <f t="shared" si="11"/>
        <v>82</v>
      </c>
      <c r="AC213" s="37">
        <f>_xlfn.RANK.EQ(Z213,Tabela5[Summed income],0)</f>
        <v>84</v>
      </c>
      <c r="AD213" s="37">
        <v>212</v>
      </c>
      <c r="AL213" s="18" t="s">
        <v>3299</v>
      </c>
      <c r="AM213">
        <v>42</v>
      </c>
      <c r="AN213">
        <v>12</v>
      </c>
    </row>
    <row r="214" spans="1:40" x14ac:dyDescent="0.25">
      <c r="A214" s="35" t="s">
        <v>113</v>
      </c>
      <c r="B214" s="35" t="s">
        <v>5419</v>
      </c>
      <c r="C214" s="35" t="s">
        <v>12</v>
      </c>
      <c r="D214" s="35">
        <v>69.989999999999995</v>
      </c>
      <c r="E214" s="35" t="s">
        <v>1083</v>
      </c>
      <c r="F214" s="35">
        <v>4</v>
      </c>
      <c r="G214" s="35" t="s">
        <v>697</v>
      </c>
      <c r="H214" s="35">
        <v>11</v>
      </c>
      <c r="I214" s="35" t="s">
        <v>5420</v>
      </c>
      <c r="J214" s="36" t="s">
        <v>3096</v>
      </c>
      <c r="K214" s="34" t="s">
        <v>7209</v>
      </c>
      <c r="L214" s="61">
        <f>Tabela33[[#This Row],[price]]*Tabela33[[#This Row],[sold]]</f>
        <v>769.89</v>
      </c>
      <c r="M214" s="62">
        <f>VLOOKUP(Tabela33[[#This Row],[brand]],Tabela5[#All],7,FALSE)</f>
        <v>38</v>
      </c>
      <c r="N214" s="62">
        <f>_xlfn.RANK.EQ(Tabela33[[#This Row],[sold]],$H$2:$H$1979)</f>
        <v>1550</v>
      </c>
      <c r="O214" s="62">
        <f>_xlfn.RANK.EQ(L214,Tabela33[income])</f>
        <v>1333</v>
      </c>
      <c r="P214" s="18" t="s">
        <v>1227</v>
      </c>
      <c r="Q214">
        <v>2107</v>
      </c>
      <c r="R214">
        <v>147103.93</v>
      </c>
      <c r="S214">
        <v>40</v>
      </c>
      <c r="T214" s="63">
        <f t="shared" si="9"/>
        <v>93</v>
      </c>
      <c r="U214" s="63">
        <f t="shared" si="10"/>
        <v>55</v>
      </c>
      <c r="V214" s="64">
        <v>213</v>
      </c>
      <c r="X214" s="18" t="s">
        <v>1219</v>
      </c>
      <c r="Y214" s="37">
        <v>2107</v>
      </c>
      <c r="Z214" s="37">
        <v>147103.93</v>
      </c>
      <c r="AA214" s="37">
        <v>40</v>
      </c>
      <c r="AB214" s="37">
        <f t="shared" si="11"/>
        <v>92</v>
      </c>
      <c r="AC214" s="37">
        <f>_xlfn.RANK.EQ(Z214,Tabela5[Summed income],0)</f>
        <v>55</v>
      </c>
      <c r="AD214" s="37">
        <v>213</v>
      </c>
      <c r="AL214" s="18" t="s">
        <v>5348</v>
      </c>
      <c r="AM214">
        <v>43</v>
      </c>
      <c r="AN214">
        <v>66</v>
      </c>
    </row>
    <row r="215" spans="1:40" x14ac:dyDescent="0.25">
      <c r="A215" s="30" t="s">
        <v>17</v>
      </c>
      <c r="B215" s="30" t="s">
        <v>18</v>
      </c>
      <c r="C215" s="30" t="s">
        <v>12</v>
      </c>
      <c r="D215" s="30">
        <v>79.989999999999995</v>
      </c>
      <c r="E215" s="30" t="s">
        <v>19</v>
      </c>
      <c r="F215" s="30">
        <v>5</v>
      </c>
      <c r="G215" s="30" t="s">
        <v>20</v>
      </c>
      <c r="H215" s="30">
        <v>40</v>
      </c>
      <c r="I215" s="30" t="s">
        <v>21</v>
      </c>
      <c r="J215" s="31" t="s">
        <v>22</v>
      </c>
      <c r="K215" s="29" t="s">
        <v>7208</v>
      </c>
      <c r="L215" s="58">
        <f>Tabela33[[#This Row],[price]]*Tabela33[[#This Row],[sold]]</f>
        <v>3199.6</v>
      </c>
      <c r="M215" s="59">
        <f>VLOOKUP(Tabela33[[#This Row],[brand]],Tabela5[#All],7,FALSE)</f>
        <v>38</v>
      </c>
      <c r="N215" s="59">
        <f>_xlfn.RANK.EQ(Tabela33[[#This Row],[sold]],$H$2:$H$1979)</f>
        <v>1064</v>
      </c>
      <c r="O215" s="59">
        <f>_xlfn.RANK.EQ(L215,Tabela33[income])</f>
        <v>808</v>
      </c>
      <c r="P215" s="18" t="s">
        <v>599</v>
      </c>
      <c r="Q215">
        <v>3167</v>
      </c>
      <c r="R215">
        <v>146552.2999999999</v>
      </c>
      <c r="S215">
        <v>259</v>
      </c>
      <c r="T215" s="63">
        <f t="shared" si="9"/>
        <v>76</v>
      </c>
      <c r="U215" s="63">
        <f t="shared" si="10"/>
        <v>57</v>
      </c>
      <c r="V215" s="64">
        <v>214</v>
      </c>
      <c r="X215" s="18" t="s">
        <v>599</v>
      </c>
      <c r="Y215" s="37">
        <v>3167</v>
      </c>
      <c r="Z215" s="37">
        <v>146552.30000000002</v>
      </c>
      <c r="AA215" s="37">
        <v>259</v>
      </c>
      <c r="AB215" s="37">
        <f t="shared" si="11"/>
        <v>75</v>
      </c>
      <c r="AC215" s="37">
        <f>_xlfn.RANK.EQ(Z215,Tabela5[Summed income],0)</f>
        <v>57</v>
      </c>
      <c r="AD215" s="37">
        <v>214</v>
      </c>
      <c r="AL215" s="18" t="s">
        <v>3893</v>
      </c>
      <c r="AM215">
        <v>43</v>
      </c>
      <c r="AN215">
        <v>157</v>
      </c>
    </row>
    <row r="216" spans="1:40" x14ac:dyDescent="0.25">
      <c r="A216" s="35" t="s">
        <v>113</v>
      </c>
      <c r="B216" s="35" t="s">
        <v>4224</v>
      </c>
      <c r="C216" s="35" t="s">
        <v>12</v>
      </c>
      <c r="D216" s="35">
        <v>126.99</v>
      </c>
      <c r="E216" s="35" t="s">
        <v>4225</v>
      </c>
      <c r="F216" s="35"/>
      <c r="G216" s="35" t="s">
        <v>4226</v>
      </c>
      <c r="H216" s="35">
        <v>32</v>
      </c>
      <c r="I216" s="35" t="s">
        <v>4227</v>
      </c>
      <c r="J216" s="36" t="s">
        <v>276</v>
      </c>
      <c r="K216" s="34" t="s">
        <v>7209</v>
      </c>
      <c r="L216" s="61">
        <f>Tabela33[[#This Row],[price]]*Tabela33[[#This Row],[sold]]</f>
        <v>4063.68</v>
      </c>
      <c r="M216" s="62">
        <f>VLOOKUP(Tabela33[[#This Row],[brand]],Tabela5[#All],7,FALSE)</f>
        <v>38</v>
      </c>
      <c r="N216" s="62">
        <f>_xlfn.RANK.EQ(Tabela33[[#This Row],[sold]],$H$2:$H$1979)</f>
        <v>1154</v>
      </c>
      <c r="O216" s="62">
        <f>_xlfn.RANK.EQ(L216,Tabela33[income])</f>
        <v>738</v>
      </c>
      <c r="P216" s="18" t="s">
        <v>1580</v>
      </c>
      <c r="Q216">
        <v>9450</v>
      </c>
      <c r="R216">
        <v>254226.34000000003</v>
      </c>
      <c r="S216">
        <v>421</v>
      </c>
      <c r="T216" s="63">
        <f t="shared" si="9"/>
        <v>34</v>
      </c>
      <c r="U216" s="63">
        <f t="shared" si="10"/>
        <v>35</v>
      </c>
      <c r="V216" s="64">
        <v>215</v>
      </c>
      <c r="X216" s="18" t="s">
        <v>1580</v>
      </c>
      <c r="Y216" s="37">
        <v>9450</v>
      </c>
      <c r="Z216" s="37">
        <v>254226.34000000003</v>
      </c>
      <c r="AA216" s="37">
        <v>421</v>
      </c>
      <c r="AB216" s="37">
        <f t="shared" si="11"/>
        <v>33</v>
      </c>
      <c r="AC216" s="37">
        <f>_xlfn.RANK.EQ(Z216,Tabela5[Summed income],0)</f>
        <v>35</v>
      </c>
      <c r="AD216" s="37">
        <v>215</v>
      </c>
      <c r="AL216" s="18" t="s">
        <v>6212</v>
      </c>
      <c r="AM216">
        <v>43</v>
      </c>
      <c r="AN216">
        <v>26</v>
      </c>
    </row>
    <row r="217" spans="1:40" x14ac:dyDescent="0.25">
      <c r="A217" s="30" t="s">
        <v>2528</v>
      </c>
      <c r="B217" s="30" t="s">
        <v>2529</v>
      </c>
      <c r="C217" s="30" t="s">
        <v>510</v>
      </c>
      <c r="D217" s="30">
        <v>1.99</v>
      </c>
      <c r="E217" s="30" t="s">
        <v>2530</v>
      </c>
      <c r="F217" s="30">
        <v>10</v>
      </c>
      <c r="G217" s="30" t="s">
        <v>2531</v>
      </c>
      <c r="H217" s="30">
        <v>4912</v>
      </c>
      <c r="I217" s="30" t="s">
        <v>2532</v>
      </c>
      <c r="J217" s="31" t="s">
        <v>651</v>
      </c>
      <c r="K217" s="29" t="s">
        <v>7208</v>
      </c>
      <c r="L217" s="58">
        <f>Tabela33[[#This Row],[price]]*Tabela33[[#This Row],[sold]]</f>
        <v>9774.8799999999992</v>
      </c>
      <c r="M217" s="59">
        <f>VLOOKUP(Tabela33[[#This Row],[brand]],Tabela5[#All],7,FALSE)</f>
        <v>39</v>
      </c>
      <c r="N217" s="59">
        <f>_xlfn.RANK.EQ(Tabela33[[#This Row],[sold]],$H$2:$H$1979)</f>
        <v>61</v>
      </c>
      <c r="O217" s="59">
        <f>_xlfn.RANK.EQ(L217,Tabela33[income])</f>
        <v>492</v>
      </c>
      <c r="P217" s="18" t="s">
        <v>6164</v>
      </c>
      <c r="Q217">
        <v>542</v>
      </c>
      <c r="R217">
        <v>10887.439999999999</v>
      </c>
      <c r="S217">
        <v>39</v>
      </c>
      <c r="T217" s="63">
        <f t="shared" si="9"/>
        <v>140</v>
      </c>
      <c r="U217" s="63">
        <f t="shared" si="10"/>
        <v>158</v>
      </c>
      <c r="V217" s="64">
        <v>216</v>
      </c>
      <c r="X217" s="18" t="s">
        <v>6164</v>
      </c>
      <c r="Y217" s="37">
        <v>542</v>
      </c>
      <c r="Z217" s="37">
        <v>10887.439999999999</v>
      </c>
      <c r="AA217" s="37">
        <v>39</v>
      </c>
      <c r="AB217" s="37">
        <f t="shared" si="11"/>
        <v>139</v>
      </c>
      <c r="AC217" s="37">
        <f>_xlfn.RANK.EQ(Z217,Tabela5[Summed income],0)</f>
        <v>158</v>
      </c>
      <c r="AD217" s="37">
        <v>216</v>
      </c>
      <c r="AL217" s="18" t="s">
        <v>2611</v>
      </c>
      <c r="AM217">
        <v>43</v>
      </c>
      <c r="AN217">
        <v>30</v>
      </c>
    </row>
    <row r="218" spans="1:40" x14ac:dyDescent="0.25">
      <c r="A218" s="35" t="s">
        <v>2528</v>
      </c>
      <c r="B218" s="35" t="s">
        <v>6699</v>
      </c>
      <c r="C218" s="35" t="s">
        <v>6700</v>
      </c>
      <c r="D218" s="35">
        <v>3.5</v>
      </c>
      <c r="E218" s="35" t="s">
        <v>6701</v>
      </c>
      <c r="F218" s="35">
        <v>4</v>
      </c>
      <c r="G218" s="35" t="s">
        <v>6702</v>
      </c>
      <c r="H218" s="35">
        <v>3009</v>
      </c>
      <c r="I218" s="35" t="s">
        <v>6703</v>
      </c>
      <c r="J218" s="36" t="s">
        <v>754</v>
      </c>
      <c r="K218" s="34" t="s">
        <v>7209</v>
      </c>
      <c r="L218" s="61">
        <f>Tabela33[[#This Row],[price]]*Tabela33[[#This Row],[sold]]</f>
        <v>10531.5</v>
      </c>
      <c r="M218" s="62">
        <f>VLOOKUP(Tabela33[[#This Row],[brand]],Tabela5[#All],7,FALSE)</f>
        <v>39</v>
      </c>
      <c r="N218" s="62">
        <f>_xlfn.RANK.EQ(Tabela33[[#This Row],[sold]],$H$2:$H$1979)</f>
        <v>98</v>
      </c>
      <c r="O218" s="62">
        <f>_xlfn.RANK.EQ(L218,Tabela33[income])</f>
        <v>468</v>
      </c>
      <c r="P218" s="18" t="s">
        <v>3320</v>
      </c>
      <c r="Q218">
        <v>37</v>
      </c>
      <c r="R218">
        <v>1810.41</v>
      </c>
      <c r="S218">
        <v>10</v>
      </c>
      <c r="T218" s="63">
        <f t="shared" si="9"/>
        <v>259</v>
      </c>
      <c r="U218" s="63">
        <f t="shared" si="10"/>
        <v>234</v>
      </c>
      <c r="V218" s="64">
        <v>217</v>
      </c>
      <c r="X218" s="18" t="s">
        <v>3320</v>
      </c>
      <c r="Y218" s="37">
        <v>37</v>
      </c>
      <c r="Z218" s="37">
        <v>1810.41</v>
      </c>
      <c r="AA218" s="37">
        <v>10</v>
      </c>
      <c r="AB218" s="37">
        <f t="shared" si="11"/>
        <v>257</v>
      </c>
      <c r="AC218" s="37">
        <f>_xlfn.RANK.EQ(Z218,Tabela5[Summed income],0)</f>
        <v>234</v>
      </c>
      <c r="AD218" s="37">
        <v>217</v>
      </c>
      <c r="AL218" s="18" t="s">
        <v>6508</v>
      </c>
      <c r="AM218">
        <v>43</v>
      </c>
      <c r="AN218">
        <v>74</v>
      </c>
    </row>
    <row r="219" spans="1:40" x14ac:dyDescent="0.25">
      <c r="A219" s="32" t="s">
        <v>2528</v>
      </c>
      <c r="B219" s="32" t="s">
        <v>6384</v>
      </c>
      <c r="C219" s="32" t="s">
        <v>2528</v>
      </c>
      <c r="D219" s="32">
        <v>17.95</v>
      </c>
      <c r="E219" s="32" t="s">
        <v>6385</v>
      </c>
      <c r="F219" s="32"/>
      <c r="G219" s="32" t="s">
        <v>1703</v>
      </c>
      <c r="H219" s="32">
        <v>4</v>
      </c>
      <c r="I219" s="32" t="s">
        <v>6386</v>
      </c>
      <c r="J219" s="33" t="s">
        <v>6387</v>
      </c>
      <c r="K219" s="34" t="s">
        <v>7209</v>
      </c>
      <c r="L219" s="61">
        <f>Tabela33[[#This Row],[price]]*Tabela33[[#This Row],[sold]]</f>
        <v>71.8</v>
      </c>
      <c r="M219" s="62">
        <f>VLOOKUP(Tabela33[[#This Row],[brand]],Tabela5[#All],7,FALSE)</f>
        <v>39</v>
      </c>
      <c r="N219" s="62">
        <f>_xlfn.RANK.EQ(Tabela33[[#This Row],[sold]],$H$2:$H$1979)</f>
        <v>1795</v>
      </c>
      <c r="O219" s="62">
        <f>_xlfn.RANK.EQ(L219,Tabela33[income])</f>
        <v>1919</v>
      </c>
      <c r="P219" s="18" t="s">
        <v>65</v>
      </c>
      <c r="Q219">
        <v>3408</v>
      </c>
      <c r="R219">
        <v>71758.850000000006</v>
      </c>
      <c r="S219">
        <v>412</v>
      </c>
      <c r="T219" s="63">
        <f t="shared" si="9"/>
        <v>69</v>
      </c>
      <c r="U219" s="63">
        <f t="shared" si="10"/>
        <v>85</v>
      </c>
      <c r="V219" s="64">
        <v>218</v>
      </c>
      <c r="X219" s="18" t="s">
        <v>65</v>
      </c>
      <c r="Y219" s="37">
        <v>3408</v>
      </c>
      <c r="Z219" s="37">
        <v>71758.849999999991</v>
      </c>
      <c r="AA219" s="37">
        <v>412</v>
      </c>
      <c r="AB219" s="37">
        <f t="shared" si="11"/>
        <v>68</v>
      </c>
      <c r="AC219" s="37">
        <f>_xlfn.RANK.EQ(Z219,Tabela5[Summed income],0)</f>
        <v>85</v>
      </c>
      <c r="AD219" s="37">
        <v>218</v>
      </c>
      <c r="AL219" s="18" t="s">
        <v>1303</v>
      </c>
      <c r="AM219">
        <v>43</v>
      </c>
      <c r="AN219">
        <v>551</v>
      </c>
    </row>
    <row r="220" spans="1:40" x14ac:dyDescent="0.25">
      <c r="A220" s="27" t="s">
        <v>2379</v>
      </c>
      <c r="B220" s="27" t="s">
        <v>2380</v>
      </c>
      <c r="C220" s="27" t="s">
        <v>2379</v>
      </c>
      <c r="D220" s="27">
        <v>13.37</v>
      </c>
      <c r="E220" s="27" t="s">
        <v>2381</v>
      </c>
      <c r="F220" s="27">
        <v>92</v>
      </c>
      <c r="G220" s="27" t="s">
        <v>2382</v>
      </c>
      <c r="H220" s="27">
        <v>7</v>
      </c>
      <c r="I220" s="27" t="s">
        <v>39</v>
      </c>
      <c r="J220" s="28" t="s">
        <v>2383</v>
      </c>
      <c r="K220" s="29" t="s">
        <v>7208</v>
      </c>
      <c r="L220" s="58">
        <f>Tabela33[[#This Row],[price]]*Tabela33[[#This Row],[sold]]</f>
        <v>93.589999999999989</v>
      </c>
      <c r="M220" s="59">
        <f>VLOOKUP(Tabela33[[#This Row],[brand]],Tabela5[#All],7,FALSE)</f>
        <v>40</v>
      </c>
      <c r="N220" s="59">
        <f>_xlfn.RANK.EQ(Tabela33[[#This Row],[sold]],$H$2:$H$1979)</f>
        <v>1677</v>
      </c>
      <c r="O220" s="59">
        <f>_xlfn.RANK.EQ(L220,Tabela33[income])</f>
        <v>1883</v>
      </c>
      <c r="P220" s="18" t="s">
        <v>828</v>
      </c>
      <c r="Q220">
        <v>155</v>
      </c>
      <c r="R220">
        <v>4183.45</v>
      </c>
      <c r="S220">
        <v>6</v>
      </c>
      <c r="T220" s="63">
        <f t="shared" si="9"/>
        <v>198</v>
      </c>
      <c r="U220" s="63">
        <f t="shared" si="10"/>
        <v>202</v>
      </c>
      <c r="V220" s="64">
        <v>219</v>
      </c>
      <c r="X220" s="18" t="s">
        <v>828</v>
      </c>
      <c r="Y220" s="37">
        <v>155</v>
      </c>
      <c r="Z220" s="37">
        <v>4183.45</v>
      </c>
      <c r="AA220" s="37">
        <v>6</v>
      </c>
      <c r="AB220" s="37">
        <f t="shared" si="11"/>
        <v>197</v>
      </c>
      <c r="AC220" s="37">
        <f>_xlfn.RANK.EQ(Z220,Tabela5[Summed income],0)</f>
        <v>202</v>
      </c>
      <c r="AD220" s="37">
        <v>219</v>
      </c>
      <c r="AL220" s="18" t="s">
        <v>1550</v>
      </c>
      <c r="AM220">
        <v>43</v>
      </c>
      <c r="AN220">
        <v>13</v>
      </c>
    </row>
    <row r="221" spans="1:40" x14ac:dyDescent="0.25">
      <c r="A221" s="27" t="s">
        <v>907</v>
      </c>
      <c r="B221" s="27" t="s">
        <v>908</v>
      </c>
      <c r="C221" s="27" t="s">
        <v>12</v>
      </c>
      <c r="D221" s="27">
        <v>29.9</v>
      </c>
      <c r="E221" s="27" t="s">
        <v>909</v>
      </c>
      <c r="F221" s="27">
        <v>3</v>
      </c>
      <c r="G221" s="27" t="s">
        <v>910</v>
      </c>
      <c r="H221" s="27">
        <v>6</v>
      </c>
      <c r="I221" s="27" t="s">
        <v>911</v>
      </c>
      <c r="J221" s="28" t="s">
        <v>912</v>
      </c>
      <c r="K221" s="29" t="s">
        <v>7208</v>
      </c>
      <c r="L221" s="58">
        <f>Tabela33[[#This Row],[price]]*Tabela33[[#This Row],[sold]]</f>
        <v>179.39999999999998</v>
      </c>
      <c r="M221" s="59">
        <f>VLOOKUP(Tabela33[[#This Row],[brand]],Tabela5[#All],7,FALSE)</f>
        <v>41</v>
      </c>
      <c r="N221" s="59">
        <f>_xlfn.RANK.EQ(Tabela33[[#This Row],[sold]],$H$2:$H$1979)</f>
        <v>1713</v>
      </c>
      <c r="O221" s="59">
        <f>_xlfn.RANK.EQ(L221,Tabela33[income])</f>
        <v>1779</v>
      </c>
      <c r="P221" s="18" t="s">
        <v>5919</v>
      </c>
      <c r="Q221">
        <v>420</v>
      </c>
      <c r="R221">
        <v>19194</v>
      </c>
      <c r="S221">
        <v>102</v>
      </c>
      <c r="T221" s="63">
        <f t="shared" si="9"/>
        <v>158</v>
      </c>
      <c r="U221" s="63">
        <f t="shared" si="10"/>
        <v>133</v>
      </c>
      <c r="V221" s="64">
        <v>220</v>
      </c>
      <c r="X221" s="18" t="s">
        <v>5919</v>
      </c>
      <c r="Y221" s="37">
        <v>420</v>
      </c>
      <c r="Z221" s="37">
        <v>19194</v>
      </c>
      <c r="AA221" s="37">
        <v>102</v>
      </c>
      <c r="AB221" s="37">
        <f t="shared" si="11"/>
        <v>157</v>
      </c>
      <c r="AC221" s="37">
        <f>_xlfn.RANK.EQ(Z221,Tabela5[Summed income],0)</f>
        <v>133</v>
      </c>
      <c r="AD221" s="37">
        <v>220</v>
      </c>
      <c r="AL221" s="18" t="s">
        <v>3612</v>
      </c>
      <c r="AM221">
        <v>43</v>
      </c>
      <c r="AN221">
        <v>177</v>
      </c>
    </row>
    <row r="222" spans="1:40" x14ac:dyDescent="0.25">
      <c r="A222" s="27" t="s">
        <v>3298</v>
      </c>
      <c r="B222" s="27" t="s">
        <v>3299</v>
      </c>
      <c r="C222" s="27" t="s">
        <v>510</v>
      </c>
      <c r="D222" s="27">
        <v>55</v>
      </c>
      <c r="E222" s="27" t="s">
        <v>3300</v>
      </c>
      <c r="F222" s="27">
        <v>6</v>
      </c>
      <c r="G222" s="27" t="s">
        <v>2873</v>
      </c>
      <c r="H222" s="27">
        <v>12</v>
      </c>
      <c r="I222" s="27" t="s">
        <v>3301</v>
      </c>
      <c r="J222" s="28" t="s">
        <v>237</v>
      </c>
      <c r="K222" s="29" t="s">
        <v>7208</v>
      </c>
      <c r="L222" s="58">
        <f>Tabela33[[#This Row],[price]]*Tabela33[[#This Row],[sold]]</f>
        <v>660</v>
      </c>
      <c r="M222" s="59">
        <f>VLOOKUP(Tabela33[[#This Row],[brand]],Tabela5[#All],7,FALSE)</f>
        <v>42</v>
      </c>
      <c r="N222" s="59">
        <f>_xlfn.RANK.EQ(Tabela33[[#This Row],[sold]],$H$2:$H$1979)</f>
        <v>1520</v>
      </c>
      <c r="O222" s="59">
        <f>_xlfn.RANK.EQ(L222,Tabela33[income])</f>
        <v>1395</v>
      </c>
      <c r="P222" s="18" t="s">
        <v>1152</v>
      </c>
      <c r="Q222">
        <v>180</v>
      </c>
      <c r="R222">
        <v>3020.8599999999997</v>
      </c>
      <c r="S222">
        <v>25</v>
      </c>
      <c r="T222" s="63">
        <f t="shared" si="9"/>
        <v>188</v>
      </c>
      <c r="U222" s="63">
        <f t="shared" si="10"/>
        <v>217</v>
      </c>
      <c r="V222" s="64">
        <v>221</v>
      </c>
      <c r="X222" s="18" t="s">
        <v>1152</v>
      </c>
      <c r="Y222" s="37">
        <v>180</v>
      </c>
      <c r="Z222" s="37">
        <v>3020.8599999999997</v>
      </c>
      <c r="AA222" s="37">
        <v>25</v>
      </c>
      <c r="AB222" s="37">
        <f t="shared" si="11"/>
        <v>187</v>
      </c>
      <c r="AC222" s="37">
        <f>_xlfn.RANK.EQ(Z222,Tabela5[Summed income],0)</f>
        <v>217</v>
      </c>
      <c r="AD222" s="37">
        <v>221</v>
      </c>
      <c r="AL222" s="18" t="s">
        <v>6568</v>
      </c>
      <c r="AM222">
        <v>43</v>
      </c>
      <c r="AN222">
        <v>37</v>
      </c>
    </row>
    <row r="223" spans="1:40" x14ac:dyDescent="0.25">
      <c r="A223" s="30" t="s">
        <v>1302</v>
      </c>
      <c r="B223" s="30" t="s">
        <v>1550</v>
      </c>
      <c r="C223" s="30" t="s">
        <v>12</v>
      </c>
      <c r="D223" s="30">
        <v>12.74</v>
      </c>
      <c r="E223" s="30" t="s">
        <v>1551</v>
      </c>
      <c r="F223" s="30">
        <v>10</v>
      </c>
      <c r="G223" s="30" t="s">
        <v>1552</v>
      </c>
      <c r="H223" s="30">
        <v>13</v>
      </c>
      <c r="I223" s="30" t="s">
        <v>1553</v>
      </c>
      <c r="J223" s="31" t="s">
        <v>1554</v>
      </c>
      <c r="K223" s="29" t="s">
        <v>7208</v>
      </c>
      <c r="L223" s="58">
        <f>Tabela33[[#This Row],[price]]*Tabela33[[#This Row],[sold]]</f>
        <v>165.62</v>
      </c>
      <c r="M223" s="59">
        <f>VLOOKUP(Tabela33[[#This Row],[brand]],Tabela5[#All],7,FALSE)</f>
        <v>43</v>
      </c>
      <c r="N223" s="59">
        <f>_xlfn.RANK.EQ(Tabela33[[#This Row],[sold]],$H$2:$H$1979)</f>
        <v>1498</v>
      </c>
      <c r="O223" s="59">
        <f>_xlfn.RANK.EQ(L223,Tabela33[income])</f>
        <v>1794</v>
      </c>
      <c r="P223" s="18" t="s">
        <v>5377</v>
      </c>
      <c r="Q223">
        <v>21</v>
      </c>
      <c r="R223">
        <v>1375.5</v>
      </c>
      <c r="S223">
        <v>10</v>
      </c>
      <c r="T223" s="63">
        <f t="shared" si="9"/>
        <v>286</v>
      </c>
      <c r="U223" s="63">
        <f t="shared" si="10"/>
        <v>254</v>
      </c>
      <c r="V223" s="64">
        <v>222</v>
      </c>
      <c r="X223" s="18" t="s">
        <v>5377</v>
      </c>
      <c r="Y223" s="37">
        <v>21</v>
      </c>
      <c r="Z223" s="37">
        <v>1375.5</v>
      </c>
      <c r="AA223" s="37">
        <v>10</v>
      </c>
      <c r="AB223" s="37">
        <f t="shared" si="11"/>
        <v>284</v>
      </c>
      <c r="AC223" s="37">
        <f>_xlfn.RANK.EQ(Z223,Tabela5[Summed income],0)</f>
        <v>254</v>
      </c>
      <c r="AD223" s="37">
        <v>222</v>
      </c>
      <c r="AL223" s="18" t="s">
        <v>6869</v>
      </c>
      <c r="AM223">
        <v>43</v>
      </c>
      <c r="AN223">
        <v>577</v>
      </c>
    </row>
    <row r="224" spans="1:40" x14ac:dyDescent="0.25">
      <c r="A224" s="30" t="s">
        <v>1302</v>
      </c>
      <c r="B224" s="30" t="s">
        <v>3893</v>
      </c>
      <c r="C224" s="30" t="s">
        <v>12</v>
      </c>
      <c r="D224" s="30">
        <v>13.89</v>
      </c>
      <c r="E224" s="30" t="s">
        <v>1546</v>
      </c>
      <c r="F224" s="30">
        <v>10</v>
      </c>
      <c r="G224" s="30" t="s">
        <v>3894</v>
      </c>
      <c r="H224" s="30">
        <v>157</v>
      </c>
      <c r="I224" s="30" t="s">
        <v>3895</v>
      </c>
      <c r="J224" s="31" t="s">
        <v>1307</v>
      </c>
      <c r="K224" s="29" t="s">
        <v>7208</v>
      </c>
      <c r="L224" s="58">
        <f>Tabela33[[#This Row],[price]]*Tabela33[[#This Row],[sold]]</f>
        <v>2180.73</v>
      </c>
      <c r="M224" s="59">
        <f>VLOOKUP(Tabela33[[#This Row],[brand]],Tabela5[#All],7,FALSE)</f>
        <v>43</v>
      </c>
      <c r="N224" s="59">
        <f>_xlfn.RANK.EQ(Tabela33[[#This Row],[sold]],$H$2:$H$1979)</f>
        <v>642</v>
      </c>
      <c r="O224" s="59">
        <f>_xlfn.RANK.EQ(L224,Tabela33[income])</f>
        <v>927</v>
      </c>
      <c r="P224" s="18" t="s">
        <v>1944</v>
      </c>
      <c r="Q224">
        <v>29170</v>
      </c>
      <c r="R224">
        <v>648558.83000000007</v>
      </c>
      <c r="S224">
        <v>900</v>
      </c>
      <c r="T224" s="63">
        <f t="shared" si="9"/>
        <v>6</v>
      </c>
      <c r="U224" s="63">
        <f t="shared" si="10"/>
        <v>15</v>
      </c>
      <c r="V224" s="64">
        <v>223</v>
      </c>
      <c r="X224" s="18" t="s">
        <v>1944</v>
      </c>
      <c r="Y224" s="37">
        <v>29170</v>
      </c>
      <c r="Z224" s="37">
        <v>648558.83000000007</v>
      </c>
      <c r="AA224" s="37">
        <v>900</v>
      </c>
      <c r="AB224" s="37">
        <f t="shared" si="11"/>
        <v>6</v>
      </c>
      <c r="AC224" s="37">
        <f>_xlfn.RANK.EQ(Z224,Tabela5[Summed income],0)</f>
        <v>15</v>
      </c>
      <c r="AD224" s="37">
        <v>223</v>
      </c>
      <c r="AL224" s="18" t="s">
        <v>3558</v>
      </c>
      <c r="AM224">
        <v>43</v>
      </c>
      <c r="AN224">
        <v>90</v>
      </c>
    </row>
    <row r="225" spans="1:40" x14ac:dyDescent="0.25">
      <c r="A225" s="32" t="s">
        <v>1302</v>
      </c>
      <c r="B225" s="32" t="s">
        <v>5348</v>
      </c>
      <c r="C225" s="32" t="s">
        <v>510</v>
      </c>
      <c r="D225" s="32">
        <v>13.94</v>
      </c>
      <c r="E225" s="32" t="s">
        <v>5349</v>
      </c>
      <c r="F225" s="32">
        <v>10</v>
      </c>
      <c r="G225" s="32" t="s">
        <v>2041</v>
      </c>
      <c r="H225" s="32">
        <v>66</v>
      </c>
      <c r="I225" s="32" t="s">
        <v>5350</v>
      </c>
      <c r="J225" s="33" t="s">
        <v>1554</v>
      </c>
      <c r="K225" s="34" t="s">
        <v>7209</v>
      </c>
      <c r="L225" s="61">
        <f>Tabela33[[#This Row],[price]]*Tabela33[[#This Row],[sold]]</f>
        <v>920.04</v>
      </c>
      <c r="M225" s="62">
        <f>VLOOKUP(Tabela33[[#This Row],[brand]],Tabela5[#All],7,FALSE)</f>
        <v>43</v>
      </c>
      <c r="N225" s="62">
        <f>_xlfn.RANK.EQ(Tabela33[[#This Row],[sold]],$H$2:$H$1979)</f>
        <v>901</v>
      </c>
      <c r="O225" s="62">
        <f>_xlfn.RANK.EQ(L225,Tabela33[income])</f>
        <v>1284</v>
      </c>
      <c r="P225" s="18" t="s">
        <v>6295</v>
      </c>
      <c r="Q225">
        <v>114</v>
      </c>
      <c r="R225">
        <v>4440.3</v>
      </c>
      <c r="S225">
        <v>3</v>
      </c>
      <c r="T225" s="63">
        <f t="shared" si="9"/>
        <v>213</v>
      </c>
      <c r="U225" s="63">
        <f t="shared" si="10"/>
        <v>201</v>
      </c>
      <c r="V225" s="64">
        <v>224</v>
      </c>
      <c r="X225" s="18" t="s">
        <v>6295</v>
      </c>
      <c r="Y225" s="37">
        <v>114</v>
      </c>
      <c r="Z225" s="37">
        <v>4440.3</v>
      </c>
      <c r="AA225" s="37">
        <v>3</v>
      </c>
      <c r="AB225" s="37">
        <f t="shared" si="11"/>
        <v>212</v>
      </c>
      <c r="AC225" s="37">
        <f>_xlfn.RANK.EQ(Z225,Tabela5[Summed income],0)</f>
        <v>201</v>
      </c>
      <c r="AD225" s="37">
        <v>224</v>
      </c>
      <c r="AL225" s="18" t="s">
        <v>3771</v>
      </c>
      <c r="AM225">
        <v>43</v>
      </c>
      <c r="AN225">
        <v>179</v>
      </c>
    </row>
    <row r="226" spans="1:40" x14ac:dyDescent="0.25">
      <c r="A226" s="30" t="s">
        <v>1302</v>
      </c>
      <c r="B226" s="30" t="s">
        <v>2611</v>
      </c>
      <c r="C226" s="30" t="s">
        <v>2612</v>
      </c>
      <c r="D226" s="30">
        <v>14.89</v>
      </c>
      <c r="E226" s="30" t="s">
        <v>2613</v>
      </c>
      <c r="F226" s="30">
        <v>6</v>
      </c>
      <c r="G226" s="30" t="s">
        <v>1807</v>
      </c>
      <c r="H226" s="30">
        <v>30</v>
      </c>
      <c r="I226" s="30" t="s">
        <v>39</v>
      </c>
      <c r="J226" s="31" t="s">
        <v>1307</v>
      </c>
      <c r="K226" s="29" t="s">
        <v>7208</v>
      </c>
      <c r="L226" s="58">
        <f>Tabela33[[#This Row],[price]]*Tabela33[[#This Row],[sold]]</f>
        <v>446.70000000000005</v>
      </c>
      <c r="M226" s="59">
        <f>VLOOKUP(Tabela33[[#This Row],[brand]],Tabela5[#All],7,FALSE)</f>
        <v>43</v>
      </c>
      <c r="N226" s="59">
        <f>_xlfn.RANK.EQ(Tabela33[[#This Row],[sold]],$H$2:$H$1979)</f>
        <v>1175</v>
      </c>
      <c r="O226" s="59">
        <f>_xlfn.RANK.EQ(L226,Tabela33[income])</f>
        <v>1538</v>
      </c>
      <c r="P226" s="18" t="s">
        <v>3375</v>
      </c>
      <c r="Q226">
        <v>2143</v>
      </c>
      <c r="R226">
        <v>85334.26</v>
      </c>
      <c r="S226">
        <v>10</v>
      </c>
      <c r="T226" s="63">
        <f t="shared" si="9"/>
        <v>92</v>
      </c>
      <c r="U226" s="63">
        <f t="shared" si="10"/>
        <v>81</v>
      </c>
      <c r="V226" s="64">
        <v>225</v>
      </c>
      <c r="X226" s="18" t="s">
        <v>3375</v>
      </c>
      <c r="Y226" s="37">
        <v>2143</v>
      </c>
      <c r="Z226" s="37">
        <v>85334.26</v>
      </c>
      <c r="AA226" s="37">
        <v>10</v>
      </c>
      <c r="AB226" s="37">
        <f t="shared" si="11"/>
        <v>91</v>
      </c>
      <c r="AC226" s="37">
        <f>_xlfn.RANK.EQ(Z226,Tabela5[Summed income],0)</f>
        <v>81</v>
      </c>
      <c r="AD226" s="37">
        <v>225</v>
      </c>
      <c r="AL226" s="18" t="s">
        <v>4816</v>
      </c>
      <c r="AM226">
        <v>44</v>
      </c>
      <c r="AN226">
        <v>15</v>
      </c>
    </row>
    <row r="227" spans="1:40" x14ac:dyDescent="0.25">
      <c r="A227" s="30" t="s">
        <v>1302</v>
      </c>
      <c r="B227" s="30" t="s">
        <v>3612</v>
      </c>
      <c r="C227" s="30" t="s">
        <v>510</v>
      </c>
      <c r="D227" s="30">
        <v>16.89</v>
      </c>
      <c r="E227" s="30" t="s">
        <v>3613</v>
      </c>
      <c r="F227" s="30">
        <v>10</v>
      </c>
      <c r="G227" s="30" t="s">
        <v>3614</v>
      </c>
      <c r="H227" s="30">
        <v>177</v>
      </c>
      <c r="I227" s="30" t="s">
        <v>3615</v>
      </c>
      <c r="J227" s="31" t="s">
        <v>1307</v>
      </c>
      <c r="K227" s="29" t="s">
        <v>7208</v>
      </c>
      <c r="L227" s="58">
        <f>Tabela33[[#This Row],[price]]*Tabela33[[#This Row],[sold]]</f>
        <v>2989.53</v>
      </c>
      <c r="M227" s="59">
        <f>VLOOKUP(Tabela33[[#This Row],[brand]],Tabela5[#All],7,FALSE)</f>
        <v>43</v>
      </c>
      <c r="N227" s="59">
        <f>_xlfn.RANK.EQ(Tabela33[[#This Row],[sold]],$H$2:$H$1979)</f>
        <v>611</v>
      </c>
      <c r="O227" s="59">
        <f>_xlfn.RANK.EQ(L227,Tabela33[income])</f>
        <v>834</v>
      </c>
      <c r="P227" s="18" t="s">
        <v>3350</v>
      </c>
      <c r="Q227">
        <v>1652</v>
      </c>
      <c r="R227">
        <v>26935.48</v>
      </c>
      <c r="S227">
        <v>33</v>
      </c>
      <c r="T227" s="63">
        <f t="shared" si="9"/>
        <v>102</v>
      </c>
      <c r="U227" s="63">
        <f t="shared" si="10"/>
        <v>118</v>
      </c>
      <c r="V227" s="64">
        <v>226</v>
      </c>
      <c r="X227" s="18" t="s">
        <v>3350</v>
      </c>
      <c r="Y227" s="37">
        <v>1652</v>
      </c>
      <c r="Z227" s="37">
        <v>26935.48</v>
      </c>
      <c r="AA227" s="37">
        <v>33</v>
      </c>
      <c r="AB227" s="37">
        <f t="shared" si="11"/>
        <v>101</v>
      </c>
      <c r="AC227" s="37">
        <f>_xlfn.RANK.EQ(Z227,Tabela5[Summed income],0)</f>
        <v>118</v>
      </c>
      <c r="AD227" s="37">
        <v>226</v>
      </c>
      <c r="AL227" s="18" t="s">
        <v>6705</v>
      </c>
      <c r="AM227">
        <v>44</v>
      </c>
      <c r="AN227">
        <v>26</v>
      </c>
    </row>
    <row r="228" spans="1:40" x14ac:dyDescent="0.25">
      <c r="A228" s="27" t="s">
        <v>1302</v>
      </c>
      <c r="B228" s="27" t="s">
        <v>1303</v>
      </c>
      <c r="C228" s="27" t="s">
        <v>12</v>
      </c>
      <c r="D228" s="27">
        <v>16.89</v>
      </c>
      <c r="E228" s="27" t="s">
        <v>1304</v>
      </c>
      <c r="F228" s="27">
        <v>10</v>
      </c>
      <c r="G228" s="27" t="s">
        <v>1305</v>
      </c>
      <c r="H228" s="27">
        <v>551</v>
      </c>
      <c r="I228" s="27" t="s">
        <v>1306</v>
      </c>
      <c r="J228" s="28" t="s">
        <v>1307</v>
      </c>
      <c r="K228" s="29" t="s">
        <v>7208</v>
      </c>
      <c r="L228" s="58">
        <f>Tabela33[[#This Row],[price]]*Tabela33[[#This Row],[sold]]</f>
        <v>9306.39</v>
      </c>
      <c r="M228" s="59">
        <f>VLOOKUP(Tabela33[[#This Row],[brand]],Tabela5[#All],7,FALSE)</f>
        <v>43</v>
      </c>
      <c r="N228" s="59">
        <f>_xlfn.RANK.EQ(Tabela33[[#This Row],[sold]],$H$2:$H$1979)</f>
        <v>332</v>
      </c>
      <c r="O228" s="59">
        <f>_xlfn.RANK.EQ(L228,Tabela33[income])</f>
        <v>507</v>
      </c>
      <c r="P228" s="18" t="s">
        <v>4666</v>
      </c>
      <c r="Q228">
        <v>1719</v>
      </c>
      <c r="R228">
        <v>36507.049999999996</v>
      </c>
      <c r="S228">
        <v>29</v>
      </c>
      <c r="T228" s="63">
        <f t="shared" si="9"/>
        <v>99</v>
      </c>
      <c r="U228" s="63">
        <f t="shared" si="10"/>
        <v>107</v>
      </c>
      <c r="V228" s="64">
        <v>227</v>
      </c>
      <c r="X228" s="18" t="s">
        <v>4666</v>
      </c>
      <c r="Y228" s="37">
        <v>1719</v>
      </c>
      <c r="Z228" s="37">
        <v>36507.050000000003</v>
      </c>
      <c r="AA228" s="37">
        <v>29</v>
      </c>
      <c r="AB228" s="37">
        <f t="shared" si="11"/>
        <v>98</v>
      </c>
      <c r="AC228" s="37">
        <f>_xlfn.RANK.EQ(Z228,Tabela5[Summed income],0)</f>
        <v>107</v>
      </c>
      <c r="AD228" s="37">
        <v>227</v>
      </c>
      <c r="AL228" s="18" t="s">
        <v>4007</v>
      </c>
      <c r="AM228">
        <v>45</v>
      </c>
      <c r="AN228">
        <v>4</v>
      </c>
    </row>
    <row r="229" spans="1:40" x14ac:dyDescent="0.25">
      <c r="A229" s="30" t="s">
        <v>1302</v>
      </c>
      <c r="B229" s="30" t="s">
        <v>3771</v>
      </c>
      <c r="C229" s="30" t="s">
        <v>2612</v>
      </c>
      <c r="D229" s="30">
        <v>16.89</v>
      </c>
      <c r="E229" s="30" t="s">
        <v>3613</v>
      </c>
      <c r="F229" s="30">
        <v>10</v>
      </c>
      <c r="G229" s="30" t="s">
        <v>3772</v>
      </c>
      <c r="H229" s="30">
        <v>179</v>
      </c>
      <c r="I229" s="30" t="s">
        <v>3773</v>
      </c>
      <c r="J229" s="31" t="s">
        <v>1307</v>
      </c>
      <c r="K229" s="29" t="s">
        <v>7208</v>
      </c>
      <c r="L229" s="58">
        <f>Tabela33[[#This Row],[price]]*Tabela33[[#This Row],[sold]]</f>
        <v>3023.31</v>
      </c>
      <c r="M229" s="59">
        <f>VLOOKUP(Tabela33[[#This Row],[brand]],Tabela5[#All],7,FALSE)</f>
        <v>43</v>
      </c>
      <c r="N229" s="59">
        <f>_xlfn.RANK.EQ(Tabela33[[#This Row],[sold]],$H$2:$H$1979)</f>
        <v>603</v>
      </c>
      <c r="O229" s="59">
        <f>_xlfn.RANK.EQ(L229,Tabela33[income])</f>
        <v>830</v>
      </c>
      <c r="P229" s="18" t="s">
        <v>2563</v>
      </c>
      <c r="Q229">
        <v>1</v>
      </c>
      <c r="R229">
        <v>15</v>
      </c>
      <c r="S229">
        <v>4</v>
      </c>
      <c r="T229" s="63">
        <f t="shared" si="9"/>
        <v>359</v>
      </c>
      <c r="U229" s="63">
        <f t="shared" si="10"/>
        <v>368</v>
      </c>
      <c r="V229" s="64">
        <v>228</v>
      </c>
      <c r="X229" s="18" t="s">
        <v>2563</v>
      </c>
      <c r="Y229" s="37">
        <v>1</v>
      </c>
      <c r="Z229" s="37">
        <v>15</v>
      </c>
      <c r="AA229" s="37">
        <v>4</v>
      </c>
      <c r="AB229" s="37">
        <f t="shared" si="11"/>
        <v>357</v>
      </c>
      <c r="AC229" s="37">
        <f>_xlfn.RANK.EQ(Z229,Tabela5[Summed income],0)</f>
        <v>368</v>
      </c>
      <c r="AD229" s="37">
        <v>228</v>
      </c>
      <c r="AL229" s="18" t="s">
        <v>5761</v>
      </c>
      <c r="AM229">
        <v>45</v>
      </c>
      <c r="AN229">
        <v>1034</v>
      </c>
    </row>
    <row r="230" spans="1:40" x14ac:dyDescent="0.25">
      <c r="A230" s="27" t="s">
        <v>1302</v>
      </c>
      <c r="B230" s="27" t="s">
        <v>3558</v>
      </c>
      <c r="C230" s="27" t="s">
        <v>385</v>
      </c>
      <c r="D230" s="27">
        <v>16.95</v>
      </c>
      <c r="E230" s="27" t="s">
        <v>1057</v>
      </c>
      <c r="F230" s="27">
        <v>10</v>
      </c>
      <c r="G230" s="27" t="s">
        <v>3559</v>
      </c>
      <c r="H230" s="27">
        <v>90</v>
      </c>
      <c r="I230" s="27" t="s">
        <v>3560</v>
      </c>
      <c r="J230" s="28" t="s">
        <v>3561</v>
      </c>
      <c r="K230" s="29" t="s">
        <v>7208</v>
      </c>
      <c r="L230" s="58">
        <f>Tabela33[[#This Row],[price]]*Tabela33[[#This Row],[sold]]</f>
        <v>1525.5</v>
      </c>
      <c r="M230" s="59">
        <f>VLOOKUP(Tabela33[[#This Row],[brand]],Tabela5[#All],7,FALSE)</f>
        <v>43</v>
      </c>
      <c r="N230" s="59">
        <f>_xlfn.RANK.EQ(Tabela33[[#This Row],[sold]],$H$2:$H$1979)</f>
        <v>810</v>
      </c>
      <c r="O230" s="59">
        <f>_xlfn.RANK.EQ(L230,Tabela33[income])</f>
        <v>1070</v>
      </c>
      <c r="P230" s="18" t="s">
        <v>5119</v>
      </c>
      <c r="Q230">
        <v>21</v>
      </c>
      <c r="R230">
        <v>1386</v>
      </c>
      <c r="S230">
        <v>10</v>
      </c>
      <c r="T230" s="63">
        <f t="shared" si="9"/>
        <v>286</v>
      </c>
      <c r="U230" s="63">
        <f t="shared" si="10"/>
        <v>253</v>
      </c>
      <c r="V230" s="64">
        <v>229</v>
      </c>
      <c r="X230" s="18" t="s">
        <v>5119</v>
      </c>
      <c r="Y230" s="37">
        <v>21</v>
      </c>
      <c r="Z230" s="37">
        <v>1386</v>
      </c>
      <c r="AA230" s="37">
        <v>10</v>
      </c>
      <c r="AB230" s="37">
        <f t="shared" si="11"/>
        <v>284</v>
      </c>
      <c r="AC230" s="37">
        <f>_xlfn.RANK.EQ(Z230,Tabela5[Summed income],0)</f>
        <v>253</v>
      </c>
      <c r="AD230" s="37">
        <v>229</v>
      </c>
      <c r="AL230" s="18" t="s">
        <v>4522</v>
      </c>
      <c r="AM230">
        <v>45</v>
      </c>
      <c r="AN230">
        <v>1140</v>
      </c>
    </row>
    <row r="231" spans="1:40" x14ac:dyDescent="0.25">
      <c r="A231" s="35" t="s">
        <v>1302</v>
      </c>
      <c r="B231" s="35" t="s">
        <v>6212</v>
      </c>
      <c r="C231" s="35" t="s">
        <v>55</v>
      </c>
      <c r="D231" s="35">
        <v>19.989999999999998</v>
      </c>
      <c r="E231" s="35" t="s">
        <v>247</v>
      </c>
      <c r="F231" s="35">
        <v>10</v>
      </c>
      <c r="G231" s="35" t="s">
        <v>2917</v>
      </c>
      <c r="H231" s="35">
        <v>26</v>
      </c>
      <c r="I231" s="35" t="s">
        <v>6213</v>
      </c>
      <c r="J231" s="36" t="s">
        <v>6214</v>
      </c>
      <c r="K231" s="34" t="s">
        <v>7209</v>
      </c>
      <c r="L231" s="61">
        <f>Tabela33[[#This Row],[price]]*Tabela33[[#This Row],[sold]]</f>
        <v>519.74</v>
      </c>
      <c r="M231" s="62">
        <f>VLOOKUP(Tabela33[[#This Row],[brand]],Tabela5[#All],7,FALSE)</f>
        <v>43</v>
      </c>
      <c r="N231" s="62">
        <f>_xlfn.RANK.EQ(Tabela33[[#This Row],[sold]],$H$2:$H$1979)</f>
        <v>1236</v>
      </c>
      <c r="O231" s="62">
        <f>_xlfn.RANK.EQ(L231,Tabela33[income])</f>
        <v>1494</v>
      </c>
      <c r="P231" s="18" t="s">
        <v>1419</v>
      </c>
      <c r="Q231">
        <v>889</v>
      </c>
      <c r="R231">
        <v>13103.86</v>
      </c>
      <c r="S231">
        <v>117</v>
      </c>
      <c r="T231" s="63">
        <f t="shared" si="9"/>
        <v>125</v>
      </c>
      <c r="U231" s="63">
        <f t="shared" si="10"/>
        <v>152</v>
      </c>
      <c r="V231" s="64">
        <v>230</v>
      </c>
      <c r="X231" s="18" t="s">
        <v>1419</v>
      </c>
      <c r="Y231" s="37">
        <v>889</v>
      </c>
      <c r="Z231" s="37">
        <v>13103.86</v>
      </c>
      <c r="AA231" s="37">
        <v>117</v>
      </c>
      <c r="AB231" s="37">
        <f t="shared" si="11"/>
        <v>124</v>
      </c>
      <c r="AC231" s="37">
        <f>_xlfn.RANK.EQ(Z231,Tabela5[Summed income],0)</f>
        <v>152</v>
      </c>
      <c r="AD231" s="37">
        <v>230</v>
      </c>
      <c r="AL231" s="18" t="s">
        <v>6036</v>
      </c>
      <c r="AM231">
        <v>45</v>
      </c>
      <c r="AN231">
        <v>111</v>
      </c>
    </row>
    <row r="232" spans="1:40" x14ac:dyDescent="0.25">
      <c r="A232" s="32" t="s">
        <v>1302</v>
      </c>
      <c r="B232" s="32" t="s">
        <v>6869</v>
      </c>
      <c r="C232" s="32" t="s">
        <v>55</v>
      </c>
      <c r="D232" s="32">
        <v>34.99</v>
      </c>
      <c r="E232" s="32" t="s">
        <v>2241</v>
      </c>
      <c r="F232" s="32">
        <v>10</v>
      </c>
      <c r="G232" s="32" t="s">
        <v>6870</v>
      </c>
      <c r="H232" s="32">
        <v>577</v>
      </c>
      <c r="I232" s="32" t="s">
        <v>6871</v>
      </c>
      <c r="J232" s="33" t="s">
        <v>693</v>
      </c>
      <c r="K232" s="34" t="s">
        <v>7209</v>
      </c>
      <c r="L232" s="61">
        <f>Tabela33[[#This Row],[price]]*Tabela33[[#This Row],[sold]]</f>
        <v>20189.23</v>
      </c>
      <c r="M232" s="62">
        <f>VLOOKUP(Tabela33[[#This Row],[brand]],Tabela5[#All],7,FALSE)</f>
        <v>43</v>
      </c>
      <c r="N232" s="62">
        <f>_xlfn.RANK.EQ(Tabela33[[#This Row],[sold]],$H$2:$H$1979)</f>
        <v>325</v>
      </c>
      <c r="O232" s="62">
        <f>_xlfn.RANK.EQ(L232,Tabela33[income])</f>
        <v>316</v>
      </c>
      <c r="P232" s="18" t="s">
        <v>6520</v>
      </c>
      <c r="Q232">
        <v>272</v>
      </c>
      <c r="R232">
        <v>2902.24</v>
      </c>
      <c r="S232">
        <v>57</v>
      </c>
      <c r="T232" s="63">
        <f t="shared" si="9"/>
        <v>174</v>
      </c>
      <c r="U232" s="63">
        <f t="shared" si="10"/>
        <v>219</v>
      </c>
      <c r="V232" s="64">
        <v>231</v>
      </c>
      <c r="X232" s="18" t="s">
        <v>6520</v>
      </c>
      <c r="Y232" s="37">
        <v>272</v>
      </c>
      <c r="Z232" s="37">
        <v>2902.24</v>
      </c>
      <c r="AA232" s="37">
        <v>57</v>
      </c>
      <c r="AB232" s="37">
        <f t="shared" si="11"/>
        <v>173</v>
      </c>
      <c r="AC232" s="37">
        <f>_xlfn.RANK.EQ(Z232,Tabela5[Summed income],0)</f>
        <v>219</v>
      </c>
      <c r="AD232" s="37">
        <v>231</v>
      </c>
      <c r="AL232" s="18" t="s">
        <v>5321</v>
      </c>
      <c r="AM232">
        <v>45</v>
      </c>
      <c r="AN232">
        <v>1337</v>
      </c>
    </row>
    <row r="233" spans="1:40" x14ac:dyDescent="0.25">
      <c r="A233" s="32" t="s">
        <v>1302</v>
      </c>
      <c r="B233" s="32" t="s">
        <v>6508</v>
      </c>
      <c r="C233" s="32" t="s">
        <v>55</v>
      </c>
      <c r="D233" s="32">
        <v>45.9</v>
      </c>
      <c r="E233" s="32" t="s">
        <v>6509</v>
      </c>
      <c r="F233" s="32">
        <v>10</v>
      </c>
      <c r="G233" s="32" t="s">
        <v>889</v>
      </c>
      <c r="H233" s="32">
        <v>74</v>
      </c>
      <c r="I233" s="32" t="s">
        <v>6510</v>
      </c>
      <c r="J233" s="33" t="s">
        <v>6214</v>
      </c>
      <c r="K233" s="34" t="s">
        <v>7209</v>
      </c>
      <c r="L233" s="61">
        <f>Tabela33[[#This Row],[price]]*Tabela33[[#This Row],[sold]]</f>
        <v>3396.6</v>
      </c>
      <c r="M233" s="62">
        <f>VLOOKUP(Tabela33[[#This Row],[brand]],Tabela5[#All],7,FALSE)</f>
        <v>43</v>
      </c>
      <c r="N233" s="62">
        <f>_xlfn.RANK.EQ(Tabela33[[#This Row],[sold]],$H$2:$H$1979)</f>
        <v>871</v>
      </c>
      <c r="O233" s="62">
        <f>_xlfn.RANK.EQ(L233,Tabela33[income])</f>
        <v>794</v>
      </c>
      <c r="P233" s="18" t="s">
        <v>1952</v>
      </c>
      <c r="Q233">
        <v>52</v>
      </c>
      <c r="R233">
        <v>1556.05</v>
      </c>
      <c r="S233">
        <v>12</v>
      </c>
      <c r="T233" s="63">
        <f t="shared" si="9"/>
        <v>247</v>
      </c>
      <c r="U233" s="63">
        <f t="shared" si="10"/>
        <v>249</v>
      </c>
      <c r="V233" s="64">
        <v>232</v>
      </c>
      <c r="X233" s="18" t="s">
        <v>1952</v>
      </c>
      <c r="Y233" s="37">
        <v>52</v>
      </c>
      <c r="Z233" s="37">
        <v>1556.05</v>
      </c>
      <c r="AA233" s="37">
        <v>12</v>
      </c>
      <c r="AB233" s="37">
        <f t="shared" si="11"/>
        <v>245</v>
      </c>
      <c r="AC233" s="37">
        <f>_xlfn.RANK.EQ(Z233,Tabela5[Summed income],0)</f>
        <v>249</v>
      </c>
      <c r="AD233" s="37">
        <v>232</v>
      </c>
      <c r="AL233" s="18" t="s">
        <v>3999</v>
      </c>
      <c r="AM233">
        <v>45</v>
      </c>
      <c r="AN233">
        <v>920</v>
      </c>
    </row>
    <row r="234" spans="1:40" x14ac:dyDescent="0.25">
      <c r="A234" s="35" t="s">
        <v>1302</v>
      </c>
      <c r="B234" s="35" t="s">
        <v>6568</v>
      </c>
      <c r="C234" s="35" t="s">
        <v>385</v>
      </c>
      <c r="D234" s="35">
        <v>51.49</v>
      </c>
      <c r="E234" s="35" t="s">
        <v>6569</v>
      </c>
      <c r="F234" s="35">
        <v>10</v>
      </c>
      <c r="G234" s="35" t="s">
        <v>2309</v>
      </c>
      <c r="H234" s="35">
        <v>37</v>
      </c>
      <c r="I234" s="35" t="s">
        <v>6570</v>
      </c>
      <c r="J234" s="36" t="s">
        <v>3561</v>
      </c>
      <c r="K234" s="34" t="s">
        <v>7209</v>
      </c>
      <c r="L234" s="61">
        <f>Tabela33[[#This Row],[price]]*Tabela33[[#This Row],[sold]]</f>
        <v>1905.13</v>
      </c>
      <c r="M234" s="62">
        <f>VLOOKUP(Tabela33[[#This Row],[brand]],Tabela5[#All],7,FALSE)</f>
        <v>43</v>
      </c>
      <c r="N234" s="62">
        <f>_xlfn.RANK.EQ(Tabela33[[#This Row],[sold]],$H$2:$H$1979)</f>
        <v>1099</v>
      </c>
      <c r="O234" s="62">
        <f>_xlfn.RANK.EQ(L234,Tabela33[income])</f>
        <v>970</v>
      </c>
      <c r="P234" s="18" t="s">
        <v>4971</v>
      </c>
      <c r="Q234">
        <v>122</v>
      </c>
      <c r="R234">
        <v>2438.7799999999997</v>
      </c>
      <c r="S234">
        <v>10</v>
      </c>
      <c r="T234" s="63">
        <f t="shared" si="9"/>
        <v>209</v>
      </c>
      <c r="U234" s="63">
        <f t="shared" si="10"/>
        <v>223</v>
      </c>
      <c r="V234" s="64">
        <v>233</v>
      </c>
      <c r="X234" s="18" t="s">
        <v>4971</v>
      </c>
      <c r="Y234" s="37">
        <v>122</v>
      </c>
      <c r="Z234" s="37">
        <v>2438.7799999999997</v>
      </c>
      <c r="AA234" s="37">
        <v>10</v>
      </c>
      <c r="AB234" s="37">
        <f t="shared" si="11"/>
        <v>208</v>
      </c>
      <c r="AC234" s="37">
        <f>_xlfn.RANK.EQ(Z234,Tabela5[Summed income],0)</f>
        <v>223</v>
      </c>
      <c r="AD234" s="37">
        <v>233</v>
      </c>
      <c r="AL234" s="18" t="s">
        <v>5274</v>
      </c>
      <c r="AM234">
        <v>45</v>
      </c>
      <c r="AN234">
        <v>83</v>
      </c>
    </row>
    <row r="235" spans="1:40" x14ac:dyDescent="0.25">
      <c r="A235" s="35" t="s">
        <v>4815</v>
      </c>
      <c r="B235" s="35" t="s">
        <v>4816</v>
      </c>
      <c r="C235" s="35" t="s">
        <v>402</v>
      </c>
      <c r="D235" s="35">
        <v>11.99</v>
      </c>
      <c r="E235" s="35" t="s">
        <v>2164</v>
      </c>
      <c r="F235" s="35">
        <v>5</v>
      </c>
      <c r="G235" s="35" t="s">
        <v>359</v>
      </c>
      <c r="H235" s="35">
        <v>15</v>
      </c>
      <c r="I235" s="35" t="s">
        <v>4817</v>
      </c>
      <c r="J235" s="36" t="s">
        <v>4818</v>
      </c>
      <c r="K235" s="34" t="s">
        <v>7209</v>
      </c>
      <c r="L235" s="61">
        <f>Tabela33[[#This Row],[price]]*Tabela33[[#This Row],[sold]]</f>
        <v>179.85</v>
      </c>
      <c r="M235" s="62">
        <f>VLOOKUP(Tabela33[[#This Row],[brand]],Tabela5[#All],7,FALSE)</f>
        <v>44</v>
      </c>
      <c r="N235" s="62">
        <f>_xlfn.RANK.EQ(Tabela33[[#This Row],[sold]],$H$2:$H$1979)</f>
        <v>1444</v>
      </c>
      <c r="O235" s="62">
        <f>_xlfn.RANK.EQ(L235,Tabela33[income])</f>
        <v>1777</v>
      </c>
      <c r="P235" s="18" t="s">
        <v>3875</v>
      </c>
      <c r="Q235">
        <v>41</v>
      </c>
      <c r="R235">
        <v>905.68999999999994</v>
      </c>
      <c r="T235" s="63">
        <f t="shared" si="9"/>
        <v>255</v>
      </c>
      <c r="U235" s="63">
        <f t="shared" si="10"/>
        <v>275</v>
      </c>
      <c r="V235" s="64">
        <v>234</v>
      </c>
      <c r="X235" s="18" t="s">
        <v>3875</v>
      </c>
      <c r="Y235" s="37">
        <v>41</v>
      </c>
      <c r="Z235" s="37">
        <v>905.68999999999994</v>
      </c>
      <c r="AA235" s="37"/>
      <c r="AB235" s="37">
        <f t="shared" si="11"/>
        <v>253</v>
      </c>
      <c r="AC235" s="37">
        <f>_xlfn.RANK.EQ(Z235,Tabela5[Summed income],0)</f>
        <v>275</v>
      </c>
      <c r="AD235" s="37">
        <v>234</v>
      </c>
      <c r="AL235" s="18" t="s">
        <v>4991</v>
      </c>
      <c r="AM235">
        <v>45</v>
      </c>
      <c r="AN235">
        <v>21</v>
      </c>
    </row>
    <row r="236" spans="1:40" x14ac:dyDescent="0.25">
      <c r="A236" s="35" t="s">
        <v>4815</v>
      </c>
      <c r="B236" s="35" t="s">
        <v>6705</v>
      </c>
      <c r="C236" s="35" t="s">
        <v>6706</v>
      </c>
      <c r="D236" s="35">
        <v>42.99</v>
      </c>
      <c r="E236" s="35" t="s">
        <v>460</v>
      </c>
      <c r="F236" s="35">
        <v>4</v>
      </c>
      <c r="G236" s="35" t="s">
        <v>1235</v>
      </c>
      <c r="H236" s="35">
        <v>26</v>
      </c>
      <c r="I236" s="35" t="s">
        <v>39</v>
      </c>
      <c r="J236" s="36" t="s">
        <v>6707</v>
      </c>
      <c r="K236" s="34" t="s">
        <v>7209</v>
      </c>
      <c r="L236" s="61">
        <f>Tabela33[[#This Row],[price]]*Tabela33[[#This Row],[sold]]</f>
        <v>1117.74</v>
      </c>
      <c r="M236" s="62">
        <f>VLOOKUP(Tabela33[[#This Row],[brand]],Tabela5[#All],7,FALSE)</f>
        <v>44</v>
      </c>
      <c r="N236" s="62">
        <f>_xlfn.RANK.EQ(Tabela33[[#This Row],[sold]],$H$2:$H$1979)</f>
        <v>1236</v>
      </c>
      <c r="O236" s="62">
        <f>_xlfn.RANK.EQ(L236,Tabela33[income])</f>
        <v>1211</v>
      </c>
      <c r="P236" s="18" t="s">
        <v>426</v>
      </c>
      <c r="Q236">
        <v>314</v>
      </c>
      <c r="R236">
        <v>9002.32</v>
      </c>
      <c r="S236">
        <v>94</v>
      </c>
      <c r="T236" s="63">
        <f t="shared" si="9"/>
        <v>170</v>
      </c>
      <c r="U236" s="63">
        <f t="shared" si="10"/>
        <v>169</v>
      </c>
      <c r="V236" s="64">
        <v>235</v>
      </c>
      <c r="X236" s="18" t="s">
        <v>426</v>
      </c>
      <c r="Y236" s="37">
        <v>314</v>
      </c>
      <c r="Z236" s="37">
        <v>9002.32</v>
      </c>
      <c r="AA236" s="37">
        <v>94</v>
      </c>
      <c r="AB236" s="37">
        <f t="shared" si="11"/>
        <v>169</v>
      </c>
      <c r="AC236" s="37">
        <f>_xlfn.RANK.EQ(Z236,Tabela5[Summed income],0)</f>
        <v>169</v>
      </c>
      <c r="AD236" s="37">
        <v>235</v>
      </c>
      <c r="AL236" s="18" t="s">
        <v>4822</v>
      </c>
      <c r="AM236">
        <v>45</v>
      </c>
      <c r="AN236">
        <v>210</v>
      </c>
    </row>
    <row r="237" spans="1:40" x14ac:dyDescent="0.25">
      <c r="A237" s="35" t="s">
        <v>3998</v>
      </c>
      <c r="B237" s="35" t="s">
        <v>5010</v>
      </c>
      <c r="C237" s="35" t="s">
        <v>12</v>
      </c>
      <c r="D237" s="35">
        <v>9.99</v>
      </c>
      <c r="E237" s="35" t="s">
        <v>1373</v>
      </c>
      <c r="F237" s="35">
        <v>10</v>
      </c>
      <c r="G237" s="35" t="s">
        <v>338</v>
      </c>
      <c r="H237" s="35">
        <v>19</v>
      </c>
      <c r="I237" s="35" t="s">
        <v>5011</v>
      </c>
      <c r="J237" s="36" t="s">
        <v>5012</v>
      </c>
      <c r="K237" s="34" t="s">
        <v>7209</v>
      </c>
      <c r="L237" s="61">
        <f>Tabela33[[#This Row],[price]]*Tabela33[[#This Row],[sold]]</f>
        <v>189.81</v>
      </c>
      <c r="M237" s="62">
        <f>VLOOKUP(Tabela33[[#This Row],[brand]],Tabela5[#All],7,FALSE)</f>
        <v>45</v>
      </c>
      <c r="N237" s="62">
        <f>_xlfn.RANK.EQ(Tabela33[[#This Row],[sold]],$H$2:$H$1979)</f>
        <v>1359</v>
      </c>
      <c r="O237" s="62">
        <f>_xlfn.RANK.EQ(L237,Tabela33[income])</f>
        <v>1766</v>
      </c>
      <c r="P237" s="18" t="s">
        <v>5277</v>
      </c>
      <c r="Q237">
        <v>8</v>
      </c>
      <c r="R237">
        <v>1159.98</v>
      </c>
      <c r="S237">
        <v>28</v>
      </c>
      <c r="T237" s="63">
        <f t="shared" si="9"/>
        <v>323</v>
      </c>
      <c r="U237" s="63">
        <f t="shared" si="10"/>
        <v>265</v>
      </c>
      <c r="V237" s="64">
        <v>236</v>
      </c>
      <c r="X237" s="18" t="s">
        <v>5277</v>
      </c>
      <c r="Y237" s="37">
        <v>8</v>
      </c>
      <c r="Z237" s="37">
        <v>1159.98</v>
      </c>
      <c r="AA237" s="37">
        <v>28</v>
      </c>
      <c r="AB237" s="37">
        <f t="shared" si="11"/>
        <v>321</v>
      </c>
      <c r="AC237" s="37">
        <f>_xlfn.RANK.EQ(Z237,Tabela5[Summed income],0)</f>
        <v>265</v>
      </c>
      <c r="AD237" s="37">
        <v>236</v>
      </c>
      <c r="AL237" s="18" t="s">
        <v>5010</v>
      </c>
      <c r="AM237">
        <v>45</v>
      </c>
      <c r="AN237">
        <v>19</v>
      </c>
    </row>
    <row r="238" spans="1:40" x14ac:dyDescent="0.25">
      <c r="A238" s="35" t="s">
        <v>3998</v>
      </c>
      <c r="B238" s="35" t="s">
        <v>4176</v>
      </c>
      <c r="C238" s="35" t="s">
        <v>55</v>
      </c>
      <c r="D238" s="35">
        <v>16.260000000000002</v>
      </c>
      <c r="E238" s="35" t="s">
        <v>342</v>
      </c>
      <c r="F238" s="35">
        <v>12</v>
      </c>
      <c r="G238" s="35" t="s">
        <v>4177</v>
      </c>
      <c r="H238" s="35">
        <v>644</v>
      </c>
      <c r="I238" s="35" t="s">
        <v>4178</v>
      </c>
      <c r="J238" s="36" t="s">
        <v>230</v>
      </c>
      <c r="K238" s="34" t="s">
        <v>7209</v>
      </c>
      <c r="L238" s="61">
        <f>Tabela33[[#This Row],[price]]*Tabela33[[#This Row],[sold]]</f>
        <v>10471.44</v>
      </c>
      <c r="M238" s="62">
        <f>VLOOKUP(Tabela33[[#This Row],[brand]],Tabela5[#All],7,FALSE)</f>
        <v>45</v>
      </c>
      <c r="N238" s="62">
        <f>_xlfn.RANK.EQ(Tabela33[[#This Row],[sold]],$H$2:$H$1979)</f>
        <v>299</v>
      </c>
      <c r="O238" s="62">
        <f>_xlfn.RANK.EQ(L238,Tabela33[income])</f>
        <v>471</v>
      </c>
      <c r="P238" s="18" t="s">
        <v>371</v>
      </c>
      <c r="Q238">
        <v>159</v>
      </c>
      <c r="R238">
        <v>9288.1200000000008</v>
      </c>
      <c r="S238">
        <v>47</v>
      </c>
      <c r="T238" s="63">
        <f t="shared" si="9"/>
        <v>195</v>
      </c>
      <c r="U238" s="63">
        <f t="shared" si="10"/>
        <v>167</v>
      </c>
      <c r="V238" s="64">
        <v>237</v>
      </c>
      <c r="X238" s="18" t="s">
        <v>371</v>
      </c>
      <c r="Y238" s="37">
        <v>159</v>
      </c>
      <c r="Z238" s="37">
        <v>9288.1200000000008</v>
      </c>
      <c r="AA238" s="37">
        <v>47</v>
      </c>
      <c r="AB238" s="37">
        <f t="shared" si="11"/>
        <v>194</v>
      </c>
      <c r="AC238" s="37">
        <f>_xlfn.RANK.EQ(Z238,Tabela5[Summed income],0)</f>
        <v>167</v>
      </c>
      <c r="AD238" s="37">
        <v>237</v>
      </c>
      <c r="AL238" s="18" t="s">
        <v>4172</v>
      </c>
      <c r="AM238">
        <v>45</v>
      </c>
      <c r="AN238">
        <v>1691</v>
      </c>
    </row>
    <row r="239" spans="1:40" x14ac:dyDescent="0.25">
      <c r="A239" s="35" t="s">
        <v>3998</v>
      </c>
      <c r="B239" s="35" t="s">
        <v>4822</v>
      </c>
      <c r="C239" s="35" t="s">
        <v>55</v>
      </c>
      <c r="D239" s="35">
        <v>18.100000000000001</v>
      </c>
      <c r="E239" s="35" t="s">
        <v>4823</v>
      </c>
      <c r="F239" s="35">
        <v>84</v>
      </c>
      <c r="G239" s="35" t="s">
        <v>4824</v>
      </c>
      <c r="H239" s="35">
        <v>210</v>
      </c>
      <c r="I239" s="35" t="s">
        <v>4825</v>
      </c>
      <c r="J239" s="36" t="s">
        <v>230</v>
      </c>
      <c r="K239" s="34" t="s">
        <v>7209</v>
      </c>
      <c r="L239" s="61">
        <f>Tabela33[[#This Row],[price]]*Tabela33[[#This Row],[sold]]</f>
        <v>3801.0000000000005</v>
      </c>
      <c r="M239" s="62">
        <f>VLOOKUP(Tabela33[[#This Row],[brand]],Tabela5[#All],7,FALSE)</f>
        <v>45</v>
      </c>
      <c r="N239" s="62">
        <f>_xlfn.RANK.EQ(Tabela33[[#This Row],[sold]],$H$2:$H$1979)</f>
        <v>574</v>
      </c>
      <c r="O239" s="62">
        <f>_xlfn.RANK.EQ(L239,Tabela33[income])</f>
        <v>759</v>
      </c>
      <c r="P239" s="18" t="s">
        <v>2838</v>
      </c>
      <c r="Q239">
        <v>15</v>
      </c>
      <c r="R239">
        <v>523.8900000000001</v>
      </c>
      <c r="S239">
        <v>8</v>
      </c>
      <c r="T239" s="63">
        <f t="shared" si="9"/>
        <v>298</v>
      </c>
      <c r="U239" s="63">
        <f t="shared" si="10"/>
        <v>297</v>
      </c>
      <c r="V239" s="64">
        <v>238</v>
      </c>
      <c r="X239" s="18" t="s">
        <v>2838</v>
      </c>
      <c r="Y239" s="37">
        <v>15</v>
      </c>
      <c r="Z239" s="37">
        <v>523.8900000000001</v>
      </c>
      <c r="AA239" s="37">
        <v>8</v>
      </c>
      <c r="AB239" s="37">
        <f t="shared" si="11"/>
        <v>296</v>
      </c>
      <c r="AC239" s="37">
        <f>_xlfn.RANK.EQ(Z239,Tabela5[Summed income],0)</f>
        <v>297</v>
      </c>
      <c r="AD239" s="37">
        <v>238</v>
      </c>
      <c r="AL239" s="18" t="s">
        <v>4069</v>
      </c>
      <c r="AM239">
        <v>45</v>
      </c>
      <c r="AN239">
        <v>30655</v>
      </c>
    </row>
    <row r="240" spans="1:40" x14ac:dyDescent="0.25">
      <c r="A240" s="35" t="s">
        <v>3998</v>
      </c>
      <c r="B240" s="35" t="s">
        <v>6580</v>
      </c>
      <c r="C240" s="35" t="s">
        <v>55</v>
      </c>
      <c r="D240" s="35">
        <v>18.11</v>
      </c>
      <c r="E240" s="35" t="s">
        <v>6581</v>
      </c>
      <c r="F240" s="35">
        <v>10</v>
      </c>
      <c r="G240" s="35" t="s">
        <v>709</v>
      </c>
      <c r="H240" s="35">
        <v>12</v>
      </c>
      <c r="I240" s="35" t="s">
        <v>6582</v>
      </c>
      <c r="J240" s="36" t="s">
        <v>2417</v>
      </c>
      <c r="K240" s="34" t="s">
        <v>7209</v>
      </c>
      <c r="L240" s="61">
        <f>Tabela33[[#This Row],[price]]*Tabela33[[#This Row],[sold]]</f>
        <v>217.32</v>
      </c>
      <c r="M240" s="62">
        <f>VLOOKUP(Tabela33[[#This Row],[brand]],Tabela5[#All],7,FALSE)</f>
        <v>45</v>
      </c>
      <c r="N240" s="62">
        <f>_xlfn.RANK.EQ(Tabela33[[#This Row],[sold]],$H$2:$H$1979)</f>
        <v>1520</v>
      </c>
      <c r="O240" s="62">
        <f>_xlfn.RANK.EQ(L240,Tabela33[income])</f>
        <v>1735</v>
      </c>
      <c r="P240" s="18" t="s">
        <v>2483</v>
      </c>
      <c r="Q240">
        <v>234</v>
      </c>
      <c r="R240">
        <v>14319.97</v>
      </c>
      <c r="S240">
        <v>71</v>
      </c>
      <c r="T240" s="63">
        <f t="shared" si="9"/>
        <v>179</v>
      </c>
      <c r="U240" s="63">
        <f t="shared" si="10"/>
        <v>142</v>
      </c>
      <c r="V240" s="64">
        <v>239</v>
      </c>
      <c r="X240" s="18" t="s">
        <v>2483</v>
      </c>
      <c r="Y240" s="37">
        <v>234</v>
      </c>
      <c r="Z240" s="37">
        <v>14319.97</v>
      </c>
      <c r="AA240" s="37">
        <v>71</v>
      </c>
      <c r="AB240" s="37">
        <f t="shared" si="11"/>
        <v>178</v>
      </c>
      <c r="AC240" s="37">
        <f>_xlfn.RANK.EQ(Z240,Tabela5[Summed income],0)</f>
        <v>142</v>
      </c>
      <c r="AD240" s="37">
        <v>239</v>
      </c>
      <c r="AL240" s="18" t="s">
        <v>4305</v>
      </c>
      <c r="AM240">
        <v>45</v>
      </c>
      <c r="AN240">
        <v>424</v>
      </c>
    </row>
    <row r="241" spans="1:40" x14ac:dyDescent="0.25">
      <c r="A241" s="35" t="s">
        <v>3998</v>
      </c>
      <c r="B241" s="35" t="s">
        <v>5761</v>
      </c>
      <c r="C241" s="35" t="s">
        <v>55</v>
      </c>
      <c r="D241" s="35">
        <v>18.96</v>
      </c>
      <c r="E241" s="35" t="s">
        <v>5762</v>
      </c>
      <c r="F241" s="35"/>
      <c r="G241" s="35" t="s">
        <v>5763</v>
      </c>
      <c r="H241" s="35">
        <v>1034</v>
      </c>
      <c r="I241" s="35" t="s">
        <v>5764</v>
      </c>
      <c r="J241" s="36" t="s">
        <v>230</v>
      </c>
      <c r="K241" s="34" t="s">
        <v>7209</v>
      </c>
      <c r="L241" s="61">
        <f>Tabela33[[#This Row],[price]]*Tabela33[[#This Row],[sold]]</f>
        <v>19604.64</v>
      </c>
      <c r="M241" s="62">
        <f>VLOOKUP(Tabela33[[#This Row],[brand]],Tabela5[#All],7,FALSE)</f>
        <v>45</v>
      </c>
      <c r="N241" s="62">
        <f>_xlfn.RANK.EQ(Tabela33[[#This Row],[sold]],$H$2:$H$1979)</f>
        <v>229</v>
      </c>
      <c r="O241" s="62">
        <f>_xlfn.RANK.EQ(L241,Tabela33[income])</f>
        <v>319</v>
      </c>
      <c r="P241" s="18" t="s">
        <v>7184</v>
      </c>
      <c r="Q241">
        <v>75</v>
      </c>
      <c r="R241">
        <v>2099.25</v>
      </c>
      <c r="S241">
        <v>10</v>
      </c>
      <c r="T241" s="63">
        <f t="shared" si="9"/>
        <v>230</v>
      </c>
      <c r="U241" s="63">
        <f t="shared" si="10"/>
        <v>228</v>
      </c>
      <c r="V241" s="64">
        <v>240</v>
      </c>
      <c r="X241" s="18" t="s">
        <v>7184</v>
      </c>
      <c r="Y241" s="37">
        <v>75</v>
      </c>
      <c r="Z241" s="37">
        <v>2099.25</v>
      </c>
      <c r="AA241" s="37">
        <v>10</v>
      </c>
      <c r="AB241" s="37">
        <f t="shared" si="11"/>
        <v>228</v>
      </c>
      <c r="AC241" s="37">
        <f>_xlfn.RANK.EQ(Z241,Tabela5[Summed income],0)</f>
        <v>228</v>
      </c>
      <c r="AD241" s="37">
        <v>240</v>
      </c>
      <c r="AL241" s="18" t="s">
        <v>4176</v>
      </c>
      <c r="AM241">
        <v>45</v>
      </c>
      <c r="AN241">
        <v>644</v>
      </c>
    </row>
    <row r="242" spans="1:40" x14ac:dyDescent="0.25">
      <c r="A242" s="32" t="s">
        <v>3998</v>
      </c>
      <c r="B242" s="32" t="s">
        <v>4172</v>
      </c>
      <c r="C242" s="32" t="s">
        <v>55</v>
      </c>
      <c r="D242" s="32">
        <v>24.45</v>
      </c>
      <c r="E242" s="32" t="s">
        <v>4173</v>
      </c>
      <c r="F242" s="32"/>
      <c r="G242" s="32" t="s">
        <v>4174</v>
      </c>
      <c r="H242" s="32">
        <v>1691</v>
      </c>
      <c r="I242" s="32" t="s">
        <v>4175</v>
      </c>
      <c r="J242" s="33" t="s">
        <v>230</v>
      </c>
      <c r="K242" s="34" t="s">
        <v>7209</v>
      </c>
      <c r="L242" s="61">
        <f>Tabela33[[#This Row],[price]]*Tabela33[[#This Row],[sold]]</f>
        <v>41344.949999999997</v>
      </c>
      <c r="M242" s="62">
        <f>VLOOKUP(Tabela33[[#This Row],[brand]],Tabela5[#All],7,FALSE)</f>
        <v>45</v>
      </c>
      <c r="N242" s="62">
        <f>_xlfn.RANK.EQ(Tabela33[[#This Row],[sold]],$H$2:$H$1979)</f>
        <v>165</v>
      </c>
      <c r="O242" s="62">
        <f>_xlfn.RANK.EQ(L242,Tabela33[income])</f>
        <v>198</v>
      </c>
      <c r="P242" s="18" t="s">
        <v>108</v>
      </c>
      <c r="Q242">
        <v>5645</v>
      </c>
      <c r="R242">
        <v>290617.48999999993</v>
      </c>
      <c r="S242">
        <v>91</v>
      </c>
      <c r="T242" s="63">
        <f t="shared" si="9"/>
        <v>51</v>
      </c>
      <c r="U242" s="63">
        <f t="shared" si="10"/>
        <v>31</v>
      </c>
      <c r="V242" s="64">
        <v>241</v>
      </c>
      <c r="X242" s="18" t="s">
        <v>108</v>
      </c>
      <c r="Y242" s="37">
        <v>5645</v>
      </c>
      <c r="Z242" s="37">
        <v>290617.49</v>
      </c>
      <c r="AA242" s="37">
        <v>91</v>
      </c>
      <c r="AB242" s="37">
        <f t="shared" si="11"/>
        <v>50</v>
      </c>
      <c r="AC242" s="37">
        <f>_xlfn.RANK.EQ(Z242,Tabela5[Summed income],0)</f>
        <v>31</v>
      </c>
      <c r="AD242" s="37">
        <v>241</v>
      </c>
      <c r="AL242" s="18" t="s">
        <v>6580</v>
      </c>
      <c r="AM242">
        <v>45</v>
      </c>
      <c r="AN242">
        <v>12</v>
      </c>
    </row>
    <row r="243" spans="1:40" x14ac:dyDescent="0.25">
      <c r="A243" s="35" t="s">
        <v>3998</v>
      </c>
      <c r="B243" s="35" t="s">
        <v>5321</v>
      </c>
      <c r="C243" s="35" t="s">
        <v>55</v>
      </c>
      <c r="D243" s="35">
        <v>26</v>
      </c>
      <c r="E243" s="35" t="s">
        <v>5322</v>
      </c>
      <c r="F243" s="35">
        <v>92</v>
      </c>
      <c r="G243" s="35" t="s">
        <v>5323</v>
      </c>
      <c r="H243" s="35">
        <v>1337</v>
      </c>
      <c r="I243" s="35" t="s">
        <v>5324</v>
      </c>
      <c r="J243" s="36" t="s">
        <v>230</v>
      </c>
      <c r="K243" s="34" t="s">
        <v>7209</v>
      </c>
      <c r="L243" s="61">
        <f>Tabela33[[#This Row],[price]]*Tabela33[[#This Row],[sold]]</f>
        <v>34762</v>
      </c>
      <c r="M243" s="62">
        <f>VLOOKUP(Tabela33[[#This Row],[brand]],Tabela5[#All],7,FALSE)</f>
        <v>45</v>
      </c>
      <c r="N243" s="62">
        <f>_xlfn.RANK.EQ(Tabela33[[#This Row],[sold]],$H$2:$H$1979)</f>
        <v>201</v>
      </c>
      <c r="O243" s="62">
        <f>_xlfn.RANK.EQ(L243,Tabela33[income])</f>
        <v>233</v>
      </c>
      <c r="P243" s="18" t="s">
        <v>755</v>
      </c>
      <c r="Q243">
        <v>4</v>
      </c>
      <c r="R243">
        <v>120</v>
      </c>
      <c r="S243">
        <v>3</v>
      </c>
      <c r="T243" s="63">
        <f t="shared" si="9"/>
        <v>336</v>
      </c>
      <c r="U243" s="63">
        <f t="shared" si="10"/>
        <v>344</v>
      </c>
      <c r="V243" s="64">
        <v>242</v>
      </c>
      <c r="X243" s="18" t="s">
        <v>755</v>
      </c>
      <c r="Y243" s="37">
        <v>4</v>
      </c>
      <c r="Z243" s="37">
        <v>120</v>
      </c>
      <c r="AA243" s="37">
        <v>3</v>
      </c>
      <c r="AB243" s="37">
        <f t="shared" si="11"/>
        <v>334</v>
      </c>
      <c r="AC243" s="37">
        <f>_xlfn.RANK.EQ(Z243,Tabela5[Summed income],0)</f>
        <v>344</v>
      </c>
      <c r="AD243" s="37">
        <v>242</v>
      </c>
      <c r="AL243" s="18" t="s">
        <v>3464</v>
      </c>
      <c r="AM243">
        <v>46</v>
      </c>
      <c r="AN243">
        <v>1</v>
      </c>
    </row>
    <row r="244" spans="1:40" x14ac:dyDescent="0.25">
      <c r="A244" s="35" t="s">
        <v>3998</v>
      </c>
      <c r="B244" s="35" t="s">
        <v>4305</v>
      </c>
      <c r="C244" s="35" t="s">
        <v>55</v>
      </c>
      <c r="D244" s="35">
        <v>26.97</v>
      </c>
      <c r="E244" s="35" t="s">
        <v>4306</v>
      </c>
      <c r="F244" s="35">
        <v>33</v>
      </c>
      <c r="G244" s="35" t="s">
        <v>4307</v>
      </c>
      <c r="H244" s="35">
        <v>424</v>
      </c>
      <c r="I244" s="35" t="s">
        <v>4308</v>
      </c>
      <c r="J244" s="36" t="s">
        <v>230</v>
      </c>
      <c r="K244" s="34" t="s">
        <v>7209</v>
      </c>
      <c r="L244" s="61">
        <f>Tabela33[[#This Row],[price]]*Tabela33[[#This Row],[sold]]</f>
        <v>11435.279999999999</v>
      </c>
      <c r="M244" s="62">
        <f>VLOOKUP(Tabela33[[#This Row],[brand]],Tabela5[#All],7,FALSE)</f>
        <v>45</v>
      </c>
      <c r="N244" s="62">
        <f>_xlfn.RANK.EQ(Tabela33[[#This Row],[sold]],$H$2:$H$1979)</f>
        <v>393</v>
      </c>
      <c r="O244" s="62">
        <f>_xlfn.RANK.EQ(L244,Tabela33[income])</f>
        <v>449</v>
      </c>
      <c r="P244" s="18" t="s">
        <v>6167</v>
      </c>
      <c r="Q244">
        <v>24</v>
      </c>
      <c r="R244">
        <v>720</v>
      </c>
      <c r="S244">
        <v>2</v>
      </c>
      <c r="T244" s="63">
        <f t="shared" si="9"/>
        <v>281</v>
      </c>
      <c r="U244" s="63">
        <f t="shared" si="10"/>
        <v>284</v>
      </c>
      <c r="V244" s="64">
        <v>243</v>
      </c>
      <c r="X244" s="18" t="s">
        <v>6167</v>
      </c>
      <c r="Y244" s="37">
        <v>24</v>
      </c>
      <c r="Z244" s="37">
        <v>720</v>
      </c>
      <c r="AA244" s="37">
        <v>2</v>
      </c>
      <c r="AB244" s="37">
        <f t="shared" si="11"/>
        <v>279</v>
      </c>
      <c r="AC244" s="37">
        <f>_xlfn.RANK.EQ(Z244,Tabela5[Summed income],0)</f>
        <v>284</v>
      </c>
      <c r="AD244" s="37">
        <v>243</v>
      </c>
      <c r="AL244" s="18" t="s">
        <v>3371</v>
      </c>
      <c r="AM244">
        <v>47</v>
      </c>
      <c r="AN244">
        <v>998</v>
      </c>
    </row>
    <row r="245" spans="1:40" x14ac:dyDescent="0.25">
      <c r="A245" s="32" t="s">
        <v>3998</v>
      </c>
      <c r="B245" s="32" t="s">
        <v>4522</v>
      </c>
      <c r="C245" s="32" t="s">
        <v>55</v>
      </c>
      <c r="D245" s="32">
        <v>27.94</v>
      </c>
      <c r="E245" s="32" t="s">
        <v>4097</v>
      </c>
      <c r="F245" s="32"/>
      <c r="G245" s="32" t="s">
        <v>4523</v>
      </c>
      <c r="H245" s="32">
        <v>1140</v>
      </c>
      <c r="I245" s="32" t="s">
        <v>4524</v>
      </c>
      <c r="J245" s="33" t="s">
        <v>177</v>
      </c>
      <c r="K245" s="34" t="s">
        <v>7209</v>
      </c>
      <c r="L245" s="61">
        <f>Tabela33[[#This Row],[price]]*Tabela33[[#This Row],[sold]]</f>
        <v>31851.600000000002</v>
      </c>
      <c r="M245" s="62">
        <f>VLOOKUP(Tabela33[[#This Row],[brand]],Tabela5[#All],7,FALSE)</f>
        <v>45</v>
      </c>
      <c r="N245" s="62">
        <f>_xlfn.RANK.EQ(Tabela33[[#This Row],[sold]],$H$2:$H$1979)</f>
        <v>218</v>
      </c>
      <c r="O245" s="62">
        <f>_xlfn.RANK.EQ(L245,Tabela33[income])</f>
        <v>246</v>
      </c>
      <c r="P245" s="18" t="s">
        <v>3480</v>
      </c>
      <c r="Q245">
        <v>6</v>
      </c>
      <c r="R245">
        <v>168</v>
      </c>
      <c r="S245">
        <v>10</v>
      </c>
      <c r="T245" s="63">
        <f t="shared" si="9"/>
        <v>329</v>
      </c>
      <c r="U245" s="63">
        <f t="shared" si="10"/>
        <v>336</v>
      </c>
      <c r="V245" s="64">
        <v>244</v>
      </c>
      <c r="X245" s="18" t="s">
        <v>3480</v>
      </c>
      <c r="Y245" s="37">
        <v>6</v>
      </c>
      <c r="Z245" s="37">
        <v>168</v>
      </c>
      <c r="AA245" s="37">
        <v>10</v>
      </c>
      <c r="AB245" s="37">
        <f t="shared" si="11"/>
        <v>327</v>
      </c>
      <c r="AC245" s="37">
        <f>_xlfn.RANK.EQ(Z245,Tabela5[Summed income],0)</f>
        <v>336</v>
      </c>
      <c r="AD245" s="37">
        <v>244</v>
      </c>
      <c r="AL245" s="18" t="s">
        <v>5806</v>
      </c>
      <c r="AM245">
        <v>48</v>
      </c>
      <c r="AN245">
        <v>1433</v>
      </c>
    </row>
    <row r="246" spans="1:40" x14ac:dyDescent="0.25">
      <c r="A246" s="32" t="s">
        <v>3998</v>
      </c>
      <c r="B246" s="32" t="s">
        <v>5274</v>
      </c>
      <c r="C246" s="32" t="s">
        <v>212</v>
      </c>
      <c r="D246" s="32">
        <v>44</v>
      </c>
      <c r="E246" s="32" t="s">
        <v>4510</v>
      </c>
      <c r="F246" s="32">
        <v>10</v>
      </c>
      <c r="G246" s="32" t="s">
        <v>5275</v>
      </c>
      <c r="H246" s="32">
        <v>83</v>
      </c>
      <c r="I246" s="32" t="s">
        <v>5276</v>
      </c>
      <c r="J246" s="33" t="s">
        <v>524</v>
      </c>
      <c r="K246" s="34" t="s">
        <v>7209</v>
      </c>
      <c r="L246" s="61">
        <f>Tabela33[[#This Row],[price]]*Tabela33[[#This Row],[sold]]</f>
        <v>3652</v>
      </c>
      <c r="M246" s="62">
        <f>VLOOKUP(Tabela33[[#This Row],[brand]],Tabela5[#All],7,FALSE)</f>
        <v>45</v>
      </c>
      <c r="N246" s="62">
        <f>_xlfn.RANK.EQ(Tabela33[[#This Row],[sold]],$H$2:$H$1979)</f>
        <v>828</v>
      </c>
      <c r="O246" s="62">
        <f>_xlfn.RANK.EQ(L246,Tabela33[income])</f>
        <v>771</v>
      </c>
      <c r="P246" s="18" t="s">
        <v>7146</v>
      </c>
      <c r="Q246">
        <v>21</v>
      </c>
      <c r="R246">
        <v>879.27</v>
      </c>
      <c r="S246">
        <v>8</v>
      </c>
      <c r="T246" s="63">
        <f t="shared" si="9"/>
        <v>286</v>
      </c>
      <c r="U246" s="63">
        <f t="shared" si="10"/>
        <v>277</v>
      </c>
      <c r="V246" s="64">
        <v>245</v>
      </c>
      <c r="X246" s="18" t="s">
        <v>7146</v>
      </c>
      <c r="Y246" s="37">
        <v>21</v>
      </c>
      <c r="Z246" s="37">
        <v>879.27</v>
      </c>
      <c r="AA246" s="37">
        <v>8</v>
      </c>
      <c r="AB246" s="37">
        <f t="shared" si="11"/>
        <v>284</v>
      </c>
      <c r="AC246" s="37">
        <f>_xlfn.RANK.EQ(Z246,Tabela5[Summed income],0)</f>
        <v>277</v>
      </c>
      <c r="AD246" s="37">
        <v>245</v>
      </c>
      <c r="AL246" s="18" t="s">
        <v>6530</v>
      </c>
      <c r="AM246">
        <v>49</v>
      </c>
    </row>
    <row r="247" spans="1:40" x14ac:dyDescent="0.25">
      <c r="A247" s="32" t="s">
        <v>3998</v>
      </c>
      <c r="B247" s="32" t="s">
        <v>4069</v>
      </c>
      <c r="C247" s="32" t="s">
        <v>55</v>
      </c>
      <c r="D247" s="32">
        <v>46.33</v>
      </c>
      <c r="E247" s="32" t="s">
        <v>4070</v>
      </c>
      <c r="F247" s="32"/>
      <c r="G247" s="32" t="s">
        <v>4071</v>
      </c>
      <c r="H247" s="32">
        <v>30655</v>
      </c>
      <c r="I247" s="32" t="s">
        <v>4072</v>
      </c>
      <c r="J247" s="33" t="s">
        <v>177</v>
      </c>
      <c r="K247" s="34" t="s">
        <v>7209</v>
      </c>
      <c r="L247" s="61">
        <f>Tabela33[[#This Row],[price]]*Tabela33[[#This Row],[sold]]</f>
        <v>1420246.15</v>
      </c>
      <c r="M247" s="62">
        <f>VLOOKUP(Tabela33[[#This Row],[brand]],Tabela5[#All],7,FALSE)</f>
        <v>45</v>
      </c>
      <c r="N247" s="62">
        <f>_xlfn.RANK.EQ(Tabela33[[#This Row],[sold]],$H$2:$H$1979)</f>
        <v>4</v>
      </c>
      <c r="O247" s="62">
        <f>_xlfn.RANK.EQ(L247,Tabela33[income])</f>
        <v>1</v>
      </c>
      <c r="P247" s="18" t="s">
        <v>5710</v>
      </c>
      <c r="Q247">
        <v>41</v>
      </c>
      <c r="R247">
        <v>1911.89</v>
      </c>
      <c r="S247">
        <v>50</v>
      </c>
      <c r="T247" s="63">
        <f t="shared" si="9"/>
        <v>255</v>
      </c>
      <c r="U247" s="63">
        <f t="shared" si="10"/>
        <v>232</v>
      </c>
      <c r="V247" s="64">
        <v>246</v>
      </c>
      <c r="X247" s="18" t="s">
        <v>5710</v>
      </c>
      <c r="Y247" s="37">
        <v>41</v>
      </c>
      <c r="Z247" s="37">
        <v>1911.8900000000003</v>
      </c>
      <c r="AA247" s="37">
        <v>50</v>
      </c>
      <c r="AB247" s="37">
        <f t="shared" si="11"/>
        <v>253</v>
      </c>
      <c r="AC247" s="37">
        <f>_xlfn.RANK.EQ(Z247,Tabela5[Summed income],0)</f>
        <v>232</v>
      </c>
      <c r="AD247" s="37">
        <v>246</v>
      </c>
      <c r="AL247" s="18" t="s">
        <v>5902</v>
      </c>
      <c r="AM247">
        <v>49</v>
      </c>
      <c r="AN247">
        <v>35</v>
      </c>
    </row>
    <row r="248" spans="1:40" x14ac:dyDescent="0.25">
      <c r="A248" s="35" t="s">
        <v>3998</v>
      </c>
      <c r="B248" s="35" t="s">
        <v>4007</v>
      </c>
      <c r="C248" s="35" t="s">
        <v>12</v>
      </c>
      <c r="D248" s="35">
        <v>87.99</v>
      </c>
      <c r="E248" s="35" t="s">
        <v>4008</v>
      </c>
      <c r="F248" s="35">
        <v>2</v>
      </c>
      <c r="G248" s="35" t="s">
        <v>1400</v>
      </c>
      <c r="H248" s="35">
        <v>4</v>
      </c>
      <c r="I248" s="35" t="s">
        <v>39</v>
      </c>
      <c r="J248" s="36" t="s">
        <v>4009</v>
      </c>
      <c r="K248" s="34" t="s">
        <v>7209</v>
      </c>
      <c r="L248" s="61">
        <f>Tabela33[[#This Row],[price]]*Tabela33[[#This Row],[sold]]</f>
        <v>351.96</v>
      </c>
      <c r="M248" s="62">
        <f>VLOOKUP(Tabela33[[#This Row],[brand]],Tabela5[#All],7,FALSE)</f>
        <v>45</v>
      </c>
      <c r="N248" s="62">
        <f>_xlfn.RANK.EQ(Tabela33[[#This Row],[sold]],$H$2:$H$1979)</f>
        <v>1795</v>
      </c>
      <c r="O248" s="62">
        <f>_xlfn.RANK.EQ(L248,Tabela33[income])</f>
        <v>1611</v>
      </c>
      <c r="P248" s="18" t="s">
        <v>4231</v>
      </c>
      <c r="Q248">
        <v>353</v>
      </c>
      <c r="R248">
        <v>14102.35</v>
      </c>
      <c r="S248">
        <v>10</v>
      </c>
      <c r="T248" s="63">
        <f t="shared" si="9"/>
        <v>165</v>
      </c>
      <c r="U248" s="63">
        <f t="shared" si="10"/>
        <v>145</v>
      </c>
      <c r="V248" s="64">
        <v>247</v>
      </c>
      <c r="X248" s="18" t="s">
        <v>4231</v>
      </c>
      <c r="Y248" s="37">
        <v>353</v>
      </c>
      <c r="Z248" s="37">
        <v>14102.35</v>
      </c>
      <c r="AA248" s="37">
        <v>10</v>
      </c>
      <c r="AB248" s="37">
        <f t="shared" si="11"/>
        <v>164</v>
      </c>
      <c r="AC248" s="37">
        <f>_xlfn.RANK.EQ(Z248,Tabela5[Summed income],0)</f>
        <v>145</v>
      </c>
      <c r="AD248" s="37">
        <v>247</v>
      </c>
      <c r="AL248" s="18" t="s">
        <v>3822</v>
      </c>
      <c r="AM248">
        <v>49</v>
      </c>
      <c r="AN248">
        <v>23</v>
      </c>
    </row>
    <row r="249" spans="1:40" x14ac:dyDescent="0.25">
      <c r="A249" s="35" t="s">
        <v>3998</v>
      </c>
      <c r="B249" s="35" t="s">
        <v>3999</v>
      </c>
      <c r="C249" s="35" t="s">
        <v>212</v>
      </c>
      <c r="D249" s="35">
        <v>89.97</v>
      </c>
      <c r="E249" s="35" t="s">
        <v>4000</v>
      </c>
      <c r="F249" s="35">
        <v>10</v>
      </c>
      <c r="G249" s="35" t="s">
        <v>4001</v>
      </c>
      <c r="H249" s="35">
        <v>920</v>
      </c>
      <c r="I249" s="35" t="s">
        <v>4002</v>
      </c>
      <c r="J249" s="36" t="s">
        <v>524</v>
      </c>
      <c r="K249" s="34" t="s">
        <v>7209</v>
      </c>
      <c r="L249" s="61">
        <f>Tabela33[[#This Row],[price]]*Tabela33[[#This Row],[sold]]</f>
        <v>82772.399999999994</v>
      </c>
      <c r="M249" s="62">
        <f>VLOOKUP(Tabela33[[#This Row],[brand]],Tabela5[#All],7,FALSE)</f>
        <v>45</v>
      </c>
      <c r="N249" s="62">
        <f>_xlfn.RANK.EQ(Tabela33[[#This Row],[sold]],$H$2:$H$1979)</f>
        <v>245</v>
      </c>
      <c r="O249" s="62">
        <f>_xlfn.RANK.EQ(L249,Tabela33[income])</f>
        <v>117</v>
      </c>
      <c r="P249" s="18" t="s">
        <v>4681</v>
      </c>
      <c r="Q249">
        <v>13</v>
      </c>
      <c r="R249">
        <v>1559.87</v>
      </c>
      <c r="S249">
        <v>6</v>
      </c>
      <c r="T249" s="63">
        <f t="shared" si="9"/>
        <v>303</v>
      </c>
      <c r="U249" s="63">
        <f t="shared" si="10"/>
        <v>248</v>
      </c>
      <c r="V249" s="64">
        <v>248</v>
      </c>
      <c r="X249" s="18" t="s">
        <v>4681</v>
      </c>
      <c r="Y249" s="37">
        <v>13</v>
      </c>
      <c r="Z249" s="37">
        <v>1559.87</v>
      </c>
      <c r="AA249" s="37">
        <v>6</v>
      </c>
      <c r="AB249" s="37">
        <f t="shared" si="11"/>
        <v>301</v>
      </c>
      <c r="AC249" s="37">
        <f>_xlfn.RANK.EQ(Z249,Tabela5[Summed income],0)</f>
        <v>248</v>
      </c>
      <c r="AD249" s="37">
        <v>248</v>
      </c>
      <c r="AL249" s="18" t="s">
        <v>3677</v>
      </c>
      <c r="AM249">
        <v>49</v>
      </c>
      <c r="AN249">
        <v>3</v>
      </c>
    </row>
    <row r="250" spans="1:40" x14ac:dyDescent="0.25">
      <c r="A250" s="35" t="s">
        <v>3998</v>
      </c>
      <c r="B250" s="35" t="s">
        <v>4991</v>
      </c>
      <c r="C250" s="35" t="s">
        <v>12</v>
      </c>
      <c r="D250" s="35">
        <v>93.05</v>
      </c>
      <c r="E250" s="35" t="s">
        <v>4992</v>
      </c>
      <c r="F250" s="35">
        <v>3</v>
      </c>
      <c r="G250" s="35" t="s">
        <v>4993</v>
      </c>
      <c r="H250" s="35">
        <v>21</v>
      </c>
      <c r="I250" s="35" t="s">
        <v>4994</v>
      </c>
      <c r="J250" s="36" t="s">
        <v>661</v>
      </c>
      <c r="K250" s="34" t="s">
        <v>7209</v>
      </c>
      <c r="L250" s="61">
        <f>Tabela33[[#This Row],[price]]*Tabela33[[#This Row],[sold]]</f>
        <v>1954.05</v>
      </c>
      <c r="M250" s="62">
        <f>VLOOKUP(Tabela33[[#This Row],[brand]],Tabela5[#All],7,FALSE)</f>
        <v>45</v>
      </c>
      <c r="N250" s="62">
        <f>_xlfn.RANK.EQ(Tabela33[[#This Row],[sold]],$H$2:$H$1979)</f>
        <v>1320</v>
      </c>
      <c r="O250" s="62">
        <f>_xlfn.RANK.EQ(L250,Tabela33[income])</f>
        <v>965</v>
      </c>
      <c r="P250" s="18" t="s">
        <v>6438</v>
      </c>
      <c r="Q250">
        <v>3112</v>
      </c>
      <c r="R250">
        <v>64373.040000000008</v>
      </c>
      <c r="S250">
        <v>10</v>
      </c>
      <c r="T250" s="63">
        <f t="shared" si="9"/>
        <v>77</v>
      </c>
      <c r="U250" s="63">
        <f t="shared" si="10"/>
        <v>88</v>
      </c>
      <c r="V250" s="64">
        <v>249</v>
      </c>
      <c r="X250" s="18" t="s">
        <v>6438</v>
      </c>
      <c r="Y250" s="37">
        <v>3112</v>
      </c>
      <c r="Z250" s="37">
        <v>64373.040000000008</v>
      </c>
      <c r="AA250" s="37">
        <v>10</v>
      </c>
      <c r="AB250" s="37">
        <f t="shared" si="11"/>
        <v>76</v>
      </c>
      <c r="AC250" s="37">
        <f>_xlfn.RANK.EQ(Z250,Tabela5[Summed income],0)</f>
        <v>88</v>
      </c>
      <c r="AD250" s="37">
        <v>249</v>
      </c>
      <c r="AL250" s="18" t="s">
        <v>6956</v>
      </c>
      <c r="AM250">
        <v>49</v>
      </c>
      <c r="AN250">
        <v>654</v>
      </c>
    </row>
    <row r="251" spans="1:40" x14ac:dyDescent="0.25">
      <c r="A251" s="35" t="s">
        <v>3998</v>
      </c>
      <c r="B251" s="35" t="s">
        <v>6036</v>
      </c>
      <c r="C251" s="35" t="s">
        <v>12</v>
      </c>
      <c r="D251" s="35">
        <v>93.91</v>
      </c>
      <c r="E251" s="35" t="s">
        <v>6037</v>
      </c>
      <c r="F251" s="35"/>
      <c r="G251" s="35" t="s">
        <v>5676</v>
      </c>
      <c r="H251" s="35">
        <v>111</v>
      </c>
      <c r="I251" s="35" t="s">
        <v>6038</v>
      </c>
      <c r="J251" s="36" t="s">
        <v>177</v>
      </c>
      <c r="K251" s="34" t="s">
        <v>7209</v>
      </c>
      <c r="L251" s="61">
        <f>Tabela33[[#This Row],[price]]*Tabela33[[#This Row],[sold]]</f>
        <v>10424.01</v>
      </c>
      <c r="M251" s="62">
        <f>VLOOKUP(Tabela33[[#This Row],[brand]],Tabela5[#All],7,FALSE)</f>
        <v>45</v>
      </c>
      <c r="N251" s="62">
        <f>_xlfn.RANK.EQ(Tabela33[[#This Row],[sold]],$H$2:$H$1979)</f>
        <v>755</v>
      </c>
      <c r="O251" s="62">
        <f>_xlfn.RANK.EQ(L251,Tabela33[income])</f>
        <v>476</v>
      </c>
      <c r="P251" s="18" t="s">
        <v>1143</v>
      </c>
      <c r="Q251">
        <v>2202</v>
      </c>
      <c r="R251">
        <v>130211.35999999999</v>
      </c>
      <c r="S251">
        <v>43</v>
      </c>
      <c r="T251" s="63">
        <f t="shared" si="9"/>
        <v>91</v>
      </c>
      <c r="U251" s="63">
        <f t="shared" si="10"/>
        <v>65</v>
      </c>
      <c r="V251" s="64">
        <v>250</v>
      </c>
      <c r="X251" s="18" t="s">
        <v>1143</v>
      </c>
      <c r="Y251" s="37">
        <v>2202</v>
      </c>
      <c r="Z251" s="37">
        <v>130211.35999999999</v>
      </c>
      <c r="AA251" s="37">
        <v>43</v>
      </c>
      <c r="AB251" s="37">
        <f t="shared" si="11"/>
        <v>90</v>
      </c>
      <c r="AC251" s="37">
        <f>_xlfn.RANK.EQ(Z251,Tabela5[Summed income],0)</f>
        <v>65</v>
      </c>
      <c r="AD251" s="37">
        <v>250</v>
      </c>
      <c r="AL251" s="18" t="s">
        <v>4533</v>
      </c>
      <c r="AM251">
        <v>49</v>
      </c>
      <c r="AN251">
        <v>5</v>
      </c>
    </row>
    <row r="252" spans="1:40" x14ac:dyDescent="0.25">
      <c r="A252" s="27" t="s">
        <v>3463</v>
      </c>
      <c r="B252" s="27" t="s">
        <v>3464</v>
      </c>
      <c r="C252" s="27" t="s">
        <v>12</v>
      </c>
      <c r="D252" s="27">
        <v>79.95</v>
      </c>
      <c r="E252" s="27" t="s">
        <v>3465</v>
      </c>
      <c r="F252" s="27">
        <v>3</v>
      </c>
      <c r="G252" s="27" t="s">
        <v>2326</v>
      </c>
      <c r="H252" s="27">
        <v>1</v>
      </c>
      <c r="I252" s="27" t="s">
        <v>3466</v>
      </c>
      <c r="J252" s="28" t="s">
        <v>3467</v>
      </c>
      <c r="K252" s="29" t="s">
        <v>7208</v>
      </c>
      <c r="L252" s="58">
        <f>Tabela33[[#This Row],[price]]*Tabela33[[#This Row],[sold]]</f>
        <v>79.95</v>
      </c>
      <c r="M252" s="59">
        <f>VLOOKUP(Tabela33[[#This Row],[brand]],Tabela5[#All],7,FALSE)</f>
        <v>46</v>
      </c>
      <c r="N252" s="59">
        <f>_xlfn.RANK.EQ(Tabela33[[#This Row],[sold]],$H$2:$H$1979)</f>
        <v>1926</v>
      </c>
      <c r="O252" s="59">
        <f>_xlfn.RANK.EQ(L252,Tabela33[income])</f>
        <v>1899</v>
      </c>
      <c r="P252" s="18" t="s">
        <v>4390</v>
      </c>
      <c r="Q252">
        <v>18</v>
      </c>
      <c r="R252">
        <v>1439.82</v>
      </c>
      <c r="S252">
        <v>6</v>
      </c>
      <c r="T252" s="63">
        <f t="shared" si="9"/>
        <v>292</v>
      </c>
      <c r="U252" s="63">
        <f t="shared" si="10"/>
        <v>251</v>
      </c>
      <c r="V252" s="64">
        <v>251</v>
      </c>
      <c r="X252" s="18" t="s">
        <v>4390</v>
      </c>
      <c r="Y252" s="37">
        <v>18</v>
      </c>
      <c r="Z252" s="37">
        <v>1439.82</v>
      </c>
      <c r="AA252" s="37">
        <v>6</v>
      </c>
      <c r="AB252" s="37">
        <f t="shared" si="11"/>
        <v>290</v>
      </c>
      <c r="AC252" s="37">
        <f>_xlfn.RANK.EQ(Z252,Tabela5[Summed income],0)</f>
        <v>251</v>
      </c>
      <c r="AD252" s="37">
        <v>251</v>
      </c>
      <c r="AL252" s="18" t="s">
        <v>4662</v>
      </c>
      <c r="AM252">
        <v>49</v>
      </c>
      <c r="AN252">
        <v>12</v>
      </c>
    </row>
    <row r="253" spans="1:40" x14ac:dyDescent="0.25">
      <c r="A253" s="30" t="s">
        <v>3370</v>
      </c>
      <c r="B253" s="30" t="s">
        <v>3371</v>
      </c>
      <c r="C253" s="30" t="s">
        <v>12</v>
      </c>
      <c r="D253" s="30">
        <v>20.3</v>
      </c>
      <c r="E253" s="30" t="s">
        <v>3372</v>
      </c>
      <c r="F253" s="30">
        <v>6</v>
      </c>
      <c r="G253" s="30" t="s">
        <v>3373</v>
      </c>
      <c r="H253" s="30">
        <v>998</v>
      </c>
      <c r="I253" s="30" t="s">
        <v>3374</v>
      </c>
      <c r="J253" s="31" t="s">
        <v>177</v>
      </c>
      <c r="K253" s="29" t="s">
        <v>7208</v>
      </c>
      <c r="L253" s="58">
        <f>Tabela33[[#This Row],[price]]*Tabela33[[#This Row],[sold]]</f>
        <v>20259.400000000001</v>
      </c>
      <c r="M253" s="59">
        <f>VLOOKUP(Tabela33[[#This Row],[brand]],Tabela5[#All],7,FALSE)</f>
        <v>47</v>
      </c>
      <c r="N253" s="59">
        <f>_xlfn.RANK.EQ(Tabela33[[#This Row],[sold]],$H$2:$H$1979)</f>
        <v>232</v>
      </c>
      <c r="O253" s="59">
        <f>_xlfn.RANK.EQ(L253,Tabela33[income])</f>
        <v>315</v>
      </c>
      <c r="P253" s="18" t="s">
        <v>6841</v>
      </c>
      <c r="Q253">
        <v>4</v>
      </c>
      <c r="R253">
        <v>399.44</v>
      </c>
      <c r="S253">
        <v>3</v>
      </c>
      <c r="T253" s="63">
        <f t="shared" si="9"/>
        <v>336</v>
      </c>
      <c r="U253" s="63">
        <f t="shared" si="10"/>
        <v>308</v>
      </c>
      <c r="V253" s="64">
        <v>252</v>
      </c>
      <c r="X253" s="18" t="s">
        <v>6841</v>
      </c>
      <c r="Y253" s="37">
        <v>4</v>
      </c>
      <c r="Z253" s="37">
        <v>399.44</v>
      </c>
      <c r="AA253" s="37">
        <v>3</v>
      </c>
      <c r="AB253" s="37">
        <f t="shared" si="11"/>
        <v>334</v>
      </c>
      <c r="AC253" s="37">
        <f>_xlfn.RANK.EQ(Z253,Tabela5[Summed income],0)</f>
        <v>308</v>
      </c>
      <c r="AD253" s="37">
        <v>252</v>
      </c>
      <c r="AL253" s="18" t="s">
        <v>5307</v>
      </c>
      <c r="AM253">
        <v>49</v>
      </c>
      <c r="AN253">
        <v>717</v>
      </c>
    </row>
    <row r="254" spans="1:40" x14ac:dyDescent="0.25">
      <c r="A254" s="32" t="s">
        <v>5805</v>
      </c>
      <c r="B254" s="32" t="s">
        <v>5806</v>
      </c>
      <c r="C254" s="32" t="s">
        <v>385</v>
      </c>
      <c r="D254" s="32">
        <v>28.38</v>
      </c>
      <c r="E254" s="32" t="s">
        <v>5807</v>
      </c>
      <c r="F254" s="32">
        <v>4</v>
      </c>
      <c r="G254" s="32" t="s">
        <v>5808</v>
      </c>
      <c r="H254" s="32">
        <v>1433</v>
      </c>
      <c r="I254" s="32" t="s">
        <v>5809</v>
      </c>
      <c r="J254" s="33" t="s">
        <v>230</v>
      </c>
      <c r="K254" s="34" t="s">
        <v>7209</v>
      </c>
      <c r="L254" s="61">
        <f>Tabela33[[#This Row],[price]]*Tabela33[[#This Row],[sold]]</f>
        <v>40668.54</v>
      </c>
      <c r="M254" s="62">
        <f>VLOOKUP(Tabela33[[#This Row],[brand]],Tabela5[#All],7,FALSE)</f>
        <v>48</v>
      </c>
      <c r="N254" s="62">
        <f>_xlfn.RANK.EQ(Tabela33[[#This Row],[sold]],$H$2:$H$1979)</f>
        <v>187</v>
      </c>
      <c r="O254" s="62">
        <f>_xlfn.RANK.EQ(L254,Tabela33[income])</f>
        <v>200</v>
      </c>
      <c r="P254" s="18" t="s">
        <v>6090</v>
      </c>
      <c r="Q254">
        <v>59</v>
      </c>
      <c r="R254">
        <v>5315.53</v>
      </c>
      <c r="S254">
        <v>14</v>
      </c>
      <c r="T254" s="63">
        <f t="shared" si="9"/>
        <v>242</v>
      </c>
      <c r="U254" s="63">
        <f t="shared" si="10"/>
        <v>193</v>
      </c>
      <c r="V254" s="64">
        <v>253</v>
      </c>
      <c r="X254" s="18" t="s">
        <v>6090</v>
      </c>
      <c r="Y254" s="37">
        <v>59</v>
      </c>
      <c r="Z254" s="37">
        <v>5315.53</v>
      </c>
      <c r="AA254" s="37">
        <v>14</v>
      </c>
      <c r="AB254" s="37">
        <f t="shared" si="11"/>
        <v>240</v>
      </c>
      <c r="AC254" s="37">
        <f>_xlfn.RANK.EQ(Z254,Tabela5[Summed income],0)</f>
        <v>193</v>
      </c>
      <c r="AD254" s="37">
        <v>253</v>
      </c>
      <c r="AL254" s="18" t="s">
        <v>1409</v>
      </c>
      <c r="AM254">
        <v>50</v>
      </c>
      <c r="AN254">
        <v>38</v>
      </c>
    </row>
    <row r="255" spans="1:40" x14ac:dyDescent="0.25">
      <c r="A255" s="35" t="s">
        <v>3676</v>
      </c>
      <c r="B255" s="35" t="s">
        <v>6956</v>
      </c>
      <c r="C255" s="35" t="s">
        <v>402</v>
      </c>
      <c r="D255" s="35">
        <v>10.91</v>
      </c>
      <c r="E255" s="35" t="s">
        <v>6957</v>
      </c>
      <c r="F255" s="35"/>
      <c r="G255" s="35" t="s">
        <v>6958</v>
      </c>
      <c r="H255" s="35">
        <v>654</v>
      </c>
      <c r="I255" s="35" t="s">
        <v>6959</v>
      </c>
      <c r="J255" s="36" t="s">
        <v>5311</v>
      </c>
      <c r="K255" s="34" t="s">
        <v>7209</v>
      </c>
      <c r="L255" s="61">
        <f>Tabela33[[#This Row],[price]]*Tabela33[[#This Row],[sold]]</f>
        <v>7135.14</v>
      </c>
      <c r="M255" s="62">
        <f>VLOOKUP(Tabela33[[#This Row],[brand]],Tabela5[#All],7,FALSE)</f>
        <v>49</v>
      </c>
      <c r="N255" s="62">
        <f>_xlfn.RANK.EQ(Tabela33[[#This Row],[sold]],$H$2:$H$1979)</f>
        <v>295</v>
      </c>
      <c r="O255" s="62">
        <f>_xlfn.RANK.EQ(L255,Tabela33[income])</f>
        <v>585</v>
      </c>
      <c r="P255" s="18" t="s">
        <v>7094</v>
      </c>
      <c r="Q255">
        <v>258</v>
      </c>
      <c r="R255">
        <v>10627.019999999999</v>
      </c>
      <c r="S255">
        <v>21</v>
      </c>
      <c r="T255" s="63">
        <f t="shared" si="9"/>
        <v>176</v>
      </c>
      <c r="U255" s="63">
        <f t="shared" si="10"/>
        <v>161</v>
      </c>
      <c r="V255" s="64">
        <v>254</v>
      </c>
      <c r="X255" s="18" t="s">
        <v>7094</v>
      </c>
      <c r="Y255" s="37">
        <v>258</v>
      </c>
      <c r="Z255" s="37">
        <v>10627.019999999999</v>
      </c>
      <c r="AA255" s="37">
        <v>21</v>
      </c>
      <c r="AB255" s="37">
        <f t="shared" si="11"/>
        <v>175</v>
      </c>
      <c r="AC255" s="37">
        <f>_xlfn.RANK.EQ(Z255,Tabela5[Summed income],0)</f>
        <v>161</v>
      </c>
      <c r="AD255" s="37">
        <v>254</v>
      </c>
      <c r="AL255" s="18" t="s">
        <v>2892</v>
      </c>
      <c r="AM255">
        <v>51</v>
      </c>
      <c r="AN255">
        <v>57</v>
      </c>
    </row>
    <row r="256" spans="1:40" x14ac:dyDescent="0.25">
      <c r="A256" s="27" t="s">
        <v>3676</v>
      </c>
      <c r="B256" s="27" t="s">
        <v>3822</v>
      </c>
      <c r="C256" s="27" t="s">
        <v>3823</v>
      </c>
      <c r="D256" s="27">
        <v>23.95</v>
      </c>
      <c r="E256" s="27" t="s">
        <v>3824</v>
      </c>
      <c r="F256" s="27">
        <v>5</v>
      </c>
      <c r="G256" s="27" t="s">
        <v>3825</v>
      </c>
      <c r="H256" s="27">
        <v>23</v>
      </c>
      <c r="I256" s="27" t="s">
        <v>3826</v>
      </c>
      <c r="J256" s="28" t="s">
        <v>3827</v>
      </c>
      <c r="K256" s="29" t="s">
        <v>7208</v>
      </c>
      <c r="L256" s="58">
        <f>Tabela33[[#This Row],[price]]*Tabela33[[#This Row],[sold]]</f>
        <v>550.85</v>
      </c>
      <c r="M256" s="59">
        <f>VLOOKUP(Tabela33[[#This Row],[brand]],Tabela5[#All],7,FALSE)</f>
        <v>49</v>
      </c>
      <c r="N256" s="59">
        <f>_xlfn.RANK.EQ(Tabela33[[#This Row],[sold]],$H$2:$H$1979)</f>
        <v>1285</v>
      </c>
      <c r="O256" s="59">
        <f>_xlfn.RANK.EQ(L256,Tabela33[income])</f>
        <v>1468</v>
      </c>
      <c r="P256" s="18" t="s">
        <v>2950</v>
      </c>
      <c r="Q256">
        <v>4</v>
      </c>
      <c r="R256">
        <v>107.8</v>
      </c>
      <c r="S256">
        <v>3</v>
      </c>
      <c r="T256" s="63">
        <f t="shared" si="9"/>
        <v>336</v>
      </c>
      <c r="U256" s="63">
        <f t="shared" si="10"/>
        <v>346</v>
      </c>
      <c r="V256" s="64">
        <v>255</v>
      </c>
      <c r="X256" s="18" t="s">
        <v>2950</v>
      </c>
      <c r="Y256" s="37">
        <v>4</v>
      </c>
      <c r="Z256" s="37">
        <v>107.8</v>
      </c>
      <c r="AA256" s="37">
        <v>3</v>
      </c>
      <c r="AB256" s="37">
        <f t="shared" si="11"/>
        <v>334</v>
      </c>
      <c r="AC256" s="37">
        <f>_xlfn.RANK.EQ(Z256,Tabela5[Summed income],0)</f>
        <v>346</v>
      </c>
      <c r="AD256" s="37">
        <v>255</v>
      </c>
      <c r="AL256" s="18" t="s">
        <v>6154</v>
      </c>
      <c r="AM256">
        <v>52</v>
      </c>
      <c r="AN256">
        <v>13</v>
      </c>
    </row>
    <row r="257" spans="1:40" x14ac:dyDescent="0.25">
      <c r="A257" s="32" t="s">
        <v>3676</v>
      </c>
      <c r="B257" s="32" t="s">
        <v>5307</v>
      </c>
      <c r="C257" s="32" t="s">
        <v>385</v>
      </c>
      <c r="D257" s="32">
        <v>27.94</v>
      </c>
      <c r="E257" s="32" t="s">
        <v>5308</v>
      </c>
      <c r="F257" s="32"/>
      <c r="G257" s="32" t="s">
        <v>5309</v>
      </c>
      <c r="H257" s="32">
        <v>717</v>
      </c>
      <c r="I257" s="32" t="s">
        <v>5310</v>
      </c>
      <c r="J257" s="33" t="s">
        <v>5311</v>
      </c>
      <c r="K257" s="34" t="s">
        <v>7209</v>
      </c>
      <c r="L257" s="61">
        <f>Tabela33[[#This Row],[price]]*Tabela33[[#This Row],[sold]]</f>
        <v>20032.98</v>
      </c>
      <c r="M257" s="62">
        <f>VLOOKUP(Tabela33[[#This Row],[brand]],Tabela5[#All],7,FALSE)</f>
        <v>49</v>
      </c>
      <c r="N257" s="62">
        <f>_xlfn.RANK.EQ(Tabela33[[#This Row],[sold]],$H$2:$H$1979)</f>
        <v>282</v>
      </c>
      <c r="O257" s="62">
        <f>_xlfn.RANK.EQ(L257,Tabela33[income])</f>
        <v>317</v>
      </c>
      <c r="P257" s="18" t="s">
        <v>5703</v>
      </c>
      <c r="Q257">
        <v>25</v>
      </c>
      <c r="R257">
        <v>557.65</v>
      </c>
      <c r="S257">
        <v>18</v>
      </c>
      <c r="T257" s="63">
        <f t="shared" si="9"/>
        <v>278</v>
      </c>
      <c r="U257" s="63">
        <f t="shared" si="10"/>
        <v>293</v>
      </c>
      <c r="V257" s="64">
        <v>256</v>
      </c>
      <c r="X257" s="18" t="s">
        <v>5703</v>
      </c>
      <c r="Y257" s="37">
        <v>25</v>
      </c>
      <c r="Z257" s="37">
        <v>557.65</v>
      </c>
      <c r="AA257" s="37">
        <v>18</v>
      </c>
      <c r="AB257" s="37">
        <f t="shared" si="11"/>
        <v>276</v>
      </c>
      <c r="AC257" s="37">
        <f>_xlfn.RANK.EQ(Z257,Tabela5[Summed income],0)</f>
        <v>293</v>
      </c>
      <c r="AD257" s="37">
        <v>256</v>
      </c>
      <c r="AL257" s="18" t="s">
        <v>4976</v>
      </c>
      <c r="AM257">
        <v>52</v>
      </c>
      <c r="AN257">
        <v>5145</v>
      </c>
    </row>
    <row r="258" spans="1:40" x14ac:dyDescent="0.25">
      <c r="A258" s="35" t="s">
        <v>3676</v>
      </c>
      <c r="B258" s="35" t="s">
        <v>4533</v>
      </c>
      <c r="C258" s="35" t="s">
        <v>385</v>
      </c>
      <c r="D258" s="35">
        <v>28.95</v>
      </c>
      <c r="E258" s="35" t="s">
        <v>4534</v>
      </c>
      <c r="F258" s="35"/>
      <c r="G258" s="35" t="s">
        <v>1743</v>
      </c>
      <c r="H258" s="35">
        <v>5</v>
      </c>
      <c r="I258" s="35" t="s">
        <v>39</v>
      </c>
      <c r="J258" s="36" t="s">
        <v>4535</v>
      </c>
      <c r="K258" s="34" t="s">
        <v>7209</v>
      </c>
      <c r="L258" s="61">
        <f>Tabela33[[#This Row],[price]]*Tabela33[[#This Row],[sold]]</f>
        <v>144.75</v>
      </c>
      <c r="M258" s="62">
        <f>VLOOKUP(Tabela33[[#This Row],[brand]],Tabela5[#All],7,FALSE)</f>
        <v>49</v>
      </c>
      <c r="N258" s="62">
        <f>_xlfn.RANK.EQ(Tabela33[[#This Row],[sold]],$H$2:$H$1979)</f>
        <v>1749</v>
      </c>
      <c r="O258" s="62">
        <f>_xlfn.RANK.EQ(L258,Tabela33[income])</f>
        <v>1818</v>
      </c>
      <c r="P258" s="18" t="s">
        <v>2441</v>
      </c>
      <c r="Q258">
        <v>61</v>
      </c>
      <c r="R258">
        <v>1647</v>
      </c>
      <c r="S258">
        <v>10</v>
      </c>
      <c r="T258" s="63">
        <f t="shared" ref="T258:T321" si="12">_xlfn.RANK.EQ(Q258,$Q$2:$Q$373,0)</f>
        <v>239</v>
      </c>
      <c r="U258" s="63">
        <f t="shared" ref="U258:U321" si="13">_xlfn.RANK.EQ(R258,$R$2:$R$373,0)</f>
        <v>243</v>
      </c>
      <c r="V258" s="64">
        <v>257</v>
      </c>
      <c r="X258" s="18" t="s">
        <v>2441</v>
      </c>
      <c r="Y258" s="37">
        <v>61</v>
      </c>
      <c r="Z258" s="37">
        <v>1647</v>
      </c>
      <c r="AA258" s="37">
        <v>10</v>
      </c>
      <c r="AB258" s="37">
        <f t="shared" ref="AB258:AB321" si="14">_xlfn.RANK.EQ(Y258,$Q$2:$Q$371,0)</f>
        <v>237</v>
      </c>
      <c r="AC258" s="37">
        <f>_xlfn.RANK.EQ(Z258,Tabela5[Summed income],0)</f>
        <v>243</v>
      </c>
      <c r="AD258" s="37">
        <v>257</v>
      </c>
      <c r="AL258" s="18" t="s">
        <v>5272</v>
      </c>
      <c r="AM258">
        <v>52</v>
      </c>
      <c r="AN258">
        <v>6</v>
      </c>
    </row>
    <row r="259" spans="1:40" x14ac:dyDescent="0.25">
      <c r="A259" s="32" t="s">
        <v>3676</v>
      </c>
      <c r="B259" s="32" t="s">
        <v>6530</v>
      </c>
      <c r="C259" s="32" t="s">
        <v>3482</v>
      </c>
      <c r="D259" s="32">
        <v>29.97</v>
      </c>
      <c r="E259" s="32" t="s">
        <v>6531</v>
      </c>
      <c r="F259" s="32">
        <v>4</v>
      </c>
      <c r="G259" s="32" t="s">
        <v>2146</v>
      </c>
      <c r="H259" s="32"/>
      <c r="I259" s="32" t="s">
        <v>39</v>
      </c>
      <c r="J259" s="33" t="s">
        <v>5905</v>
      </c>
      <c r="K259" s="34" t="s">
        <v>7209</v>
      </c>
      <c r="L259" s="61">
        <f>Tabela33[[#This Row],[price]]*Tabela33[[#This Row],[sold]]</f>
        <v>0</v>
      </c>
      <c r="M259" s="62">
        <f>VLOOKUP(Tabela33[[#This Row],[brand]],Tabela5[#All],7,FALSE)</f>
        <v>49</v>
      </c>
      <c r="N259" s="62" t="e">
        <f>_xlfn.RANK.EQ(Tabela33[[#This Row],[sold]],$H$2:$H$1979)</f>
        <v>#N/A</v>
      </c>
      <c r="O259" s="62">
        <f>_xlfn.RANK.EQ(L259,Tabela33[income])</f>
        <v>1979</v>
      </c>
      <c r="P259" s="18" t="s">
        <v>4237</v>
      </c>
      <c r="Q259">
        <v>657</v>
      </c>
      <c r="R259">
        <v>8976.7199999999993</v>
      </c>
      <c r="S259">
        <v>20</v>
      </c>
      <c r="T259" s="63">
        <f t="shared" si="12"/>
        <v>133</v>
      </c>
      <c r="U259" s="63">
        <f t="shared" si="13"/>
        <v>170</v>
      </c>
      <c r="V259" s="64">
        <v>258</v>
      </c>
      <c r="X259" s="18" t="s">
        <v>4237</v>
      </c>
      <c r="Y259" s="37">
        <v>657</v>
      </c>
      <c r="Z259" s="37">
        <v>8976.7199999999993</v>
      </c>
      <c r="AA259" s="37">
        <v>20</v>
      </c>
      <c r="AB259" s="37">
        <f t="shared" si="14"/>
        <v>132</v>
      </c>
      <c r="AC259" s="37">
        <f>_xlfn.RANK.EQ(Z259,Tabela5[Summed income],0)</f>
        <v>170</v>
      </c>
      <c r="AD259" s="37">
        <v>258</v>
      </c>
      <c r="AL259" s="18" t="s">
        <v>6033</v>
      </c>
      <c r="AM259">
        <v>52</v>
      </c>
      <c r="AN259">
        <v>65</v>
      </c>
    </row>
    <row r="260" spans="1:40" x14ac:dyDescent="0.25">
      <c r="A260" s="35" t="s">
        <v>3676</v>
      </c>
      <c r="B260" s="35" t="s">
        <v>4662</v>
      </c>
      <c r="C260" s="35" t="s">
        <v>385</v>
      </c>
      <c r="D260" s="35">
        <v>35.68</v>
      </c>
      <c r="E260" s="35" t="s">
        <v>4663</v>
      </c>
      <c r="F260" s="35">
        <v>9</v>
      </c>
      <c r="G260" s="35" t="s">
        <v>2795</v>
      </c>
      <c r="H260" s="35">
        <v>12</v>
      </c>
      <c r="I260" s="35" t="s">
        <v>39</v>
      </c>
      <c r="J260" s="36" t="s">
        <v>4535</v>
      </c>
      <c r="K260" s="34" t="s">
        <v>7209</v>
      </c>
      <c r="L260" s="61">
        <f>Tabela33[[#This Row],[price]]*Tabela33[[#This Row],[sold]]</f>
        <v>428.15999999999997</v>
      </c>
      <c r="M260" s="62">
        <f>VLOOKUP(Tabela33[[#This Row],[brand]],Tabela5[#All],7,FALSE)</f>
        <v>49</v>
      </c>
      <c r="N260" s="62">
        <f>_xlfn.RANK.EQ(Tabela33[[#This Row],[sold]],$H$2:$H$1979)</f>
        <v>1520</v>
      </c>
      <c r="O260" s="62">
        <f>_xlfn.RANK.EQ(L260,Tabela33[income])</f>
        <v>1554</v>
      </c>
      <c r="P260" s="18" t="s">
        <v>5779</v>
      </c>
      <c r="Q260">
        <v>12</v>
      </c>
      <c r="R260">
        <v>360.84000000000003</v>
      </c>
      <c r="S260">
        <v>3</v>
      </c>
      <c r="T260" s="63">
        <f t="shared" si="12"/>
        <v>307</v>
      </c>
      <c r="U260" s="63">
        <f t="shared" si="13"/>
        <v>311</v>
      </c>
      <c r="V260" s="64">
        <v>259</v>
      </c>
      <c r="X260" s="18" t="s">
        <v>5779</v>
      </c>
      <c r="Y260" s="37">
        <v>12</v>
      </c>
      <c r="Z260" s="37">
        <v>360.84000000000003</v>
      </c>
      <c r="AA260" s="37">
        <v>3</v>
      </c>
      <c r="AB260" s="37">
        <f t="shared" si="14"/>
        <v>305</v>
      </c>
      <c r="AC260" s="37">
        <f>_xlfn.RANK.EQ(Z260,Tabela5[Summed income],0)</f>
        <v>311</v>
      </c>
      <c r="AD260" s="37">
        <v>259</v>
      </c>
      <c r="AL260" s="18" t="s">
        <v>4937</v>
      </c>
      <c r="AM260">
        <v>53</v>
      </c>
      <c r="AN260">
        <v>31</v>
      </c>
    </row>
    <row r="261" spans="1:40" x14ac:dyDescent="0.25">
      <c r="A261" s="27" t="s">
        <v>3676</v>
      </c>
      <c r="B261" s="27" t="s">
        <v>3677</v>
      </c>
      <c r="C261" s="27" t="s">
        <v>510</v>
      </c>
      <c r="D261" s="27">
        <v>50</v>
      </c>
      <c r="E261" s="27" t="s">
        <v>2173</v>
      </c>
      <c r="F261" s="27">
        <v>3</v>
      </c>
      <c r="G261" s="27" t="s">
        <v>1582</v>
      </c>
      <c r="H261" s="27">
        <v>3</v>
      </c>
      <c r="I261" s="27" t="s">
        <v>39</v>
      </c>
      <c r="J261" s="28" t="s">
        <v>3678</v>
      </c>
      <c r="K261" s="29" t="s">
        <v>7208</v>
      </c>
      <c r="L261" s="58">
        <f>Tabela33[[#This Row],[price]]*Tabela33[[#This Row],[sold]]</f>
        <v>150</v>
      </c>
      <c r="M261" s="59">
        <f>VLOOKUP(Tabela33[[#This Row],[brand]],Tabela5[#All],7,FALSE)</f>
        <v>49</v>
      </c>
      <c r="N261" s="59">
        <f>_xlfn.RANK.EQ(Tabela33[[#This Row],[sold]],$H$2:$H$1979)</f>
        <v>1845</v>
      </c>
      <c r="O261" s="59">
        <f>_xlfn.RANK.EQ(L261,Tabela33[income])</f>
        <v>1811</v>
      </c>
      <c r="P261" s="18" t="s">
        <v>4590</v>
      </c>
      <c r="Q261">
        <v>3237</v>
      </c>
      <c r="R261">
        <v>101026.03</v>
      </c>
      <c r="S261">
        <v>274</v>
      </c>
      <c r="T261" s="63">
        <f t="shared" si="12"/>
        <v>73</v>
      </c>
      <c r="U261" s="63">
        <f t="shared" si="13"/>
        <v>77</v>
      </c>
      <c r="V261" s="64">
        <v>260</v>
      </c>
      <c r="X261" s="18" t="s">
        <v>4590</v>
      </c>
      <c r="Y261" s="37">
        <v>3237</v>
      </c>
      <c r="Z261" s="37">
        <v>101026.03</v>
      </c>
      <c r="AA261" s="37">
        <v>274</v>
      </c>
      <c r="AB261" s="37">
        <f t="shared" si="14"/>
        <v>72</v>
      </c>
      <c r="AC261" s="37">
        <f>_xlfn.RANK.EQ(Z261,Tabela5[Summed income],0)</f>
        <v>77</v>
      </c>
      <c r="AD261" s="37">
        <v>260</v>
      </c>
      <c r="AL261" s="18" t="s">
        <v>5021</v>
      </c>
      <c r="AM261">
        <v>53</v>
      </c>
      <c r="AN261">
        <v>142</v>
      </c>
    </row>
    <row r="262" spans="1:40" x14ac:dyDescent="0.25">
      <c r="A262" s="32" t="s">
        <v>3676</v>
      </c>
      <c r="B262" s="32" t="s">
        <v>5902</v>
      </c>
      <c r="C262" s="32" t="s">
        <v>3482</v>
      </c>
      <c r="D262" s="32">
        <v>59.97</v>
      </c>
      <c r="E262" s="32" t="s">
        <v>5903</v>
      </c>
      <c r="F262" s="32">
        <v>10</v>
      </c>
      <c r="G262" s="32" t="s">
        <v>26</v>
      </c>
      <c r="H262" s="32">
        <v>35</v>
      </c>
      <c r="I262" s="32" t="s">
        <v>5904</v>
      </c>
      <c r="J262" s="33" t="s">
        <v>5905</v>
      </c>
      <c r="K262" s="34" t="s">
        <v>7209</v>
      </c>
      <c r="L262" s="61">
        <f>Tabela33[[#This Row],[price]]*Tabela33[[#This Row],[sold]]</f>
        <v>2098.9499999999998</v>
      </c>
      <c r="M262" s="62">
        <f>VLOOKUP(Tabela33[[#This Row],[brand]],Tabela5[#All],7,FALSE)</f>
        <v>49</v>
      </c>
      <c r="N262" s="62">
        <f>_xlfn.RANK.EQ(Tabela33[[#This Row],[sold]],$H$2:$H$1979)</f>
        <v>1122</v>
      </c>
      <c r="O262" s="62">
        <f>_xlfn.RANK.EQ(L262,Tabela33[income])</f>
        <v>946</v>
      </c>
      <c r="P262" s="18" t="s">
        <v>5244</v>
      </c>
      <c r="Q262">
        <v>1511</v>
      </c>
      <c r="R262">
        <v>50618.5</v>
      </c>
      <c r="T262" s="63">
        <f t="shared" si="12"/>
        <v>105</v>
      </c>
      <c r="U262" s="63">
        <f t="shared" si="13"/>
        <v>94</v>
      </c>
      <c r="V262" s="64">
        <v>261</v>
      </c>
      <c r="X262" s="18" t="s">
        <v>5244</v>
      </c>
      <c r="Y262" s="37">
        <v>1511</v>
      </c>
      <c r="Z262" s="37">
        <v>50618.5</v>
      </c>
      <c r="AA262" s="37"/>
      <c r="AB262" s="37">
        <f t="shared" si="14"/>
        <v>104</v>
      </c>
      <c r="AC262" s="37">
        <f>_xlfn.RANK.EQ(Z262,Tabela5[Summed income],0)</f>
        <v>94</v>
      </c>
      <c r="AD262" s="37">
        <v>261</v>
      </c>
      <c r="AL262" s="18" t="s">
        <v>4019</v>
      </c>
      <c r="AM262">
        <v>53</v>
      </c>
      <c r="AN262">
        <v>47</v>
      </c>
    </row>
    <row r="263" spans="1:40" x14ac:dyDescent="0.25">
      <c r="A263" s="27" t="s">
        <v>1408</v>
      </c>
      <c r="B263" s="27" t="s">
        <v>1409</v>
      </c>
      <c r="C263" s="27" t="s">
        <v>12</v>
      </c>
      <c r="D263" s="27">
        <v>49.99</v>
      </c>
      <c r="E263" s="27" t="s">
        <v>148</v>
      </c>
      <c r="F263" s="27">
        <v>4</v>
      </c>
      <c r="G263" s="27" t="s">
        <v>1410</v>
      </c>
      <c r="H263" s="27">
        <v>38</v>
      </c>
      <c r="I263" s="27" t="s">
        <v>1411</v>
      </c>
      <c r="J263" s="28" t="s">
        <v>276</v>
      </c>
      <c r="K263" s="29" t="s">
        <v>7208</v>
      </c>
      <c r="L263" s="58">
        <f>Tabela33[[#This Row],[price]]*Tabela33[[#This Row],[sold]]</f>
        <v>1899.6200000000001</v>
      </c>
      <c r="M263" s="59">
        <f>VLOOKUP(Tabela33[[#This Row],[brand]],Tabela5[#All],7,FALSE)</f>
        <v>50</v>
      </c>
      <c r="N263" s="59">
        <f>_xlfn.RANK.EQ(Tabela33[[#This Row],[sold]],$H$2:$H$1979)</f>
        <v>1089</v>
      </c>
      <c r="O263" s="59">
        <f>_xlfn.RANK.EQ(L263,Tabela33[income])</f>
        <v>974</v>
      </c>
      <c r="P263" s="18" t="s">
        <v>3380</v>
      </c>
      <c r="Q263">
        <v>369</v>
      </c>
      <c r="R263">
        <v>21186.61</v>
      </c>
      <c r="S263">
        <v>39</v>
      </c>
      <c r="T263" s="63">
        <f t="shared" si="12"/>
        <v>163</v>
      </c>
      <c r="U263" s="63">
        <f t="shared" si="13"/>
        <v>126</v>
      </c>
      <c r="V263" s="64">
        <v>262</v>
      </c>
      <c r="X263" s="18" t="s">
        <v>2487</v>
      </c>
      <c r="Y263" s="37">
        <v>369</v>
      </c>
      <c r="Z263" s="37">
        <v>21186.61</v>
      </c>
      <c r="AA263" s="37">
        <v>39</v>
      </c>
      <c r="AB263" s="37">
        <f t="shared" si="14"/>
        <v>162</v>
      </c>
      <c r="AC263" s="37">
        <f>_xlfn.RANK.EQ(Z263,Tabela5[Summed income],0)</f>
        <v>126</v>
      </c>
      <c r="AD263" s="37">
        <v>262</v>
      </c>
      <c r="AL263" s="18" t="s">
        <v>4600</v>
      </c>
      <c r="AM263">
        <v>53</v>
      </c>
      <c r="AN263">
        <v>512</v>
      </c>
    </row>
    <row r="264" spans="1:40" x14ac:dyDescent="0.25">
      <c r="A264" s="27" t="s">
        <v>2891</v>
      </c>
      <c r="B264" s="27" t="s">
        <v>2892</v>
      </c>
      <c r="C264" s="27" t="s">
        <v>55</v>
      </c>
      <c r="D264" s="27">
        <v>27.99</v>
      </c>
      <c r="E264" s="27" t="s">
        <v>2249</v>
      </c>
      <c r="F264" s="27">
        <v>10</v>
      </c>
      <c r="G264" s="27" t="s">
        <v>1448</v>
      </c>
      <c r="H264" s="27">
        <v>57</v>
      </c>
      <c r="I264" s="27" t="s">
        <v>2893</v>
      </c>
      <c r="J264" s="28" t="s">
        <v>661</v>
      </c>
      <c r="K264" s="29" t="s">
        <v>7208</v>
      </c>
      <c r="L264" s="58">
        <f>Tabela33[[#This Row],[price]]*Tabela33[[#This Row],[sold]]</f>
        <v>1595.4299999999998</v>
      </c>
      <c r="M264" s="59">
        <f>VLOOKUP(Tabela33[[#This Row],[brand]],Tabela5[#All],7,FALSE)</f>
        <v>51</v>
      </c>
      <c r="N264" s="59">
        <f>_xlfn.RANK.EQ(Tabela33[[#This Row],[sold]],$H$2:$H$1979)</f>
        <v>948</v>
      </c>
      <c r="O264" s="59">
        <f>_xlfn.RANK.EQ(L264,Tabela33[income])</f>
        <v>1057</v>
      </c>
      <c r="P264" s="18" t="s">
        <v>902</v>
      </c>
      <c r="Q264">
        <v>13089</v>
      </c>
      <c r="R264">
        <v>550899.07000000007</v>
      </c>
      <c r="S264">
        <v>527</v>
      </c>
      <c r="T264" s="63">
        <f t="shared" si="12"/>
        <v>26</v>
      </c>
      <c r="U264" s="63">
        <f t="shared" si="13"/>
        <v>18</v>
      </c>
      <c r="V264" s="64">
        <v>263</v>
      </c>
      <c r="X264" s="18" t="s">
        <v>902</v>
      </c>
      <c r="Y264" s="37">
        <v>13089</v>
      </c>
      <c r="Z264" s="37">
        <v>550899.07000000007</v>
      </c>
      <c r="AA264" s="37">
        <v>527</v>
      </c>
      <c r="AB264" s="37">
        <f t="shared" si="14"/>
        <v>25</v>
      </c>
      <c r="AC264" s="37">
        <f>_xlfn.RANK.EQ(Z264,Tabela5[Summed income],0)</f>
        <v>18</v>
      </c>
      <c r="AD264" s="37">
        <v>263</v>
      </c>
      <c r="AL264" s="18" t="s">
        <v>6907</v>
      </c>
      <c r="AM264">
        <v>53</v>
      </c>
      <c r="AN264">
        <v>8</v>
      </c>
    </row>
    <row r="265" spans="1:40" x14ac:dyDescent="0.25">
      <c r="A265" s="35" t="s">
        <v>4975</v>
      </c>
      <c r="B265" s="35" t="s">
        <v>5272</v>
      </c>
      <c r="C265" s="35" t="s">
        <v>657</v>
      </c>
      <c r="D265" s="35">
        <v>23.49</v>
      </c>
      <c r="E265" s="35" t="s">
        <v>4845</v>
      </c>
      <c r="F265" s="35">
        <v>3</v>
      </c>
      <c r="G265" s="35" t="s">
        <v>910</v>
      </c>
      <c r="H265" s="35">
        <v>6</v>
      </c>
      <c r="I265" s="35" t="s">
        <v>5273</v>
      </c>
      <c r="J265" s="36" t="s">
        <v>661</v>
      </c>
      <c r="K265" s="34" t="s">
        <v>7209</v>
      </c>
      <c r="L265" s="61">
        <f>Tabela33[[#This Row],[price]]*Tabela33[[#This Row],[sold]]</f>
        <v>140.94</v>
      </c>
      <c r="M265" s="62">
        <f>VLOOKUP(Tabela33[[#This Row],[brand]],Tabela5[#All],7,FALSE)</f>
        <v>52</v>
      </c>
      <c r="N265" s="62">
        <f>_xlfn.RANK.EQ(Tabela33[[#This Row],[sold]],$H$2:$H$1979)</f>
        <v>1713</v>
      </c>
      <c r="O265" s="62">
        <f>_xlfn.RANK.EQ(L265,Tabela33[income])</f>
        <v>1821</v>
      </c>
      <c r="P265" s="18" t="s">
        <v>1607</v>
      </c>
      <c r="Q265">
        <v>908</v>
      </c>
      <c r="R265">
        <v>20747.240000000005</v>
      </c>
      <c r="S265">
        <v>123</v>
      </c>
      <c r="T265" s="63">
        <f t="shared" si="12"/>
        <v>124</v>
      </c>
      <c r="U265" s="63">
        <f t="shared" si="13"/>
        <v>127</v>
      </c>
      <c r="V265" s="64">
        <v>264</v>
      </c>
      <c r="X265" s="18" t="s">
        <v>1607</v>
      </c>
      <c r="Y265" s="37">
        <v>908</v>
      </c>
      <c r="Z265" s="37">
        <v>20747.240000000005</v>
      </c>
      <c r="AA265" s="37">
        <v>123</v>
      </c>
      <c r="AB265" s="37">
        <f t="shared" si="14"/>
        <v>123</v>
      </c>
      <c r="AC265" s="37">
        <f>_xlfn.RANK.EQ(Z265,Tabela5[Summed income],0)</f>
        <v>127</v>
      </c>
      <c r="AD265" s="37">
        <v>264</v>
      </c>
      <c r="AL265" s="18" t="s">
        <v>6804</v>
      </c>
      <c r="AM265">
        <v>54</v>
      </c>
      <c r="AN265">
        <v>3</v>
      </c>
    </row>
    <row r="266" spans="1:40" x14ac:dyDescent="0.25">
      <c r="A266" s="32" t="s">
        <v>4975</v>
      </c>
      <c r="B266" s="32" t="s">
        <v>6033</v>
      </c>
      <c r="C266" s="32" t="s">
        <v>12</v>
      </c>
      <c r="D266" s="32">
        <v>28.99</v>
      </c>
      <c r="E266" s="32" t="s">
        <v>893</v>
      </c>
      <c r="F266" s="32">
        <v>13</v>
      </c>
      <c r="G266" s="32" t="s">
        <v>6034</v>
      </c>
      <c r="H266" s="32">
        <v>65</v>
      </c>
      <c r="I266" s="32" t="s">
        <v>6035</v>
      </c>
      <c r="J266" s="33" t="s">
        <v>833</v>
      </c>
      <c r="K266" s="34" t="s">
        <v>7209</v>
      </c>
      <c r="L266" s="61">
        <f>Tabela33[[#This Row],[price]]*Tabela33[[#This Row],[sold]]</f>
        <v>1884.35</v>
      </c>
      <c r="M266" s="62">
        <f>VLOOKUP(Tabela33[[#This Row],[brand]],Tabela5[#All],7,FALSE)</f>
        <v>52</v>
      </c>
      <c r="N266" s="62">
        <f>_xlfn.RANK.EQ(Tabela33[[#This Row],[sold]],$H$2:$H$1979)</f>
        <v>906</v>
      </c>
      <c r="O266" s="62">
        <f>_xlfn.RANK.EQ(L266,Tabela33[income])</f>
        <v>981</v>
      </c>
      <c r="P266" s="18" t="s">
        <v>2661</v>
      </c>
      <c r="Q266">
        <v>83</v>
      </c>
      <c r="R266">
        <v>1224.17</v>
      </c>
      <c r="S266">
        <v>16</v>
      </c>
      <c r="T266" s="63">
        <f t="shared" si="12"/>
        <v>223</v>
      </c>
      <c r="U266" s="63">
        <f t="shared" si="13"/>
        <v>261</v>
      </c>
      <c r="V266" s="64">
        <v>265</v>
      </c>
      <c r="X266" s="18" t="s">
        <v>2661</v>
      </c>
      <c r="Y266" s="37">
        <v>83</v>
      </c>
      <c r="Z266" s="37">
        <v>1224.17</v>
      </c>
      <c r="AA266" s="37">
        <v>16</v>
      </c>
      <c r="AB266" s="37">
        <f t="shared" si="14"/>
        <v>221</v>
      </c>
      <c r="AC266" s="37">
        <f>_xlfn.RANK.EQ(Z266,Tabela5[Summed income],0)</f>
        <v>261</v>
      </c>
      <c r="AD266" s="37">
        <v>265</v>
      </c>
      <c r="AL266" s="18" t="s">
        <v>6990</v>
      </c>
      <c r="AM266">
        <v>55</v>
      </c>
      <c r="AN266">
        <v>32</v>
      </c>
    </row>
    <row r="267" spans="1:40" x14ac:dyDescent="0.25">
      <c r="A267" s="35" t="s">
        <v>4975</v>
      </c>
      <c r="B267" s="35" t="s">
        <v>4976</v>
      </c>
      <c r="C267" s="35" t="s">
        <v>12</v>
      </c>
      <c r="D267" s="35">
        <v>29.12</v>
      </c>
      <c r="E267" s="35" t="s">
        <v>4977</v>
      </c>
      <c r="F267" s="35"/>
      <c r="G267" s="35" t="s">
        <v>4978</v>
      </c>
      <c r="H267" s="35">
        <v>5145</v>
      </c>
      <c r="I267" s="35" t="s">
        <v>4979</v>
      </c>
      <c r="J267" s="36" t="s">
        <v>177</v>
      </c>
      <c r="K267" s="34" t="s">
        <v>7209</v>
      </c>
      <c r="L267" s="61">
        <f>Tabela33[[#This Row],[price]]*Tabela33[[#This Row],[sold]]</f>
        <v>149822.39999999999</v>
      </c>
      <c r="M267" s="62">
        <f>VLOOKUP(Tabela33[[#This Row],[brand]],Tabela5[#All],7,FALSE)</f>
        <v>52</v>
      </c>
      <c r="N267" s="62">
        <f>_xlfn.RANK.EQ(Tabela33[[#This Row],[sold]],$H$2:$H$1979)</f>
        <v>51</v>
      </c>
      <c r="O267" s="62">
        <f>_xlfn.RANK.EQ(L267,Tabela33[income])</f>
        <v>54</v>
      </c>
      <c r="P267" s="18" t="s">
        <v>5212</v>
      </c>
      <c r="Q267">
        <v>11546</v>
      </c>
      <c r="R267">
        <v>112847.47</v>
      </c>
      <c r="S267">
        <v>238</v>
      </c>
      <c r="T267" s="63">
        <f t="shared" si="12"/>
        <v>30</v>
      </c>
      <c r="U267" s="63">
        <f t="shared" si="13"/>
        <v>71</v>
      </c>
      <c r="V267" s="64">
        <v>266</v>
      </c>
      <c r="X267" s="18" t="s">
        <v>5212</v>
      </c>
      <c r="Y267" s="37">
        <v>11546</v>
      </c>
      <c r="Z267" s="37">
        <v>112847.47</v>
      </c>
      <c r="AA267" s="37">
        <v>238</v>
      </c>
      <c r="AB267" s="37">
        <f t="shared" si="14"/>
        <v>29</v>
      </c>
      <c r="AC267" s="37">
        <f>_xlfn.RANK.EQ(Z267,Tabela5[Summed income],0)</f>
        <v>71</v>
      </c>
      <c r="AD267" s="37">
        <v>266</v>
      </c>
      <c r="AL267" s="18" t="s">
        <v>6790</v>
      </c>
      <c r="AM267">
        <v>56</v>
      </c>
      <c r="AN267">
        <v>47</v>
      </c>
    </row>
    <row r="268" spans="1:40" x14ac:dyDescent="0.25">
      <c r="A268" s="32" t="s">
        <v>4975</v>
      </c>
      <c r="B268" s="32" t="s">
        <v>6154</v>
      </c>
      <c r="C268" s="32" t="s">
        <v>12</v>
      </c>
      <c r="D268" s="32">
        <v>29.13</v>
      </c>
      <c r="E268" s="32" t="s">
        <v>6155</v>
      </c>
      <c r="F268" s="32">
        <v>3</v>
      </c>
      <c r="G268" s="32" t="s">
        <v>3181</v>
      </c>
      <c r="H268" s="32">
        <v>13</v>
      </c>
      <c r="I268" s="32" t="s">
        <v>6156</v>
      </c>
      <c r="J268" s="33" t="s">
        <v>661</v>
      </c>
      <c r="K268" s="34" t="s">
        <v>7209</v>
      </c>
      <c r="L268" s="61">
        <f>Tabela33[[#This Row],[price]]*Tabela33[[#This Row],[sold]]</f>
        <v>378.69</v>
      </c>
      <c r="M268" s="62">
        <f>VLOOKUP(Tabela33[[#This Row],[brand]],Tabela5[#All],7,FALSE)</f>
        <v>52</v>
      </c>
      <c r="N268" s="62">
        <f>_xlfn.RANK.EQ(Tabela33[[#This Row],[sold]],$H$2:$H$1979)</f>
        <v>1498</v>
      </c>
      <c r="O268" s="62">
        <f>_xlfn.RANK.EQ(L268,Tabela33[income])</f>
        <v>1596</v>
      </c>
      <c r="P268" s="18" t="s">
        <v>291</v>
      </c>
      <c r="Q268">
        <v>887</v>
      </c>
      <c r="R268">
        <v>41048</v>
      </c>
      <c r="S268">
        <v>66</v>
      </c>
      <c r="T268" s="63">
        <f t="shared" si="12"/>
        <v>128</v>
      </c>
      <c r="U268" s="63">
        <f t="shared" si="13"/>
        <v>102</v>
      </c>
      <c r="V268" s="64">
        <v>267</v>
      </c>
      <c r="X268" s="18" t="s">
        <v>291</v>
      </c>
      <c r="Y268" s="37">
        <v>887</v>
      </c>
      <c r="Z268" s="37">
        <v>41048</v>
      </c>
      <c r="AA268" s="37">
        <v>66</v>
      </c>
      <c r="AB268" s="37">
        <f t="shared" si="14"/>
        <v>127</v>
      </c>
      <c r="AC268" s="37">
        <f>_xlfn.RANK.EQ(Z268,Tabela5[Summed income],0)</f>
        <v>102</v>
      </c>
      <c r="AD268" s="37">
        <v>267</v>
      </c>
      <c r="AL268" s="18" t="s">
        <v>5388</v>
      </c>
      <c r="AM268">
        <v>56</v>
      </c>
      <c r="AN268">
        <v>12</v>
      </c>
    </row>
    <row r="269" spans="1:40" x14ac:dyDescent="0.25">
      <c r="A269" s="32" t="s">
        <v>4018</v>
      </c>
      <c r="B269" s="32" t="s">
        <v>4019</v>
      </c>
      <c r="C269" s="32" t="s">
        <v>12</v>
      </c>
      <c r="D269" s="32">
        <v>51.91</v>
      </c>
      <c r="E269" s="32" t="s">
        <v>4020</v>
      </c>
      <c r="F269" s="32">
        <v>4</v>
      </c>
      <c r="G269" s="32" t="s">
        <v>3012</v>
      </c>
      <c r="H269" s="32">
        <v>47</v>
      </c>
      <c r="I269" s="32" t="s">
        <v>4021</v>
      </c>
      <c r="J269" s="33" t="s">
        <v>4022</v>
      </c>
      <c r="K269" s="34" t="s">
        <v>7209</v>
      </c>
      <c r="L269" s="61">
        <f>Tabela33[[#This Row],[price]]*Tabela33[[#This Row],[sold]]</f>
        <v>2439.77</v>
      </c>
      <c r="M269" s="62">
        <f>VLOOKUP(Tabela33[[#This Row],[brand]],Tabela5[#All],7,FALSE)</f>
        <v>53</v>
      </c>
      <c r="N269" s="62">
        <f>_xlfn.RANK.EQ(Tabela33[[#This Row],[sold]],$H$2:$H$1979)</f>
        <v>1006</v>
      </c>
      <c r="O269" s="62">
        <f>_xlfn.RANK.EQ(L269,Tabela33[income])</f>
        <v>896</v>
      </c>
      <c r="P269" s="18" t="s">
        <v>1237</v>
      </c>
      <c r="Q269">
        <v>32</v>
      </c>
      <c r="R269">
        <v>191.68</v>
      </c>
      <c r="S269">
        <v>196</v>
      </c>
      <c r="T269" s="63">
        <f t="shared" si="12"/>
        <v>266</v>
      </c>
      <c r="U269" s="63">
        <f t="shared" si="13"/>
        <v>332</v>
      </c>
      <c r="V269" s="64">
        <v>268</v>
      </c>
      <c r="X269" s="18" t="s">
        <v>1237</v>
      </c>
      <c r="Y269" s="37">
        <v>32</v>
      </c>
      <c r="Z269" s="37">
        <v>191.68</v>
      </c>
      <c r="AA269" s="37">
        <v>196</v>
      </c>
      <c r="AB269" s="37">
        <f t="shared" si="14"/>
        <v>264</v>
      </c>
      <c r="AC269" s="37">
        <f>_xlfn.RANK.EQ(Z269,Tabela5[Summed income],0)</f>
        <v>332</v>
      </c>
      <c r="AD269" s="37">
        <v>268</v>
      </c>
      <c r="AL269" s="18" t="s">
        <v>6472</v>
      </c>
      <c r="AM269">
        <v>56</v>
      </c>
      <c r="AN269">
        <v>9</v>
      </c>
    </row>
    <row r="270" spans="1:40" x14ac:dyDescent="0.25">
      <c r="A270" s="32" t="s">
        <v>4599</v>
      </c>
      <c r="B270" s="32" t="s">
        <v>4600</v>
      </c>
      <c r="C270" s="32" t="s">
        <v>12</v>
      </c>
      <c r="D270" s="32">
        <v>53.99</v>
      </c>
      <c r="E270" s="32" t="s">
        <v>1158</v>
      </c>
      <c r="F270" s="32">
        <v>9</v>
      </c>
      <c r="G270" s="32" t="s">
        <v>4601</v>
      </c>
      <c r="H270" s="32">
        <v>512</v>
      </c>
      <c r="I270" s="32" t="s">
        <v>4602</v>
      </c>
      <c r="J270" s="33" t="s">
        <v>833</v>
      </c>
      <c r="K270" s="34" t="s">
        <v>7209</v>
      </c>
      <c r="L270" s="61">
        <f>Tabela33[[#This Row],[price]]*Tabela33[[#This Row],[sold]]</f>
        <v>27642.880000000001</v>
      </c>
      <c r="M270" s="62">
        <f>VLOOKUP(Tabela33[[#This Row],[brand]],Tabela5[#All],7,FALSE)</f>
        <v>53</v>
      </c>
      <c r="N270" s="62">
        <f>_xlfn.RANK.EQ(Tabela33[[#This Row],[sold]],$H$2:$H$1979)</f>
        <v>349</v>
      </c>
      <c r="O270" s="62">
        <f>_xlfn.RANK.EQ(L270,Tabela33[income])</f>
        <v>264</v>
      </c>
      <c r="P270" s="18" t="s">
        <v>4104</v>
      </c>
      <c r="Q270">
        <v>3338</v>
      </c>
      <c r="R270">
        <v>81135.360000000001</v>
      </c>
      <c r="S270">
        <v>143</v>
      </c>
      <c r="T270" s="63">
        <f t="shared" si="12"/>
        <v>70</v>
      </c>
      <c r="U270" s="63">
        <f t="shared" si="13"/>
        <v>83</v>
      </c>
      <c r="V270" s="64">
        <v>269</v>
      </c>
      <c r="X270" s="18" t="s">
        <v>4104</v>
      </c>
      <c r="Y270" s="37">
        <v>3338</v>
      </c>
      <c r="Z270" s="37">
        <v>81135.360000000001</v>
      </c>
      <c r="AA270" s="37">
        <v>143</v>
      </c>
      <c r="AB270" s="37">
        <f t="shared" si="14"/>
        <v>69</v>
      </c>
      <c r="AC270" s="37">
        <f>_xlfn.RANK.EQ(Z270,Tabela5[Summed income],0)</f>
        <v>83</v>
      </c>
      <c r="AD270" s="37">
        <v>269</v>
      </c>
      <c r="AL270" s="18" t="s">
        <v>2219</v>
      </c>
      <c r="AM270">
        <v>57</v>
      </c>
      <c r="AN270">
        <v>2761</v>
      </c>
    </row>
    <row r="271" spans="1:40" x14ac:dyDescent="0.25">
      <c r="A271" s="35" t="s">
        <v>4018</v>
      </c>
      <c r="B271" s="35" t="s">
        <v>6907</v>
      </c>
      <c r="C271" s="35" t="s">
        <v>12</v>
      </c>
      <c r="D271" s="35">
        <v>54.85</v>
      </c>
      <c r="E271" s="35" t="s">
        <v>6908</v>
      </c>
      <c r="F271" s="35">
        <v>9</v>
      </c>
      <c r="G271" s="35" t="s">
        <v>6909</v>
      </c>
      <c r="H271" s="35">
        <v>8</v>
      </c>
      <c r="I271" s="35" t="s">
        <v>6910</v>
      </c>
      <c r="J271" s="36" t="s">
        <v>230</v>
      </c>
      <c r="K271" s="34" t="s">
        <v>7209</v>
      </c>
      <c r="L271" s="61">
        <f>Tabela33[[#This Row],[price]]*Tabela33[[#This Row],[sold]]</f>
        <v>438.8</v>
      </c>
      <c r="M271" s="62">
        <f>VLOOKUP(Tabela33[[#This Row],[brand]],Tabela5[#All],7,FALSE)</f>
        <v>53</v>
      </c>
      <c r="N271" s="62">
        <f>_xlfn.RANK.EQ(Tabela33[[#This Row],[sold]],$H$2:$H$1979)</f>
        <v>1635</v>
      </c>
      <c r="O271" s="62">
        <f>_xlfn.RANK.EQ(L271,Tabela33[income])</f>
        <v>1551</v>
      </c>
      <c r="P271" s="18" t="s">
        <v>2598</v>
      </c>
      <c r="Q271">
        <v>139</v>
      </c>
      <c r="R271">
        <v>1388.6100000000001</v>
      </c>
      <c r="S271">
        <v>8</v>
      </c>
      <c r="T271" s="63">
        <f t="shared" si="12"/>
        <v>202</v>
      </c>
      <c r="U271" s="63">
        <f t="shared" si="13"/>
        <v>252</v>
      </c>
      <c r="V271" s="64">
        <v>270</v>
      </c>
      <c r="X271" s="18" t="s">
        <v>2598</v>
      </c>
      <c r="Y271" s="37">
        <v>139</v>
      </c>
      <c r="Z271" s="37">
        <v>1388.6100000000001</v>
      </c>
      <c r="AA271" s="37">
        <v>8</v>
      </c>
      <c r="AB271" s="37">
        <f t="shared" si="14"/>
        <v>201</v>
      </c>
      <c r="AC271" s="37">
        <f>_xlfn.RANK.EQ(Z271,Tabela5[Summed income],0)</f>
        <v>252</v>
      </c>
      <c r="AD271" s="37">
        <v>270</v>
      </c>
      <c r="AL271" s="18" t="s">
        <v>4629</v>
      </c>
      <c r="AM271">
        <v>57</v>
      </c>
      <c r="AN271">
        <v>61</v>
      </c>
    </row>
    <row r="272" spans="1:40" x14ac:dyDescent="0.25">
      <c r="A272" s="32" t="s">
        <v>4599</v>
      </c>
      <c r="B272" s="32" t="s">
        <v>4937</v>
      </c>
      <c r="C272" s="32" t="s">
        <v>510</v>
      </c>
      <c r="D272" s="32">
        <v>71.489999999999995</v>
      </c>
      <c r="E272" s="32" t="s">
        <v>4938</v>
      </c>
      <c r="F272" s="32">
        <v>4</v>
      </c>
      <c r="G272" s="32" t="s">
        <v>4939</v>
      </c>
      <c r="H272" s="32">
        <v>31</v>
      </c>
      <c r="I272" s="32" t="s">
        <v>4940</v>
      </c>
      <c r="J272" s="33" t="s">
        <v>833</v>
      </c>
      <c r="K272" s="34" t="s">
        <v>7209</v>
      </c>
      <c r="L272" s="61">
        <f>Tabela33[[#This Row],[price]]*Tabela33[[#This Row],[sold]]</f>
        <v>2216.19</v>
      </c>
      <c r="M272" s="62">
        <f>VLOOKUP(Tabela33[[#This Row],[brand]],Tabela5[#All],7,FALSE)</f>
        <v>53</v>
      </c>
      <c r="N272" s="62">
        <f>_xlfn.RANK.EQ(Tabela33[[#This Row],[sold]],$H$2:$H$1979)</f>
        <v>1168</v>
      </c>
      <c r="O272" s="62">
        <f>_xlfn.RANK.EQ(L272,Tabela33[income])</f>
        <v>924</v>
      </c>
      <c r="P272" s="18" t="s">
        <v>5098</v>
      </c>
      <c r="Q272">
        <v>1128</v>
      </c>
      <c r="R272">
        <v>13795.44</v>
      </c>
      <c r="S272">
        <v>10</v>
      </c>
      <c r="T272" s="63">
        <f t="shared" si="12"/>
        <v>115</v>
      </c>
      <c r="U272" s="63">
        <f t="shared" si="13"/>
        <v>148</v>
      </c>
      <c r="V272" s="64">
        <v>271</v>
      </c>
      <c r="X272" s="18" t="s">
        <v>5098</v>
      </c>
      <c r="Y272" s="37">
        <v>1128</v>
      </c>
      <c r="Z272" s="37">
        <v>13795.44</v>
      </c>
      <c r="AA272" s="37">
        <v>10</v>
      </c>
      <c r="AB272" s="37">
        <f t="shared" si="14"/>
        <v>114</v>
      </c>
      <c r="AC272" s="37">
        <f>_xlfn.RANK.EQ(Z272,Tabela5[Summed income],0)</f>
        <v>148</v>
      </c>
      <c r="AD272" s="37">
        <v>271</v>
      </c>
      <c r="AL272" s="18" t="s">
        <v>6818</v>
      </c>
      <c r="AM272">
        <v>57</v>
      </c>
      <c r="AN272">
        <v>1024</v>
      </c>
    </row>
    <row r="273" spans="1:40" x14ac:dyDescent="0.25">
      <c r="A273" s="35" t="s">
        <v>4018</v>
      </c>
      <c r="B273" s="35" t="s">
        <v>5021</v>
      </c>
      <c r="C273" s="35" t="s">
        <v>12</v>
      </c>
      <c r="D273" s="35">
        <v>78.989999999999995</v>
      </c>
      <c r="E273" s="35" t="s">
        <v>5022</v>
      </c>
      <c r="F273" s="35">
        <v>10</v>
      </c>
      <c r="G273" s="35" t="s">
        <v>5023</v>
      </c>
      <c r="H273" s="35">
        <v>142</v>
      </c>
      <c r="I273" s="35" t="s">
        <v>5024</v>
      </c>
      <c r="J273" s="36" t="s">
        <v>318</v>
      </c>
      <c r="K273" s="34" t="s">
        <v>7209</v>
      </c>
      <c r="L273" s="61">
        <f>Tabela33[[#This Row],[price]]*Tabela33[[#This Row],[sold]]</f>
        <v>11216.58</v>
      </c>
      <c r="M273" s="62">
        <f>VLOOKUP(Tabela33[[#This Row],[brand]],Tabela5[#All],7,FALSE)</f>
        <v>53</v>
      </c>
      <c r="N273" s="62">
        <f>_xlfn.RANK.EQ(Tabela33[[#This Row],[sold]],$H$2:$H$1979)</f>
        <v>676</v>
      </c>
      <c r="O273" s="62">
        <f>_xlfn.RANK.EQ(L273,Tabela33[income])</f>
        <v>452</v>
      </c>
      <c r="P273" s="18" t="s">
        <v>7118</v>
      </c>
      <c r="Q273">
        <v>7</v>
      </c>
      <c r="R273">
        <v>840</v>
      </c>
      <c r="S273">
        <v>3</v>
      </c>
      <c r="T273" s="63">
        <f t="shared" si="12"/>
        <v>326</v>
      </c>
      <c r="U273" s="63">
        <f t="shared" si="13"/>
        <v>278</v>
      </c>
      <c r="V273" s="64">
        <v>272</v>
      </c>
      <c r="X273" s="18" t="s">
        <v>7118</v>
      </c>
      <c r="Y273" s="37">
        <v>7</v>
      </c>
      <c r="Z273" s="37">
        <v>840</v>
      </c>
      <c r="AA273" s="37">
        <v>3</v>
      </c>
      <c r="AB273" s="37">
        <f t="shared" si="14"/>
        <v>324</v>
      </c>
      <c r="AC273" s="37">
        <f>_xlfn.RANK.EQ(Z273,Tabela5[Summed income],0)</f>
        <v>278</v>
      </c>
      <c r="AD273" s="37">
        <v>272</v>
      </c>
      <c r="AL273" s="18" t="s">
        <v>5849</v>
      </c>
      <c r="AM273">
        <v>58</v>
      </c>
      <c r="AN273">
        <v>1</v>
      </c>
    </row>
    <row r="274" spans="1:40" x14ac:dyDescent="0.25">
      <c r="A274" s="35" t="s">
        <v>6803</v>
      </c>
      <c r="B274" s="35" t="s">
        <v>6804</v>
      </c>
      <c r="C274" s="35" t="s">
        <v>55</v>
      </c>
      <c r="D274" s="35">
        <v>16.989999999999998</v>
      </c>
      <c r="E274" s="35" t="s">
        <v>2764</v>
      </c>
      <c r="F274" s="35"/>
      <c r="G274" s="35" t="s">
        <v>3849</v>
      </c>
      <c r="H274" s="35">
        <v>3</v>
      </c>
      <c r="I274" s="35" t="s">
        <v>6805</v>
      </c>
      <c r="J274" s="36" t="s">
        <v>6806</v>
      </c>
      <c r="K274" s="34" t="s">
        <v>7209</v>
      </c>
      <c r="L274" s="61">
        <f>Tabela33[[#This Row],[price]]*Tabela33[[#This Row],[sold]]</f>
        <v>50.97</v>
      </c>
      <c r="M274" s="62">
        <f>VLOOKUP(Tabela33[[#This Row],[brand]],Tabela5[#All],7,FALSE)</f>
        <v>54</v>
      </c>
      <c r="N274" s="62">
        <f>_xlfn.RANK.EQ(Tabela33[[#This Row],[sold]],$H$2:$H$1979)</f>
        <v>1845</v>
      </c>
      <c r="O274" s="62">
        <f>_xlfn.RANK.EQ(L274,Tabela33[income])</f>
        <v>1940</v>
      </c>
      <c r="P274" s="18" t="s">
        <v>5890</v>
      </c>
      <c r="Q274">
        <v>132</v>
      </c>
      <c r="R274">
        <v>2638.68</v>
      </c>
      <c r="S274">
        <v>2</v>
      </c>
      <c r="T274" s="63">
        <f t="shared" si="12"/>
        <v>206</v>
      </c>
      <c r="U274" s="63">
        <f t="shared" si="13"/>
        <v>222</v>
      </c>
      <c r="V274" s="64">
        <v>273</v>
      </c>
      <c r="X274" s="18" t="s">
        <v>5890</v>
      </c>
      <c r="Y274" s="37">
        <v>132</v>
      </c>
      <c r="Z274" s="37">
        <v>2638.68</v>
      </c>
      <c r="AA274" s="37">
        <v>2</v>
      </c>
      <c r="AB274" s="37">
        <f t="shared" si="14"/>
        <v>205</v>
      </c>
      <c r="AC274" s="37">
        <f>_xlfn.RANK.EQ(Z274,Tabela5[Summed income],0)</f>
        <v>222</v>
      </c>
      <c r="AD274" s="37">
        <v>273</v>
      </c>
      <c r="AL274" s="18" t="s">
        <v>3389</v>
      </c>
      <c r="AM274">
        <v>59</v>
      </c>
      <c r="AN274">
        <v>177</v>
      </c>
    </row>
    <row r="275" spans="1:40" x14ac:dyDescent="0.25">
      <c r="A275" s="35" t="s">
        <v>6989</v>
      </c>
      <c r="B275" s="35" t="s">
        <v>6990</v>
      </c>
      <c r="C275" s="35" t="s">
        <v>6991</v>
      </c>
      <c r="D275" s="35">
        <v>9.99</v>
      </c>
      <c r="E275" s="35" t="s">
        <v>2296</v>
      </c>
      <c r="F275" s="35">
        <v>3</v>
      </c>
      <c r="G275" s="35" t="s">
        <v>6992</v>
      </c>
      <c r="H275" s="35">
        <v>32</v>
      </c>
      <c r="I275" s="35" t="s">
        <v>6993</v>
      </c>
      <c r="J275" s="36" t="s">
        <v>2549</v>
      </c>
      <c r="K275" s="34" t="s">
        <v>7209</v>
      </c>
      <c r="L275" s="61">
        <f>Tabela33[[#This Row],[price]]*Tabela33[[#This Row],[sold]]</f>
        <v>319.68</v>
      </c>
      <c r="M275" s="62">
        <f>VLOOKUP(Tabela33[[#This Row],[brand]],Tabela5[#All],7,FALSE)</f>
        <v>55</v>
      </c>
      <c r="N275" s="62">
        <f>_xlfn.RANK.EQ(Tabela33[[#This Row],[sold]],$H$2:$H$1979)</f>
        <v>1154</v>
      </c>
      <c r="O275" s="62">
        <f>_xlfn.RANK.EQ(L275,Tabela33[income])</f>
        <v>1646</v>
      </c>
      <c r="P275" s="18" t="s">
        <v>2473</v>
      </c>
      <c r="Q275">
        <v>548</v>
      </c>
      <c r="R275">
        <v>19171.75</v>
      </c>
      <c r="S275">
        <v>20</v>
      </c>
      <c r="T275" s="63">
        <f t="shared" si="12"/>
        <v>139</v>
      </c>
      <c r="U275" s="63">
        <f t="shared" si="13"/>
        <v>134</v>
      </c>
      <c r="V275" s="64">
        <v>274</v>
      </c>
      <c r="X275" s="18" t="s">
        <v>2473</v>
      </c>
      <c r="Y275" s="37">
        <v>548</v>
      </c>
      <c r="Z275" s="37">
        <v>19171.75</v>
      </c>
      <c r="AA275" s="37">
        <v>20</v>
      </c>
      <c r="AB275" s="37">
        <f t="shared" si="14"/>
        <v>138</v>
      </c>
      <c r="AC275" s="37">
        <f>_xlfn.RANK.EQ(Z275,Tabela5[Summed income],0)</f>
        <v>134</v>
      </c>
      <c r="AD275" s="37">
        <v>274</v>
      </c>
      <c r="AL275" s="18" t="s">
        <v>2740</v>
      </c>
      <c r="AM275">
        <v>59</v>
      </c>
      <c r="AN275">
        <v>6</v>
      </c>
    </row>
    <row r="276" spans="1:40" x14ac:dyDescent="0.25">
      <c r="A276" s="32" t="s">
        <v>5387</v>
      </c>
      <c r="B276" s="32" t="s">
        <v>6472</v>
      </c>
      <c r="C276" s="32" t="s">
        <v>12</v>
      </c>
      <c r="D276" s="32">
        <v>17.98</v>
      </c>
      <c r="E276" s="32" t="s">
        <v>5141</v>
      </c>
      <c r="F276" s="32">
        <v>10</v>
      </c>
      <c r="G276" s="32" t="s">
        <v>32</v>
      </c>
      <c r="H276" s="32">
        <v>9</v>
      </c>
      <c r="I276" s="32" t="s">
        <v>6473</v>
      </c>
      <c r="J276" s="33" t="s">
        <v>5143</v>
      </c>
      <c r="K276" s="34" t="s">
        <v>7209</v>
      </c>
      <c r="L276" s="61">
        <f>Tabela33[[#This Row],[price]]*Tabela33[[#This Row],[sold]]</f>
        <v>161.82</v>
      </c>
      <c r="M276" s="62">
        <f>VLOOKUP(Tabela33[[#This Row],[brand]],Tabela5[#All],7,FALSE)</f>
        <v>56</v>
      </c>
      <c r="N276" s="62">
        <f>_xlfn.RANK.EQ(Tabela33[[#This Row],[sold]],$H$2:$H$1979)</f>
        <v>1606</v>
      </c>
      <c r="O276" s="62">
        <f>_xlfn.RANK.EQ(L276,Tabela33[income])</f>
        <v>1799</v>
      </c>
      <c r="P276" s="18" t="s">
        <v>1526</v>
      </c>
      <c r="Q276">
        <v>8232</v>
      </c>
      <c r="R276">
        <v>225016.78000000003</v>
      </c>
      <c r="S276">
        <v>45</v>
      </c>
      <c r="T276" s="63">
        <f t="shared" si="12"/>
        <v>37</v>
      </c>
      <c r="U276" s="63">
        <f t="shared" si="13"/>
        <v>38</v>
      </c>
      <c r="V276" s="64">
        <v>275</v>
      </c>
      <c r="X276" s="18" t="s">
        <v>1526</v>
      </c>
      <c r="Y276" s="37">
        <v>8232</v>
      </c>
      <c r="Z276" s="37">
        <v>225016.78000000003</v>
      </c>
      <c r="AA276" s="37">
        <v>45</v>
      </c>
      <c r="AB276" s="37">
        <f t="shared" si="14"/>
        <v>36</v>
      </c>
      <c r="AC276" s="37">
        <f>_xlfn.RANK.EQ(Z276,Tabela5[Summed income],0)</f>
        <v>38</v>
      </c>
      <c r="AD276" s="37">
        <v>275</v>
      </c>
      <c r="AL276" s="18" t="s">
        <v>3554</v>
      </c>
      <c r="AM276">
        <v>59</v>
      </c>
      <c r="AN276">
        <v>194</v>
      </c>
    </row>
    <row r="277" spans="1:40" x14ac:dyDescent="0.25">
      <c r="A277" s="35" t="s">
        <v>5387</v>
      </c>
      <c r="B277" s="35" t="s">
        <v>5388</v>
      </c>
      <c r="C277" s="35" t="s">
        <v>12</v>
      </c>
      <c r="D277" s="35">
        <v>17.98</v>
      </c>
      <c r="E277" s="35" t="s">
        <v>5141</v>
      </c>
      <c r="F277" s="35">
        <v>10</v>
      </c>
      <c r="G277" s="35" t="s">
        <v>709</v>
      </c>
      <c r="H277" s="35">
        <v>12</v>
      </c>
      <c r="I277" s="35" t="s">
        <v>5389</v>
      </c>
      <c r="J277" s="36" t="s">
        <v>5143</v>
      </c>
      <c r="K277" s="34" t="s">
        <v>7209</v>
      </c>
      <c r="L277" s="61">
        <f>Tabela33[[#This Row],[price]]*Tabela33[[#This Row],[sold]]</f>
        <v>215.76</v>
      </c>
      <c r="M277" s="62">
        <f>VLOOKUP(Tabela33[[#This Row],[brand]],Tabela5[#All],7,FALSE)</f>
        <v>56</v>
      </c>
      <c r="N277" s="62">
        <f>_xlfn.RANK.EQ(Tabela33[[#This Row],[sold]],$H$2:$H$1979)</f>
        <v>1520</v>
      </c>
      <c r="O277" s="62">
        <f>_xlfn.RANK.EQ(L277,Tabela33[income])</f>
        <v>1739</v>
      </c>
      <c r="P277" s="18" t="s">
        <v>594</v>
      </c>
      <c r="Q277">
        <v>116</v>
      </c>
      <c r="R277">
        <v>1659.6799999999998</v>
      </c>
      <c r="S277">
        <v>21</v>
      </c>
      <c r="T277" s="63">
        <f t="shared" si="12"/>
        <v>212</v>
      </c>
      <c r="U277" s="63">
        <f t="shared" si="13"/>
        <v>242</v>
      </c>
      <c r="V277" s="64">
        <v>276</v>
      </c>
      <c r="X277" s="18" t="s">
        <v>594</v>
      </c>
      <c r="Y277" s="37">
        <v>116</v>
      </c>
      <c r="Z277" s="37">
        <v>1659.6799999999998</v>
      </c>
      <c r="AA277" s="37">
        <v>21</v>
      </c>
      <c r="AB277" s="37">
        <f t="shared" si="14"/>
        <v>211</v>
      </c>
      <c r="AC277" s="37">
        <f>_xlfn.RANK.EQ(Z277,Tabela5[Summed income],0)</f>
        <v>242</v>
      </c>
      <c r="AD277" s="37">
        <v>276</v>
      </c>
      <c r="AL277" s="18" t="s">
        <v>2649</v>
      </c>
      <c r="AM277">
        <v>59</v>
      </c>
      <c r="AN277">
        <v>3860</v>
      </c>
    </row>
    <row r="278" spans="1:40" x14ac:dyDescent="0.25">
      <c r="A278" s="35" t="s">
        <v>5387</v>
      </c>
      <c r="B278" s="35" t="s">
        <v>6790</v>
      </c>
      <c r="C278" s="35" t="s">
        <v>104</v>
      </c>
      <c r="D278" s="35">
        <v>160.27000000000001</v>
      </c>
      <c r="E278" s="35" t="s">
        <v>6791</v>
      </c>
      <c r="F278" s="35">
        <v>3</v>
      </c>
      <c r="G278" s="35" t="s">
        <v>6792</v>
      </c>
      <c r="H278" s="35">
        <v>47</v>
      </c>
      <c r="I278" s="35" t="s">
        <v>6793</v>
      </c>
      <c r="J278" s="36" t="s">
        <v>96</v>
      </c>
      <c r="K278" s="34" t="s">
        <v>7209</v>
      </c>
      <c r="L278" s="61">
        <f>Tabela33[[#This Row],[price]]*Tabela33[[#This Row],[sold]]</f>
        <v>7532.6900000000005</v>
      </c>
      <c r="M278" s="62">
        <f>VLOOKUP(Tabela33[[#This Row],[brand]],Tabela5[#All],7,FALSE)</f>
        <v>56</v>
      </c>
      <c r="N278" s="62">
        <f>_xlfn.RANK.EQ(Tabela33[[#This Row],[sold]],$H$2:$H$1979)</f>
        <v>1006</v>
      </c>
      <c r="O278" s="62">
        <f>_xlfn.RANK.EQ(L278,Tabela33[income])</f>
        <v>562</v>
      </c>
      <c r="P278" s="18" t="s">
        <v>3616</v>
      </c>
      <c r="Q278">
        <v>56</v>
      </c>
      <c r="R278">
        <v>834.4</v>
      </c>
      <c r="S278">
        <v>10</v>
      </c>
      <c r="T278" s="63">
        <f t="shared" si="12"/>
        <v>246</v>
      </c>
      <c r="U278" s="63">
        <f t="shared" si="13"/>
        <v>279</v>
      </c>
      <c r="V278" s="64">
        <v>277</v>
      </c>
      <c r="X278" s="18" t="s">
        <v>3616</v>
      </c>
      <c r="Y278" s="37">
        <v>56</v>
      </c>
      <c r="Z278" s="37">
        <v>834.4</v>
      </c>
      <c r="AA278" s="37">
        <v>10</v>
      </c>
      <c r="AB278" s="37">
        <f t="shared" si="14"/>
        <v>244</v>
      </c>
      <c r="AC278" s="37">
        <f>_xlfn.RANK.EQ(Z278,Tabela5[Summed income],0)</f>
        <v>279</v>
      </c>
      <c r="AD278" s="37">
        <v>277</v>
      </c>
      <c r="AL278" s="18" t="s">
        <v>1044</v>
      </c>
      <c r="AM278">
        <v>59</v>
      </c>
      <c r="AN278">
        <v>1804</v>
      </c>
    </row>
    <row r="279" spans="1:40" x14ac:dyDescent="0.25">
      <c r="A279" s="27" t="s">
        <v>2218</v>
      </c>
      <c r="B279" s="27" t="s">
        <v>2219</v>
      </c>
      <c r="C279" s="27" t="s">
        <v>55</v>
      </c>
      <c r="D279" s="27">
        <v>24.74</v>
      </c>
      <c r="E279" s="27" t="s">
        <v>2220</v>
      </c>
      <c r="F279" s="27">
        <v>10</v>
      </c>
      <c r="G279" s="27" t="s">
        <v>2221</v>
      </c>
      <c r="H279" s="27">
        <v>2761</v>
      </c>
      <c r="I279" s="27" t="s">
        <v>2222</v>
      </c>
      <c r="J279" s="28" t="s">
        <v>177</v>
      </c>
      <c r="K279" s="29" t="s">
        <v>7208</v>
      </c>
      <c r="L279" s="58">
        <f>Tabela33[[#This Row],[price]]*Tabela33[[#This Row],[sold]]</f>
        <v>68307.14</v>
      </c>
      <c r="M279" s="59">
        <f>VLOOKUP(Tabela33[[#This Row],[brand]],Tabela5[#All],7,FALSE)</f>
        <v>57</v>
      </c>
      <c r="N279" s="59">
        <f>_xlfn.RANK.EQ(Tabela33[[#This Row],[sold]],$H$2:$H$1979)</f>
        <v>107</v>
      </c>
      <c r="O279" s="59">
        <f>_xlfn.RANK.EQ(L279,Tabela33[income])</f>
        <v>139</v>
      </c>
      <c r="P279" s="18" t="s">
        <v>1829</v>
      </c>
      <c r="Q279">
        <v>23506</v>
      </c>
      <c r="R279">
        <v>1071818.83</v>
      </c>
      <c r="S279">
        <v>534</v>
      </c>
      <c r="T279" s="63">
        <f t="shared" si="12"/>
        <v>10</v>
      </c>
      <c r="U279" s="63">
        <f t="shared" si="13"/>
        <v>7</v>
      </c>
      <c r="V279" s="64">
        <v>278</v>
      </c>
      <c r="X279" s="18" t="s">
        <v>1829</v>
      </c>
      <c r="Y279" s="37">
        <v>23506</v>
      </c>
      <c r="Z279" s="37">
        <v>1071818.8299999998</v>
      </c>
      <c r="AA279" s="37">
        <v>534</v>
      </c>
      <c r="AB279" s="37">
        <f t="shared" si="14"/>
        <v>10</v>
      </c>
      <c r="AC279" s="37">
        <f>_xlfn.RANK.EQ(Z279,Tabela5[Summed income],0)</f>
        <v>7</v>
      </c>
      <c r="AD279" s="37">
        <v>278</v>
      </c>
      <c r="AL279" s="18" t="s">
        <v>3230</v>
      </c>
      <c r="AM279">
        <v>59</v>
      </c>
      <c r="AN279">
        <v>21</v>
      </c>
    </row>
    <row r="280" spans="1:40" x14ac:dyDescent="0.25">
      <c r="A280" s="35" t="s">
        <v>2218</v>
      </c>
      <c r="B280" s="35" t="s">
        <v>4629</v>
      </c>
      <c r="C280" s="35" t="s">
        <v>12</v>
      </c>
      <c r="D280" s="35">
        <v>32.89</v>
      </c>
      <c r="E280" s="35" t="s">
        <v>4630</v>
      </c>
      <c r="F280" s="35">
        <v>3</v>
      </c>
      <c r="G280" s="35" t="s">
        <v>4631</v>
      </c>
      <c r="H280" s="35">
        <v>61</v>
      </c>
      <c r="I280" s="35" t="s">
        <v>4632</v>
      </c>
      <c r="J280" s="36" t="s">
        <v>661</v>
      </c>
      <c r="K280" s="34" t="s">
        <v>7209</v>
      </c>
      <c r="L280" s="61">
        <f>Tabela33[[#This Row],[price]]*Tabela33[[#This Row],[sold]]</f>
        <v>2006.29</v>
      </c>
      <c r="M280" s="62">
        <f>VLOOKUP(Tabela33[[#This Row],[brand]],Tabela5[#All],7,FALSE)</f>
        <v>57</v>
      </c>
      <c r="N280" s="62">
        <f>_xlfn.RANK.EQ(Tabela33[[#This Row],[sold]],$H$2:$H$1979)</f>
        <v>927</v>
      </c>
      <c r="O280" s="62">
        <f>_xlfn.RANK.EQ(L280,Tabela33[income])</f>
        <v>953</v>
      </c>
      <c r="P280" s="18" t="s">
        <v>2689</v>
      </c>
      <c r="Q280">
        <v>435</v>
      </c>
      <c r="R280">
        <v>14315.849999999999</v>
      </c>
      <c r="T280" s="63">
        <f t="shared" si="12"/>
        <v>154</v>
      </c>
      <c r="U280" s="63">
        <f t="shared" si="13"/>
        <v>143</v>
      </c>
      <c r="V280" s="64">
        <v>279</v>
      </c>
      <c r="X280" s="18" t="s">
        <v>2689</v>
      </c>
      <c r="Y280" s="37">
        <v>435</v>
      </c>
      <c r="Z280" s="37">
        <v>14315.849999999999</v>
      </c>
      <c r="AA280" s="37"/>
      <c r="AB280" s="37">
        <f t="shared" si="14"/>
        <v>153</v>
      </c>
      <c r="AC280" s="37">
        <f>_xlfn.RANK.EQ(Z280,Tabela5[Summed income],0)</f>
        <v>143</v>
      </c>
      <c r="AD280" s="37">
        <v>279</v>
      </c>
      <c r="AL280" s="18" t="s">
        <v>2616</v>
      </c>
      <c r="AM280">
        <v>59</v>
      </c>
      <c r="AN280">
        <v>1337</v>
      </c>
    </row>
    <row r="281" spans="1:40" x14ac:dyDescent="0.25">
      <c r="A281" s="35" t="s">
        <v>2218</v>
      </c>
      <c r="B281" s="35" t="s">
        <v>6818</v>
      </c>
      <c r="C281" s="35" t="s">
        <v>12</v>
      </c>
      <c r="D281" s="35">
        <v>35.58</v>
      </c>
      <c r="E281" s="35" t="s">
        <v>6819</v>
      </c>
      <c r="F281" s="35"/>
      <c r="G281" s="35" t="s">
        <v>6820</v>
      </c>
      <c r="H281" s="35">
        <v>1024</v>
      </c>
      <c r="I281" s="35" t="s">
        <v>6821</v>
      </c>
      <c r="J281" s="36" t="s">
        <v>230</v>
      </c>
      <c r="K281" s="34" t="s">
        <v>7209</v>
      </c>
      <c r="L281" s="61">
        <f>Tabela33[[#This Row],[price]]*Tabela33[[#This Row],[sold]]</f>
        <v>36433.919999999998</v>
      </c>
      <c r="M281" s="62">
        <f>VLOOKUP(Tabela33[[#This Row],[brand]],Tabela5[#All],7,FALSE)</f>
        <v>57</v>
      </c>
      <c r="N281" s="62">
        <f>_xlfn.RANK.EQ(Tabela33[[#This Row],[sold]],$H$2:$H$1979)</f>
        <v>230</v>
      </c>
      <c r="O281" s="62">
        <f>_xlfn.RANK.EQ(L281,Tabela33[income])</f>
        <v>223</v>
      </c>
      <c r="P281" s="18" t="s">
        <v>212</v>
      </c>
      <c r="Q281">
        <v>4</v>
      </c>
      <c r="R281">
        <v>323.95999999999998</v>
      </c>
      <c r="S281">
        <v>10</v>
      </c>
      <c r="T281" s="63">
        <f t="shared" si="12"/>
        <v>336</v>
      </c>
      <c r="U281" s="63">
        <f t="shared" si="13"/>
        <v>316</v>
      </c>
      <c r="V281" s="64">
        <v>280</v>
      </c>
      <c r="X281" s="18" t="s">
        <v>212</v>
      </c>
      <c r="Y281" s="37">
        <v>4</v>
      </c>
      <c r="Z281" s="37">
        <v>323.95999999999998</v>
      </c>
      <c r="AA281" s="37">
        <v>10</v>
      </c>
      <c r="AB281" s="37">
        <f t="shared" si="14"/>
        <v>334</v>
      </c>
      <c r="AC281" s="37">
        <f>_xlfn.RANK.EQ(Z281,Tabela5[Summed income],0)</f>
        <v>316</v>
      </c>
      <c r="AD281" s="37">
        <v>280</v>
      </c>
      <c r="AL281" s="18" t="s">
        <v>1477</v>
      </c>
      <c r="AM281">
        <v>59</v>
      </c>
      <c r="AN281">
        <v>626</v>
      </c>
    </row>
    <row r="282" spans="1:40" x14ac:dyDescent="0.25">
      <c r="A282" s="35" t="s">
        <v>5848</v>
      </c>
      <c r="B282" s="35" t="s">
        <v>5849</v>
      </c>
      <c r="C282" s="35" t="s">
        <v>510</v>
      </c>
      <c r="D282" s="35">
        <v>17.989999999999998</v>
      </c>
      <c r="E282" s="35" t="s">
        <v>2156</v>
      </c>
      <c r="F282" s="35">
        <v>13</v>
      </c>
      <c r="G282" s="35" t="s">
        <v>5850</v>
      </c>
      <c r="H282" s="35">
        <v>1</v>
      </c>
      <c r="I282" s="35" t="s">
        <v>39</v>
      </c>
      <c r="J282" s="36" t="s">
        <v>5851</v>
      </c>
      <c r="K282" s="34" t="s">
        <v>7209</v>
      </c>
      <c r="L282" s="61">
        <f>Tabela33[[#This Row],[price]]*Tabela33[[#This Row],[sold]]</f>
        <v>17.989999999999998</v>
      </c>
      <c r="M282" s="62">
        <f>VLOOKUP(Tabela33[[#This Row],[brand]],Tabela5[#All],7,FALSE)</f>
        <v>58</v>
      </c>
      <c r="N282" s="62">
        <f>_xlfn.RANK.EQ(Tabela33[[#This Row],[sold]],$H$2:$H$1979)</f>
        <v>1926</v>
      </c>
      <c r="O282" s="62">
        <f>_xlfn.RANK.EQ(L282,Tabela33[income])</f>
        <v>1973</v>
      </c>
      <c r="P282" s="18" t="s">
        <v>579</v>
      </c>
      <c r="Q282">
        <v>1999</v>
      </c>
      <c r="R282">
        <v>29485.25</v>
      </c>
      <c r="S282">
        <v>183</v>
      </c>
      <c r="T282" s="63">
        <f t="shared" si="12"/>
        <v>94</v>
      </c>
      <c r="U282" s="63">
        <f t="shared" si="13"/>
        <v>116</v>
      </c>
      <c r="V282" s="64">
        <v>281</v>
      </c>
      <c r="X282" s="18" t="s">
        <v>579</v>
      </c>
      <c r="Y282" s="37">
        <v>1999</v>
      </c>
      <c r="Z282" s="37">
        <v>29485.25</v>
      </c>
      <c r="AA282" s="37">
        <v>183</v>
      </c>
      <c r="AB282" s="37">
        <f t="shared" si="14"/>
        <v>93</v>
      </c>
      <c r="AC282" s="37">
        <f>_xlfn.RANK.EQ(Z282,Tabela5[Summed income],0)</f>
        <v>116</v>
      </c>
      <c r="AD282" s="37">
        <v>281</v>
      </c>
      <c r="AL282" s="18" t="s">
        <v>5538</v>
      </c>
      <c r="AM282">
        <v>60</v>
      </c>
      <c r="AN282">
        <v>48</v>
      </c>
    </row>
    <row r="283" spans="1:40" x14ac:dyDescent="0.25">
      <c r="A283" s="27" t="s">
        <v>1043</v>
      </c>
      <c r="B283" s="27" t="s">
        <v>2740</v>
      </c>
      <c r="C283" s="27" t="s">
        <v>12</v>
      </c>
      <c r="D283" s="27">
        <v>10.99</v>
      </c>
      <c r="E283" s="27" t="s">
        <v>522</v>
      </c>
      <c r="F283" s="27">
        <v>8</v>
      </c>
      <c r="G283" s="27" t="s">
        <v>2741</v>
      </c>
      <c r="H283" s="27">
        <v>6</v>
      </c>
      <c r="I283" s="27" t="s">
        <v>2742</v>
      </c>
      <c r="J283" s="28" t="s">
        <v>2743</v>
      </c>
      <c r="K283" s="29" t="s">
        <v>7208</v>
      </c>
      <c r="L283" s="58">
        <f>Tabela33[[#This Row],[price]]*Tabela33[[#This Row],[sold]]</f>
        <v>65.94</v>
      </c>
      <c r="M283" s="59">
        <f>VLOOKUP(Tabela33[[#This Row],[brand]],Tabela5[#All],7,FALSE)</f>
        <v>59</v>
      </c>
      <c r="N283" s="59">
        <f>_xlfn.RANK.EQ(Tabela33[[#This Row],[sold]],$H$2:$H$1979)</f>
        <v>1713</v>
      </c>
      <c r="O283" s="59">
        <f>_xlfn.RANK.EQ(L283,Tabela33[income])</f>
        <v>1925</v>
      </c>
      <c r="P283" s="18" t="s">
        <v>152</v>
      </c>
      <c r="Q283">
        <v>1828</v>
      </c>
      <c r="R283">
        <v>148431.10999999996</v>
      </c>
      <c r="S283">
        <v>128</v>
      </c>
      <c r="T283" s="63">
        <f t="shared" si="12"/>
        <v>98</v>
      </c>
      <c r="U283" s="63">
        <f t="shared" si="13"/>
        <v>54</v>
      </c>
      <c r="V283" s="64">
        <v>282</v>
      </c>
      <c r="X283" s="18" t="s">
        <v>152</v>
      </c>
      <c r="Y283" s="37">
        <v>1828</v>
      </c>
      <c r="Z283" s="37">
        <v>148431.10999999999</v>
      </c>
      <c r="AA283" s="37">
        <v>128</v>
      </c>
      <c r="AB283" s="37">
        <f t="shared" si="14"/>
        <v>97</v>
      </c>
      <c r="AC283" s="37">
        <f>_xlfn.RANK.EQ(Z283,Tabela5[Summed income],0)</f>
        <v>54</v>
      </c>
      <c r="AD283" s="37">
        <v>282</v>
      </c>
      <c r="AL283" s="18" t="s">
        <v>6764</v>
      </c>
      <c r="AM283">
        <v>60</v>
      </c>
      <c r="AN283">
        <v>15</v>
      </c>
    </row>
    <row r="284" spans="1:40" x14ac:dyDescent="0.25">
      <c r="A284" s="27" t="s">
        <v>1043</v>
      </c>
      <c r="B284" s="27" t="s">
        <v>1477</v>
      </c>
      <c r="C284" s="27" t="s">
        <v>12</v>
      </c>
      <c r="D284" s="27">
        <v>16.87</v>
      </c>
      <c r="E284" s="27" t="s">
        <v>1478</v>
      </c>
      <c r="F284" s="27">
        <v>36</v>
      </c>
      <c r="G284" s="27" t="s">
        <v>1479</v>
      </c>
      <c r="H284" s="27">
        <v>626</v>
      </c>
      <c r="I284" s="27" t="s">
        <v>1480</v>
      </c>
      <c r="J284" s="28" t="s">
        <v>230</v>
      </c>
      <c r="K284" s="29" t="s">
        <v>7208</v>
      </c>
      <c r="L284" s="58">
        <f>Tabela33[[#This Row],[price]]*Tabela33[[#This Row],[sold]]</f>
        <v>10560.62</v>
      </c>
      <c r="M284" s="59">
        <f>VLOOKUP(Tabela33[[#This Row],[brand]],Tabela5[#All],7,FALSE)</f>
        <v>59</v>
      </c>
      <c r="N284" s="59">
        <f>_xlfn.RANK.EQ(Tabela33[[#This Row],[sold]],$H$2:$H$1979)</f>
        <v>304</v>
      </c>
      <c r="O284" s="59">
        <f>_xlfn.RANK.EQ(L284,Tabela33[income])</f>
        <v>467</v>
      </c>
      <c r="P284" s="18" t="s">
        <v>1590</v>
      </c>
      <c r="Q284">
        <v>349</v>
      </c>
      <c r="R284">
        <v>5043.05</v>
      </c>
      <c r="S284">
        <v>9</v>
      </c>
      <c r="T284" s="63">
        <f t="shared" si="12"/>
        <v>166</v>
      </c>
      <c r="U284" s="63">
        <f t="shared" si="13"/>
        <v>195</v>
      </c>
      <c r="V284" s="64">
        <v>283</v>
      </c>
      <c r="X284" s="18" t="s">
        <v>1590</v>
      </c>
      <c r="Y284" s="37">
        <v>349</v>
      </c>
      <c r="Z284" s="37">
        <v>5043.05</v>
      </c>
      <c r="AA284" s="37">
        <v>9</v>
      </c>
      <c r="AB284" s="37">
        <f t="shared" si="14"/>
        <v>165</v>
      </c>
      <c r="AC284" s="37">
        <f>_xlfn.RANK.EQ(Z284,Tabela5[Summed income],0)</f>
        <v>195</v>
      </c>
      <c r="AD284" s="37">
        <v>283</v>
      </c>
      <c r="AL284" s="18" t="s">
        <v>7139</v>
      </c>
      <c r="AM284">
        <v>60</v>
      </c>
      <c r="AN284">
        <v>8</v>
      </c>
    </row>
    <row r="285" spans="1:40" x14ac:dyDescent="0.25">
      <c r="A285" s="27" t="s">
        <v>1043</v>
      </c>
      <c r="B285" s="27" t="s">
        <v>2649</v>
      </c>
      <c r="C285" s="27" t="s">
        <v>12</v>
      </c>
      <c r="D285" s="27">
        <v>18.899999999999999</v>
      </c>
      <c r="E285" s="27" t="s">
        <v>2650</v>
      </c>
      <c r="F285" s="27">
        <v>245</v>
      </c>
      <c r="G285" s="27" t="s">
        <v>2651</v>
      </c>
      <c r="H285" s="27">
        <v>3860</v>
      </c>
      <c r="I285" s="27" t="s">
        <v>2652</v>
      </c>
      <c r="J285" s="28" t="s">
        <v>230</v>
      </c>
      <c r="K285" s="29" t="s">
        <v>7208</v>
      </c>
      <c r="L285" s="58">
        <f>Tabela33[[#This Row],[price]]*Tabela33[[#This Row],[sold]]</f>
        <v>72954</v>
      </c>
      <c r="M285" s="59">
        <f>VLOOKUP(Tabela33[[#This Row],[brand]],Tabela5[#All],7,FALSE)</f>
        <v>59</v>
      </c>
      <c r="N285" s="59">
        <f>_xlfn.RANK.EQ(Tabela33[[#This Row],[sold]],$H$2:$H$1979)</f>
        <v>78</v>
      </c>
      <c r="O285" s="59">
        <f>_xlfn.RANK.EQ(L285,Tabela33[income])</f>
        <v>131</v>
      </c>
      <c r="P285" s="18" t="s">
        <v>2656</v>
      </c>
      <c r="Q285">
        <v>506</v>
      </c>
      <c r="R285">
        <v>7331.9400000000005</v>
      </c>
      <c r="S285">
        <v>45</v>
      </c>
      <c r="T285" s="63">
        <f t="shared" si="12"/>
        <v>145</v>
      </c>
      <c r="U285" s="63">
        <f t="shared" si="13"/>
        <v>176</v>
      </c>
      <c r="V285" s="64">
        <v>284</v>
      </c>
      <c r="X285" s="18" t="s">
        <v>2656</v>
      </c>
      <c r="Y285" s="37">
        <v>506</v>
      </c>
      <c r="Z285" s="37">
        <v>7331.9400000000005</v>
      </c>
      <c r="AA285" s="37">
        <v>45</v>
      </c>
      <c r="AB285" s="37">
        <f t="shared" si="14"/>
        <v>144</v>
      </c>
      <c r="AC285" s="37">
        <f>_xlfn.RANK.EQ(Z285,Tabela5[Summed income],0)</f>
        <v>176</v>
      </c>
      <c r="AD285" s="37">
        <v>284</v>
      </c>
      <c r="AL285" s="18" t="s">
        <v>2980</v>
      </c>
      <c r="AM285">
        <v>61</v>
      </c>
      <c r="AN285">
        <v>258</v>
      </c>
    </row>
    <row r="286" spans="1:40" x14ac:dyDescent="0.25">
      <c r="A286" s="27" t="s">
        <v>1043</v>
      </c>
      <c r="B286" s="27" t="s">
        <v>1044</v>
      </c>
      <c r="C286" s="27" t="s">
        <v>12</v>
      </c>
      <c r="D286" s="27">
        <v>18.940000000000001</v>
      </c>
      <c r="E286" s="27" t="s">
        <v>1045</v>
      </c>
      <c r="F286" s="27">
        <v>235</v>
      </c>
      <c r="G286" s="27" t="s">
        <v>1046</v>
      </c>
      <c r="H286" s="27">
        <v>1804</v>
      </c>
      <c r="I286" s="27" t="s">
        <v>1047</v>
      </c>
      <c r="J286" s="28" t="s">
        <v>230</v>
      </c>
      <c r="K286" s="29" t="s">
        <v>7208</v>
      </c>
      <c r="L286" s="58">
        <f>Tabela33[[#This Row],[price]]*Tabela33[[#This Row],[sold]]</f>
        <v>34167.760000000002</v>
      </c>
      <c r="M286" s="59">
        <f>VLOOKUP(Tabela33[[#This Row],[brand]],Tabela5[#All],7,FALSE)</f>
        <v>59</v>
      </c>
      <c r="N286" s="59">
        <f>_xlfn.RANK.EQ(Tabela33[[#This Row],[sold]],$H$2:$H$1979)</f>
        <v>161</v>
      </c>
      <c r="O286" s="59">
        <f>_xlfn.RANK.EQ(L286,Tabela33[income])</f>
        <v>236</v>
      </c>
      <c r="P286" s="18" t="s">
        <v>1243</v>
      </c>
      <c r="Q286">
        <v>7800</v>
      </c>
      <c r="R286">
        <v>192348.68</v>
      </c>
      <c r="S286">
        <v>163</v>
      </c>
      <c r="T286" s="63">
        <f t="shared" si="12"/>
        <v>42</v>
      </c>
      <c r="U286" s="63">
        <f t="shared" si="13"/>
        <v>44</v>
      </c>
      <c r="V286" s="64">
        <v>285</v>
      </c>
      <c r="X286" s="18" t="s">
        <v>1243</v>
      </c>
      <c r="Y286" s="37">
        <v>7800</v>
      </c>
      <c r="Z286" s="37">
        <v>192348.68</v>
      </c>
      <c r="AA286" s="37">
        <v>163</v>
      </c>
      <c r="AB286" s="37">
        <f t="shared" si="14"/>
        <v>41</v>
      </c>
      <c r="AC286" s="37">
        <f>_xlfn.RANK.EQ(Z286,Tabela5[Summed income],0)</f>
        <v>44</v>
      </c>
      <c r="AD286" s="37">
        <v>285</v>
      </c>
      <c r="AL286" s="18" t="s">
        <v>6132</v>
      </c>
      <c r="AM286">
        <v>61</v>
      </c>
      <c r="AN286">
        <v>59</v>
      </c>
    </row>
    <row r="287" spans="1:40" x14ac:dyDescent="0.25">
      <c r="A287" s="30" t="s">
        <v>1043</v>
      </c>
      <c r="B287" s="30" t="s">
        <v>2616</v>
      </c>
      <c r="C287" s="30" t="s">
        <v>12</v>
      </c>
      <c r="D287" s="30">
        <v>19.239999999999998</v>
      </c>
      <c r="E287" s="30" t="s">
        <v>2617</v>
      </c>
      <c r="F287" s="30">
        <v>7</v>
      </c>
      <c r="G287" s="30" t="s">
        <v>2618</v>
      </c>
      <c r="H287" s="30">
        <v>1337</v>
      </c>
      <c r="I287" s="30" t="s">
        <v>2619</v>
      </c>
      <c r="J287" s="31" t="s">
        <v>230</v>
      </c>
      <c r="K287" s="29" t="s">
        <v>7208</v>
      </c>
      <c r="L287" s="58">
        <f>Tabela33[[#This Row],[price]]*Tabela33[[#This Row],[sold]]</f>
        <v>25723.879999999997</v>
      </c>
      <c r="M287" s="59">
        <f>VLOOKUP(Tabela33[[#This Row],[brand]],Tabela5[#All],7,FALSE)</f>
        <v>59</v>
      </c>
      <c r="N287" s="59">
        <f>_xlfn.RANK.EQ(Tabela33[[#This Row],[sold]],$H$2:$H$1979)</f>
        <v>201</v>
      </c>
      <c r="O287" s="59">
        <f>_xlfn.RANK.EQ(L287,Tabela33[income])</f>
        <v>276</v>
      </c>
      <c r="P287" s="18" t="s">
        <v>4620</v>
      </c>
      <c r="Q287">
        <v>5531</v>
      </c>
      <c r="R287">
        <v>138998.04</v>
      </c>
      <c r="S287">
        <v>314</v>
      </c>
      <c r="T287" s="63">
        <f t="shared" si="12"/>
        <v>52</v>
      </c>
      <c r="U287" s="63">
        <f t="shared" si="13"/>
        <v>60</v>
      </c>
      <c r="V287" s="64">
        <v>286</v>
      </c>
      <c r="X287" s="18" t="s">
        <v>4620</v>
      </c>
      <c r="Y287" s="37">
        <v>5531</v>
      </c>
      <c r="Z287" s="37">
        <v>138998.04</v>
      </c>
      <c r="AA287" s="37">
        <v>314</v>
      </c>
      <c r="AB287" s="37">
        <f t="shared" si="14"/>
        <v>51</v>
      </c>
      <c r="AC287" s="37">
        <f>_xlfn.RANK.EQ(Z287,Tabela5[Summed income],0)</f>
        <v>60</v>
      </c>
      <c r="AD287" s="37">
        <v>286</v>
      </c>
      <c r="AL287" s="18" t="s">
        <v>4375</v>
      </c>
      <c r="AM287">
        <v>61</v>
      </c>
      <c r="AN287">
        <v>55</v>
      </c>
    </row>
    <row r="288" spans="1:40" x14ac:dyDescent="0.25">
      <c r="A288" s="30" t="s">
        <v>1043</v>
      </c>
      <c r="B288" s="30" t="s">
        <v>3554</v>
      </c>
      <c r="C288" s="30" t="s">
        <v>12</v>
      </c>
      <c r="D288" s="30">
        <v>19.75</v>
      </c>
      <c r="E288" s="30" t="s">
        <v>3555</v>
      </c>
      <c r="F288" s="30">
        <v>4</v>
      </c>
      <c r="G288" s="30" t="s">
        <v>3556</v>
      </c>
      <c r="H288" s="30">
        <v>194</v>
      </c>
      <c r="I288" s="30" t="s">
        <v>3557</v>
      </c>
      <c r="J288" s="31" t="s">
        <v>177</v>
      </c>
      <c r="K288" s="29" t="s">
        <v>7208</v>
      </c>
      <c r="L288" s="58">
        <f>Tabela33[[#This Row],[price]]*Tabela33[[#This Row],[sold]]</f>
        <v>3831.5</v>
      </c>
      <c r="M288" s="59">
        <f>VLOOKUP(Tabela33[[#This Row],[brand]],Tabela5[#All],7,FALSE)</f>
        <v>59</v>
      </c>
      <c r="N288" s="59">
        <f>_xlfn.RANK.EQ(Tabela33[[#This Row],[sold]],$H$2:$H$1979)</f>
        <v>588</v>
      </c>
      <c r="O288" s="59">
        <f>_xlfn.RANK.EQ(L288,Tabela33[income])</f>
        <v>758</v>
      </c>
      <c r="P288" s="18" t="s">
        <v>4014</v>
      </c>
      <c r="Q288">
        <v>35</v>
      </c>
      <c r="R288">
        <v>3459.66</v>
      </c>
      <c r="S288">
        <v>13</v>
      </c>
      <c r="T288" s="63">
        <f t="shared" si="12"/>
        <v>261</v>
      </c>
      <c r="U288" s="63">
        <f t="shared" si="13"/>
        <v>211</v>
      </c>
      <c r="V288" s="64">
        <v>287</v>
      </c>
      <c r="X288" s="18" t="s">
        <v>4014</v>
      </c>
      <c r="Y288" s="37">
        <v>35</v>
      </c>
      <c r="Z288" s="37">
        <v>3459.66</v>
      </c>
      <c r="AA288" s="37">
        <v>13</v>
      </c>
      <c r="AB288" s="37">
        <f t="shared" si="14"/>
        <v>259</v>
      </c>
      <c r="AC288" s="37">
        <f>_xlfn.RANK.EQ(Z288,Tabela5[Summed income],0)</f>
        <v>211</v>
      </c>
      <c r="AD288" s="37">
        <v>287</v>
      </c>
      <c r="AL288" s="18" t="s">
        <v>3522</v>
      </c>
      <c r="AM288">
        <v>61</v>
      </c>
      <c r="AN288">
        <v>22</v>
      </c>
    </row>
    <row r="289" spans="1:40" x14ac:dyDescent="0.25">
      <c r="A289" s="30" t="s">
        <v>1043</v>
      </c>
      <c r="B289" s="30" t="s">
        <v>3389</v>
      </c>
      <c r="C289" s="30" t="s">
        <v>12</v>
      </c>
      <c r="D289" s="30">
        <v>22.36</v>
      </c>
      <c r="E289" s="30" t="s">
        <v>3390</v>
      </c>
      <c r="F289" s="30">
        <v>46</v>
      </c>
      <c r="G289" s="30" t="s">
        <v>3391</v>
      </c>
      <c r="H289" s="30">
        <v>177</v>
      </c>
      <c r="I289" s="30" t="s">
        <v>3392</v>
      </c>
      <c r="J289" s="31" t="s">
        <v>230</v>
      </c>
      <c r="K289" s="29" t="s">
        <v>7208</v>
      </c>
      <c r="L289" s="58">
        <f>Tabela33[[#This Row],[price]]*Tabela33[[#This Row],[sold]]</f>
        <v>3957.72</v>
      </c>
      <c r="M289" s="59">
        <f>VLOOKUP(Tabela33[[#This Row],[brand]],Tabela5[#All],7,FALSE)</f>
        <v>59</v>
      </c>
      <c r="N289" s="59">
        <f>_xlfn.RANK.EQ(Tabela33[[#This Row],[sold]],$H$2:$H$1979)</f>
        <v>611</v>
      </c>
      <c r="O289" s="59">
        <f>_xlfn.RANK.EQ(L289,Tabela33[income])</f>
        <v>747</v>
      </c>
      <c r="P289" s="18" t="s">
        <v>510</v>
      </c>
      <c r="Q289">
        <v>58</v>
      </c>
      <c r="R289">
        <v>1476.68</v>
      </c>
      <c r="S289">
        <v>10</v>
      </c>
      <c r="T289" s="63">
        <f t="shared" si="12"/>
        <v>243</v>
      </c>
      <c r="U289" s="63">
        <f t="shared" si="13"/>
        <v>250</v>
      </c>
      <c r="V289" s="64">
        <v>288</v>
      </c>
      <c r="X289" s="18" t="s">
        <v>510</v>
      </c>
      <c r="Y289" s="37">
        <v>58</v>
      </c>
      <c r="Z289" s="37">
        <v>1476.68</v>
      </c>
      <c r="AA289" s="37">
        <v>10</v>
      </c>
      <c r="AB289" s="37">
        <f t="shared" si="14"/>
        <v>241</v>
      </c>
      <c r="AC289" s="37">
        <f>_xlfn.RANK.EQ(Z289,Tabela5[Summed income],0)</f>
        <v>250</v>
      </c>
      <c r="AD289" s="37">
        <v>288</v>
      </c>
      <c r="AL289" s="18" t="s">
        <v>320</v>
      </c>
      <c r="AM289">
        <v>61</v>
      </c>
      <c r="AN289">
        <v>87</v>
      </c>
    </row>
    <row r="290" spans="1:40" x14ac:dyDescent="0.25">
      <c r="A290" s="30" t="s">
        <v>1043</v>
      </c>
      <c r="B290" s="30" t="s">
        <v>3230</v>
      </c>
      <c r="C290" s="30" t="s">
        <v>55</v>
      </c>
      <c r="D290" s="30">
        <v>24.99</v>
      </c>
      <c r="E290" s="30" t="s">
        <v>2789</v>
      </c>
      <c r="F290" s="30">
        <v>4</v>
      </c>
      <c r="G290" s="30" t="s">
        <v>3231</v>
      </c>
      <c r="H290" s="30">
        <v>21</v>
      </c>
      <c r="I290" s="30" t="s">
        <v>3232</v>
      </c>
      <c r="J290" s="31" t="s">
        <v>177</v>
      </c>
      <c r="K290" s="29" t="s">
        <v>7208</v>
      </c>
      <c r="L290" s="58">
        <f>Tabela33[[#This Row],[price]]*Tabela33[[#This Row],[sold]]</f>
        <v>524.79</v>
      </c>
      <c r="M290" s="59">
        <f>VLOOKUP(Tabela33[[#This Row],[brand]],Tabela5[#All],7,FALSE)</f>
        <v>59</v>
      </c>
      <c r="N290" s="59">
        <f>_xlfn.RANK.EQ(Tabela33[[#This Row],[sold]],$H$2:$H$1979)</f>
        <v>1320</v>
      </c>
      <c r="O290" s="59">
        <f>_xlfn.RANK.EQ(L290,Tabela33[income])</f>
        <v>1490</v>
      </c>
      <c r="P290" s="18" t="s">
        <v>2201</v>
      </c>
      <c r="Q290">
        <v>4492</v>
      </c>
      <c r="R290">
        <v>61809.919999999998</v>
      </c>
      <c r="S290">
        <v>86</v>
      </c>
      <c r="T290" s="63">
        <f t="shared" si="12"/>
        <v>61</v>
      </c>
      <c r="U290" s="63">
        <f t="shared" si="13"/>
        <v>89</v>
      </c>
      <c r="V290" s="64">
        <v>289</v>
      </c>
      <c r="X290" s="18" t="s">
        <v>2201</v>
      </c>
      <c r="Y290" s="37">
        <v>4492</v>
      </c>
      <c r="Z290" s="37">
        <v>61809.919999999998</v>
      </c>
      <c r="AA290" s="37">
        <v>86</v>
      </c>
      <c r="AB290" s="37">
        <f t="shared" si="14"/>
        <v>60</v>
      </c>
      <c r="AC290" s="37">
        <f>_xlfn.RANK.EQ(Z290,Tabela5[Summed income],0)</f>
        <v>89</v>
      </c>
      <c r="AD290" s="37">
        <v>289</v>
      </c>
      <c r="AL290" s="18" t="s">
        <v>1936</v>
      </c>
      <c r="AM290">
        <v>61</v>
      </c>
      <c r="AN290">
        <v>14</v>
      </c>
    </row>
    <row r="291" spans="1:40" x14ac:dyDescent="0.25">
      <c r="A291" s="35" t="s">
        <v>6763</v>
      </c>
      <c r="B291" s="35" t="s">
        <v>7139</v>
      </c>
      <c r="C291" s="35" t="s">
        <v>385</v>
      </c>
      <c r="D291" s="35">
        <v>9.7799999999999994</v>
      </c>
      <c r="E291" s="35" t="s">
        <v>7140</v>
      </c>
      <c r="F291" s="35">
        <v>50</v>
      </c>
      <c r="G291" s="35" t="s">
        <v>7141</v>
      </c>
      <c r="H291" s="35">
        <v>8</v>
      </c>
      <c r="I291" s="35" t="s">
        <v>7142</v>
      </c>
      <c r="J291" s="36" t="s">
        <v>395</v>
      </c>
      <c r="K291" s="34" t="s">
        <v>7209</v>
      </c>
      <c r="L291" s="61">
        <f>Tabela33[[#This Row],[price]]*Tabela33[[#This Row],[sold]]</f>
        <v>78.239999999999995</v>
      </c>
      <c r="M291" s="62">
        <f>VLOOKUP(Tabela33[[#This Row],[brand]],Tabela5[#All],7,FALSE)</f>
        <v>60</v>
      </c>
      <c r="N291" s="62">
        <f>_xlfn.RANK.EQ(Tabela33[[#This Row],[sold]],$H$2:$H$1979)</f>
        <v>1635</v>
      </c>
      <c r="O291" s="62">
        <f>_xlfn.RANK.EQ(L291,Tabela33[income])</f>
        <v>1903</v>
      </c>
      <c r="P291" s="18" t="s">
        <v>780</v>
      </c>
      <c r="Q291">
        <v>17279</v>
      </c>
      <c r="R291">
        <v>493386.60000000003</v>
      </c>
      <c r="S291">
        <v>280</v>
      </c>
      <c r="T291" s="63">
        <f t="shared" si="12"/>
        <v>16</v>
      </c>
      <c r="U291" s="63">
        <f t="shared" si="13"/>
        <v>21</v>
      </c>
      <c r="V291" s="64">
        <v>290</v>
      </c>
      <c r="X291" s="18" t="s">
        <v>780</v>
      </c>
      <c r="Y291" s="37">
        <v>17279</v>
      </c>
      <c r="Z291" s="37">
        <v>493386.60000000003</v>
      </c>
      <c r="AA291" s="37">
        <v>280</v>
      </c>
      <c r="AB291" s="37">
        <f t="shared" si="14"/>
        <v>16</v>
      </c>
      <c r="AC291" s="37">
        <f>_xlfn.RANK.EQ(Z291,Tabela5[Summed income],0)</f>
        <v>21</v>
      </c>
      <c r="AD291" s="37">
        <v>290</v>
      </c>
      <c r="AL291" s="18" t="s">
        <v>4892</v>
      </c>
      <c r="AM291">
        <v>61</v>
      </c>
      <c r="AN291">
        <v>12583</v>
      </c>
    </row>
    <row r="292" spans="1:40" x14ac:dyDescent="0.25">
      <c r="A292" s="32" t="s">
        <v>5537</v>
      </c>
      <c r="B292" s="32" t="s">
        <v>5538</v>
      </c>
      <c r="C292" s="32" t="s">
        <v>55</v>
      </c>
      <c r="D292" s="32">
        <v>13.89</v>
      </c>
      <c r="E292" s="32" t="s">
        <v>1546</v>
      </c>
      <c r="F292" s="32">
        <v>9</v>
      </c>
      <c r="G292" s="32" t="s">
        <v>5539</v>
      </c>
      <c r="H292" s="32">
        <v>48</v>
      </c>
      <c r="I292" s="32" t="s">
        <v>5239</v>
      </c>
      <c r="J292" s="33" t="s">
        <v>177</v>
      </c>
      <c r="K292" s="34" t="s">
        <v>7209</v>
      </c>
      <c r="L292" s="61">
        <f>Tabela33[[#This Row],[price]]*Tabela33[[#This Row],[sold]]</f>
        <v>666.72</v>
      </c>
      <c r="M292" s="62">
        <f>VLOOKUP(Tabela33[[#This Row],[brand]],Tabela5[#All],7,FALSE)</f>
        <v>60</v>
      </c>
      <c r="N292" s="62">
        <f>_xlfn.RANK.EQ(Tabela33[[#This Row],[sold]],$H$2:$H$1979)</f>
        <v>998</v>
      </c>
      <c r="O292" s="62">
        <f>_xlfn.RANK.EQ(L292,Tabela33[income])</f>
        <v>1388</v>
      </c>
      <c r="P292" s="18" t="s">
        <v>6352</v>
      </c>
      <c r="Q292">
        <v>217</v>
      </c>
      <c r="R292">
        <v>7150.1500000000005</v>
      </c>
      <c r="S292">
        <v>10</v>
      </c>
      <c r="T292" s="63">
        <f t="shared" si="12"/>
        <v>182</v>
      </c>
      <c r="U292" s="63">
        <f t="shared" si="13"/>
        <v>180</v>
      </c>
      <c r="V292" s="64">
        <v>291</v>
      </c>
      <c r="X292" s="18" t="s">
        <v>6352</v>
      </c>
      <c r="Y292" s="37">
        <v>217</v>
      </c>
      <c r="Z292" s="37">
        <v>7150.1500000000005</v>
      </c>
      <c r="AA292" s="37">
        <v>10</v>
      </c>
      <c r="AB292" s="37">
        <f t="shared" si="14"/>
        <v>181</v>
      </c>
      <c r="AC292" s="37">
        <f>_xlfn.RANK.EQ(Z292,Tabela5[Summed income],0)</f>
        <v>180</v>
      </c>
      <c r="AD292" s="37">
        <v>291</v>
      </c>
      <c r="AL292" s="18" t="s">
        <v>3208</v>
      </c>
      <c r="AM292">
        <v>61</v>
      </c>
      <c r="AN292">
        <v>360</v>
      </c>
    </row>
    <row r="293" spans="1:40" x14ac:dyDescent="0.25">
      <c r="A293" s="35" t="s">
        <v>6763</v>
      </c>
      <c r="B293" s="35" t="s">
        <v>6764</v>
      </c>
      <c r="C293" s="35" t="s">
        <v>6765</v>
      </c>
      <c r="D293" s="35">
        <v>19.97</v>
      </c>
      <c r="E293" s="35" t="s">
        <v>6766</v>
      </c>
      <c r="F293" s="35">
        <v>4</v>
      </c>
      <c r="G293" s="35" t="s">
        <v>6767</v>
      </c>
      <c r="H293" s="35">
        <v>15</v>
      </c>
      <c r="I293" s="35" t="s">
        <v>6768</v>
      </c>
      <c r="J293" s="36" t="s">
        <v>1289</v>
      </c>
      <c r="K293" s="34" t="s">
        <v>7209</v>
      </c>
      <c r="L293" s="61">
        <f>Tabela33[[#This Row],[price]]*Tabela33[[#This Row],[sold]]</f>
        <v>299.54999999999995</v>
      </c>
      <c r="M293" s="62">
        <f>VLOOKUP(Tabela33[[#This Row],[brand]],Tabela5[#All],7,FALSE)</f>
        <v>60</v>
      </c>
      <c r="N293" s="62">
        <f>_xlfn.RANK.EQ(Tabela33[[#This Row],[sold]],$H$2:$H$1979)</f>
        <v>1444</v>
      </c>
      <c r="O293" s="62">
        <f>_xlfn.RANK.EQ(L293,Tabela33[income])</f>
        <v>1669</v>
      </c>
      <c r="P293" s="18" t="s">
        <v>6934</v>
      </c>
      <c r="Q293">
        <v>504</v>
      </c>
      <c r="R293">
        <v>10710</v>
      </c>
      <c r="S293">
        <v>10</v>
      </c>
      <c r="T293" s="63">
        <f t="shared" si="12"/>
        <v>146</v>
      </c>
      <c r="U293" s="63">
        <f t="shared" si="13"/>
        <v>159</v>
      </c>
      <c r="V293" s="64">
        <v>292</v>
      </c>
      <c r="X293" s="18" t="s">
        <v>6934</v>
      </c>
      <c r="Y293" s="37">
        <v>504</v>
      </c>
      <c r="Z293" s="37">
        <v>10710</v>
      </c>
      <c r="AA293" s="37">
        <v>10</v>
      </c>
      <c r="AB293" s="37">
        <f t="shared" si="14"/>
        <v>145</v>
      </c>
      <c r="AC293" s="37">
        <f>_xlfn.RANK.EQ(Z293,Tabela5[Summed income],0)</f>
        <v>159</v>
      </c>
      <c r="AD293" s="37">
        <v>292</v>
      </c>
      <c r="AL293" s="18" t="s">
        <v>2809</v>
      </c>
      <c r="AM293">
        <v>61</v>
      </c>
      <c r="AN293">
        <v>5</v>
      </c>
    </row>
    <row r="294" spans="1:40" x14ac:dyDescent="0.25">
      <c r="A294" s="32" t="s">
        <v>319</v>
      </c>
      <c r="B294" s="32" t="s">
        <v>5485</v>
      </c>
      <c r="C294" s="32" t="s">
        <v>55</v>
      </c>
      <c r="D294" s="32">
        <v>7.95</v>
      </c>
      <c r="E294" s="32" t="s">
        <v>5486</v>
      </c>
      <c r="F294" s="32">
        <v>5</v>
      </c>
      <c r="G294" s="32" t="s">
        <v>5487</v>
      </c>
      <c r="H294" s="32">
        <v>254</v>
      </c>
      <c r="I294" s="32" t="s">
        <v>5488</v>
      </c>
      <c r="J294" s="33" t="s">
        <v>1549</v>
      </c>
      <c r="K294" s="34" t="s">
        <v>7209</v>
      </c>
      <c r="L294" s="61">
        <f>Tabela33[[#This Row],[price]]*Tabela33[[#This Row],[sold]]</f>
        <v>2019.3</v>
      </c>
      <c r="M294" s="62">
        <f>VLOOKUP(Tabela33[[#This Row],[brand]],Tabela5[#All],7,FALSE)</f>
        <v>61</v>
      </c>
      <c r="N294" s="62">
        <f>_xlfn.RANK.EQ(Tabela33[[#This Row],[sold]],$H$2:$H$1979)</f>
        <v>526</v>
      </c>
      <c r="O294" s="62">
        <f>_xlfn.RANK.EQ(L294,Tabela33[income])</f>
        <v>952</v>
      </c>
      <c r="P294" s="18" t="s">
        <v>102</v>
      </c>
      <c r="Q294">
        <v>834</v>
      </c>
      <c r="R294">
        <v>27780.41</v>
      </c>
      <c r="S294">
        <v>47</v>
      </c>
      <c r="T294" s="63">
        <f t="shared" si="12"/>
        <v>129</v>
      </c>
      <c r="U294" s="63">
        <f t="shared" si="13"/>
        <v>117</v>
      </c>
      <c r="V294" s="64">
        <v>293</v>
      </c>
      <c r="X294" s="18" t="s">
        <v>102</v>
      </c>
      <c r="Y294" s="37">
        <v>834</v>
      </c>
      <c r="Z294" s="37">
        <v>27780.41</v>
      </c>
      <c r="AA294" s="37">
        <v>47</v>
      </c>
      <c r="AB294" s="37">
        <f t="shared" si="14"/>
        <v>128</v>
      </c>
      <c r="AC294" s="37">
        <f>_xlfn.RANK.EQ(Z294,Tabela5[Summed income],0)</f>
        <v>117</v>
      </c>
      <c r="AD294" s="37">
        <v>293</v>
      </c>
      <c r="AL294" s="18" t="s">
        <v>3851</v>
      </c>
      <c r="AM294">
        <v>61</v>
      </c>
    </row>
    <row r="295" spans="1:40" x14ac:dyDescent="0.25">
      <c r="A295" s="27" t="s">
        <v>319</v>
      </c>
      <c r="B295" s="27" t="s">
        <v>2210</v>
      </c>
      <c r="C295" s="27" t="s">
        <v>12</v>
      </c>
      <c r="D295" s="27">
        <v>9.89</v>
      </c>
      <c r="E295" s="27" t="s">
        <v>2211</v>
      </c>
      <c r="F295" s="27">
        <v>4</v>
      </c>
      <c r="G295" s="27" t="s">
        <v>2212</v>
      </c>
      <c r="H295" s="27">
        <v>103</v>
      </c>
      <c r="I295" s="27" t="s">
        <v>2213</v>
      </c>
      <c r="J295" s="28" t="s">
        <v>1549</v>
      </c>
      <c r="K295" s="29" t="s">
        <v>7208</v>
      </c>
      <c r="L295" s="58">
        <f>Tabela33[[#This Row],[price]]*Tabela33[[#This Row],[sold]]</f>
        <v>1018.6700000000001</v>
      </c>
      <c r="M295" s="59">
        <f>VLOOKUP(Tabela33[[#This Row],[brand]],Tabela5[#All],7,FALSE)</f>
        <v>61</v>
      </c>
      <c r="N295" s="59">
        <f>_xlfn.RANK.EQ(Tabela33[[#This Row],[sold]],$H$2:$H$1979)</f>
        <v>778</v>
      </c>
      <c r="O295" s="59">
        <f>_xlfn.RANK.EQ(L295,Tabela33[income])</f>
        <v>1251</v>
      </c>
      <c r="P295" s="18" t="s">
        <v>2715</v>
      </c>
      <c r="Q295">
        <v>22</v>
      </c>
      <c r="R295">
        <v>340.78000000000003</v>
      </c>
      <c r="S295">
        <v>10</v>
      </c>
      <c r="T295" s="63">
        <f t="shared" si="12"/>
        <v>283</v>
      </c>
      <c r="U295" s="63">
        <f t="shared" si="13"/>
        <v>313</v>
      </c>
      <c r="V295" s="64">
        <v>294</v>
      </c>
      <c r="X295" s="18" t="s">
        <v>2715</v>
      </c>
      <c r="Y295" s="37">
        <v>22</v>
      </c>
      <c r="Z295" s="37">
        <v>340.78000000000003</v>
      </c>
      <c r="AA295" s="37">
        <v>10</v>
      </c>
      <c r="AB295" s="37">
        <f t="shared" si="14"/>
        <v>281</v>
      </c>
      <c r="AC295" s="37">
        <f>_xlfn.RANK.EQ(Z295,Tabela5[Summed income],0)</f>
        <v>313</v>
      </c>
      <c r="AD295" s="37">
        <v>294</v>
      </c>
      <c r="AL295" s="18" t="s">
        <v>2006</v>
      </c>
      <c r="AM295">
        <v>61</v>
      </c>
      <c r="AN295">
        <v>1947</v>
      </c>
    </row>
    <row r="296" spans="1:40" x14ac:dyDescent="0.25">
      <c r="A296" s="30" t="s">
        <v>319</v>
      </c>
      <c r="B296" s="30" t="s">
        <v>2980</v>
      </c>
      <c r="C296" s="30" t="s">
        <v>12</v>
      </c>
      <c r="D296" s="30">
        <v>9.89</v>
      </c>
      <c r="E296" s="30" t="s">
        <v>2211</v>
      </c>
      <c r="F296" s="30">
        <v>5</v>
      </c>
      <c r="G296" s="30" t="s">
        <v>2981</v>
      </c>
      <c r="H296" s="30">
        <v>258</v>
      </c>
      <c r="I296" s="30" t="s">
        <v>2982</v>
      </c>
      <c r="J296" s="31" t="s">
        <v>1549</v>
      </c>
      <c r="K296" s="29" t="s">
        <v>7208</v>
      </c>
      <c r="L296" s="58">
        <f>Tabela33[[#This Row],[price]]*Tabela33[[#This Row],[sold]]</f>
        <v>2551.6200000000003</v>
      </c>
      <c r="M296" s="59">
        <f>VLOOKUP(Tabela33[[#This Row],[brand]],Tabela5[#All],7,FALSE)</f>
        <v>61</v>
      </c>
      <c r="N296" s="59">
        <f>_xlfn.RANK.EQ(Tabela33[[#This Row],[sold]],$H$2:$H$1979)</f>
        <v>516</v>
      </c>
      <c r="O296" s="59">
        <f>_xlfn.RANK.EQ(L296,Tabela33[income])</f>
        <v>882</v>
      </c>
      <c r="P296" s="18" t="s">
        <v>6106</v>
      </c>
      <c r="Q296">
        <v>205</v>
      </c>
      <c r="R296">
        <v>1613.92</v>
      </c>
      <c r="S296">
        <v>20</v>
      </c>
      <c r="T296" s="63">
        <f t="shared" si="12"/>
        <v>184</v>
      </c>
      <c r="U296" s="63">
        <f t="shared" si="13"/>
        <v>245</v>
      </c>
      <c r="V296" s="64">
        <v>295</v>
      </c>
      <c r="X296" s="18" t="s">
        <v>6106</v>
      </c>
      <c r="Y296" s="37">
        <v>205</v>
      </c>
      <c r="Z296" s="37">
        <v>1613.92</v>
      </c>
      <c r="AA296" s="37">
        <v>20</v>
      </c>
      <c r="AB296" s="37">
        <f t="shared" si="14"/>
        <v>183</v>
      </c>
      <c r="AC296" s="37">
        <f>_xlfn.RANK.EQ(Z296,Tabela5[Summed income],0)</f>
        <v>245</v>
      </c>
      <c r="AD296" s="37">
        <v>295</v>
      </c>
      <c r="AL296" s="18" t="s">
        <v>6081</v>
      </c>
      <c r="AM296">
        <v>61</v>
      </c>
      <c r="AN296">
        <v>16</v>
      </c>
    </row>
    <row r="297" spans="1:40" x14ac:dyDescent="0.25">
      <c r="A297" s="27" t="s">
        <v>319</v>
      </c>
      <c r="B297" s="27" t="s">
        <v>3755</v>
      </c>
      <c r="C297" s="27" t="s">
        <v>12</v>
      </c>
      <c r="D297" s="27">
        <v>10</v>
      </c>
      <c r="E297" s="27" t="s">
        <v>2956</v>
      </c>
      <c r="F297" s="27">
        <v>10</v>
      </c>
      <c r="G297" s="27" t="s">
        <v>1268</v>
      </c>
      <c r="H297" s="27">
        <v>150</v>
      </c>
      <c r="I297" s="27" t="s">
        <v>3756</v>
      </c>
      <c r="J297" s="28" t="s">
        <v>122</v>
      </c>
      <c r="K297" s="29" t="s">
        <v>7208</v>
      </c>
      <c r="L297" s="58">
        <f>Tabela33[[#This Row],[price]]*Tabela33[[#This Row],[sold]]</f>
        <v>1500</v>
      </c>
      <c r="M297" s="59">
        <f>VLOOKUP(Tabela33[[#This Row],[brand]],Tabela5[#All],7,FALSE)</f>
        <v>61</v>
      </c>
      <c r="N297" s="59">
        <f>_xlfn.RANK.EQ(Tabela33[[#This Row],[sold]],$H$2:$H$1979)</f>
        <v>655</v>
      </c>
      <c r="O297" s="59">
        <f>_xlfn.RANK.EQ(L297,Tabela33[income])</f>
        <v>1075</v>
      </c>
      <c r="P297" s="18" t="s">
        <v>3023</v>
      </c>
      <c r="Q297">
        <v>2</v>
      </c>
      <c r="R297">
        <v>44.9</v>
      </c>
      <c r="S297">
        <v>5</v>
      </c>
      <c r="T297" s="63">
        <f t="shared" si="12"/>
        <v>352</v>
      </c>
      <c r="U297" s="63">
        <f t="shared" si="13"/>
        <v>359</v>
      </c>
      <c r="V297" s="64">
        <v>296</v>
      </c>
      <c r="X297" s="18" t="s">
        <v>3023</v>
      </c>
      <c r="Y297" s="37">
        <v>2</v>
      </c>
      <c r="Z297" s="37">
        <v>44.9</v>
      </c>
      <c r="AA297" s="37">
        <v>5</v>
      </c>
      <c r="AB297" s="37">
        <f t="shared" si="14"/>
        <v>350</v>
      </c>
      <c r="AC297" s="37">
        <f>_xlfn.RANK.EQ(Z297,Tabela5[Summed income],0)</f>
        <v>359</v>
      </c>
      <c r="AD297" s="37">
        <v>296</v>
      </c>
      <c r="AL297" s="18" t="s">
        <v>5900</v>
      </c>
      <c r="AM297">
        <v>61</v>
      </c>
      <c r="AN297">
        <v>16</v>
      </c>
    </row>
    <row r="298" spans="1:40" x14ac:dyDescent="0.25">
      <c r="A298" s="27" t="s">
        <v>319</v>
      </c>
      <c r="B298" s="27" t="s">
        <v>3550</v>
      </c>
      <c r="C298" s="27" t="s">
        <v>12</v>
      </c>
      <c r="D298" s="27">
        <v>11.49</v>
      </c>
      <c r="E298" s="27" t="s">
        <v>3551</v>
      </c>
      <c r="F298" s="27">
        <v>10</v>
      </c>
      <c r="G298" s="27" t="s">
        <v>1677</v>
      </c>
      <c r="H298" s="27">
        <v>20</v>
      </c>
      <c r="I298" s="27" t="s">
        <v>3552</v>
      </c>
      <c r="J298" s="28" t="s">
        <v>3553</v>
      </c>
      <c r="K298" s="29" t="s">
        <v>7208</v>
      </c>
      <c r="L298" s="58">
        <f>Tabela33[[#This Row],[price]]*Tabela33[[#This Row],[sold]]</f>
        <v>229.8</v>
      </c>
      <c r="M298" s="59">
        <f>VLOOKUP(Tabela33[[#This Row],[brand]],Tabela5[#All],7,FALSE)</f>
        <v>61</v>
      </c>
      <c r="N298" s="59">
        <f>_xlfn.RANK.EQ(Tabela33[[#This Row],[sold]],$H$2:$H$1979)</f>
        <v>1337</v>
      </c>
      <c r="O298" s="59">
        <f>_xlfn.RANK.EQ(L298,Tabela33[income])</f>
        <v>1716</v>
      </c>
      <c r="P298" s="18" t="s">
        <v>3710</v>
      </c>
      <c r="Q298">
        <v>11</v>
      </c>
      <c r="R298">
        <v>368.5</v>
      </c>
      <c r="S298">
        <v>10</v>
      </c>
      <c r="T298" s="63">
        <f t="shared" si="12"/>
        <v>312</v>
      </c>
      <c r="U298" s="63">
        <f t="shared" si="13"/>
        <v>310</v>
      </c>
      <c r="V298" s="64">
        <v>297</v>
      </c>
      <c r="X298" s="18" t="s">
        <v>3710</v>
      </c>
      <c r="Y298" s="37">
        <v>11</v>
      </c>
      <c r="Z298" s="37">
        <v>368.5</v>
      </c>
      <c r="AA298" s="37">
        <v>10</v>
      </c>
      <c r="AB298" s="37">
        <f t="shared" si="14"/>
        <v>310</v>
      </c>
      <c r="AC298" s="37">
        <f>_xlfn.RANK.EQ(Z298,Tabela5[Summed income],0)</f>
        <v>310</v>
      </c>
      <c r="AD298" s="37">
        <v>297</v>
      </c>
      <c r="AL298" s="18" t="s">
        <v>6859</v>
      </c>
      <c r="AM298">
        <v>61</v>
      </c>
      <c r="AN298">
        <v>30</v>
      </c>
    </row>
    <row r="299" spans="1:40" x14ac:dyDescent="0.25">
      <c r="A299" s="30" t="s">
        <v>319</v>
      </c>
      <c r="B299" s="30" t="s">
        <v>3851</v>
      </c>
      <c r="C299" s="30" t="s">
        <v>12</v>
      </c>
      <c r="D299" s="30">
        <v>13</v>
      </c>
      <c r="E299" s="30" t="s">
        <v>99</v>
      </c>
      <c r="F299" s="30"/>
      <c r="G299" s="30" t="s">
        <v>39</v>
      </c>
      <c r="H299" s="30"/>
      <c r="I299" s="30" t="s">
        <v>39</v>
      </c>
      <c r="J299" s="31" t="s">
        <v>3852</v>
      </c>
      <c r="K299" s="29" t="s">
        <v>7208</v>
      </c>
      <c r="L299" s="58">
        <f>Tabela33[[#This Row],[price]]*Tabela33[[#This Row],[sold]]</f>
        <v>0</v>
      </c>
      <c r="M299" s="59">
        <f>VLOOKUP(Tabela33[[#This Row],[brand]],Tabela5[#All],7,FALSE)</f>
        <v>61</v>
      </c>
      <c r="N299" s="59" t="e">
        <f>_xlfn.RANK.EQ(Tabela33[[#This Row],[sold]],$H$2:$H$1979)</f>
        <v>#N/A</v>
      </c>
      <c r="O299" s="59">
        <f>_xlfn.RANK.EQ(L299,Tabela33[income])</f>
        <v>1979</v>
      </c>
      <c r="P299" s="18" t="s">
        <v>3002</v>
      </c>
      <c r="Q299">
        <v>35</v>
      </c>
      <c r="R299">
        <v>1749.65</v>
      </c>
      <c r="T299" s="63">
        <f t="shared" si="12"/>
        <v>261</v>
      </c>
      <c r="U299" s="63">
        <f t="shared" si="13"/>
        <v>238</v>
      </c>
      <c r="V299" s="64">
        <v>298</v>
      </c>
      <c r="X299" s="18" t="s">
        <v>3002</v>
      </c>
      <c r="Y299" s="37">
        <v>35</v>
      </c>
      <c r="Z299" s="37">
        <v>1749.65</v>
      </c>
      <c r="AA299" s="37"/>
      <c r="AB299" s="37">
        <f t="shared" si="14"/>
        <v>259</v>
      </c>
      <c r="AC299" s="37">
        <f>_xlfn.RANK.EQ(Z299,Tabela5[Summed income],0)</f>
        <v>238</v>
      </c>
      <c r="AD299" s="37">
        <v>298</v>
      </c>
      <c r="AL299" s="18" t="s">
        <v>4966</v>
      </c>
      <c r="AM299">
        <v>61</v>
      </c>
      <c r="AN299">
        <v>36</v>
      </c>
    </row>
    <row r="300" spans="1:40" x14ac:dyDescent="0.25">
      <c r="A300" s="30" t="s">
        <v>3207</v>
      </c>
      <c r="B300" s="30" t="s">
        <v>3208</v>
      </c>
      <c r="C300" s="30" t="s">
        <v>12</v>
      </c>
      <c r="D300" s="30">
        <v>17.89</v>
      </c>
      <c r="E300" s="30" t="s">
        <v>3209</v>
      </c>
      <c r="F300" s="30">
        <v>10</v>
      </c>
      <c r="G300" s="30" t="s">
        <v>3210</v>
      </c>
      <c r="H300" s="30">
        <v>360</v>
      </c>
      <c r="I300" s="30" t="s">
        <v>3211</v>
      </c>
      <c r="J300" s="31" t="s">
        <v>1307</v>
      </c>
      <c r="K300" s="29" t="s">
        <v>7208</v>
      </c>
      <c r="L300" s="58">
        <f>Tabela33[[#This Row],[price]]*Tabela33[[#This Row],[sold]]</f>
        <v>6440.4000000000005</v>
      </c>
      <c r="M300" s="59">
        <f>VLOOKUP(Tabela33[[#This Row],[brand]],Tabela5[#All],7,FALSE)</f>
        <v>61</v>
      </c>
      <c r="N300" s="59">
        <f>_xlfn.RANK.EQ(Tabela33[[#This Row],[sold]],$H$2:$H$1979)</f>
        <v>435</v>
      </c>
      <c r="O300" s="59">
        <f>_xlfn.RANK.EQ(L300,Tabela33[income])</f>
        <v>615</v>
      </c>
      <c r="P300" s="18" t="s">
        <v>6024</v>
      </c>
      <c r="Q300">
        <v>174</v>
      </c>
      <c r="R300">
        <v>7271.46</v>
      </c>
      <c r="S300">
        <v>2</v>
      </c>
      <c r="T300" s="63">
        <f t="shared" si="12"/>
        <v>192</v>
      </c>
      <c r="U300" s="63">
        <f t="shared" si="13"/>
        <v>178</v>
      </c>
      <c r="V300" s="64">
        <v>299</v>
      </c>
      <c r="X300" s="18" t="s">
        <v>6024</v>
      </c>
      <c r="Y300" s="37">
        <v>174</v>
      </c>
      <c r="Z300" s="37">
        <v>7271.46</v>
      </c>
      <c r="AA300" s="37">
        <v>2</v>
      </c>
      <c r="AB300" s="37">
        <f t="shared" si="14"/>
        <v>191</v>
      </c>
      <c r="AC300" s="37">
        <f>_xlfn.RANK.EQ(Z300,Tabela5[Summed income],0)</f>
        <v>178</v>
      </c>
      <c r="AD300" s="37">
        <v>299</v>
      </c>
      <c r="AL300" s="18" t="s">
        <v>3550</v>
      </c>
      <c r="AM300">
        <v>61</v>
      </c>
      <c r="AN300">
        <v>20</v>
      </c>
    </row>
    <row r="301" spans="1:40" x14ac:dyDescent="0.25">
      <c r="A301" s="30" t="s">
        <v>319</v>
      </c>
      <c r="B301" s="30" t="s">
        <v>2809</v>
      </c>
      <c r="C301" s="30" t="s">
        <v>12</v>
      </c>
      <c r="D301" s="30">
        <v>26</v>
      </c>
      <c r="E301" s="30" t="s">
        <v>2052</v>
      </c>
      <c r="F301" s="30">
        <v>5</v>
      </c>
      <c r="G301" s="30" t="s">
        <v>1517</v>
      </c>
      <c r="H301" s="30">
        <v>5</v>
      </c>
      <c r="I301" s="30" t="s">
        <v>2810</v>
      </c>
      <c r="J301" s="31" t="s">
        <v>458</v>
      </c>
      <c r="K301" s="29" t="s">
        <v>7208</v>
      </c>
      <c r="L301" s="58">
        <f>Tabela33[[#This Row],[price]]*Tabela33[[#This Row],[sold]]</f>
        <v>130</v>
      </c>
      <c r="M301" s="59">
        <f>VLOOKUP(Tabela33[[#This Row],[brand]],Tabela5[#All],7,FALSE)</f>
        <v>61</v>
      </c>
      <c r="N301" s="59">
        <f>_xlfn.RANK.EQ(Tabela33[[#This Row],[sold]],$H$2:$H$1979)</f>
        <v>1749</v>
      </c>
      <c r="O301" s="59">
        <f>_xlfn.RANK.EQ(L301,Tabela33[income])</f>
        <v>1841</v>
      </c>
      <c r="P301" s="18" t="s">
        <v>4081</v>
      </c>
      <c r="Q301">
        <v>6421</v>
      </c>
      <c r="R301">
        <v>213418.07999999996</v>
      </c>
      <c r="S301">
        <v>824</v>
      </c>
      <c r="T301" s="63">
        <f t="shared" si="12"/>
        <v>48</v>
      </c>
      <c r="U301" s="63">
        <f t="shared" si="13"/>
        <v>41</v>
      </c>
      <c r="V301" s="64">
        <v>300</v>
      </c>
      <c r="X301" s="18" t="s">
        <v>4081</v>
      </c>
      <c r="Y301" s="37">
        <v>6421</v>
      </c>
      <c r="Z301" s="37">
        <v>213418.07999999996</v>
      </c>
      <c r="AA301" s="37">
        <v>824</v>
      </c>
      <c r="AB301" s="37">
        <f t="shared" si="14"/>
        <v>47</v>
      </c>
      <c r="AC301" s="37">
        <f>_xlfn.RANK.EQ(Z301,Tabela5[Summed income],0)</f>
        <v>41</v>
      </c>
      <c r="AD301" s="37">
        <v>300</v>
      </c>
      <c r="AL301" s="18" t="s">
        <v>3755</v>
      </c>
      <c r="AM301">
        <v>61</v>
      </c>
      <c r="AN301">
        <v>150</v>
      </c>
    </row>
    <row r="302" spans="1:40" x14ac:dyDescent="0.25">
      <c r="A302" s="27" t="s">
        <v>319</v>
      </c>
      <c r="B302" s="27" t="s">
        <v>2247</v>
      </c>
      <c r="C302" s="27" t="s">
        <v>2248</v>
      </c>
      <c r="D302" s="27">
        <v>27.99</v>
      </c>
      <c r="E302" s="27" t="s">
        <v>2249</v>
      </c>
      <c r="F302" s="27">
        <v>10</v>
      </c>
      <c r="G302" s="27" t="s">
        <v>1092</v>
      </c>
      <c r="H302" s="27">
        <v>21</v>
      </c>
      <c r="I302" s="27" t="s">
        <v>2250</v>
      </c>
      <c r="J302" s="28" t="s">
        <v>967</v>
      </c>
      <c r="K302" s="29" t="s">
        <v>7208</v>
      </c>
      <c r="L302" s="58">
        <f>Tabela33[[#This Row],[price]]*Tabela33[[#This Row],[sold]]</f>
        <v>587.79</v>
      </c>
      <c r="M302" s="59">
        <f>VLOOKUP(Tabela33[[#This Row],[brand]],Tabela5[#All],7,FALSE)</f>
        <v>61</v>
      </c>
      <c r="N302" s="59">
        <f>_xlfn.RANK.EQ(Tabela33[[#This Row],[sold]],$H$2:$H$1979)</f>
        <v>1320</v>
      </c>
      <c r="O302" s="59">
        <f>_xlfn.RANK.EQ(L302,Tabela33[income])</f>
        <v>1443</v>
      </c>
      <c r="P302" s="18" t="s">
        <v>23</v>
      </c>
      <c r="Q302">
        <v>5155</v>
      </c>
      <c r="R302">
        <v>445339.05000000005</v>
      </c>
      <c r="S302">
        <v>134</v>
      </c>
      <c r="T302" s="63">
        <f t="shared" si="12"/>
        <v>55</v>
      </c>
      <c r="U302" s="63">
        <f t="shared" si="13"/>
        <v>24</v>
      </c>
      <c r="V302" s="64">
        <v>301</v>
      </c>
      <c r="X302" s="18" t="s">
        <v>23</v>
      </c>
      <c r="Y302" s="37">
        <v>5155</v>
      </c>
      <c r="Z302" s="37">
        <v>445339.05</v>
      </c>
      <c r="AA302" s="37">
        <v>134</v>
      </c>
      <c r="AB302" s="37">
        <f t="shared" si="14"/>
        <v>54</v>
      </c>
      <c r="AC302" s="37">
        <f>_xlfn.RANK.EQ(Z302,Tabela5[Summed income],0)</f>
        <v>24</v>
      </c>
      <c r="AD302" s="37">
        <v>301</v>
      </c>
      <c r="AL302" s="18" t="s">
        <v>1157</v>
      </c>
      <c r="AM302">
        <v>61</v>
      </c>
      <c r="AN302">
        <v>10</v>
      </c>
    </row>
    <row r="303" spans="1:40" x14ac:dyDescent="0.25">
      <c r="A303" s="27" t="s">
        <v>319</v>
      </c>
      <c r="B303" s="27" t="s">
        <v>320</v>
      </c>
      <c r="C303" s="27" t="s">
        <v>12</v>
      </c>
      <c r="D303" s="27">
        <v>27.99</v>
      </c>
      <c r="E303" s="27" t="s">
        <v>321</v>
      </c>
      <c r="F303" s="27">
        <v>10</v>
      </c>
      <c r="G303" s="27" t="s">
        <v>294</v>
      </c>
      <c r="H303" s="27">
        <v>87</v>
      </c>
      <c r="I303" s="27" t="s">
        <v>322</v>
      </c>
      <c r="J303" s="28" t="s">
        <v>46</v>
      </c>
      <c r="K303" s="29" t="s">
        <v>7208</v>
      </c>
      <c r="L303" s="58">
        <f>Tabela33[[#This Row],[price]]*Tabela33[[#This Row],[sold]]</f>
        <v>2435.1299999999997</v>
      </c>
      <c r="M303" s="59">
        <f>VLOOKUP(Tabela33[[#This Row],[brand]],Tabela5[#All],7,FALSE)</f>
        <v>61</v>
      </c>
      <c r="N303" s="59">
        <f>_xlfn.RANK.EQ(Tabela33[[#This Row],[sold]],$H$2:$H$1979)</f>
        <v>817</v>
      </c>
      <c r="O303" s="59">
        <f>_xlfn.RANK.EQ(L303,Tabela33[income])</f>
        <v>899</v>
      </c>
      <c r="P303" s="18" t="s">
        <v>3119</v>
      </c>
      <c r="Q303">
        <v>33</v>
      </c>
      <c r="R303">
        <v>1613.7</v>
      </c>
      <c r="S303">
        <v>10</v>
      </c>
      <c r="T303" s="63">
        <f t="shared" si="12"/>
        <v>264</v>
      </c>
      <c r="U303" s="63">
        <f t="shared" si="13"/>
        <v>246</v>
      </c>
      <c r="V303" s="64">
        <v>302</v>
      </c>
      <c r="X303" s="18" t="s">
        <v>3119</v>
      </c>
      <c r="Y303" s="37">
        <v>33</v>
      </c>
      <c r="Z303" s="37">
        <v>1613.7</v>
      </c>
      <c r="AA303" s="37">
        <v>10</v>
      </c>
      <c r="AB303" s="37">
        <f t="shared" si="14"/>
        <v>262</v>
      </c>
      <c r="AC303" s="37">
        <f>_xlfn.RANK.EQ(Z303,Tabela5[Summed income],0)</f>
        <v>246</v>
      </c>
      <c r="AD303" s="37">
        <v>302</v>
      </c>
      <c r="AL303" s="18" t="s">
        <v>6245</v>
      </c>
      <c r="AM303">
        <v>61</v>
      </c>
      <c r="AN303">
        <v>7</v>
      </c>
    </row>
    <row r="304" spans="1:40" x14ac:dyDescent="0.25">
      <c r="A304" s="32" t="s">
        <v>319</v>
      </c>
      <c r="B304" s="32" t="s">
        <v>4892</v>
      </c>
      <c r="C304" s="32" t="s">
        <v>55</v>
      </c>
      <c r="D304" s="32">
        <v>28.25</v>
      </c>
      <c r="E304" s="32" t="s">
        <v>4893</v>
      </c>
      <c r="F304" s="32">
        <v>10</v>
      </c>
      <c r="G304" s="32" t="s">
        <v>4894</v>
      </c>
      <c r="H304" s="32">
        <v>12583</v>
      </c>
      <c r="I304" s="32" t="s">
        <v>4895</v>
      </c>
      <c r="J304" s="33" t="s">
        <v>177</v>
      </c>
      <c r="K304" s="34" t="s">
        <v>7209</v>
      </c>
      <c r="L304" s="61">
        <f>Tabela33[[#This Row],[price]]*Tabela33[[#This Row],[sold]]</f>
        <v>355469.75</v>
      </c>
      <c r="M304" s="62">
        <f>VLOOKUP(Tabela33[[#This Row],[brand]],Tabela5[#All],7,FALSE)</f>
        <v>61</v>
      </c>
      <c r="N304" s="62">
        <f>_xlfn.RANK.EQ(Tabela33[[#This Row],[sold]],$H$2:$H$1979)</f>
        <v>14</v>
      </c>
      <c r="O304" s="62">
        <f>_xlfn.RANK.EQ(L304,Tabela33[income])</f>
        <v>14</v>
      </c>
      <c r="P304" s="18" t="s">
        <v>2512</v>
      </c>
      <c r="Q304">
        <v>1454</v>
      </c>
      <c r="R304">
        <v>21722.76</v>
      </c>
      <c r="S304">
        <v>3</v>
      </c>
      <c r="T304" s="63">
        <f t="shared" si="12"/>
        <v>106</v>
      </c>
      <c r="U304" s="63">
        <f t="shared" si="13"/>
        <v>125</v>
      </c>
      <c r="V304" s="64">
        <v>303</v>
      </c>
      <c r="X304" s="18" t="s">
        <v>2512</v>
      </c>
      <c r="Y304" s="37">
        <v>1454</v>
      </c>
      <c r="Z304" s="37">
        <v>21722.76</v>
      </c>
      <c r="AA304" s="37">
        <v>3</v>
      </c>
      <c r="AB304" s="37">
        <f t="shared" si="14"/>
        <v>105</v>
      </c>
      <c r="AC304" s="37">
        <f>_xlfn.RANK.EQ(Z304,Tabela5[Summed income],0)</f>
        <v>125</v>
      </c>
      <c r="AD304" s="37">
        <v>303</v>
      </c>
      <c r="AL304" s="18" t="s">
        <v>632</v>
      </c>
      <c r="AM304">
        <v>61</v>
      </c>
      <c r="AN304">
        <v>6946</v>
      </c>
    </row>
    <row r="305" spans="1:40" x14ac:dyDescent="0.25">
      <c r="A305" s="32" t="s">
        <v>319</v>
      </c>
      <c r="B305" s="32" t="s">
        <v>6245</v>
      </c>
      <c r="C305" s="32" t="s">
        <v>55</v>
      </c>
      <c r="D305" s="32">
        <v>28.99</v>
      </c>
      <c r="E305" s="32" t="s">
        <v>893</v>
      </c>
      <c r="F305" s="32">
        <v>10</v>
      </c>
      <c r="G305" s="32" t="s">
        <v>965</v>
      </c>
      <c r="H305" s="32">
        <v>7</v>
      </c>
      <c r="I305" s="32" t="s">
        <v>6246</v>
      </c>
      <c r="J305" s="33" t="s">
        <v>524</v>
      </c>
      <c r="K305" s="34" t="s">
        <v>7209</v>
      </c>
      <c r="L305" s="61">
        <f>Tabela33[[#This Row],[price]]*Tabela33[[#This Row],[sold]]</f>
        <v>202.92999999999998</v>
      </c>
      <c r="M305" s="62">
        <f>VLOOKUP(Tabela33[[#This Row],[brand]],Tabela5[#All],7,FALSE)</f>
        <v>61</v>
      </c>
      <c r="N305" s="62">
        <f>_xlfn.RANK.EQ(Tabela33[[#This Row],[sold]],$H$2:$H$1979)</f>
        <v>1677</v>
      </c>
      <c r="O305" s="62">
        <f>_xlfn.RANK.EQ(L305,Tabela33[income])</f>
        <v>1748</v>
      </c>
      <c r="P305" s="18" t="s">
        <v>2176</v>
      </c>
      <c r="Q305">
        <v>271</v>
      </c>
      <c r="R305">
        <v>13550</v>
      </c>
      <c r="S305">
        <v>8</v>
      </c>
      <c r="T305" s="63">
        <f t="shared" si="12"/>
        <v>175</v>
      </c>
      <c r="U305" s="63">
        <f t="shared" si="13"/>
        <v>150</v>
      </c>
      <c r="V305" s="64">
        <v>304</v>
      </c>
      <c r="X305" s="18" t="s">
        <v>2176</v>
      </c>
      <c r="Y305" s="37">
        <v>271</v>
      </c>
      <c r="Z305" s="37">
        <v>13550</v>
      </c>
      <c r="AA305" s="37">
        <v>8</v>
      </c>
      <c r="AB305" s="37">
        <f t="shared" si="14"/>
        <v>174</v>
      </c>
      <c r="AC305" s="37">
        <f>_xlfn.RANK.EQ(Z305,Tabela5[Summed income],0)</f>
        <v>150</v>
      </c>
      <c r="AD305" s="37">
        <v>304</v>
      </c>
      <c r="AL305" s="18" t="s">
        <v>745</v>
      </c>
      <c r="AM305">
        <v>61</v>
      </c>
      <c r="AN305">
        <v>5761</v>
      </c>
    </row>
    <row r="306" spans="1:40" x14ac:dyDescent="0.25">
      <c r="A306" s="35" t="s">
        <v>319</v>
      </c>
      <c r="B306" s="35" t="s">
        <v>5900</v>
      </c>
      <c r="C306" s="35" t="s">
        <v>55</v>
      </c>
      <c r="D306" s="35">
        <v>30.95</v>
      </c>
      <c r="E306" s="35" t="s">
        <v>531</v>
      </c>
      <c r="F306" s="35">
        <v>10</v>
      </c>
      <c r="G306" s="35" t="s">
        <v>1358</v>
      </c>
      <c r="H306" s="35">
        <v>16</v>
      </c>
      <c r="I306" s="35" t="s">
        <v>5901</v>
      </c>
      <c r="J306" s="36" t="s">
        <v>225</v>
      </c>
      <c r="K306" s="34" t="s">
        <v>7209</v>
      </c>
      <c r="L306" s="61">
        <f>Tabela33[[#This Row],[price]]*Tabela33[[#This Row],[sold]]</f>
        <v>495.2</v>
      </c>
      <c r="M306" s="62">
        <f>VLOOKUP(Tabela33[[#This Row],[brand]],Tabela5[#All],7,FALSE)</f>
        <v>61</v>
      </c>
      <c r="N306" s="62">
        <f>_xlfn.RANK.EQ(Tabela33[[#This Row],[sold]],$H$2:$H$1979)</f>
        <v>1422</v>
      </c>
      <c r="O306" s="62">
        <f>_xlfn.RANK.EQ(L306,Tabela33[income])</f>
        <v>1506</v>
      </c>
      <c r="P306" s="18" t="s">
        <v>123</v>
      </c>
      <c r="Q306">
        <v>218</v>
      </c>
      <c r="R306">
        <v>5886</v>
      </c>
      <c r="S306">
        <v>10</v>
      </c>
      <c r="T306" s="63">
        <f t="shared" si="12"/>
        <v>181</v>
      </c>
      <c r="U306" s="63">
        <f t="shared" si="13"/>
        <v>191</v>
      </c>
      <c r="V306" s="64">
        <v>305</v>
      </c>
      <c r="X306" s="18" t="s">
        <v>123</v>
      </c>
      <c r="Y306" s="37">
        <v>218</v>
      </c>
      <c r="Z306" s="37">
        <v>5886</v>
      </c>
      <c r="AA306" s="37">
        <v>10</v>
      </c>
      <c r="AB306" s="37">
        <f t="shared" si="14"/>
        <v>180</v>
      </c>
      <c r="AC306" s="37">
        <f>_xlfn.RANK.EQ(Z306,Tabela5[Summed income],0)</f>
        <v>191</v>
      </c>
      <c r="AD306" s="37">
        <v>305</v>
      </c>
      <c r="AL306" s="18" t="s">
        <v>5485</v>
      </c>
      <c r="AM306">
        <v>61</v>
      </c>
      <c r="AN306">
        <v>254</v>
      </c>
    </row>
    <row r="307" spans="1:40" x14ac:dyDescent="0.25">
      <c r="A307" s="32" t="s">
        <v>319</v>
      </c>
      <c r="B307" s="32" t="s">
        <v>4966</v>
      </c>
      <c r="C307" s="32" t="s">
        <v>55</v>
      </c>
      <c r="D307" s="32">
        <v>30.95</v>
      </c>
      <c r="E307" s="32" t="s">
        <v>531</v>
      </c>
      <c r="F307" s="32">
        <v>6</v>
      </c>
      <c r="G307" s="32" t="s">
        <v>1775</v>
      </c>
      <c r="H307" s="32">
        <v>36</v>
      </c>
      <c r="I307" s="32" t="s">
        <v>4967</v>
      </c>
      <c r="J307" s="33" t="s">
        <v>499</v>
      </c>
      <c r="K307" s="34" t="s">
        <v>7209</v>
      </c>
      <c r="L307" s="61">
        <f>Tabela33[[#This Row],[price]]*Tabela33[[#This Row],[sold]]</f>
        <v>1114.2</v>
      </c>
      <c r="M307" s="62">
        <f>VLOOKUP(Tabela33[[#This Row],[brand]],Tabela5[#All],7,FALSE)</f>
        <v>61</v>
      </c>
      <c r="N307" s="62">
        <f>_xlfn.RANK.EQ(Tabela33[[#This Row],[sold]],$H$2:$H$1979)</f>
        <v>1113</v>
      </c>
      <c r="O307" s="62">
        <f>_xlfn.RANK.EQ(L307,Tabela33[income])</f>
        <v>1213</v>
      </c>
      <c r="P307" s="18" t="s">
        <v>1190</v>
      </c>
      <c r="Q307">
        <v>20849</v>
      </c>
      <c r="R307">
        <v>938143.86</v>
      </c>
      <c r="S307">
        <v>1705</v>
      </c>
      <c r="T307" s="63">
        <f t="shared" si="12"/>
        <v>11</v>
      </c>
      <c r="U307" s="63">
        <f t="shared" si="13"/>
        <v>10</v>
      </c>
      <c r="V307" s="64">
        <v>306</v>
      </c>
      <c r="X307" s="18" t="s">
        <v>1190</v>
      </c>
      <c r="Y307" s="37">
        <v>20849</v>
      </c>
      <c r="Z307" s="37">
        <v>938143.85999999987</v>
      </c>
      <c r="AA307" s="37">
        <v>1705</v>
      </c>
      <c r="AB307" s="37">
        <f t="shared" si="14"/>
        <v>11</v>
      </c>
      <c r="AC307" s="37">
        <f>_xlfn.RANK.EQ(Z307,Tabela5[Summed income],0)</f>
        <v>10</v>
      </c>
      <c r="AD307" s="37">
        <v>306</v>
      </c>
      <c r="AL307" s="18" t="s">
        <v>1063</v>
      </c>
      <c r="AM307">
        <v>61</v>
      </c>
      <c r="AN307">
        <v>2590</v>
      </c>
    </row>
    <row r="308" spans="1:40" x14ac:dyDescent="0.25">
      <c r="A308" s="35" t="s">
        <v>319</v>
      </c>
      <c r="B308" s="35" t="s">
        <v>5906</v>
      </c>
      <c r="C308" s="35" t="s">
        <v>55</v>
      </c>
      <c r="D308" s="35">
        <v>32.979999999999997</v>
      </c>
      <c r="E308" s="35" t="s">
        <v>5087</v>
      </c>
      <c r="F308" s="35">
        <v>10</v>
      </c>
      <c r="G308" s="35" t="s">
        <v>5907</v>
      </c>
      <c r="H308" s="35">
        <v>6188</v>
      </c>
      <c r="I308" s="35" t="s">
        <v>5908</v>
      </c>
      <c r="J308" s="36" t="s">
        <v>177</v>
      </c>
      <c r="K308" s="34" t="s">
        <v>7209</v>
      </c>
      <c r="L308" s="61">
        <f>Tabela33[[#This Row],[price]]*Tabela33[[#This Row],[sold]]</f>
        <v>204080.24</v>
      </c>
      <c r="M308" s="62">
        <f>VLOOKUP(Tabela33[[#This Row],[brand]],Tabela5[#All],7,FALSE)</f>
        <v>61</v>
      </c>
      <c r="N308" s="62">
        <f>_xlfn.RANK.EQ(Tabela33[[#This Row],[sold]],$H$2:$H$1979)</f>
        <v>35</v>
      </c>
      <c r="O308" s="62">
        <f>_xlfn.RANK.EQ(L308,Tabela33[income])</f>
        <v>36</v>
      </c>
      <c r="P308" s="18" t="s">
        <v>3687</v>
      </c>
      <c r="Q308">
        <v>507</v>
      </c>
      <c r="R308">
        <v>24260.070000000003</v>
      </c>
      <c r="S308">
        <v>67</v>
      </c>
      <c r="T308" s="63">
        <f t="shared" si="12"/>
        <v>144</v>
      </c>
      <c r="U308" s="63">
        <f t="shared" si="13"/>
        <v>121</v>
      </c>
      <c r="V308" s="64">
        <v>307</v>
      </c>
      <c r="X308" s="18" t="s">
        <v>3687</v>
      </c>
      <c r="Y308" s="37">
        <v>507</v>
      </c>
      <c r="Z308" s="37">
        <v>24260.07</v>
      </c>
      <c r="AA308" s="37">
        <v>67</v>
      </c>
      <c r="AB308" s="37">
        <f t="shared" si="14"/>
        <v>143</v>
      </c>
      <c r="AC308" s="37">
        <f>_xlfn.RANK.EQ(Z308,Tabela5[Summed income],0)</f>
        <v>121</v>
      </c>
      <c r="AD308" s="37">
        <v>307</v>
      </c>
      <c r="AL308" s="18" t="s">
        <v>6012</v>
      </c>
      <c r="AM308">
        <v>61</v>
      </c>
      <c r="AN308">
        <v>3</v>
      </c>
    </row>
    <row r="309" spans="1:40" x14ac:dyDescent="0.25">
      <c r="A309" s="32" t="s">
        <v>319</v>
      </c>
      <c r="B309" s="32" t="s">
        <v>6012</v>
      </c>
      <c r="C309" s="32" t="s">
        <v>55</v>
      </c>
      <c r="D309" s="32">
        <v>32.99</v>
      </c>
      <c r="E309" s="32" t="s">
        <v>3306</v>
      </c>
      <c r="F309" s="32">
        <v>2</v>
      </c>
      <c r="G309" s="32" t="s">
        <v>737</v>
      </c>
      <c r="H309" s="32">
        <v>3</v>
      </c>
      <c r="I309" s="32" t="s">
        <v>6013</v>
      </c>
      <c r="J309" s="33" t="s">
        <v>70</v>
      </c>
      <c r="K309" s="34" t="s">
        <v>7209</v>
      </c>
      <c r="L309" s="61">
        <f>Tabela33[[#This Row],[price]]*Tabela33[[#This Row],[sold]]</f>
        <v>98.97</v>
      </c>
      <c r="M309" s="62">
        <f>VLOOKUP(Tabela33[[#This Row],[brand]],Tabela5[#All],7,FALSE)</f>
        <v>61</v>
      </c>
      <c r="N309" s="62">
        <f>_xlfn.RANK.EQ(Tabela33[[#This Row],[sold]],$H$2:$H$1979)</f>
        <v>1845</v>
      </c>
      <c r="O309" s="62">
        <f>_xlfn.RANK.EQ(L309,Tabela33[income])</f>
        <v>1875</v>
      </c>
      <c r="P309" s="18" t="s">
        <v>6111</v>
      </c>
      <c r="Q309">
        <v>4</v>
      </c>
      <c r="R309">
        <v>123.8</v>
      </c>
      <c r="S309">
        <v>13</v>
      </c>
      <c r="T309" s="63">
        <f t="shared" si="12"/>
        <v>336</v>
      </c>
      <c r="U309" s="63">
        <f t="shared" si="13"/>
        <v>343</v>
      </c>
      <c r="V309" s="64">
        <v>308</v>
      </c>
      <c r="X309" s="18" t="s">
        <v>6111</v>
      </c>
      <c r="Y309" s="37">
        <v>4</v>
      </c>
      <c r="Z309" s="37">
        <v>123.8</v>
      </c>
      <c r="AA309" s="37">
        <v>13</v>
      </c>
      <c r="AB309" s="37">
        <f t="shared" si="14"/>
        <v>334</v>
      </c>
      <c r="AC309" s="37">
        <f>_xlfn.RANK.EQ(Z309,Tabela5[Summed income],0)</f>
        <v>343</v>
      </c>
      <c r="AD309" s="37">
        <v>308</v>
      </c>
      <c r="AL309" s="18" t="s">
        <v>963</v>
      </c>
      <c r="AM309">
        <v>61</v>
      </c>
      <c r="AN309">
        <v>7</v>
      </c>
    </row>
    <row r="310" spans="1:40" x14ac:dyDescent="0.25">
      <c r="A310" s="35" t="s">
        <v>319</v>
      </c>
      <c r="B310" s="35" t="s">
        <v>6132</v>
      </c>
      <c r="C310" s="35" t="s">
        <v>55</v>
      </c>
      <c r="D310" s="35">
        <v>32.99</v>
      </c>
      <c r="E310" s="35" t="s">
        <v>1053</v>
      </c>
      <c r="F310" s="35">
        <v>6</v>
      </c>
      <c r="G310" s="35" t="s">
        <v>5791</v>
      </c>
      <c r="H310" s="35">
        <v>59</v>
      </c>
      <c r="I310" s="35" t="s">
        <v>6133</v>
      </c>
      <c r="J310" s="36" t="s">
        <v>59</v>
      </c>
      <c r="K310" s="34" t="s">
        <v>7209</v>
      </c>
      <c r="L310" s="61">
        <f>Tabela33[[#This Row],[price]]*Tabela33[[#This Row],[sold]]</f>
        <v>1946.41</v>
      </c>
      <c r="M310" s="62">
        <f>VLOOKUP(Tabela33[[#This Row],[brand]],Tabela5[#All],7,FALSE)</f>
        <v>61</v>
      </c>
      <c r="N310" s="62">
        <f>_xlfn.RANK.EQ(Tabela33[[#This Row],[sold]],$H$2:$H$1979)</f>
        <v>939</v>
      </c>
      <c r="O310" s="62">
        <f>_xlfn.RANK.EQ(L310,Tabela33[income])</f>
        <v>966</v>
      </c>
      <c r="P310" s="18" t="s">
        <v>2064</v>
      </c>
      <c r="Q310">
        <v>131</v>
      </c>
      <c r="R310">
        <v>1046.69</v>
      </c>
      <c r="S310">
        <v>8</v>
      </c>
      <c r="T310" s="63">
        <f t="shared" si="12"/>
        <v>207</v>
      </c>
      <c r="U310" s="63">
        <f t="shared" si="13"/>
        <v>269</v>
      </c>
      <c r="V310" s="64">
        <v>309</v>
      </c>
      <c r="X310" s="18" t="s">
        <v>2064</v>
      </c>
      <c r="Y310" s="37">
        <v>131</v>
      </c>
      <c r="Z310" s="37">
        <v>1046.69</v>
      </c>
      <c r="AA310" s="37">
        <v>8</v>
      </c>
      <c r="AB310" s="37">
        <f t="shared" si="14"/>
        <v>206</v>
      </c>
      <c r="AC310" s="37">
        <f>_xlfn.RANK.EQ(Z310,Tabela5[Summed income],0)</f>
        <v>269</v>
      </c>
      <c r="AD310" s="37">
        <v>309</v>
      </c>
      <c r="AL310" s="18" t="s">
        <v>5415</v>
      </c>
      <c r="AM310">
        <v>61</v>
      </c>
      <c r="AN310">
        <v>39</v>
      </c>
    </row>
    <row r="311" spans="1:40" x14ac:dyDescent="0.25">
      <c r="A311" s="30" t="s">
        <v>319</v>
      </c>
      <c r="B311" s="30" t="s">
        <v>745</v>
      </c>
      <c r="C311" s="30" t="s">
        <v>12</v>
      </c>
      <c r="D311" s="30">
        <v>34.08</v>
      </c>
      <c r="E311" s="30" t="s">
        <v>746</v>
      </c>
      <c r="F311" s="30"/>
      <c r="G311" s="30" t="s">
        <v>747</v>
      </c>
      <c r="H311" s="30">
        <v>4332</v>
      </c>
      <c r="I311" s="30" t="s">
        <v>748</v>
      </c>
      <c r="J311" s="31" t="s">
        <v>177</v>
      </c>
      <c r="K311" s="29" t="s">
        <v>7208</v>
      </c>
      <c r="L311" s="58">
        <f>Tabela33[[#This Row],[price]]*Tabela33[[#This Row],[sold]]</f>
        <v>147634.56</v>
      </c>
      <c r="M311" s="59">
        <f>VLOOKUP(Tabela33[[#This Row],[brand]],Tabela5[#All],7,FALSE)</f>
        <v>61</v>
      </c>
      <c r="N311" s="59">
        <f>_xlfn.RANK.EQ(Tabela33[[#This Row],[sold]],$H$2:$H$1979)</f>
        <v>72</v>
      </c>
      <c r="O311" s="59">
        <f>_xlfn.RANK.EQ(L311,Tabela33[income])</f>
        <v>55</v>
      </c>
      <c r="P311" s="18" t="s">
        <v>5883</v>
      </c>
      <c r="Q311">
        <v>299</v>
      </c>
      <c r="R311">
        <v>12050.92</v>
      </c>
      <c r="S311">
        <v>4</v>
      </c>
      <c r="T311" s="63">
        <f t="shared" si="12"/>
        <v>171</v>
      </c>
      <c r="U311" s="63">
        <f t="shared" si="13"/>
        <v>155</v>
      </c>
      <c r="V311" s="64">
        <v>310</v>
      </c>
      <c r="X311" s="18" t="s">
        <v>5159</v>
      </c>
      <c r="Y311" s="37">
        <v>299</v>
      </c>
      <c r="Z311" s="37">
        <v>12050.92</v>
      </c>
      <c r="AA311" s="37">
        <v>4</v>
      </c>
      <c r="AB311" s="37">
        <f t="shared" si="14"/>
        <v>170</v>
      </c>
      <c r="AC311" s="37">
        <f>_xlfn.RANK.EQ(Z311,Tabela5[Summed income],0)</f>
        <v>155</v>
      </c>
      <c r="AD311" s="37">
        <v>310</v>
      </c>
      <c r="AL311" s="18" t="s">
        <v>1298</v>
      </c>
      <c r="AM311">
        <v>61</v>
      </c>
      <c r="AN311">
        <v>725</v>
      </c>
    </row>
    <row r="312" spans="1:40" x14ac:dyDescent="0.25">
      <c r="A312" s="27" t="s">
        <v>319</v>
      </c>
      <c r="B312" s="27" t="s">
        <v>2579</v>
      </c>
      <c r="C312" s="27" t="s">
        <v>12</v>
      </c>
      <c r="D312" s="27">
        <v>34.090000000000003</v>
      </c>
      <c r="E312" s="27" t="s">
        <v>2580</v>
      </c>
      <c r="F312" s="27">
        <v>252</v>
      </c>
      <c r="G312" s="27" t="s">
        <v>2581</v>
      </c>
      <c r="H312" s="27">
        <v>1429</v>
      </c>
      <c r="I312" s="27" t="s">
        <v>2582</v>
      </c>
      <c r="J312" s="28" t="s">
        <v>230</v>
      </c>
      <c r="K312" s="29" t="s">
        <v>7208</v>
      </c>
      <c r="L312" s="58">
        <f>Tabela33[[#This Row],[price]]*Tabela33[[#This Row],[sold]]</f>
        <v>48714.610000000008</v>
      </c>
      <c r="M312" s="59">
        <f>VLOOKUP(Tabela33[[#This Row],[brand]],Tabela5[#All],7,FALSE)</f>
        <v>61</v>
      </c>
      <c r="N312" s="59">
        <f>_xlfn.RANK.EQ(Tabela33[[#This Row],[sold]],$H$2:$H$1979)</f>
        <v>188</v>
      </c>
      <c r="O312" s="59">
        <f>_xlfn.RANK.EQ(L312,Tabela33[income])</f>
        <v>175</v>
      </c>
      <c r="P312" s="18" t="s">
        <v>3048</v>
      </c>
      <c r="Q312">
        <v>10</v>
      </c>
      <c r="R312">
        <v>124.9</v>
      </c>
      <c r="S312">
        <v>5</v>
      </c>
      <c r="T312" s="63">
        <f t="shared" si="12"/>
        <v>317</v>
      </c>
      <c r="U312" s="63">
        <f t="shared" si="13"/>
        <v>342</v>
      </c>
      <c r="V312" s="64">
        <v>311</v>
      </c>
      <c r="X312" s="18" t="s">
        <v>3048</v>
      </c>
      <c r="Y312" s="37">
        <v>10</v>
      </c>
      <c r="Z312" s="37">
        <v>124.9</v>
      </c>
      <c r="AA312" s="37">
        <v>5</v>
      </c>
      <c r="AB312" s="37">
        <f t="shared" si="14"/>
        <v>315</v>
      </c>
      <c r="AC312" s="37">
        <f>_xlfn.RANK.EQ(Z312,Tabela5[Summed income],0)</f>
        <v>342</v>
      </c>
      <c r="AD312" s="37">
        <v>311</v>
      </c>
      <c r="AL312" s="18" t="s">
        <v>2972</v>
      </c>
      <c r="AM312">
        <v>61</v>
      </c>
      <c r="AN312">
        <v>49</v>
      </c>
    </row>
    <row r="313" spans="1:40" x14ac:dyDescent="0.25">
      <c r="A313" s="27" t="s">
        <v>319</v>
      </c>
      <c r="B313" s="27" t="s">
        <v>2006</v>
      </c>
      <c r="C313" s="27" t="s">
        <v>12</v>
      </c>
      <c r="D313" s="27">
        <v>34.93</v>
      </c>
      <c r="E313" s="27" t="s">
        <v>2007</v>
      </c>
      <c r="F313" s="27"/>
      <c r="G313" s="27" t="s">
        <v>2008</v>
      </c>
      <c r="H313" s="27">
        <v>1947</v>
      </c>
      <c r="I313" s="27" t="s">
        <v>2009</v>
      </c>
      <c r="J313" s="28" t="s">
        <v>230</v>
      </c>
      <c r="K313" s="29" t="s">
        <v>7208</v>
      </c>
      <c r="L313" s="58">
        <f>Tabela33[[#This Row],[price]]*Tabela33[[#This Row],[sold]]</f>
        <v>68008.710000000006</v>
      </c>
      <c r="M313" s="59">
        <f>VLOOKUP(Tabela33[[#This Row],[brand]],Tabela5[#All],7,FALSE)</f>
        <v>61</v>
      </c>
      <c r="N313" s="59">
        <f>_xlfn.RANK.EQ(Tabela33[[#This Row],[sold]],$H$2:$H$1979)</f>
        <v>149</v>
      </c>
      <c r="O313" s="59">
        <f>_xlfn.RANK.EQ(L313,Tabela33[income])</f>
        <v>140</v>
      </c>
      <c r="P313" s="18" t="s">
        <v>1987</v>
      </c>
      <c r="Q313">
        <v>157</v>
      </c>
      <c r="R313">
        <v>6343.3499999999995</v>
      </c>
      <c r="S313">
        <v>33</v>
      </c>
      <c r="T313" s="63">
        <f t="shared" si="12"/>
        <v>197</v>
      </c>
      <c r="U313" s="63">
        <f t="shared" si="13"/>
        <v>187</v>
      </c>
      <c r="V313" s="64">
        <v>312</v>
      </c>
      <c r="X313" s="18" t="s">
        <v>1987</v>
      </c>
      <c r="Y313" s="37">
        <v>157</v>
      </c>
      <c r="Z313" s="37">
        <v>6343.35</v>
      </c>
      <c r="AA313" s="37">
        <v>33</v>
      </c>
      <c r="AB313" s="37">
        <f t="shared" si="14"/>
        <v>196</v>
      </c>
      <c r="AC313" s="37">
        <f>_xlfn.RANK.EQ(Z313,Tabela5[Summed income],0)</f>
        <v>187</v>
      </c>
      <c r="AD313" s="37">
        <v>312</v>
      </c>
      <c r="AL313" s="18" t="s">
        <v>2210</v>
      </c>
      <c r="AM313">
        <v>61</v>
      </c>
      <c r="AN313">
        <v>103</v>
      </c>
    </row>
    <row r="314" spans="1:40" x14ac:dyDescent="0.25">
      <c r="A314" s="30" t="s">
        <v>319</v>
      </c>
      <c r="B314" s="30" t="s">
        <v>632</v>
      </c>
      <c r="C314" s="30" t="s">
        <v>55</v>
      </c>
      <c r="D314" s="30">
        <v>35.08</v>
      </c>
      <c r="E314" s="30" t="s">
        <v>937</v>
      </c>
      <c r="F314" s="30"/>
      <c r="G314" s="30" t="s">
        <v>938</v>
      </c>
      <c r="H314" s="30">
        <v>6191</v>
      </c>
      <c r="I314" s="30" t="s">
        <v>939</v>
      </c>
      <c r="J314" s="31" t="s">
        <v>177</v>
      </c>
      <c r="K314" s="29" t="s">
        <v>7208</v>
      </c>
      <c r="L314" s="58">
        <f>Tabela33[[#This Row],[price]]*Tabela33[[#This Row],[sold]]</f>
        <v>217180.28</v>
      </c>
      <c r="M314" s="59">
        <f>VLOOKUP(Tabela33[[#This Row],[brand]],Tabela5[#All],7,FALSE)</f>
        <v>61</v>
      </c>
      <c r="N314" s="59">
        <f>_xlfn.RANK.EQ(Tabela33[[#This Row],[sold]],$H$2:$H$1979)</f>
        <v>34</v>
      </c>
      <c r="O314" s="59">
        <f>_xlfn.RANK.EQ(L314,Tabela33[income])</f>
        <v>33</v>
      </c>
      <c r="P314" s="18" t="s">
        <v>6029</v>
      </c>
      <c r="Q314">
        <v>8</v>
      </c>
      <c r="R314">
        <v>343.6</v>
      </c>
      <c r="S314">
        <v>10</v>
      </c>
      <c r="T314" s="63">
        <f t="shared" si="12"/>
        <v>323</v>
      </c>
      <c r="U314" s="63">
        <f t="shared" si="13"/>
        <v>312</v>
      </c>
      <c r="V314" s="64">
        <v>313</v>
      </c>
      <c r="X314" s="18" t="s">
        <v>6029</v>
      </c>
      <c r="Y314" s="37">
        <v>8</v>
      </c>
      <c r="Z314" s="37">
        <v>343.6</v>
      </c>
      <c r="AA314" s="37">
        <v>10</v>
      </c>
      <c r="AB314" s="37">
        <f t="shared" si="14"/>
        <v>321</v>
      </c>
      <c r="AC314" s="37">
        <f>_xlfn.RANK.EQ(Z314,Tabela5[Summed income],0)</f>
        <v>312</v>
      </c>
      <c r="AD314" s="37">
        <v>313</v>
      </c>
      <c r="AL314" s="18" t="s">
        <v>5906</v>
      </c>
      <c r="AM314">
        <v>61</v>
      </c>
      <c r="AN314">
        <v>6188</v>
      </c>
    </row>
    <row r="315" spans="1:40" x14ac:dyDescent="0.25">
      <c r="A315" s="27" t="s">
        <v>319</v>
      </c>
      <c r="B315" s="27" t="s">
        <v>632</v>
      </c>
      <c r="C315" s="27" t="s">
        <v>55</v>
      </c>
      <c r="D315" s="27">
        <v>35.090000000000003</v>
      </c>
      <c r="E315" s="27" t="s">
        <v>633</v>
      </c>
      <c r="F315" s="27">
        <v>45</v>
      </c>
      <c r="G315" s="27" t="s">
        <v>634</v>
      </c>
      <c r="H315" s="27">
        <v>755</v>
      </c>
      <c r="I315" s="27" t="s">
        <v>635</v>
      </c>
      <c r="J315" s="28" t="s">
        <v>230</v>
      </c>
      <c r="K315" s="29" t="s">
        <v>7208</v>
      </c>
      <c r="L315" s="58">
        <f>Tabela33[[#This Row],[price]]*Tabela33[[#This Row],[sold]]</f>
        <v>26492.950000000004</v>
      </c>
      <c r="M315" s="59">
        <f>VLOOKUP(Tabela33[[#This Row],[brand]],Tabela5[#All],7,FALSE)</f>
        <v>61</v>
      </c>
      <c r="N315" s="59">
        <f>_xlfn.RANK.EQ(Tabela33[[#This Row],[sold]],$H$2:$H$1979)</f>
        <v>273</v>
      </c>
      <c r="O315" s="59">
        <f>_xlfn.RANK.EQ(L315,Tabela33[income])</f>
        <v>272</v>
      </c>
      <c r="P315" s="18" t="s">
        <v>5144</v>
      </c>
      <c r="Q315">
        <v>433</v>
      </c>
      <c r="R315">
        <v>10630.15</v>
      </c>
      <c r="S315">
        <v>23</v>
      </c>
      <c r="T315" s="63">
        <f t="shared" si="12"/>
        <v>155</v>
      </c>
      <c r="U315" s="63">
        <f t="shared" si="13"/>
        <v>160</v>
      </c>
      <c r="V315" s="64">
        <v>314</v>
      </c>
      <c r="X315" s="18" t="s">
        <v>5144</v>
      </c>
      <c r="Y315" s="37">
        <v>433</v>
      </c>
      <c r="Z315" s="37">
        <v>10630.15</v>
      </c>
      <c r="AA315" s="37">
        <v>23</v>
      </c>
      <c r="AB315" s="37">
        <f t="shared" si="14"/>
        <v>154</v>
      </c>
      <c r="AC315" s="37">
        <f>_xlfn.RANK.EQ(Z315,Tabela5[Summed income],0)</f>
        <v>160</v>
      </c>
      <c r="AD315" s="37">
        <v>314</v>
      </c>
      <c r="AL315" s="18" t="s">
        <v>3496</v>
      </c>
      <c r="AM315">
        <v>61</v>
      </c>
    </row>
    <row r="316" spans="1:40" x14ac:dyDescent="0.25">
      <c r="A316" s="30" t="s">
        <v>319</v>
      </c>
      <c r="B316" s="30" t="s">
        <v>1063</v>
      </c>
      <c r="C316" s="30" t="s">
        <v>55</v>
      </c>
      <c r="D316" s="30">
        <v>35.729999999999997</v>
      </c>
      <c r="E316" s="30" t="s">
        <v>1064</v>
      </c>
      <c r="F316" s="30">
        <v>557</v>
      </c>
      <c r="G316" s="30" t="s">
        <v>1065</v>
      </c>
      <c r="H316" s="30">
        <v>2590</v>
      </c>
      <c r="I316" s="30" t="s">
        <v>1066</v>
      </c>
      <c r="J316" s="31" t="s">
        <v>230</v>
      </c>
      <c r="K316" s="29" t="s">
        <v>7208</v>
      </c>
      <c r="L316" s="58">
        <f>Tabela33[[#This Row],[price]]*Tabela33[[#This Row],[sold]]</f>
        <v>92540.7</v>
      </c>
      <c r="M316" s="59">
        <f>VLOOKUP(Tabela33[[#This Row],[brand]],Tabela5[#All],7,FALSE)</f>
        <v>61</v>
      </c>
      <c r="N316" s="59">
        <f>_xlfn.RANK.EQ(Tabela33[[#This Row],[sold]],$H$2:$H$1979)</f>
        <v>114</v>
      </c>
      <c r="O316" s="59">
        <f>_xlfn.RANK.EQ(L316,Tabela33[income])</f>
        <v>106</v>
      </c>
      <c r="P316" s="18" t="s">
        <v>200</v>
      </c>
      <c r="Q316">
        <v>179</v>
      </c>
      <c r="R316">
        <v>17338.689999999999</v>
      </c>
      <c r="S316">
        <v>30</v>
      </c>
      <c r="T316" s="63">
        <f t="shared" si="12"/>
        <v>189</v>
      </c>
      <c r="U316" s="63">
        <f t="shared" si="13"/>
        <v>136</v>
      </c>
      <c r="V316" s="64">
        <v>315</v>
      </c>
      <c r="X316" s="18" t="s">
        <v>200</v>
      </c>
      <c r="Y316" s="37">
        <v>179</v>
      </c>
      <c r="Z316" s="37">
        <v>17338.690000000002</v>
      </c>
      <c r="AA316" s="37">
        <v>30</v>
      </c>
      <c r="AB316" s="37">
        <f t="shared" si="14"/>
        <v>188</v>
      </c>
      <c r="AC316" s="37">
        <f>_xlfn.RANK.EQ(Z316,Tabela5[Summed income],0)</f>
        <v>136</v>
      </c>
      <c r="AD316" s="37">
        <v>315</v>
      </c>
      <c r="AL316" s="18" t="s">
        <v>2247</v>
      </c>
      <c r="AM316">
        <v>61</v>
      </c>
      <c r="AN316">
        <v>21</v>
      </c>
    </row>
    <row r="317" spans="1:40" x14ac:dyDescent="0.25">
      <c r="A317" s="30" t="s">
        <v>319</v>
      </c>
      <c r="B317" s="30" t="s">
        <v>1298</v>
      </c>
      <c r="C317" s="30" t="s">
        <v>12</v>
      </c>
      <c r="D317" s="30">
        <v>38.14</v>
      </c>
      <c r="E317" s="30" t="s">
        <v>1299</v>
      </c>
      <c r="F317" s="30"/>
      <c r="G317" s="30" t="s">
        <v>1300</v>
      </c>
      <c r="H317" s="30">
        <v>725</v>
      </c>
      <c r="I317" s="30" t="s">
        <v>1301</v>
      </c>
      <c r="J317" s="31" t="s">
        <v>230</v>
      </c>
      <c r="K317" s="29" t="s">
        <v>7208</v>
      </c>
      <c r="L317" s="58">
        <f>Tabela33[[#This Row],[price]]*Tabela33[[#This Row],[sold]]</f>
        <v>27651.5</v>
      </c>
      <c r="M317" s="59">
        <f>VLOOKUP(Tabela33[[#This Row],[brand]],Tabela5[#All],7,FALSE)</f>
        <v>61</v>
      </c>
      <c r="N317" s="59">
        <f>_xlfn.RANK.EQ(Tabela33[[#This Row],[sold]],$H$2:$H$1979)</f>
        <v>281</v>
      </c>
      <c r="O317" s="59">
        <f>_xlfn.RANK.EQ(L317,Tabela33[income])</f>
        <v>263</v>
      </c>
      <c r="P317" s="18" t="s">
        <v>4910</v>
      </c>
      <c r="Q317">
        <v>25</v>
      </c>
      <c r="R317">
        <v>3249.75</v>
      </c>
      <c r="S317">
        <v>6</v>
      </c>
      <c r="T317" s="63">
        <f t="shared" si="12"/>
        <v>278</v>
      </c>
      <c r="U317" s="63">
        <f t="shared" si="13"/>
        <v>214</v>
      </c>
      <c r="V317" s="64">
        <v>316</v>
      </c>
      <c r="X317" s="18" t="s">
        <v>4910</v>
      </c>
      <c r="Y317" s="37">
        <v>25</v>
      </c>
      <c r="Z317" s="37">
        <v>3249.75</v>
      </c>
      <c r="AA317" s="37">
        <v>6</v>
      </c>
      <c r="AB317" s="37">
        <f t="shared" si="14"/>
        <v>276</v>
      </c>
      <c r="AC317" s="37">
        <f>_xlfn.RANK.EQ(Z317,Tabela5[Summed income],0)</f>
        <v>214</v>
      </c>
      <c r="AD317" s="37">
        <v>316</v>
      </c>
      <c r="AL317" s="18" t="s">
        <v>6927</v>
      </c>
      <c r="AM317">
        <v>62</v>
      </c>
      <c r="AN317">
        <v>10</v>
      </c>
    </row>
    <row r="318" spans="1:40" x14ac:dyDescent="0.25">
      <c r="A318" s="35" t="s">
        <v>319</v>
      </c>
      <c r="B318" s="35" t="s">
        <v>6859</v>
      </c>
      <c r="C318" s="35" t="s">
        <v>55</v>
      </c>
      <c r="D318" s="35">
        <v>39.25</v>
      </c>
      <c r="E318" s="35" t="s">
        <v>6860</v>
      </c>
      <c r="F318" s="35">
        <v>10</v>
      </c>
      <c r="G318" s="35" t="s">
        <v>6861</v>
      </c>
      <c r="H318" s="35">
        <v>30</v>
      </c>
      <c r="I318" s="35" t="s">
        <v>6862</v>
      </c>
      <c r="J318" s="36" t="s">
        <v>230</v>
      </c>
      <c r="K318" s="34" t="s">
        <v>7209</v>
      </c>
      <c r="L318" s="61">
        <f>Tabela33[[#This Row],[price]]*Tabela33[[#This Row],[sold]]</f>
        <v>1177.5</v>
      </c>
      <c r="M318" s="62">
        <f>VLOOKUP(Tabela33[[#This Row],[brand]],Tabela5[#All],7,FALSE)</f>
        <v>61</v>
      </c>
      <c r="N318" s="62">
        <f>_xlfn.RANK.EQ(Tabela33[[#This Row],[sold]],$H$2:$H$1979)</f>
        <v>1175</v>
      </c>
      <c r="O318" s="62">
        <f>_xlfn.RANK.EQ(L318,Tabela33[income])</f>
        <v>1197</v>
      </c>
      <c r="P318" s="18" t="s">
        <v>5479</v>
      </c>
      <c r="Q318">
        <v>13</v>
      </c>
      <c r="R318">
        <v>1039.8699999999999</v>
      </c>
      <c r="S318">
        <v>7</v>
      </c>
      <c r="T318" s="63">
        <f t="shared" si="12"/>
        <v>303</v>
      </c>
      <c r="U318" s="63">
        <f t="shared" si="13"/>
        <v>271</v>
      </c>
      <c r="V318" s="64">
        <v>317</v>
      </c>
      <c r="X318" s="18" t="s">
        <v>5479</v>
      </c>
      <c r="Y318" s="37">
        <v>13</v>
      </c>
      <c r="Z318" s="37">
        <v>1039.8699999999999</v>
      </c>
      <c r="AA318" s="37">
        <v>7</v>
      </c>
      <c r="AB318" s="37">
        <f t="shared" si="14"/>
        <v>301</v>
      </c>
      <c r="AC318" s="37">
        <f>_xlfn.RANK.EQ(Z318,Tabela5[Summed income],0)</f>
        <v>271</v>
      </c>
      <c r="AD318" s="37">
        <v>317</v>
      </c>
      <c r="AL318" s="18" t="s">
        <v>6775</v>
      </c>
      <c r="AM318">
        <v>62</v>
      </c>
      <c r="AN318">
        <v>25</v>
      </c>
    </row>
    <row r="319" spans="1:40" x14ac:dyDescent="0.25">
      <c r="A319" s="30" t="s">
        <v>319</v>
      </c>
      <c r="B319" s="30" t="s">
        <v>3522</v>
      </c>
      <c r="C319" s="30" t="s">
        <v>55</v>
      </c>
      <c r="D319" s="30">
        <v>49.99</v>
      </c>
      <c r="E319" s="30" t="s">
        <v>148</v>
      </c>
      <c r="F319" s="30">
        <v>10</v>
      </c>
      <c r="G319" s="30" t="s">
        <v>2717</v>
      </c>
      <c r="H319" s="30">
        <v>22</v>
      </c>
      <c r="I319" s="30" t="s">
        <v>3523</v>
      </c>
      <c r="J319" s="31" t="s">
        <v>1161</v>
      </c>
      <c r="K319" s="29" t="s">
        <v>7208</v>
      </c>
      <c r="L319" s="58">
        <f>Tabela33[[#This Row],[price]]*Tabela33[[#This Row],[sold]]</f>
        <v>1099.78</v>
      </c>
      <c r="M319" s="59">
        <f>VLOOKUP(Tabela33[[#This Row],[brand]],Tabela5[#All],7,FALSE)</f>
        <v>61</v>
      </c>
      <c r="N319" s="59">
        <f>_xlfn.RANK.EQ(Tabela33[[#This Row],[sold]],$H$2:$H$1979)</f>
        <v>1301</v>
      </c>
      <c r="O319" s="59">
        <f>_xlfn.RANK.EQ(L319,Tabela33[income])</f>
        <v>1221</v>
      </c>
      <c r="P319" s="18" t="s">
        <v>4902</v>
      </c>
      <c r="Q319">
        <v>22</v>
      </c>
      <c r="R319">
        <v>550</v>
      </c>
      <c r="S319">
        <v>4</v>
      </c>
      <c r="T319" s="63">
        <f t="shared" si="12"/>
        <v>283</v>
      </c>
      <c r="U319" s="63">
        <f t="shared" si="13"/>
        <v>294</v>
      </c>
      <c r="V319" s="64">
        <v>318</v>
      </c>
      <c r="X319" s="18" t="s">
        <v>4902</v>
      </c>
      <c r="Y319" s="37">
        <v>22</v>
      </c>
      <c r="Z319" s="37">
        <v>550</v>
      </c>
      <c r="AA319" s="37">
        <v>4</v>
      </c>
      <c r="AB319" s="37">
        <f t="shared" si="14"/>
        <v>281</v>
      </c>
      <c r="AC319" s="37">
        <f>_xlfn.RANK.EQ(Z319,Tabela5[Summed income],0)</f>
        <v>294</v>
      </c>
      <c r="AD319" s="37">
        <v>318</v>
      </c>
      <c r="AL319" s="18" t="s">
        <v>5319</v>
      </c>
      <c r="AM319">
        <v>62</v>
      </c>
      <c r="AN319">
        <v>3</v>
      </c>
    </row>
    <row r="320" spans="1:40" x14ac:dyDescent="0.25">
      <c r="A320" s="30" t="s">
        <v>319</v>
      </c>
      <c r="B320" s="30" t="s">
        <v>1157</v>
      </c>
      <c r="C320" s="30" t="s">
        <v>55</v>
      </c>
      <c r="D320" s="30">
        <v>53.99</v>
      </c>
      <c r="E320" s="30" t="s">
        <v>1158</v>
      </c>
      <c r="F320" s="30">
        <v>2</v>
      </c>
      <c r="G320" s="30" t="s">
        <v>1159</v>
      </c>
      <c r="H320" s="30">
        <v>10</v>
      </c>
      <c r="I320" s="30" t="s">
        <v>1160</v>
      </c>
      <c r="J320" s="31" t="s">
        <v>1161</v>
      </c>
      <c r="K320" s="29" t="s">
        <v>7208</v>
      </c>
      <c r="L320" s="58">
        <f>Tabela33[[#This Row],[price]]*Tabela33[[#This Row],[sold]]</f>
        <v>539.9</v>
      </c>
      <c r="M320" s="59">
        <f>VLOOKUP(Tabela33[[#This Row],[brand]],Tabela5[#All],7,FALSE)</f>
        <v>61</v>
      </c>
      <c r="N320" s="59">
        <f>_xlfn.RANK.EQ(Tabela33[[#This Row],[sold]],$H$2:$H$1979)</f>
        <v>1577</v>
      </c>
      <c r="O320" s="59">
        <f>_xlfn.RANK.EQ(L320,Tabela33[income])</f>
        <v>1482</v>
      </c>
      <c r="P320" s="18" t="s">
        <v>2591</v>
      </c>
      <c r="Q320">
        <v>17</v>
      </c>
      <c r="R320">
        <v>509.83</v>
      </c>
      <c r="S320">
        <v>10</v>
      </c>
      <c r="T320" s="63">
        <f t="shared" si="12"/>
        <v>293</v>
      </c>
      <c r="U320" s="63">
        <f t="shared" si="13"/>
        <v>299</v>
      </c>
      <c r="V320" s="64">
        <v>319</v>
      </c>
      <c r="X320" s="18" t="s">
        <v>2591</v>
      </c>
      <c r="Y320" s="37">
        <v>17</v>
      </c>
      <c r="Z320" s="37">
        <v>509.83</v>
      </c>
      <c r="AA320" s="37">
        <v>10</v>
      </c>
      <c r="AB320" s="37">
        <f t="shared" si="14"/>
        <v>291</v>
      </c>
      <c r="AC320" s="37">
        <f>_xlfn.RANK.EQ(Z320,Tabela5[Summed income],0)</f>
        <v>299</v>
      </c>
      <c r="AD320" s="37">
        <v>319</v>
      </c>
      <c r="AL320" s="18" t="s">
        <v>3631</v>
      </c>
      <c r="AM320">
        <v>62</v>
      </c>
      <c r="AN320">
        <v>18</v>
      </c>
    </row>
    <row r="321" spans="1:40" x14ac:dyDescent="0.25">
      <c r="A321" s="27" t="s">
        <v>319</v>
      </c>
      <c r="B321" s="27" t="s">
        <v>1936</v>
      </c>
      <c r="C321" s="27" t="s">
        <v>55</v>
      </c>
      <c r="D321" s="27">
        <v>55.99</v>
      </c>
      <c r="E321" s="27" t="s">
        <v>1937</v>
      </c>
      <c r="F321" s="27">
        <v>3</v>
      </c>
      <c r="G321" s="27" t="s">
        <v>1938</v>
      </c>
      <c r="H321" s="27">
        <v>14</v>
      </c>
      <c r="I321" s="27" t="s">
        <v>1939</v>
      </c>
      <c r="J321" s="28" t="s">
        <v>1940</v>
      </c>
      <c r="K321" s="29" t="s">
        <v>7208</v>
      </c>
      <c r="L321" s="58">
        <f>Tabela33[[#This Row],[price]]*Tabela33[[#This Row],[sold]]</f>
        <v>783.86</v>
      </c>
      <c r="M321" s="59">
        <f>VLOOKUP(Tabela33[[#This Row],[brand]],Tabela5[#All],7,FALSE)</f>
        <v>61</v>
      </c>
      <c r="N321" s="59">
        <f>_xlfn.RANK.EQ(Tabela33[[#This Row],[sold]],$H$2:$H$1979)</f>
        <v>1468</v>
      </c>
      <c r="O321" s="59">
        <f>_xlfn.RANK.EQ(L321,Tabela33[income])</f>
        <v>1329</v>
      </c>
      <c r="P321" s="18" t="s">
        <v>2774</v>
      </c>
      <c r="Q321">
        <v>7215</v>
      </c>
      <c r="R321">
        <v>173096.02</v>
      </c>
      <c r="S321">
        <v>147</v>
      </c>
      <c r="T321" s="63">
        <f t="shared" si="12"/>
        <v>44</v>
      </c>
      <c r="U321" s="63">
        <f t="shared" si="13"/>
        <v>48</v>
      </c>
      <c r="V321" s="64">
        <v>320</v>
      </c>
      <c r="X321" s="18" t="s">
        <v>2774</v>
      </c>
      <c r="Y321" s="37">
        <v>7215</v>
      </c>
      <c r="Z321" s="37">
        <v>173096.01999999996</v>
      </c>
      <c r="AA321" s="37">
        <v>147</v>
      </c>
      <c r="AB321" s="37">
        <f t="shared" si="14"/>
        <v>43</v>
      </c>
      <c r="AC321" s="37">
        <f>_xlfn.RANK.EQ(Z321,Tabela5[Summed income],0)</f>
        <v>48</v>
      </c>
      <c r="AD321" s="37">
        <v>320</v>
      </c>
      <c r="AL321" s="18" t="s">
        <v>7006</v>
      </c>
      <c r="AM321">
        <v>62</v>
      </c>
      <c r="AN321">
        <v>24</v>
      </c>
    </row>
    <row r="322" spans="1:40" x14ac:dyDescent="0.25">
      <c r="A322" s="32" t="s">
        <v>319</v>
      </c>
      <c r="B322" s="32" t="s">
        <v>5415</v>
      </c>
      <c r="C322" s="32" t="s">
        <v>55</v>
      </c>
      <c r="D322" s="32">
        <v>59.99</v>
      </c>
      <c r="E322" s="32" t="s">
        <v>31</v>
      </c>
      <c r="F322" s="32">
        <v>8</v>
      </c>
      <c r="G322" s="32" t="s">
        <v>5416</v>
      </c>
      <c r="H322" s="32">
        <v>39</v>
      </c>
      <c r="I322" s="32" t="s">
        <v>5417</v>
      </c>
      <c r="J322" s="33" t="s">
        <v>5418</v>
      </c>
      <c r="K322" s="34" t="s">
        <v>7209</v>
      </c>
      <c r="L322" s="61">
        <f>Tabela33[[#This Row],[price]]*Tabela33[[#This Row],[sold]]</f>
        <v>2339.61</v>
      </c>
      <c r="M322" s="62">
        <f>VLOOKUP(Tabela33[[#This Row],[brand]],Tabela5[#All],7,FALSE)</f>
        <v>61</v>
      </c>
      <c r="N322" s="62">
        <f>_xlfn.RANK.EQ(Tabela33[[#This Row],[sold]],$H$2:$H$1979)</f>
        <v>1077</v>
      </c>
      <c r="O322" s="62">
        <f>_xlfn.RANK.EQ(L322,Tabela33[income])</f>
        <v>910</v>
      </c>
      <c r="P322" s="18" t="s">
        <v>2086</v>
      </c>
      <c r="Q322">
        <v>963</v>
      </c>
      <c r="R322">
        <v>19513.11</v>
      </c>
      <c r="S322">
        <v>16</v>
      </c>
      <c r="T322" s="63">
        <f t="shared" ref="T322:T373" si="15">_xlfn.RANK.EQ(Q322,$Q$2:$Q$373,0)</f>
        <v>120</v>
      </c>
      <c r="U322" s="63">
        <f t="shared" ref="U322:U373" si="16">_xlfn.RANK.EQ(R322,$R$2:$R$373,0)</f>
        <v>131</v>
      </c>
      <c r="V322" s="64">
        <v>321</v>
      </c>
      <c r="X322" s="18" t="s">
        <v>2086</v>
      </c>
      <c r="Y322" s="37">
        <v>963</v>
      </c>
      <c r="Z322" s="37">
        <v>19513.11</v>
      </c>
      <c r="AA322" s="37">
        <v>16</v>
      </c>
      <c r="AB322" s="37">
        <f t="shared" ref="AB322:AB373" si="17">_xlfn.RANK.EQ(Y322,$Q$2:$Q$371,0)</f>
        <v>119</v>
      </c>
      <c r="AC322" s="37">
        <f>_xlfn.RANK.EQ(Z322,Tabela5[Summed income],0)</f>
        <v>131</v>
      </c>
      <c r="AD322" s="37">
        <v>321</v>
      </c>
      <c r="AL322" s="18" t="s">
        <v>6880</v>
      </c>
      <c r="AM322">
        <v>62</v>
      </c>
    </row>
    <row r="323" spans="1:40" x14ac:dyDescent="0.25">
      <c r="A323" s="35" t="s">
        <v>319</v>
      </c>
      <c r="B323" s="35" t="s">
        <v>6081</v>
      </c>
      <c r="C323" s="35" t="s">
        <v>12</v>
      </c>
      <c r="D323" s="35">
        <v>75.650000000000006</v>
      </c>
      <c r="E323" s="35" t="s">
        <v>6082</v>
      </c>
      <c r="F323" s="35">
        <v>10</v>
      </c>
      <c r="G323" s="35" t="s">
        <v>1358</v>
      </c>
      <c r="H323" s="35">
        <v>16</v>
      </c>
      <c r="I323" s="35" t="s">
        <v>6083</v>
      </c>
      <c r="J323" s="36" t="s">
        <v>177</v>
      </c>
      <c r="K323" s="34" t="s">
        <v>7209</v>
      </c>
      <c r="L323" s="61">
        <f>Tabela33[[#This Row],[price]]*Tabela33[[#This Row],[sold]]</f>
        <v>1210.4000000000001</v>
      </c>
      <c r="M323" s="62">
        <f>VLOOKUP(Tabela33[[#This Row],[brand]],Tabela5[#All],7,FALSE)</f>
        <v>61</v>
      </c>
      <c r="N323" s="62">
        <f>_xlfn.RANK.EQ(Tabela33[[#This Row],[sold]],$H$2:$H$1979)</f>
        <v>1422</v>
      </c>
      <c r="O323" s="62">
        <f>_xlfn.RANK.EQ(L323,Tabela33[income])</f>
        <v>1171</v>
      </c>
      <c r="P323" s="18" t="s">
        <v>2260</v>
      </c>
      <c r="Q323">
        <v>593</v>
      </c>
      <c r="R323">
        <v>17066.069999999996</v>
      </c>
      <c r="S323">
        <v>20</v>
      </c>
      <c r="T323" s="63">
        <f t="shared" si="15"/>
        <v>135</v>
      </c>
      <c r="U323" s="63">
        <f t="shared" si="16"/>
        <v>137</v>
      </c>
      <c r="V323" s="64">
        <v>322</v>
      </c>
      <c r="X323" s="18" t="s">
        <v>2260</v>
      </c>
      <c r="Y323" s="37">
        <v>593</v>
      </c>
      <c r="Z323" s="37">
        <v>17066.07</v>
      </c>
      <c r="AA323" s="37">
        <v>20</v>
      </c>
      <c r="AB323" s="37">
        <f t="shared" si="17"/>
        <v>134</v>
      </c>
      <c r="AC323" s="37">
        <f>_xlfn.RANK.EQ(Z323,Tabela5[Summed income],0)</f>
        <v>137</v>
      </c>
      <c r="AD323" s="37">
        <v>322</v>
      </c>
      <c r="AL323" s="18" t="s">
        <v>6499</v>
      </c>
      <c r="AM323">
        <v>62</v>
      </c>
      <c r="AN323">
        <v>15</v>
      </c>
    </row>
    <row r="324" spans="1:40" x14ac:dyDescent="0.25">
      <c r="A324" s="32" t="s">
        <v>319</v>
      </c>
      <c r="B324" s="32" t="s">
        <v>4375</v>
      </c>
      <c r="C324" s="32" t="s">
        <v>657</v>
      </c>
      <c r="D324" s="32">
        <v>77.069999999999993</v>
      </c>
      <c r="E324" s="32" t="s">
        <v>4376</v>
      </c>
      <c r="F324" s="32">
        <v>3</v>
      </c>
      <c r="G324" s="32" t="s">
        <v>4377</v>
      </c>
      <c r="H324" s="32">
        <v>55</v>
      </c>
      <c r="I324" s="32" t="s">
        <v>4378</v>
      </c>
      <c r="J324" s="33" t="s">
        <v>661</v>
      </c>
      <c r="K324" s="34" t="s">
        <v>7209</v>
      </c>
      <c r="L324" s="61">
        <f>Tabela33[[#This Row],[price]]*Tabela33[[#This Row],[sold]]</f>
        <v>4238.8499999999995</v>
      </c>
      <c r="M324" s="62">
        <f>VLOOKUP(Tabela33[[#This Row],[brand]],Tabela5[#All],7,FALSE)</f>
        <v>61</v>
      </c>
      <c r="N324" s="62">
        <f>_xlfn.RANK.EQ(Tabela33[[#This Row],[sold]],$H$2:$H$1979)</f>
        <v>957</v>
      </c>
      <c r="O324" s="62">
        <f>_xlfn.RANK.EQ(L324,Tabela33[income])</f>
        <v>725</v>
      </c>
      <c r="P324" s="18" t="s">
        <v>3951</v>
      </c>
      <c r="Q324">
        <v>2229</v>
      </c>
      <c r="R324">
        <v>26139.45</v>
      </c>
      <c r="S324">
        <v>90</v>
      </c>
      <c r="T324" s="63">
        <f t="shared" si="15"/>
        <v>89</v>
      </c>
      <c r="U324" s="63">
        <f t="shared" si="16"/>
        <v>120</v>
      </c>
      <c r="V324" s="64">
        <v>323</v>
      </c>
      <c r="X324" s="18" t="s">
        <v>3951</v>
      </c>
      <c r="Y324" s="37">
        <v>2229</v>
      </c>
      <c r="Z324" s="37">
        <v>26139.45</v>
      </c>
      <c r="AA324" s="37">
        <v>90</v>
      </c>
      <c r="AB324" s="37">
        <f t="shared" si="17"/>
        <v>88</v>
      </c>
      <c r="AC324" s="37">
        <f>_xlfn.RANK.EQ(Z324,Tabela5[Summed income],0)</f>
        <v>120</v>
      </c>
      <c r="AD324" s="37">
        <v>323</v>
      </c>
      <c r="AL324" s="18" t="s">
        <v>4748</v>
      </c>
      <c r="AM324">
        <v>62</v>
      </c>
      <c r="AN324">
        <v>31</v>
      </c>
    </row>
    <row r="325" spans="1:40" x14ac:dyDescent="0.25">
      <c r="A325" s="27" t="s">
        <v>319</v>
      </c>
      <c r="B325" s="27" t="s">
        <v>963</v>
      </c>
      <c r="C325" s="27" t="s">
        <v>964</v>
      </c>
      <c r="D325" s="27">
        <v>79.989999999999995</v>
      </c>
      <c r="E325" s="27" t="s">
        <v>19</v>
      </c>
      <c r="F325" s="27">
        <v>10</v>
      </c>
      <c r="G325" s="27" t="s">
        <v>965</v>
      </c>
      <c r="H325" s="27">
        <v>7</v>
      </c>
      <c r="I325" s="27" t="s">
        <v>966</v>
      </c>
      <c r="J325" s="28" t="s">
        <v>967</v>
      </c>
      <c r="K325" s="29" t="s">
        <v>7208</v>
      </c>
      <c r="L325" s="58">
        <f>Tabela33[[#This Row],[price]]*Tabela33[[#This Row],[sold]]</f>
        <v>559.92999999999995</v>
      </c>
      <c r="M325" s="59">
        <f>VLOOKUP(Tabela33[[#This Row],[brand]],Tabela5[#All],7,FALSE)</f>
        <v>61</v>
      </c>
      <c r="N325" s="59">
        <f>_xlfn.RANK.EQ(Tabela33[[#This Row],[sold]],$H$2:$H$1979)</f>
        <v>1677</v>
      </c>
      <c r="O325" s="59">
        <f>_xlfn.RANK.EQ(L325,Tabela33[income])</f>
        <v>1459</v>
      </c>
      <c r="P325" s="18" t="s">
        <v>3843</v>
      </c>
      <c r="Q325">
        <v>4</v>
      </c>
      <c r="R325">
        <v>95.96</v>
      </c>
      <c r="S325">
        <v>10</v>
      </c>
      <c r="T325" s="63">
        <f t="shared" si="15"/>
        <v>336</v>
      </c>
      <c r="U325" s="63">
        <f t="shared" si="16"/>
        <v>349</v>
      </c>
      <c r="V325" s="64">
        <v>324</v>
      </c>
      <c r="X325" s="18" t="s">
        <v>3843</v>
      </c>
      <c r="Y325" s="37">
        <v>4</v>
      </c>
      <c r="Z325" s="37">
        <v>95.96</v>
      </c>
      <c r="AA325" s="37">
        <v>10</v>
      </c>
      <c r="AB325" s="37">
        <f t="shared" si="17"/>
        <v>334</v>
      </c>
      <c r="AC325" s="37">
        <f>_xlfn.RANK.EQ(Z325,Tabela5[Summed income],0)</f>
        <v>349</v>
      </c>
      <c r="AD325" s="37">
        <v>324</v>
      </c>
      <c r="AL325" s="18" t="s">
        <v>2752</v>
      </c>
      <c r="AM325">
        <v>62</v>
      </c>
      <c r="AN325">
        <v>27</v>
      </c>
    </row>
    <row r="326" spans="1:40" x14ac:dyDescent="0.25">
      <c r="A326" s="27" t="s">
        <v>319</v>
      </c>
      <c r="B326" s="27" t="s">
        <v>3496</v>
      </c>
      <c r="C326" s="27" t="s">
        <v>12</v>
      </c>
      <c r="D326" s="27">
        <v>95</v>
      </c>
      <c r="E326" s="27" t="s">
        <v>3497</v>
      </c>
      <c r="F326" s="27"/>
      <c r="G326" s="27" t="s">
        <v>39</v>
      </c>
      <c r="H326" s="27"/>
      <c r="I326" s="27" t="s">
        <v>39</v>
      </c>
      <c r="J326" s="28" t="s">
        <v>3498</v>
      </c>
      <c r="K326" s="29" t="s">
        <v>7208</v>
      </c>
      <c r="L326" s="58">
        <f>Tabela33[[#This Row],[price]]*Tabela33[[#This Row],[sold]]</f>
        <v>0</v>
      </c>
      <c r="M326" s="59">
        <f>VLOOKUP(Tabela33[[#This Row],[brand]],Tabela5[#All],7,FALSE)</f>
        <v>61</v>
      </c>
      <c r="N326" s="59" t="e">
        <f>_xlfn.RANK.EQ(Tabela33[[#This Row],[sold]],$H$2:$H$1979)</f>
        <v>#N/A</v>
      </c>
      <c r="O326" s="59">
        <f>_xlfn.RANK.EQ(L326,Tabela33[income])</f>
        <v>1979</v>
      </c>
      <c r="P326" s="18" t="s">
        <v>3135</v>
      </c>
      <c r="Q326">
        <v>11</v>
      </c>
      <c r="R326">
        <v>549.89</v>
      </c>
      <c r="T326" s="63">
        <f t="shared" si="15"/>
        <v>312</v>
      </c>
      <c r="U326" s="63">
        <f t="shared" si="16"/>
        <v>295</v>
      </c>
      <c r="V326" s="64">
        <v>325</v>
      </c>
      <c r="X326" s="18" t="s">
        <v>3135</v>
      </c>
      <c r="Y326" s="37">
        <v>11</v>
      </c>
      <c r="Z326" s="37">
        <v>549.89</v>
      </c>
      <c r="AA326" s="37"/>
      <c r="AB326" s="37">
        <f t="shared" si="17"/>
        <v>310</v>
      </c>
      <c r="AC326" s="37">
        <f>_xlfn.RANK.EQ(Z326,Tabela5[Summed income],0)</f>
        <v>295</v>
      </c>
      <c r="AD326" s="37">
        <v>325</v>
      </c>
      <c r="AL326" s="18" t="s">
        <v>4436</v>
      </c>
      <c r="AM326">
        <v>62</v>
      </c>
      <c r="AN326">
        <v>5</v>
      </c>
    </row>
    <row r="327" spans="1:40" x14ac:dyDescent="0.25">
      <c r="A327" s="30" t="s">
        <v>319</v>
      </c>
      <c r="B327" s="30" t="s">
        <v>2972</v>
      </c>
      <c r="C327" s="30" t="s">
        <v>12</v>
      </c>
      <c r="D327" s="30">
        <v>134.5</v>
      </c>
      <c r="E327" s="30" t="s">
        <v>2973</v>
      </c>
      <c r="F327" s="30">
        <v>3</v>
      </c>
      <c r="G327" s="30" t="s">
        <v>2974</v>
      </c>
      <c r="H327" s="30">
        <v>49</v>
      </c>
      <c r="I327" s="30" t="s">
        <v>2975</v>
      </c>
      <c r="J327" s="31" t="s">
        <v>2976</v>
      </c>
      <c r="K327" s="29" t="s">
        <v>7208</v>
      </c>
      <c r="L327" s="58">
        <f>Tabela33[[#This Row],[price]]*Tabela33[[#This Row],[sold]]</f>
        <v>6590.5</v>
      </c>
      <c r="M327" s="59">
        <f>VLOOKUP(Tabela33[[#This Row],[brand]],Tabela5[#All],7,FALSE)</f>
        <v>61</v>
      </c>
      <c r="N327" s="59">
        <f>_xlfn.RANK.EQ(Tabela33[[#This Row],[sold]],$H$2:$H$1979)</f>
        <v>991</v>
      </c>
      <c r="O327" s="59">
        <f>_xlfn.RANK.EQ(L327,Tabela33[income])</f>
        <v>611</v>
      </c>
      <c r="P327" s="18" t="s">
        <v>3658</v>
      </c>
      <c r="R327">
        <v>0</v>
      </c>
      <c r="T327" s="63" t="e">
        <f t="shared" si="15"/>
        <v>#N/A</v>
      </c>
      <c r="U327" s="63">
        <f t="shared" si="16"/>
        <v>370</v>
      </c>
      <c r="V327" s="64">
        <v>326</v>
      </c>
      <c r="X327" s="18" t="s">
        <v>3658</v>
      </c>
      <c r="Y327" s="37"/>
      <c r="Z327" s="37">
        <v>0</v>
      </c>
      <c r="AA327" s="37"/>
      <c r="AB327" s="37" t="e">
        <f t="shared" si="17"/>
        <v>#N/A</v>
      </c>
      <c r="AC327" s="37">
        <f>_xlfn.RANK.EQ(Z327,Tabela5[Summed income],0)</f>
        <v>370</v>
      </c>
      <c r="AD327" s="37">
        <v>326</v>
      </c>
      <c r="AL327" s="18" t="s">
        <v>2267</v>
      </c>
      <c r="AM327">
        <v>62</v>
      </c>
      <c r="AN327">
        <v>36</v>
      </c>
    </row>
    <row r="328" spans="1:40" x14ac:dyDescent="0.25">
      <c r="A328" s="32" t="s">
        <v>2266</v>
      </c>
      <c r="B328" s="32" t="s">
        <v>7006</v>
      </c>
      <c r="C328" s="32" t="s">
        <v>55</v>
      </c>
      <c r="D328" s="32">
        <v>16.48</v>
      </c>
      <c r="E328" s="32" t="s">
        <v>5525</v>
      </c>
      <c r="F328" s="32">
        <v>10</v>
      </c>
      <c r="G328" s="32" t="s">
        <v>2362</v>
      </c>
      <c r="H328" s="32">
        <v>24</v>
      </c>
      <c r="I328" s="32" t="s">
        <v>7007</v>
      </c>
      <c r="J328" s="33" t="s">
        <v>5143</v>
      </c>
      <c r="K328" s="34" t="s">
        <v>7209</v>
      </c>
      <c r="L328" s="61">
        <f>Tabela33[[#This Row],[price]]*Tabela33[[#This Row],[sold]]</f>
        <v>395.52</v>
      </c>
      <c r="M328" s="62">
        <f>VLOOKUP(Tabela33[[#This Row],[brand]],Tabela5[#All],7,FALSE)</f>
        <v>62</v>
      </c>
      <c r="N328" s="62">
        <f>_xlfn.RANK.EQ(Tabela33[[#This Row],[sold]],$H$2:$H$1979)</f>
        <v>1266</v>
      </c>
      <c r="O328" s="62">
        <f>_xlfn.RANK.EQ(L328,Tabela33[income])</f>
        <v>1586</v>
      </c>
      <c r="P328" s="18" t="s">
        <v>231</v>
      </c>
      <c r="Q328">
        <v>298</v>
      </c>
      <c r="R328">
        <v>6368.21</v>
      </c>
      <c r="S328">
        <v>47</v>
      </c>
      <c r="T328" s="63">
        <f t="shared" si="15"/>
        <v>172</v>
      </c>
      <c r="U328" s="63">
        <f t="shared" si="16"/>
        <v>186</v>
      </c>
      <c r="V328" s="64">
        <v>327</v>
      </c>
      <c r="X328" s="18" t="s">
        <v>231</v>
      </c>
      <c r="Y328" s="37">
        <v>298</v>
      </c>
      <c r="Z328" s="37">
        <v>6368.2099999999991</v>
      </c>
      <c r="AA328" s="37">
        <v>47</v>
      </c>
      <c r="AB328" s="37">
        <f t="shared" si="17"/>
        <v>171</v>
      </c>
      <c r="AC328" s="37">
        <f>_xlfn.RANK.EQ(Z328,Tabela5[Summed income],0)</f>
        <v>186</v>
      </c>
      <c r="AD328" s="37">
        <v>327</v>
      </c>
      <c r="AL328" s="18" t="s">
        <v>3624</v>
      </c>
      <c r="AM328">
        <v>62</v>
      </c>
      <c r="AN328">
        <v>18</v>
      </c>
    </row>
    <row r="329" spans="1:40" x14ac:dyDescent="0.25">
      <c r="A329" s="27" t="s">
        <v>2266</v>
      </c>
      <c r="B329" s="27" t="s">
        <v>3631</v>
      </c>
      <c r="C329" s="27" t="s">
        <v>12</v>
      </c>
      <c r="D329" s="27">
        <v>24.5</v>
      </c>
      <c r="E329" s="27" t="s">
        <v>3632</v>
      </c>
      <c r="F329" s="27">
        <v>10</v>
      </c>
      <c r="G329" s="27" t="s">
        <v>3535</v>
      </c>
      <c r="H329" s="27">
        <v>18</v>
      </c>
      <c r="I329" s="27" t="s">
        <v>3633</v>
      </c>
      <c r="J329" s="28" t="s">
        <v>661</v>
      </c>
      <c r="K329" s="29" t="s">
        <v>7208</v>
      </c>
      <c r="L329" s="58">
        <f>Tabela33[[#This Row],[price]]*Tabela33[[#This Row],[sold]]</f>
        <v>441</v>
      </c>
      <c r="M329" s="59">
        <f>VLOOKUP(Tabela33[[#This Row],[brand]],Tabela5[#All],7,FALSE)</f>
        <v>62</v>
      </c>
      <c r="N329" s="59">
        <f>_xlfn.RANK.EQ(Tabela33[[#This Row],[sold]],$H$2:$H$1979)</f>
        <v>1378</v>
      </c>
      <c r="O329" s="59">
        <f>_xlfn.RANK.EQ(L329,Tabela33[income])</f>
        <v>1543</v>
      </c>
      <c r="P329" s="18" t="s">
        <v>1709</v>
      </c>
      <c r="Q329">
        <v>49</v>
      </c>
      <c r="R329">
        <v>636.51</v>
      </c>
      <c r="S329">
        <v>10</v>
      </c>
      <c r="T329" s="63">
        <f t="shared" si="15"/>
        <v>249</v>
      </c>
      <c r="U329" s="63">
        <f t="shared" si="16"/>
        <v>288</v>
      </c>
      <c r="V329" s="64">
        <v>328</v>
      </c>
      <c r="X329" s="18" t="s">
        <v>1709</v>
      </c>
      <c r="Y329" s="37">
        <v>49</v>
      </c>
      <c r="Z329" s="37">
        <v>636.51</v>
      </c>
      <c r="AA329" s="37">
        <v>10</v>
      </c>
      <c r="AB329" s="37">
        <f t="shared" si="17"/>
        <v>247</v>
      </c>
      <c r="AC329" s="37">
        <f>_xlfn.RANK.EQ(Z329,Tabela5[Summed income],0)</f>
        <v>288</v>
      </c>
      <c r="AD329" s="37">
        <v>328</v>
      </c>
      <c r="AL329" s="18" t="s">
        <v>5935</v>
      </c>
      <c r="AM329">
        <v>63</v>
      </c>
      <c r="AN329">
        <v>7</v>
      </c>
    </row>
    <row r="330" spans="1:40" x14ac:dyDescent="0.25">
      <c r="A330" s="32" t="s">
        <v>2266</v>
      </c>
      <c r="B330" s="32" t="s">
        <v>6775</v>
      </c>
      <c r="C330" s="32" t="s">
        <v>12</v>
      </c>
      <c r="D330" s="32">
        <v>29.99</v>
      </c>
      <c r="E330" s="32" t="s">
        <v>37</v>
      </c>
      <c r="F330" s="32">
        <v>10</v>
      </c>
      <c r="G330" s="32" t="s">
        <v>347</v>
      </c>
      <c r="H330" s="32">
        <v>25</v>
      </c>
      <c r="I330" s="32" t="s">
        <v>6776</v>
      </c>
      <c r="J330" s="33" t="s">
        <v>335</v>
      </c>
      <c r="K330" s="34" t="s">
        <v>7209</v>
      </c>
      <c r="L330" s="61">
        <f>Tabela33[[#This Row],[price]]*Tabela33[[#This Row],[sold]]</f>
        <v>749.75</v>
      </c>
      <c r="M330" s="62">
        <f>VLOOKUP(Tabela33[[#This Row],[brand]],Tabela5[#All],7,FALSE)</f>
        <v>62</v>
      </c>
      <c r="N330" s="62">
        <f>_xlfn.RANK.EQ(Tabela33[[#This Row],[sold]],$H$2:$H$1979)</f>
        <v>1248</v>
      </c>
      <c r="O330" s="62">
        <f>_xlfn.RANK.EQ(L330,Tabela33[income])</f>
        <v>1345</v>
      </c>
      <c r="P330" s="18" t="s">
        <v>6124</v>
      </c>
      <c r="Q330">
        <v>133</v>
      </c>
      <c r="R330">
        <v>5242.0999999999995</v>
      </c>
      <c r="S330">
        <v>20</v>
      </c>
      <c r="T330" s="63">
        <f t="shared" si="15"/>
        <v>205</v>
      </c>
      <c r="U330" s="63">
        <f t="shared" si="16"/>
        <v>194</v>
      </c>
      <c r="V330" s="64">
        <v>329</v>
      </c>
      <c r="X330" s="18" t="s">
        <v>6124</v>
      </c>
      <c r="Y330" s="37">
        <v>133</v>
      </c>
      <c r="Z330" s="37">
        <v>5242.0999999999995</v>
      </c>
      <c r="AA330" s="37">
        <v>20</v>
      </c>
      <c r="AB330" s="37">
        <f t="shared" si="17"/>
        <v>204</v>
      </c>
      <c r="AC330" s="37">
        <f>_xlfn.RANK.EQ(Z330,Tabela5[Summed income],0)</f>
        <v>194</v>
      </c>
      <c r="AD330" s="37">
        <v>329</v>
      </c>
      <c r="AL330" s="18" t="s">
        <v>4756</v>
      </c>
      <c r="AM330">
        <v>63</v>
      </c>
      <c r="AN330">
        <v>72</v>
      </c>
    </row>
    <row r="331" spans="1:40" x14ac:dyDescent="0.25">
      <c r="A331" s="27" t="s">
        <v>2266</v>
      </c>
      <c r="B331" s="27" t="s">
        <v>2267</v>
      </c>
      <c r="C331" s="27" t="s">
        <v>55</v>
      </c>
      <c r="D331" s="27">
        <v>32.880000000000003</v>
      </c>
      <c r="E331" s="27" t="s">
        <v>2268</v>
      </c>
      <c r="F331" s="27">
        <v>7</v>
      </c>
      <c r="G331" s="27" t="s">
        <v>2269</v>
      </c>
      <c r="H331" s="27">
        <v>36</v>
      </c>
      <c r="I331" s="27" t="s">
        <v>2270</v>
      </c>
      <c r="J331" s="28" t="s">
        <v>157</v>
      </c>
      <c r="K331" s="29" t="s">
        <v>7208</v>
      </c>
      <c r="L331" s="58">
        <f>Tabela33[[#This Row],[price]]*Tabela33[[#This Row],[sold]]</f>
        <v>1183.68</v>
      </c>
      <c r="M331" s="59">
        <f>VLOOKUP(Tabela33[[#This Row],[brand]],Tabela5[#All],7,FALSE)</f>
        <v>62</v>
      </c>
      <c r="N331" s="59">
        <f>_xlfn.RANK.EQ(Tabela33[[#This Row],[sold]],$H$2:$H$1979)</f>
        <v>1113</v>
      </c>
      <c r="O331" s="59">
        <f>_xlfn.RANK.EQ(L331,Tabela33[income])</f>
        <v>1194</v>
      </c>
      <c r="P331" s="18" t="s">
        <v>4324</v>
      </c>
      <c r="Q331">
        <v>28</v>
      </c>
      <c r="R331">
        <v>3500</v>
      </c>
      <c r="S331">
        <v>10</v>
      </c>
      <c r="T331" s="63">
        <f t="shared" si="15"/>
        <v>275</v>
      </c>
      <c r="U331" s="63">
        <f t="shared" si="16"/>
        <v>210</v>
      </c>
      <c r="V331" s="64">
        <v>330</v>
      </c>
      <c r="X331" s="18" t="s">
        <v>4324</v>
      </c>
      <c r="Y331" s="37">
        <v>28</v>
      </c>
      <c r="Z331" s="37">
        <v>3500</v>
      </c>
      <c r="AA331" s="37">
        <v>10</v>
      </c>
      <c r="AB331" s="37">
        <f t="shared" si="17"/>
        <v>273</v>
      </c>
      <c r="AC331" s="37">
        <f>_xlfn.RANK.EQ(Z331,Tabela5[Summed income],0)</f>
        <v>210</v>
      </c>
      <c r="AD331" s="37">
        <v>330</v>
      </c>
      <c r="AL331" s="18" t="s">
        <v>685</v>
      </c>
      <c r="AM331">
        <v>64</v>
      </c>
      <c r="AN331">
        <v>47</v>
      </c>
    </row>
    <row r="332" spans="1:40" x14ac:dyDescent="0.25">
      <c r="A332" s="27" t="s">
        <v>2266</v>
      </c>
      <c r="B332" s="27" t="s">
        <v>3624</v>
      </c>
      <c r="C332" s="27" t="s">
        <v>55</v>
      </c>
      <c r="D332" s="27">
        <v>33.86</v>
      </c>
      <c r="E332" s="27" t="s">
        <v>3625</v>
      </c>
      <c r="F332" s="27">
        <v>8</v>
      </c>
      <c r="G332" s="27" t="s">
        <v>3626</v>
      </c>
      <c r="H332" s="27">
        <v>18</v>
      </c>
      <c r="I332" s="27" t="s">
        <v>3627</v>
      </c>
      <c r="J332" s="28" t="s">
        <v>1960</v>
      </c>
      <c r="K332" s="29" t="s">
        <v>7208</v>
      </c>
      <c r="L332" s="58">
        <f>Tabela33[[#This Row],[price]]*Tabela33[[#This Row],[sold]]</f>
        <v>609.48</v>
      </c>
      <c r="M332" s="59">
        <f>VLOOKUP(Tabela33[[#This Row],[brand]],Tabela5[#All],7,FALSE)</f>
        <v>62</v>
      </c>
      <c r="N332" s="59">
        <f>_xlfn.RANK.EQ(Tabela33[[#This Row],[sold]],$H$2:$H$1979)</f>
        <v>1378</v>
      </c>
      <c r="O332" s="59">
        <f>_xlfn.RANK.EQ(L332,Tabela33[income])</f>
        <v>1432</v>
      </c>
      <c r="P332" s="18" t="s">
        <v>2846</v>
      </c>
      <c r="Q332">
        <v>34</v>
      </c>
      <c r="R332">
        <v>750.9</v>
      </c>
      <c r="S332">
        <v>17</v>
      </c>
      <c r="T332" s="63">
        <f t="shared" si="15"/>
        <v>263</v>
      </c>
      <c r="U332" s="63">
        <f t="shared" si="16"/>
        <v>283</v>
      </c>
      <c r="V332" s="64">
        <v>331</v>
      </c>
      <c r="X332" s="18" t="s">
        <v>2846</v>
      </c>
      <c r="Y332" s="37">
        <v>34</v>
      </c>
      <c r="Z332" s="37">
        <v>750.9</v>
      </c>
      <c r="AA332" s="37">
        <v>17</v>
      </c>
      <c r="AB332" s="37">
        <f t="shared" si="17"/>
        <v>261</v>
      </c>
      <c r="AC332" s="37">
        <f>_xlfn.RANK.EQ(Z332,Tabela5[Summed income],0)</f>
        <v>283</v>
      </c>
      <c r="AD332" s="37">
        <v>331</v>
      </c>
      <c r="AL332" s="18" t="s">
        <v>4091</v>
      </c>
      <c r="AM332">
        <v>65</v>
      </c>
      <c r="AN332">
        <v>12739</v>
      </c>
    </row>
    <row r="333" spans="1:40" x14ac:dyDescent="0.25">
      <c r="A333" s="27" t="s">
        <v>2266</v>
      </c>
      <c r="B333" s="27" t="s">
        <v>2752</v>
      </c>
      <c r="C333" s="27" t="s">
        <v>55</v>
      </c>
      <c r="D333" s="27">
        <v>34.869999999999997</v>
      </c>
      <c r="E333" s="27" t="s">
        <v>2753</v>
      </c>
      <c r="F333" s="27">
        <v>10</v>
      </c>
      <c r="G333" s="27" t="s">
        <v>2754</v>
      </c>
      <c r="H333" s="27">
        <v>27</v>
      </c>
      <c r="I333" s="27" t="s">
        <v>2755</v>
      </c>
      <c r="J333" s="28" t="s">
        <v>1960</v>
      </c>
      <c r="K333" s="29" t="s">
        <v>7208</v>
      </c>
      <c r="L333" s="58">
        <f>Tabela33[[#This Row],[price]]*Tabela33[[#This Row],[sold]]</f>
        <v>941.4899999999999</v>
      </c>
      <c r="M333" s="59">
        <f>VLOOKUP(Tabela33[[#This Row],[brand]],Tabela5[#All],7,FALSE)</f>
        <v>62</v>
      </c>
      <c r="N333" s="59">
        <f>_xlfn.RANK.EQ(Tabela33[[#This Row],[sold]],$H$2:$H$1979)</f>
        <v>1217</v>
      </c>
      <c r="O333" s="59">
        <f>_xlfn.RANK.EQ(L333,Tabela33[income])</f>
        <v>1278</v>
      </c>
      <c r="P333" s="18" t="s">
        <v>1818</v>
      </c>
      <c r="Q333">
        <v>581</v>
      </c>
      <c r="R333">
        <v>3785.9</v>
      </c>
      <c r="S333">
        <v>10</v>
      </c>
      <c r="T333" s="63">
        <f t="shared" si="15"/>
        <v>137</v>
      </c>
      <c r="U333" s="63">
        <f t="shared" si="16"/>
        <v>205</v>
      </c>
      <c r="V333" s="64">
        <v>332</v>
      </c>
      <c r="X333" s="18" t="s">
        <v>1818</v>
      </c>
      <c r="Y333" s="37">
        <v>581</v>
      </c>
      <c r="Z333" s="37">
        <v>3785.9</v>
      </c>
      <c r="AA333" s="37">
        <v>10</v>
      </c>
      <c r="AB333" s="37">
        <f t="shared" si="17"/>
        <v>136</v>
      </c>
      <c r="AC333" s="37">
        <f>_xlfn.RANK.EQ(Z333,Tabela5[Summed income],0)</f>
        <v>205</v>
      </c>
      <c r="AD333" s="37">
        <v>332</v>
      </c>
      <c r="AL333" s="18" t="s">
        <v>468</v>
      </c>
      <c r="AM333">
        <v>66</v>
      </c>
      <c r="AN333">
        <v>539</v>
      </c>
    </row>
    <row r="334" spans="1:40" x14ac:dyDescent="0.25">
      <c r="A334" s="32" t="s">
        <v>2266</v>
      </c>
      <c r="B334" s="32" t="s">
        <v>4436</v>
      </c>
      <c r="C334" s="32" t="s">
        <v>1970</v>
      </c>
      <c r="D334" s="32">
        <v>45.68</v>
      </c>
      <c r="E334" s="32" t="s">
        <v>4437</v>
      </c>
      <c r="F334" s="32">
        <v>10</v>
      </c>
      <c r="G334" s="32" t="s">
        <v>1201</v>
      </c>
      <c r="H334" s="32">
        <v>5</v>
      </c>
      <c r="I334" s="32" t="s">
        <v>4438</v>
      </c>
      <c r="J334" s="33" t="s">
        <v>349</v>
      </c>
      <c r="K334" s="34" t="s">
        <v>7209</v>
      </c>
      <c r="L334" s="61">
        <f>Tabela33[[#This Row],[price]]*Tabela33[[#This Row],[sold]]</f>
        <v>228.4</v>
      </c>
      <c r="M334" s="62">
        <f>VLOOKUP(Tabela33[[#This Row],[brand]],Tabela5[#All],7,FALSE)</f>
        <v>62</v>
      </c>
      <c r="N334" s="62">
        <f>_xlfn.RANK.EQ(Tabela33[[#This Row],[sold]],$H$2:$H$1979)</f>
        <v>1749</v>
      </c>
      <c r="O334" s="62">
        <f>_xlfn.RANK.EQ(L334,Tabela33[income])</f>
        <v>1719</v>
      </c>
      <c r="P334" s="18" t="s">
        <v>4784</v>
      </c>
      <c r="Q334">
        <v>9</v>
      </c>
      <c r="R334">
        <v>257.84999999999997</v>
      </c>
      <c r="S334">
        <v>3</v>
      </c>
      <c r="T334" s="63">
        <f t="shared" si="15"/>
        <v>319</v>
      </c>
      <c r="U334" s="63">
        <f t="shared" si="16"/>
        <v>325</v>
      </c>
      <c r="V334" s="64">
        <v>333</v>
      </c>
      <c r="X334" s="18" t="s">
        <v>4784</v>
      </c>
      <c r="Y334" s="37">
        <v>9</v>
      </c>
      <c r="Z334" s="37">
        <v>257.84999999999997</v>
      </c>
      <c r="AA334" s="37">
        <v>3</v>
      </c>
      <c r="AB334" s="37">
        <f t="shared" si="17"/>
        <v>317</v>
      </c>
      <c r="AC334" s="37">
        <f>_xlfn.RANK.EQ(Z334,Tabela5[Summed income],0)</f>
        <v>325</v>
      </c>
      <c r="AD334" s="37">
        <v>333</v>
      </c>
      <c r="AL334" s="18" t="s">
        <v>2811</v>
      </c>
      <c r="AM334">
        <v>66</v>
      </c>
      <c r="AN334">
        <v>82</v>
      </c>
    </row>
    <row r="335" spans="1:40" x14ac:dyDescent="0.25">
      <c r="A335" s="32" t="s">
        <v>2266</v>
      </c>
      <c r="B335" s="32" t="s">
        <v>4748</v>
      </c>
      <c r="C335" s="32" t="s">
        <v>55</v>
      </c>
      <c r="D335" s="32">
        <v>45.69</v>
      </c>
      <c r="E335" s="32" t="s">
        <v>4749</v>
      </c>
      <c r="F335" s="32">
        <v>8</v>
      </c>
      <c r="G335" s="32" t="s">
        <v>4750</v>
      </c>
      <c r="H335" s="32">
        <v>31</v>
      </c>
      <c r="I335" s="32" t="s">
        <v>4751</v>
      </c>
      <c r="J335" s="33" t="s">
        <v>1960</v>
      </c>
      <c r="K335" s="34" t="s">
        <v>7209</v>
      </c>
      <c r="L335" s="61">
        <f>Tabela33[[#This Row],[price]]*Tabela33[[#This Row],[sold]]</f>
        <v>1416.3899999999999</v>
      </c>
      <c r="M335" s="62">
        <f>VLOOKUP(Tabela33[[#This Row],[brand]],Tabela5[#All],7,FALSE)</f>
        <v>62</v>
      </c>
      <c r="N335" s="62">
        <f>_xlfn.RANK.EQ(Tabela33[[#This Row],[sold]],$H$2:$H$1979)</f>
        <v>1168</v>
      </c>
      <c r="O335" s="62">
        <f>_xlfn.RANK.EQ(L335,Tabela33[income])</f>
        <v>1102</v>
      </c>
      <c r="P335" s="18" t="s">
        <v>6144</v>
      </c>
      <c r="Q335">
        <v>77</v>
      </c>
      <c r="R335">
        <v>1269.7299999999998</v>
      </c>
      <c r="S335">
        <v>10</v>
      </c>
      <c r="T335" s="63">
        <f t="shared" si="15"/>
        <v>228</v>
      </c>
      <c r="U335" s="63">
        <f t="shared" si="16"/>
        <v>258</v>
      </c>
      <c r="V335" s="64">
        <v>334</v>
      </c>
      <c r="X335" s="18" t="s">
        <v>6144</v>
      </c>
      <c r="Y335" s="37">
        <v>77</v>
      </c>
      <c r="Z335" s="37">
        <v>1269.7299999999998</v>
      </c>
      <c r="AA335" s="37">
        <v>10</v>
      </c>
      <c r="AB335" s="37">
        <f t="shared" si="17"/>
        <v>226</v>
      </c>
      <c r="AC335" s="37">
        <f>_xlfn.RANK.EQ(Z335,Tabela5[Summed income],0)</f>
        <v>258</v>
      </c>
      <c r="AD335" s="37">
        <v>334</v>
      </c>
      <c r="AL335" s="18" t="s">
        <v>1965</v>
      </c>
      <c r="AM335">
        <v>66</v>
      </c>
      <c r="AN335">
        <v>2311</v>
      </c>
    </row>
    <row r="336" spans="1:40" x14ac:dyDescent="0.25">
      <c r="A336" s="32" t="s">
        <v>2266</v>
      </c>
      <c r="B336" s="32" t="s">
        <v>5319</v>
      </c>
      <c r="C336" s="32" t="s">
        <v>55</v>
      </c>
      <c r="D336" s="32">
        <v>49.99</v>
      </c>
      <c r="E336" s="32" t="s">
        <v>148</v>
      </c>
      <c r="F336" s="32">
        <v>2</v>
      </c>
      <c r="G336" s="32" t="s">
        <v>737</v>
      </c>
      <c r="H336" s="32">
        <v>3</v>
      </c>
      <c r="I336" s="32" t="s">
        <v>5320</v>
      </c>
      <c r="J336" s="33" t="s">
        <v>1259</v>
      </c>
      <c r="K336" s="34" t="s">
        <v>7209</v>
      </c>
      <c r="L336" s="61">
        <f>Tabela33[[#This Row],[price]]*Tabela33[[#This Row],[sold]]</f>
        <v>149.97</v>
      </c>
      <c r="M336" s="62">
        <f>VLOOKUP(Tabela33[[#This Row],[brand]],Tabela5[#All],7,FALSE)</f>
        <v>62</v>
      </c>
      <c r="N336" s="62">
        <f>_xlfn.RANK.EQ(Tabela33[[#This Row],[sold]],$H$2:$H$1979)</f>
        <v>1845</v>
      </c>
      <c r="O336" s="62">
        <f>_xlfn.RANK.EQ(L336,Tabela33[income])</f>
        <v>1814</v>
      </c>
      <c r="P336" s="18" t="s">
        <v>1488</v>
      </c>
      <c r="Q336">
        <v>7</v>
      </c>
      <c r="R336">
        <v>489.92999999999995</v>
      </c>
      <c r="S336">
        <v>4</v>
      </c>
      <c r="T336" s="63">
        <f t="shared" si="15"/>
        <v>326</v>
      </c>
      <c r="U336" s="63">
        <f t="shared" si="16"/>
        <v>300</v>
      </c>
      <c r="V336" s="64">
        <v>335</v>
      </c>
      <c r="X336" s="18" t="s">
        <v>1488</v>
      </c>
      <c r="Y336" s="37">
        <v>7</v>
      </c>
      <c r="Z336" s="37">
        <v>489.92999999999995</v>
      </c>
      <c r="AA336" s="37">
        <v>4</v>
      </c>
      <c r="AB336" s="37">
        <f t="shared" si="17"/>
        <v>324</v>
      </c>
      <c r="AC336" s="37">
        <f>_xlfn.RANK.EQ(Z336,Tabela5[Summed income],0)</f>
        <v>300</v>
      </c>
      <c r="AD336" s="37">
        <v>335</v>
      </c>
      <c r="AL336" s="18" t="s">
        <v>2232</v>
      </c>
      <c r="AM336">
        <v>66</v>
      </c>
      <c r="AN336">
        <v>221</v>
      </c>
    </row>
    <row r="337" spans="1:40" x14ac:dyDescent="0.25">
      <c r="A337" s="35" t="s">
        <v>2266</v>
      </c>
      <c r="B337" s="35" t="s">
        <v>6927</v>
      </c>
      <c r="C337" s="35" t="s">
        <v>55</v>
      </c>
      <c r="D337" s="35">
        <v>64.02</v>
      </c>
      <c r="E337" s="35" t="s">
        <v>6928</v>
      </c>
      <c r="F337" s="35">
        <v>2</v>
      </c>
      <c r="G337" s="35" t="s">
        <v>1159</v>
      </c>
      <c r="H337" s="35">
        <v>10</v>
      </c>
      <c r="I337" s="35" t="s">
        <v>6929</v>
      </c>
      <c r="J337" s="36" t="s">
        <v>177</v>
      </c>
      <c r="K337" s="34" t="s">
        <v>7209</v>
      </c>
      <c r="L337" s="61">
        <f>Tabela33[[#This Row],[price]]*Tabela33[[#This Row],[sold]]</f>
        <v>640.19999999999993</v>
      </c>
      <c r="M337" s="62">
        <f>VLOOKUP(Tabela33[[#This Row],[brand]],Tabela5[#All],7,FALSE)</f>
        <v>62</v>
      </c>
      <c r="N337" s="62">
        <f>_xlfn.RANK.EQ(Tabela33[[#This Row],[sold]],$H$2:$H$1979)</f>
        <v>1577</v>
      </c>
      <c r="O337" s="62">
        <f>_xlfn.RANK.EQ(L337,Tabela33[income])</f>
        <v>1410</v>
      </c>
      <c r="P337" s="18" t="s">
        <v>7107</v>
      </c>
      <c r="Q337">
        <v>1</v>
      </c>
      <c r="R337">
        <v>34.99</v>
      </c>
      <c r="S337">
        <v>3</v>
      </c>
      <c r="T337" s="63">
        <f t="shared" si="15"/>
        <v>359</v>
      </c>
      <c r="U337" s="63">
        <f t="shared" si="16"/>
        <v>361</v>
      </c>
      <c r="V337" s="64">
        <v>336</v>
      </c>
      <c r="X337" s="18" t="s">
        <v>7107</v>
      </c>
      <c r="Y337" s="37">
        <v>1</v>
      </c>
      <c r="Z337" s="37">
        <v>34.99</v>
      </c>
      <c r="AA337" s="37">
        <v>3</v>
      </c>
      <c r="AB337" s="37">
        <f t="shared" si="17"/>
        <v>357</v>
      </c>
      <c r="AC337" s="37">
        <f>_xlfn.RANK.EQ(Z337,Tabela5[Summed income],0)</f>
        <v>361</v>
      </c>
      <c r="AD337" s="37">
        <v>336</v>
      </c>
      <c r="AL337" s="18" t="s">
        <v>2425</v>
      </c>
      <c r="AM337">
        <v>66</v>
      </c>
      <c r="AN337">
        <v>79</v>
      </c>
    </row>
    <row r="338" spans="1:40" x14ac:dyDescent="0.25">
      <c r="A338" s="35" t="s">
        <v>2266</v>
      </c>
      <c r="B338" s="35" t="s">
        <v>6499</v>
      </c>
      <c r="C338" s="35" t="s">
        <v>12</v>
      </c>
      <c r="D338" s="35">
        <v>64.989999999999995</v>
      </c>
      <c r="E338" s="35" t="s">
        <v>1742</v>
      </c>
      <c r="F338" s="35">
        <v>10</v>
      </c>
      <c r="G338" s="35" t="s">
        <v>774</v>
      </c>
      <c r="H338" s="35">
        <v>15</v>
      </c>
      <c r="I338" s="35" t="s">
        <v>6500</v>
      </c>
      <c r="J338" s="36" t="s">
        <v>318</v>
      </c>
      <c r="K338" s="34" t="s">
        <v>7209</v>
      </c>
      <c r="L338" s="61">
        <f>Tabela33[[#This Row],[price]]*Tabela33[[#This Row],[sold]]</f>
        <v>974.84999999999991</v>
      </c>
      <c r="M338" s="62">
        <f>VLOOKUP(Tabela33[[#This Row],[brand]],Tabela5[#All],7,FALSE)</f>
        <v>62</v>
      </c>
      <c r="N338" s="62">
        <f>_xlfn.RANK.EQ(Tabela33[[#This Row],[sold]],$H$2:$H$1979)</f>
        <v>1444</v>
      </c>
      <c r="O338" s="62">
        <f>_xlfn.RANK.EQ(L338,Tabela33[income])</f>
        <v>1267</v>
      </c>
      <c r="P338" s="18" t="s">
        <v>3698</v>
      </c>
      <c r="Q338">
        <v>10</v>
      </c>
      <c r="R338">
        <v>193</v>
      </c>
      <c r="S338">
        <v>10</v>
      </c>
      <c r="T338" s="63">
        <f t="shared" si="15"/>
        <v>317</v>
      </c>
      <c r="U338" s="63">
        <f t="shared" si="16"/>
        <v>331</v>
      </c>
      <c r="V338" s="64">
        <v>337</v>
      </c>
      <c r="X338" s="18" t="s">
        <v>3698</v>
      </c>
      <c r="Y338" s="37">
        <v>10</v>
      </c>
      <c r="Z338" s="37">
        <v>193</v>
      </c>
      <c r="AA338" s="37">
        <v>10</v>
      </c>
      <c r="AB338" s="37">
        <f t="shared" si="17"/>
        <v>315</v>
      </c>
      <c r="AC338" s="37">
        <f>_xlfn.RANK.EQ(Z338,Tabela5[Summed income],0)</f>
        <v>331</v>
      </c>
      <c r="AD338" s="37">
        <v>337</v>
      </c>
      <c r="AL338" s="18" t="s">
        <v>1932</v>
      </c>
      <c r="AM338">
        <v>66</v>
      </c>
      <c r="AN338">
        <v>21</v>
      </c>
    </row>
    <row r="339" spans="1:40" x14ac:dyDescent="0.25">
      <c r="A339" s="35" t="s">
        <v>2266</v>
      </c>
      <c r="B339" s="35" t="s">
        <v>6880</v>
      </c>
      <c r="C339" s="35" t="s">
        <v>12</v>
      </c>
      <c r="D339" s="35">
        <v>250</v>
      </c>
      <c r="E339" s="35" t="s">
        <v>6881</v>
      </c>
      <c r="F339" s="35"/>
      <c r="G339" s="35" t="s">
        <v>39</v>
      </c>
      <c r="H339" s="35"/>
      <c r="I339" s="35" t="s">
        <v>39</v>
      </c>
      <c r="J339" s="36" t="s">
        <v>6882</v>
      </c>
      <c r="K339" s="34" t="s">
        <v>7209</v>
      </c>
      <c r="L339" s="61">
        <f>Tabela33[[#This Row],[price]]*Tabela33[[#This Row],[sold]]</f>
        <v>0</v>
      </c>
      <c r="M339" s="62">
        <f>VLOOKUP(Tabela33[[#This Row],[brand]],Tabela5[#All],7,FALSE)</f>
        <v>62</v>
      </c>
      <c r="N339" s="62" t="e">
        <f>_xlfn.RANK.EQ(Tabela33[[#This Row],[sold]],$H$2:$H$1979)</f>
        <v>#N/A</v>
      </c>
      <c r="O339" s="62">
        <f>_xlfn.RANK.EQ(L339,Tabela33[income])</f>
        <v>1979</v>
      </c>
      <c r="P339" s="18" t="s">
        <v>327</v>
      </c>
      <c r="Q339">
        <v>2803</v>
      </c>
      <c r="R339">
        <v>166806.34</v>
      </c>
      <c r="S339">
        <v>641</v>
      </c>
      <c r="T339" s="63">
        <f t="shared" si="15"/>
        <v>79</v>
      </c>
      <c r="U339" s="63">
        <f t="shared" si="16"/>
        <v>50</v>
      </c>
      <c r="V339" s="64">
        <v>338</v>
      </c>
      <c r="X339" s="18" t="s">
        <v>327</v>
      </c>
      <c r="Y339" s="37">
        <v>2803</v>
      </c>
      <c r="Z339" s="37">
        <v>166806.33999999997</v>
      </c>
      <c r="AA339" s="37">
        <v>641</v>
      </c>
      <c r="AB339" s="37">
        <f t="shared" si="17"/>
        <v>78</v>
      </c>
      <c r="AC339" s="37">
        <f>_xlfn.RANK.EQ(Z339,Tabela5[Summed income],0)</f>
        <v>50</v>
      </c>
      <c r="AD339" s="37">
        <v>338</v>
      </c>
      <c r="AL339" s="18" t="s">
        <v>2047</v>
      </c>
      <c r="AM339">
        <v>67</v>
      </c>
      <c r="AN339">
        <v>1954</v>
      </c>
    </row>
    <row r="340" spans="1:40" x14ac:dyDescent="0.25">
      <c r="A340" s="35" t="s">
        <v>4755</v>
      </c>
      <c r="B340" s="35" t="s">
        <v>5935</v>
      </c>
      <c r="C340" s="35" t="s">
        <v>12</v>
      </c>
      <c r="D340" s="35">
        <v>21.8</v>
      </c>
      <c r="E340" s="35" t="s">
        <v>5936</v>
      </c>
      <c r="F340" s="35">
        <v>10</v>
      </c>
      <c r="G340" s="35" t="s">
        <v>965</v>
      </c>
      <c r="H340" s="35">
        <v>7</v>
      </c>
      <c r="I340" s="35" t="s">
        <v>5937</v>
      </c>
      <c r="J340" s="36" t="s">
        <v>70</v>
      </c>
      <c r="K340" s="34" t="s">
        <v>7209</v>
      </c>
      <c r="L340" s="61">
        <f>Tabela33[[#This Row],[price]]*Tabela33[[#This Row],[sold]]</f>
        <v>152.6</v>
      </c>
      <c r="M340" s="62">
        <f>VLOOKUP(Tabela33[[#This Row],[brand]],Tabela5[#All],7,FALSE)</f>
        <v>63</v>
      </c>
      <c r="N340" s="62">
        <f>_xlfn.RANK.EQ(Tabela33[[#This Row],[sold]],$H$2:$H$1979)</f>
        <v>1677</v>
      </c>
      <c r="O340" s="62">
        <f>_xlfn.RANK.EQ(L340,Tabela33[income])</f>
        <v>1809</v>
      </c>
      <c r="P340" s="18" t="s">
        <v>6732</v>
      </c>
      <c r="Q340">
        <v>19</v>
      </c>
      <c r="R340">
        <v>949.81000000000006</v>
      </c>
      <c r="S340">
        <v>3</v>
      </c>
      <c r="T340" s="63">
        <f t="shared" si="15"/>
        <v>290</v>
      </c>
      <c r="U340" s="63">
        <f t="shared" si="16"/>
        <v>272</v>
      </c>
      <c r="V340" s="64">
        <v>339</v>
      </c>
      <c r="X340" s="18" t="s">
        <v>6732</v>
      </c>
      <c r="Y340" s="37">
        <v>19</v>
      </c>
      <c r="Z340" s="37">
        <v>949.81000000000006</v>
      </c>
      <c r="AA340" s="37">
        <v>3</v>
      </c>
      <c r="AB340" s="37">
        <f t="shared" si="17"/>
        <v>288</v>
      </c>
      <c r="AC340" s="37">
        <f>_xlfn.RANK.EQ(Z340,Tabela5[Summed income],0)</f>
        <v>272</v>
      </c>
      <c r="AD340" s="37">
        <v>339</v>
      </c>
      <c r="AL340" s="18" t="s">
        <v>5983</v>
      </c>
      <c r="AM340">
        <v>67</v>
      </c>
      <c r="AN340">
        <v>112</v>
      </c>
    </row>
    <row r="341" spans="1:40" x14ac:dyDescent="0.25">
      <c r="A341" s="32" t="s">
        <v>4755</v>
      </c>
      <c r="B341" s="32" t="s">
        <v>4756</v>
      </c>
      <c r="C341" s="32" t="s">
        <v>12</v>
      </c>
      <c r="D341" s="32">
        <v>25.7</v>
      </c>
      <c r="E341" s="32" t="s">
        <v>4757</v>
      </c>
      <c r="F341" s="32">
        <v>10</v>
      </c>
      <c r="G341" s="32" t="s">
        <v>4758</v>
      </c>
      <c r="H341" s="32">
        <v>72</v>
      </c>
      <c r="I341" s="32" t="s">
        <v>4759</v>
      </c>
      <c r="J341" s="33" t="s">
        <v>70</v>
      </c>
      <c r="K341" s="34" t="s">
        <v>7209</v>
      </c>
      <c r="L341" s="61">
        <f>Tabela33[[#This Row],[price]]*Tabela33[[#This Row],[sold]]</f>
        <v>1850.3999999999999</v>
      </c>
      <c r="M341" s="62">
        <f>VLOOKUP(Tabela33[[#This Row],[brand]],Tabela5[#All],7,FALSE)</f>
        <v>63</v>
      </c>
      <c r="N341" s="62">
        <f>_xlfn.RANK.EQ(Tabela33[[#This Row],[sold]],$H$2:$H$1979)</f>
        <v>881</v>
      </c>
      <c r="O341" s="62">
        <f>_xlfn.RANK.EQ(L341,Tabela33[income])</f>
        <v>988</v>
      </c>
      <c r="P341" s="18" t="s">
        <v>2894</v>
      </c>
      <c r="Q341">
        <v>135</v>
      </c>
      <c r="R341">
        <v>2145.15</v>
      </c>
      <c r="S341">
        <v>6</v>
      </c>
      <c r="T341" s="63">
        <f t="shared" si="15"/>
        <v>203</v>
      </c>
      <c r="U341" s="63">
        <f t="shared" si="16"/>
        <v>227</v>
      </c>
      <c r="V341" s="64">
        <v>340</v>
      </c>
      <c r="X341" s="18" t="s">
        <v>2894</v>
      </c>
      <c r="Y341" s="37">
        <v>135</v>
      </c>
      <c r="Z341" s="37">
        <v>2145.15</v>
      </c>
      <c r="AA341" s="37">
        <v>6</v>
      </c>
      <c r="AB341" s="37">
        <f t="shared" si="17"/>
        <v>202</v>
      </c>
      <c r="AC341" s="37">
        <f>_xlfn.RANK.EQ(Z341,Tabela5[Summed income],0)</f>
        <v>227</v>
      </c>
      <c r="AD341" s="37">
        <v>340</v>
      </c>
      <c r="AL341" s="18" t="s">
        <v>1173</v>
      </c>
      <c r="AM341">
        <v>67</v>
      </c>
      <c r="AN341">
        <v>5314</v>
      </c>
    </row>
    <row r="342" spans="1:40" x14ac:dyDescent="0.25">
      <c r="A342" s="27" t="s">
        <v>1896</v>
      </c>
      <c r="B342" s="27" t="s">
        <v>685</v>
      </c>
      <c r="C342" s="27" t="s">
        <v>12</v>
      </c>
      <c r="D342" s="27">
        <v>69.989999999999995</v>
      </c>
      <c r="E342" s="27" t="s">
        <v>1694</v>
      </c>
      <c r="F342" s="27">
        <v>3</v>
      </c>
      <c r="G342" s="27" t="s">
        <v>1897</v>
      </c>
      <c r="H342" s="27">
        <v>34</v>
      </c>
      <c r="I342" s="27" t="s">
        <v>1898</v>
      </c>
      <c r="J342" s="28" t="s">
        <v>1899</v>
      </c>
      <c r="K342" s="29" t="s">
        <v>7208</v>
      </c>
      <c r="L342" s="58">
        <f>Tabela33[[#This Row],[price]]*Tabela33[[#This Row],[sold]]</f>
        <v>2379.66</v>
      </c>
      <c r="M342" s="59">
        <f>VLOOKUP(Tabela33[[#This Row],[brand]],Tabela5[#All],7,FALSE)</f>
        <v>64</v>
      </c>
      <c r="N342" s="59">
        <f>_xlfn.RANK.EQ(Tabela33[[#This Row],[sold]],$H$2:$H$1979)</f>
        <v>1135</v>
      </c>
      <c r="O342" s="59">
        <f>_xlfn.RANK.EQ(L342,Tabela33[income])</f>
        <v>903</v>
      </c>
      <c r="P342" s="18" t="s">
        <v>2400</v>
      </c>
      <c r="Q342">
        <v>5</v>
      </c>
      <c r="R342">
        <v>65</v>
      </c>
      <c r="T342" s="63">
        <f t="shared" si="15"/>
        <v>332</v>
      </c>
      <c r="U342" s="63">
        <f t="shared" si="16"/>
        <v>356</v>
      </c>
      <c r="V342" s="64">
        <v>341</v>
      </c>
      <c r="X342" s="18" t="s">
        <v>2400</v>
      </c>
      <c r="Y342" s="37">
        <v>5</v>
      </c>
      <c r="Z342" s="37">
        <v>65</v>
      </c>
      <c r="AA342" s="37"/>
      <c r="AB342" s="37">
        <f t="shared" si="17"/>
        <v>330</v>
      </c>
      <c r="AC342" s="37">
        <f>_xlfn.RANK.EQ(Z342,Tabela5[Summed income],0)</f>
        <v>356</v>
      </c>
      <c r="AD342" s="37">
        <v>341</v>
      </c>
      <c r="AL342" s="18" t="s">
        <v>5598</v>
      </c>
      <c r="AM342">
        <v>67</v>
      </c>
      <c r="AN342">
        <v>30</v>
      </c>
    </row>
    <row r="343" spans="1:40" x14ac:dyDescent="0.25">
      <c r="A343" s="27" t="s">
        <v>684</v>
      </c>
      <c r="B343" s="27" t="s">
        <v>685</v>
      </c>
      <c r="C343" s="27" t="s">
        <v>12</v>
      </c>
      <c r="D343" s="27">
        <v>100.99</v>
      </c>
      <c r="E343" s="27" t="s">
        <v>263</v>
      </c>
      <c r="F343" s="27"/>
      <c r="G343" s="27" t="s">
        <v>686</v>
      </c>
      <c r="H343" s="27">
        <v>13</v>
      </c>
      <c r="I343" s="27" t="s">
        <v>687</v>
      </c>
      <c r="J343" s="28" t="s">
        <v>688</v>
      </c>
      <c r="K343" s="29" t="s">
        <v>7208</v>
      </c>
      <c r="L343" s="58">
        <f>Tabela33[[#This Row],[price]]*Tabela33[[#This Row],[sold]]</f>
        <v>1312.87</v>
      </c>
      <c r="M343" s="59">
        <f>VLOOKUP(Tabela33[[#This Row],[brand]],Tabela5[#All],7,FALSE)</f>
        <v>64</v>
      </c>
      <c r="N343" s="59">
        <f>_xlfn.RANK.EQ(Tabela33[[#This Row],[sold]],$H$2:$H$1979)</f>
        <v>1498</v>
      </c>
      <c r="O343" s="59">
        <f>_xlfn.RANK.EQ(L343,Tabela33[income])</f>
        <v>1134</v>
      </c>
      <c r="P343" s="18" t="s">
        <v>1568</v>
      </c>
      <c r="Q343">
        <v>514</v>
      </c>
      <c r="R343">
        <v>43154.35</v>
      </c>
      <c r="S343">
        <v>51</v>
      </c>
      <c r="T343" s="63">
        <f t="shared" si="15"/>
        <v>143</v>
      </c>
      <c r="U343" s="63">
        <f t="shared" si="16"/>
        <v>100</v>
      </c>
      <c r="V343" s="64">
        <v>342</v>
      </c>
      <c r="X343" s="18" t="s">
        <v>1568</v>
      </c>
      <c r="Y343" s="37">
        <v>514</v>
      </c>
      <c r="Z343" s="37">
        <v>43154.35</v>
      </c>
      <c r="AA343" s="37">
        <v>51</v>
      </c>
      <c r="AB343" s="37">
        <f t="shared" si="17"/>
        <v>142</v>
      </c>
      <c r="AC343" s="37">
        <f>_xlfn.RANK.EQ(Z343,Tabela5[Summed income],0)</f>
        <v>100</v>
      </c>
      <c r="AD343" s="37">
        <v>342</v>
      </c>
      <c r="AL343" s="18" t="s">
        <v>5240</v>
      </c>
      <c r="AM343">
        <v>67</v>
      </c>
      <c r="AN343">
        <v>348</v>
      </c>
    </row>
    <row r="344" spans="1:40" x14ac:dyDescent="0.25">
      <c r="A344" s="35" t="s">
        <v>4090</v>
      </c>
      <c r="B344" s="35" t="s">
        <v>4091</v>
      </c>
      <c r="C344" s="35" t="s">
        <v>55</v>
      </c>
      <c r="D344" s="35">
        <v>28.75</v>
      </c>
      <c r="E344" s="35" t="s">
        <v>4092</v>
      </c>
      <c r="F344" s="35"/>
      <c r="G344" s="35" t="s">
        <v>4093</v>
      </c>
      <c r="H344" s="35">
        <v>12739</v>
      </c>
      <c r="I344" s="35" t="s">
        <v>4094</v>
      </c>
      <c r="J344" s="36" t="s">
        <v>177</v>
      </c>
      <c r="K344" s="34" t="s">
        <v>7209</v>
      </c>
      <c r="L344" s="61">
        <f>Tabela33[[#This Row],[price]]*Tabela33[[#This Row],[sold]]</f>
        <v>366246.25</v>
      </c>
      <c r="M344" s="62">
        <f>VLOOKUP(Tabela33[[#This Row],[brand]],Tabela5[#All],7,FALSE)</f>
        <v>65</v>
      </c>
      <c r="N344" s="62">
        <f>_xlfn.RANK.EQ(Tabela33[[#This Row],[sold]],$H$2:$H$1979)</f>
        <v>13</v>
      </c>
      <c r="O344" s="62">
        <f>_xlfn.RANK.EQ(L344,Tabela33[income])</f>
        <v>13</v>
      </c>
      <c r="P344" s="18" t="s">
        <v>4603</v>
      </c>
      <c r="Q344">
        <v>479</v>
      </c>
      <c r="R344">
        <v>14059.089999999998</v>
      </c>
      <c r="S344">
        <v>21</v>
      </c>
      <c r="T344" s="63">
        <f t="shared" si="15"/>
        <v>149</v>
      </c>
      <c r="U344" s="63">
        <f t="shared" si="16"/>
        <v>146</v>
      </c>
      <c r="V344" s="64">
        <v>343</v>
      </c>
      <c r="X344" s="18" t="s">
        <v>4603</v>
      </c>
      <c r="Y344" s="37">
        <v>479</v>
      </c>
      <c r="Z344" s="37">
        <v>14059.089999999998</v>
      </c>
      <c r="AA344" s="37">
        <v>21</v>
      </c>
      <c r="AB344" s="37">
        <f t="shared" si="17"/>
        <v>148</v>
      </c>
      <c r="AC344" s="37">
        <f>_xlfn.RANK.EQ(Z344,Tabela5[Summed income],0)</f>
        <v>146</v>
      </c>
      <c r="AD344" s="37">
        <v>343</v>
      </c>
      <c r="AL344" s="18" t="s">
        <v>5013</v>
      </c>
      <c r="AM344">
        <v>67</v>
      </c>
      <c r="AN344">
        <v>4</v>
      </c>
    </row>
    <row r="345" spans="1:40" x14ac:dyDescent="0.25">
      <c r="A345" s="27" t="s">
        <v>467</v>
      </c>
      <c r="B345" s="27" t="s">
        <v>2425</v>
      </c>
      <c r="C345" s="27" t="s">
        <v>2426</v>
      </c>
      <c r="D345" s="27">
        <v>20</v>
      </c>
      <c r="E345" s="27" t="s">
        <v>1010</v>
      </c>
      <c r="F345" s="27">
        <v>10</v>
      </c>
      <c r="G345" s="27" t="s">
        <v>2427</v>
      </c>
      <c r="H345" s="27">
        <v>79</v>
      </c>
      <c r="I345" s="27" t="s">
        <v>2428</v>
      </c>
      <c r="J345" s="28" t="s">
        <v>70</v>
      </c>
      <c r="K345" s="29" t="s">
        <v>7208</v>
      </c>
      <c r="L345" s="58">
        <f>Tabela33[[#This Row],[price]]*Tabela33[[#This Row],[sold]]</f>
        <v>1580</v>
      </c>
      <c r="M345" s="59">
        <f>VLOOKUP(Tabela33[[#This Row],[brand]],Tabela5[#All],7,FALSE)</f>
        <v>66</v>
      </c>
      <c r="N345" s="59">
        <f>_xlfn.RANK.EQ(Tabela33[[#This Row],[sold]],$H$2:$H$1979)</f>
        <v>845</v>
      </c>
      <c r="O345" s="59">
        <f>_xlfn.RANK.EQ(L345,Tabela33[income])</f>
        <v>1060</v>
      </c>
      <c r="P345" s="18" t="s">
        <v>3353</v>
      </c>
      <c r="Q345">
        <v>12582</v>
      </c>
      <c r="R345">
        <v>325618.93999999994</v>
      </c>
      <c r="S345">
        <v>23</v>
      </c>
      <c r="T345" s="63">
        <f t="shared" si="15"/>
        <v>28</v>
      </c>
      <c r="U345" s="63">
        <f t="shared" si="16"/>
        <v>28</v>
      </c>
      <c r="V345" s="64">
        <v>344</v>
      </c>
      <c r="X345" s="18" t="s">
        <v>3353</v>
      </c>
      <c r="Y345" s="37">
        <v>12582</v>
      </c>
      <c r="Z345" s="37">
        <v>325618.93999999994</v>
      </c>
      <c r="AA345" s="37">
        <v>23</v>
      </c>
      <c r="AB345" s="37">
        <f t="shared" si="17"/>
        <v>27</v>
      </c>
      <c r="AC345" s="37">
        <f>_xlfn.RANK.EQ(Z345,Tabela5[Summed income],0)</f>
        <v>28</v>
      </c>
      <c r="AD345" s="37">
        <v>344</v>
      </c>
      <c r="AL345" s="18" t="s">
        <v>5542</v>
      </c>
      <c r="AM345">
        <v>67</v>
      </c>
      <c r="AN345">
        <v>189</v>
      </c>
    </row>
    <row r="346" spans="1:40" x14ac:dyDescent="0.25">
      <c r="A346" s="27" t="s">
        <v>467</v>
      </c>
      <c r="B346" s="27" t="s">
        <v>2811</v>
      </c>
      <c r="C346" s="27" t="s">
        <v>55</v>
      </c>
      <c r="D346" s="27">
        <v>22.53</v>
      </c>
      <c r="E346" s="27" t="s">
        <v>2812</v>
      </c>
      <c r="F346" s="27">
        <v>34</v>
      </c>
      <c r="G346" s="27" t="s">
        <v>2813</v>
      </c>
      <c r="H346" s="27">
        <v>82</v>
      </c>
      <c r="I346" s="27" t="s">
        <v>2814</v>
      </c>
      <c r="J346" s="28" t="s">
        <v>230</v>
      </c>
      <c r="K346" s="29" t="s">
        <v>7208</v>
      </c>
      <c r="L346" s="58">
        <f>Tabela33[[#This Row],[price]]*Tabela33[[#This Row],[sold]]</f>
        <v>1847.46</v>
      </c>
      <c r="M346" s="59">
        <f>VLOOKUP(Tabela33[[#This Row],[brand]],Tabela5[#All],7,FALSE)</f>
        <v>66</v>
      </c>
      <c r="N346" s="59">
        <f>_xlfn.RANK.EQ(Tabela33[[#This Row],[sold]],$H$2:$H$1979)</f>
        <v>833</v>
      </c>
      <c r="O346" s="59">
        <f>_xlfn.RANK.EQ(L346,Tabela33[income])</f>
        <v>990</v>
      </c>
      <c r="P346" s="18" t="s">
        <v>5504</v>
      </c>
      <c r="Q346">
        <v>4</v>
      </c>
      <c r="R346">
        <v>559.96</v>
      </c>
      <c r="S346">
        <v>10</v>
      </c>
      <c r="T346" s="63">
        <f t="shared" si="15"/>
        <v>336</v>
      </c>
      <c r="U346" s="63">
        <f t="shared" si="16"/>
        <v>292</v>
      </c>
      <c r="V346" s="64">
        <v>345</v>
      </c>
      <c r="X346" s="18" t="s">
        <v>5504</v>
      </c>
      <c r="Y346" s="37">
        <v>4</v>
      </c>
      <c r="Z346" s="37">
        <v>559.96</v>
      </c>
      <c r="AA346" s="37">
        <v>10</v>
      </c>
      <c r="AB346" s="37">
        <f t="shared" si="17"/>
        <v>334</v>
      </c>
      <c r="AC346" s="37">
        <f>_xlfn.RANK.EQ(Z346,Tabela5[Summed income],0)</f>
        <v>292</v>
      </c>
      <c r="AD346" s="37">
        <v>345</v>
      </c>
      <c r="AL346" s="18" t="s">
        <v>1086</v>
      </c>
      <c r="AM346">
        <v>67</v>
      </c>
      <c r="AN346">
        <v>169</v>
      </c>
    </row>
    <row r="347" spans="1:40" x14ac:dyDescent="0.25">
      <c r="A347" s="27" t="s">
        <v>467</v>
      </c>
      <c r="B347" s="27" t="s">
        <v>2232</v>
      </c>
      <c r="C347" s="27" t="s">
        <v>55</v>
      </c>
      <c r="D347" s="27">
        <v>24.04</v>
      </c>
      <c r="E347" s="27" t="s">
        <v>2233</v>
      </c>
      <c r="F347" s="27"/>
      <c r="G347" s="27" t="s">
        <v>2234</v>
      </c>
      <c r="H347" s="27">
        <v>221</v>
      </c>
      <c r="I347" s="27" t="s">
        <v>2235</v>
      </c>
      <c r="J347" s="28" t="s">
        <v>177</v>
      </c>
      <c r="K347" s="29" t="s">
        <v>7208</v>
      </c>
      <c r="L347" s="58">
        <f>Tabela33[[#This Row],[price]]*Tabela33[[#This Row],[sold]]</f>
        <v>5312.84</v>
      </c>
      <c r="M347" s="59">
        <f>VLOOKUP(Tabela33[[#This Row],[brand]],Tabela5[#All],7,FALSE)</f>
        <v>66</v>
      </c>
      <c r="N347" s="59">
        <f>_xlfn.RANK.EQ(Tabela33[[#This Row],[sold]],$H$2:$H$1979)</f>
        <v>563</v>
      </c>
      <c r="O347" s="59">
        <f>_xlfn.RANK.EQ(L347,Tabela33[income])</f>
        <v>667</v>
      </c>
      <c r="P347" s="18" t="s">
        <v>2429</v>
      </c>
      <c r="Q347">
        <v>27</v>
      </c>
      <c r="R347">
        <v>538.65</v>
      </c>
      <c r="S347">
        <v>4</v>
      </c>
      <c r="T347" s="63">
        <f t="shared" si="15"/>
        <v>277</v>
      </c>
      <c r="U347" s="63">
        <f t="shared" si="16"/>
        <v>296</v>
      </c>
      <c r="V347" s="64">
        <v>346</v>
      </c>
      <c r="X347" s="18" t="s">
        <v>2429</v>
      </c>
      <c r="Y347" s="37">
        <v>27</v>
      </c>
      <c r="Z347" s="37">
        <v>538.65</v>
      </c>
      <c r="AA347" s="37">
        <v>4</v>
      </c>
      <c r="AB347" s="37">
        <f t="shared" si="17"/>
        <v>275</v>
      </c>
      <c r="AC347" s="37">
        <f>_xlfn.RANK.EQ(Z347,Tabela5[Summed income],0)</f>
        <v>296</v>
      </c>
      <c r="AD347" s="37">
        <v>346</v>
      </c>
      <c r="AL347" s="18" t="s">
        <v>2388</v>
      </c>
      <c r="AM347">
        <v>67</v>
      </c>
      <c r="AN347">
        <v>5255</v>
      </c>
    </row>
    <row r="348" spans="1:40" x14ac:dyDescent="0.25">
      <c r="A348" s="30" t="s">
        <v>467</v>
      </c>
      <c r="B348" s="30" t="s">
        <v>468</v>
      </c>
      <c r="C348" s="30" t="s">
        <v>55</v>
      </c>
      <c r="D348" s="30">
        <v>25.27</v>
      </c>
      <c r="E348" s="30" t="s">
        <v>469</v>
      </c>
      <c r="F348" s="30">
        <v>106</v>
      </c>
      <c r="G348" s="30" t="s">
        <v>470</v>
      </c>
      <c r="H348" s="30">
        <v>539</v>
      </c>
      <c r="I348" s="30" t="s">
        <v>471</v>
      </c>
      <c r="J348" s="31" t="s">
        <v>230</v>
      </c>
      <c r="K348" s="29" t="s">
        <v>7208</v>
      </c>
      <c r="L348" s="58">
        <f>Tabela33[[#This Row],[price]]*Tabela33[[#This Row],[sold]]</f>
        <v>13620.53</v>
      </c>
      <c r="M348" s="59">
        <f>VLOOKUP(Tabela33[[#This Row],[brand]],Tabela5[#All],7,FALSE)</f>
        <v>66</v>
      </c>
      <c r="N348" s="59">
        <f>_xlfn.RANK.EQ(Tabela33[[#This Row],[sold]],$H$2:$H$1979)</f>
        <v>341</v>
      </c>
      <c r="O348" s="59">
        <f>_xlfn.RANK.EQ(L348,Tabela33[income])</f>
        <v>403</v>
      </c>
      <c r="P348" s="18" t="s">
        <v>2187</v>
      </c>
      <c r="Q348">
        <v>337</v>
      </c>
      <c r="R348">
        <v>7292.68</v>
      </c>
      <c r="S348">
        <v>31</v>
      </c>
      <c r="T348" s="63">
        <f t="shared" si="15"/>
        <v>168</v>
      </c>
      <c r="U348" s="63">
        <f t="shared" si="16"/>
        <v>177</v>
      </c>
      <c r="V348" s="64">
        <v>347</v>
      </c>
      <c r="X348" s="18" t="s">
        <v>2187</v>
      </c>
      <c r="Y348" s="37">
        <v>337</v>
      </c>
      <c r="Z348" s="37">
        <v>7292.68</v>
      </c>
      <c r="AA348" s="37">
        <v>31</v>
      </c>
      <c r="AB348" s="37">
        <f t="shared" si="17"/>
        <v>167</v>
      </c>
      <c r="AC348" s="37">
        <f>_xlfn.RANK.EQ(Z348,Tabela5[Summed income],0)</f>
        <v>177</v>
      </c>
      <c r="AD348" s="37">
        <v>347</v>
      </c>
      <c r="AL348" s="18" t="s">
        <v>4826</v>
      </c>
      <c r="AM348">
        <v>67</v>
      </c>
      <c r="AN348">
        <v>124</v>
      </c>
    </row>
    <row r="349" spans="1:40" x14ac:dyDescent="0.25">
      <c r="A349" s="30" t="s">
        <v>467</v>
      </c>
      <c r="B349" s="30" t="s">
        <v>1932</v>
      </c>
      <c r="C349" s="30" t="s">
        <v>55</v>
      </c>
      <c r="D349" s="30">
        <v>27.06</v>
      </c>
      <c r="E349" s="30" t="s">
        <v>1933</v>
      </c>
      <c r="F349" s="30">
        <v>18</v>
      </c>
      <c r="G349" s="30" t="s">
        <v>1934</v>
      </c>
      <c r="H349" s="30">
        <v>21</v>
      </c>
      <c r="I349" s="30" t="s">
        <v>1935</v>
      </c>
      <c r="J349" s="31" t="s">
        <v>230</v>
      </c>
      <c r="K349" s="29" t="s">
        <v>7208</v>
      </c>
      <c r="L349" s="58">
        <f>Tabela33[[#This Row],[price]]*Tabela33[[#This Row],[sold]]</f>
        <v>568.26</v>
      </c>
      <c r="M349" s="59">
        <f>VLOOKUP(Tabela33[[#This Row],[brand]],Tabela5[#All],7,FALSE)</f>
        <v>66</v>
      </c>
      <c r="N349" s="59">
        <f>_xlfn.RANK.EQ(Tabela33[[#This Row],[sold]],$H$2:$H$1979)</f>
        <v>1320</v>
      </c>
      <c r="O349" s="59">
        <f>_xlfn.RANK.EQ(L349,Tabela33[income])</f>
        <v>1456</v>
      </c>
      <c r="P349" s="18" t="s">
        <v>2575</v>
      </c>
      <c r="Q349">
        <v>1</v>
      </c>
      <c r="R349">
        <v>29.95</v>
      </c>
      <c r="T349" s="63">
        <f t="shared" si="15"/>
        <v>359</v>
      </c>
      <c r="U349" s="63">
        <f t="shared" si="16"/>
        <v>363</v>
      </c>
      <c r="V349" s="64">
        <v>348</v>
      </c>
      <c r="X349" s="18" t="s">
        <v>2575</v>
      </c>
      <c r="Y349" s="37">
        <v>1</v>
      </c>
      <c r="Z349" s="37">
        <v>29.95</v>
      </c>
      <c r="AA349" s="37"/>
      <c r="AB349" s="37">
        <f t="shared" si="17"/>
        <v>357</v>
      </c>
      <c r="AC349" s="37">
        <f>_xlfn.RANK.EQ(Z349,Tabela5[Summed income],0)</f>
        <v>363</v>
      </c>
      <c r="AD349" s="37">
        <v>348</v>
      </c>
      <c r="AL349" s="18" t="s">
        <v>4212</v>
      </c>
      <c r="AM349">
        <v>67</v>
      </c>
      <c r="AN349">
        <v>54052</v>
      </c>
    </row>
    <row r="350" spans="1:40" x14ac:dyDescent="0.25">
      <c r="A350" s="27" t="s">
        <v>467</v>
      </c>
      <c r="B350" s="27" t="s">
        <v>1965</v>
      </c>
      <c r="C350" s="27" t="s">
        <v>55</v>
      </c>
      <c r="D350" s="27">
        <v>29.97</v>
      </c>
      <c r="E350" s="27" t="s">
        <v>1966</v>
      </c>
      <c r="F350" s="27">
        <v>93</v>
      </c>
      <c r="G350" s="27" t="s">
        <v>1967</v>
      </c>
      <c r="H350" s="27">
        <v>2311</v>
      </c>
      <c r="I350" s="27" t="s">
        <v>1968</v>
      </c>
      <c r="J350" s="28" t="s">
        <v>230</v>
      </c>
      <c r="K350" s="29" t="s">
        <v>7208</v>
      </c>
      <c r="L350" s="58">
        <f>Tabela33[[#This Row],[price]]*Tabela33[[#This Row],[sold]]</f>
        <v>69260.67</v>
      </c>
      <c r="M350" s="59">
        <f>VLOOKUP(Tabela33[[#This Row],[brand]],Tabela5[#All],7,FALSE)</f>
        <v>66</v>
      </c>
      <c r="N350" s="59">
        <f>_xlfn.RANK.EQ(Tabela33[[#This Row],[sold]],$H$2:$H$1979)</f>
        <v>127</v>
      </c>
      <c r="O350" s="59">
        <f>_xlfn.RANK.EQ(L350,Tabela33[income])</f>
        <v>137</v>
      </c>
      <c r="P350" s="18" t="s">
        <v>1787</v>
      </c>
      <c r="Q350">
        <v>888</v>
      </c>
      <c r="R350">
        <v>22182.240000000002</v>
      </c>
      <c r="S350">
        <v>234</v>
      </c>
      <c r="T350" s="63">
        <f t="shared" si="15"/>
        <v>126</v>
      </c>
      <c r="U350" s="63">
        <f t="shared" si="16"/>
        <v>124</v>
      </c>
      <c r="V350" s="64">
        <v>349</v>
      </c>
      <c r="X350" s="18" t="s">
        <v>1787</v>
      </c>
      <c r="Y350" s="37">
        <v>888</v>
      </c>
      <c r="Z350" s="37">
        <v>22182.240000000002</v>
      </c>
      <c r="AA350" s="37">
        <v>234</v>
      </c>
      <c r="AB350" s="37">
        <f t="shared" si="17"/>
        <v>125</v>
      </c>
      <c r="AC350" s="37">
        <f>_xlfn.RANK.EQ(Z350,Tabela5[Summed income],0)</f>
        <v>124</v>
      </c>
      <c r="AD350" s="37">
        <v>349</v>
      </c>
      <c r="AL350" s="18" t="s">
        <v>1248</v>
      </c>
      <c r="AM350">
        <v>67</v>
      </c>
      <c r="AN350">
        <v>347</v>
      </c>
    </row>
    <row r="351" spans="1:40" x14ac:dyDescent="0.25">
      <c r="A351" s="30" t="s">
        <v>540</v>
      </c>
      <c r="B351" s="30" t="s">
        <v>3006</v>
      </c>
      <c r="C351" s="30" t="s">
        <v>12</v>
      </c>
      <c r="D351" s="30">
        <v>10.35</v>
      </c>
      <c r="E351" s="30" t="s">
        <v>3007</v>
      </c>
      <c r="F351" s="30">
        <v>10</v>
      </c>
      <c r="G351" s="30" t="s">
        <v>3008</v>
      </c>
      <c r="H351" s="30">
        <v>182</v>
      </c>
      <c r="I351" s="30" t="s">
        <v>3009</v>
      </c>
      <c r="J351" s="31" t="s">
        <v>3010</v>
      </c>
      <c r="K351" s="29" t="s">
        <v>7208</v>
      </c>
      <c r="L351" s="58">
        <f>Tabela33[[#This Row],[price]]*Tabela33[[#This Row],[sold]]</f>
        <v>1883.7</v>
      </c>
      <c r="M351" s="59">
        <f>VLOOKUP(Tabela33[[#This Row],[brand]],Tabela5[#All],7,FALSE)</f>
        <v>67</v>
      </c>
      <c r="N351" s="59">
        <f>_xlfn.RANK.EQ(Tabela33[[#This Row],[sold]],$H$2:$H$1979)</f>
        <v>599</v>
      </c>
      <c r="O351" s="59">
        <f>_xlfn.RANK.EQ(L351,Tabela33[income])</f>
        <v>982</v>
      </c>
      <c r="P351" s="18" t="s">
        <v>5252</v>
      </c>
      <c r="Q351">
        <v>1</v>
      </c>
      <c r="R351">
        <v>22</v>
      </c>
      <c r="S351">
        <v>49</v>
      </c>
      <c r="T351" s="63">
        <f t="shared" si="15"/>
        <v>359</v>
      </c>
      <c r="U351" s="63">
        <f t="shared" si="16"/>
        <v>365</v>
      </c>
      <c r="V351" s="64">
        <v>350</v>
      </c>
      <c r="X351" s="18" t="s">
        <v>5252</v>
      </c>
      <c r="Y351" s="37">
        <v>1</v>
      </c>
      <c r="Z351" s="37">
        <v>22</v>
      </c>
      <c r="AA351" s="37">
        <v>49</v>
      </c>
      <c r="AB351" s="37">
        <f t="shared" si="17"/>
        <v>357</v>
      </c>
      <c r="AC351" s="37">
        <f>_xlfn.RANK.EQ(Z351,Tabela5[Summed income],0)</f>
        <v>365</v>
      </c>
      <c r="AD351" s="37">
        <v>350</v>
      </c>
      <c r="AL351" s="18" t="s">
        <v>1572</v>
      </c>
      <c r="AM351">
        <v>67</v>
      </c>
      <c r="AN351">
        <v>83</v>
      </c>
    </row>
    <row r="352" spans="1:40" x14ac:dyDescent="0.25">
      <c r="A352" s="27" t="s">
        <v>540</v>
      </c>
      <c r="B352" s="27" t="s">
        <v>1572</v>
      </c>
      <c r="C352" s="27" t="s">
        <v>55</v>
      </c>
      <c r="D352" s="27">
        <v>17.57</v>
      </c>
      <c r="E352" s="27" t="s">
        <v>1573</v>
      </c>
      <c r="F352" s="27">
        <v>62</v>
      </c>
      <c r="G352" s="27" t="s">
        <v>1574</v>
      </c>
      <c r="H352" s="27">
        <v>83</v>
      </c>
      <c r="I352" s="27" t="s">
        <v>1575</v>
      </c>
      <c r="J352" s="28" t="s">
        <v>230</v>
      </c>
      <c r="K352" s="29" t="s">
        <v>7208</v>
      </c>
      <c r="L352" s="58">
        <f>Tabela33[[#This Row],[price]]*Tabela33[[#This Row],[sold]]</f>
        <v>1458.31</v>
      </c>
      <c r="M352" s="59">
        <f>VLOOKUP(Tabela33[[#This Row],[brand]],Tabela5[#All],7,FALSE)</f>
        <v>67</v>
      </c>
      <c r="N352" s="59">
        <f>_xlfn.RANK.EQ(Tabela33[[#This Row],[sold]],$H$2:$H$1979)</f>
        <v>828</v>
      </c>
      <c r="O352" s="59">
        <f>_xlfn.RANK.EQ(L352,Tabela33[income])</f>
        <v>1084</v>
      </c>
      <c r="P352" s="18" t="s">
        <v>3036</v>
      </c>
      <c r="Q352">
        <v>2</v>
      </c>
      <c r="R352">
        <v>111.76</v>
      </c>
      <c r="T352" s="63">
        <f t="shared" si="15"/>
        <v>352</v>
      </c>
      <c r="U352" s="63">
        <f t="shared" si="16"/>
        <v>345</v>
      </c>
      <c r="V352" s="64">
        <v>351</v>
      </c>
      <c r="X352" s="18" t="s">
        <v>3036</v>
      </c>
      <c r="Y352" s="37">
        <v>2</v>
      </c>
      <c r="Z352" s="37">
        <v>111.76</v>
      </c>
      <c r="AA352" s="37"/>
      <c r="AB352" s="37">
        <f t="shared" si="17"/>
        <v>350</v>
      </c>
      <c r="AC352" s="37">
        <f>_xlfn.RANK.EQ(Z352,Tabela5[Summed income],0)</f>
        <v>345</v>
      </c>
      <c r="AD352" s="37">
        <v>351</v>
      </c>
      <c r="AL352" s="18" t="s">
        <v>5734</v>
      </c>
      <c r="AM352">
        <v>67</v>
      </c>
      <c r="AN352">
        <v>83</v>
      </c>
    </row>
    <row r="353" spans="1:40" x14ac:dyDescent="0.25">
      <c r="A353" s="32" t="s">
        <v>540</v>
      </c>
      <c r="B353" s="32" t="s">
        <v>6426</v>
      </c>
      <c r="C353" s="32" t="s">
        <v>4509</v>
      </c>
      <c r="D353" s="32">
        <v>17.989999999999998</v>
      </c>
      <c r="E353" s="32" t="s">
        <v>2156</v>
      </c>
      <c r="F353" s="32">
        <v>3</v>
      </c>
      <c r="G353" s="32" t="s">
        <v>1582</v>
      </c>
      <c r="H353" s="32">
        <v>3</v>
      </c>
      <c r="I353" s="32" t="s">
        <v>6427</v>
      </c>
      <c r="J353" s="33" t="s">
        <v>6428</v>
      </c>
      <c r="K353" s="34" t="s">
        <v>7209</v>
      </c>
      <c r="L353" s="61">
        <f>Tabela33[[#This Row],[price]]*Tabela33[[#This Row],[sold]]</f>
        <v>53.97</v>
      </c>
      <c r="M353" s="62">
        <f>VLOOKUP(Tabela33[[#This Row],[brand]],Tabela5[#All],7,FALSE)</f>
        <v>67</v>
      </c>
      <c r="N353" s="62">
        <f>_xlfn.RANK.EQ(Tabela33[[#This Row],[sold]],$H$2:$H$1979)</f>
        <v>1845</v>
      </c>
      <c r="O353" s="62">
        <f>_xlfn.RANK.EQ(L353,Tabela33[income])</f>
        <v>1936</v>
      </c>
      <c r="P353" s="18" t="s">
        <v>135</v>
      </c>
      <c r="Q353">
        <v>4829</v>
      </c>
      <c r="R353">
        <v>82958.839999999953</v>
      </c>
      <c r="S353">
        <v>1006</v>
      </c>
      <c r="T353" s="63">
        <f t="shared" si="15"/>
        <v>58</v>
      </c>
      <c r="U353" s="63">
        <f t="shared" si="16"/>
        <v>82</v>
      </c>
      <c r="V353" s="64">
        <v>352</v>
      </c>
      <c r="X353" s="18" t="s">
        <v>135</v>
      </c>
      <c r="Y353" s="37">
        <v>4829</v>
      </c>
      <c r="Z353" s="37">
        <v>82958.839999999982</v>
      </c>
      <c r="AA353" s="37">
        <v>1006</v>
      </c>
      <c r="AB353" s="37">
        <f t="shared" si="17"/>
        <v>57</v>
      </c>
      <c r="AC353" s="37">
        <f>_xlfn.RANK.EQ(Z353,Tabela5[Summed income],0)</f>
        <v>82</v>
      </c>
      <c r="AD353" s="37">
        <v>352</v>
      </c>
      <c r="AL353" s="18" t="s">
        <v>5086</v>
      </c>
      <c r="AM353">
        <v>67</v>
      </c>
      <c r="AN353">
        <v>4427</v>
      </c>
    </row>
    <row r="354" spans="1:40" x14ac:dyDescent="0.25">
      <c r="A354" s="27" t="s">
        <v>540</v>
      </c>
      <c r="B354" s="27" t="s">
        <v>3130</v>
      </c>
      <c r="C354" s="27" t="s">
        <v>3131</v>
      </c>
      <c r="D354" s="27">
        <v>18.88</v>
      </c>
      <c r="E354" s="27" t="s">
        <v>3132</v>
      </c>
      <c r="F354" s="27">
        <v>10</v>
      </c>
      <c r="G354" s="27" t="s">
        <v>3133</v>
      </c>
      <c r="H354" s="27">
        <v>2002</v>
      </c>
      <c r="I354" s="27" t="s">
        <v>3134</v>
      </c>
      <c r="J354" s="28" t="s">
        <v>177</v>
      </c>
      <c r="K354" s="29" t="s">
        <v>7208</v>
      </c>
      <c r="L354" s="58">
        <f>Tabela33[[#This Row],[price]]*Tabela33[[#This Row],[sold]]</f>
        <v>37797.759999999995</v>
      </c>
      <c r="M354" s="59">
        <f>VLOOKUP(Tabela33[[#This Row],[brand]],Tabela5[#All],7,FALSE)</f>
        <v>67</v>
      </c>
      <c r="N354" s="59">
        <f>_xlfn.RANK.EQ(Tabela33[[#This Row],[sold]],$H$2:$H$1979)</f>
        <v>140</v>
      </c>
      <c r="O354" s="59">
        <f>_xlfn.RANK.EQ(L354,Tabela33[income])</f>
        <v>216</v>
      </c>
      <c r="P354" s="18" t="s">
        <v>3871</v>
      </c>
      <c r="Q354">
        <v>79</v>
      </c>
      <c r="R354">
        <v>1974.2099999999998</v>
      </c>
      <c r="T354" s="63">
        <f t="shared" si="15"/>
        <v>224</v>
      </c>
      <c r="U354" s="63">
        <f t="shared" si="16"/>
        <v>230</v>
      </c>
      <c r="V354" s="64">
        <v>353</v>
      </c>
      <c r="X354" s="18" t="s">
        <v>3871</v>
      </c>
      <c r="Y354" s="37">
        <v>79</v>
      </c>
      <c r="Z354" s="37">
        <v>1974.2099999999998</v>
      </c>
      <c r="AA354" s="37"/>
      <c r="AB354" s="37">
        <f t="shared" si="17"/>
        <v>222</v>
      </c>
      <c r="AC354" s="37">
        <f>_xlfn.RANK.EQ(Z354,Tabela5[Summed income],0)</f>
        <v>230</v>
      </c>
      <c r="AD354" s="37">
        <v>353</v>
      </c>
      <c r="AL354" s="18" t="s">
        <v>4551</v>
      </c>
      <c r="AM354">
        <v>67</v>
      </c>
      <c r="AN354">
        <v>1536</v>
      </c>
    </row>
    <row r="355" spans="1:40" x14ac:dyDescent="0.25">
      <c r="A355" s="32" t="s">
        <v>540</v>
      </c>
      <c r="B355" s="32" t="s">
        <v>5240</v>
      </c>
      <c r="C355" s="32" t="s">
        <v>55</v>
      </c>
      <c r="D355" s="32">
        <v>19.16</v>
      </c>
      <c r="E355" s="32" t="s">
        <v>5241</v>
      </c>
      <c r="F355" s="32">
        <v>72</v>
      </c>
      <c r="G355" s="32" t="s">
        <v>5242</v>
      </c>
      <c r="H355" s="32">
        <v>348</v>
      </c>
      <c r="I355" s="32" t="s">
        <v>5243</v>
      </c>
      <c r="J355" s="33" t="s">
        <v>230</v>
      </c>
      <c r="K355" s="34" t="s">
        <v>7209</v>
      </c>
      <c r="L355" s="61">
        <f>Tabela33[[#This Row],[price]]*Tabela33[[#This Row],[sold]]</f>
        <v>6667.68</v>
      </c>
      <c r="M355" s="62">
        <f>VLOOKUP(Tabela33[[#This Row],[brand]],Tabela5[#All],7,FALSE)</f>
        <v>67</v>
      </c>
      <c r="N355" s="62">
        <f>_xlfn.RANK.EQ(Tabela33[[#This Row],[sold]],$H$2:$H$1979)</f>
        <v>443</v>
      </c>
      <c r="O355" s="62">
        <f>_xlfn.RANK.EQ(L355,Tabela33[income])</f>
        <v>607</v>
      </c>
      <c r="P355" s="18" t="s">
        <v>6855</v>
      </c>
      <c r="Q355">
        <v>20</v>
      </c>
      <c r="R355">
        <v>299.8</v>
      </c>
      <c r="S355">
        <v>10</v>
      </c>
      <c r="T355" s="63">
        <f t="shared" si="15"/>
        <v>289</v>
      </c>
      <c r="U355" s="63">
        <f t="shared" si="16"/>
        <v>321</v>
      </c>
      <c r="V355" s="64">
        <v>354</v>
      </c>
      <c r="X355" s="18" t="s">
        <v>6855</v>
      </c>
      <c r="Y355" s="37">
        <v>20</v>
      </c>
      <c r="Z355" s="37">
        <v>299.8</v>
      </c>
      <c r="AA355" s="37">
        <v>10</v>
      </c>
      <c r="AB355" s="37">
        <f t="shared" si="17"/>
        <v>287</v>
      </c>
      <c r="AC355" s="37">
        <f>_xlfn.RANK.EQ(Z355,Tabela5[Summed income],0)</f>
        <v>321</v>
      </c>
      <c r="AD355" s="37">
        <v>354</v>
      </c>
      <c r="AL355" s="18" t="s">
        <v>3130</v>
      </c>
      <c r="AM355">
        <v>67</v>
      </c>
      <c r="AN355">
        <v>2002</v>
      </c>
    </row>
    <row r="356" spans="1:40" x14ac:dyDescent="0.25">
      <c r="A356" s="32" t="s">
        <v>540</v>
      </c>
      <c r="B356" s="32" t="s">
        <v>5013</v>
      </c>
      <c r="C356" s="32" t="s">
        <v>55</v>
      </c>
      <c r="D356" s="32">
        <v>19.989999999999998</v>
      </c>
      <c r="E356" s="32" t="s">
        <v>247</v>
      </c>
      <c r="F356" s="32">
        <v>3</v>
      </c>
      <c r="G356" s="32" t="s">
        <v>758</v>
      </c>
      <c r="H356" s="32">
        <v>4</v>
      </c>
      <c r="I356" s="32" t="s">
        <v>5014</v>
      </c>
      <c r="J356" s="33" t="s">
        <v>571</v>
      </c>
      <c r="K356" s="34" t="s">
        <v>7209</v>
      </c>
      <c r="L356" s="61">
        <f>Tabela33[[#This Row],[price]]*Tabela33[[#This Row],[sold]]</f>
        <v>79.959999999999994</v>
      </c>
      <c r="M356" s="62">
        <f>VLOOKUP(Tabela33[[#This Row],[brand]],Tabela5[#All],7,FALSE)</f>
        <v>67</v>
      </c>
      <c r="N356" s="62">
        <f>_xlfn.RANK.EQ(Tabela33[[#This Row],[sold]],$H$2:$H$1979)</f>
        <v>1795</v>
      </c>
      <c r="O356" s="62">
        <f>_xlfn.RANK.EQ(L356,Tabela33[income])</f>
        <v>1898</v>
      </c>
      <c r="P356" s="18" t="s">
        <v>4055</v>
      </c>
      <c r="Q356">
        <v>8</v>
      </c>
      <c r="R356">
        <v>439.92</v>
      </c>
      <c r="T356" s="63">
        <f t="shared" si="15"/>
        <v>323</v>
      </c>
      <c r="U356" s="63">
        <f t="shared" si="16"/>
        <v>304</v>
      </c>
      <c r="V356" s="64">
        <v>355</v>
      </c>
      <c r="X356" s="18" t="s">
        <v>4055</v>
      </c>
      <c r="Y356" s="37">
        <v>8</v>
      </c>
      <c r="Z356" s="37">
        <v>439.92</v>
      </c>
      <c r="AA356" s="37"/>
      <c r="AB356" s="37">
        <f t="shared" si="17"/>
        <v>321</v>
      </c>
      <c r="AC356" s="37">
        <f>_xlfn.RANK.EQ(Z356,Tabela5[Summed income],0)</f>
        <v>304</v>
      </c>
      <c r="AD356" s="37">
        <v>355</v>
      </c>
      <c r="AL356" s="18" t="s">
        <v>4156</v>
      </c>
      <c r="AM356">
        <v>67</v>
      </c>
      <c r="AN356">
        <v>1362</v>
      </c>
    </row>
    <row r="357" spans="1:40" x14ac:dyDescent="0.25">
      <c r="A357" s="35" t="s">
        <v>540</v>
      </c>
      <c r="B357" s="35" t="s">
        <v>5598</v>
      </c>
      <c r="C357" s="35" t="s">
        <v>12</v>
      </c>
      <c r="D357" s="35">
        <v>21.27</v>
      </c>
      <c r="E357" s="35" t="s">
        <v>5599</v>
      </c>
      <c r="F357" s="35">
        <v>10</v>
      </c>
      <c r="G357" s="35" t="s">
        <v>942</v>
      </c>
      <c r="H357" s="35">
        <v>30</v>
      </c>
      <c r="I357" s="35" t="s">
        <v>5600</v>
      </c>
      <c r="J357" s="36" t="s">
        <v>5491</v>
      </c>
      <c r="K357" s="34" t="s">
        <v>7209</v>
      </c>
      <c r="L357" s="61">
        <f>Tabela33[[#This Row],[price]]*Tabela33[[#This Row],[sold]]</f>
        <v>638.1</v>
      </c>
      <c r="M357" s="62">
        <f>VLOOKUP(Tabela33[[#This Row],[brand]],Tabela5[#All],7,FALSE)</f>
        <v>67</v>
      </c>
      <c r="N357" s="62">
        <f>_xlfn.RANK.EQ(Tabela33[[#This Row],[sold]],$H$2:$H$1979)</f>
        <v>1175</v>
      </c>
      <c r="O357" s="62">
        <f>_xlfn.RANK.EQ(L357,Tabela33[income])</f>
        <v>1413</v>
      </c>
      <c r="P357" s="18" t="s">
        <v>412</v>
      </c>
      <c r="Q357">
        <v>9</v>
      </c>
      <c r="R357">
        <v>224.91</v>
      </c>
      <c r="S357">
        <v>9</v>
      </c>
      <c r="T357" s="63">
        <f t="shared" si="15"/>
        <v>319</v>
      </c>
      <c r="U357" s="63">
        <f t="shared" si="16"/>
        <v>329</v>
      </c>
      <c r="V357" s="64">
        <v>356</v>
      </c>
      <c r="X357" s="18" t="s">
        <v>412</v>
      </c>
      <c r="Y357" s="37">
        <v>9</v>
      </c>
      <c r="Z357" s="37">
        <v>224.91</v>
      </c>
      <c r="AA357" s="37">
        <v>9</v>
      </c>
      <c r="AB357" s="37">
        <f t="shared" si="17"/>
        <v>317</v>
      </c>
      <c r="AC357" s="37">
        <f>_xlfn.RANK.EQ(Z357,Tabela5[Summed income],0)</f>
        <v>329</v>
      </c>
      <c r="AD357" s="37">
        <v>356</v>
      </c>
      <c r="AL357" s="18" t="s">
        <v>6891</v>
      </c>
      <c r="AM357">
        <v>67</v>
      </c>
      <c r="AN357">
        <v>8</v>
      </c>
    </row>
    <row r="358" spans="1:40" x14ac:dyDescent="0.25">
      <c r="A358" s="32" t="s">
        <v>540</v>
      </c>
      <c r="B358" s="32" t="s">
        <v>5983</v>
      </c>
      <c r="C358" s="32" t="s">
        <v>12</v>
      </c>
      <c r="D358" s="32">
        <v>21.27</v>
      </c>
      <c r="E358" s="32" t="s">
        <v>5599</v>
      </c>
      <c r="F358" s="32">
        <v>10</v>
      </c>
      <c r="G358" s="32" t="s">
        <v>5984</v>
      </c>
      <c r="H358" s="32">
        <v>112</v>
      </c>
      <c r="I358" s="32" t="s">
        <v>5985</v>
      </c>
      <c r="J358" s="33" t="s">
        <v>5986</v>
      </c>
      <c r="K358" s="34" t="s">
        <v>7209</v>
      </c>
      <c r="L358" s="61">
        <f>Tabela33[[#This Row],[price]]*Tabela33[[#This Row],[sold]]</f>
        <v>2382.2399999999998</v>
      </c>
      <c r="M358" s="62">
        <f>VLOOKUP(Tabela33[[#This Row],[brand]],Tabela5[#All],7,FALSE)</f>
        <v>67</v>
      </c>
      <c r="N358" s="62">
        <f>_xlfn.RANK.EQ(Tabela33[[#This Row],[sold]],$H$2:$H$1979)</f>
        <v>753</v>
      </c>
      <c r="O358" s="62">
        <f>_xlfn.RANK.EQ(L358,Tabela33[income])</f>
        <v>901</v>
      </c>
      <c r="P358" s="18" t="s">
        <v>520</v>
      </c>
      <c r="Q358">
        <v>2226</v>
      </c>
      <c r="R358">
        <v>179770.68000000002</v>
      </c>
      <c r="S358">
        <v>111</v>
      </c>
      <c r="T358" s="63">
        <f t="shared" si="15"/>
        <v>90</v>
      </c>
      <c r="U358" s="63">
        <f t="shared" si="16"/>
        <v>46</v>
      </c>
      <c r="V358" s="64">
        <v>357</v>
      </c>
      <c r="X358" s="18" t="s">
        <v>520</v>
      </c>
      <c r="Y358" s="37">
        <v>2226</v>
      </c>
      <c r="Z358" s="37">
        <v>179770.68000000005</v>
      </c>
      <c r="AA358" s="37">
        <v>111</v>
      </c>
      <c r="AB358" s="37">
        <f t="shared" si="17"/>
        <v>89</v>
      </c>
      <c r="AC358" s="37">
        <f>_xlfn.RANK.EQ(Z358,Tabela5[Summed income],0)</f>
        <v>46</v>
      </c>
      <c r="AD358" s="37">
        <v>357</v>
      </c>
      <c r="AL358" s="18" t="s">
        <v>4051</v>
      </c>
      <c r="AM358">
        <v>67</v>
      </c>
      <c r="AN358">
        <v>5582</v>
      </c>
    </row>
    <row r="359" spans="1:40" x14ac:dyDescent="0.25">
      <c r="A359" s="32" t="s">
        <v>540</v>
      </c>
      <c r="B359" s="32" t="s">
        <v>5542</v>
      </c>
      <c r="C359" s="32" t="s">
        <v>55</v>
      </c>
      <c r="D359" s="32">
        <v>21.95</v>
      </c>
      <c r="E359" s="32" t="s">
        <v>1036</v>
      </c>
      <c r="F359" s="32">
        <v>3</v>
      </c>
      <c r="G359" s="32" t="s">
        <v>5543</v>
      </c>
      <c r="H359" s="32">
        <v>189</v>
      </c>
      <c r="I359" s="32" t="s">
        <v>5544</v>
      </c>
      <c r="J359" s="33" t="s">
        <v>70</v>
      </c>
      <c r="K359" s="34" t="s">
        <v>7209</v>
      </c>
      <c r="L359" s="61">
        <f>Tabela33[[#This Row],[price]]*Tabela33[[#This Row],[sold]]</f>
        <v>4148.55</v>
      </c>
      <c r="M359" s="62">
        <f>VLOOKUP(Tabela33[[#This Row],[brand]],Tabela5[#All],7,FALSE)</f>
        <v>67</v>
      </c>
      <c r="N359" s="62">
        <f>_xlfn.RANK.EQ(Tabela33[[#This Row],[sold]],$H$2:$H$1979)</f>
        <v>591</v>
      </c>
      <c r="O359" s="62">
        <f>_xlfn.RANK.EQ(L359,Tabela33[income])</f>
        <v>729</v>
      </c>
      <c r="P359" s="18" t="s">
        <v>925</v>
      </c>
      <c r="Q359">
        <v>20308</v>
      </c>
      <c r="R359">
        <v>511833.43000000005</v>
      </c>
      <c r="S359">
        <v>197</v>
      </c>
      <c r="T359" s="63">
        <f t="shared" si="15"/>
        <v>13</v>
      </c>
      <c r="U359" s="63">
        <f t="shared" si="16"/>
        <v>20</v>
      </c>
      <c r="V359" s="64">
        <v>358</v>
      </c>
      <c r="X359" s="18" t="s">
        <v>925</v>
      </c>
      <c r="Y359" s="37">
        <v>20308</v>
      </c>
      <c r="Z359" s="37">
        <v>511833.43000000005</v>
      </c>
      <c r="AA359" s="37">
        <v>197</v>
      </c>
      <c r="AB359" s="37">
        <f t="shared" si="17"/>
        <v>13</v>
      </c>
      <c r="AC359" s="37">
        <f>_xlfn.RANK.EQ(Z359,Tabela5[Summed income],0)</f>
        <v>20</v>
      </c>
      <c r="AD359" s="37">
        <v>358</v>
      </c>
      <c r="AL359" s="18" t="s">
        <v>1560</v>
      </c>
      <c r="AM359">
        <v>67</v>
      </c>
      <c r="AN359">
        <v>17854</v>
      </c>
    </row>
    <row r="360" spans="1:40" x14ac:dyDescent="0.25">
      <c r="A360" s="27" t="s">
        <v>540</v>
      </c>
      <c r="B360" s="27" t="s">
        <v>3186</v>
      </c>
      <c r="C360" s="27" t="s">
        <v>12</v>
      </c>
      <c r="D360" s="27">
        <v>22.99</v>
      </c>
      <c r="E360" s="27" t="s">
        <v>619</v>
      </c>
      <c r="F360" s="27">
        <v>10</v>
      </c>
      <c r="G360" s="27" t="s">
        <v>965</v>
      </c>
      <c r="H360" s="27">
        <v>7</v>
      </c>
      <c r="I360" s="27" t="s">
        <v>3187</v>
      </c>
      <c r="J360" s="28" t="s">
        <v>1802</v>
      </c>
      <c r="K360" s="29" t="s">
        <v>7208</v>
      </c>
      <c r="L360" s="58">
        <f>Tabela33[[#This Row],[price]]*Tabela33[[#This Row],[sold]]</f>
        <v>160.92999999999998</v>
      </c>
      <c r="M360" s="59">
        <f>VLOOKUP(Tabela33[[#This Row],[brand]],Tabela5[#All],7,FALSE)</f>
        <v>67</v>
      </c>
      <c r="N360" s="59">
        <f>_xlfn.RANK.EQ(Tabela33[[#This Row],[sold]],$H$2:$H$1979)</f>
        <v>1677</v>
      </c>
      <c r="O360" s="59">
        <f>_xlfn.RANK.EQ(L360,Tabela33[income])</f>
        <v>1800</v>
      </c>
      <c r="P360" s="18" t="s">
        <v>53</v>
      </c>
      <c r="Q360">
        <v>131187</v>
      </c>
      <c r="R360">
        <v>4633869.8800000027</v>
      </c>
      <c r="S360">
        <v>1041</v>
      </c>
      <c r="T360" s="63">
        <f t="shared" si="15"/>
        <v>2</v>
      </c>
      <c r="U360" s="63">
        <f t="shared" si="16"/>
        <v>1</v>
      </c>
      <c r="V360" s="64">
        <v>359</v>
      </c>
      <c r="X360" s="18" t="s">
        <v>53</v>
      </c>
      <c r="Y360" s="37">
        <v>131187</v>
      </c>
      <c r="Z360" s="37">
        <v>4633869.8800000008</v>
      </c>
      <c r="AA360" s="37">
        <v>1041</v>
      </c>
      <c r="AB360" s="37">
        <f t="shared" si="17"/>
        <v>2</v>
      </c>
      <c r="AC360" s="37">
        <f>_xlfn.RANK.EQ(Z360,Tabela5[Summed income],0)</f>
        <v>1</v>
      </c>
      <c r="AD360" s="37">
        <v>359</v>
      </c>
      <c r="AL360" s="18" t="s">
        <v>3186</v>
      </c>
      <c r="AM360">
        <v>67</v>
      </c>
      <c r="AN360">
        <v>7</v>
      </c>
    </row>
    <row r="361" spans="1:40" x14ac:dyDescent="0.25">
      <c r="A361" s="30" t="s">
        <v>540</v>
      </c>
      <c r="B361" s="30" t="s">
        <v>1248</v>
      </c>
      <c r="C361" s="30" t="s">
        <v>12</v>
      </c>
      <c r="D361" s="30">
        <v>22.99</v>
      </c>
      <c r="E361" s="30" t="s">
        <v>207</v>
      </c>
      <c r="F361" s="30">
        <v>10</v>
      </c>
      <c r="G361" s="30" t="s">
        <v>1249</v>
      </c>
      <c r="H361" s="30">
        <v>347</v>
      </c>
      <c r="I361" s="30" t="s">
        <v>1250</v>
      </c>
      <c r="J361" s="31" t="s">
        <v>661</v>
      </c>
      <c r="K361" s="29" t="s">
        <v>7208</v>
      </c>
      <c r="L361" s="58">
        <f>Tabela33[[#This Row],[price]]*Tabela33[[#This Row],[sold]]</f>
        <v>7977.53</v>
      </c>
      <c r="M361" s="59">
        <f>VLOOKUP(Tabela33[[#This Row],[brand]],Tabela5[#All],7,FALSE)</f>
        <v>67</v>
      </c>
      <c r="N361" s="59">
        <f>_xlfn.RANK.EQ(Tabela33[[#This Row],[sold]],$H$2:$H$1979)</f>
        <v>444</v>
      </c>
      <c r="O361" s="59">
        <f>_xlfn.RANK.EQ(L361,Tabela33[income])</f>
        <v>543</v>
      </c>
      <c r="P361" s="18" t="s">
        <v>1603</v>
      </c>
      <c r="Q361">
        <v>1396</v>
      </c>
      <c r="R361">
        <v>26510.039999999997</v>
      </c>
      <c r="S361">
        <v>21</v>
      </c>
      <c r="T361" s="63">
        <f t="shared" si="15"/>
        <v>110</v>
      </c>
      <c r="U361" s="63">
        <f t="shared" si="16"/>
        <v>119</v>
      </c>
      <c r="V361" s="64">
        <v>360</v>
      </c>
      <c r="X361" s="18" t="s">
        <v>1603</v>
      </c>
      <c r="Y361" s="37">
        <v>1396</v>
      </c>
      <c r="Z361" s="37">
        <v>26510.039999999997</v>
      </c>
      <c r="AA361" s="37">
        <v>21</v>
      </c>
      <c r="AB361" s="37">
        <f t="shared" si="17"/>
        <v>109</v>
      </c>
      <c r="AC361" s="37">
        <f>_xlfn.RANK.EQ(Z361,Tabela5[Summed income],0)</f>
        <v>119</v>
      </c>
      <c r="AD361" s="37">
        <v>360</v>
      </c>
      <c r="AL361" s="18" t="s">
        <v>874</v>
      </c>
      <c r="AM361">
        <v>67</v>
      </c>
      <c r="AN361">
        <v>7018</v>
      </c>
    </row>
    <row r="362" spans="1:40" x14ac:dyDescent="0.25">
      <c r="A362" s="32" t="s">
        <v>540</v>
      </c>
      <c r="B362" s="32" t="s">
        <v>4193</v>
      </c>
      <c r="C362" s="32" t="s">
        <v>55</v>
      </c>
      <c r="D362" s="32">
        <v>23.56</v>
      </c>
      <c r="E362" s="32" t="s">
        <v>4194</v>
      </c>
      <c r="F362" s="32"/>
      <c r="G362" s="32" t="s">
        <v>4195</v>
      </c>
      <c r="H362" s="32">
        <v>24048</v>
      </c>
      <c r="I362" s="32" t="s">
        <v>4196</v>
      </c>
      <c r="J362" s="33" t="s">
        <v>230</v>
      </c>
      <c r="K362" s="34" t="s">
        <v>7209</v>
      </c>
      <c r="L362" s="61">
        <f>Tabela33[[#This Row],[price]]*Tabela33[[#This Row],[sold]]</f>
        <v>566570.88</v>
      </c>
      <c r="M362" s="62">
        <f>VLOOKUP(Tabela33[[#This Row],[brand]],Tabela5[#All],7,FALSE)</f>
        <v>67</v>
      </c>
      <c r="N362" s="62">
        <f>_xlfn.RANK.EQ(Tabela33[[#This Row],[sold]],$H$2:$H$1979)</f>
        <v>5</v>
      </c>
      <c r="O362" s="62">
        <f>_xlfn.RANK.EQ(L362,Tabela33[income])</f>
        <v>7</v>
      </c>
      <c r="P362" s="18" t="s">
        <v>6020</v>
      </c>
      <c r="Q362">
        <v>1</v>
      </c>
      <c r="R362">
        <v>74.59</v>
      </c>
      <c r="S362">
        <v>10</v>
      </c>
      <c r="T362" s="63">
        <f t="shared" si="15"/>
        <v>359</v>
      </c>
      <c r="U362" s="63">
        <f t="shared" si="16"/>
        <v>354</v>
      </c>
      <c r="V362" s="64">
        <v>361</v>
      </c>
      <c r="X362" s="18" t="s">
        <v>6020</v>
      </c>
      <c r="Y362" s="37">
        <v>1</v>
      </c>
      <c r="Z362" s="37">
        <v>74.59</v>
      </c>
      <c r="AA362" s="37">
        <v>10</v>
      </c>
      <c r="AB362" s="37">
        <f t="shared" si="17"/>
        <v>357</v>
      </c>
      <c r="AC362" s="37">
        <f>_xlfn.RANK.EQ(Z362,Tabela5[Summed income],0)</f>
        <v>354</v>
      </c>
      <c r="AD362" s="37">
        <v>361</v>
      </c>
      <c r="AL362" s="18" t="s">
        <v>2159</v>
      </c>
      <c r="AM362">
        <v>67</v>
      </c>
      <c r="AN362">
        <v>126</v>
      </c>
    </row>
    <row r="363" spans="1:40" x14ac:dyDescent="0.25">
      <c r="A363" s="35" t="s">
        <v>540</v>
      </c>
      <c r="B363" s="35" t="s">
        <v>5734</v>
      </c>
      <c r="C363" s="35" t="s">
        <v>4509</v>
      </c>
      <c r="D363" s="35">
        <v>23.79</v>
      </c>
      <c r="E363" s="35" t="s">
        <v>5735</v>
      </c>
      <c r="F363" s="35">
        <v>5</v>
      </c>
      <c r="G363" s="35" t="s">
        <v>5736</v>
      </c>
      <c r="H363" s="35">
        <v>83</v>
      </c>
      <c r="I363" s="35" t="s">
        <v>5737</v>
      </c>
      <c r="J363" s="36" t="s">
        <v>96</v>
      </c>
      <c r="K363" s="34" t="s">
        <v>7209</v>
      </c>
      <c r="L363" s="61">
        <f>Tabela33[[#This Row],[price]]*Tabela33[[#This Row],[sold]]</f>
        <v>1974.57</v>
      </c>
      <c r="M363" s="62">
        <f>VLOOKUP(Tabela33[[#This Row],[brand]],Tabela5[#All],7,FALSE)</f>
        <v>67</v>
      </c>
      <c r="N363" s="62">
        <f>_xlfn.RANK.EQ(Tabela33[[#This Row],[sold]],$H$2:$H$1979)</f>
        <v>828</v>
      </c>
      <c r="O363" s="62">
        <f>_xlfn.RANK.EQ(L363,Tabela33[income])</f>
        <v>958</v>
      </c>
      <c r="P363" s="18" t="s">
        <v>6511</v>
      </c>
      <c r="Q363">
        <v>153</v>
      </c>
      <c r="R363">
        <v>6118.47</v>
      </c>
      <c r="S363">
        <v>3</v>
      </c>
      <c r="T363" s="63">
        <f t="shared" si="15"/>
        <v>200</v>
      </c>
      <c r="U363" s="63">
        <f t="shared" si="16"/>
        <v>189</v>
      </c>
      <c r="V363" s="64">
        <v>362</v>
      </c>
      <c r="X363" s="18" t="s">
        <v>6511</v>
      </c>
      <c r="Y363" s="37">
        <v>153</v>
      </c>
      <c r="Z363" s="37">
        <v>6118.47</v>
      </c>
      <c r="AA363" s="37">
        <v>3</v>
      </c>
      <c r="AB363" s="37">
        <f t="shared" si="17"/>
        <v>199</v>
      </c>
      <c r="AC363" s="37">
        <f>_xlfn.RANK.EQ(Z363,Tabela5[Summed income],0)</f>
        <v>189</v>
      </c>
      <c r="AD363" s="37">
        <v>362</v>
      </c>
      <c r="AL363" s="18" t="s">
        <v>5354</v>
      </c>
      <c r="AM363">
        <v>67</v>
      </c>
      <c r="AN363">
        <v>5377</v>
      </c>
    </row>
    <row r="364" spans="1:40" x14ac:dyDescent="0.25">
      <c r="A364" s="27" t="s">
        <v>540</v>
      </c>
      <c r="B364" s="27" t="s">
        <v>541</v>
      </c>
      <c r="C364" s="27" t="s">
        <v>12</v>
      </c>
      <c r="D364" s="27">
        <v>23.88</v>
      </c>
      <c r="E364" s="27" t="s">
        <v>542</v>
      </c>
      <c r="F364" s="27"/>
      <c r="G364" s="27" t="s">
        <v>543</v>
      </c>
      <c r="H364" s="27">
        <v>5587</v>
      </c>
      <c r="I364" s="27" t="s">
        <v>544</v>
      </c>
      <c r="J364" s="28" t="s">
        <v>177</v>
      </c>
      <c r="K364" s="29" t="s">
        <v>7208</v>
      </c>
      <c r="L364" s="58">
        <f>Tabela33[[#This Row],[price]]*Tabela33[[#This Row],[sold]]</f>
        <v>133417.56</v>
      </c>
      <c r="M364" s="59">
        <f>VLOOKUP(Tabela33[[#This Row],[brand]],Tabela5[#All],7,FALSE)</f>
        <v>67</v>
      </c>
      <c r="N364" s="59">
        <f>_xlfn.RANK.EQ(Tabela33[[#This Row],[sold]],$H$2:$H$1979)</f>
        <v>40</v>
      </c>
      <c r="O364" s="59">
        <f>_xlfn.RANK.EQ(L364,Tabela33[income])</f>
        <v>69</v>
      </c>
      <c r="P364" s="18" t="s">
        <v>443</v>
      </c>
      <c r="Q364">
        <v>1896</v>
      </c>
      <c r="R364">
        <v>55777.689999999988</v>
      </c>
      <c r="S364">
        <v>187</v>
      </c>
      <c r="T364" s="63">
        <f t="shared" si="15"/>
        <v>97</v>
      </c>
      <c r="U364" s="63">
        <f t="shared" si="16"/>
        <v>91</v>
      </c>
      <c r="V364" s="64">
        <v>363</v>
      </c>
      <c r="X364" s="18" t="s">
        <v>443</v>
      </c>
      <c r="Y364" s="37">
        <v>1896</v>
      </c>
      <c r="Z364" s="37">
        <v>55777.689999999988</v>
      </c>
      <c r="AA364" s="37">
        <v>187</v>
      </c>
      <c r="AB364" s="37">
        <f t="shared" si="17"/>
        <v>96</v>
      </c>
      <c r="AC364" s="37">
        <f>_xlfn.RANK.EQ(Z364,Tabela5[Summed income],0)</f>
        <v>91</v>
      </c>
      <c r="AD364" s="37">
        <v>363</v>
      </c>
      <c r="AL364" s="18" t="s">
        <v>6426</v>
      </c>
      <c r="AM364">
        <v>67</v>
      </c>
      <c r="AN364">
        <v>3</v>
      </c>
    </row>
    <row r="365" spans="1:40" x14ac:dyDescent="0.25">
      <c r="A365" s="35" t="s">
        <v>540</v>
      </c>
      <c r="B365" s="35" t="s">
        <v>4212</v>
      </c>
      <c r="C365" s="35" t="s">
        <v>39</v>
      </c>
      <c r="D365" s="35">
        <v>23.89</v>
      </c>
      <c r="E365" s="35" t="s">
        <v>3426</v>
      </c>
      <c r="F365" s="35"/>
      <c r="G365" s="35" t="s">
        <v>4213</v>
      </c>
      <c r="H365" s="35">
        <v>54052</v>
      </c>
      <c r="I365" s="35" t="s">
        <v>4214</v>
      </c>
      <c r="J365" s="36" t="s">
        <v>177</v>
      </c>
      <c r="K365" s="34" t="s">
        <v>7209</v>
      </c>
      <c r="L365" s="61">
        <f>Tabela33[[#This Row],[price]]*Tabela33[[#This Row],[sold]]</f>
        <v>1291302.28</v>
      </c>
      <c r="M365" s="62">
        <f>VLOOKUP(Tabela33[[#This Row],[brand]],Tabela5[#All],7,FALSE)</f>
        <v>67</v>
      </c>
      <c r="N365" s="62">
        <f>_xlfn.RANK.EQ(Tabela33[[#This Row],[sold]],$H$2:$H$1979)</f>
        <v>1</v>
      </c>
      <c r="O365" s="62">
        <f>_xlfn.RANK.EQ(L365,Tabela33[income])</f>
        <v>2</v>
      </c>
      <c r="P365" s="18" t="s">
        <v>41</v>
      </c>
      <c r="Q365">
        <v>3461</v>
      </c>
      <c r="R365">
        <v>223675.25000000006</v>
      </c>
      <c r="S365">
        <v>114</v>
      </c>
      <c r="T365" s="63">
        <f t="shared" si="15"/>
        <v>68</v>
      </c>
      <c r="U365" s="63">
        <f t="shared" si="16"/>
        <v>39</v>
      </c>
      <c r="V365" s="64">
        <v>364</v>
      </c>
      <c r="X365" s="18" t="s">
        <v>41</v>
      </c>
      <c r="Y365" s="37">
        <v>3461</v>
      </c>
      <c r="Z365" s="37">
        <v>223675.25</v>
      </c>
      <c r="AA365" s="37">
        <v>114</v>
      </c>
      <c r="AB365" s="37">
        <f t="shared" si="17"/>
        <v>67</v>
      </c>
      <c r="AC365" s="37">
        <f>_xlfn.RANK.EQ(Z365,Tabela5[Summed income],0)</f>
        <v>39</v>
      </c>
      <c r="AD365" s="37">
        <v>364</v>
      </c>
      <c r="AL365" s="18" t="s">
        <v>982</v>
      </c>
      <c r="AM365">
        <v>67</v>
      </c>
      <c r="AN365">
        <v>655</v>
      </c>
    </row>
    <row r="366" spans="1:40" x14ac:dyDescent="0.25">
      <c r="A366" s="27" t="s">
        <v>540</v>
      </c>
      <c r="B366" s="27" t="s">
        <v>982</v>
      </c>
      <c r="C366" s="27" t="s">
        <v>12</v>
      </c>
      <c r="D366" s="27">
        <v>23.95</v>
      </c>
      <c r="E366" s="27" t="s">
        <v>983</v>
      </c>
      <c r="F366" s="27">
        <v>5</v>
      </c>
      <c r="G366" s="27" t="s">
        <v>984</v>
      </c>
      <c r="H366" s="27">
        <v>655</v>
      </c>
      <c r="I366" s="27" t="s">
        <v>985</v>
      </c>
      <c r="J366" s="28" t="s">
        <v>986</v>
      </c>
      <c r="K366" s="29" t="s">
        <v>7208</v>
      </c>
      <c r="L366" s="58">
        <f>Tabela33[[#This Row],[price]]*Tabela33[[#This Row],[sold]]</f>
        <v>15687.25</v>
      </c>
      <c r="M366" s="59">
        <f>VLOOKUP(Tabela33[[#This Row],[brand]],Tabela5[#All],7,FALSE)</f>
        <v>67</v>
      </c>
      <c r="N366" s="59">
        <f>_xlfn.RANK.EQ(Tabela33[[#This Row],[sold]],$H$2:$H$1979)</f>
        <v>293</v>
      </c>
      <c r="O366" s="59">
        <f>_xlfn.RANK.EQ(L366,Tabela33[income])</f>
        <v>371</v>
      </c>
      <c r="P366" s="18" t="s">
        <v>3087</v>
      </c>
      <c r="Q366">
        <v>11</v>
      </c>
      <c r="R366">
        <v>1198.8899999999999</v>
      </c>
      <c r="S366">
        <v>9</v>
      </c>
      <c r="T366" s="63">
        <f t="shared" si="15"/>
        <v>312</v>
      </c>
      <c r="U366" s="63">
        <f t="shared" si="16"/>
        <v>264</v>
      </c>
      <c r="V366" s="64">
        <v>365</v>
      </c>
      <c r="X366" s="18" t="s">
        <v>3087</v>
      </c>
      <c r="Y366" s="37">
        <v>11</v>
      </c>
      <c r="Z366" s="37">
        <v>1198.8899999999999</v>
      </c>
      <c r="AA366" s="37">
        <v>9</v>
      </c>
      <c r="AB366" s="37">
        <f t="shared" si="17"/>
        <v>310</v>
      </c>
      <c r="AC366" s="37">
        <f>_xlfn.RANK.EQ(Z366,Tabela5[Summed income],0)</f>
        <v>264</v>
      </c>
      <c r="AD366" s="37">
        <v>365</v>
      </c>
      <c r="AL366" s="18" t="s">
        <v>3879</v>
      </c>
      <c r="AM366">
        <v>67</v>
      </c>
      <c r="AN366">
        <v>615</v>
      </c>
    </row>
    <row r="367" spans="1:40" x14ac:dyDescent="0.25">
      <c r="A367" s="27" t="s">
        <v>540</v>
      </c>
      <c r="B367" s="27" t="s">
        <v>3879</v>
      </c>
      <c r="C367" s="27" t="s">
        <v>12</v>
      </c>
      <c r="D367" s="27">
        <v>24.65</v>
      </c>
      <c r="E367" s="27" t="s">
        <v>3880</v>
      </c>
      <c r="F367" s="27">
        <v>10</v>
      </c>
      <c r="G367" s="27" t="s">
        <v>3881</v>
      </c>
      <c r="H367" s="27">
        <v>615</v>
      </c>
      <c r="I367" s="27" t="s">
        <v>3882</v>
      </c>
      <c r="J367" s="28" t="s">
        <v>3883</v>
      </c>
      <c r="K367" s="29" t="s">
        <v>7208</v>
      </c>
      <c r="L367" s="58">
        <f>Tabela33[[#This Row],[price]]*Tabela33[[#This Row],[sold]]</f>
        <v>15159.75</v>
      </c>
      <c r="M367" s="59">
        <f>VLOOKUP(Tabela33[[#This Row],[brand]],Tabela5[#All],7,FALSE)</f>
        <v>67</v>
      </c>
      <c r="N367" s="59">
        <f>_xlfn.RANK.EQ(Tabela33[[#This Row],[sold]],$H$2:$H$1979)</f>
        <v>308</v>
      </c>
      <c r="O367" s="59">
        <f>_xlfn.RANK.EQ(L367,Tabela33[income])</f>
        <v>382</v>
      </c>
      <c r="P367" s="18" t="s">
        <v>3888</v>
      </c>
      <c r="Q367">
        <v>477</v>
      </c>
      <c r="R367">
        <v>9901.23</v>
      </c>
      <c r="S367">
        <v>18</v>
      </c>
      <c r="T367" s="63">
        <f t="shared" si="15"/>
        <v>151</v>
      </c>
      <c r="U367" s="63">
        <f t="shared" si="16"/>
        <v>163</v>
      </c>
      <c r="V367" s="64">
        <v>366</v>
      </c>
      <c r="X367" s="18" t="s">
        <v>3888</v>
      </c>
      <c r="Y367" s="37">
        <v>477</v>
      </c>
      <c r="Z367" s="37">
        <v>9901.23</v>
      </c>
      <c r="AA367" s="37">
        <v>18</v>
      </c>
      <c r="AB367" s="37">
        <f t="shared" si="17"/>
        <v>150</v>
      </c>
      <c r="AC367" s="37">
        <f>_xlfn.RANK.EQ(Z367,Tabela5[Summed income],0)</f>
        <v>163</v>
      </c>
      <c r="AD367" s="37">
        <v>366</v>
      </c>
      <c r="AL367" s="18" t="s">
        <v>3006</v>
      </c>
      <c r="AM367">
        <v>67</v>
      </c>
      <c r="AN367">
        <v>182</v>
      </c>
    </row>
    <row r="368" spans="1:40" x14ac:dyDescent="0.25">
      <c r="A368" s="35" t="s">
        <v>540</v>
      </c>
      <c r="B368" s="35" t="s">
        <v>6891</v>
      </c>
      <c r="C368" s="35" t="s">
        <v>55</v>
      </c>
      <c r="D368" s="35">
        <v>24.95</v>
      </c>
      <c r="E368" s="35" t="s">
        <v>1979</v>
      </c>
      <c r="F368" s="35">
        <v>6</v>
      </c>
      <c r="G368" s="35" t="s">
        <v>4263</v>
      </c>
      <c r="H368" s="35">
        <v>8</v>
      </c>
      <c r="I368" s="35" t="s">
        <v>39</v>
      </c>
      <c r="J368" s="36" t="s">
        <v>4970</v>
      </c>
      <c r="K368" s="34" t="s">
        <v>7209</v>
      </c>
      <c r="L368" s="61">
        <f>Tabela33[[#This Row],[price]]*Tabela33[[#This Row],[sold]]</f>
        <v>199.6</v>
      </c>
      <c r="M368" s="62">
        <f>VLOOKUP(Tabela33[[#This Row],[brand]],Tabela5[#All],7,FALSE)</f>
        <v>67</v>
      </c>
      <c r="N368" s="62">
        <f>_xlfn.RANK.EQ(Tabela33[[#This Row],[sold]],$H$2:$H$1979)</f>
        <v>1635</v>
      </c>
      <c r="O368" s="62">
        <f>_xlfn.RANK.EQ(L368,Tabela33[income])</f>
        <v>1758</v>
      </c>
      <c r="P368" s="18" t="s">
        <v>2110</v>
      </c>
      <c r="Q368">
        <v>500</v>
      </c>
      <c r="R368">
        <v>6905.58</v>
      </c>
      <c r="S368">
        <v>7</v>
      </c>
      <c r="T368" s="63">
        <f t="shared" si="15"/>
        <v>147</v>
      </c>
      <c r="U368" s="63">
        <f t="shared" si="16"/>
        <v>182</v>
      </c>
      <c r="V368" s="64">
        <v>367</v>
      </c>
      <c r="X368" s="18" t="s">
        <v>2110</v>
      </c>
      <c r="Y368" s="37">
        <v>500</v>
      </c>
      <c r="Z368" s="37">
        <v>6905.58</v>
      </c>
      <c r="AA368" s="37">
        <v>7</v>
      </c>
      <c r="AB368" s="37">
        <f t="shared" si="17"/>
        <v>146</v>
      </c>
      <c r="AC368" s="37">
        <f>_xlfn.RANK.EQ(Z368,Tabela5[Summed income],0)</f>
        <v>182</v>
      </c>
      <c r="AD368" s="37">
        <v>367</v>
      </c>
      <c r="AL368" s="18" t="s">
        <v>4193</v>
      </c>
      <c r="AM368">
        <v>67</v>
      </c>
      <c r="AN368">
        <v>24048</v>
      </c>
    </row>
    <row r="369" spans="1:40" x14ac:dyDescent="0.25">
      <c r="A369" s="30" t="s">
        <v>540</v>
      </c>
      <c r="B369" s="30" t="s">
        <v>2869</v>
      </c>
      <c r="C369" s="30" t="s">
        <v>12</v>
      </c>
      <c r="D369" s="30">
        <v>25.56</v>
      </c>
      <c r="E369" s="30" t="s">
        <v>2870</v>
      </c>
      <c r="F369" s="30"/>
      <c r="G369" s="30" t="s">
        <v>2871</v>
      </c>
      <c r="H369" s="30">
        <v>460</v>
      </c>
      <c r="I369" s="30" t="s">
        <v>2872</v>
      </c>
      <c r="J369" s="31" t="s">
        <v>177</v>
      </c>
      <c r="K369" s="29" t="s">
        <v>7208</v>
      </c>
      <c r="L369" s="58">
        <f>Tabela33[[#This Row],[price]]*Tabela33[[#This Row],[sold]]</f>
        <v>11757.599999999999</v>
      </c>
      <c r="M369" s="59">
        <f>VLOOKUP(Tabela33[[#This Row],[brand]],Tabela5[#All],7,FALSE)</f>
        <v>67</v>
      </c>
      <c r="N369" s="59">
        <f>_xlfn.RANK.EQ(Tabela33[[#This Row],[sold]],$H$2:$H$1979)</f>
        <v>369</v>
      </c>
      <c r="O369" s="59">
        <f>_xlfn.RANK.EQ(L369,Tabela33[income])</f>
        <v>440</v>
      </c>
      <c r="P369" s="18" t="s">
        <v>2167</v>
      </c>
      <c r="Q369">
        <v>77</v>
      </c>
      <c r="R369">
        <v>1353.55</v>
      </c>
      <c r="S369">
        <v>32</v>
      </c>
      <c r="T369" s="63">
        <f t="shared" si="15"/>
        <v>228</v>
      </c>
      <c r="U369" s="63">
        <f t="shared" si="16"/>
        <v>255</v>
      </c>
      <c r="V369" s="64">
        <v>368</v>
      </c>
      <c r="X369" s="18" t="s">
        <v>2167</v>
      </c>
      <c r="Y369" s="37">
        <v>77</v>
      </c>
      <c r="Z369" s="37">
        <v>1353.55</v>
      </c>
      <c r="AA369" s="37">
        <v>32</v>
      </c>
      <c r="AB369" s="37">
        <f t="shared" si="17"/>
        <v>226</v>
      </c>
      <c r="AC369" s="37">
        <f>_xlfn.RANK.EQ(Z369,Tabela5[Summed income],0)</f>
        <v>255</v>
      </c>
      <c r="AD369" s="37">
        <v>368</v>
      </c>
      <c r="AL369" s="18" t="s">
        <v>2869</v>
      </c>
      <c r="AM369">
        <v>67</v>
      </c>
      <c r="AN369">
        <v>460</v>
      </c>
    </row>
    <row r="370" spans="1:40" x14ac:dyDescent="0.25">
      <c r="A370" s="30" t="s">
        <v>540</v>
      </c>
      <c r="B370" s="30" t="s">
        <v>636</v>
      </c>
      <c r="C370" s="30" t="s">
        <v>12</v>
      </c>
      <c r="D370" s="30">
        <v>25.57</v>
      </c>
      <c r="E370" s="30" t="s">
        <v>637</v>
      </c>
      <c r="F370" s="30">
        <v>194</v>
      </c>
      <c r="G370" s="30" t="s">
        <v>638</v>
      </c>
      <c r="H370" s="30">
        <v>472</v>
      </c>
      <c r="I370" s="30" t="s">
        <v>639</v>
      </c>
      <c r="J370" s="31" t="s">
        <v>230</v>
      </c>
      <c r="K370" s="29" t="s">
        <v>7208</v>
      </c>
      <c r="L370" s="58">
        <f>Tabela33[[#This Row],[price]]*Tabela33[[#This Row],[sold]]</f>
        <v>12069.04</v>
      </c>
      <c r="M370" s="59">
        <f>VLOOKUP(Tabela33[[#This Row],[brand]],Tabela5[#All],7,FALSE)</f>
        <v>67</v>
      </c>
      <c r="N370" s="59">
        <f>_xlfn.RANK.EQ(Tabela33[[#This Row],[sold]],$H$2:$H$1979)</f>
        <v>364</v>
      </c>
      <c r="O370" s="59">
        <f>_xlfn.RANK.EQ(L370,Tabela33[income])</f>
        <v>435</v>
      </c>
      <c r="P370" s="18" t="s">
        <v>141</v>
      </c>
      <c r="Q370">
        <v>188</v>
      </c>
      <c r="R370">
        <v>8935.5399999999991</v>
      </c>
      <c r="S370">
        <v>41</v>
      </c>
      <c r="T370" s="63">
        <f t="shared" si="15"/>
        <v>186</v>
      </c>
      <c r="U370" s="63">
        <f t="shared" si="16"/>
        <v>171</v>
      </c>
      <c r="V370" s="64">
        <v>369</v>
      </c>
      <c r="X370" s="18" t="s">
        <v>141</v>
      </c>
      <c r="Y370" s="37">
        <v>188</v>
      </c>
      <c r="Z370" s="37">
        <v>8935.5400000000009</v>
      </c>
      <c r="AA370" s="37">
        <v>41</v>
      </c>
      <c r="AB370" s="37">
        <f t="shared" si="17"/>
        <v>185</v>
      </c>
      <c r="AC370" s="37">
        <f>_xlfn.RANK.EQ(Z370,Tabela5[Summed income],0)</f>
        <v>171</v>
      </c>
      <c r="AD370" s="37">
        <v>369</v>
      </c>
      <c r="AL370" s="18" t="s">
        <v>541</v>
      </c>
      <c r="AM370">
        <v>67</v>
      </c>
      <c r="AN370">
        <v>5587</v>
      </c>
    </row>
    <row r="371" spans="1:40" x14ac:dyDescent="0.25">
      <c r="A371" s="27" t="s">
        <v>540</v>
      </c>
      <c r="B371" s="27" t="s">
        <v>1086</v>
      </c>
      <c r="C371" s="27" t="s">
        <v>55</v>
      </c>
      <c r="D371" s="27">
        <v>25.69</v>
      </c>
      <c r="E371" s="27" t="s">
        <v>1087</v>
      </c>
      <c r="F371" s="27">
        <v>11</v>
      </c>
      <c r="G371" s="27" t="s">
        <v>1088</v>
      </c>
      <c r="H371" s="27">
        <v>169</v>
      </c>
      <c r="I371" s="27" t="s">
        <v>1089</v>
      </c>
      <c r="J371" s="28" t="s">
        <v>230</v>
      </c>
      <c r="K371" s="29" t="s">
        <v>7208</v>
      </c>
      <c r="L371" s="58">
        <f>Tabela33[[#This Row],[price]]*Tabela33[[#This Row],[sold]]</f>
        <v>4341.6100000000006</v>
      </c>
      <c r="M371" s="59">
        <f>VLOOKUP(Tabela33[[#This Row],[brand]],Tabela5[#All],7,FALSE)</f>
        <v>67</v>
      </c>
      <c r="N371" s="59">
        <f>_xlfn.RANK.EQ(Tabela33[[#This Row],[sold]],$H$2:$H$1979)</f>
        <v>626</v>
      </c>
      <c r="O371" s="59">
        <f>_xlfn.RANK.EQ(L371,Tabela33[income])</f>
        <v>717</v>
      </c>
      <c r="P371" s="18" t="s">
        <v>5360</v>
      </c>
      <c r="Q371">
        <v>7927</v>
      </c>
      <c r="R371">
        <v>155944.91</v>
      </c>
      <c r="S371">
        <v>129</v>
      </c>
      <c r="T371" s="63">
        <f t="shared" si="15"/>
        <v>40</v>
      </c>
      <c r="U371" s="63">
        <f t="shared" si="16"/>
        <v>51</v>
      </c>
      <c r="V371" s="64">
        <v>370</v>
      </c>
      <c r="X371" s="18" t="s">
        <v>5360</v>
      </c>
      <c r="Y371" s="37">
        <v>7927</v>
      </c>
      <c r="Z371" s="37">
        <v>155944.91</v>
      </c>
      <c r="AA371" s="37">
        <v>129</v>
      </c>
      <c r="AB371" s="37">
        <f t="shared" si="17"/>
        <v>39</v>
      </c>
      <c r="AC371" s="37">
        <f>_xlfn.RANK.EQ(Z371,Tabela5[Summed income],0)</f>
        <v>51</v>
      </c>
      <c r="AD371" s="37">
        <v>370</v>
      </c>
      <c r="AL371" s="18" t="s">
        <v>636</v>
      </c>
      <c r="AM371">
        <v>67</v>
      </c>
      <c r="AN371">
        <v>472</v>
      </c>
    </row>
    <row r="372" spans="1:40" x14ac:dyDescent="0.25">
      <c r="A372" s="32" t="s">
        <v>540</v>
      </c>
      <c r="B372" s="32" t="s">
        <v>4551</v>
      </c>
      <c r="C372" s="32" t="s">
        <v>55</v>
      </c>
      <c r="D372" s="32">
        <v>25.98</v>
      </c>
      <c r="E372" s="32" t="s">
        <v>2389</v>
      </c>
      <c r="F372" s="32">
        <v>10</v>
      </c>
      <c r="G372" s="32" t="s">
        <v>4552</v>
      </c>
      <c r="H372" s="32">
        <v>1536</v>
      </c>
      <c r="I372" s="32" t="s">
        <v>4528</v>
      </c>
      <c r="J372" s="33" t="s">
        <v>177</v>
      </c>
      <c r="K372" s="34" t="s">
        <v>7209</v>
      </c>
      <c r="L372" s="61">
        <f>Tabela33[[#This Row],[price]]*Tabela33[[#This Row],[sold]]</f>
        <v>39905.279999999999</v>
      </c>
      <c r="M372" s="62">
        <f>VLOOKUP(Tabela33[[#This Row],[brand]],Tabela5[#All],7,FALSE)</f>
        <v>67</v>
      </c>
      <c r="N372" s="62">
        <f>_xlfn.RANK.EQ(Tabela33[[#This Row],[sold]],$H$2:$H$1979)</f>
        <v>178</v>
      </c>
      <c r="O372" s="62">
        <f>_xlfn.RANK.EQ(L372,Tabela33[income])</f>
        <v>206</v>
      </c>
      <c r="P372" s="18" t="s">
        <v>71</v>
      </c>
      <c r="Q372">
        <v>13895</v>
      </c>
      <c r="R372">
        <v>995727.08999999962</v>
      </c>
      <c r="S372">
        <v>701</v>
      </c>
      <c r="T372" s="63">
        <f t="shared" si="15"/>
        <v>22</v>
      </c>
      <c r="U372" s="63">
        <f t="shared" si="16"/>
        <v>8</v>
      </c>
      <c r="V372" s="64">
        <v>371</v>
      </c>
      <c r="X372" s="18" t="s">
        <v>71</v>
      </c>
      <c r="Y372" s="37">
        <v>13895</v>
      </c>
      <c r="Z372" s="37">
        <v>995727.09</v>
      </c>
      <c r="AA372" s="37">
        <v>701</v>
      </c>
      <c r="AB372" s="37" t="e">
        <f t="shared" si="17"/>
        <v>#N/A</v>
      </c>
      <c r="AC372" s="37">
        <f>_xlfn.RANK.EQ(Z372,Tabela5[Summed income],0)</f>
        <v>8</v>
      </c>
      <c r="AD372" s="37">
        <v>371</v>
      </c>
      <c r="AL372" s="18" t="s">
        <v>6561</v>
      </c>
      <c r="AM372">
        <v>67</v>
      </c>
      <c r="AN372">
        <v>287</v>
      </c>
    </row>
    <row r="373" spans="1:40" x14ac:dyDescent="0.25">
      <c r="A373" s="27" t="s">
        <v>540</v>
      </c>
      <c r="B373" s="27" t="s">
        <v>2388</v>
      </c>
      <c r="C373" s="27" t="s">
        <v>12</v>
      </c>
      <c r="D373" s="27">
        <v>25.98</v>
      </c>
      <c r="E373" s="27" t="s">
        <v>2389</v>
      </c>
      <c r="F373" s="27">
        <v>10</v>
      </c>
      <c r="G373" s="27" t="s">
        <v>2390</v>
      </c>
      <c r="H373" s="27">
        <v>5255</v>
      </c>
      <c r="I373" s="27" t="s">
        <v>2391</v>
      </c>
      <c r="J373" s="28" t="s">
        <v>177</v>
      </c>
      <c r="K373" s="29" t="s">
        <v>7208</v>
      </c>
      <c r="L373" s="58">
        <f>Tabela33[[#This Row],[price]]*Tabela33[[#This Row],[sold]]</f>
        <v>136524.9</v>
      </c>
      <c r="M373" s="59">
        <f>VLOOKUP(Tabela33[[#This Row],[brand]],Tabela5[#All],7,FALSE)</f>
        <v>67</v>
      </c>
      <c r="N373" s="59">
        <f>_xlfn.RANK.EQ(Tabela33[[#This Row],[sold]],$H$2:$H$1979)</f>
        <v>48</v>
      </c>
      <c r="O373" s="59">
        <f>_xlfn.RANK.EQ(L373,Tabela33[income])</f>
        <v>63</v>
      </c>
      <c r="P373" s="18" t="s">
        <v>2141</v>
      </c>
      <c r="Q373">
        <v>88</v>
      </c>
      <c r="R373">
        <v>3571.47</v>
      </c>
      <c r="S373">
        <v>23</v>
      </c>
      <c r="T373" s="63">
        <f t="shared" si="15"/>
        <v>221</v>
      </c>
      <c r="U373" s="63">
        <f t="shared" si="16"/>
        <v>207</v>
      </c>
      <c r="V373" s="64">
        <v>372</v>
      </c>
      <c r="X373" s="18" t="s">
        <v>2141</v>
      </c>
      <c r="Y373" s="37">
        <v>88</v>
      </c>
      <c r="Z373" s="37">
        <v>3571.47</v>
      </c>
      <c r="AA373" s="37">
        <v>23</v>
      </c>
      <c r="AB373" s="37" t="e">
        <f t="shared" si="17"/>
        <v>#N/A</v>
      </c>
      <c r="AC373" s="37">
        <f>_xlfn.RANK.EQ(Z373,Tabela5[Summed income],0)</f>
        <v>207</v>
      </c>
      <c r="AD373" s="37">
        <v>372</v>
      </c>
      <c r="AL373" s="18" t="s">
        <v>4243</v>
      </c>
      <c r="AM373">
        <v>68</v>
      </c>
      <c r="AN373">
        <v>780</v>
      </c>
    </row>
    <row r="374" spans="1:40" x14ac:dyDescent="0.25">
      <c r="A374" s="27" t="s">
        <v>540</v>
      </c>
      <c r="B374" s="27" t="s">
        <v>2047</v>
      </c>
      <c r="C374" s="27" t="s">
        <v>55</v>
      </c>
      <c r="D374" s="27">
        <v>26.15</v>
      </c>
      <c r="E374" s="27" t="s">
        <v>2048</v>
      </c>
      <c r="F374" s="27">
        <v>112</v>
      </c>
      <c r="G374" s="27" t="s">
        <v>2049</v>
      </c>
      <c r="H374" s="27">
        <v>1954</v>
      </c>
      <c r="I374" s="27" t="s">
        <v>2050</v>
      </c>
      <c r="J374" s="28" t="s">
        <v>230</v>
      </c>
      <c r="K374" s="29" t="s">
        <v>7208</v>
      </c>
      <c r="L374" s="58">
        <f>Tabela33[[#This Row],[price]]*Tabela33[[#This Row],[sold]]</f>
        <v>51097.1</v>
      </c>
      <c r="M374" s="59">
        <f>VLOOKUP(Tabela33[[#This Row],[brand]],Tabela5[#All],7,FALSE)</f>
        <v>67</v>
      </c>
      <c r="N374" s="59">
        <f>_xlfn.RANK.EQ(Tabela33[[#This Row],[sold]],$H$2:$H$1979)</f>
        <v>148</v>
      </c>
      <c r="O374" s="59">
        <f>_xlfn.RANK.EQ(L374,Tabela33[income])</f>
        <v>169</v>
      </c>
      <c r="AL374" s="18" t="s">
        <v>5262</v>
      </c>
      <c r="AM374">
        <v>68</v>
      </c>
      <c r="AN374">
        <v>7</v>
      </c>
    </row>
    <row r="375" spans="1:40" x14ac:dyDescent="0.25">
      <c r="A375" s="30" t="s">
        <v>540</v>
      </c>
      <c r="B375" s="30" t="s">
        <v>1173</v>
      </c>
      <c r="C375" s="30" t="s">
        <v>1174</v>
      </c>
      <c r="D375" s="30">
        <v>26.43</v>
      </c>
      <c r="E375" s="30" t="s">
        <v>1175</v>
      </c>
      <c r="F375" s="30">
        <v>96</v>
      </c>
      <c r="G375" s="30" t="s">
        <v>1176</v>
      </c>
      <c r="H375" s="30">
        <v>5314</v>
      </c>
      <c r="I375" s="30" t="s">
        <v>1177</v>
      </c>
      <c r="J375" s="31" t="s">
        <v>230</v>
      </c>
      <c r="K375" s="29" t="s">
        <v>7208</v>
      </c>
      <c r="L375" s="58">
        <f>Tabela33[[#This Row],[price]]*Tabela33[[#This Row],[sold]]</f>
        <v>140449.01999999999</v>
      </c>
      <c r="M375" s="59">
        <f>VLOOKUP(Tabela33[[#This Row],[brand]],Tabela5[#All],7,FALSE)</f>
        <v>67</v>
      </c>
      <c r="N375" s="59">
        <f>_xlfn.RANK.EQ(Tabela33[[#This Row],[sold]],$H$2:$H$1979)</f>
        <v>46</v>
      </c>
      <c r="O375" s="59">
        <f>_xlfn.RANK.EQ(L375,Tabela33[income])</f>
        <v>58</v>
      </c>
      <c r="AL375" s="18" t="s">
        <v>5508</v>
      </c>
      <c r="AM375">
        <v>68</v>
      </c>
      <c r="AN375">
        <v>52</v>
      </c>
    </row>
    <row r="376" spans="1:40" x14ac:dyDescent="0.25">
      <c r="A376" s="30" t="s">
        <v>540</v>
      </c>
      <c r="B376" s="30" t="s">
        <v>1560</v>
      </c>
      <c r="C376" s="30" t="s">
        <v>12</v>
      </c>
      <c r="D376" s="30">
        <v>26.66</v>
      </c>
      <c r="E376" s="30" t="s">
        <v>1561</v>
      </c>
      <c r="F376" s="30"/>
      <c r="G376" s="30" t="s">
        <v>1562</v>
      </c>
      <c r="H376" s="30">
        <v>17854</v>
      </c>
      <c r="I376" s="30" t="s">
        <v>1563</v>
      </c>
      <c r="J376" s="31" t="s">
        <v>177</v>
      </c>
      <c r="K376" s="29" t="s">
        <v>7208</v>
      </c>
      <c r="L376" s="58">
        <f>Tabela33[[#This Row],[price]]*Tabela33[[#This Row],[sold]]</f>
        <v>475987.64</v>
      </c>
      <c r="M376" s="59">
        <f>VLOOKUP(Tabela33[[#This Row],[brand]],Tabela5[#All],7,FALSE)</f>
        <v>67</v>
      </c>
      <c r="N376" s="59">
        <f>_xlfn.RANK.EQ(Tabela33[[#This Row],[sold]],$H$2:$H$1979)</f>
        <v>9</v>
      </c>
      <c r="O376" s="59">
        <f>_xlfn.RANK.EQ(L376,Tabela33[income])</f>
        <v>9</v>
      </c>
      <c r="AL376" s="18" t="s">
        <v>5473</v>
      </c>
      <c r="AM376">
        <v>68</v>
      </c>
      <c r="AN376">
        <v>40</v>
      </c>
    </row>
    <row r="377" spans="1:40" x14ac:dyDescent="0.25">
      <c r="A377" s="32" t="s">
        <v>540</v>
      </c>
      <c r="B377" s="32" t="s">
        <v>5354</v>
      </c>
      <c r="C377" s="32" t="s">
        <v>55</v>
      </c>
      <c r="D377" s="32">
        <v>28.02</v>
      </c>
      <c r="E377" s="32" t="s">
        <v>5355</v>
      </c>
      <c r="F377" s="32"/>
      <c r="G377" s="32" t="s">
        <v>5356</v>
      </c>
      <c r="H377" s="32">
        <v>5377</v>
      </c>
      <c r="I377" s="32" t="s">
        <v>5357</v>
      </c>
      <c r="J377" s="33" t="s">
        <v>177</v>
      </c>
      <c r="K377" s="34" t="s">
        <v>7209</v>
      </c>
      <c r="L377" s="61">
        <f>Tabela33[[#This Row],[price]]*Tabela33[[#This Row],[sold]]</f>
        <v>150663.54</v>
      </c>
      <c r="M377" s="62">
        <f>VLOOKUP(Tabela33[[#This Row],[brand]],Tabela5[#All],7,FALSE)</f>
        <v>67</v>
      </c>
      <c r="N377" s="62">
        <f>_xlfn.RANK.EQ(Tabela33[[#This Row],[sold]],$H$2:$H$1979)</f>
        <v>44</v>
      </c>
      <c r="O377" s="62">
        <f>_xlfn.RANK.EQ(L377,Tabela33[income])</f>
        <v>53</v>
      </c>
      <c r="AL377" s="18" t="s">
        <v>7151</v>
      </c>
      <c r="AM377">
        <v>68</v>
      </c>
      <c r="AN377">
        <v>496</v>
      </c>
    </row>
    <row r="378" spans="1:40" x14ac:dyDescent="0.25">
      <c r="A378" s="32" t="s">
        <v>540</v>
      </c>
      <c r="B378" s="32" t="s">
        <v>4826</v>
      </c>
      <c r="C378" s="32" t="s">
        <v>55</v>
      </c>
      <c r="D378" s="32">
        <v>28.99</v>
      </c>
      <c r="E378" s="32" t="s">
        <v>893</v>
      </c>
      <c r="F378" s="32">
        <v>10</v>
      </c>
      <c r="G378" s="32" t="s">
        <v>4827</v>
      </c>
      <c r="H378" s="32">
        <v>124</v>
      </c>
      <c r="I378" s="32" t="s">
        <v>4828</v>
      </c>
      <c r="J378" s="33" t="s">
        <v>96</v>
      </c>
      <c r="K378" s="34" t="s">
        <v>7209</v>
      </c>
      <c r="L378" s="61">
        <f>Tabela33[[#This Row],[price]]*Tabela33[[#This Row],[sold]]</f>
        <v>3594.7599999999998</v>
      </c>
      <c r="M378" s="62">
        <f>VLOOKUP(Tabela33[[#This Row],[brand]],Tabela5[#All],7,FALSE)</f>
        <v>67</v>
      </c>
      <c r="N378" s="62">
        <f>_xlfn.RANK.EQ(Tabela33[[#This Row],[sold]],$H$2:$H$1979)</f>
        <v>718</v>
      </c>
      <c r="O378" s="62">
        <f>_xlfn.RANK.EQ(L378,Tabela33[income])</f>
        <v>774</v>
      </c>
      <c r="AL378" s="18" t="s">
        <v>5640</v>
      </c>
      <c r="AM378">
        <v>68</v>
      </c>
      <c r="AN378">
        <v>207</v>
      </c>
    </row>
    <row r="379" spans="1:40" x14ac:dyDescent="0.25">
      <c r="A379" s="27" t="s">
        <v>540</v>
      </c>
      <c r="B379" s="27" t="s">
        <v>2159</v>
      </c>
      <c r="C379" s="27" t="s">
        <v>104</v>
      </c>
      <c r="D379" s="27">
        <v>29</v>
      </c>
      <c r="E379" s="27" t="s">
        <v>2160</v>
      </c>
      <c r="F379" s="27">
        <v>5</v>
      </c>
      <c r="G379" s="27" t="s">
        <v>2161</v>
      </c>
      <c r="H379" s="27">
        <v>126</v>
      </c>
      <c r="I379" s="27" t="s">
        <v>2162</v>
      </c>
      <c r="J379" s="28" t="s">
        <v>96</v>
      </c>
      <c r="K379" s="29" t="s">
        <v>7208</v>
      </c>
      <c r="L379" s="58">
        <f>Tabela33[[#This Row],[price]]*Tabela33[[#This Row],[sold]]</f>
        <v>3654</v>
      </c>
      <c r="M379" s="59">
        <f>VLOOKUP(Tabela33[[#This Row],[brand]],Tabela5[#All],7,FALSE)</f>
        <v>67</v>
      </c>
      <c r="N379" s="59">
        <f>_xlfn.RANK.EQ(Tabela33[[#This Row],[sold]],$H$2:$H$1979)</f>
        <v>712</v>
      </c>
      <c r="O379" s="59">
        <f>_xlfn.RANK.EQ(L379,Tabela33[income])</f>
        <v>769</v>
      </c>
      <c r="AL379" s="18" t="s">
        <v>6331</v>
      </c>
      <c r="AM379">
        <v>68</v>
      </c>
      <c r="AN379">
        <v>3691</v>
      </c>
    </row>
    <row r="380" spans="1:40" x14ac:dyDescent="0.25">
      <c r="A380" s="35" t="s">
        <v>540</v>
      </c>
      <c r="B380" s="35" t="s">
        <v>4156</v>
      </c>
      <c r="C380" s="35" t="s">
        <v>55</v>
      </c>
      <c r="D380" s="35">
        <v>31.08</v>
      </c>
      <c r="E380" s="35" t="s">
        <v>4157</v>
      </c>
      <c r="F380" s="35">
        <v>842</v>
      </c>
      <c r="G380" s="35" t="s">
        <v>4158</v>
      </c>
      <c r="H380" s="35">
        <v>1362</v>
      </c>
      <c r="I380" s="35" t="s">
        <v>4159</v>
      </c>
      <c r="J380" s="36" t="s">
        <v>230</v>
      </c>
      <c r="K380" s="34" t="s">
        <v>7209</v>
      </c>
      <c r="L380" s="61">
        <f>Tabela33[[#This Row],[price]]*Tabela33[[#This Row],[sold]]</f>
        <v>42330.96</v>
      </c>
      <c r="M380" s="62">
        <f>VLOOKUP(Tabela33[[#This Row],[brand]],Tabela5[#All],7,FALSE)</f>
        <v>67</v>
      </c>
      <c r="N380" s="62">
        <f>_xlfn.RANK.EQ(Tabela33[[#This Row],[sold]],$H$2:$H$1979)</f>
        <v>197</v>
      </c>
      <c r="O380" s="62">
        <f>_xlfn.RANK.EQ(L380,Tabela33[income])</f>
        <v>194</v>
      </c>
      <c r="AL380" s="18" t="s">
        <v>5953</v>
      </c>
      <c r="AM380">
        <v>68</v>
      </c>
      <c r="AN380">
        <v>85</v>
      </c>
    </row>
    <row r="381" spans="1:40" x14ac:dyDescent="0.25">
      <c r="A381" s="35" t="s">
        <v>540</v>
      </c>
      <c r="B381" s="35" t="s">
        <v>6561</v>
      </c>
      <c r="C381" s="35" t="s">
        <v>55</v>
      </c>
      <c r="D381" s="35">
        <v>31.57</v>
      </c>
      <c r="E381" s="35" t="s">
        <v>6562</v>
      </c>
      <c r="F381" s="35">
        <v>10</v>
      </c>
      <c r="G381" s="35" t="s">
        <v>298</v>
      </c>
      <c r="H381" s="35">
        <v>287</v>
      </c>
      <c r="I381" s="35" t="s">
        <v>6563</v>
      </c>
      <c r="J381" s="36" t="s">
        <v>177</v>
      </c>
      <c r="K381" s="34" t="s">
        <v>7209</v>
      </c>
      <c r="L381" s="61">
        <f>Tabela33[[#This Row],[price]]*Tabela33[[#This Row],[sold]]</f>
        <v>9060.59</v>
      </c>
      <c r="M381" s="62">
        <f>VLOOKUP(Tabela33[[#This Row],[brand]],Tabela5[#All],7,FALSE)</f>
        <v>67</v>
      </c>
      <c r="N381" s="62">
        <f>_xlfn.RANK.EQ(Tabela33[[#This Row],[sold]],$H$2:$H$1979)</f>
        <v>485</v>
      </c>
      <c r="O381" s="62">
        <f>_xlfn.RANK.EQ(L381,Tabela33[income])</f>
        <v>517</v>
      </c>
      <c r="AL381" s="18" t="s">
        <v>3588</v>
      </c>
      <c r="AM381">
        <v>68</v>
      </c>
      <c r="AN381">
        <v>55</v>
      </c>
    </row>
    <row r="382" spans="1:40" x14ac:dyDescent="0.25">
      <c r="A382" s="27" t="s">
        <v>540</v>
      </c>
      <c r="B382" s="27" t="s">
        <v>874</v>
      </c>
      <c r="C382" s="27" t="s">
        <v>12</v>
      </c>
      <c r="D382" s="27">
        <v>32.119999999999997</v>
      </c>
      <c r="E382" s="27" t="s">
        <v>875</v>
      </c>
      <c r="F382" s="27"/>
      <c r="G382" s="27" t="s">
        <v>876</v>
      </c>
      <c r="H382" s="27">
        <v>7018</v>
      </c>
      <c r="I382" s="27" t="s">
        <v>877</v>
      </c>
      <c r="J382" s="28" t="s">
        <v>177</v>
      </c>
      <c r="K382" s="29" t="s">
        <v>7208</v>
      </c>
      <c r="L382" s="58">
        <f>Tabela33[[#This Row],[price]]*Tabela33[[#This Row],[sold]]</f>
        <v>225418.15999999997</v>
      </c>
      <c r="M382" s="59">
        <f>VLOOKUP(Tabela33[[#This Row],[brand]],Tabela5[#All],7,FALSE)</f>
        <v>67</v>
      </c>
      <c r="N382" s="59">
        <f>_xlfn.RANK.EQ(Tabela33[[#This Row],[sold]],$H$2:$H$1979)</f>
        <v>31</v>
      </c>
      <c r="O382" s="59">
        <f>_xlfn.RANK.EQ(L382,Tabela33[income])</f>
        <v>30</v>
      </c>
      <c r="AL382" s="18" t="s">
        <v>5476</v>
      </c>
      <c r="AM382">
        <v>68</v>
      </c>
      <c r="AN382">
        <v>23</v>
      </c>
    </row>
    <row r="383" spans="1:40" x14ac:dyDescent="0.25">
      <c r="A383" s="32" t="s">
        <v>540</v>
      </c>
      <c r="B383" s="32" t="s">
        <v>5086</v>
      </c>
      <c r="C383" s="32" t="s">
        <v>55</v>
      </c>
      <c r="D383" s="32">
        <v>32.979999999999997</v>
      </c>
      <c r="E383" s="32" t="s">
        <v>5087</v>
      </c>
      <c r="F383" s="32">
        <v>10</v>
      </c>
      <c r="G383" s="32" t="s">
        <v>5088</v>
      </c>
      <c r="H383" s="32">
        <v>4427</v>
      </c>
      <c r="I383" s="32" t="s">
        <v>5089</v>
      </c>
      <c r="J383" s="33" t="s">
        <v>177</v>
      </c>
      <c r="K383" s="34" t="s">
        <v>7209</v>
      </c>
      <c r="L383" s="61">
        <f>Tabela33[[#This Row],[price]]*Tabela33[[#This Row],[sold]]</f>
        <v>146002.46</v>
      </c>
      <c r="M383" s="62">
        <f>VLOOKUP(Tabela33[[#This Row],[brand]],Tabela5[#All],7,FALSE)</f>
        <v>67</v>
      </c>
      <c r="N383" s="62">
        <f>_xlfn.RANK.EQ(Tabela33[[#This Row],[sold]],$H$2:$H$1979)</f>
        <v>71</v>
      </c>
      <c r="O383" s="62">
        <f>_xlfn.RANK.EQ(L383,Tabela33[income])</f>
        <v>56</v>
      </c>
      <c r="AL383" s="18" t="s">
        <v>2542</v>
      </c>
      <c r="AM383">
        <v>68</v>
      </c>
      <c r="AN383">
        <v>52</v>
      </c>
    </row>
    <row r="384" spans="1:40" x14ac:dyDescent="0.25">
      <c r="A384" s="35" t="s">
        <v>540</v>
      </c>
      <c r="B384" s="35" t="s">
        <v>4051</v>
      </c>
      <c r="C384" s="35" t="s">
        <v>55</v>
      </c>
      <c r="D384" s="35">
        <v>40.6</v>
      </c>
      <c r="E384" s="35" t="s">
        <v>4052</v>
      </c>
      <c r="F384" s="35"/>
      <c r="G384" s="35" t="s">
        <v>4053</v>
      </c>
      <c r="H384" s="35">
        <v>5582</v>
      </c>
      <c r="I384" s="35" t="s">
        <v>4054</v>
      </c>
      <c r="J384" s="36" t="s">
        <v>230</v>
      </c>
      <c r="K384" s="34" t="s">
        <v>7209</v>
      </c>
      <c r="L384" s="61">
        <f>Tabela33[[#This Row],[price]]*Tabela33[[#This Row],[sold]]</f>
        <v>226629.2</v>
      </c>
      <c r="M384" s="62">
        <f>VLOOKUP(Tabela33[[#This Row],[brand]],Tabela5[#All],7,FALSE)</f>
        <v>67</v>
      </c>
      <c r="N384" s="62">
        <f>_xlfn.RANK.EQ(Tabela33[[#This Row],[sold]],$H$2:$H$1979)</f>
        <v>41</v>
      </c>
      <c r="O384" s="62">
        <f>_xlfn.RANK.EQ(L384,Tabela33[income])</f>
        <v>28</v>
      </c>
      <c r="AL384" s="18" t="s">
        <v>3971</v>
      </c>
      <c r="AM384">
        <v>68</v>
      </c>
      <c r="AN384">
        <v>236</v>
      </c>
    </row>
    <row r="385" spans="1:40" x14ac:dyDescent="0.25">
      <c r="A385" s="27" t="s">
        <v>10</v>
      </c>
      <c r="B385" s="27" t="s">
        <v>2542</v>
      </c>
      <c r="C385" s="27" t="s">
        <v>2543</v>
      </c>
      <c r="D385" s="27">
        <v>13.75</v>
      </c>
      <c r="E385" s="27" t="s">
        <v>2544</v>
      </c>
      <c r="F385" s="27">
        <v>10</v>
      </c>
      <c r="G385" s="27" t="s">
        <v>2545</v>
      </c>
      <c r="H385" s="27">
        <v>52</v>
      </c>
      <c r="I385" s="27" t="s">
        <v>39</v>
      </c>
      <c r="J385" s="28" t="s">
        <v>2546</v>
      </c>
      <c r="K385" s="29" t="s">
        <v>7208</v>
      </c>
      <c r="L385" s="58">
        <f>Tabela33[[#This Row],[price]]*Tabela33[[#This Row],[sold]]</f>
        <v>715</v>
      </c>
      <c r="M385" s="59">
        <f>VLOOKUP(Tabela33[[#This Row],[brand]],Tabela5[#All],7,FALSE)</f>
        <v>68</v>
      </c>
      <c r="N385" s="59">
        <f>_xlfn.RANK.EQ(Tabela33[[#This Row],[sold]],$H$2:$H$1979)</f>
        <v>969</v>
      </c>
      <c r="O385" s="59">
        <f>_xlfn.RANK.EQ(L385,Tabela33[income])</f>
        <v>1360</v>
      </c>
      <c r="AL385" s="18" t="s">
        <v>896</v>
      </c>
      <c r="AM385">
        <v>68</v>
      </c>
      <c r="AN385">
        <v>22</v>
      </c>
    </row>
    <row r="386" spans="1:40" x14ac:dyDescent="0.25">
      <c r="A386" s="30" t="s">
        <v>10</v>
      </c>
      <c r="B386" s="30" t="s">
        <v>862</v>
      </c>
      <c r="C386" s="30" t="s">
        <v>12</v>
      </c>
      <c r="D386" s="30">
        <v>18.989999999999998</v>
      </c>
      <c r="E386" s="30" t="s">
        <v>863</v>
      </c>
      <c r="F386" s="30">
        <v>10</v>
      </c>
      <c r="G386" s="30" t="s">
        <v>347</v>
      </c>
      <c r="H386" s="30">
        <v>25</v>
      </c>
      <c r="I386" s="30" t="s">
        <v>864</v>
      </c>
      <c r="J386" s="31" t="s">
        <v>865</v>
      </c>
      <c r="K386" s="29" t="s">
        <v>7208</v>
      </c>
      <c r="L386" s="58">
        <f>Tabela33[[#This Row],[price]]*Tabela33[[#This Row],[sold]]</f>
        <v>474.74999999999994</v>
      </c>
      <c r="M386" s="59">
        <f>VLOOKUP(Tabela33[[#This Row],[brand]],Tabela5[#All],7,FALSE)</f>
        <v>68</v>
      </c>
      <c r="N386" s="59">
        <f>_xlfn.RANK.EQ(Tabela33[[#This Row],[sold]],$H$2:$H$1979)</f>
        <v>1248</v>
      </c>
      <c r="O386" s="59">
        <f>_xlfn.RANK.EQ(L386,Tabela33[income])</f>
        <v>1523</v>
      </c>
      <c r="AL386" s="18" t="s">
        <v>251</v>
      </c>
      <c r="AM386">
        <v>68</v>
      </c>
      <c r="AN386">
        <v>16</v>
      </c>
    </row>
    <row r="387" spans="1:40" x14ac:dyDescent="0.25">
      <c r="A387" s="32" t="s">
        <v>10</v>
      </c>
      <c r="B387" s="32" t="s">
        <v>5262</v>
      </c>
      <c r="C387" s="32" t="s">
        <v>341</v>
      </c>
      <c r="D387" s="32">
        <v>22.79</v>
      </c>
      <c r="E387" s="32" t="s">
        <v>5263</v>
      </c>
      <c r="F387" s="32">
        <v>8</v>
      </c>
      <c r="G387" s="32" t="s">
        <v>4923</v>
      </c>
      <c r="H387" s="32">
        <v>7</v>
      </c>
      <c r="I387" s="32" t="s">
        <v>5264</v>
      </c>
      <c r="J387" s="33" t="s">
        <v>96</v>
      </c>
      <c r="K387" s="34" t="s">
        <v>7209</v>
      </c>
      <c r="L387" s="61">
        <f>Tabela33[[#This Row],[price]]*Tabela33[[#This Row],[sold]]</f>
        <v>159.53</v>
      </c>
      <c r="M387" s="62">
        <f>VLOOKUP(Tabela33[[#This Row],[brand]],Tabela5[#All],7,FALSE)</f>
        <v>68</v>
      </c>
      <c r="N387" s="62">
        <f>_xlfn.RANK.EQ(Tabela33[[#This Row],[sold]],$H$2:$H$1979)</f>
        <v>1677</v>
      </c>
      <c r="O387" s="62">
        <f>_xlfn.RANK.EQ(L387,Tabela33[income])</f>
        <v>1806</v>
      </c>
      <c r="AL387" s="18" t="s">
        <v>375</v>
      </c>
      <c r="AM387">
        <v>68</v>
      </c>
      <c r="AN387">
        <v>193</v>
      </c>
    </row>
    <row r="388" spans="1:40" x14ac:dyDescent="0.25">
      <c r="A388" s="30" t="s">
        <v>10</v>
      </c>
      <c r="B388" s="30" t="s">
        <v>3588</v>
      </c>
      <c r="C388" s="30" t="s">
        <v>12</v>
      </c>
      <c r="D388" s="30">
        <v>24.99</v>
      </c>
      <c r="E388" s="30" t="s">
        <v>2789</v>
      </c>
      <c r="F388" s="30">
        <v>6</v>
      </c>
      <c r="G388" s="30" t="s">
        <v>3589</v>
      </c>
      <c r="H388" s="30">
        <v>55</v>
      </c>
      <c r="I388" s="30" t="s">
        <v>3590</v>
      </c>
      <c r="J388" s="31" t="s">
        <v>3591</v>
      </c>
      <c r="K388" s="29" t="s">
        <v>7208</v>
      </c>
      <c r="L388" s="58">
        <f>Tabela33[[#This Row],[price]]*Tabela33[[#This Row],[sold]]</f>
        <v>1374.4499999999998</v>
      </c>
      <c r="M388" s="59">
        <f>VLOOKUP(Tabela33[[#This Row],[brand]],Tabela5[#All],7,FALSE)</f>
        <v>68</v>
      </c>
      <c r="N388" s="59">
        <f>_xlfn.RANK.EQ(Tabela33[[#This Row],[sold]],$H$2:$H$1979)</f>
        <v>957</v>
      </c>
      <c r="O388" s="59">
        <f>_xlfn.RANK.EQ(L388,Tabela33[income])</f>
        <v>1118</v>
      </c>
      <c r="AL388" s="18" t="s">
        <v>147</v>
      </c>
      <c r="AM388">
        <v>68</v>
      </c>
      <c r="AN388">
        <v>183</v>
      </c>
    </row>
    <row r="389" spans="1:40" x14ac:dyDescent="0.25">
      <c r="A389" s="35" t="s">
        <v>10</v>
      </c>
      <c r="B389" s="35" t="s">
        <v>5953</v>
      </c>
      <c r="C389" s="35" t="s">
        <v>55</v>
      </c>
      <c r="D389" s="35">
        <v>32.130000000000003</v>
      </c>
      <c r="E389" s="35" t="s">
        <v>1600</v>
      </c>
      <c r="F389" s="35">
        <v>47</v>
      </c>
      <c r="G389" s="35" t="s">
        <v>5954</v>
      </c>
      <c r="H389" s="35">
        <v>85</v>
      </c>
      <c r="I389" s="35" t="s">
        <v>5955</v>
      </c>
      <c r="J389" s="36" t="s">
        <v>230</v>
      </c>
      <c r="K389" s="34" t="s">
        <v>7209</v>
      </c>
      <c r="L389" s="61">
        <f>Tabela33[[#This Row],[price]]*Tabela33[[#This Row],[sold]]</f>
        <v>2731.05</v>
      </c>
      <c r="M389" s="62">
        <f>VLOOKUP(Tabela33[[#This Row],[brand]],Tabela5[#All],7,FALSE)</f>
        <v>68</v>
      </c>
      <c r="N389" s="62">
        <f>_xlfn.RANK.EQ(Tabela33[[#This Row],[sold]],$H$2:$H$1979)</f>
        <v>822</v>
      </c>
      <c r="O389" s="62">
        <f>_xlfn.RANK.EQ(L389,Tabela33[income])</f>
        <v>857</v>
      </c>
      <c r="AL389" s="18" t="s">
        <v>1668</v>
      </c>
      <c r="AM389">
        <v>68</v>
      </c>
      <c r="AN389">
        <v>80</v>
      </c>
    </row>
    <row r="390" spans="1:40" x14ac:dyDescent="0.25">
      <c r="A390" s="32" t="s">
        <v>10</v>
      </c>
      <c r="B390" s="32" t="s">
        <v>5531</v>
      </c>
      <c r="C390" s="32" t="s">
        <v>55</v>
      </c>
      <c r="D390" s="32">
        <v>39.99</v>
      </c>
      <c r="E390" s="32" t="s">
        <v>73</v>
      </c>
      <c r="F390" s="32">
        <v>10</v>
      </c>
      <c r="G390" s="32" t="s">
        <v>338</v>
      </c>
      <c r="H390" s="32">
        <v>19</v>
      </c>
      <c r="I390" s="32" t="s">
        <v>5532</v>
      </c>
      <c r="J390" s="33" t="s">
        <v>225</v>
      </c>
      <c r="K390" s="34" t="s">
        <v>7209</v>
      </c>
      <c r="L390" s="61">
        <f>Tabela33[[#This Row],[price]]*Tabela33[[#This Row],[sold]]</f>
        <v>759.81000000000006</v>
      </c>
      <c r="M390" s="62">
        <f>VLOOKUP(Tabela33[[#This Row],[brand]],Tabela5[#All],7,FALSE)</f>
        <v>68</v>
      </c>
      <c r="N390" s="62">
        <f>_xlfn.RANK.EQ(Tabela33[[#This Row],[sold]],$H$2:$H$1979)</f>
        <v>1359</v>
      </c>
      <c r="O390" s="62">
        <f>_xlfn.RANK.EQ(L390,Tabela33[income])</f>
        <v>1337</v>
      </c>
      <c r="AL390" s="18" t="s">
        <v>4872</v>
      </c>
      <c r="AM390">
        <v>68</v>
      </c>
      <c r="AN390">
        <v>25</v>
      </c>
    </row>
    <row r="391" spans="1:40" x14ac:dyDescent="0.25">
      <c r="A391" s="35" t="s">
        <v>10</v>
      </c>
      <c r="B391" s="35" t="s">
        <v>4872</v>
      </c>
      <c r="C391" s="35" t="s">
        <v>55</v>
      </c>
      <c r="D391" s="35">
        <v>39.99</v>
      </c>
      <c r="E391" s="35" t="s">
        <v>73</v>
      </c>
      <c r="F391" s="35">
        <v>6</v>
      </c>
      <c r="G391" s="35" t="s">
        <v>329</v>
      </c>
      <c r="H391" s="35">
        <v>25</v>
      </c>
      <c r="I391" s="35" t="s">
        <v>4873</v>
      </c>
      <c r="J391" s="36" t="s">
        <v>225</v>
      </c>
      <c r="K391" s="34" t="s">
        <v>7209</v>
      </c>
      <c r="L391" s="61">
        <f>Tabela33[[#This Row],[price]]*Tabela33[[#This Row],[sold]]</f>
        <v>999.75</v>
      </c>
      <c r="M391" s="62">
        <f>VLOOKUP(Tabela33[[#This Row],[brand]],Tabela5[#All],7,FALSE)</f>
        <v>68</v>
      </c>
      <c r="N391" s="62">
        <f>_xlfn.RANK.EQ(Tabela33[[#This Row],[sold]],$H$2:$H$1979)</f>
        <v>1248</v>
      </c>
      <c r="O391" s="62">
        <f>_xlfn.RANK.EQ(L391,Tabela33[income])</f>
        <v>1258</v>
      </c>
      <c r="AL391" s="18" t="s">
        <v>3315</v>
      </c>
      <c r="AM391">
        <v>68</v>
      </c>
      <c r="AN391">
        <v>12</v>
      </c>
    </row>
    <row r="392" spans="1:40" x14ac:dyDescent="0.25">
      <c r="A392" s="35" t="s">
        <v>10</v>
      </c>
      <c r="B392" s="35" t="s">
        <v>5508</v>
      </c>
      <c r="C392" s="35" t="s">
        <v>55</v>
      </c>
      <c r="D392" s="35">
        <v>39.99</v>
      </c>
      <c r="E392" s="35" t="s">
        <v>73</v>
      </c>
      <c r="F392" s="35">
        <v>10</v>
      </c>
      <c r="G392" s="35" t="s">
        <v>2545</v>
      </c>
      <c r="H392" s="35">
        <v>52</v>
      </c>
      <c r="I392" s="35" t="s">
        <v>5509</v>
      </c>
      <c r="J392" s="36" t="s">
        <v>59</v>
      </c>
      <c r="K392" s="34" t="s">
        <v>7209</v>
      </c>
      <c r="L392" s="61">
        <f>Tabela33[[#This Row],[price]]*Tabela33[[#This Row],[sold]]</f>
        <v>2079.48</v>
      </c>
      <c r="M392" s="62">
        <f>VLOOKUP(Tabela33[[#This Row],[brand]],Tabela5[#All],7,FALSE)</f>
        <v>68</v>
      </c>
      <c r="N392" s="62">
        <f>_xlfn.RANK.EQ(Tabela33[[#This Row],[sold]],$H$2:$H$1979)</f>
        <v>969</v>
      </c>
      <c r="O392" s="62">
        <f>_xlfn.RANK.EQ(L392,Tabela33[income])</f>
        <v>947</v>
      </c>
      <c r="AL392" s="18" t="s">
        <v>3115</v>
      </c>
      <c r="AM392">
        <v>68</v>
      </c>
      <c r="AN392">
        <v>35</v>
      </c>
    </row>
    <row r="393" spans="1:40" x14ac:dyDescent="0.25">
      <c r="A393" s="32" t="s">
        <v>10</v>
      </c>
      <c r="B393" s="32" t="s">
        <v>5640</v>
      </c>
      <c r="C393" s="32" t="s">
        <v>55</v>
      </c>
      <c r="D393" s="32">
        <v>39.99</v>
      </c>
      <c r="E393" s="32" t="s">
        <v>73</v>
      </c>
      <c r="F393" s="32">
        <v>10</v>
      </c>
      <c r="G393" s="32" t="s">
        <v>5641</v>
      </c>
      <c r="H393" s="32">
        <v>207</v>
      </c>
      <c r="I393" s="32" t="s">
        <v>5642</v>
      </c>
      <c r="J393" s="33" t="s">
        <v>370</v>
      </c>
      <c r="K393" s="34" t="s">
        <v>7209</v>
      </c>
      <c r="L393" s="61">
        <f>Tabela33[[#This Row],[price]]*Tabela33[[#This Row],[sold]]</f>
        <v>8277.93</v>
      </c>
      <c r="M393" s="62">
        <f>VLOOKUP(Tabela33[[#This Row],[brand]],Tabela5[#All],7,FALSE)</f>
        <v>68</v>
      </c>
      <c r="N393" s="62">
        <f>_xlfn.RANK.EQ(Tabela33[[#This Row],[sold]],$H$2:$H$1979)</f>
        <v>578</v>
      </c>
      <c r="O393" s="62">
        <f>_xlfn.RANK.EQ(L393,Tabela33[income])</f>
        <v>536</v>
      </c>
      <c r="AL393" s="18" t="s">
        <v>1441</v>
      </c>
      <c r="AM393">
        <v>68</v>
      </c>
      <c r="AN393">
        <v>38</v>
      </c>
    </row>
    <row r="394" spans="1:40" x14ac:dyDescent="0.25">
      <c r="A394" s="32" t="s">
        <v>10</v>
      </c>
      <c r="B394" s="32" t="s">
        <v>3971</v>
      </c>
      <c r="C394" s="32" t="s">
        <v>55</v>
      </c>
      <c r="D394" s="32">
        <v>39.99</v>
      </c>
      <c r="E394" s="32" t="s">
        <v>73</v>
      </c>
      <c r="F394" s="32">
        <v>10</v>
      </c>
      <c r="G394" s="32" t="s">
        <v>3972</v>
      </c>
      <c r="H394" s="32">
        <v>236</v>
      </c>
      <c r="I394" s="32" t="s">
        <v>3973</v>
      </c>
      <c r="J394" s="33" t="s">
        <v>448</v>
      </c>
      <c r="K394" s="34" t="s">
        <v>7209</v>
      </c>
      <c r="L394" s="61">
        <f>Tabela33[[#This Row],[price]]*Tabela33[[#This Row],[sold]]</f>
        <v>9437.6400000000012</v>
      </c>
      <c r="M394" s="62">
        <f>VLOOKUP(Tabela33[[#This Row],[brand]],Tabela5[#All],7,FALSE)</f>
        <v>68</v>
      </c>
      <c r="N394" s="62">
        <f>_xlfn.RANK.EQ(Tabela33[[#This Row],[sold]],$H$2:$H$1979)</f>
        <v>544</v>
      </c>
      <c r="O394" s="62">
        <f>_xlfn.RANK.EQ(L394,Tabela33[income])</f>
        <v>502</v>
      </c>
      <c r="AL394" s="18" t="s">
        <v>6949</v>
      </c>
      <c r="AM394">
        <v>68</v>
      </c>
      <c r="AN394">
        <v>17</v>
      </c>
    </row>
    <row r="395" spans="1:40" x14ac:dyDescent="0.25">
      <c r="A395" s="35" t="s">
        <v>10</v>
      </c>
      <c r="B395" s="35" t="s">
        <v>6193</v>
      </c>
      <c r="C395" s="35" t="s">
        <v>55</v>
      </c>
      <c r="D395" s="35">
        <v>40.590000000000003</v>
      </c>
      <c r="E395" s="35" t="s">
        <v>6194</v>
      </c>
      <c r="F395" s="35">
        <v>53</v>
      </c>
      <c r="G395" s="35" t="s">
        <v>6195</v>
      </c>
      <c r="H395" s="35">
        <v>2934</v>
      </c>
      <c r="I395" s="35" t="s">
        <v>6196</v>
      </c>
      <c r="J395" s="36" t="s">
        <v>230</v>
      </c>
      <c r="K395" s="34" t="s">
        <v>7209</v>
      </c>
      <c r="L395" s="61">
        <f>Tabela33[[#This Row],[price]]*Tabela33[[#This Row],[sold]]</f>
        <v>119091.06000000001</v>
      </c>
      <c r="M395" s="62">
        <f>VLOOKUP(Tabela33[[#This Row],[brand]],Tabela5[#All],7,FALSE)</f>
        <v>68</v>
      </c>
      <c r="N395" s="62">
        <f>_xlfn.RANK.EQ(Tabela33[[#This Row],[sold]],$H$2:$H$1979)</f>
        <v>101</v>
      </c>
      <c r="O395" s="62">
        <f>_xlfn.RANK.EQ(L395,Tabela33[income])</f>
        <v>81</v>
      </c>
      <c r="AL395" s="18" t="s">
        <v>5531</v>
      </c>
      <c r="AM395">
        <v>68</v>
      </c>
      <c r="AN395">
        <v>19</v>
      </c>
    </row>
    <row r="396" spans="1:40" x14ac:dyDescent="0.25">
      <c r="A396" s="27" t="s">
        <v>10</v>
      </c>
      <c r="B396" s="27" t="s">
        <v>803</v>
      </c>
      <c r="C396" s="27" t="s">
        <v>12</v>
      </c>
      <c r="D396" s="27">
        <v>41.99</v>
      </c>
      <c r="E396" s="27" t="s">
        <v>804</v>
      </c>
      <c r="F396" s="27">
        <v>4</v>
      </c>
      <c r="G396" s="27" t="s">
        <v>805</v>
      </c>
      <c r="H396" s="27">
        <v>369</v>
      </c>
      <c r="I396" s="27" t="s">
        <v>806</v>
      </c>
      <c r="J396" s="28" t="s">
        <v>312</v>
      </c>
      <c r="K396" s="29" t="s">
        <v>7208</v>
      </c>
      <c r="L396" s="58">
        <f>Tabela33[[#This Row],[price]]*Tabela33[[#This Row],[sold]]</f>
        <v>15494.310000000001</v>
      </c>
      <c r="M396" s="59">
        <f>VLOOKUP(Tabela33[[#This Row],[brand]],Tabela5[#All],7,FALSE)</f>
        <v>68</v>
      </c>
      <c r="N396" s="59">
        <f>_xlfn.RANK.EQ(Tabela33[[#This Row],[sold]],$H$2:$H$1979)</f>
        <v>431</v>
      </c>
      <c r="O396" s="59">
        <f>_xlfn.RANK.EQ(L396,Tabela33[income])</f>
        <v>375</v>
      </c>
      <c r="AL396" s="18" t="s">
        <v>862</v>
      </c>
      <c r="AM396">
        <v>68</v>
      </c>
      <c r="AN396">
        <v>25</v>
      </c>
    </row>
    <row r="397" spans="1:40" x14ac:dyDescent="0.25">
      <c r="A397" s="30" t="s">
        <v>10</v>
      </c>
      <c r="B397" s="30" t="s">
        <v>323</v>
      </c>
      <c r="C397" s="30" t="s">
        <v>12</v>
      </c>
      <c r="D397" s="30">
        <v>42.99</v>
      </c>
      <c r="E397" s="30" t="s">
        <v>302</v>
      </c>
      <c r="F397" s="30">
        <v>2</v>
      </c>
      <c r="G397" s="30" t="s">
        <v>324</v>
      </c>
      <c r="H397" s="30">
        <v>130</v>
      </c>
      <c r="I397" s="30" t="s">
        <v>325</v>
      </c>
      <c r="J397" s="31" t="s">
        <v>326</v>
      </c>
      <c r="K397" s="29" t="s">
        <v>7208</v>
      </c>
      <c r="L397" s="58">
        <f>Tabela33[[#This Row],[price]]*Tabela33[[#This Row],[sold]]</f>
        <v>5588.7</v>
      </c>
      <c r="M397" s="59">
        <f>VLOOKUP(Tabela33[[#This Row],[brand]],Tabela5[#All],7,FALSE)</f>
        <v>68</v>
      </c>
      <c r="N397" s="59">
        <f>_xlfn.RANK.EQ(Tabela33[[#This Row],[sold]],$H$2:$H$1979)</f>
        <v>700</v>
      </c>
      <c r="O397" s="59">
        <f>_xlfn.RANK.EQ(L397,Tabela33[income])</f>
        <v>657</v>
      </c>
      <c r="AL397" s="18" t="s">
        <v>277</v>
      </c>
      <c r="AM397">
        <v>68</v>
      </c>
      <c r="AN397">
        <v>179</v>
      </c>
    </row>
    <row r="398" spans="1:40" x14ac:dyDescent="0.25">
      <c r="A398" s="30" t="s">
        <v>10</v>
      </c>
      <c r="B398" s="30" t="s">
        <v>86</v>
      </c>
      <c r="C398" s="30" t="s">
        <v>12</v>
      </c>
      <c r="D398" s="30">
        <v>43.49</v>
      </c>
      <c r="E398" s="30" t="s">
        <v>87</v>
      </c>
      <c r="F398" s="30">
        <v>2</v>
      </c>
      <c r="G398" s="30" t="s">
        <v>88</v>
      </c>
      <c r="H398" s="30">
        <v>20</v>
      </c>
      <c r="I398" s="30" t="s">
        <v>89</v>
      </c>
      <c r="J398" s="31" t="s">
        <v>90</v>
      </c>
      <c r="K398" s="29" t="s">
        <v>7208</v>
      </c>
      <c r="L398" s="58">
        <f>Tabela33[[#This Row],[price]]*Tabela33[[#This Row],[sold]]</f>
        <v>869.80000000000007</v>
      </c>
      <c r="M398" s="59">
        <f>VLOOKUP(Tabela33[[#This Row],[brand]],Tabela5[#All],7,FALSE)</f>
        <v>68</v>
      </c>
      <c r="N398" s="59">
        <f>_xlfn.RANK.EQ(Tabela33[[#This Row],[sold]],$H$2:$H$1979)</f>
        <v>1337</v>
      </c>
      <c r="O398" s="59">
        <f>_xlfn.RANK.EQ(L398,Tabela33[income])</f>
        <v>1301</v>
      </c>
      <c r="AL398" s="18" t="s">
        <v>3603</v>
      </c>
      <c r="AM398">
        <v>68</v>
      </c>
      <c r="AN398">
        <v>285</v>
      </c>
    </row>
    <row r="399" spans="1:40" x14ac:dyDescent="0.25">
      <c r="A399" s="30" t="s">
        <v>10</v>
      </c>
      <c r="B399" s="30" t="s">
        <v>987</v>
      </c>
      <c r="C399" s="30" t="s">
        <v>12</v>
      </c>
      <c r="D399" s="30">
        <v>43.99</v>
      </c>
      <c r="E399" s="30" t="s">
        <v>13</v>
      </c>
      <c r="F399" s="30">
        <v>2</v>
      </c>
      <c r="G399" s="30" t="s">
        <v>988</v>
      </c>
      <c r="H399" s="30">
        <v>11</v>
      </c>
      <c r="I399" s="30" t="s">
        <v>989</v>
      </c>
      <c r="J399" s="31" t="s">
        <v>678</v>
      </c>
      <c r="K399" s="29" t="s">
        <v>7208</v>
      </c>
      <c r="L399" s="58">
        <f>Tabela33[[#This Row],[price]]*Tabela33[[#This Row],[sold]]</f>
        <v>483.89000000000004</v>
      </c>
      <c r="M399" s="59">
        <f>VLOOKUP(Tabela33[[#This Row],[brand]],Tabela5[#All],7,FALSE)</f>
        <v>68</v>
      </c>
      <c r="N399" s="59">
        <f>_xlfn.RANK.EQ(Tabela33[[#This Row],[sold]],$H$2:$H$1979)</f>
        <v>1550</v>
      </c>
      <c r="O399" s="59">
        <f>_xlfn.RANK.EQ(L399,Tabela33[income])</f>
        <v>1513</v>
      </c>
      <c r="AL399" s="18" t="s">
        <v>1763</v>
      </c>
      <c r="AM399">
        <v>68</v>
      </c>
      <c r="AN399">
        <v>107</v>
      </c>
    </row>
    <row r="400" spans="1:40" x14ac:dyDescent="0.25">
      <c r="A400" s="30" t="s">
        <v>10</v>
      </c>
      <c r="B400" s="30" t="s">
        <v>251</v>
      </c>
      <c r="C400" s="30" t="s">
        <v>12</v>
      </c>
      <c r="D400" s="30">
        <v>43.99</v>
      </c>
      <c r="E400" s="30" t="s">
        <v>13</v>
      </c>
      <c r="F400" s="30">
        <v>2</v>
      </c>
      <c r="G400" s="30" t="s">
        <v>252</v>
      </c>
      <c r="H400" s="30">
        <v>16</v>
      </c>
      <c r="I400" s="30" t="s">
        <v>253</v>
      </c>
      <c r="J400" s="31" t="s">
        <v>254</v>
      </c>
      <c r="K400" s="29" t="s">
        <v>7208</v>
      </c>
      <c r="L400" s="58">
        <f>Tabela33[[#This Row],[price]]*Tabela33[[#This Row],[sold]]</f>
        <v>703.84</v>
      </c>
      <c r="M400" s="59">
        <f>VLOOKUP(Tabela33[[#This Row],[brand]],Tabela5[#All],7,FALSE)</f>
        <v>68</v>
      </c>
      <c r="N400" s="59">
        <f>_xlfn.RANK.EQ(Tabela33[[#This Row],[sold]],$H$2:$H$1979)</f>
        <v>1422</v>
      </c>
      <c r="O400" s="59">
        <f>_xlfn.RANK.EQ(L400,Tabela33[income])</f>
        <v>1368</v>
      </c>
      <c r="AL400" s="18" t="s">
        <v>824</v>
      </c>
      <c r="AM400">
        <v>68</v>
      </c>
      <c r="AN400">
        <v>141</v>
      </c>
    </row>
    <row r="401" spans="1:40" x14ac:dyDescent="0.25">
      <c r="A401" s="30" t="s">
        <v>10</v>
      </c>
      <c r="B401" s="30" t="s">
        <v>286</v>
      </c>
      <c r="C401" s="30" t="s">
        <v>12</v>
      </c>
      <c r="D401" s="30">
        <v>43.99</v>
      </c>
      <c r="E401" s="30" t="s">
        <v>287</v>
      </c>
      <c r="F401" s="30"/>
      <c r="G401" s="30" t="s">
        <v>288</v>
      </c>
      <c r="H401" s="30">
        <v>166</v>
      </c>
      <c r="I401" s="30" t="s">
        <v>289</v>
      </c>
      <c r="J401" s="31" t="s">
        <v>290</v>
      </c>
      <c r="K401" s="29" t="s">
        <v>7208</v>
      </c>
      <c r="L401" s="58">
        <f>Tabela33[[#This Row],[price]]*Tabela33[[#This Row],[sold]]</f>
        <v>7302.34</v>
      </c>
      <c r="M401" s="59">
        <f>VLOOKUP(Tabela33[[#This Row],[brand]],Tabela5[#All],7,FALSE)</f>
        <v>68</v>
      </c>
      <c r="N401" s="59">
        <f>_xlfn.RANK.EQ(Tabela33[[#This Row],[sold]],$H$2:$H$1979)</f>
        <v>630</v>
      </c>
      <c r="O401" s="59">
        <f>_xlfn.RANK.EQ(L401,Tabela33[income])</f>
        <v>574</v>
      </c>
      <c r="AL401" s="18" t="s">
        <v>86</v>
      </c>
      <c r="AM401">
        <v>68</v>
      </c>
      <c r="AN401">
        <v>20</v>
      </c>
    </row>
    <row r="402" spans="1:40" x14ac:dyDescent="0.25">
      <c r="A402" s="27" t="s">
        <v>10</v>
      </c>
      <c r="B402" s="27" t="s">
        <v>11</v>
      </c>
      <c r="C402" s="27" t="s">
        <v>12</v>
      </c>
      <c r="D402" s="27">
        <v>43.99</v>
      </c>
      <c r="E402" s="27" t="s">
        <v>13</v>
      </c>
      <c r="F402" s="27">
        <v>2</v>
      </c>
      <c r="G402" s="27" t="s">
        <v>14</v>
      </c>
      <c r="H402" s="27">
        <v>393</v>
      </c>
      <c r="I402" s="27" t="s">
        <v>15</v>
      </c>
      <c r="J402" s="28" t="s">
        <v>16</v>
      </c>
      <c r="K402" s="29" t="s">
        <v>7208</v>
      </c>
      <c r="L402" s="58">
        <f>Tabela33[[#This Row],[price]]*Tabela33[[#This Row],[sold]]</f>
        <v>17288.07</v>
      </c>
      <c r="M402" s="59">
        <f>VLOOKUP(Tabela33[[#This Row],[brand]],Tabela5[#All],7,FALSE)</f>
        <v>68</v>
      </c>
      <c r="N402" s="59">
        <f>_xlfn.RANK.EQ(Tabela33[[#This Row],[sold]],$H$2:$H$1979)</f>
        <v>417</v>
      </c>
      <c r="O402" s="59">
        <f>_xlfn.RANK.EQ(L402,Tabela33[income])</f>
        <v>344</v>
      </c>
      <c r="AL402" s="18" t="s">
        <v>286</v>
      </c>
      <c r="AM402">
        <v>68</v>
      </c>
      <c r="AN402">
        <v>166</v>
      </c>
    </row>
    <row r="403" spans="1:40" x14ac:dyDescent="0.25">
      <c r="A403" s="30" t="s">
        <v>10</v>
      </c>
      <c r="B403" s="30" t="s">
        <v>11</v>
      </c>
      <c r="C403" s="30" t="s">
        <v>12</v>
      </c>
      <c r="D403" s="30">
        <v>44.49</v>
      </c>
      <c r="E403" s="30" t="s">
        <v>2328</v>
      </c>
      <c r="F403" s="30">
        <v>9</v>
      </c>
      <c r="G403" s="30" t="s">
        <v>2329</v>
      </c>
      <c r="H403" s="30">
        <v>5</v>
      </c>
      <c r="I403" s="30" t="s">
        <v>2330</v>
      </c>
      <c r="J403" s="31" t="s">
        <v>46</v>
      </c>
      <c r="K403" s="29" t="s">
        <v>7208</v>
      </c>
      <c r="L403" s="58">
        <f>Tabela33[[#This Row],[price]]*Tabela33[[#This Row],[sold]]</f>
        <v>222.45000000000002</v>
      </c>
      <c r="M403" s="59">
        <f>VLOOKUP(Tabela33[[#This Row],[brand]],Tabela5[#All],7,FALSE)</f>
        <v>68</v>
      </c>
      <c r="N403" s="59">
        <f>_xlfn.RANK.EQ(Tabela33[[#This Row],[sold]],$H$2:$H$1979)</f>
        <v>1749</v>
      </c>
      <c r="O403" s="59">
        <f>_xlfn.RANK.EQ(L403,Tabela33[income])</f>
        <v>1729</v>
      </c>
      <c r="AL403" s="18" t="s">
        <v>3459</v>
      </c>
      <c r="AM403">
        <v>68</v>
      </c>
      <c r="AN403">
        <v>43</v>
      </c>
    </row>
    <row r="404" spans="1:40" x14ac:dyDescent="0.25">
      <c r="A404" s="27" t="s">
        <v>10</v>
      </c>
      <c r="B404" s="27" t="s">
        <v>11</v>
      </c>
      <c r="C404" s="27" t="s">
        <v>12</v>
      </c>
      <c r="D404" s="27">
        <v>44.97</v>
      </c>
      <c r="E404" s="27" t="s">
        <v>3853</v>
      </c>
      <c r="F404" s="27">
        <v>9</v>
      </c>
      <c r="G404" s="27" t="s">
        <v>3854</v>
      </c>
      <c r="H404" s="27">
        <v>2</v>
      </c>
      <c r="I404" s="27" t="s">
        <v>3855</v>
      </c>
      <c r="J404" s="28" t="s">
        <v>46</v>
      </c>
      <c r="K404" s="29" t="s">
        <v>7208</v>
      </c>
      <c r="L404" s="58">
        <f>Tabela33[[#This Row],[price]]*Tabela33[[#This Row],[sold]]</f>
        <v>89.94</v>
      </c>
      <c r="M404" s="59">
        <f>VLOOKUP(Tabela33[[#This Row],[brand]],Tabela5[#All],7,FALSE)</f>
        <v>68</v>
      </c>
      <c r="N404" s="59">
        <f>_xlfn.RANK.EQ(Tabela33[[#This Row],[sold]],$H$2:$H$1979)</f>
        <v>1890</v>
      </c>
      <c r="O404" s="59">
        <f>_xlfn.RANK.EQ(L404,Tabela33[income])</f>
        <v>1890</v>
      </c>
      <c r="AL404" s="18" t="s">
        <v>987</v>
      </c>
      <c r="AM404">
        <v>68</v>
      </c>
      <c r="AN404">
        <v>11</v>
      </c>
    </row>
    <row r="405" spans="1:40" x14ac:dyDescent="0.25">
      <c r="A405" s="30" t="s">
        <v>10</v>
      </c>
      <c r="B405" s="30" t="s">
        <v>1441</v>
      </c>
      <c r="C405" s="30" t="s">
        <v>510</v>
      </c>
      <c r="D405" s="30">
        <v>47.8</v>
      </c>
      <c r="E405" s="30" t="s">
        <v>1442</v>
      </c>
      <c r="F405" s="30">
        <v>10</v>
      </c>
      <c r="G405" s="30" t="s">
        <v>1443</v>
      </c>
      <c r="H405" s="30">
        <v>38</v>
      </c>
      <c r="I405" s="30" t="s">
        <v>1444</v>
      </c>
      <c r="J405" s="31" t="s">
        <v>1445</v>
      </c>
      <c r="K405" s="29" t="s">
        <v>7208</v>
      </c>
      <c r="L405" s="58">
        <f>Tabela33[[#This Row],[price]]*Tabela33[[#This Row],[sold]]</f>
        <v>1816.3999999999999</v>
      </c>
      <c r="M405" s="59">
        <f>VLOOKUP(Tabela33[[#This Row],[brand]],Tabela5[#All],7,FALSE)</f>
        <v>68</v>
      </c>
      <c r="N405" s="59">
        <f>_xlfn.RANK.EQ(Tabela33[[#This Row],[sold]],$H$2:$H$1979)</f>
        <v>1089</v>
      </c>
      <c r="O405" s="59">
        <f>_xlfn.RANK.EQ(L405,Tabela33[income])</f>
        <v>998</v>
      </c>
      <c r="AL405" s="18" t="s">
        <v>3249</v>
      </c>
      <c r="AM405">
        <v>68</v>
      </c>
      <c r="AN405">
        <v>75</v>
      </c>
    </row>
    <row r="406" spans="1:40" x14ac:dyDescent="0.25">
      <c r="A406" s="30" t="s">
        <v>10</v>
      </c>
      <c r="B406" s="30" t="s">
        <v>896</v>
      </c>
      <c r="C406" s="30" t="s">
        <v>12</v>
      </c>
      <c r="D406" s="30">
        <v>49.99</v>
      </c>
      <c r="E406" s="30" t="s">
        <v>148</v>
      </c>
      <c r="F406" s="30">
        <v>6</v>
      </c>
      <c r="G406" s="30" t="s">
        <v>897</v>
      </c>
      <c r="H406" s="30">
        <v>22</v>
      </c>
      <c r="I406" s="30" t="s">
        <v>898</v>
      </c>
      <c r="J406" s="31" t="s">
        <v>59</v>
      </c>
      <c r="K406" s="29" t="s">
        <v>7208</v>
      </c>
      <c r="L406" s="58">
        <f>Tabela33[[#This Row],[price]]*Tabela33[[#This Row],[sold]]</f>
        <v>1099.78</v>
      </c>
      <c r="M406" s="59">
        <f>VLOOKUP(Tabela33[[#This Row],[brand]],Tabela5[#All],7,FALSE)</f>
        <v>68</v>
      </c>
      <c r="N406" s="59">
        <f>_xlfn.RANK.EQ(Tabela33[[#This Row],[sold]],$H$2:$H$1979)</f>
        <v>1301</v>
      </c>
      <c r="O406" s="59">
        <f>_xlfn.RANK.EQ(L406,Tabela33[income])</f>
        <v>1221</v>
      </c>
      <c r="AL406" s="18" t="s">
        <v>11</v>
      </c>
      <c r="AM406">
        <v>68</v>
      </c>
      <c r="AN406">
        <v>400</v>
      </c>
    </row>
    <row r="407" spans="1:40" x14ac:dyDescent="0.25">
      <c r="A407" s="30" t="s">
        <v>10</v>
      </c>
      <c r="B407" s="30" t="s">
        <v>3115</v>
      </c>
      <c r="C407" s="30" t="s">
        <v>12</v>
      </c>
      <c r="D407" s="30">
        <v>49.99</v>
      </c>
      <c r="E407" s="30" t="s">
        <v>148</v>
      </c>
      <c r="F407" s="30">
        <v>6</v>
      </c>
      <c r="G407" s="30" t="s">
        <v>3116</v>
      </c>
      <c r="H407" s="30">
        <v>35</v>
      </c>
      <c r="I407" s="30" t="s">
        <v>3117</v>
      </c>
      <c r="J407" s="31" t="s">
        <v>225</v>
      </c>
      <c r="K407" s="29" t="s">
        <v>7208</v>
      </c>
      <c r="L407" s="58">
        <f>Tabela33[[#This Row],[price]]*Tabela33[[#This Row],[sold]]</f>
        <v>1749.65</v>
      </c>
      <c r="M407" s="59">
        <f>VLOOKUP(Tabela33[[#This Row],[brand]],Tabela5[#All],7,FALSE)</f>
        <v>68</v>
      </c>
      <c r="N407" s="59">
        <f>_xlfn.RANK.EQ(Tabela33[[#This Row],[sold]],$H$2:$H$1979)</f>
        <v>1122</v>
      </c>
      <c r="O407" s="59">
        <f>_xlfn.RANK.EQ(L407,Tabela33[income])</f>
        <v>1014</v>
      </c>
      <c r="AL407" s="18" t="s">
        <v>323</v>
      </c>
      <c r="AM407">
        <v>68</v>
      </c>
      <c r="AN407">
        <v>130</v>
      </c>
    </row>
    <row r="408" spans="1:40" x14ac:dyDescent="0.25">
      <c r="A408" s="30" t="s">
        <v>10</v>
      </c>
      <c r="B408" s="30" t="s">
        <v>277</v>
      </c>
      <c r="C408" s="30" t="s">
        <v>12</v>
      </c>
      <c r="D408" s="30">
        <v>49.99</v>
      </c>
      <c r="E408" s="30" t="s">
        <v>148</v>
      </c>
      <c r="F408" s="30">
        <v>6</v>
      </c>
      <c r="G408" s="30" t="s">
        <v>278</v>
      </c>
      <c r="H408" s="30">
        <v>179</v>
      </c>
      <c r="I408" s="30" t="s">
        <v>279</v>
      </c>
      <c r="J408" s="31" t="s">
        <v>280</v>
      </c>
      <c r="K408" s="29" t="s">
        <v>7208</v>
      </c>
      <c r="L408" s="58">
        <f>Tabela33[[#This Row],[price]]*Tabela33[[#This Row],[sold]]</f>
        <v>8948.2100000000009</v>
      </c>
      <c r="M408" s="59">
        <f>VLOOKUP(Tabela33[[#This Row],[brand]],Tabela5[#All],7,FALSE)</f>
        <v>68</v>
      </c>
      <c r="N408" s="59">
        <f>_xlfn.RANK.EQ(Tabela33[[#This Row],[sold]],$H$2:$H$1979)</f>
        <v>603</v>
      </c>
      <c r="O408" s="59">
        <f>_xlfn.RANK.EQ(L408,Tabela33[income])</f>
        <v>520</v>
      </c>
      <c r="AL408" s="18" t="s">
        <v>803</v>
      </c>
      <c r="AM408">
        <v>68</v>
      </c>
      <c r="AN408">
        <v>369</v>
      </c>
    </row>
    <row r="409" spans="1:40" x14ac:dyDescent="0.25">
      <c r="A409" s="27" t="s">
        <v>10</v>
      </c>
      <c r="B409" s="27" t="s">
        <v>147</v>
      </c>
      <c r="C409" s="27" t="s">
        <v>12</v>
      </c>
      <c r="D409" s="27">
        <v>49.99</v>
      </c>
      <c r="E409" s="27" t="s">
        <v>148</v>
      </c>
      <c r="F409" s="27">
        <v>6</v>
      </c>
      <c r="G409" s="27" t="s">
        <v>149</v>
      </c>
      <c r="H409" s="27">
        <v>183</v>
      </c>
      <c r="I409" s="27" t="s">
        <v>150</v>
      </c>
      <c r="J409" s="28" t="s">
        <v>151</v>
      </c>
      <c r="K409" s="29" t="s">
        <v>7208</v>
      </c>
      <c r="L409" s="58">
        <f>Tabela33[[#This Row],[price]]*Tabela33[[#This Row],[sold]]</f>
        <v>9148.17</v>
      </c>
      <c r="M409" s="59">
        <f>VLOOKUP(Tabela33[[#This Row],[brand]],Tabela5[#All],7,FALSE)</f>
        <v>68</v>
      </c>
      <c r="N409" s="59">
        <f>_xlfn.RANK.EQ(Tabela33[[#This Row],[sold]],$H$2:$H$1979)</f>
        <v>597</v>
      </c>
      <c r="O409" s="59">
        <f>_xlfn.RANK.EQ(L409,Tabela33[income])</f>
        <v>515</v>
      </c>
      <c r="AL409" s="18" t="s">
        <v>6193</v>
      </c>
      <c r="AM409">
        <v>68</v>
      </c>
      <c r="AN409">
        <v>2934</v>
      </c>
    </row>
    <row r="410" spans="1:40" x14ac:dyDescent="0.25">
      <c r="A410" s="30" t="s">
        <v>10</v>
      </c>
      <c r="B410" s="30" t="s">
        <v>3315</v>
      </c>
      <c r="C410" s="30" t="s">
        <v>12</v>
      </c>
      <c r="D410" s="30">
        <v>51.99</v>
      </c>
      <c r="E410" s="30" t="s">
        <v>43</v>
      </c>
      <c r="F410" s="30">
        <v>8</v>
      </c>
      <c r="G410" s="30" t="s">
        <v>3316</v>
      </c>
      <c r="H410" s="30">
        <v>12</v>
      </c>
      <c r="I410" s="30" t="s">
        <v>3317</v>
      </c>
      <c r="J410" s="31" t="s">
        <v>46</v>
      </c>
      <c r="K410" s="29" t="s">
        <v>7208</v>
      </c>
      <c r="L410" s="58">
        <f>Tabela33[[#This Row],[price]]*Tabela33[[#This Row],[sold]]</f>
        <v>623.88</v>
      </c>
      <c r="M410" s="59">
        <f>VLOOKUP(Tabela33[[#This Row],[brand]],Tabela5[#All],7,FALSE)</f>
        <v>68</v>
      </c>
      <c r="N410" s="59">
        <f>_xlfn.RANK.EQ(Tabela33[[#This Row],[sold]],$H$2:$H$1979)</f>
        <v>1520</v>
      </c>
      <c r="O410" s="59">
        <f>_xlfn.RANK.EQ(L410,Tabela33[income])</f>
        <v>1424</v>
      </c>
      <c r="AL410" s="18" t="s">
        <v>7017</v>
      </c>
      <c r="AM410">
        <v>68</v>
      </c>
      <c r="AN410">
        <v>1963</v>
      </c>
    </row>
    <row r="411" spans="1:40" x14ac:dyDescent="0.25">
      <c r="A411" s="35" t="s">
        <v>10</v>
      </c>
      <c r="B411" s="35" t="s">
        <v>4243</v>
      </c>
      <c r="C411" s="35" t="s">
        <v>55</v>
      </c>
      <c r="D411" s="35">
        <v>54.99</v>
      </c>
      <c r="E411" s="35" t="s">
        <v>273</v>
      </c>
      <c r="F411" s="35">
        <v>10</v>
      </c>
      <c r="G411" s="35" t="s">
        <v>4244</v>
      </c>
      <c r="H411" s="35">
        <v>780</v>
      </c>
      <c r="I411" s="35" t="s">
        <v>4245</v>
      </c>
      <c r="J411" s="36" t="s">
        <v>524</v>
      </c>
      <c r="K411" s="34" t="s">
        <v>7209</v>
      </c>
      <c r="L411" s="61">
        <f>Tabela33[[#This Row],[price]]*Tabela33[[#This Row],[sold]]</f>
        <v>42892.200000000004</v>
      </c>
      <c r="M411" s="62">
        <f>VLOOKUP(Tabela33[[#This Row],[brand]],Tabela5[#All],7,FALSE)</f>
        <v>68</v>
      </c>
      <c r="N411" s="62">
        <f>_xlfn.RANK.EQ(Tabela33[[#This Row],[sold]],$H$2:$H$1979)</f>
        <v>268</v>
      </c>
      <c r="O411" s="62">
        <f>_xlfn.RANK.EQ(L411,Tabela33[income])</f>
        <v>193</v>
      </c>
      <c r="AL411" s="18" t="s">
        <v>81</v>
      </c>
      <c r="AM411">
        <v>68</v>
      </c>
      <c r="AN411">
        <v>51</v>
      </c>
    </row>
    <row r="412" spans="1:40" x14ac:dyDescent="0.25">
      <c r="A412" s="27" t="s">
        <v>10</v>
      </c>
      <c r="B412" s="27" t="s">
        <v>1668</v>
      </c>
      <c r="C412" s="27" t="s">
        <v>12</v>
      </c>
      <c r="D412" s="27">
        <v>55.99</v>
      </c>
      <c r="E412" s="27" t="s">
        <v>376</v>
      </c>
      <c r="F412" s="27">
        <v>5</v>
      </c>
      <c r="G412" s="27" t="s">
        <v>1669</v>
      </c>
      <c r="H412" s="27">
        <v>80</v>
      </c>
      <c r="I412" s="27" t="s">
        <v>1670</v>
      </c>
      <c r="J412" s="28" t="s">
        <v>1671</v>
      </c>
      <c r="K412" s="29" t="s">
        <v>7208</v>
      </c>
      <c r="L412" s="58">
        <f>Tabela33[[#This Row],[price]]*Tabela33[[#This Row],[sold]]</f>
        <v>4479.2</v>
      </c>
      <c r="M412" s="59">
        <f>VLOOKUP(Tabela33[[#This Row],[brand]],Tabela5[#All],7,FALSE)</f>
        <v>68</v>
      </c>
      <c r="N412" s="59">
        <f>_xlfn.RANK.EQ(Tabela33[[#This Row],[sold]],$H$2:$H$1979)</f>
        <v>841</v>
      </c>
      <c r="O412" s="59">
        <f>_xlfn.RANK.EQ(L412,Tabela33[income])</f>
        <v>705</v>
      </c>
      <c r="AL412" s="18" t="s">
        <v>255</v>
      </c>
      <c r="AM412">
        <v>68</v>
      </c>
      <c r="AN412">
        <v>21</v>
      </c>
    </row>
    <row r="413" spans="1:40" x14ac:dyDescent="0.25">
      <c r="A413" s="30" t="s">
        <v>10</v>
      </c>
      <c r="B413" s="30" t="s">
        <v>375</v>
      </c>
      <c r="C413" s="30" t="s">
        <v>12</v>
      </c>
      <c r="D413" s="30">
        <v>55.99</v>
      </c>
      <c r="E413" s="30" t="s">
        <v>376</v>
      </c>
      <c r="F413" s="30">
        <v>6</v>
      </c>
      <c r="G413" s="30" t="s">
        <v>377</v>
      </c>
      <c r="H413" s="30">
        <v>193</v>
      </c>
      <c r="I413" s="30" t="s">
        <v>378</v>
      </c>
      <c r="J413" s="31" t="s">
        <v>151</v>
      </c>
      <c r="K413" s="29" t="s">
        <v>7208</v>
      </c>
      <c r="L413" s="58">
        <f>Tabela33[[#This Row],[price]]*Tabela33[[#This Row],[sold]]</f>
        <v>10806.07</v>
      </c>
      <c r="M413" s="59">
        <f>VLOOKUP(Tabela33[[#This Row],[brand]],Tabela5[#All],7,FALSE)</f>
        <v>68</v>
      </c>
      <c r="N413" s="59">
        <f>_xlfn.RANK.EQ(Tabela33[[#This Row],[sold]],$H$2:$H$1979)</f>
        <v>589</v>
      </c>
      <c r="O413" s="59">
        <f>_xlfn.RANK.EQ(L413,Tabela33[income])</f>
        <v>461</v>
      </c>
      <c r="AL413" s="18" t="s">
        <v>7130</v>
      </c>
      <c r="AM413">
        <v>69</v>
      </c>
      <c r="AN413">
        <v>20</v>
      </c>
    </row>
    <row r="414" spans="1:40" x14ac:dyDescent="0.25">
      <c r="A414" s="32" t="s">
        <v>10</v>
      </c>
      <c r="B414" s="32" t="s">
        <v>6331</v>
      </c>
      <c r="C414" s="32" t="s">
        <v>55</v>
      </c>
      <c r="D414" s="32">
        <v>59.43</v>
      </c>
      <c r="E414" s="32" t="s">
        <v>6332</v>
      </c>
      <c r="F414" s="32">
        <v>7</v>
      </c>
      <c r="G414" s="32" t="s">
        <v>6333</v>
      </c>
      <c r="H414" s="32">
        <v>3691</v>
      </c>
      <c r="I414" s="32" t="s">
        <v>6334</v>
      </c>
      <c r="J414" s="33" t="s">
        <v>177</v>
      </c>
      <c r="K414" s="34" t="s">
        <v>7209</v>
      </c>
      <c r="L414" s="61">
        <f>Tabela33[[#This Row],[price]]*Tabela33[[#This Row],[sold]]</f>
        <v>219356.13</v>
      </c>
      <c r="M414" s="62">
        <f>VLOOKUP(Tabela33[[#This Row],[brand]],Tabela5[#All],7,FALSE)</f>
        <v>68</v>
      </c>
      <c r="N414" s="62">
        <f>_xlfn.RANK.EQ(Tabela33[[#This Row],[sold]],$H$2:$H$1979)</f>
        <v>82</v>
      </c>
      <c r="O414" s="62">
        <f>_xlfn.RANK.EQ(L414,Tabela33[income])</f>
        <v>32</v>
      </c>
      <c r="AL414" s="18" t="s">
        <v>6360</v>
      </c>
      <c r="AM414">
        <v>69</v>
      </c>
      <c r="AN414">
        <v>48</v>
      </c>
    </row>
    <row r="415" spans="1:40" x14ac:dyDescent="0.25">
      <c r="A415" s="27" t="s">
        <v>10</v>
      </c>
      <c r="B415" s="27" t="s">
        <v>255</v>
      </c>
      <c r="C415" s="27" t="s">
        <v>12</v>
      </c>
      <c r="D415" s="27">
        <v>59.99</v>
      </c>
      <c r="E415" s="27" t="s">
        <v>31</v>
      </c>
      <c r="F415" s="27">
        <v>2</v>
      </c>
      <c r="G415" s="27" t="s">
        <v>256</v>
      </c>
      <c r="H415" s="27">
        <v>21</v>
      </c>
      <c r="I415" s="27" t="s">
        <v>257</v>
      </c>
      <c r="J415" s="28" t="s">
        <v>90</v>
      </c>
      <c r="K415" s="29" t="s">
        <v>7208</v>
      </c>
      <c r="L415" s="58">
        <f>Tabela33[[#This Row],[price]]*Tabela33[[#This Row],[sold]]</f>
        <v>1259.79</v>
      </c>
      <c r="M415" s="59">
        <f>VLOOKUP(Tabela33[[#This Row],[brand]],Tabela5[#All],7,FALSE)</f>
        <v>68</v>
      </c>
      <c r="N415" s="59">
        <f>_xlfn.RANK.EQ(Tabela33[[#This Row],[sold]],$H$2:$H$1979)</f>
        <v>1320</v>
      </c>
      <c r="O415" s="59">
        <f>_xlfn.RANK.EQ(L415,Tabela33[income])</f>
        <v>1152</v>
      </c>
      <c r="AL415" s="18" t="s">
        <v>1319</v>
      </c>
      <c r="AM415">
        <v>70</v>
      </c>
      <c r="AN415">
        <v>19</v>
      </c>
    </row>
    <row r="416" spans="1:40" x14ac:dyDescent="0.25">
      <c r="A416" s="35" t="s">
        <v>10</v>
      </c>
      <c r="B416" s="35" t="s">
        <v>7151</v>
      </c>
      <c r="C416" s="35" t="s">
        <v>12</v>
      </c>
      <c r="D416" s="35">
        <v>59.99</v>
      </c>
      <c r="E416" s="35" t="s">
        <v>31</v>
      </c>
      <c r="F416" s="35">
        <v>10</v>
      </c>
      <c r="G416" s="35" t="s">
        <v>7152</v>
      </c>
      <c r="H416" s="35">
        <v>496</v>
      </c>
      <c r="I416" s="35" t="s">
        <v>7153</v>
      </c>
      <c r="J416" s="36" t="s">
        <v>524</v>
      </c>
      <c r="K416" s="34" t="s">
        <v>7209</v>
      </c>
      <c r="L416" s="61">
        <f>Tabela33[[#This Row],[price]]*Tabela33[[#This Row],[sold]]</f>
        <v>29755.040000000001</v>
      </c>
      <c r="M416" s="62">
        <f>VLOOKUP(Tabela33[[#This Row],[brand]],Tabela5[#All],7,FALSE)</f>
        <v>68</v>
      </c>
      <c r="N416" s="62">
        <f>_xlfn.RANK.EQ(Tabela33[[#This Row],[sold]],$H$2:$H$1979)</f>
        <v>355</v>
      </c>
      <c r="O416" s="62">
        <f>_xlfn.RANK.EQ(L416,Tabela33[income])</f>
        <v>253</v>
      </c>
      <c r="AL416" s="18" t="s">
        <v>5259</v>
      </c>
      <c r="AM416">
        <v>71</v>
      </c>
      <c r="AN416">
        <v>15</v>
      </c>
    </row>
    <row r="417" spans="1:40" x14ac:dyDescent="0.25">
      <c r="A417" s="27" t="s">
        <v>10</v>
      </c>
      <c r="B417" s="27" t="s">
        <v>81</v>
      </c>
      <c r="C417" s="27" t="s">
        <v>12</v>
      </c>
      <c r="D417" s="27">
        <v>60.99</v>
      </c>
      <c r="E417" s="27" t="s">
        <v>82</v>
      </c>
      <c r="F417" s="27">
        <v>2</v>
      </c>
      <c r="G417" s="27" t="s">
        <v>83</v>
      </c>
      <c r="H417" s="27">
        <v>51</v>
      </c>
      <c r="I417" s="27" t="s">
        <v>84</v>
      </c>
      <c r="J417" s="28" t="s">
        <v>85</v>
      </c>
      <c r="K417" s="29" t="s">
        <v>7208</v>
      </c>
      <c r="L417" s="58">
        <f>Tabela33[[#This Row],[price]]*Tabela33[[#This Row],[sold]]</f>
        <v>3110.4900000000002</v>
      </c>
      <c r="M417" s="59">
        <f>VLOOKUP(Tabela33[[#This Row],[brand]],Tabela5[#All],7,FALSE)</f>
        <v>68</v>
      </c>
      <c r="N417" s="59">
        <f>_xlfn.RANK.EQ(Tabela33[[#This Row],[sold]],$H$2:$H$1979)</f>
        <v>978</v>
      </c>
      <c r="O417" s="59">
        <f>_xlfn.RANK.EQ(L417,Tabela33[income])</f>
        <v>817</v>
      </c>
      <c r="AL417" s="18" t="s">
        <v>2465</v>
      </c>
      <c r="AM417">
        <v>71</v>
      </c>
      <c r="AN417">
        <v>196</v>
      </c>
    </row>
    <row r="418" spans="1:40" x14ac:dyDescent="0.25">
      <c r="A418" s="35" t="s">
        <v>10</v>
      </c>
      <c r="B418" s="35" t="s">
        <v>6949</v>
      </c>
      <c r="C418" s="35" t="s">
        <v>55</v>
      </c>
      <c r="D418" s="35">
        <v>65.989999999999995</v>
      </c>
      <c r="E418" s="35" t="s">
        <v>6950</v>
      </c>
      <c r="F418" s="35">
        <v>10</v>
      </c>
      <c r="G418" s="35" t="s">
        <v>440</v>
      </c>
      <c r="H418" s="35">
        <v>17</v>
      </c>
      <c r="I418" s="35" t="s">
        <v>6951</v>
      </c>
      <c r="J418" s="36" t="s">
        <v>5603</v>
      </c>
      <c r="K418" s="34" t="s">
        <v>7209</v>
      </c>
      <c r="L418" s="61">
        <f>Tabela33[[#This Row],[price]]*Tabela33[[#This Row],[sold]]</f>
        <v>1121.83</v>
      </c>
      <c r="M418" s="62">
        <f>VLOOKUP(Tabela33[[#This Row],[brand]],Tabela5[#All],7,FALSE)</f>
        <v>68</v>
      </c>
      <c r="N418" s="62">
        <f>_xlfn.RANK.EQ(Tabela33[[#This Row],[sold]],$H$2:$H$1979)</f>
        <v>1397</v>
      </c>
      <c r="O418" s="62">
        <f>_xlfn.RANK.EQ(L418,Tabela33[income])</f>
        <v>1209</v>
      </c>
      <c r="AL418" s="18" t="s">
        <v>3541</v>
      </c>
      <c r="AM418">
        <v>71</v>
      </c>
      <c r="AN418">
        <v>5</v>
      </c>
    </row>
    <row r="419" spans="1:40" x14ac:dyDescent="0.25">
      <c r="A419" s="32" t="s">
        <v>10</v>
      </c>
      <c r="B419" s="32" t="s">
        <v>7017</v>
      </c>
      <c r="C419" s="32" t="s">
        <v>55</v>
      </c>
      <c r="D419" s="32">
        <v>66.52</v>
      </c>
      <c r="E419" s="32" t="s">
        <v>7018</v>
      </c>
      <c r="F419" s="32">
        <v>10</v>
      </c>
      <c r="G419" s="32" t="s">
        <v>7019</v>
      </c>
      <c r="H419" s="32">
        <v>1963</v>
      </c>
      <c r="I419" s="32" t="s">
        <v>7020</v>
      </c>
      <c r="J419" s="33" t="s">
        <v>177</v>
      </c>
      <c r="K419" s="34" t="s">
        <v>7209</v>
      </c>
      <c r="L419" s="61">
        <f>Tabela33[[#This Row],[price]]*Tabela33[[#This Row],[sold]]</f>
        <v>130578.76</v>
      </c>
      <c r="M419" s="62">
        <f>VLOOKUP(Tabela33[[#This Row],[brand]],Tabela5[#All],7,FALSE)</f>
        <v>68</v>
      </c>
      <c r="N419" s="62">
        <f>_xlfn.RANK.EQ(Tabela33[[#This Row],[sold]],$H$2:$H$1979)</f>
        <v>145</v>
      </c>
      <c r="O419" s="62">
        <f>_xlfn.RANK.EQ(L419,Tabela33[income])</f>
        <v>73</v>
      </c>
      <c r="AL419" s="18" t="s">
        <v>1329</v>
      </c>
      <c r="AM419">
        <v>71</v>
      </c>
      <c r="AN419">
        <v>7</v>
      </c>
    </row>
    <row r="420" spans="1:40" x14ac:dyDescent="0.25">
      <c r="A420" s="32" t="s">
        <v>10</v>
      </c>
      <c r="B420" s="32" t="s">
        <v>5473</v>
      </c>
      <c r="C420" s="32" t="s">
        <v>341</v>
      </c>
      <c r="D420" s="32">
        <v>88.65</v>
      </c>
      <c r="E420" s="32" t="s">
        <v>5474</v>
      </c>
      <c r="F420" s="32">
        <v>10</v>
      </c>
      <c r="G420" s="32" t="s">
        <v>387</v>
      </c>
      <c r="H420" s="32">
        <v>40</v>
      </c>
      <c r="I420" s="32" t="s">
        <v>5475</v>
      </c>
      <c r="J420" s="33" t="s">
        <v>96</v>
      </c>
      <c r="K420" s="34" t="s">
        <v>7209</v>
      </c>
      <c r="L420" s="61">
        <f>Tabela33[[#This Row],[price]]*Tabela33[[#This Row],[sold]]</f>
        <v>3546</v>
      </c>
      <c r="M420" s="62">
        <f>VLOOKUP(Tabela33[[#This Row],[brand]],Tabela5[#All],7,FALSE)</f>
        <v>68</v>
      </c>
      <c r="N420" s="62">
        <f>_xlfn.RANK.EQ(Tabela33[[#This Row],[sold]],$H$2:$H$1979)</f>
        <v>1064</v>
      </c>
      <c r="O420" s="62">
        <f>_xlfn.RANK.EQ(L420,Tabela33[income])</f>
        <v>777</v>
      </c>
      <c r="AL420" s="18" t="s">
        <v>6494</v>
      </c>
      <c r="AM420">
        <v>71</v>
      </c>
      <c r="AN420">
        <v>11</v>
      </c>
    </row>
    <row r="421" spans="1:40" x14ac:dyDescent="0.25">
      <c r="A421" s="30" t="s">
        <v>10</v>
      </c>
      <c r="B421" s="30" t="s">
        <v>1763</v>
      </c>
      <c r="C421" s="30" t="s">
        <v>12</v>
      </c>
      <c r="D421" s="30">
        <v>89.99</v>
      </c>
      <c r="E421" s="30" t="s">
        <v>1286</v>
      </c>
      <c r="F421" s="30">
        <v>10</v>
      </c>
      <c r="G421" s="30" t="s">
        <v>1764</v>
      </c>
      <c r="H421" s="30">
        <v>107</v>
      </c>
      <c r="I421" s="30" t="s">
        <v>1765</v>
      </c>
      <c r="J421" s="31" t="s">
        <v>524</v>
      </c>
      <c r="K421" s="29" t="s">
        <v>7208</v>
      </c>
      <c r="L421" s="58">
        <f>Tabela33[[#This Row],[price]]*Tabela33[[#This Row],[sold]]</f>
        <v>9628.93</v>
      </c>
      <c r="M421" s="59">
        <f>VLOOKUP(Tabela33[[#This Row],[brand]],Tabela5[#All],7,FALSE)</f>
        <v>68</v>
      </c>
      <c r="N421" s="59">
        <f>_xlfn.RANK.EQ(Tabela33[[#This Row],[sold]],$H$2:$H$1979)</f>
        <v>772</v>
      </c>
      <c r="O421" s="59">
        <f>_xlfn.RANK.EQ(L421,Tabela33[income])</f>
        <v>496</v>
      </c>
      <c r="AL421" s="18" t="s">
        <v>5186</v>
      </c>
      <c r="AM421">
        <v>71</v>
      </c>
      <c r="AN421">
        <v>163</v>
      </c>
    </row>
    <row r="422" spans="1:40" x14ac:dyDescent="0.25">
      <c r="A422" s="30" t="s">
        <v>10</v>
      </c>
      <c r="B422" s="30" t="s">
        <v>3603</v>
      </c>
      <c r="C422" s="30" t="s">
        <v>12</v>
      </c>
      <c r="D422" s="30">
        <v>89.99</v>
      </c>
      <c r="E422" s="30" t="s">
        <v>1286</v>
      </c>
      <c r="F422" s="30">
        <v>10</v>
      </c>
      <c r="G422" s="30" t="s">
        <v>3604</v>
      </c>
      <c r="H422" s="30">
        <v>285</v>
      </c>
      <c r="I422" s="30" t="s">
        <v>3605</v>
      </c>
      <c r="J422" s="31" t="s">
        <v>524</v>
      </c>
      <c r="K422" s="29" t="s">
        <v>7208</v>
      </c>
      <c r="L422" s="58">
        <f>Tabela33[[#This Row],[price]]*Tabela33[[#This Row],[sold]]</f>
        <v>25647.149999999998</v>
      </c>
      <c r="M422" s="59">
        <f>VLOOKUP(Tabela33[[#This Row],[brand]],Tabela5[#All],7,FALSE)</f>
        <v>68</v>
      </c>
      <c r="N422" s="59">
        <f>_xlfn.RANK.EQ(Tabela33[[#This Row],[sold]],$H$2:$H$1979)</f>
        <v>491</v>
      </c>
      <c r="O422" s="59">
        <f>_xlfn.RANK.EQ(L422,Tabela33[income])</f>
        <v>278</v>
      </c>
      <c r="AL422" s="18" t="s">
        <v>6197</v>
      </c>
      <c r="AM422">
        <v>71</v>
      </c>
    </row>
    <row r="423" spans="1:40" x14ac:dyDescent="0.25">
      <c r="A423" s="27" t="s">
        <v>10</v>
      </c>
      <c r="B423" s="27" t="s">
        <v>3249</v>
      </c>
      <c r="C423" s="27" t="s">
        <v>12</v>
      </c>
      <c r="D423" s="27">
        <v>90</v>
      </c>
      <c r="E423" s="27" t="s">
        <v>3250</v>
      </c>
      <c r="F423" s="27">
        <v>10</v>
      </c>
      <c r="G423" s="27" t="s">
        <v>3251</v>
      </c>
      <c r="H423" s="27">
        <v>75</v>
      </c>
      <c r="I423" s="27" t="s">
        <v>3252</v>
      </c>
      <c r="J423" s="28" t="s">
        <v>524</v>
      </c>
      <c r="K423" s="29" t="s">
        <v>7208</v>
      </c>
      <c r="L423" s="58">
        <f>Tabela33[[#This Row],[price]]*Tabela33[[#This Row],[sold]]</f>
        <v>6750</v>
      </c>
      <c r="M423" s="59">
        <f>VLOOKUP(Tabela33[[#This Row],[brand]],Tabela5[#All],7,FALSE)</f>
        <v>68</v>
      </c>
      <c r="N423" s="59">
        <f>_xlfn.RANK.EQ(Tabela33[[#This Row],[sold]],$H$2:$H$1979)</f>
        <v>864</v>
      </c>
      <c r="O423" s="59">
        <f>_xlfn.RANK.EQ(L423,Tabela33[income])</f>
        <v>603</v>
      </c>
      <c r="AL423" s="18" t="s">
        <v>5366</v>
      </c>
      <c r="AM423">
        <v>71</v>
      </c>
      <c r="AN423">
        <v>286</v>
      </c>
    </row>
    <row r="424" spans="1:40" x14ac:dyDescent="0.25">
      <c r="A424" s="30" t="s">
        <v>10</v>
      </c>
      <c r="B424" s="30" t="s">
        <v>824</v>
      </c>
      <c r="C424" s="30" t="s">
        <v>12</v>
      </c>
      <c r="D424" s="30">
        <v>119.99</v>
      </c>
      <c r="E424" s="30" t="s">
        <v>825</v>
      </c>
      <c r="F424" s="30">
        <v>10</v>
      </c>
      <c r="G424" s="30" t="s">
        <v>826</v>
      </c>
      <c r="H424" s="30">
        <v>141</v>
      </c>
      <c r="I424" s="30" t="s">
        <v>827</v>
      </c>
      <c r="J424" s="31" t="s">
        <v>524</v>
      </c>
      <c r="K424" s="29" t="s">
        <v>7208</v>
      </c>
      <c r="L424" s="58">
        <f>Tabela33[[#This Row],[price]]*Tabela33[[#This Row],[sold]]</f>
        <v>16918.59</v>
      </c>
      <c r="M424" s="59">
        <f>VLOOKUP(Tabela33[[#This Row],[brand]],Tabela5[#All],7,FALSE)</f>
        <v>68</v>
      </c>
      <c r="N424" s="59">
        <f>_xlfn.RANK.EQ(Tabela33[[#This Row],[sold]],$H$2:$H$1979)</f>
        <v>677</v>
      </c>
      <c r="O424" s="59">
        <f>_xlfn.RANK.EQ(L424,Tabela33[income])</f>
        <v>352</v>
      </c>
      <c r="AL424" s="18" t="s">
        <v>6241</v>
      </c>
      <c r="AM424">
        <v>71</v>
      </c>
      <c r="AN424">
        <v>12</v>
      </c>
    </row>
    <row r="425" spans="1:40" x14ac:dyDescent="0.25">
      <c r="A425" s="30" t="s">
        <v>10</v>
      </c>
      <c r="B425" s="30" t="s">
        <v>3459</v>
      </c>
      <c r="C425" s="30" t="s">
        <v>12</v>
      </c>
      <c r="D425" s="30">
        <v>139.99</v>
      </c>
      <c r="E425" s="30" t="s">
        <v>3460</v>
      </c>
      <c r="F425" s="30">
        <v>3</v>
      </c>
      <c r="G425" s="30" t="s">
        <v>894</v>
      </c>
      <c r="H425" s="30">
        <v>43</v>
      </c>
      <c r="I425" s="30" t="s">
        <v>3461</v>
      </c>
      <c r="J425" s="31" t="s">
        <v>3462</v>
      </c>
      <c r="K425" s="29" t="s">
        <v>7208</v>
      </c>
      <c r="L425" s="58">
        <f>Tabela33[[#This Row],[price]]*Tabela33[[#This Row],[sold]]</f>
        <v>6019.5700000000006</v>
      </c>
      <c r="M425" s="59">
        <f>VLOOKUP(Tabela33[[#This Row],[brand]],Tabela5[#All],7,FALSE)</f>
        <v>68</v>
      </c>
      <c r="N425" s="59">
        <f>_xlfn.RANK.EQ(Tabela33[[#This Row],[sold]],$H$2:$H$1979)</f>
        <v>1036</v>
      </c>
      <c r="O425" s="59">
        <f>_xlfn.RANK.EQ(L425,Tabela33[income])</f>
        <v>637</v>
      </c>
      <c r="AL425" s="18" t="s">
        <v>4777</v>
      </c>
      <c r="AM425">
        <v>71</v>
      </c>
      <c r="AN425">
        <v>239</v>
      </c>
    </row>
    <row r="426" spans="1:40" x14ac:dyDescent="0.25">
      <c r="A426" s="35" t="s">
        <v>10</v>
      </c>
      <c r="B426" s="35" t="s">
        <v>5476</v>
      </c>
      <c r="C426" s="35" t="s">
        <v>55</v>
      </c>
      <c r="D426" s="35">
        <v>153</v>
      </c>
      <c r="E426" s="35" t="s">
        <v>5477</v>
      </c>
      <c r="F426" s="35">
        <v>10</v>
      </c>
      <c r="G426" s="35" t="s">
        <v>2120</v>
      </c>
      <c r="H426" s="35">
        <v>23</v>
      </c>
      <c r="I426" s="35" t="s">
        <v>5478</v>
      </c>
      <c r="J426" s="36" t="s">
        <v>2063</v>
      </c>
      <c r="K426" s="34" t="s">
        <v>7209</v>
      </c>
      <c r="L426" s="61">
        <f>Tabela33[[#This Row],[price]]*Tabela33[[#This Row],[sold]]</f>
        <v>3519</v>
      </c>
      <c r="M426" s="62">
        <f>VLOOKUP(Tabela33[[#This Row],[brand]],Tabela5[#All],7,FALSE)</f>
        <v>68</v>
      </c>
      <c r="N426" s="62">
        <f>_xlfn.RANK.EQ(Tabela33[[#This Row],[sold]],$H$2:$H$1979)</f>
        <v>1285</v>
      </c>
      <c r="O426" s="62">
        <f>_xlfn.RANK.EQ(L426,Tabela33[income])</f>
        <v>781</v>
      </c>
      <c r="AL426" s="18" t="s">
        <v>2983</v>
      </c>
      <c r="AM426">
        <v>71</v>
      </c>
    </row>
    <row r="427" spans="1:40" x14ac:dyDescent="0.25">
      <c r="A427" s="32" t="s">
        <v>6359</v>
      </c>
      <c r="B427" s="32" t="s">
        <v>7130</v>
      </c>
      <c r="C427" s="32" t="s">
        <v>55</v>
      </c>
      <c r="D427" s="32">
        <v>49.52</v>
      </c>
      <c r="E427" s="32" t="s">
        <v>7131</v>
      </c>
      <c r="F427" s="32">
        <v>10</v>
      </c>
      <c r="G427" s="32" t="s">
        <v>1677</v>
      </c>
      <c r="H427" s="32">
        <v>20</v>
      </c>
      <c r="I427" s="32" t="s">
        <v>7132</v>
      </c>
      <c r="J427" s="33" t="s">
        <v>177</v>
      </c>
      <c r="K427" s="34" t="s">
        <v>7209</v>
      </c>
      <c r="L427" s="61">
        <f>Tabela33[[#This Row],[price]]*Tabela33[[#This Row],[sold]]</f>
        <v>990.40000000000009</v>
      </c>
      <c r="M427" s="62">
        <f>VLOOKUP(Tabela33[[#This Row],[brand]],Tabela5[#All],7,FALSE)</f>
        <v>69</v>
      </c>
      <c r="N427" s="62">
        <f>_xlfn.RANK.EQ(Tabela33[[#This Row],[sold]],$H$2:$H$1979)</f>
        <v>1337</v>
      </c>
      <c r="O427" s="62">
        <f>_xlfn.RANK.EQ(L427,Tabela33[income])</f>
        <v>1260</v>
      </c>
      <c r="AL427" s="18" t="s">
        <v>1773</v>
      </c>
      <c r="AM427">
        <v>71</v>
      </c>
      <c r="AN427">
        <v>36</v>
      </c>
    </row>
    <row r="428" spans="1:40" x14ac:dyDescent="0.25">
      <c r="A428" s="32" t="s">
        <v>6359</v>
      </c>
      <c r="B428" s="32" t="s">
        <v>6360</v>
      </c>
      <c r="C428" s="32" t="s">
        <v>55</v>
      </c>
      <c r="D428" s="32">
        <v>59.63</v>
      </c>
      <c r="E428" s="32" t="s">
        <v>6361</v>
      </c>
      <c r="F428" s="32">
        <v>24</v>
      </c>
      <c r="G428" s="32" t="s">
        <v>6362</v>
      </c>
      <c r="H428" s="32">
        <v>48</v>
      </c>
      <c r="I428" s="32" t="s">
        <v>6363</v>
      </c>
      <c r="J428" s="33" t="s">
        <v>230</v>
      </c>
      <c r="K428" s="34" t="s">
        <v>7209</v>
      </c>
      <c r="L428" s="61">
        <f>Tabela33[[#This Row],[price]]*Tabela33[[#This Row],[sold]]</f>
        <v>2862.2400000000002</v>
      </c>
      <c r="M428" s="62">
        <f>VLOOKUP(Tabela33[[#This Row],[brand]],Tabela5[#All],7,FALSE)</f>
        <v>69</v>
      </c>
      <c r="N428" s="62">
        <f>_xlfn.RANK.EQ(Tabela33[[#This Row],[sold]],$H$2:$H$1979)</f>
        <v>998</v>
      </c>
      <c r="O428" s="62">
        <f>_xlfn.RANK.EQ(L428,Tabela33[income])</f>
        <v>847</v>
      </c>
      <c r="AL428" s="18" t="s">
        <v>2642</v>
      </c>
      <c r="AM428">
        <v>71</v>
      </c>
      <c r="AN428">
        <v>229</v>
      </c>
    </row>
    <row r="429" spans="1:40" x14ac:dyDescent="0.25">
      <c r="A429" s="27" t="s">
        <v>1318</v>
      </c>
      <c r="B429" s="27" t="s">
        <v>1319</v>
      </c>
      <c r="C429" s="27" t="s">
        <v>1320</v>
      </c>
      <c r="D429" s="27">
        <v>29.95</v>
      </c>
      <c r="E429" s="27" t="s">
        <v>1321</v>
      </c>
      <c r="F429" s="27">
        <v>6</v>
      </c>
      <c r="G429" s="27" t="s">
        <v>1322</v>
      </c>
      <c r="H429" s="27">
        <v>19</v>
      </c>
      <c r="I429" s="27" t="s">
        <v>1323</v>
      </c>
      <c r="J429" s="28" t="s">
        <v>802</v>
      </c>
      <c r="K429" s="29" t="s">
        <v>7208</v>
      </c>
      <c r="L429" s="58">
        <f>Tabela33[[#This Row],[price]]*Tabela33[[#This Row],[sold]]</f>
        <v>569.04999999999995</v>
      </c>
      <c r="M429" s="59">
        <f>VLOOKUP(Tabela33[[#This Row],[brand]],Tabela5[#All],7,FALSE)</f>
        <v>70</v>
      </c>
      <c r="N429" s="59">
        <f>_xlfn.RANK.EQ(Tabela33[[#This Row],[sold]],$H$2:$H$1979)</f>
        <v>1359</v>
      </c>
      <c r="O429" s="59">
        <f>_xlfn.RANK.EQ(L429,Tabela33[income])</f>
        <v>1455</v>
      </c>
      <c r="AL429" s="18" t="s">
        <v>3774</v>
      </c>
      <c r="AM429">
        <v>71</v>
      </c>
      <c r="AN429">
        <v>1</v>
      </c>
    </row>
    <row r="430" spans="1:40" x14ac:dyDescent="0.25">
      <c r="A430" s="32" t="s">
        <v>1328</v>
      </c>
      <c r="B430" s="32" t="s">
        <v>5186</v>
      </c>
      <c r="C430" s="32" t="s">
        <v>55</v>
      </c>
      <c r="D430" s="32">
        <v>10.7</v>
      </c>
      <c r="E430" s="32" t="s">
        <v>5187</v>
      </c>
      <c r="F430" s="32">
        <v>5</v>
      </c>
      <c r="G430" s="32" t="s">
        <v>5188</v>
      </c>
      <c r="H430" s="32">
        <v>163</v>
      </c>
      <c r="I430" s="32" t="s">
        <v>5189</v>
      </c>
      <c r="J430" s="33" t="s">
        <v>1549</v>
      </c>
      <c r="K430" s="34" t="s">
        <v>7209</v>
      </c>
      <c r="L430" s="61">
        <f>Tabela33[[#This Row],[price]]*Tabela33[[#This Row],[sold]]</f>
        <v>1744.1</v>
      </c>
      <c r="M430" s="62">
        <f>VLOOKUP(Tabela33[[#This Row],[brand]],Tabela5[#All],7,FALSE)</f>
        <v>71</v>
      </c>
      <c r="N430" s="62">
        <f>_xlfn.RANK.EQ(Tabela33[[#This Row],[sold]],$H$2:$H$1979)</f>
        <v>634</v>
      </c>
      <c r="O430" s="62">
        <f>_xlfn.RANK.EQ(L430,Tabela33[income])</f>
        <v>1018</v>
      </c>
      <c r="AL430" s="18" t="s">
        <v>4716</v>
      </c>
      <c r="AM430">
        <v>71</v>
      </c>
      <c r="AN430">
        <v>11</v>
      </c>
    </row>
    <row r="431" spans="1:40" x14ac:dyDescent="0.25">
      <c r="A431" s="35" t="s">
        <v>1328</v>
      </c>
      <c r="B431" s="35" t="s">
        <v>6241</v>
      </c>
      <c r="C431" s="35" t="s">
        <v>212</v>
      </c>
      <c r="D431" s="35">
        <v>11.5</v>
      </c>
      <c r="E431" s="35" t="s">
        <v>6242</v>
      </c>
      <c r="F431" s="35">
        <v>2</v>
      </c>
      <c r="G431" s="35" t="s">
        <v>1500</v>
      </c>
      <c r="H431" s="35">
        <v>12</v>
      </c>
      <c r="I431" s="35" t="s">
        <v>6243</v>
      </c>
      <c r="J431" s="36" t="s">
        <v>6244</v>
      </c>
      <c r="K431" s="34" t="s">
        <v>7209</v>
      </c>
      <c r="L431" s="61">
        <f>Tabela33[[#This Row],[price]]*Tabela33[[#This Row],[sold]]</f>
        <v>138</v>
      </c>
      <c r="M431" s="62">
        <f>VLOOKUP(Tabela33[[#This Row],[brand]],Tabela5[#All],7,FALSE)</f>
        <v>71</v>
      </c>
      <c r="N431" s="62">
        <f>_xlfn.RANK.EQ(Tabela33[[#This Row],[sold]],$H$2:$H$1979)</f>
        <v>1520</v>
      </c>
      <c r="O431" s="62">
        <f>_xlfn.RANK.EQ(L431,Tabela33[income])</f>
        <v>1831</v>
      </c>
      <c r="AL431" s="18" t="s">
        <v>1493</v>
      </c>
      <c r="AM431">
        <v>71</v>
      </c>
      <c r="AN431">
        <v>32</v>
      </c>
    </row>
    <row r="432" spans="1:40" x14ac:dyDescent="0.25">
      <c r="A432" s="35" t="s">
        <v>1328</v>
      </c>
      <c r="B432" s="35" t="s">
        <v>6494</v>
      </c>
      <c r="C432" s="35" t="s">
        <v>55</v>
      </c>
      <c r="D432" s="35">
        <v>12</v>
      </c>
      <c r="E432" s="35" t="s">
        <v>213</v>
      </c>
      <c r="F432" s="35">
        <v>2</v>
      </c>
      <c r="G432" s="35" t="s">
        <v>988</v>
      </c>
      <c r="H432" s="35">
        <v>11</v>
      </c>
      <c r="I432" s="35" t="s">
        <v>6495</v>
      </c>
      <c r="J432" s="36" t="s">
        <v>6244</v>
      </c>
      <c r="K432" s="34" t="s">
        <v>7209</v>
      </c>
      <c r="L432" s="61">
        <f>Tabela33[[#This Row],[price]]*Tabela33[[#This Row],[sold]]</f>
        <v>132</v>
      </c>
      <c r="M432" s="62">
        <f>VLOOKUP(Tabela33[[#This Row],[brand]],Tabela5[#All],7,FALSE)</f>
        <v>71</v>
      </c>
      <c r="N432" s="62">
        <f>_xlfn.RANK.EQ(Tabela33[[#This Row],[sold]],$H$2:$H$1979)</f>
        <v>1550</v>
      </c>
      <c r="O432" s="62">
        <f>_xlfn.RANK.EQ(L432,Tabela33[income])</f>
        <v>1838</v>
      </c>
      <c r="AL432" s="18" t="s">
        <v>3324</v>
      </c>
      <c r="AM432">
        <v>71</v>
      </c>
      <c r="AN432">
        <v>8</v>
      </c>
    </row>
    <row r="433" spans="1:40" x14ac:dyDescent="0.25">
      <c r="A433" s="27" t="s">
        <v>1328</v>
      </c>
      <c r="B433" s="27" t="s">
        <v>1493</v>
      </c>
      <c r="C433" s="27" t="s">
        <v>12</v>
      </c>
      <c r="D433" s="27">
        <v>12.99</v>
      </c>
      <c r="E433" s="27" t="s">
        <v>1494</v>
      </c>
      <c r="F433" s="27">
        <v>10</v>
      </c>
      <c r="G433" s="27" t="s">
        <v>1495</v>
      </c>
      <c r="H433" s="27">
        <v>32</v>
      </c>
      <c r="I433" s="27" t="s">
        <v>1496</v>
      </c>
      <c r="J433" s="28" t="s">
        <v>1497</v>
      </c>
      <c r="K433" s="29" t="s">
        <v>7208</v>
      </c>
      <c r="L433" s="58">
        <f>Tabela33[[#This Row],[price]]*Tabela33[[#This Row],[sold]]</f>
        <v>415.68</v>
      </c>
      <c r="M433" s="59">
        <f>VLOOKUP(Tabela33[[#This Row],[brand]],Tabela5[#All],7,FALSE)</f>
        <v>71</v>
      </c>
      <c r="N433" s="59">
        <f>_xlfn.RANK.EQ(Tabela33[[#This Row],[sold]],$H$2:$H$1979)</f>
        <v>1154</v>
      </c>
      <c r="O433" s="59">
        <f>_xlfn.RANK.EQ(L433,Tabela33[income])</f>
        <v>1571</v>
      </c>
      <c r="AL433" s="18" t="s">
        <v>2365</v>
      </c>
      <c r="AM433">
        <v>72</v>
      </c>
      <c r="AN433">
        <v>2</v>
      </c>
    </row>
    <row r="434" spans="1:40" x14ac:dyDescent="0.25">
      <c r="A434" s="32" t="s">
        <v>1328</v>
      </c>
      <c r="B434" s="32" t="s">
        <v>4777</v>
      </c>
      <c r="C434" s="32" t="s">
        <v>212</v>
      </c>
      <c r="D434" s="32">
        <v>13.89</v>
      </c>
      <c r="E434" s="32" t="s">
        <v>1546</v>
      </c>
      <c r="F434" s="32">
        <v>3</v>
      </c>
      <c r="G434" s="32" t="s">
        <v>4778</v>
      </c>
      <c r="H434" s="32">
        <v>239</v>
      </c>
      <c r="I434" s="32" t="s">
        <v>4779</v>
      </c>
      <c r="J434" s="33" t="s">
        <v>1549</v>
      </c>
      <c r="K434" s="34" t="s">
        <v>7209</v>
      </c>
      <c r="L434" s="61">
        <f>Tabela33[[#This Row],[price]]*Tabela33[[#This Row],[sold]]</f>
        <v>3319.71</v>
      </c>
      <c r="M434" s="62">
        <f>VLOOKUP(Tabela33[[#This Row],[brand]],Tabela5[#All],7,FALSE)</f>
        <v>71</v>
      </c>
      <c r="N434" s="62">
        <f>_xlfn.RANK.EQ(Tabela33[[#This Row],[sold]],$H$2:$H$1979)</f>
        <v>541</v>
      </c>
      <c r="O434" s="62">
        <f>_xlfn.RANK.EQ(L434,Tabela33[income])</f>
        <v>800</v>
      </c>
      <c r="AL434" s="18" t="s">
        <v>1214</v>
      </c>
      <c r="AM434">
        <v>73</v>
      </c>
      <c r="AN434">
        <v>36</v>
      </c>
    </row>
    <row r="435" spans="1:40" x14ac:dyDescent="0.25">
      <c r="A435" s="27" t="s">
        <v>1328</v>
      </c>
      <c r="B435" s="27" t="s">
        <v>3774</v>
      </c>
      <c r="C435" s="27" t="s">
        <v>12</v>
      </c>
      <c r="D435" s="27">
        <v>16.989999999999998</v>
      </c>
      <c r="E435" s="27" t="s">
        <v>2764</v>
      </c>
      <c r="F435" s="27">
        <v>3</v>
      </c>
      <c r="G435" s="27" t="s">
        <v>2326</v>
      </c>
      <c r="H435" s="27">
        <v>1</v>
      </c>
      <c r="I435" s="27" t="s">
        <v>3775</v>
      </c>
      <c r="J435" s="28" t="s">
        <v>3776</v>
      </c>
      <c r="K435" s="29" t="s">
        <v>7208</v>
      </c>
      <c r="L435" s="58">
        <f>Tabela33[[#This Row],[price]]*Tabela33[[#This Row],[sold]]</f>
        <v>16.989999999999998</v>
      </c>
      <c r="M435" s="59">
        <f>VLOOKUP(Tabela33[[#This Row],[brand]],Tabela5[#All],7,FALSE)</f>
        <v>71</v>
      </c>
      <c r="N435" s="59">
        <f>_xlfn.RANK.EQ(Tabela33[[#This Row],[sold]],$H$2:$H$1979)</f>
        <v>1926</v>
      </c>
      <c r="O435" s="59">
        <f>_xlfn.RANK.EQ(L435,Tabela33[income])</f>
        <v>1975</v>
      </c>
      <c r="AL435" s="18" t="s">
        <v>3526</v>
      </c>
      <c r="AM435">
        <v>74</v>
      </c>
      <c r="AN435">
        <v>124</v>
      </c>
    </row>
    <row r="436" spans="1:40" x14ac:dyDescent="0.25">
      <c r="A436" s="27" t="s">
        <v>1328</v>
      </c>
      <c r="B436" s="27" t="s">
        <v>2642</v>
      </c>
      <c r="C436" s="27" t="s">
        <v>12</v>
      </c>
      <c r="D436" s="27">
        <v>18.760000000000002</v>
      </c>
      <c r="E436" s="27" t="s">
        <v>2643</v>
      </c>
      <c r="F436" s="27">
        <v>4</v>
      </c>
      <c r="G436" s="27" t="s">
        <v>2644</v>
      </c>
      <c r="H436" s="27">
        <v>229</v>
      </c>
      <c r="I436" s="27" t="s">
        <v>2645</v>
      </c>
      <c r="J436" s="28" t="s">
        <v>2646</v>
      </c>
      <c r="K436" s="29" t="s">
        <v>7208</v>
      </c>
      <c r="L436" s="58">
        <f>Tabela33[[#This Row],[price]]*Tabela33[[#This Row],[sold]]</f>
        <v>4296.04</v>
      </c>
      <c r="M436" s="59">
        <f>VLOOKUP(Tabela33[[#This Row],[brand]],Tabela5[#All],7,FALSE)</f>
        <v>71</v>
      </c>
      <c r="N436" s="59">
        <f>_xlfn.RANK.EQ(Tabela33[[#This Row],[sold]],$H$2:$H$1979)</f>
        <v>555</v>
      </c>
      <c r="O436" s="59">
        <f>_xlfn.RANK.EQ(L436,Tabela33[income])</f>
        <v>720</v>
      </c>
      <c r="AL436" s="18" t="s">
        <v>2349</v>
      </c>
      <c r="AM436">
        <v>75</v>
      </c>
      <c r="AN436">
        <v>101</v>
      </c>
    </row>
    <row r="437" spans="1:40" x14ac:dyDescent="0.25">
      <c r="A437" s="32" t="s">
        <v>5365</v>
      </c>
      <c r="B437" s="32" t="s">
        <v>5366</v>
      </c>
      <c r="C437" s="32" t="s">
        <v>55</v>
      </c>
      <c r="D437" s="32">
        <v>22</v>
      </c>
      <c r="E437" s="32" t="s">
        <v>5254</v>
      </c>
      <c r="F437" s="32">
        <v>10</v>
      </c>
      <c r="G437" s="32" t="s">
        <v>5367</v>
      </c>
      <c r="H437" s="32">
        <v>286</v>
      </c>
      <c r="I437" s="32" t="s">
        <v>5368</v>
      </c>
      <c r="J437" s="33" t="s">
        <v>122</v>
      </c>
      <c r="K437" s="34" t="s">
        <v>7209</v>
      </c>
      <c r="L437" s="61">
        <f>Tabela33[[#This Row],[price]]*Tabela33[[#This Row],[sold]]</f>
        <v>6292</v>
      </c>
      <c r="M437" s="62">
        <f>VLOOKUP(Tabela33[[#This Row],[brand]],Tabela5[#All],7,FALSE)</f>
        <v>71</v>
      </c>
      <c r="N437" s="62">
        <f>_xlfn.RANK.EQ(Tabela33[[#This Row],[sold]],$H$2:$H$1979)</f>
        <v>489</v>
      </c>
      <c r="O437" s="62">
        <f>_xlfn.RANK.EQ(L437,Tabela33[income])</f>
        <v>620</v>
      </c>
      <c r="AL437" s="18" t="s">
        <v>917</v>
      </c>
      <c r="AM437">
        <v>76</v>
      </c>
      <c r="AN437">
        <v>3525</v>
      </c>
    </row>
    <row r="438" spans="1:40" x14ac:dyDescent="0.25">
      <c r="A438" s="27" t="s">
        <v>1328</v>
      </c>
      <c r="B438" s="27" t="s">
        <v>2983</v>
      </c>
      <c r="C438" s="27" t="s">
        <v>55</v>
      </c>
      <c r="D438" s="27">
        <v>24</v>
      </c>
      <c r="E438" s="27" t="s">
        <v>2984</v>
      </c>
      <c r="F438" s="27"/>
      <c r="G438" s="27" t="s">
        <v>39</v>
      </c>
      <c r="H438" s="27"/>
      <c r="I438" s="27" t="s">
        <v>39</v>
      </c>
      <c r="J438" s="28" t="s">
        <v>422</v>
      </c>
      <c r="K438" s="29" t="s">
        <v>7208</v>
      </c>
      <c r="L438" s="58">
        <f>Tabela33[[#This Row],[price]]*Tabela33[[#This Row],[sold]]</f>
        <v>0</v>
      </c>
      <c r="M438" s="59">
        <f>VLOOKUP(Tabela33[[#This Row],[brand]],Tabela5[#All],7,FALSE)</f>
        <v>71</v>
      </c>
      <c r="N438" s="59" t="e">
        <f>_xlfn.RANK.EQ(Tabela33[[#This Row],[sold]],$H$2:$H$1979)</f>
        <v>#N/A</v>
      </c>
      <c r="O438" s="59">
        <f>_xlfn.RANK.EQ(L438,Tabela33[income])</f>
        <v>1979</v>
      </c>
      <c r="AL438" s="18" t="s">
        <v>2254</v>
      </c>
      <c r="AM438">
        <v>76</v>
      </c>
      <c r="AN438">
        <v>2996</v>
      </c>
    </row>
    <row r="439" spans="1:40" x14ac:dyDescent="0.25">
      <c r="A439" s="27" t="s">
        <v>1328</v>
      </c>
      <c r="B439" s="27" t="s">
        <v>3324</v>
      </c>
      <c r="C439" s="27" t="s">
        <v>12</v>
      </c>
      <c r="D439" s="27">
        <v>27</v>
      </c>
      <c r="E439" s="27" t="s">
        <v>3325</v>
      </c>
      <c r="F439" s="27">
        <v>2</v>
      </c>
      <c r="G439" s="27" t="s">
        <v>1963</v>
      </c>
      <c r="H439" s="27">
        <v>8</v>
      </c>
      <c r="I439" s="27" t="s">
        <v>39</v>
      </c>
      <c r="J439" s="28" t="s">
        <v>3326</v>
      </c>
      <c r="K439" s="29" t="s">
        <v>7208</v>
      </c>
      <c r="L439" s="58">
        <f>Tabela33[[#This Row],[price]]*Tabela33[[#This Row],[sold]]</f>
        <v>216</v>
      </c>
      <c r="M439" s="59">
        <f>VLOOKUP(Tabela33[[#This Row],[brand]],Tabela5[#All],7,FALSE)</f>
        <v>71</v>
      </c>
      <c r="N439" s="59">
        <f>_xlfn.RANK.EQ(Tabela33[[#This Row],[sold]],$H$2:$H$1979)</f>
        <v>1635</v>
      </c>
      <c r="O439" s="59">
        <f>_xlfn.RANK.EQ(L439,Tabela33[income])</f>
        <v>1736</v>
      </c>
      <c r="AL439" s="18" t="s">
        <v>3653</v>
      </c>
      <c r="AM439">
        <v>76</v>
      </c>
      <c r="AN439">
        <v>3510</v>
      </c>
    </row>
    <row r="440" spans="1:40" x14ac:dyDescent="0.25">
      <c r="A440" s="27" t="s">
        <v>1328</v>
      </c>
      <c r="B440" s="27" t="s">
        <v>2465</v>
      </c>
      <c r="C440" s="27" t="s">
        <v>12</v>
      </c>
      <c r="D440" s="27">
        <v>31.95</v>
      </c>
      <c r="E440" s="27" t="s">
        <v>2466</v>
      </c>
      <c r="F440" s="27">
        <v>10</v>
      </c>
      <c r="G440" s="27" t="s">
        <v>2467</v>
      </c>
      <c r="H440" s="27">
        <v>196</v>
      </c>
      <c r="I440" s="27" t="s">
        <v>2468</v>
      </c>
      <c r="J440" s="28" t="s">
        <v>754</v>
      </c>
      <c r="K440" s="29" t="s">
        <v>7208</v>
      </c>
      <c r="L440" s="58">
        <f>Tabela33[[#This Row],[price]]*Tabela33[[#This Row],[sold]]</f>
        <v>6262.2</v>
      </c>
      <c r="M440" s="59">
        <f>VLOOKUP(Tabela33[[#This Row],[brand]],Tabela5[#All],7,FALSE)</f>
        <v>71</v>
      </c>
      <c r="N440" s="59">
        <f>_xlfn.RANK.EQ(Tabela33[[#This Row],[sold]],$H$2:$H$1979)</f>
        <v>585</v>
      </c>
      <c r="O440" s="59">
        <f>_xlfn.RANK.EQ(L440,Tabela33[income])</f>
        <v>622</v>
      </c>
      <c r="AL440" s="18" t="s">
        <v>6778</v>
      </c>
      <c r="AM440">
        <v>77</v>
      </c>
      <c r="AN440">
        <v>29</v>
      </c>
    </row>
    <row r="441" spans="1:40" x14ac:dyDescent="0.25">
      <c r="A441" s="32" t="s">
        <v>1328</v>
      </c>
      <c r="B441" s="32" t="s">
        <v>6197</v>
      </c>
      <c r="C441" s="32" t="s">
        <v>55</v>
      </c>
      <c r="D441" s="32">
        <v>89.97</v>
      </c>
      <c r="E441" s="32" t="s">
        <v>6198</v>
      </c>
      <c r="F441" s="32"/>
      <c r="G441" s="32" t="s">
        <v>39</v>
      </c>
      <c r="H441" s="32"/>
      <c r="I441" s="32" t="s">
        <v>39</v>
      </c>
      <c r="J441" s="33" t="s">
        <v>6199</v>
      </c>
      <c r="K441" s="34" t="s">
        <v>7209</v>
      </c>
      <c r="L441" s="61">
        <f>Tabela33[[#This Row],[price]]*Tabela33[[#This Row],[sold]]</f>
        <v>0</v>
      </c>
      <c r="M441" s="62">
        <f>VLOOKUP(Tabela33[[#This Row],[brand]],Tabela5[#All],7,FALSE)</f>
        <v>71</v>
      </c>
      <c r="N441" s="62" t="e">
        <f>_xlfn.RANK.EQ(Tabela33[[#This Row],[sold]],$H$2:$H$1979)</f>
        <v>#N/A</v>
      </c>
      <c r="O441" s="62">
        <f>_xlfn.RANK.EQ(L441,Tabela33[income])</f>
        <v>1979</v>
      </c>
      <c r="AL441" s="18" t="s">
        <v>4346</v>
      </c>
      <c r="AM441">
        <v>77</v>
      </c>
      <c r="AN441">
        <v>129</v>
      </c>
    </row>
    <row r="442" spans="1:40" x14ac:dyDescent="0.25">
      <c r="A442" s="35" t="s">
        <v>1328</v>
      </c>
      <c r="B442" s="35" t="s">
        <v>5259</v>
      </c>
      <c r="C442" s="35" t="s">
        <v>12</v>
      </c>
      <c r="D442" s="35">
        <v>112.49</v>
      </c>
      <c r="E442" s="35" t="s">
        <v>5260</v>
      </c>
      <c r="F442" s="35">
        <v>5</v>
      </c>
      <c r="G442" s="35" t="s">
        <v>359</v>
      </c>
      <c r="H442" s="35">
        <v>15</v>
      </c>
      <c r="I442" s="35" t="s">
        <v>378</v>
      </c>
      <c r="J442" s="36" t="s">
        <v>5261</v>
      </c>
      <c r="K442" s="34" t="s">
        <v>7209</v>
      </c>
      <c r="L442" s="61">
        <f>Tabela33[[#This Row],[price]]*Tabela33[[#This Row],[sold]]</f>
        <v>1687.35</v>
      </c>
      <c r="M442" s="62">
        <f>VLOOKUP(Tabela33[[#This Row],[brand]],Tabela5[#All],7,FALSE)</f>
        <v>71</v>
      </c>
      <c r="N442" s="62">
        <f>_xlfn.RANK.EQ(Tabela33[[#This Row],[sold]],$H$2:$H$1979)</f>
        <v>1444</v>
      </c>
      <c r="O442" s="62">
        <f>_xlfn.RANK.EQ(L442,Tabela33[income])</f>
        <v>1031</v>
      </c>
      <c r="AL442" s="18" t="s">
        <v>4439</v>
      </c>
      <c r="AM442">
        <v>77</v>
      </c>
      <c r="AN442">
        <v>160</v>
      </c>
    </row>
    <row r="443" spans="1:40" x14ac:dyDescent="0.25">
      <c r="A443" s="27" t="s">
        <v>1328</v>
      </c>
      <c r="B443" s="27" t="s">
        <v>3541</v>
      </c>
      <c r="C443" s="27" t="s">
        <v>55</v>
      </c>
      <c r="D443" s="27">
        <v>115.22</v>
      </c>
      <c r="E443" s="27" t="s">
        <v>3542</v>
      </c>
      <c r="F443" s="27">
        <v>8</v>
      </c>
      <c r="G443" s="27" t="s">
        <v>2377</v>
      </c>
      <c r="H443" s="27">
        <v>5</v>
      </c>
      <c r="I443" s="27" t="s">
        <v>3543</v>
      </c>
      <c r="J443" s="28" t="s">
        <v>1777</v>
      </c>
      <c r="K443" s="29" t="s">
        <v>7208</v>
      </c>
      <c r="L443" s="58">
        <f>Tabela33[[#This Row],[price]]*Tabela33[[#This Row],[sold]]</f>
        <v>576.1</v>
      </c>
      <c r="M443" s="59">
        <f>VLOOKUP(Tabela33[[#This Row],[brand]],Tabela5[#All],7,FALSE)</f>
        <v>71</v>
      </c>
      <c r="N443" s="59">
        <f>_xlfn.RANK.EQ(Tabela33[[#This Row],[sold]],$H$2:$H$1979)</f>
        <v>1749</v>
      </c>
      <c r="O443" s="59">
        <f>_xlfn.RANK.EQ(L443,Tabela33[income])</f>
        <v>1449</v>
      </c>
      <c r="AL443" s="18" t="s">
        <v>5156</v>
      </c>
      <c r="AM443">
        <v>78</v>
      </c>
      <c r="AN443">
        <v>2256</v>
      </c>
    </row>
    <row r="444" spans="1:40" x14ac:dyDescent="0.25">
      <c r="A444" s="27" t="s">
        <v>1328</v>
      </c>
      <c r="B444" s="27" t="s">
        <v>1773</v>
      </c>
      <c r="C444" s="27" t="s">
        <v>12</v>
      </c>
      <c r="D444" s="27">
        <v>118.99</v>
      </c>
      <c r="E444" s="27" t="s">
        <v>1774</v>
      </c>
      <c r="F444" s="27">
        <v>6</v>
      </c>
      <c r="G444" s="27" t="s">
        <v>1775</v>
      </c>
      <c r="H444" s="27">
        <v>36</v>
      </c>
      <c r="I444" s="27" t="s">
        <v>1776</v>
      </c>
      <c r="J444" s="28" t="s">
        <v>1777</v>
      </c>
      <c r="K444" s="29" t="s">
        <v>7208</v>
      </c>
      <c r="L444" s="58">
        <f>Tabela33[[#This Row],[price]]*Tabela33[[#This Row],[sold]]</f>
        <v>4283.6399999999994</v>
      </c>
      <c r="M444" s="59">
        <f>VLOOKUP(Tabela33[[#This Row],[brand]],Tabela5[#All],7,FALSE)</f>
        <v>71</v>
      </c>
      <c r="N444" s="59">
        <f>_xlfn.RANK.EQ(Tabela33[[#This Row],[sold]],$H$2:$H$1979)</f>
        <v>1113</v>
      </c>
      <c r="O444" s="59">
        <f>_xlfn.RANK.EQ(L444,Tabela33[income])</f>
        <v>722</v>
      </c>
      <c r="AL444" s="18" t="s">
        <v>3607</v>
      </c>
      <c r="AM444">
        <v>79</v>
      </c>
      <c r="AN444">
        <v>96</v>
      </c>
    </row>
    <row r="445" spans="1:40" x14ac:dyDescent="0.25">
      <c r="A445" s="27" t="s">
        <v>1328</v>
      </c>
      <c r="B445" s="27" t="s">
        <v>1329</v>
      </c>
      <c r="C445" s="27" t="s">
        <v>12</v>
      </c>
      <c r="D445" s="27">
        <v>119</v>
      </c>
      <c r="E445" s="27" t="s">
        <v>1330</v>
      </c>
      <c r="F445" s="27">
        <v>2</v>
      </c>
      <c r="G445" s="27" t="s">
        <v>1331</v>
      </c>
      <c r="H445" s="27">
        <v>7</v>
      </c>
      <c r="I445" s="27" t="s">
        <v>1332</v>
      </c>
      <c r="J445" s="28" t="s">
        <v>1333</v>
      </c>
      <c r="K445" s="29" t="s">
        <v>7208</v>
      </c>
      <c r="L445" s="58">
        <f>Tabela33[[#This Row],[price]]*Tabela33[[#This Row],[sold]]</f>
        <v>833</v>
      </c>
      <c r="M445" s="59">
        <f>VLOOKUP(Tabela33[[#This Row],[brand]],Tabela5[#All],7,FALSE)</f>
        <v>71</v>
      </c>
      <c r="N445" s="59">
        <f>_xlfn.RANK.EQ(Tabela33[[#This Row],[sold]],$H$2:$H$1979)</f>
        <v>1677</v>
      </c>
      <c r="O445" s="59">
        <f>_xlfn.RANK.EQ(L445,Tabela33[income])</f>
        <v>1314</v>
      </c>
      <c r="AL445" s="18" t="s">
        <v>5069</v>
      </c>
      <c r="AM445">
        <v>80</v>
      </c>
      <c r="AN445">
        <v>9</v>
      </c>
    </row>
    <row r="446" spans="1:40" x14ac:dyDescent="0.25">
      <c r="A446" s="35" t="s">
        <v>1328</v>
      </c>
      <c r="B446" s="35" t="s">
        <v>4716</v>
      </c>
      <c r="C446" s="35" t="s">
        <v>12</v>
      </c>
      <c r="D446" s="35">
        <v>129</v>
      </c>
      <c r="E446" s="35" t="s">
        <v>4717</v>
      </c>
      <c r="F446" s="35">
        <v>3</v>
      </c>
      <c r="G446" s="35" t="s">
        <v>4718</v>
      </c>
      <c r="H446" s="35">
        <v>11</v>
      </c>
      <c r="I446" s="35" t="s">
        <v>4719</v>
      </c>
      <c r="J446" s="36" t="s">
        <v>285</v>
      </c>
      <c r="K446" s="34" t="s">
        <v>7209</v>
      </c>
      <c r="L446" s="61">
        <f>Tabela33[[#This Row],[price]]*Tabela33[[#This Row],[sold]]</f>
        <v>1419</v>
      </c>
      <c r="M446" s="62">
        <f>VLOOKUP(Tabela33[[#This Row],[brand]],Tabela5[#All],7,FALSE)</f>
        <v>71</v>
      </c>
      <c r="N446" s="62">
        <f>_xlfn.RANK.EQ(Tabela33[[#This Row],[sold]],$H$2:$H$1979)</f>
        <v>1550</v>
      </c>
      <c r="O446" s="62">
        <f>_xlfn.RANK.EQ(L446,Tabela33[income])</f>
        <v>1101</v>
      </c>
      <c r="AL446" s="18" t="s">
        <v>2933</v>
      </c>
      <c r="AM446">
        <v>81</v>
      </c>
      <c r="AN446">
        <v>6</v>
      </c>
    </row>
    <row r="447" spans="1:40" x14ac:dyDescent="0.25">
      <c r="A447" s="27" t="s">
        <v>2364</v>
      </c>
      <c r="B447" s="27" t="s">
        <v>2365</v>
      </c>
      <c r="C447" s="27" t="s">
        <v>510</v>
      </c>
      <c r="D447" s="27">
        <v>18.989999999999998</v>
      </c>
      <c r="E447" s="27" t="s">
        <v>2366</v>
      </c>
      <c r="F447" s="27"/>
      <c r="G447" s="27" t="s">
        <v>2053</v>
      </c>
      <c r="H447" s="27">
        <v>2</v>
      </c>
      <c r="I447" s="27" t="s">
        <v>39</v>
      </c>
      <c r="J447" s="28" t="s">
        <v>318</v>
      </c>
      <c r="K447" s="29" t="s">
        <v>7208</v>
      </c>
      <c r="L447" s="58">
        <f>Tabela33[[#This Row],[price]]*Tabela33[[#This Row],[sold]]</f>
        <v>37.979999999999997</v>
      </c>
      <c r="M447" s="59">
        <f>VLOOKUP(Tabela33[[#This Row],[brand]],Tabela5[#All],7,FALSE)</f>
        <v>72</v>
      </c>
      <c r="N447" s="59">
        <f>_xlfn.RANK.EQ(Tabela33[[#This Row],[sold]],$H$2:$H$1979)</f>
        <v>1890</v>
      </c>
      <c r="O447" s="59">
        <f>_xlfn.RANK.EQ(L447,Tabela33[income])</f>
        <v>1958</v>
      </c>
      <c r="AL447" s="18" t="s">
        <v>1023</v>
      </c>
      <c r="AM447">
        <v>81</v>
      </c>
      <c r="AN447">
        <v>332</v>
      </c>
    </row>
    <row r="448" spans="1:40" x14ac:dyDescent="0.25">
      <c r="A448" s="27" t="s">
        <v>1213</v>
      </c>
      <c r="B448" s="27" t="s">
        <v>1214</v>
      </c>
      <c r="C448" s="27" t="s">
        <v>12</v>
      </c>
      <c r="D448" s="27">
        <v>12.99</v>
      </c>
      <c r="E448" s="27" t="s">
        <v>1215</v>
      </c>
      <c r="F448" s="27">
        <v>15</v>
      </c>
      <c r="G448" s="27" t="s">
        <v>1216</v>
      </c>
      <c r="H448" s="27">
        <v>36</v>
      </c>
      <c r="I448" s="27" t="s">
        <v>1217</v>
      </c>
      <c r="J448" s="28" t="s">
        <v>1218</v>
      </c>
      <c r="K448" s="29" t="s">
        <v>7208</v>
      </c>
      <c r="L448" s="58">
        <f>Tabela33[[#This Row],[price]]*Tabela33[[#This Row],[sold]]</f>
        <v>467.64</v>
      </c>
      <c r="M448" s="59">
        <f>VLOOKUP(Tabela33[[#This Row],[brand]],Tabela5[#All],7,FALSE)</f>
        <v>73</v>
      </c>
      <c r="N448" s="59">
        <f>_xlfn.RANK.EQ(Tabela33[[#This Row],[sold]],$H$2:$H$1979)</f>
        <v>1113</v>
      </c>
      <c r="O448" s="59">
        <f>_xlfn.RANK.EQ(L448,Tabela33[income])</f>
        <v>1525</v>
      </c>
      <c r="AL448" s="18" t="s">
        <v>3562</v>
      </c>
      <c r="AM448">
        <v>81</v>
      </c>
      <c r="AN448">
        <v>82</v>
      </c>
    </row>
    <row r="449" spans="1:40" x14ac:dyDescent="0.25">
      <c r="A449" s="30" t="s">
        <v>3525</v>
      </c>
      <c r="B449" s="30" t="s">
        <v>3526</v>
      </c>
      <c r="C449" s="30" t="s">
        <v>12</v>
      </c>
      <c r="D449" s="30">
        <v>67.14</v>
      </c>
      <c r="E449" s="30" t="s">
        <v>3527</v>
      </c>
      <c r="F449" s="30">
        <v>4</v>
      </c>
      <c r="G449" s="30" t="s">
        <v>3528</v>
      </c>
      <c r="H449" s="30">
        <v>124</v>
      </c>
      <c r="I449" s="30" t="s">
        <v>3529</v>
      </c>
      <c r="J449" s="31" t="s">
        <v>230</v>
      </c>
      <c r="K449" s="29" t="s">
        <v>7208</v>
      </c>
      <c r="L449" s="58">
        <f>Tabela33[[#This Row],[price]]*Tabela33[[#This Row],[sold]]</f>
        <v>8325.36</v>
      </c>
      <c r="M449" s="59">
        <f>VLOOKUP(Tabela33[[#This Row],[brand]],Tabela5[#All],7,FALSE)</f>
        <v>74</v>
      </c>
      <c r="N449" s="59">
        <f>_xlfn.RANK.EQ(Tabela33[[#This Row],[sold]],$H$2:$H$1979)</f>
        <v>718</v>
      </c>
      <c r="O449" s="59">
        <f>_xlfn.RANK.EQ(L449,Tabela33[income])</f>
        <v>535</v>
      </c>
      <c r="AL449" s="18" t="s">
        <v>866</v>
      </c>
      <c r="AM449">
        <v>82</v>
      </c>
      <c r="AN449">
        <v>232</v>
      </c>
    </row>
    <row r="450" spans="1:40" x14ac:dyDescent="0.25">
      <c r="A450" s="27" t="s">
        <v>2348</v>
      </c>
      <c r="B450" s="27" t="s">
        <v>2349</v>
      </c>
      <c r="C450" s="27" t="s">
        <v>12</v>
      </c>
      <c r="D450" s="27">
        <v>31.23</v>
      </c>
      <c r="E450" s="27" t="s">
        <v>2350</v>
      </c>
      <c r="F450" s="27">
        <v>50</v>
      </c>
      <c r="G450" s="27" t="s">
        <v>2351</v>
      </c>
      <c r="H450" s="27">
        <v>101</v>
      </c>
      <c r="I450" s="27" t="s">
        <v>2352</v>
      </c>
      <c r="J450" s="28" t="s">
        <v>395</v>
      </c>
      <c r="K450" s="29" t="s">
        <v>7208</v>
      </c>
      <c r="L450" s="58">
        <f>Tabela33[[#This Row],[price]]*Tabela33[[#This Row],[sold]]</f>
        <v>3154.23</v>
      </c>
      <c r="M450" s="59">
        <f>VLOOKUP(Tabela33[[#This Row],[brand]],Tabela5[#All],7,FALSE)</f>
        <v>75</v>
      </c>
      <c r="N450" s="59">
        <f>_xlfn.RANK.EQ(Tabela33[[#This Row],[sold]],$H$2:$H$1979)</f>
        <v>788</v>
      </c>
      <c r="O450" s="59">
        <f>_xlfn.RANK.EQ(L450,Tabela33[income])</f>
        <v>814</v>
      </c>
      <c r="AL450" s="18" t="s">
        <v>2106</v>
      </c>
      <c r="AM450">
        <v>82</v>
      </c>
      <c r="AN450">
        <v>102</v>
      </c>
    </row>
    <row r="451" spans="1:40" x14ac:dyDescent="0.25">
      <c r="A451" s="27" t="s">
        <v>916</v>
      </c>
      <c r="B451" s="27" t="s">
        <v>2254</v>
      </c>
      <c r="C451" s="27" t="s">
        <v>12</v>
      </c>
      <c r="D451" s="27">
        <v>20.25</v>
      </c>
      <c r="E451" s="27" t="s">
        <v>2255</v>
      </c>
      <c r="F451" s="27">
        <v>120</v>
      </c>
      <c r="G451" s="27" t="s">
        <v>2256</v>
      </c>
      <c r="H451" s="27">
        <v>2996</v>
      </c>
      <c r="I451" s="27" t="s">
        <v>2257</v>
      </c>
      <c r="J451" s="28" t="s">
        <v>230</v>
      </c>
      <c r="K451" s="29" t="s">
        <v>7208</v>
      </c>
      <c r="L451" s="58">
        <f>Tabela33[[#This Row],[price]]*Tabela33[[#This Row],[sold]]</f>
        <v>60669</v>
      </c>
      <c r="M451" s="59">
        <f>VLOOKUP(Tabela33[[#This Row],[brand]],Tabela5[#All],7,FALSE)</f>
        <v>76</v>
      </c>
      <c r="N451" s="59">
        <f>_xlfn.RANK.EQ(Tabela33[[#This Row],[sold]],$H$2:$H$1979)</f>
        <v>100</v>
      </c>
      <c r="O451" s="59">
        <f>_xlfn.RANK.EQ(L451,Tabela33[income])</f>
        <v>151</v>
      </c>
      <c r="AL451" s="18" t="s">
        <v>1599</v>
      </c>
      <c r="AM451">
        <v>82</v>
      </c>
      <c r="AN451">
        <v>3215</v>
      </c>
    </row>
    <row r="452" spans="1:40" x14ac:dyDescent="0.25">
      <c r="A452" s="27" t="s">
        <v>916</v>
      </c>
      <c r="B452" s="27" t="s">
        <v>917</v>
      </c>
      <c r="C452" s="27" t="s">
        <v>12</v>
      </c>
      <c r="D452" s="27">
        <v>20.420000000000002</v>
      </c>
      <c r="E452" s="27" t="s">
        <v>918</v>
      </c>
      <c r="F452" s="27">
        <v>204</v>
      </c>
      <c r="G452" s="27" t="s">
        <v>919</v>
      </c>
      <c r="H452" s="27">
        <v>3525</v>
      </c>
      <c r="I452" s="27" t="s">
        <v>920</v>
      </c>
      <c r="J452" s="28" t="s">
        <v>230</v>
      </c>
      <c r="K452" s="29" t="s">
        <v>7208</v>
      </c>
      <c r="L452" s="58">
        <f>Tabela33[[#This Row],[price]]*Tabela33[[#This Row],[sold]]</f>
        <v>71980.5</v>
      </c>
      <c r="M452" s="59">
        <f>VLOOKUP(Tabela33[[#This Row],[brand]],Tabela5[#All],7,FALSE)</f>
        <v>76</v>
      </c>
      <c r="N452" s="59">
        <f>_xlfn.RANK.EQ(Tabela33[[#This Row],[sold]],$H$2:$H$1979)</f>
        <v>85</v>
      </c>
      <c r="O452" s="59">
        <f>_xlfn.RANK.EQ(L452,Tabela33[income])</f>
        <v>132</v>
      </c>
      <c r="AL452" s="18" t="s">
        <v>3694</v>
      </c>
      <c r="AM452">
        <v>82</v>
      </c>
      <c r="AN452">
        <v>349</v>
      </c>
    </row>
    <row r="453" spans="1:40" x14ac:dyDescent="0.25">
      <c r="A453" s="30" t="s">
        <v>916</v>
      </c>
      <c r="B453" s="30" t="s">
        <v>3653</v>
      </c>
      <c r="C453" s="30" t="s">
        <v>12</v>
      </c>
      <c r="D453" s="30">
        <v>22.9</v>
      </c>
      <c r="E453" s="30" t="s">
        <v>180</v>
      </c>
      <c r="F453" s="30"/>
      <c r="G453" s="30" t="s">
        <v>3654</v>
      </c>
      <c r="H453" s="30">
        <v>3510</v>
      </c>
      <c r="I453" s="30" t="s">
        <v>3655</v>
      </c>
      <c r="J453" s="31" t="s">
        <v>177</v>
      </c>
      <c r="K453" s="29" t="s">
        <v>7208</v>
      </c>
      <c r="L453" s="58">
        <f>Tabela33[[#This Row],[price]]*Tabela33[[#This Row],[sold]]</f>
        <v>80379</v>
      </c>
      <c r="M453" s="59">
        <f>VLOOKUP(Tabela33[[#This Row],[brand]],Tabela5[#All],7,FALSE)</f>
        <v>76</v>
      </c>
      <c r="N453" s="59">
        <f>_xlfn.RANK.EQ(Tabela33[[#This Row],[sold]],$H$2:$H$1979)</f>
        <v>86</v>
      </c>
      <c r="O453" s="59">
        <f>_xlfn.RANK.EQ(L453,Tabela33[income])</f>
        <v>121</v>
      </c>
      <c r="AL453" s="18" t="s">
        <v>2258</v>
      </c>
      <c r="AM453">
        <v>82</v>
      </c>
      <c r="AN453">
        <v>11</v>
      </c>
    </row>
    <row r="454" spans="1:40" x14ac:dyDescent="0.25">
      <c r="A454" s="35" t="s">
        <v>6777</v>
      </c>
      <c r="B454" s="35" t="s">
        <v>6778</v>
      </c>
      <c r="C454" s="35" t="s">
        <v>12</v>
      </c>
      <c r="D454" s="35">
        <v>27.5</v>
      </c>
      <c r="E454" s="35" t="s">
        <v>5681</v>
      </c>
      <c r="F454" s="35">
        <v>10</v>
      </c>
      <c r="G454" s="35" t="s">
        <v>381</v>
      </c>
      <c r="H454" s="35">
        <v>29</v>
      </c>
      <c r="I454" s="35" t="s">
        <v>6779</v>
      </c>
      <c r="J454" s="36" t="s">
        <v>6780</v>
      </c>
      <c r="K454" s="34" t="s">
        <v>7209</v>
      </c>
      <c r="L454" s="61">
        <f>Tabela33[[#This Row],[price]]*Tabela33[[#This Row],[sold]]</f>
        <v>797.5</v>
      </c>
      <c r="M454" s="62">
        <f>VLOOKUP(Tabela33[[#This Row],[brand]],Tabela5[#All],7,FALSE)</f>
        <v>77</v>
      </c>
      <c r="N454" s="62">
        <f>_xlfn.RANK.EQ(Tabela33[[#This Row],[sold]],$H$2:$H$1979)</f>
        <v>1195</v>
      </c>
      <c r="O454" s="62">
        <f>_xlfn.RANK.EQ(L454,Tabela33[income])</f>
        <v>1325</v>
      </c>
      <c r="AL454" s="18" t="s">
        <v>3983</v>
      </c>
      <c r="AM454">
        <v>82</v>
      </c>
      <c r="AN454">
        <v>86</v>
      </c>
    </row>
    <row r="455" spans="1:40" x14ac:dyDescent="0.25">
      <c r="A455" s="35" t="s">
        <v>4345</v>
      </c>
      <c r="B455" s="35" t="s">
        <v>4439</v>
      </c>
      <c r="C455" s="35" t="s">
        <v>12</v>
      </c>
      <c r="D455" s="35">
        <v>159.99</v>
      </c>
      <c r="E455" s="35" t="s">
        <v>4440</v>
      </c>
      <c r="F455" s="35">
        <v>10</v>
      </c>
      <c r="G455" s="35" t="s">
        <v>3368</v>
      </c>
      <c r="H455" s="35">
        <v>160</v>
      </c>
      <c r="I455" s="35" t="s">
        <v>4441</v>
      </c>
      <c r="J455" s="36" t="s">
        <v>318</v>
      </c>
      <c r="K455" s="34" t="s">
        <v>7209</v>
      </c>
      <c r="L455" s="61">
        <f>Tabela33[[#This Row],[price]]*Tabela33[[#This Row],[sold]]</f>
        <v>25598.400000000001</v>
      </c>
      <c r="M455" s="62">
        <f>VLOOKUP(Tabela33[[#This Row],[brand]],Tabela5[#All],7,FALSE)</f>
        <v>77</v>
      </c>
      <c r="N455" s="62">
        <f>_xlfn.RANK.EQ(Tabela33[[#This Row],[sold]],$H$2:$H$1979)</f>
        <v>639</v>
      </c>
      <c r="O455" s="62">
        <f>_xlfn.RANK.EQ(L455,Tabela33[income])</f>
        <v>279</v>
      </c>
      <c r="AL455" s="18" t="s">
        <v>509</v>
      </c>
      <c r="AM455">
        <v>82</v>
      </c>
      <c r="AN455">
        <v>61</v>
      </c>
    </row>
    <row r="456" spans="1:40" x14ac:dyDescent="0.25">
      <c r="A456" s="35" t="s">
        <v>4345</v>
      </c>
      <c r="B456" s="35" t="s">
        <v>4346</v>
      </c>
      <c r="C456" s="35" t="s">
        <v>212</v>
      </c>
      <c r="D456" s="35">
        <v>161.99</v>
      </c>
      <c r="E456" s="35" t="s">
        <v>4347</v>
      </c>
      <c r="F456" s="35">
        <v>10</v>
      </c>
      <c r="G456" s="35" t="s">
        <v>4348</v>
      </c>
      <c r="H456" s="35">
        <v>129</v>
      </c>
      <c r="I456" s="35" t="s">
        <v>4349</v>
      </c>
      <c r="J456" s="36" t="s">
        <v>318</v>
      </c>
      <c r="K456" s="34" t="s">
        <v>7209</v>
      </c>
      <c r="L456" s="61">
        <f>Tabela33[[#This Row],[price]]*Tabela33[[#This Row],[sold]]</f>
        <v>20896.710000000003</v>
      </c>
      <c r="M456" s="62">
        <f>VLOOKUP(Tabela33[[#This Row],[brand]],Tabela5[#All],7,FALSE)</f>
        <v>77</v>
      </c>
      <c r="N456" s="62">
        <f>_xlfn.RANK.EQ(Tabela33[[#This Row],[sold]],$H$2:$H$1979)</f>
        <v>702</v>
      </c>
      <c r="O456" s="62">
        <f>_xlfn.RANK.EQ(L456,Tabela33[income])</f>
        <v>309</v>
      </c>
      <c r="AL456" s="18" t="s">
        <v>2684</v>
      </c>
      <c r="AM456">
        <v>82</v>
      </c>
      <c r="AN456">
        <v>20</v>
      </c>
    </row>
    <row r="457" spans="1:40" x14ac:dyDescent="0.25">
      <c r="A457" s="35" t="s">
        <v>5155</v>
      </c>
      <c r="B457" s="35" t="s">
        <v>5156</v>
      </c>
      <c r="C457" s="35" t="s">
        <v>385</v>
      </c>
      <c r="D457" s="35">
        <v>17.89</v>
      </c>
      <c r="E457" s="35" t="s">
        <v>629</v>
      </c>
      <c r="F457" s="35">
        <v>10</v>
      </c>
      <c r="G457" s="35" t="s">
        <v>5157</v>
      </c>
      <c r="H457" s="35">
        <v>2256</v>
      </c>
      <c r="I457" s="35" t="s">
        <v>5158</v>
      </c>
      <c r="J457" s="36" t="s">
        <v>271</v>
      </c>
      <c r="K457" s="34" t="s">
        <v>7209</v>
      </c>
      <c r="L457" s="61">
        <f>Tabela33[[#This Row],[price]]*Tabela33[[#This Row],[sold]]</f>
        <v>40359.840000000004</v>
      </c>
      <c r="M457" s="62">
        <f>VLOOKUP(Tabela33[[#This Row],[brand]],Tabela5[#All],7,FALSE)</f>
        <v>78</v>
      </c>
      <c r="N457" s="62">
        <f>_xlfn.RANK.EQ(Tabela33[[#This Row],[sold]],$H$2:$H$1979)</f>
        <v>128</v>
      </c>
      <c r="O457" s="62">
        <f>_xlfn.RANK.EQ(L457,Tabela33[income])</f>
        <v>202</v>
      </c>
      <c r="AL457" s="18" t="s">
        <v>5867</v>
      </c>
      <c r="AM457">
        <v>82</v>
      </c>
      <c r="AN457">
        <v>40</v>
      </c>
    </row>
    <row r="458" spans="1:40" x14ac:dyDescent="0.25">
      <c r="A458" s="27" t="s">
        <v>3606</v>
      </c>
      <c r="B458" s="27" t="s">
        <v>3607</v>
      </c>
      <c r="C458" s="27" t="s">
        <v>2012</v>
      </c>
      <c r="D458" s="27">
        <v>13.12</v>
      </c>
      <c r="E458" s="27" t="s">
        <v>3608</v>
      </c>
      <c r="F458" s="27">
        <v>10</v>
      </c>
      <c r="G458" s="27" t="s">
        <v>3609</v>
      </c>
      <c r="H458" s="27">
        <v>96</v>
      </c>
      <c r="I458" s="27" t="s">
        <v>3610</v>
      </c>
      <c r="J458" s="28" t="s">
        <v>3611</v>
      </c>
      <c r="K458" s="29" t="s">
        <v>7208</v>
      </c>
      <c r="L458" s="58">
        <f>Tabela33[[#This Row],[price]]*Tabela33[[#This Row],[sold]]</f>
        <v>1259.52</v>
      </c>
      <c r="M458" s="59">
        <f>VLOOKUP(Tabela33[[#This Row],[brand]],Tabela5[#All],7,FALSE)</f>
        <v>79</v>
      </c>
      <c r="N458" s="59">
        <f>_xlfn.RANK.EQ(Tabela33[[#This Row],[sold]],$H$2:$H$1979)</f>
        <v>799</v>
      </c>
      <c r="O458" s="59">
        <f>_xlfn.RANK.EQ(L458,Tabela33[income])</f>
        <v>1155</v>
      </c>
      <c r="AL458" s="18" t="s">
        <v>2664</v>
      </c>
      <c r="AM458">
        <v>82</v>
      </c>
      <c r="AN458">
        <v>235</v>
      </c>
    </row>
    <row r="459" spans="1:40" x14ac:dyDescent="0.25">
      <c r="A459" s="32" t="s">
        <v>5068</v>
      </c>
      <c r="B459" s="32" t="s">
        <v>5069</v>
      </c>
      <c r="C459" s="32" t="s">
        <v>510</v>
      </c>
      <c r="D459" s="32">
        <v>180</v>
      </c>
      <c r="E459" s="32" t="s">
        <v>5070</v>
      </c>
      <c r="F459" s="32"/>
      <c r="G459" s="32" t="s">
        <v>667</v>
      </c>
      <c r="H459" s="32">
        <v>9</v>
      </c>
      <c r="I459" s="32" t="s">
        <v>5071</v>
      </c>
      <c r="J459" s="33" t="s">
        <v>2417</v>
      </c>
      <c r="K459" s="34" t="s">
        <v>7209</v>
      </c>
      <c r="L459" s="61">
        <f>Tabela33[[#This Row],[price]]*Tabela33[[#This Row],[sold]]</f>
        <v>1620</v>
      </c>
      <c r="M459" s="62">
        <f>VLOOKUP(Tabela33[[#This Row],[brand]],Tabela5[#All],7,FALSE)</f>
        <v>80</v>
      </c>
      <c r="N459" s="62">
        <f>_xlfn.RANK.EQ(Tabela33[[#This Row],[sold]],$H$2:$H$1979)</f>
        <v>1606</v>
      </c>
      <c r="O459" s="62">
        <f>_xlfn.RANK.EQ(L459,Tabela33[income])</f>
        <v>1048</v>
      </c>
      <c r="AL459" s="18" t="s">
        <v>3425</v>
      </c>
      <c r="AM459">
        <v>82</v>
      </c>
      <c r="AN459">
        <v>1</v>
      </c>
    </row>
    <row r="460" spans="1:40" x14ac:dyDescent="0.25">
      <c r="A460" s="30" t="s">
        <v>1022</v>
      </c>
      <c r="B460" s="30" t="s">
        <v>1023</v>
      </c>
      <c r="C460" s="30" t="s">
        <v>12</v>
      </c>
      <c r="D460" s="30">
        <v>22.09</v>
      </c>
      <c r="E460" s="30" t="s">
        <v>1024</v>
      </c>
      <c r="F460" s="30">
        <v>10</v>
      </c>
      <c r="G460" s="30" t="s">
        <v>1025</v>
      </c>
      <c r="H460" s="30">
        <v>332</v>
      </c>
      <c r="I460" s="30" t="s">
        <v>1026</v>
      </c>
      <c r="J460" s="31" t="s">
        <v>177</v>
      </c>
      <c r="K460" s="29" t="s">
        <v>7208</v>
      </c>
      <c r="L460" s="58">
        <f>Tabela33[[#This Row],[price]]*Tabela33[[#This Row],[sold]]</f>
        <v>7333.88</v>
      </c>
      <c r="M460" s="59">
        <f>VLOOKUP(Tabela33[[#This Row],[brand]],Tabela5[#All],7,FALSE)</f>
        <v>81</v>
      </c>
      <c r="N460" s="59">
        <f>_xlfn.RANK.EQ(Tabela33[[#This Row],[sold]],$H$2:$H$1979)</f>
        <v>453</v>
      </c>
      <c r="O460" s="59">
        <f>_xlfn.RANK.EQ(L460,Tabela33[income])</f>
        <v>571</v>
      </c>
      <c r="AL460" s="18" t="s">
        <v>1279</v>
      </c>
      <c r="AM460">
        <v>82</v>
      </c>
      <c r="AN460">
        <v>33</v>
      </c>
    </row>
    <row r="461" spans="1:40" x14ac:dyDescent="0.25">
      <c r="A461" s="30" t="s">
        <v>1022</v>
      </c>
      <c r="B461" s="30" t="s">
        <v>3562</v>
      </c>
      <c r="C461" s="30" t="s">
        <v>12</v>
      </c>
      <c r="D461" s="30">
        <v>23.89</v>
      </c>
      <c r="E461" s="30" t="s">
        <v>3426</v>
      </c>
      <c r="F461" s="30">
        <v>7</v>
      </c>
      <c r="G461" s="30" t="s">
        <v>3362</v>
      </c>
      <c r="H461" s="30">
        <v>82</v>
      </c>
      <c r="I461" s="30" t="s">
        <v>3563</v>
      </c>
      <c r="J461" s="31" t="s">
        <v>70</v>
      </c>
      <c r="K461" s="29" t="s">
        <v>7208</v>
      </c>
      <c r="L461" s="58">
        <f>Tabela33[[#This Row],[price]]*Tabela33[[#This Row],[sold]]</f>
        <v>1958.98</v>
      </c>
      <c r="M461" s="59">
        <f>VLOOKUP(Tabela33[[#This Row],[brand]],Tabela5[#All],7,FALSE)</f>
        <v>81</v>
      </c>
      <c r="N461" s="59">
        <f>_xlfn.RANK.EQ(Tabela33[[#This Row],[sold]],$H$2:$H$1979)</f>
        <v>833</v>
      </c>
      <c r="O461" s="59">
        <f>_xlfn.RANK.EQ(L461,Tabela33[income])</f>
        <v>962</v>
      </c>
      <c r="AL461" s="18" t="s">
        <v>1446</v>
      </c>
      <c r="AM461">
        <v>82</v>
      </c>
      <c r="AN461">
        <v>57</v>
      </c>
    </row>
    <row r="462" spans="1:40" x14ac:dyDescent="0.25">
      <c r="A462" s="27" t="s">
        <v>1022</v>
      </c>
      <c r="B462" s="27" t="s">
        <v>2933</v>
      </c>
      <c r="C462" s="27" t="s">
        <v>2934</v>
      </c>
      <c r="D462" s="27">
        <v>66.69</v>
      </c>
      <c r="E462" s="27" t="s">
        <v>2935</v>
      </c>
      <c r="F462" s="27">
        <v>8</v>
      </c>
      <c r="G462" s="27" t="s">
        <v>2741</v>
      </c>
      <c r="H462" s="27">
        <v>6</v>
      </c>
      <c r="I462" s="27" t="s">
        <v>2936</v>
      </c>
      <c r="J462" s="28" t="s">
        <v>70</v>
      </c>
      <c r="K462" s="29" t="s">
        <v>7208</v>
      </c>
      <c r="L462" s="58">
        <f>Tabela33[[#This Row],[price]]*Tabela33[[#This Row],[sold]]</f>
        <v>400.14</v>
      </c>
      <c r="M462" s="59">
        <f>VLOOKUP(Tabela33[[#This Row],[brand]],Tabela5[#All],7,FALSE)</f>
        <v>81</v>
      </c>
      <c r="N462" s="59">
        <f>_xlfn.RANK.EQ(Tabela33[[#This Row],[sold]],$H$2:$H$1979)</f>
        <v>1713</v>
      </c>
      <c r="O462" s="59">
        <f>_xlfn.RANK.EQ(L462,Tabela33[income])</f>
        <v>1579</v>
      </c>
      <c r="AL462" s="18" t="s">
        <v>5957</v>
      </c>
      <c r="AM462">
        <v>83</v>
      </c>
      <c r="AN462">
        <v>14</v>
      </c>
    </row>
    <row r="463" spans="1:40" x14ac:dyDescent="0.25">
      <c r="A463" s="27" t="s">
        <v>508</v>
      </c>
      <c r="B463" s="27" t="s">
        <v>1446</v>
      </c>
      <c r="C463" s="27" t="s">
        <v>12</v>
      </c>
      <c r="D463" s="27">
        <v>13.95</v>
      </c>
      <c r="E463" s="27" t="s">
        <v>1447</v>
      </c>
      <c r="F463" s="27">
        <v>10</v>
      </c>
      <c r="G463" s="27" t="s">
        <v>1448</v>
      </c>
      <c r="H463" s="27">
        <v>57</v>
      </c>
      <c r="I463" s="27" t="s">
        <v>1449</v>
      </c>
      <c r="J463" s="28" t="s">
        <v>335</v>
      </c>
      <c r="K463" s="29" t="s">
        <v>7208</v>
      </c>
      <c r="L463" s="58">
        <f>Tabela33[[#This Row],[price]]*Tabela33[[#This Row],[sold]]</f>
        <v>795.15</v>
      </c>
      <c r="M463" s="59">
        <f>VLOOKUP(Tabela33[[#This Row],[brand]],Tabela5[#All],7,FALSE)</f>
        <v>82</v>
      </c>
      <c r="N463" s="59">
        <f>_xlfn.RANK.EQ(Tabela33[[#This Row],[sold]],$H$2:$H$1979)</f>
        <v>948</v>
      </c>
      <c r="O463" s="59">
        <f>_xlfn.RANK.EQ(L463,Tabela33[income])</f>
        <v>1327</v>
      </c>
      <c r="AL463" s="18" t="s">
        <v>3345</v>
      </c>
      <c r="AM463">
        <v>84</v>
      </c>
      <c r="AN463">
        <v>409</v>
      </c>
    </row>
    <row r="464" spans="1:40" x14ac:dyDescent="0.25">
      <c r="A464" s="35" t="s">
        <v>508</v>
      </c>
      <c r="B464" s="35" t="s">
        <v>5867</v>
      </c>
      <c r="C464" s="35" t="s">
        <v>12</v>
      </c>
      <c r="D464" s="35">
        <v>17.98</v>
      </c>
      <c r="E464" s="35" t="s">
        <v>5141</v>
      </c>
      <c r="F464" s="35">
        <v>10</v>
      </c>
      <c r="G464" s="35" t="s">
        <v>387</v>
      </c>
      <c r="H464" s="35">
        <v>40</v>
      </c>
      <c r="I464" s="35" t="s">
        <v>5868</v>
      </c>
      <c r="J464" s="36" t="s">
        <v>5143</v>
      </c>
      <c r="K464" s="34" t="s">
        <v>7209</v>
      </c>
      <c r="L464" s="61">
        <f>Tabela33[[#This Row],[price]]*Tabela33[[#This Row],[sold]]</f>
        <v>719.2</v>
      </c>
      <c r="M464" s="62">
        <f>VLOOKUP(Tabela33[[#This Row],[brand]],Tabela5[#All],7,FALSE)</f>
        <v>82</v>
      </c>
      <c r="N464" s="62">
        <f>_xlfn.RANK.EQ(Tabela33[[#This Row],[sold]],$H$2:$H$1979)</f>
        <v>1064</v>
      </c>
      <c r="O464" s="62">
        <f>_xlfn.RANK.EQ(L464,Tabela33[income])</f>
        <v>1359</v>
      </c>
      <c r="AL464" s="18" t="s">
        <v>2993</v>
      </c>
      <c r="AM464">
        <v>85</v>
      </c>
      <c r="AN464">
        <v>7</v>
      </c>
    </row>
    <row r="465" spans="1:40" x14ac:dyDescent="0.25">
      <c r="A465" s="30" t="s">
        <v>508</v>
      </c>
      <c r="B465" s="30" t="s">
        <v>1279</v>
      </c>
      <c r="C465" s="30" t="s">
        <v>1280</v>
      </c>
      <c r="D465" s="30">
        <v>20.79</v>
      </c>
      <c r="E465" s="30" t="s">
        <v>1281</v>
      </c>
      <c r="F465" s="30">
        <v>7</v>
      </c>
      <c r="G465" s="30" t="s">
        <v>1282</v>
      </c>
      <c r="H465" s="30">
        <v>33</v>
      </c>
      <c r="I465" s="30" t="s">
        <v>1283</v>
      </c>
      <c r="J465" s="31" t="s">
        <v>1284</v>
      </c>
      <c r="K465" s="29" t="s">
        <v>7208</v>
      </c>
      <c r="L465" s="58">
        <f>Tabela33[[#This Row],[price]]*Tabela33[[#This Row],[sold]]</f>
        <v>686.06999999999994</v>
      </c>
      <c r="M465" s="59">
        <f>VLOOKUP(Tabela33[[#This Row],[brand]],Tabela5[#All],7,FALSE)</f>
        <v>82</v>
      </c>
      <c r="N465" s="59">
        <f>_xlfn.RANK.EQ(Tabela33[[#This Row],[sold]],$H$2:$H$1979)</f>
        <v>1147</v>
      </c>
      <c r="O465" s="59">
        <f>_xlfn.RANK.EQ(L465,Tabela33[income])</f>
        <v>1376</v>
      </c>
      <c r="AL465" s="18" t="s">
        <v>2985</v>
      </c>
      <c r="AM465">
        <v>85</v>
      </c>
      <c r="AN465">
        <v>767</v>
      </c>
    </row>
    <row r="466" spans="1:40" x14ac:dyDescent="0.25">
      <c r="A466" s="27" t="s">
        <v>508</v>
      </c>
      <c r="B466" s="27" t="s">
        <v>509</v>
      </c>
      <c r="C466" s="27" t="s">
        <v>510</v>
      </c>
      <c r="D466" s="27">
        <v>21.27</v>
      </c>
      <c r="E466" s="27" t="s">
        <v>511</v>
      </c>
      <c r="F466" s="27">
        <v>2</v>
      </c>
      <c r="G466" s="27" t="s">
        <v>512</v>
      </c>
      <c r="H466" s="27">
        <v>61</v>
      </c>
      <c r="I466" s="27" t="s">
        <v>513</v>
      </c>
      <c r="J466" s="28" t="s">
        <v>514</v>
      </c>
      <c r="K466" s="29" t="s">
        <v>7208</v>
      </c>
      <c r="L466" s="58">
        <f>Tabela33[[#This Row],[price]]*Tabela33[[#This Row],[sold]]</f>
        <v>1297.47</v>
      </c>
      <c r="M466" s="59">
        <f>VLOOKUP(Tabela33[[#This Row],[brand]],Tabela5[#All],7,FALSE)</f>
        <v>82</v>
      </c>
      <c r="N466" s="59">
        <f>_xlfn.RANK.EQ(Tabela33[[#This Row],[sold]],$H$2:$H$1979)</f>
        <v>927</v>
      </c>
      <c r="O466" s="59">
        <f>_xlfn.RANK.EQ(L466,Tabela33[income])</f>
        <v>1137</v>
      </c>
      <c r="AL466" s="18" t="s">
        <v>5573</v>
      </c>
      <c r="AM466">
        <v>85</v>
      </c>
      <c r="AN466">
        <v>283</v>
      </c>
    </row>
    <row r="467" spans="1:40" x14ac:dyDescent="0.25">
      <c r="A467" s="35" t="s">
        <v>508</v>
      </c>
      <c r="B467" s="35" t="s">
        <v>3983</v>
      </c>
      <c r="C467" s="35" t="s">
        <v>55</v>
      </c>
      <c r="D467" s="35">
        <v>21.99</v>
      </c>
      <c r="E467" s="35" t="s">
        <v>1626</v>
      </c>
      <c r="F467" s="35">
        <v>4</v>
      </c>
      <c r="G467" s="35" t="s">
        <v>3984</v>
      </c>
      <c r="H467" s="35">
        <v>86</v>
      </c>
      <c r="I467" s="35" t="s">
        <v>3985</v>
      </c>
      <c r="J467" s="36" t="s">
        <v>318</v>
      </c>
      <c r="K467" s="34" t="s">
        <v>7209</v>
      </c>
      <c r="L467" s="61">
        <f>Tabela33[[#This Row],[price]]*Tabela33[[#This Row],[sold]]</f>
        <v>1891.1399999999999</v>
      </c>
      <c r="M467" s="62">
        <f>VLOOKUP(Tabela33[[#This Row],[brand]],Tabela5[#All],7,FALSE)</f>
        <v>82</v>
      </c>
      <c r="N467" s="62">
        <f>_xlfn.RANK.EQ(Tabela33[[#This Row],[sold]],$H$2:$H$1979)</f>
        <v>821</v>
      </c>
      <c r="O467" s="62">
        <f>_xlfn.RANK.EQ(L467,Tabela33[income])</f>
        <v>975</v>
      </c>
      <c r="AL467" s="18" t="s">
        <v>5346</v>
      </c>
      <c r="AM467">
        <v>85</v>
      </c>
      <c r="AN467">
        <v>9</v>
      </c>
    </row>
    <row r="468" spans="1:40" x14ac:dyDescent="0.25">
      <c r="A468" s="27" t="s">
        <v>508</v>
      </c>
      <c r="B468" s="27" t="s">
        <v>2106</v>
      </c>
      <c r="C468" s="27" t="s">
        <v>1280</v>
      </c>
      <c r="D468" s="27">
        <v>23</v>
      </c>
      <c r="E468" s="27" t="s">
        <v>2107</v>
      </c>
      <c r="F468" s="27"/>
      <c r="G468" s="27" t="s">
        <v>2108</v>
      </c>
      <c r="H468" s="27">
        <v>102</v>
      </c>
      <c r="I468" s="27" t="s">
        <v>2109</v>
      </c>
      <c r="J468" s="28" t="s">
        <v>96</v>
      </c>
      <c r="K468" s="29" t="s">
        <v>7208</v>
      </c>
      <c r="L468" s="58">
        <f>Tabela33[[#This Row],[price]]*Tabela33[[#This Row],[sold]]</f>
        <v>2346</v>
      </c>
      <c r="M468" s="59">
        <f>VLOOKUP(Tabela33[[#This Row],[brand]],Tabela5[#All],7,FALSE)</f>
        <v>82</v>
      </c>
      <c r="N468" s="59">
        <f>_xlfn.RANK.EQ(Tabela33[[#This Row],[sold]],$H$2:$H$1979)</f>
        <v>785</v>
      </c>
      <c r="O468" s="59">
        <f>_xlfn.RANK.EQ(L468,Tabela33[income])</f>
        <v>908</v>
      </c>
      <c r="AL468" s="18" t="s">
        <v>2194</v>
      </c>
      <c r="AM468">
        <v>85</v>
      </c>
      <c r="AN468">
        <v>254</v>
      </c>
    </row>
    <row r="469" spans="1:40" x14ac:dyDescent="0.25">
      <c r="A469" s="30" t="s">
        <v>508</v>
      </c>
      <c r="B469" s="30" t="s">
        <v>3425</v>
      </c>
      <c r="C469" s="30" t="s">
        <v>510</v>
      </c>
      <c r="D469" s="30">
        <v>23.89</v>
      </c>
      <c r="E469" s="30" t="s">
        <v>3426</v>
      </c>
      <c r="F469" s="30">
        <v>10</v>
      </c>
      <c r="G469" s="30" t="s">
        <v>133</v>
      </c>
      <c r="H469" s="30">
        <v>1</v>
      </c>
      <c r="I469" s="30" t="s">
        <v>3427</v>
      </c>
      <c r="J469" s="31" t="s">
        <v>230</v>
      </c>
      <c r="K469" s="29" t="s">
        <v>7208</v>
      </c>
      <c r="L469" s="58">
        <f>Tabela33[[#This Row],[price]]*Tabela33[[#This Row],[sold]]</f>
        <v>23.89</v>
      </c>
      <c r="M469" s="59">
        <f>VLOOKUP(Tabela33[[#This Row],[brand]],Tabela5[#All],7,FALSE)</f>
        <v>82</v>
      </c>
      <c r="N469" s="59">
        <f>_xlfn.RANK.EQ(Tabela33[[#This Row],[sold]],$H$2:$H$1979)</f>
        <v>1926</v>
      </c>
      <c r="O469" s="59">
        <f>_xlfn.RANK.EQ(L469,Tabela33[income])</f>
        <v>1967</v>
      </c>
      <c r="AL469" s="18" t="s">
        <v>952</v>
      </c>
      <c r="AM469">
        <v>85</v>
      </c>
      <c r="AN469">
        <v>3080</v>
      </c>
    </row>
    <row r="470" spans="1:40" x14ac:dyDescent="0.25">
      <c r="A470" s="27" t="s">
        <v>508</v>
      </c>
      <c r="B470" s="27" t="s">
        <v>2684</v>
      </c>
      <c r="C470" s="27" t="s">
        <v>12</v>
      </c>
      <c r="D470" s="27">
        <v>24.02</v>
      </c>
      <c r="E470" s="27" t="s">
        <v>2685</v>
      </c>
      <c r="F470" s="27">
        <v>10</v>
      </c>
      <c r="G470" s="27" t="s">
        <v>2686</v>
      </c>
      <c r="H470" s="27">
        <v>20</v>
      </c>
      <c r="I470" s="27" t="s">
        <v>2687</v>
      </c>
      <c r="J470" s="28" t="s">
        <v>2688</v>
      </c>
      <c r="K470" s="29" t="s">
        <v>7208</v>
      </c>
      <c r="L470" s="58">
        <f>Tabela33[[#This Row],[price]]*Tabela33[[#This Row],[sold]]</f>
        <v>480.4</v>
      </c>
      <c r="M470" s="59">
        <f>VLOOKUP(Tabela33[[#This Row],[brand]],Tabela5[#All],7,FALSE)</f>
        <v>82</v>
      </c>
      <c r="N470" s="59">
        <f>_xlfn.RANK.EQ(Tabela33[[#This Row],[sold]],$H$2:$H$1979)</f>
        <v>1337</v>
      </c>
      <c r="O470" s="59">
        <f>_xlfn.RANK.EQ(L470,Tabela33[income])</f>
        <v>1514</v>
      </c>
      <c r="AL470" s="18" t="s">
        <v>5000</v>
      </c>
      <c r="AM470">
        <v>85</v>
      </c>
      <c r="AN470">
        <v>7592</v>
      </c>
    </row>
    <row r="471" spans="1:40" x14ac:dyDescent="0.25">
      <c r="A471" s="27" t="s">
        <v>508</v>
      </c>
      <c r="B471" s="27" t="s">
        <v>2664</v>
      </c>
      <c r="C471" s="27" t="s">
        <v>510</v>
      </c>
      <c r="D471" s="27">
        <v>26.12</v>
      </c>
      <c r="E471" s="27" t="s">
        <v>2665</v>
      </c>
      <c r="F471" s="27">
        <v>10</v>
      </c>
      <c r="G471" s="27" t="s">
        <v>2666</v>
      </c>
      <c r="H471" s="27">
        <v>235</v>
      </c>
      <c r="I471" s="27" t="s">
        <v>2667</v>
      </c>
      <c r="J471" s="28" t="s">
        <v>96</v>
      </c>
      <c r="K471" s="29" t="s">
        <v>7208</v>
      </c>
      <c r="L471" s="58">
        <f>Tabela33[[#This Row],[price]]*Tabela33[[#This Row],[sold]]</f>
        <v>6138.2</v>
      </c>
      <c r="M471" s="59">
        <f>VLOOKUP(Tabela33[[#This Row],[brand]],Tabela5[#All],7,FALSE)</f>
        <v>82</v>
      </c>
      <c r="N471" s="59">
        <f>_xlfn.RANK.EQ(Tabela33[[#This Row],[sold]],$H$2:$H$1979)</f>
        <v>545</v>
      </c>
      <c r="O471" s="59">
        <f>_xlfn.RANK.EQ(L471,Tabela33[income])</f>
        <v>629</v>
      </c>
      <c r="AL471" s="18" t="s">
        <v>1056</v>
      </c>
      <c r="AM471">
        <v>85</v>
      </c>
      <c r="AN471">
        <v>15</v>
      </c>
    </row>
    <row r="472" spans="1:40" x14ac:dyDescent="0.25">
      <c r="A472" s="30" t="s">
        <v>508</v>
      </c>
      <c r="B472" s="30" t="s">
        <v>1599</v>
      </c>
      <c r="C472" s="30" t="s">
        <v>12</v>
      </c>
      <c r="D472" s="30">
        <v>32.130000000000003</v>
      </c>
      <c r="E472" s="30" t="s">
        <v>1600</v>
      </c>
      <c r="F472" s="30"/>
      <c r="G472" s="30" t="s">
        <v>1601</v>
      </c>
      <c r="H472" s="30">
        <v>3215</v>
      </c>
      <c r="I472" s="30" t="s">
        <v>1602</v>
      </c>
      <c r="J472" s="31" t="s">
        <v>177</v>
      </c>
      <c r="K472" s="29" t="s">
        <v>7208</v>
      </c>
      <c r="L472" s="58">
        <f>Tabela33[[#This Row],[price]]*Tabela33[[#This Row],[sold]]</f>
        <v>103297.95000000001</v>
      </c>
      <c r="M472" s="59">
        <f>VLOOKUP(Tabela33[[#This Row],[brand]],Tabela5[#All],7,FALSE)</f>
        <v>82</v>
      </c>
      <c r="N472" s="59">
        <f>_xlfn.RANK.EQ(Tabela33[[#This Row],[sold]],$H$2:$H$1979)</f>
        <v>90</v>
      </c>
      <c r="O472" s="59">
        <f>_xlfn.RANK.EQ(L472,Tabela33[income])</f>
        <v>95</v>
      </c>
      <c r="AL472" s="18" t="s">
        <v>2462</v>
      </c>
      <c r="AM472">
        <v>85</v>
      </c>
      <c r="AN472">
        <v>24</v>
      </c>
    </row>
    <row r="473" spans="1:40" x14ac:dyDescent="0.25">
      <c r="A473" s="27" t="s">
        <v>508</v>
      </c>
      <c r="B473" s="27" t="s">
        <v>866</v>
      </c>
      <c r="C473" s="27" t="s">
        <v>510</v>
      </c>
      <c r="D473" s="27">
        <v>33</v>
      </c>
      <c r="E473" s="27" t="s">
        <v>867</v>
      </c>
      <c r="F473" s="27">
        <v>10</v>
      </c>
      <c r="G473" s="27" t="s">
        <v>868</v>
      </c>
      <c r="H473" s="27">
        <v>232</v>
      </c>
      <c r="I473" s="27" t="s">
        <v>869</v>
      </c>
      <c r="J473" s="28" t="s">
        <v>524</v>
      </c>
      <c r="K473" s="29" t="s">
        <v>7208</v>
      </c>
      <c r="L473" s="58">
        <f>Tabela33[[#This Row],[price]]*Tabela33[[#This Row],[sold]]</f>
        <v>7656</v>
      </c>
      <c r="M473" s="59">
        <f>VLOOKUP(Tabela33[[#This Row],[brand]],Tabela5[#All],7,FALSE)</f>
        <v>82</v>
      </c>
      <c r="N473" s="59">
        <f>_xlfn.RANK.EQ(Tabela33[[#This Row],[sold]],$H$2:$H$1979)</f>
        <v>551</v>
      </c>
      <c r="O473" s="59">
        <f>_xlfn.RANK.EQ(L473,Tabela33[income])</f>
        <v>556</v>
      </c>
      <c r="AL473" s="18" t="s">
        <v>700</v>
      </c>
      <c r="AM473">
        <v>85</v>
      </c>
      <c r="AN473">
        <v>2515</v>
      </c>
    </row>
    <row r="474" spans="1:40" x14ac:dyDescent="0.25">
      <c r="A474" s="27" t="s">
        <v>508</v>
      </c>
      <c r="B474" s="27" t="s">
        <v>3694</v>
      </c>
      <c r="C474" s="27" t="s">
        <v>510</v>
      </c>
      <c r="D474" s="27">
        <v>34.17</v>
      </c>
      <c r="E474" s="27" t="s">
        <v>3695</v>
      </c>
      <c r="F474" s="27"/>
      <c r="G474" s="27" t="s">
        <v>3696</v>
      </c>
      <c r="H474" s="27">
        <v>349</v>
      </c>
      <c r="I474" s="27" t="s">
        <v>3697</v>
      </c>
      <c r="J474" s="28" t="s">
        <v>96</v>
      </c>
      <c r="K474" s="29" t="s">
        <v>7208</v>
      </c>
      <c r="L474" s="58">
        <f>Tabela33[[#This Row],[price]]*Tabela33[[#This Row],[sold]]</f>
        <v>11925.33</v>
      </c>
      <c r="M474" s="59">
        <f>VLOOKUP(Tabela33[[#This Row],[brand]],Tabela5[#All],7,FALSE)</f>
        <v>82</v>
      </c>
      <c r="N474" s="59">
        <f>_xlfn.RANK.EQ(Tabela33[[#This Row],[sold]],$H$2:$H$1979)</f>
        <v>440</v>
      </c>
      <c r="O474" s="59">
        <f>_xlfn.RANK.EQ(L474,Tabela33[income])</f>
        <v>438</v>
      </c>
      <c r="AL474" s="18" t="s">
        <v>1260</v>
      </c>
      <c r="AM474">
        <v>85</v>
      </c>
      <c r="AN474">
        <v>152</v>
      </c>
    </row>
    <row r="475" spans="1:40" x14ac:dyDescent="0.25">
      <c r="A475" s="30" t="s">
        <v>508</v>
      </c>
      <c r="B475" s="30" t="s">
        <v>2258</v>
      </c>
      <c r="C475" s="30" t="s">
        <v>12</v>
      </c>
      <c r="D475" s="30">
        <v>42</v>
      </c>
      <c r="E475" s="30" t="s">
        <v>696</v>
      </c>
      <c r="F475" s="30"/>
      <c r="G475" s="30" t="s">
        <v>2112</v>
      </c>
      <c r="H475" s="30">
        <v>11</v>
      </c>
      <c r="I475" s="30" t="s">
        <v>2259</v>
      </c>
      <c r="J475" s="31" t="s">
        <v>1653</v>
      </c>
      <c r="K475" s="29" t="s">
        <v>7208</v>
      </c>
      <c r="L475" s="58">
        <f>Tabela33[[#This Row],[price]]*Tabela33[[#This Row],[sold]]</f>
        <v>462</v>
      </c>
      <c r="M475" s="59">
        <f>VLOOKUP(Tabela33[[#This Row],[brand]],Tabela5[#All],7,FALSE)</f>
        <v>82</v>
      </c>
      <c r="N475" s="59">
        <f>_xlfn.RANK.EQ(Tabela33[[#This Row],[sold]],$H$2:$H$1979)</f>
        <v>1550</v>
      </c>
      <c r="O475" s="59">
        <f>_xlfn.RANK.EQ(L475,Tabela33[income])</f>
        <v>1529</v>
      </c>
      <c r="AL475" s="18" t="s">
        <v>5627</v>
      </c>
      <c r="AM475">
        <v>85</v>
      </c>
      <c r="AN475">
        <v>286</v>
      </c>
    </row>
    <row r="476" spans="1:40" x14ac:dyDescent="0.25">
      <c r="A476" s="32" t="s">
        <v>5956</v>
      </c>
      <c r="B476" s="32" t="s">
        <v>5957</v>
      </c>
      <c r="C476" s="32" t="s">
        <v>12</v>
      </c>
      <c r="D476" s="32">
        <v>13</v>
      </c>
      <c r="E476" s="32" t="s">
        <v>99</v>
      </c>
      <c r="F476" s="32">
        <v>3</v>
      </c>
      <c r="G476" s="32" t="s">
        <v>1938</v>
      </c>
      <c r="H476" s="32">
        <v>14</v>
      </c>
      <c r="I476" s="32" t="s">
        <v>5958</v>
      </c>
      <c r="J476" s="33" t="s">
        <v>2404</v>
      </c>
      <c r="K476" s="34" t="s">
        <v>7209</v>
      </c>
      <c r="L476" s="61">
        <f>Tabela33[[#This Row],[price]]*Tabela33[[#This Row],[sold]]</f>
        <v>182</v>
      </c>
      <c r="M476" s="62">
        <f>VLOOKUP(Tabela33[[#This Row],[brand]],Tabela5[#All],7,FALSE)</f>
        <v>83</v>
      </c>
      <c r="N476" s="62">
        <f>_xlfn.RANK.EQ(Tabela33[[#This Row],[sold]],$H$2:$H$1979)</f>
        <v>1468</v>
      </c>
      <c r="O476" s="62">
        <f>_xlfn.RANK.EQ(L476,Tabela33[income])</f>
        <v>1772</v>
      </c>
      <c r="AL476" s="18" t="s">
        <v>2051</v>
      </c>
      <c r="AM476">
        <v>85</v>
      </c>
      <c r="AN476">
        <v>70</v>
      </c>
    </row>
    <row r="477" spans="1:40" x14ac:dyDescent="0.25">
      <c r="A477" s="27" t="s">
        <v>3344</v>
      </c>
      <c r="B477" s="27" t="s">
        <v>3345</v>
      </c>
      <c r="C477" s="27" t="s">
        <v>510</v>
      </c>
      <c r="D477" s="27">
        <v>8.34</v>
      </c>
      <c r="E477" s="27" t="s">
        <v>3346</v>
      </c>
      <c r="F477" s="27">
        <v>10</v>
      </c>
      <c r="G477" s="27" t="s">
        <v>3347</v>
      </c>
      <c r="H477" s="27">
        <v>409</v>
      </c>
      <c r="I477" s="27" t="s">
        <v>3348</v>
      </c>
      <c r="J477" s="28" t="s">
        <v>3349</v>
      </c>
      <c r="K477" s="29" t="s">
        <v>7208</v>
      </c>
      <c r="L477" s="58">
        <f>Tabela33[[#This Row],[price]]*Tabela33[[#This Row],[sold]]</f>
        <v>3411.06</v>
      </c>
      <c r="M477" s="59">
        <f>VLOOKUP(Tabela33[[#This Row],[brand]],Tabela5[#All],7,FALSE)</f>
        <v>84</v>
      </c>
      <c r="N477" s="59">
        <f>_xlfn.RANK.EQ(Tabela33[[#This Row],[sold]],$H$2:$H$1979)</f>
        <v>407</v>
      </c>
      <c r="O477" s="59">
        <f>_xlfn.RANK.EQ(L477,Tabela33[income])</f>
        <v>790</v>
      </c>
      <c r="AL477" s="18" t="s">
        <v>92</v>
      </c>
      <c r="AM477">
        <v>85</v>
      </c>
      <c r="AN477">
        <v>505</v>
      </c>
    </row>
    <row r="478" spans="1:40" x14ac:dyDescent="0.25">
      <c r="A478" s="30" t="s">
        <v>91</v>
      </c>
      <c r="B478" s="30" t="s">
        <v>2462</v>
      </c>
      <c r="C478" s="30" t="s">
        <v>12</v>
      </c>
      <c r="D478" s="30">
        <v>13.95</v>
      </c>
      <c r="E478" s="30" t="s">
        <v>2463</v>
      </c>
      <c r="F478" s="30">
        <v>10</v>
      </c>
      <c r="G478" s="30" t="s">
        <v>2362</v>
      </c>
      <c r="H478" s="30">
        <v>24</v>
      </c>
      <c r="I478" s="30" t="s">
        <v>2464</v>
      </c>
      <c r="J478" s="31" t="s">
        <v>1059</v>
      </c>
      <c r="K478" s="29" t="s">
        <v>7208</v>
      </c>
      <c r="L478" s="58">
        <f>Tabela33[[#This Row],[price]]*Tabela33[[#This Row],[sold]]</f>
        <v>334.79999999999995</v>
      </c>
      <c r="M478" s="59">
        <f>VLOOKUP(Tabela33[[#This Row],[brand]],Tabela5[#All],7,FALSE)</f>
        <v>85</v>
      </c>
      <c r="N478" s="59">
        <f>_xlfn.RANK.EQ(Tabela33[[#This Row],[sold]],$H$2:$H$1979)</f>
        <v>1266</v>
      </c>
      <c r="O478" s="59">
        <f>_xlfn.RANK.EQ(L478,Tabela33[income])</f>
        <v>1626</v>
      </c>
      <c r="AL478" s="18" t="s">
        <v>2958</v>
      </c>
      <c r="AM478">
        <v>85</v>
      </c>
      <c r="AN478">
        <v>116</v>
      </c>
    </row>
    <row r="479" spans="1:40" x14ac:dyDescent="0.25">
      <c r="A479" s="30" t="s">
        <v>91</v>
      </c>
      <c r="B479" s="30" t="s">
        <v>1056</v>
      </c>
      <c r="C479" s="30" t="s">
        <v>12</v>
      </c>
      <c r="D479" s="30">
        <v>16.95</v>
      </c>
      <c r="E479" s="30" t="s">
        <v>1057</v>
      </c>
      <c r="F479" s="30">
        <v>10</v>
      </c>
      <c r="G479" s="30" t="s">
        <v>774</v>
      </c>
      <c r="H479" s="30">
        <v>15</v>
      </c>
      <c r="I479" s="30" t="s">
        <v>1058</v>
      </c>
      <c r="J479" s="31" t="s">
        <v>1059</v>
      </c>
      <c r="K479" s="29" t="s">
        <v>7208</v>
      </c>
      <c r="L479" s="58">
        <f>Tabela33[[#This Row],[price]]*Tabela33[[#This Row],[sold]]</f>
        <v>254.25</v>
      </c>
      <c r="M479" s="59">
        <f>VLOOKUP(Tabela33[[#This Row],[brand]],Tabela5[#All],7,FALSE)</f>
        <v>85</v>
      </c>
      <c r="N479" s="59">
        <f>_xlfn.RANK.EQ(Tabela33[[#This Row],[sold]],$H$2:$H$1979)</f>
        <v>1444</v>
      </c>
      <c r="O479" s="59">
        <f>_xlfn.RANK.EQ(L479,Tabela33[income])</f>
        <v>1701</v>
      </c>
      <c r="AL479" s="18" t="s">
        <v>1473</v>
      </c>
      <c r="AM479">
        <v>85</v>
      </c>
      <c r="AN479">
        <v>298</v>
      </c>
    </row>
    <row r="480" spans="1:40" x14ac:dyDescent="0.25">
      <c r="A480" s="30" t="s">
        <v>91</v>
      </c>
      <c r="B480" s="30" t="s">
        <v>2051</v>
      </c>
      <c r="C480" s="30" t="s">
        <v>12</v>
      </c>
      <c r="D480" s="30">
        <v>26</v>
      </c>
      <c r="E480" s="30" t="s">
        <v>2052</v>
      </c>
      <c r="F480" s="30"/>
      <c r="G480" s="30" t="s">
        <v>2053</v>
      </c>
      <c r="H480" s="30">
        <v>2</v>
      </c>
      <c r="I480" s="30" t="s">
        <v>2054</v>
      </c>
      <c r="J480" s="31" t="s">
        <v>458</v>
      </c>
      <c r="K480" s="29" t="s">
        <v>7208</v>
      </c>
      <c r="L480" s="58">
        <f>Tabela33[[#This Row],[price]]*Tabela33[[#This Row],[sold]]</f>
        <v>52</v>
      </c>
      <c r="M480" s="59">
        <f>VLOOKUP(Tabela33[[#This Row],[brand]],Tabela5[#All],7,FALSE)</f>
        <v>85</v>
      </c>
      <c r="N480" s="59">
        <f>_xlfn.RANK.EQ(Tabela33[[#This Row],[sold]],$H$2:$H$1979)</f>
        <v>1890</v>
      </c>
      <c r="O480" s="59">
        <f>_xlfn.RANK.EQ(L480,Tabela33[income])</f>
        <v>1938</v>
      </c>
      <c r="AL480" s="18" t="s">
        <v>843</v>
      </c>
      <c r="AM480">
        <v>85</v>
      </c>
      <c r="AN480">
        <v>796</v>
      </c>
    </row>
    <row r="481" spans="1:40" x14ac:dyDescent="0.25">
      <c r="A481" s="27" t="s">
        <v>91</v>
      </c>
      <c r="B481" s="27" t="s">
        <v>1260</v>
      </c>
      <c r="C481" s="27" t="s">
        <v>12</v>
      </c>
      <c r="D481" s="27">
        <v>28.99</v>
      </c>
      <c r="E481" s="27" t="s">
        <v>893</v>
      </c>
      <c r="F481" s="27">
        <v>8</v>
      </c>
      <c r="G481" s="27" t="s">
        <v>1261</v>
      </c>
      <c r="H481" s="27">
        <v>152</v>
      </c>
      <c r="I481" s="27" t="s">
        <v>1262</v>
      </c>
      <c r="J481" s="28" t="s">
        <v>571</v>
      </c>
      <c r="K481" s="29" t="s">
        <v>7208</v>
      </c>
      <c r="L481" s="58">
        <f>Tabela33[[#This Row],[price]]*Tabela33[[#This Row],[sold]]</f>
        <v>4406.4799999999996</v>
      </c>
      <c r="M481" s="59">
        <f>VLOOKUP(Tabela33[[#This Row],[brand]],Tabela5[#All],7,FALSE)</f>
        <v>85</v>
      </c>
      <c r="N481" s="59">
        <f>_xlfn.RANK.EQ(Tabela33[[#This Row],[sold]],$H$2:$H$1979)</f>
        <v>651</v>
      </c>
      <c r="O481" s="59">
        <f>_xlfn.RANK.EQ(L481,Tabela33[income])</f>
        <v>712</v>
      </c>
      <c r="AL481" s="18" t="s">
        <v>296</v>
      </c>
      <c r="AM481">
        <v>85</v>
      </c>
      <c r="AN481">
        <v>287</v>
      </c>
    </row>
    <row r="482" spans="1:40" x14ac:dyDescent="0.25">
      <c r="A482" s="27" t="s">
        <v>91</v>
      </c>
      <c r="B482" s="27" t="s">
        <v>92</v>
      </c>
      <c r="C482" s="27" t="s">
        <v>12</v>
      </c>
      <c r="D482" s="27">
        <v>29.2</v>
      </c>
      <c r="E482" s="27" t="s">
        <v>93</v>
      </c>
      <c r="F482" s="27">
        <v>10</v>
      </c>
      <c r="G482" s="27" t="s">
        <v>94</v>
      </c>
      <c r="H482" s="27">
        <v>505</v>
      </c>
      <c r="I482" s="27" t="s">
        <v>95</v>
      </c>
      <c r="J482" s="28" t="s">
        <v>96</v>
      </c>
      <c r="K482" s="29" t="s">
        <v>7208</v>
      </c>
      <c r="L482" s="58">
        <f>Tabela33[[#This Row],[price]]*Tabela33[[#This Row],[sold]]</f>
        <v>14746</v>
      </c>
      <c r="M482" s="59">
        <f>VLOOKUP(Tabela33[[#This Row],[brand]],Tabela5[#All],7,FALSE)</f>
        <v>85</v>
      </c>
      <c r="N482" s="59">
        <f>_xlfn.RANK.EQ(Tabela33[[#This Row],[sold]],$H$2:$H$1979)</f>
        <v>352</v>
      </c>
      <c r="O482" s="59">
        <f>_xlfn.RANK.EQ(L482,Tabela33[income])</f>
        <v>386</v>
      </c>
      <c r="AL482" s="18" t="s">
        <v>4266</v>
      </c>
      <c r="AM482">
        <v>86</v>
      </c>
      <c r="AN482">
        <v>42</v>
      </c>
    </row>
    <row r="483" spans="1:40" x14ac:dyDescent="0.25">
      <c r="A483" s="35" t="s">
        <v>91</v>
      </c>
      <c r="B483" s="35" t="s">
        <v>5627</v>
      </c>
      <c r="C483" s="35" t="s">
        <v>55</v>
      </c>
      <c r="D483" s="35">
        <v>29.99</v>
      </c>
      <c r="E483" s="35" t="s">
        <v>37</v>
      </c>
      <c r="F483" s="35">
        <v>10</v>
      </c>
      <c r="G483" s="35" t="s">
        <v>5367</v>
      </c>
      <c r="H483" s="35">
        <v>286</v>
      </c>
      <c r="I483" s="35" t="s">
        <v>5628</v>
      </c>
      <c r="J483" s="36" t="s">
        <v>96</v>
      </c>
      <c r="K483" s="34" t="s">
        <v>7209</v>
      </c>
      <c r="L483" s="61">
        <f>Tabela33[[#This Row],[price]]*Tabela33[[#This Row],[sold]]</f>
        <v>8577.14</v>
      </c>
      <c r="M483" s="62">
        <f>VLOOKUP(Tabela33[[#This Row],[brand]],Tabela5[#All],7,FALSE)</f>
        <v>85</v>
      </c>
      <c r="N483" s="62">
        <f>_xlfn.RANK.EQ(Tabela33[[#This Row],[sold]],$H$2:$H$1979)</f>
        <v>489</v>
      </c>
      <c r="O483" s="62">
        <f>_xlfn.RANK.EQ(L483,Tabela33[income])</f>
        <v>530</v>
      </c>
      <c r="AL483" s="18" t="s">
        <v>6319</v>
      </c>
      <c r="AM483">
        <v>86</v>
      </c>
      <c r="AN483">
        <v>410</v>
      </c>
    </row>
    <row r="484" spans="1:40" x14ac:dyDescent="0.25">
      <c r="A484" s="30" t="s">
        <v>91</v>
      </c>
      <c r="B484" s="30" t="s">
        <v>2051</v>
      </c>
      <c r="C484" s="30" t="s">
        <v>12</v>
      </c>
      <c r="D484" s="30">
        <v>30.99</v>
      </c>
      <c r="E484" s="30" t="s">
        <v>445</v>
      </c>
      <c r="F484" s="30">
        <v>5</v>
      </c>
      <c r="G484" s="30" t="s">
        <v>3742</v>
      </c>
      <c r="H484" s="30">
        <v>68</v>
      </c>
      <c r="I484" s="30" t="s">
        <v>3743</v>
      </c>
      <c r="J484" s="31" t="s">
        <v>225</v>
      </c>
      <c r="K484" s="29" t="s">
        <v>7208</v>
      </c>
      <c r="L484" s="58">
        <f>Tabela33[[#This Row],[price]]*Tabela33[[#This Row],[sold]]</f>
        <v>2107.3199999999997</v>
      </c>
      <c r="M484" s="59">
        <f>VLOOKUP(Tabela33[[#This Row],[brand]],Tabela5[#All],7,FALSE)</f>
        <v>85</v>
      </c>
      <c r="N484" s="59">
        <f>_xlfn.RANK.EQ(Tabela33[[#This Row],[sold]],$H$2:$H$1979)</f>
        <v>892</v>
      </c>
      <c r="O484" s="59">
        <f>_xlfn.RANK.EQ(L484,Tabela33[income])</f>
        <v>940</v>
      </c>
      <c r="AL484" s="18" t="s">
        <v>5041</v>
      </c>
      <c r="AM484">
        <v>86</v>
      </c>
      <c r="AN484">
        <v>294</v>
      </c>
    </row>
    <row r="485" spans="1:40" x14ac:dyDescent="0.25">
      <c r="A485" s="30" t="s">
        <v>91</v>
      </c>
      <c r="B485" s="30" t="s">
        <v>296</v>
      </c>
      <c r="C485" s="30" t="s">
        <v>12</v>
      </c>
      <c r="D485" s="30">
        <v>31.5</v>
      </c>
      <c r="E485" s="30" t="s">
        <v>297</v>
      </c>
      <c r="F485" s="30">
        <v>10</v>
      </c>
      <c r="G485" s="30" t="s">
        <v>298</v>
      </c>
      <c r="H485" s="30">
        <v>287</v>
      </c>
      <c r="I485" s="30" t="s">
        <v>299</v>
      </c>
      <c r="J485" s="31" t="s">
        <v>96</v>
      </c>
      <c r="K485" s="29" t="s">
        <v>7208</v>
      </c>
      <c r="L485" s="58">
        <f>Tabela33[[#This Row],[price]]*Tabela33[[#This Row],[sold]]</f>
        <v>9040.5</v>
      </c>
      <c r="M485" s="59">
        <f>VLOOKUP(Tabela33[[#This Row],[brand]],Tabela5[#All],7,FALSE)</f>
        <v>85</v>
      </c>
      <c r="N485" s="59">
        <f>_xlfn.RANK.EQ(Tabela33[[#This Row],[sold]],$H$2:$H$1979)</f>
        <v>485</v>
      </c>
      <c r="O485" s="59">
        <f>_xlfn.RANK.EQ(L485,Tabela33[income])</f>
        <v>518</v>
      </c>
      <c r="AL485" s="18" t="s">
        <v>5786</v>
      </c>
      <c r="AM485">
        <v>86</v>
      </c>
      <c r="AN485">
        <v>2247</v>
      </c>
    </row>
    <row r="486" spans="1:40" x14ac:dyDescent="0.25">
      <c r="A486" s="30" t="s">
        <v>91</v>
      </c>
      <c r="B486" s="30" t="s">
        <v>2985</v>
      </c>
      <c r="C486" s="30" t="s">
        <v>12</v>
      </c>
      <c r="D486" s="30">
        <v>34.33</v>
      </c>
      <c r="E486" s="30" t="s">
        <v>2986</v>
      </c>
      <c r="F486" s="30">
        <v>10</v>
      </c>
      <c r="G486" s="30" t="s">
        <v>2987</v>
      </c>
      <c r="H486" s="30">
        <v>767</v>
      </c>
      <c r="I486" s="30" t="s">
        <v>2988</v>
      </c>
      <c r="J486" s="31" t="s">
        <v>177</v>
      </c>
      <c r="K486" s="29" t="s">
        <v>7208</v>
      </c>
      <c r="L486" s="58">
        <f>Tabela33[[#This Row],[price]]*Tabela33[[#This Row],[sold]]</f>
        <v>26331.109999999997</v>
      </c>
      <c r="M486" s="59">
        <f>VLOOKUP(Tabela33[[#This Row],[brand]],Tabela5[#All],7,FALSE)</f>
        <v>85</v>
      </c>
      <c r="N486" s="59">
        <f>_xlfn.RANK.EQ(Tabela33[[#This Row],[sold]],$H$2:$H$1979)</f>
        <v>271</v>
      </c>
      <c r="O486" s="59">
        <f>_xlfn.RANK.EQ(L486,Tabela33[income])</f>
        <v>273</v>
      </c>
      <c r="AL486" s="18" t="s">
        <v>4948</v>
      </c>
      <c r="AM486">
        <v>86</v>
      </c>
      <c r="AN486">
        <v>15</v>
      </c>
    </row>
    <row r="487" spans="1:40" x14ac:dyDescent="0.25">
      <c r="A487" s="35" t="s">
        <v>91</v>
      </c>
      <c r="B487" s="35" t="s">
        <v>5346</v>
      </c>
      <c r="C487" s="35" t="s">
        <v>341</v>
      </c>
      <c r="D487" s="35">
        <v>34.99</v>
      </c>
      <c r="E487" s="35" t="s">
        <v>1107</v>
      </c>
      <c r="F487" s="35">
        <v>10</v>
      </c>
      <c r="G487" s="35" t="s">
        <v>32</v>
      </c>
      <c r="H487" s="35">
        <v>9</v>
      </c>
      <c r="I487" s="35" t="s">
        <v>5347</v>
      </c>
      <c r="J487" s="36" t="s">
        <v>96</v>
      </c>
      <c r="K487" s="34" t="s">
        <v>7209</v>
      </c>
      <c r="L487" s="61">
        <f>Tabela33[[#This Row],[price]]*Tabela33[[#This Row],[sold]]</f>
        <v>314.91000000000003</v>
      </c>
      <c r="M487" s="62">
        <f>VLOOKUP(Tabela33[[#This Row],[brand]],Tabela5[#All],7,FALSE)</f>
        <v>85</v>
      </c>
      <c r="N487" s="62">
        <f>_xlfn.RANK.EQ(Tabela33[[#This Row],[sold]],$H$2:$H$1979)</f>
        <v>1606</v>
      </c>
      <c r="O487" s="62">
        <f>_xlfn.RANK.EQ(L487,Tabela33[income])</f>
        <v>1651</v>
      </c>
      <c r="AL487" s="18" t="s">
        <v>5879</v>
      </c>
      <c r="AM487">
        <v>86</v>
      </c>
      <c r="AN487">
        <v>72</v>
      </c>
    </row>
    <row r="488" spans="1:40" x14ac:dyDescent="0.25">
      <c r="A488" s="32" t="s">
        <v>91</v>
      </c>
      <c r="B488" s="32" t="s">
        <v>5000</v>
      </c>
      <c r="C488" s="32" t="s">
        <v>55</v>
      </c>
      <c r="D488" s="32">
        <v>36.15</v>
      </c>
      <c r="E488" s="32" t="s">
        <v>5001</v>
      </c>
      <c r="F488" s="32">
        <v>487</v>
      </c>
      <c r="G488" s="32" t="s">
        <v>5002</v>
      </c>
      <c r="H488" s="32">
        <v>7592</v>
      </c>
      <c r="I488" s="32" t="s">
        <v>5003</v>
      </c>
      <c r="J488" s="33" t="s">
        <v>230</v>
      </c>
      <c r="K488" s="34" t="s">
        <v>7209</v>
      </c>
      <c r="L488" s="61">
        <f>Tabela33[[#This Row],[price]]*Tabela33[[#This Row],[sold]]</f>
        <v>274450.8</v>
      </c>
      <c r="M488" s="62">
        <f>VLOOKUP(Tabela33[[#This Row],[brand]],Tabela5[#All],7,FALSE)</f>
        <v>85</v>
      </c>
      <c r="N488" s="62">
        <f>_xlfn.RANK.EQ(Tabela33[[#This Row],[sold]],$H$2:$H$1979)</f>
        <v>26</v>
      </c>
      <c r="O488" s="62">
        <f>_xlfn.RANK.EQ(L488,Tabela33[income])</f>
        <v>22</v>
      </c>
      <c r="AL488" s="18" t="s">
        <v>6103</v>
      </c>
      <c r="AM488">
        <v>86</v>
      </c>
      <c r="AN488">
        <v>3</v>
      </c>
    </row>
    <row r="489" spans="1:40" x14ac:dyDescent="0.25">
      <c r="A489" s="30" t="s">
        <v>91</v>
      </c>
      <c r="B489" s="30" t="s">
        <v>952</v>
      </c>
      <c r="C489" s="30" t="s">
        <v>12</v>
      </c>
      <c r="D489" s="30">
        <v>37.19</v>
      </c>
      <c r="E489" s="30" t="s">
        <v>953</v>
      </c>
      <c r="F489" s="30"/>
      <c r="G489" s="30" t="s">
        <v>954</v>
      </c>
      <c r="H489" s="30">
        <v>3080</v>
      </c>
      <c r="I489" s="30" t="s">
        <v>955</v>
      </c>
      <c r="J489" s="31" t="s">
        <v>177</v>
      </c>
      <c r="K489" s="29" t="s">
        <v>7208</v>
      </c>
      <c r="L489" s="58">
        <f>Tabela33[[#This Row],[price]]*Tabela33[[#This Row],[sold]]</f>
        <v>114545.2</v>
      </c>
      <c r="M489" s="59">
        <f>VLOOKUP(Tabela33[[#This Row],[brand]],Tabela5[#All],7,FALSE)</f>
        <v>85</v>
      </c>
      <c r="N489" s="59">
        <f>_xlfn.RANK.EQ(Tabela33[[#This Row],[sold]],$H$2:$H$1979)</f>
        <v>97</v>
      </c>
      <c r="O489" s="59">
        <f>_xlfn.RANK.EQ(L489,Tabela33[income])</f>
        <v>85</v>
      </c>
      <c r="AL489" s="18" t="s">
        <v>6225</v>
      </c>
      <c r="AM489">
        <v>86</v>
      </c>
      <c r="AN489">
        <v>8</v>
      </c>
    </row>
    <row r="490" spans="1:40" x14ac:dyDescent="0.25">
      <c r="A490" s="30" t="s">
        <v>91</v>
      </c>
      <c r="B490" s="30" t="s">
        <v>2958</v>
      </c>
      <c r="C490" s="30" t="s">
        <v>104</v>
      </c>
      <c r="D490" s="30">
        <v>37.96</v>
      </c>
      <c r="E490" s="30" t="s">
        <v>2959</v>
      </c>
      <c r="F490" s="30"/>
      <c r="G490" s="30" t="s">
        <v>2960</v>
      </c>
      <c r="H490" s="30">
        <v>116</v>
      </c>
      <c r="I490" s="30" t="s">
        <v>2961</v>
      </c>
      <c r="J490" s="31" t="s">
        <v>96</v>
      </c>
      <c r="K490" s="29" t="s">
        <v>7208</v>
      </c>
      <c r="L490" s="58">
        <f>Tabela33[[#This Row],[price]]*Tabela33[[#This Row],[sold]]</f>
        <v>4403.3599999999997</v>
      </c>
      <c r="M490" s="59">
        <f>VLOOKUP(Tabela33[[#This Row],[brand]],Tabela5[#All],7,FALSE)</f>
        <v>85</v>
      </c>
      <c r="N490" s="59">
        <f>_xlfn.RANK.EQ(Tabela33[[#This Row],[sold]],$H$2:$H$1979)</f>
        <v>743</v>
      </c>
      <c r="O490" s="59">
        <f>_xlfn.RANK.EQ(L490,Tabela33[income])</f>
        <v>713</v>
      </c>
      <c r="AL490" s="18" t="s">
        <v>5437</v>
      </c>
      <c r="AM490">
        <v>86</v>
      </c>
      <c r="AN490">
        <v>5</v>
      </c>
    </row>
    <row r="491" spans="1:40" x14ac:dyDescent="0.25">
      <c r="A491" s="30" t="s">
        <v>91</v>
      </c>
      <c r="B491" s="30" t="s">
        <v>700</v>
      </c>
      <c r="C491" s="30" t="s">
        <v>12</v>
      </c>
      <c r="D491" s="30">
        <v>38.92</v>
      </c>
      <c r="E491" s="30" t="s">
        <v>701</v>
      </c>
      <c r="F491" s="30">
        <v>141</v>
      </c>
      <c r="G491" s="30" t="s">
        <v>702</v>
      </c>
      <c r="H491" s="30">
        <v>2515</v>
      </c>
      <c r="I491" s="30" t="s">
        <v>703</v>
      </c>
      <c r="J491" s="31" t="s">
        <v>230</v>
      </c>
      <c r="K491" s="29" t="s">
        <v>7208</v>
      </c>
      <c r="L491" s="58">
        <f>Tabela33[[#This Row],[price]]*Tabela33[[#This Row],[sold]]</f>
        <v>97883.8</v>
      </c>
      <c r="M491" s="59">
        <f>VLOOKUP(Tabela33[[#This Row],[brand]],Tabela5[#All],7,FALSE)</f>
        <v>85</v>
      </c>
      <c r="N491" s="59">
        <f>_xlfn.RANK.EQ(Tabela33[[#This Row],[sold]],$H$2:$H$1979)</f>
        <v>116</v>
      </c>
      <c r="O491" s="59">
        <f>_xlfn.RANK.EQ(L491,Tabela33[income])</f>
        <v>97</v>
      </c>
      <c r="AL491" s="18" t="s">
        <v>6867</v>
      </c>
      <c r="AM491">
        <v>86</v>
      </c>
      <c r="AN491">
        <v>2</v>
      </c>
    </row>
    <row r="492" spans="1:40" x14ac:dyDescent="0.25">
      <c r="A492" s="35" t="s">
        <v>91</v>
      </c>
      <c r="B492" s="35" t="s">
        <v>5573</v>
      </c>
      <c r="C492" s="35" t="s">
        <v>55</v>
      </c>
      <c r="D492" s="35">
        <v>39.99</v>
      </c>
      <c r="E492" s="35" t="s">
        <v>73</v>
      </c>
      <c r="F492" s="35">
        <v>13</v>
      </c>
      <c r="G492" s="35" t="s">
        <v>5574</v>
      </c>
      <c r="H492" s="35">
        <v>35</v>
      </c>
      <c r="I492" s="35" t="s">
        <v>5575</v>
      </c>
      <c r="J492" s="36" t="s">
        <v>833</v>
      </c>
      <c r="K492" s="34" t="s">
        <v>7209</v>
      </c>
      <c r="L492" s="61">
        <f>Tabela33[[#This Row],[price]]*Tabela33[[#This Row],[sold]]</f>
        <v>1399.65</v>
      </c>
      <c r="M492" s="62">
        <f>VLOOKUP(Tabela33[[#This Row],[brand]],Tabela5[#All],7,FALSE)</f>
        <v>85</v>
      </c>
      <c r="N492" s="62">
        <f>_xlfn.RANK.EQ(Tabela33[[#This Row],[sold]],$H$2:$H$1979)</f>
        <v>1122</v>
      </c>
      <c r="O492" s="62">
        <f>_xlfn.RANK.EQ(L492,Tabela33[income])</f>
        <v>1108</v>
      </c>
      <c r="AL492" s="18" t="s">
        <v>6985</v>
      </c>
      <c r="AM492">
        <v>86</v>
      </c>
      <c r="AN492">
        <v>331</v>
      </c>
    </row>
    <row r="493" spans="1:40" x14ac:dyDescent="0.25">
      <c r="A493" s="30" t="s">
        <v>91</v>
      </c>
      <c r="B493" s="30" t="s">
        <v>1473</v>
      </c>
      <c r="C493" s="30" t="s">
        <v>12</v>
      </c>
      <c r="D493" s="30">
        <v>41.58</v>
      </c>
      <c r="E493" s="30" t="s">
        <v>1474</v>
      </c>
      <c r="F493" s="30">
        <v>174</v>
      </c>
      <c r="G493" s="30" t="s">
        <v>1475</v>
      </c>
      <c r="H493" s="30">
        <v>298</v>
      </c>
      <c r="I493" s="30" t="s">
        <v>1476</v>
      </c>
      <c r="J493" s="31" t="s">
        <v>230</v>
      </c>
      <c r="K493" s="29" t="s">
        <v>7208</v>
      </c>
      <c r="L493" s="58">
        <f>Tabela33[[#This Row],[price]]*Tabela33[[#This Row],[sold]]</f>
        <v>12390.84</v>
      </c>
      <c r="M493" s="59">
        <f>VLOOKUP(Tabela33[[#This Row],[brand]],Tabela5[#All],7,FALSE)</f>
        <v>85</v>
      </c>
      <c r="N493" s="59">
        <f>_xlfn.RANK.EQ(Tabela33[[#This Row],[sold]],$H$2:$H$1979)</f>
        <v>470</v>
      </c>
      <c r="O493" s="59">
        <f>_xlfn.RANK.EQ(L493,Tabela33[income])</f>
        <v>427</v>
      </c>
      <c r="AL493" s="18" t="s">
        <v>5343</v>
      </c>
      <c r="AM493">
        <v>86</v>
      </c>
      <c r="AN493">
        <v>111</v>
      </c>
    </row>
    <row r="494" spans="1:40" x14ac:dyDescent="0.25">
      <c r="A494" s="35" t="s">
        <v>91</v>
      </c>
      <c r="B494" s="35" t="s">
        <v>5573</v>
      </c>
      <c r="C494" s="35" t="s">
        <v>55</v>
      </c>
      <c r="D494" s="35">
        <v>41.99</v>
      </c>
      <c r="E494" s="35" t="s">
        <v>804</v>
      </c>
      <c r="F494" s="35">
        <v>15</v>
      </c>
      <c r="G494" s="35" t="s">
        <v>5631</v>
      </c>
      <c r="H494" s="35">
        <v>248</v>
      </c>
      <c r="I494" s="35" t="s">
        <v>5632</v>
      </c>
      <c r="J494" s="36" t="s">
        <v>230</v>
      </c>
      <c r="K494" s="34" t="s">
        <v>7209</v>
      </c>
      <c r="L494" s="61">
        <f>Tabela33[[#This Row],[price]]*Tabela33[[#This Row],[sold]]</f>
        <v>10413.52</v>
      </c>
      <c r="M494" s="62">
        <f>VLOOKUP(Tabela33[[#This Row],[brand]],Tabela5[#All],7,FALSE)</f>
        <v>85</v>
      </c>
      <c r="N494" s="62">
        <f>_xlfn.RANK.EQ(Tabela33[[#This Row],[sold]],$H$2:$H$1979)</f>
        <v>530</v>
      </c>
      <c r="O494" s="62">
        <f>_xlfn.RANK.EQ(L494,Tabela33[income])</f>
        <v>477</v>
      </c>
      <c r="AL494" s="18" t="s">
        <v>6120</v>
      </c>
      <c r="AM494">
        <v>86</v>
      </c>
      <c r="AN494">
        <v>25</v>
      </c>
    </row>
    <row r="495" spans="1:40" x14ac:dyDescent="0.25">
      <c r="A495" s="30" t="s">
        <v>91</v>
      </c>
      <c r="B495" s="30" t="s">
        <v>843</v>
      </c>
      <c r="C495" s="30" t="s">
        <v>12</v>
      </c>
      <c r="D495" s="30">
        <v>42.28</v>
      </c>
      <c r="E495" s="30" t="s">
        <v>844</v>
      </c>
      <c r="F495" s="30"/>
      <c r="G495" s="30" t="s">
        <v>845</v>
      </c>
      <c r="H495" s="30">
        <v>796</v>
      </c>
      <c r="I495" s="30" t="s">
        <v>846</v>
      </c>
      <c r="J495" s="31" t="s">
        <v>177</v>
      </c>
      <c r="K495" s="29" t="s">
        <v>7208</v>
      </c>
      <c r="L495" s="58">
        <f>Tabela33[[#This Row],[price]]*Tabela33[[#This Row],[sold]]</f>
        <v>33654.879999999997</v>
      </c>
      <c r="M495" s="59">
        <f>VLOOKUP(Tabela33[[#This Row],[brand]],Tabela5[#All],7,FALSE)</f>
        <v>85</v>
      </c>
      <c r="N495" s="59">
        <f>_xlfn.RANK.EQ(Tabela33[[#This Row],[sold]],$H$2:$H$1979)</f>
        <v>266</v>
      </c>
      <c r="O495" s="59">
        <f>_xlfn.RANK.EQ(L495,Tabela33[income])</f>
        <v>238</v>
      </c>
      <c r="AL495" s="18" t="s">
        <v>4567</v>
      </c>
      <c r="AM495">
        <v>86</v>
      </c>
      <c r="AN495">
        <v>1044</v>
      </c>
    </row>
    <row r="496" spans="1:40" x14ac:dyDescent="0.25">
      <c r="A496" s="30" t="s">
        <v>91</v>
      </c>
      <c r="B496" s="30" t="s">
        <v>2993</v>
      </c>
      <c r="C496" s="30" t="s">
        <v>12</v>
      </c>
      <c r="D496" s="30">
        <v>48.99</v>
      </c>
      <c r="E496" s="30" t="s">
        <v>1350</v>
      </c>
      <c r="F496" s="30">
        <v>10</v>
      </c>
      <c r="G496" s="30" t="s">
        <v>965</v>
      </c>
      <c r="H496" s="30">
        <v>7</v>
      </c>
      <c r="I496" s="30" t="s">
        <v>2994</v>
      </c>
      <c r="J496" s="31" t="s">
        <v>96</v>
      </c>
      <c r="K496" s="29" t="s">
        <v>7208</v>
      </c>
      <c r="L496" s="58">
        <f>Tabela33[[#This Row],[price]]*Tabela33[[#This Row],[sold]]</f>
        <v>342.93</v>
      </c>
      <c r="M496" s="59">
        <f>VLOOKUP(Tabela33[[#This Row],[brand]],Tabela5[#All],7,FALSE)</f>
        <v>85</v>
      </c>
      <c r="N496" s="59">
        <f>_xlfn.RANK.EQ(Tabela33[[#This Row],[sold]],$H$2:$H$1979)</f>
        <v>1677</v>
      </c>
      <c r="O496" s="59">
        <f>_xlfn.RANK.EQ(L496,Tabela33[income])</f>
        <v>1618</v>
      </c>
      <c r="AL496" s="18" t="s">
        <v>6435</v>
      </c>
      <c r="AM496">
        <v>86</v>
      </c>
      <c r="AN496">
        <v>214</v>
      </c>
    </row>
    <row r="497" spans="1:40" x14ac:dyDescent="0.25">
      <c r="A497" s="27" t="s">
        <v>91</v>
      </c>
      <c r="B497" s="27" t="s">
        <v>2194</v>
      </c>
      <c r="C497" s="27" t="s">
        <v>12</v>
      </c>
      <c r="D497" s="27">
        <v>56.97</v>
      </c>
      <c r="E497" s="27" t="s">
        <v>2195</v>
      </c>
      <c r="F497" s="27">
        <v>10</v>
      </c>
      <c r="G497" s="27" t="s">
        <v>2196</v>
      </c>
      <c r="H497" s="27">
        <v>254</v>
      </c>
      <c r="I497" s="27" t="s">
        <v>877</v>
      </c>
      <c r="J497" s="28" t="s">
        <v>177</v>
      </c>
      <c r="K497" s="29" t="s">
        <v>7208</v>
      </c>
      <c r="L497" s="58">
        <f>Tabela33[[#This Row],[price]]*Tabela33[[#This Row],[sold]]</f>
        <v>14470.38</v>
      </c>
      <c r="M497" s="59">
        <f>VLOOKUP(Tabela33[[#This Row],[brand]],Tabela5[#All],7,FALSE)</f>
        <v>85</v>
      </c>
      <c r="N497" s="59">
        <f>_xlfn.RANK.EQ(Tabela33[[#This Row],[sold]],$H$2:$H$1979)</f>
        <v>526</v>
      </c>
      <c r="O497" s="59">
        <f>_xlfn.RANK.EQ(L497,Tabela33[income])</f>
        <v>389</v>
      </c>
      <c r="AL497" s="18" t="s">
        <v>4215</v>
      </c>
      <c r="AM497">
        <v>86</v>
      </c>
      <c r="AN497">
        <v>179</v>
      </c>
    </row>
    <row r="498" spans="1:40" x14ac:dyDescent="0.25">
      <c r="A498" s="32" t="s">
        <v>3482</v>
      </c>
      <c r="B498" s="32" t="s">
        <v>4567</v>
      </c>
      <c r="C498" s="32" t="s">
        <v>55</v>
      </c>
      <c r="D498" s="32">
        <v>10.99</v>
      </c>
      <c r="E498" s="32" t="s">
        <v>522</v>
      </c>
      <c r="F498" s="32">
        <v>10</v>
      </c>
      <c r="G498" s="32" t="s">
        <v>4568</v>
      </c>
      <c r="H498" s="32">
        <v>1044</v>
      </c>
      <c r="I498" s="32" t="s">
        <v>4569</v>
      </c>
      <c r="J498" s="33" t="s">
        <v>524</v>
      </c>
      <c r="K498" s="34" t="s">
        <v>7209</v>
      </c>
      <c r="L498" s="61">
        <f>Tabela33[[#This Row],[price]]*Tabela33[[#This Row],[sold]]</f>
        <v>11473.56</v>
      </c>
      <c r="M498" s="62">
        <f>VLOOKUP(Tabela33[[#This Row],[brand]],Tabela5[#All],7,FALSE)</f>
        <v>86</v>
      </c>
      <c r="N498" s="62">
        <f>_xlfn.RANK.EQ(Tabela33[[#This Row],[sold]],$H$2:$H$1979)</f>
        <v>228</v>
      </c>
      <c r="O498" s="62">
        <f>_xlfn.RANK.EQ(L498,Tabela33[income])</f>
        <v>447</v>
      </c>
      <c r="AL498" s="18" t="s">
        <v>978</v>
      </c>
      <c r="AM498">
        <v>87</v>
      </c>
      <c r="AN498">
        <v>7331</v>
      </c>
    </row>
    <row r="499" spans="1:40" x14ac:dyDescent="0.25">
      <c r="A499" s="32" t="s">
        <v>3482</v>
      </c>
      <c r="B499" s="32" t="s">
        <v>4215</v>
      </c>
      <c r="C499" s="32" t="s">
        <v>12</v>
      </c>
      <c r="D499" s="32">
        <v>10.99</v>
      </c>
      <c r="E499" s="32" t="s">
        <v>522</v>
      </c>
      <c r="F499" s="32">
        <v>10</v>
      </c>
      <c r="G499" s="32" t="s">
        <v>3772</v>
      </c>
      <c r="H499" s="32">
        <v>179</v>
      </c>
      <c r="I499" s="32" t="s">
        <v>4216</v>
      </c>
      <c r="J499" s="33" t="s">
        <v>524</v>
      </c>
      <c r="K499" s="34" t="s">
        <v>7209</v>
      </c>
      <c r="L499" s="61">
        <f>Tabela33[[#This Row],[price]]*Tabela33[[#This Row],[sold]]</f>
        <v>1967.21</v>
      </c>
      <c r="M499" s="62">
        <f>VLOOKUP(Tabela33[[#This Row],[brand]],Tabela5[#All],7,FALSE)</f>
        <v>86</v>
      </c>
      <c r="N499" s="62">
        <f>_xlfn.RANK.EQ(Tabela33[[#This Row],[sold]],$H$2:$H$1979)</f>
        <v>603</v>
      </c>
      <c r="O499" s="62">
        <f>_xlfn.RANK.EQ(L499,Tabela33[income])</f>
        <v>960</v>
      </c>
      <c r="AL499" s="18" t="s">
        <v>5006</v>
      </c>
      <c r="AM499">
        <v>87</v>
      </c>
      <c r="AN499">
        <v>34</v>
      </c>
    </row>
    <row r="500" spans="1:40" x14ac:dyDescent="0.25">
      <c r="A500" s="35" t="s">
        <v>3482</v>
      </c>
      <c r="B500" s="35" t="s">
        <v>5879</v>
      </c>
      <c r="C500" s="35" t="s">
        <v>55</v>
      </c>
      <c r="D500" s="35">
        <v>14.99</v>
      </c>
      <c r="E500" s="35" t="s">
        <v>1859</v>
      </c>
      <c r="F500" s="35">
        <v>7</v>
      </c>
      <c r="G500" s="35" t="s">
        <v>5880</v>
      </c>
      <c r="H500" s="35">
        <v>72</v>
      </c>
      <c r="I500" s="35" t="s">
        <v>5881</v>
      </c>
      <c r="J500" s="36" t="s">
        <v>5882</v>
      </c>
      <c r="K500" s="34" t="s">
        <v>7209</v>
      </c>
      <c r="L500" s="61">
        <f>Tabela33[[#This Row],[price]]*Tabela33[[#This Row],[sold]]</f>
        <v>1079.28</v>
      </c>
      <c r="M500" s="62">
        <f>VLOOKUP(Tabela33[[#This Row],[brand]],Tabela5[#All],7,FALSE)</f>
        <v>86</v>
      </c>
      <c r="N500" s="62">
        <f>_xlfn.RANK.EQ(Tabela33[[#This Row],[sold]],$H$2:$H$1979)</f>
        <v>881</v>
      </c>
      <c r="O500" s="62">
        <f>_xlfn.RANK.EQ(L500,Tabela33[income])</f>
        <v>1233</v>
      </c>
      <c r="AL500" s="18" t="s">
        <v>5765</v>
      </c>
      <c r="AM500">
        <v>87</v>
      </c>
      <c r="AN500">
        <v>103</v>
      </c>
    </row>
    <row r="501" spans="1:40" x14ac:dyDescent="0.25">
      <c r="A501" s="32" t="s">
        <v>3482</v>
      </c>
      <c r="B501" s="32" t="s">
        <v>6985</v>
      </c>
      <c r="C501" s="32" t="s">
        <v>510</v>
      </c>
      <c r="D501" s="32">
        <v>19.899999999999999</v>
      </c>
      <c r="E501" s="32" t="s">
        <v>2291</v>
      </c>
      <c r="F501" s="32"/>
      <c r="G501" s="32" t="s">
        <v>6986</v>
      </c>
      <c r="H501" s="32">
        <v>331</v>
      </c>
      <c r="I501" s="32" t="s">
        <v>6987</v>
      </c>
      <c r="J501" s="33" t="s">
        <v>6988</v>
      </c>
      <c r="K501" s="34" t="s">
        <v>7209</v>
      </c>
      <c r="L501" s="61">
        <f>Tabela33[[#This Row],[price]]*Tabela33[[#This Row],[sold]]</f>
        <v>6586.9</v>
      </c>
      <c r="M501" s="62">
        <f>VLOOKUP(Tabela33[[#This Row],[brand]],Tabela5[#All],7,FALSE)</f>
        <v>86</v>
      </c>
      <c r="N501" s="62">
        <f>_xlfn.RANK.EQ(Tabela33[[#This Row],[sold]],$H$2:$H$1979)</f>
        <v>454</v>
      </c>
      <c r="O501" s="62">
        <f>_xlfn.RANK.EQ(L501,Tabela33[income])</f>
        <v>612</v>
      </c>
      <c r="AL501" s="18" t="s">
        <v>5229</v>
      </c>
      <c r="AM501">
        <v>88</v>
      </c>
      <c r="AN501">
        <v>72</v>
      </c>
    </row>
    <row r="502" spans="1:40" x14ac:dyDescent="0.25">
      <c r="A502" s="35" t="s">
        <v>3482</v>
      </c>
      <c r="B502" s="35" t="s">
        <v>5041</v>
      </c>
      <c r="C502" s="35" t="s">
        <v>55</v>
      </c>
      <c r="D502" s="35">
        <v>19.899999999999999</v>
      </c>
      <c r="E502" s="35" t="s">
        <v>5042</v>
      </c>
      <c r="F502" s="35">
        <v>10</v>
      </c>
      <c r="G502" s="35" t="s">
        <v>5043</v>
      </c>
      <c r="H502" s="35">
        <v>294</v>
      </c>
      <c r="I502" s="35" t="s">
        <v>5044</v>
      </c>
      <c r="J502" s="36" t="s">
        <v>5045</v>
      </c>
      <c r="K502" s="34" t="s">
        <v>7209</v>
      </c>
      <c r="L502" s="61">
        <f>Tabela33[[#This Row],[price]]*Tabela33[[#This Row],[sold]]</f>
        <v>5850.5999999999995</v>
      </c>
      <c r="M502" s="62">
        <f>VLOOKUP(Tabela33[[#This Row],[brand]],Tabela5[#All],7,FALSE)</f>
        <v>86</v>
      </c>
      <c r="N502" s="62">
        <f>_xlfn.RANK.EQ(Tabela33[[#This Row],[sold]],$H$2:$H$1979)</f>
        <v>473</v>
      </c>
      <c r="O502" s="62">
        <f>_xlfn.RANK.EQ(L502,Tabela33[income])</f>
        <v>643</v>
      </c>
      <c r="AL502" s="18" t="s">
        <v>6889</v>
      </c>
      <c r="AM502">
        <v>89</v>
      </c>
      <c r="AN502">
        <v>30</v>
      </c>
    </row>
    <row r="503" spans="1:40" x14ac:dyDescent="0.25">
      <c r="A503" s="35" t="s">
        <v>3482</v>
      </c>
      <c r="B503" s="35" t="s">
        <v>6867</v>
      </c>
      <c r="C503" s="35" t="s">
        <v>12</v>
      </c>
      <c r="D503" s="35">
        <v>24.99</v>
      </c>
      <c r="E503" s="35" t="s">
        <v>2789</v>
      </c>
      <c r="F503" s="35"/>
      <c r="G503" s="35" t="s">
        <v>2053</v>
      </c>
      <c r="H503" s="35">
        <v>2</v>
      </c>
      <c r="I503" s="35" t="s">
        <v>39</v>
      </c>
      <c r="J503" s="36" t="s">
        <v>6868</v>
      </c>
      <c r="K503" s="34" t="s">
        <v>7209</v>
      </c>
      <c r="L503" s="61">
        <f>Tabela33[[#This Row],[price]]*Tabela33[[#This Row],[sold]]</f>
        <v>49.98</v>
      </c>
      <c r="M503" s="62">
        <f>VLOOKUP(Tabela33[[#This Row],[brand]],Tabela5[#All],7,FALSE)</f>
        <v>86</v>
      </c>
      <c r="N503" s="62">
        <f>_xlfn.RANK.EQ(Tabela33[[#This Row],[sold]],$H$2:$H$1979)</f>
        <v>1890</v>
      </c>
      <c r="O503" s="62">
        <f>_xlfn.RANK.EQ(L503,Tabela33[income])</f>
        <v>1941</v>
      </c>
      <c r="AL503" s="18" t="s">
        <v>4677</v>
      </c>
      <c r="AM503">
        <v>89</v>
      </c>
      <c r="AN503">
        <v>456</v>
      </c>
    </row>
    <row r="504" spans="1:40" x14ac:dyDescent="0.25">
      <c r="A504" s="35" t="s">
        <v>3482</v>
      </c>
      <c r="B504" s="35" t="s">
        <v>6319</v>
      </c>
      <c r="C504" s="35" t="s">
        <v>55</v>
      </c>
      <c r="D504" s="35">
        <v>25.46</v>
      </c>
      <c r="E504" s="35" t="s">
        <v>3029</v>
      </c>
      <c r="F504" s="35">
        <v>10</v>
      </c>
      <c r="G504" s="35" t="s">
        <v>4466</v>
      </c>
      <c r="H504" s="35">
        <v>410</v>
      </c>
      <c r="I504" s="35" t="s">
        <v>3031</v>
      </c>
      <c r="J504" s="36" t="s">
        <v>3032</v>
      </c>
      <c r="K504" s="34" t="s">
        <v>7209</v>
      </c>
      <c r="L504" s="61">
        <f>Tabela33[[#This Row],[price]]*Tabela33[[#This Row],[sold]]</f>
        <v>10438.6</v>
      </c>
      <c r="M504" s="62">
        <f>VLOOKUP(Tabela33[[#This Row],[brand]],Tabela5[#All],7,FALSE)</f>
        <v>86</v>
      </c>
      <c r="N504" s="62">
        <f>_xlfn.RANK.EQ(Tabela33[[#This Row],[sold]],$H$2:$H$1979)</f>
        <v>405</v>
      </c>
      <c r="O504" s="62">
        <f>_xlfn.RANK.EQ(L504,Tabela33[income])</f>
        <v>474</v>
      </c>
      <c r="AL504" s="18" t="s">
        <v>5196</v>
      </c>
      <c r="AM504">
        <v>89</v>
      </c>
      <c r="AN504">
        <v>53</v>
      </c>
    </row>
    <row r="505" spans="1:40" x14ac:dyDescent="0.25">
      <c r="A505" s="32" t="s">
        <v>3482</v>
      </c>
      <c r="B505" s="32" t="s">
        <v>5343</v>
      </c>
      <c r="C505" s="32" t="s">
        <v>55</v>
      </c>
      <c r="D505" s="32">
        <v>28.99</v>
      </c>
      <c r="E505" s="32" t="s">
        <v>1354</v>
      </c>
      <c r="F505" s="32">
        <v>5</v>
      </c>
      <c r="G505" s="32" t="s">
        <v>5344</v>
      </c>
      <c r="H505" s="32">
        <v>111</v>
      </c>
      <c r="I505" s="32" t="s">
        <v>5345</v>
      </c>
      <c r="J505" s="33" t="s">
        <v>458</v>
      </c>
      <c r="K505" s="34" t="s">
        <v>7209</v>
      </c>
      <c r="L505" s="61">
        <f>Tabela33[[#This Row],[price]]*Tabela33[[#This Row],[sold]]</f>
        <v>3217.89</v>
      </c>
      <c r="M505" s="62">
        <f>VLOOKUP(Tabela33[[#This Row],[brand]],Tabela5[#All],7,FALSE)</f>
        <v>86</v>
      </c>
      <c r="N505" s="62">
        <f>_xlfn.RANK.EQ(Tabela33[[#This Row],[sold]],$H$2:$H$1979)</f>
        <v>755</v>
      </c>
      <c r="O505" s="62">
        <f>_xlfn.RANK.EQ(L505,Tabela33[income])</f>
        <v>805</v>
      </c>
      <c r="AL505" s="18" t="s">
        <v>2888</v>
      </c>
      <c r="AM505">
        <v>89</v>
      </c>
      <c r="AN505">
        <v>52</v>
      </c>
    </row>
    <row r="506" spans="1:40" x14ac:dyDescent="0.25">
      <c r="A506" s="35" t="s">
        <v>3482</v>
      </c>
      <c r="B506" s="35" t="s">
        <v>6435</v>
      </c>
      <c r="C506" s="35" t="s">
        <v>55</v>
      </c>
      <c r="D506" s="35">
        <v>35</v>
      </c>
      <c r="E506" s="35" t="s">
        <v>6226</v>
      </c>
      <c r="F506" s="35">
        <v>3</v>
      </c>
      <c r="G506" s="35" t="s">
        <v>6436</v>
      </c>
      <c r="H506" s="35">
        <v>214</v>
      </c>
      <c r="I506" s="35" t="s">
        <v>6437</v>
      </c>
      <c r="J506" s="36" t="s">
        <v>1418</v>
      </c>
      <c r="K506" s="34" t="s">
        <v>7209</v>
      </c>
      <c r="L506" s="61">
        <f>Tabela33[[#This Row],[price]]*Tabela33[[#This Row],[sold]]</f>
        <v>7490</v>
      </c>
      <c r="M506" s="62">
        <f>VLOOKUP(Tabela33[[#This Row],[brand]],Tabela5[#All],7,FALSE)</f>
        <v>86</v>
      </c>
      <c r="N506" s="62">
        <f>_xlfn.RANK.EQ(Tabela33[[#This Row],[sold]],$H$2:$H$1979)</f>
        <v>571</v>
      </c>
      <c r="O506" s="62">
        <f>_xlfn.RANK.EQ(L506,Tabela33[income])</f>
        <v>565</v>
      </c>
      <c r="AL506" s="18" t="s">
        <v>6253</v>
      </c>
      <c r="AM506">
        <v>89</v>
      </c>
      <c r="AN506">
        <v>39</v>
      </c>
    </row>
    <row r="507" spans="1:40" x14ac:dyDescent="0.25">
      <c r="A507" s="32" t="s">
        <v>3482</v>
      </c>
      <c r="B507" s="32" t="s">
        <v>6225</v>
      </c>
      <c r="C507" s="32" t="s">
        <v>385</v>
      </c>
      <c r="D507" s="32">
        <v>35</v>
      </c>
      <c r="E507" s="32" t="s">
        <v>6226</v>
      </c>
      <c r="F507" s="32">
        <v>2</v>
      </c>
      <c r="G507" s="32" t="s">
        <v>1963</v>
      </c>
      <c r="H507" s="32">
        <v>8</v>
      </c>
      <c r="I507" s="32" t="s">
        <v>39</v>
      </c>
      <c r="J507" s="33" t="s">
        <v>6227</v>
      </c>
      <c r="K507" s="34" t="s">
        <v>7209</v>
      </c>
      <c r="L507" s="61">
        <f>Tabela33[[#This Row],[price]]*Tabela33[[#This Row],[sold]]</f>
        <v>280</v>
      </c>
      <c r="M507" s="62">
        <f>VLOOKUP(Tabela33[[#This Row],[brand]],Tabela5[#All],7,FALSE)</f>
        <v>86</v>
      </c>
      <c r="N507" s="62">
        <f>_xlfn.RANK.EQ(Tabela33[[#This Row],[sold]],$H$2:$H$1979)</f>
        <v>1635</v>
      </c>
      <c r="O507" s="62">
        <f>_xlfn.RANK.EQ(L507,Tabela33[income])</f>
        <v>1679</v>
      </c>
      <c r="AL507" s="18" t="s">
        <v>3156</v>
      </c>
      <c r="AM507">
        <v>89</v>
      </c>
      <c r="AN507">
        <v>4</v>
      </c>
    </row>
    <row r="508" spans="1:40" x14ac:dyDescent="0.25">
      <c r="A508" s="32" t="s">
        <v>3482</v>
      </c>
      <c r="B508" s="32" t="s">
        <v>5786</v>
      </c>
      <c r="C508" s="32" t="s">
        <v>55</v>
      </c>
      <c r="D508" s="32">
        <v>38.94</v>
      </c>
      <c r="E508" s="32" t="s">
        <v>5787</v>
      </c>
      <c r="F508" s="32">
        <v>66</v>
      </c>
      <c r="G508" s="32" t="s">
        <v>5788</v>
      </c>
      <c r="H508" s="32">
        <v>2247</v>
      </c>
      <c r="I508" s="32" t="s">
        <v>5789</v>
      </c>
      <c r="J508" s="33" t="s">
        <v>230</v>
      </c>
      <c r="K508" s="34" t="s">
        <v>7209</v>
      </c>
      <c r="L508" s="61">
        <f>Tabela33[[#This Row],[price]]*Tabela33[[#This Row],[sold]]</f>
        <v>87498.18</v>
      </c>
      <c r="M508" s="62">
        <f>VLOOKUP(Tabela33[[#This Row],[brand]],Tabela5[#All],7,FALSE)</f>
        <v>86</v>
      </c>
      <c r="N508" s="62">
        <f>_xlfn.RANK.EQ(Tabela33[[#This Row],[sold]],$H$2:$H$1979)</f>
        <v>130</v>
      </c>
      <c r="O508" s="62">
        <f>_xlfn.RANK.EQ(L508,Tabela33[income])</f>
        <v>112</v>
      </c>
      <c r="AL508" s="18" t="s">
        <v>2375</v>
      </c>
      <c r="AM508">
        <v>89</v>
      </c>
      <c r="AN508">
        <v>5</v>
      </c>
    </row>
    <row r="509" spans="1:40" x14ac:dyDescent="0.25">
      <c r="A509" s="32" t="s">
        <v>3482</v>
      </c>
      <c r="B509" s="32" t="s">
        <v>4948</v>
      </c>
      <c r="C509" s="32" t="s">
        <v>385</v>
      </c>
      <c r="D509" s="32">
        <v>41.99</v>
      </c>
      <c r="E509" s="32" t="s">
        <v>795</v>
      </c>
      <c r="F509" s="32">
        <v>10</v>
      </c>
      <c r="G509" s="32" t="s">
        <v>4949</v>
      </c>
      <c r="H509" s="32">
        <v>15</v>
      </c>
      <c r="I509" s="32" t="s">
        <v>4950</v>
      </c>
      <c r="J509" s="33" t="s">
        <v>4951</v>
      </c>
      <c r="K509" s="34" t="s">
        <v>7209</v>
      </c>
      <c r="L509" s="61">
        <f>Tabela33[[#This Row],[price]]*Tabela33[[#This Row],[sold]]</f>
        <v>629.85</v>
      </c>
      <c r="M509" s="62">
        <f>VLOOKUP(Tabela33[[#This Row],[brand]],Tabela5[#All],7,FALSE)</f>
        <v>86</v>
      </c>
      <c r="N509" s="62">
        <f>_xlfn.RANK.EQ(Tabela33[[#This Row],[sold]],$H$2:$H$1979)</f>
        <v>1444</v>
      </c>
      <c r="O509" s="62">
        <f>_xlfn.RANK.EQ(L509,Tabela33[income])</f>
        <v>1419</v>
      </c>
      <c r="AL509" s="18" t="s">
        <v>6759</v>
      </c>
      <c r="AM509">
        <v>89</v>
      </c>
      <c r="AN509">
        <v>266</v>
      </c>
    </row>
    <row r="510" spans="1:40" x14ac:dyDescent="0.25">
      <c r="A510" s="32" t="s">
        <v>3482</v>
      </c>
      <c r="B510" s="32" t="s">
        <v>6103</v>
      </c>
      <c r="C510" s="32" t="s">
        <v>12</v>
      </c>
      <c r="D510" s="32">
        <v>67.5</v>
      </c>
      <c r="E510" s="32" t="s">
        <v>1117</v>
      </c>
      <c r="F510" s="32">
        <v>4</v>
      </c>
      <c r="G510" s="32" t="s">
        <v>6104</v>
      </c>
      <c r="H510" s="32">
        <v>3</v>
      </c>
      <c r="I510" s="32" t="s">
        <v>6105</v>
      </c>
      <c r="J510" s="33" t="s">
        <v>1502</v>
      </c>
      <c r="K510" s="34" t="s">
        <v>7209</v>
      </c>
      <c r="L510" s="61">
        <f>Tabela33[[#This Row],[price]]*Tabela33[[#This Row],[sold]]</f>
        <v>202.5</v>
      </c>
      <c r="M510" s="62">
        <f>VLOOKUP(Tabela33[[#This Row],[brand]],Tabela5[#All],7,FALSE)</f>
        <v>86</v>
      </c>
      <c r="N510" s="62">
        <f>_xlfn.RANK.EQ(Tabela33[[#This Row],[sold]],$H$2:$H$1979)</f>
        <v>1845</v>
      </c>
      <c r="O510" s="62">
        <f>_xlfn.RANK.EQ(L510,Tabela33[income])</f>
        <v>1749</v>
      </c>
      <c r="AL510" s="18" t="s">
        <v>4918</v>
      </c>
      <c r="AM510">
        <v>89</v>
      </c>
      <c r="AN510">
        <v>655</v>
      </c>
    </row>
    <row r="511" spans="1:40" x14ac:dyDescent="0.25">
      <c r="A511" s="32" t="s">
        <v>3482</v>
      </c>
      <c r="B511" s="32" t="s">
        <v>6120</v>
      </c>
      <c r="C511" s="32" t="s">
        <v>510</v>
      </c>
      <c r="D511" s="32">
        <v>68.89</v>
      </c>
      <c r="E511" s="32" t="s">
        <v>6121</v>
      </c>
      <c r="F511" s="32">
        <v>4</v>
      </c>
      <c r="G511" s="32" t="s">
        <v>6122</v>
      </c>
      <c r="H511" s="32">
        <v>25</v>
      </c>
      <c r="I511" s="32" t="s">
        <v>6123</v>
      </c>
      <c r="J511" s="33" t="s">
        <v>70</v>
      </c>
      <c r="K511" s="34" t="s">
        <v>7209</v>
      </c>
      <c r="L511" s="61">
        <f>Tabela33[[#This Row],[price]]*Tabela33[[#This Row],[sold]]</f>
        <v>1722.25</v>
      </c>
      <c r="M511" s="62">
        <f>VLOOKUP(Tabela33[[#This Row],[brand]],Tabela5[#All],7,FALSE)</f>
        <v>86</v>
      </c>
      <c r="N511" s="62">
        <f>_xlfn.RANK.EQ(Tabela33[[#This Row],[sold]],$H$2:$H$1979)</f>
        <v>1248</v>
      </c>
      <c r="O511" s="62">
        <f>_xlfn.RANK.EQ(L511,Tabela33[income])</f>
        <v>1022</v>
      </c>
      <c r="AL511" s="18" t="s">
        <v>5945</v>
      </c>
      <c r="AM511">
        <v>89</v>
      </c>
      <c r="AN511">
        <v>141</v>
      </c>
    </row>
    <row r="512" spans="1:40" x14ac:dyDescent="0.25">
      <c r="A512" s="35" t="s">
        <v>3482</v>
      </c>
      <c r="B512" s="35" t="s">
        <v>4266</v>
      </c>
      <c r="C512" s="35" t="s">
        <v>510</v>
      </c>
      <c r="D512" s="35">
        <v>85</v>
      </c>
      <c r="E512" s="35" t="s">
        <v>3938</v>
      </c>
      <c r="F512" s="35">
        <v>4</v>
      </c>
      <c r="G512" s="35" t="s">
        <v>4267</v>
      </c>
      <c r="H512" s="35">
        <v>42</v>
      </c>
      <c r="I512" s="35" t="s">
        <v>4268</v>
      </c>
      <c r="J512" s="36" t="s">
        <v>4269</v>
      </c>
      <c r="K512" s="34" t="s">
        <v>7209</v>
      </c>
      <c r="L512" s="61">
        <f>Tabela33[[#This Row],[price]]*Tabela33[[#This Row],[sold]]</f>
        <v>3570</v>
      </c>
      <c r="M512" s="62">
        <f>VLOOKUP(Tabela33[[#This Row],[brand]],Tabela5[#All],7,FALSE)</f>
        <v>86</v>
      </c>
      <c r="N512" s="62">
        <f>_xlfn.RANK.EQ(Tabela33[[#This Row],[sold]],$H$2:$H$1979)</f>
        <v>1046</v>
      </c>
      <c r="O512" s="62">
        <f>_xlfn.RANK.EQ(L512,Tabela33[income])</f>
        <v>775</v>
      </c>
      <c r="AL512" s="18" t="s">
        <v>5072</v>
      </c>
      <c r="AM512">
        <v>89</v>
      </c>
      <c r="AN512">
        <v>386</v>
      </c>
    </row>
    <row r="513" spans="1:40" x14ac:dyDescent="0.25">
      <c r="A513" s="35" t="s">
        <v>3482</v>
      </c>
      <c r="B513" s="35" t="s">
        <v>5437</v>
      </c>
      <c r="C513" s="35" t="s">
        <v>510</v>
      </c>
      <c r="D513" s="35">
        <v>88</v>
      </c>
      <c r="E513" s="35" t="s">
        <v>5438</v>
      </c>
      <c r="F513" s="35">
        <v>5</v>
      </c>
      <c r="G513" s="35" t="s">
        <v>1517</v>
      </c>
      <c r="H513" s="35">
        <v>5</v>
      </c>
      <c r="I513" s="35" t="s">
        <v>5439</v>
      </c>
      <c r="J513" s="36" t="s">
        <v>5440</v>
      </c>
      <c r="K513" s="34" t="s">
        <v>7209</v>
      </c>
      <c r="L513" s="61">
        <f>Tabela33[[#This Row],[price]]*Tabela33[[#This Row],[sold]]</f>
        <v>440</v>
      </c>
      <c r="M513" s="62">
        <f>VLOOKUP(Tabela33[[#This Row],[brand]],Tabela5[#All],7,FALSE)</f>
        <v>86</v>
      </c>
      <c r="N513" s="62">
        <f>_xlfn.RANK.EQ(Tabela33[[#This Row],[sold]],$H$2:$H$1979)</f>
        <v>1749</v>
      </c>
      <c r="O513" s="62">
        <f>_xlfn.RANK.EQ(L513,Tabela33[income])</f>
        <v>1544</v>
      </c>
      <c r="AL513" s="18" t="s">
        <v>6684</v>
      </c>
      <c r="AM513">
        <v>89</v>
      </c>
      <c r="AN513">
        <v>266</v>
      </c>
    </row>
    <row r="514" spans="1:40" x14ac:dyDescent="0.25">
      <c r="A514" s="32" t="s">
        <v>977</v>
      </c>
      <c r="B514" s="32" t="s">
        <v>5765</v>
      </c>
      <c r="C514" s="32" t="s">
        <v>55</v>
      </c>
      <c r="D514" s="32">
        <v>9.99</v>
      </c>
      <c r="E514" s="32" t="s">
        <v>2296</v>
      </c>
      <c r="F514" s="32">
        <v>7</v>
      </c>
      <c r="G514" s="32" t="s">
        <v>5766</v>
      </c>
      <c r="H514" s="32">
        <v>103</v>
      </c>
      <c r="I514" s="32" t="s">
        <v>5767</v>
      </c>
      <c r="J514" s="33" t="s">
        <v>986</v>
      </c>
      <c r="K514" s="34" t="s">
        <v>7209</v>
      </c>
      <c r="L514" s="61">
        <f>Tabela33[[#This Row],[price]]*Tabela33[[#This Row],[sold]]</f>
        <v>1028.97</v>
      </c>
      <c r="M514" s="62">
        <f>VLOOKUP(Tabela33[[#This Row],[brand]],Tabela5[#All],7,FALSE)</f>
        <v>87</v>
      </c>
      <c r="N514" s="62">
        <f>_xlfn.RANK.EQ(Tabela33[[#This Row],[sold]],$H$2:$H$1979)</f>
        <v>778</v>
      </c>
      <c r="O514" s="62">
        <f>_xlfn.RANK.EQ(L514,Tabela33[income])</f>
        <v>1250</v>
      </c>
      <c r="AL514" s="18" t="s">
        <v>6815</v>
      </c>
      <c r="AM514">
        <v>89</v>
      </c>
      <c r="AN514">
        <v>327</v>
      </c>
    </row>
    <row r="515" spans="1:40" x14ac:dyDescent="0.25">
      <c r="A515" s="30" t="s">
        <v>977</v>
      </c>
      <c r="B515" s="30" t="s">
        <v>978</v>
      </c>
      <c r="C515" s="30" t="s">
        <v>385</v>
      </c>
      <c r="D515" s="30">
        <v>14.89</v>
      </c>
      <c r="E515" s="30" t="s">
        <v>979</v>
      </c>
      <c r="F515" s="30"/>
      <c r="G515" s="30" t="s">
        <v>980</v>
      </c>
      <c r="H515" s="30">
        <v>7331</v>
      </c>
      <c r="I515" s="30" t="s">
        <v>981</v>
      </c>
      <c r="J515" s="31" t="s">
        <v>177</v>
      </c>
      <c r="K515" s="29" t="s">
        <v>7208</v>
      </c>
      <c r="L515" s="58">
        <f>Tabela33[[#This Row],[price]]*Tabela33[[#This Row],[sold]]</f>
        <v>109158.59000000001</v>
      </c>
      <c r="M515" s="59">
        <f>VLOOKUP(Tabela33[[#This Row],[brand]],Tabela5[#All],7,FALSE)</f>
        <v>87</v>
      </c>
      <c r="N515" s="59">
        <f>_xlfn.RANK.EQ(Tabela33[[#This Row],[sold]],$H$2:$H$1979)</f>
        <v>29</v>
      </c>
      <c r="O515" s="59">
        <f>_xlfn.RANK.EQ(L515,Tabela33[income])</f>
        <v>89</v>
      </c>
      <c r="AL515" s="18" t="s">
        <v>6403</v>
      </c>
      <c r="AM515">
        <v>89</v>
      </c>
      <c r="AN515">
        <v>20</v>
      </c>
    </row>
    <row r="516" spans="1:40" x14ac:dyDescent="0.25">
      <c r="A516" s="32" t="s">
        <v>977</v>
      </c>
      <c r="B516" s="32" t="s">
        <v>5006</v>
      </c>
      <c r="C516" s="32" t="s">
        <v>3482</v>
      </c>
      <c r="D516" s="32">
        <v>16.899999999999999</v>
      </c>
      <c r="E516" s="32" t="s">
        <v>5007</v>
      </c>
      <c r="F516" s="32">
        <v>4</v>
      </c>
      <c r="G516" s="32" t="s">
        <v>5008</v>
      </c>
      <c r="H516" s="32">
        <v>34</v>
      </c>
      <c r="I516" s="32" t="s">
        <v>5009</v>
      </c>
      <c r="J516" s="33" t="s">
        <v>3237</v>
      </c>
      <c r="K516" s="34" t="s">
        <v>7209</v>
      </c>
      <c r="L516" s="61">
        <f>Tabela33[[#This Row],[price]]*Tabela33[[#This Row],[sold]]</f>
        <v>574.59999999999991</v>
      </c>
      <c r="M516" s="62">
        <f>VLOOKUP(Tabela33[[#This Row],[brand]],Tabela5[#All],7,FALSE)</f>
        <v>87</v>
      </c>
      <c r="N516" s="62">
        <f>_xlfn.RANK.EQ(Tabela33[[#This Row],[sold]],$H$2:$H$1979)</f>
        <v>1135</v>
      </c>
      <c r="O516" s="62">
        <f>_xlfn.RANK.EQ(L516,Tabela33[income])</f>
        <v>1451</v>
      </c>
      <c r="AL516" s="18" t="s">
        <v>1892</v>
      </c>
      <c r="AM516">
        <v>89</v>
      </c>
      <c r="AN516">
        <v>14</v>
      </c>
    </row>
    <row r="517" spans="1:40" x14ac:dyDescent="0.25">
      <c r="A517" s="35" t="s">
        <v>5228</v>
      </c>
      <c r="B517" s="35" t="s">
        <v>5229</v>
      </c>
      <c r="C517" s="35" t="s">
        <v>1688</v>
      </c>
      <c r="D517" s="35">
        <v>9.2100000000000009</v>
      </c>
      <c r="E517" s="35" t="s">
        <v>5230</v>
      </c>
      <c r="F517" s="35">
        <v>5</v>
      </c>
      <c r="G517" s="35" t="s">
        <v>5231</v>
      </c>
      <c r="H517" s="35">
        <v>72</v>
      </c>
      <c r="I517" s="35" t="s">
        <v>5232</v>
      </c>
      <c r="J517" s="36" t="s">
        <v>1289</v>
      </c>
      <c r="K517" s="34" t="s">
        <v>7209</v>
      </c>
      <c r="L517" s="61">
        <f>Tabela33[[#This Row],[price]]*Tabela33[[#This Row],[sold]]</f>
        <v>663.12000000000012</v>
      </c>
      <c r="M517" s="62">
        <f>VLOOKUP(Tabela33[[#This Row],[brand]],Tabela5[#All],7,FALSE)</f>
        <v>88</v>
      </c>
      <c r="N517" s="62">
        <f>_xlfn.RANK.EQ(Tabela33[[#This Row],[sold]],$H$2:$H$1979)</f>
        <v>881</v>
      </c>
      <c r="O517" s="62">
        <f>_xlfn.RANK.EQ(L517,Tabela33[income])</f>
        <v>1391</v>
      </c>
      <c r="AL517" s="18" t="s">
        <v>6251</v>
      </c>
      <c r="AM517">
        <v>89</v>
      </c>
      <c r="AN517">
        <v>17</v>
      </c>
    </row>
    <row r="518" spans="1:40" x14ac:dyDescent="0.25">
      <c r="A518" s="32" t="s">
        <v>1891</v>
      </c>
      <c r="B518" s="32" t="s">
        <v>6759</v>
      </c>
      <c r="C518" s="32" t="s">
        <v>6760</v>
      </c>
      <c r="D518" s="32">
        <v>9.9600000000000009</v>
      </c>
      <c r="E518" s="32" t="s">
        <v>6761</v>
      </c>
      <c r="F518" s="32">
        <v>10</v>
      </c>
      <c r="G518" s="32" t="s">
        <v>425</v>
      </c>
      <c r="H518" s="32">
        <v>266</v>
      </c>
      <c r="I518" s="32" t="s">
        <v>6762</v>
      </c>
      <c r="J518" s="33" t="s">
        <v>64</v>
      </c>
      <c r="K518" s="34" t="s">
        <v>7209</v>
      </c>
      <c r="L518" s="61">
        <f>Tabela33[[#This Row],[price]]*Tabela33[[#This Row],[sold]]</f>
        <v>2649.36</v>
      </c>
      <c r="M518" s="62">
        <f>VLOOKUP(Tabela33[[#This Row],[brand]],Tabela5[#All],7,FALSE)</f>
        <v>89</v>
      </c>
      <c r="N518" s="62">
        <f>_xlfn.RANK.EQ(Tabela33[[#This Row],[sold]],$H$2:$H$1979)</f>
        <v>509</v>
      </c>
      <c r="O518" s="62">
        <f>_xlfn.RANK.EQ(L518,Tabela33[income])</f>
        <v>870</v>
      </c>
      <c r="AL518" s="18" t="s">
        <v>7166</v>
      </c>
      <c r="AM518">
        <v>90</v>
      </c>
      <c r="AN518">
        <v>391</v>
      </c>
    </row>
    <row r="519" spans="1:40" x14ac:dyDescent="0.25">
      <c r="A519" s="32" t="s">
        <v>1891</v>
      </c>
      <c r="B519" s="32" t="s">
        <v>5945</v>
      </c>
      <c r="C519" s="32" t="s">
        <v>12</v>
      </c>
      <c r="D519" s="32">
        <v>9.99</v>
      </c>
      <c r="E519" s="32" t="s">
        <v>2296</v>
      </c>
      <c r="F519" s="32">
        <v>10</v>
      </c>
      <c r="G519" s="32" t="s">
        <v>5946</v>
      </c>
      <c r="H519" s="32">
        <v>141</v>
      </c>
      <c r="I519" s="32" t="s">
        <v>5947</v>
      </c>
      <c r="J519" s="33" t="s">
        <v>96</v>
      </c>
      <c r="K519" s="34" t="s">
        <v>7209</v>
      </c>
      <c r="L519" s="61">
        <f>Tabela33[[#This Row],[price]]*Tabela33[[#This Row],[sold]]</f>
        <v>1408.59</v>
      </c>
      <c r="M519" s="62">
        <f>VLOOKUP(Tabela33[[#This Row],[brand]],Tabela5[#All],7,FALSE)</f>
        <v>89</v>
      </c>
      <c r="N519" s="62">
        <f>_xlfn.RANK.EQ(Tabela33[[#This Row],[sold]],$H$2:$H$1979)</f>
        <v>677</v>
      </c>
      <c r="O519" s="62">
        <f>_xlfn.RANK.EQ(L519,Tabela33[income])</f>
        <v>1104</v>
      </c>
      <c r="AL519" s="18" t="s">
        <v>6057</v>
      </c>
      <c r="AM519">
        <v>91</v>
      </c>
      <c r="AN519">
        <v>1992</v>
      </c>
    </row>
    <row r="520" spans="1:40" x14ac:dyDescent="0.25">
      <c r="A520" s="35" t="s">
        <v>1891</v>
      </c>
      <c r="B520" s="35" t="s">
        <v>6253</v>
      </c>
      <c r="C520" s="35" t="s">
        <v>12</v>
      </c>
      <c r="D520" s="35">
        <v>11.99</v>
      </c>
      <c r="E520" s="35" t="s">
        <v>2215</v>
      </c>
      <c r="F520" s="35">
        <v>2</v>
      </c>
      <c r="G520" s="35" t="s">
        <v>6254</v>
      </c>
      <c r="H520" s="35">
        <v>39</v>
      </c>
      <c r="I520" s="35" t="s">
        <v>6255</v>
      </c>
      <c r="J520" s="36" t="s">
        <v>2404</v>
      </c>
      <c r="K520" s="34" t="s">
        <v>7209</v>
      </c>
      <c r="L520" s="61">
        <f>Tabela33[[#This Row],[price]]*Tabela33[[#This Row],[sold]]</f>
        <v>467.61</v>
      </c>
      <c r="M520" s="62">
        <f>VLOOKUP(Tabela33[[#This Row],[brand]],Tabela5[#All],7,FALSE)</f>
        <v>89</v>
      </c>
      <c r="N520" s="62">
        <f>_xlfn.RANK.EQ(Tabela33[[#This Row],[sold]],$H$2:$H$1979)</f>
        <v>1077</v>
      </c>
      <c r="O520" s="62">
        <f>_xlfn.RANK.EQ(L520,Tabela33[income])</f>
        <v>1526</v>
      </c>
      <c r="AL520" s="18" t="s">
        <v>3599</v>
      </c>
      <c r="AM520">
        <v>92</v>
      </c>
      <c r="AN520">
        <v>533</v>
      </c>
    </row>
    <row r="521" spans="1:40" x14ac:dyDescent="0.25">
      <c r="A521" s="30" t="s">
        <v>1891</v>
      </c>
      <c r="B521" s="30" t="s">
        <v>2888</v>
      </c>
      <c r="C521" s="30" t="s">
        <v>12</v>
      </c>
      <c r="D521" s="30">
        <v>12.99</v>
      </c>
      <c r="E521" s="30" t="s">
        <v>1215</v>
      </c>
      <c r="F521" s="30"/>
      <c r="G521" s="30" t="s">
        <v>2889</v>
      </c>
      <c r="H521" s="30">
        <v>52</v>
      </c>
      <c r="I521" s="30" t="s">
        <v>2890</v>
      </c>
      <c r="J521" s="31" t="s">
        <v>2404</v>
      </c>
      <c r="K521" s="29" t="s">
        <v>7208</v>
      </c>
      <c r="L521" s="58">
        <f>Tabela33[[#This Row],[price]]*Tabela33[[#This Row],[sold]]</f>
        <v>675.48</v>
      </c>
      <c r="M521" s="59">
        <f>VLOOKUP(Tabela33[[#This Row],[brand]],Tabela5[#All],7,FALSE)</f>
        <v>89</v>
      </c>
      <c r="N521" s="59">
        <f>_xlfn.RANK.EQ(Tabela33[[#This Row],[sold]],$H$2:$H$1979)</f>
        <v>969</v>
      </c>
      <c r="O521" s="59">
        <f>_xlfn.RANK.EQ(L521,Tabela33[income])</f>
        <v>1384</v>
      </c>
      <c r="AL521" s="18" t="s">
        <v>3076</v>
      </c>
      <c r="AM521">
        <v>93</v>
      </c>
      <c r="AN521">
        <v>17</v>
      </c>
    </row>
    <row r="522" spans="1:40" x14ac:dyDescent="0.25">
      <c r="A522" s="32" t="s">
        <v>1891</v>
      </c>
      <c r="B522" s="32" t="s">
        <v>6251</v>
      </c>
      <c r="C522" s="32" t="s">
        <v>12</v>
      </c>
      <c r="D522" s="32">
        <v>13</v>
      </c>
      <c r="E522" s="32" t="s">
        <v>99</v>
      </c>
      <c r="F522" s="32">
        <v>3</v>
      </c>
      <c r="G522" s="32" t="s">
        <v>3077</v>
      </c>
      <c r="H522" s="32">
        <v>17</v>
      </c>
      <c r="I522" s="32" t="s">
        <v>6252</v>
      </c>
      <c r="J522" s="33" t="s">
        <v>2404</v>
      </c>
      <c r="K522" s="34" t="s">
        <v>7209</v>
      </c>
      <c r="L522" s="61">
        <f>Tabela33[[#This Row],[price]]*Tabela33[[#This Row],[sold]]</f>
        <v>221</v>
      </c>
      <c r="M522" s="62">
        <f>VLOOKUP(Tabela33[[#This Row],[brand]],Tabela5[#All],7,FALSE)</f>
        <v>89</v>
      </c>
      <c r="N522" s="62">
        <f>_xlfn.RANK.EQ(Tabela33[[#This Row],[sold]],$H$2:$H$1979)</f>
        <v>1397</v>
      </c>
      <c r="O522" s="62">
        <f>_xlfn.RANK.EQ(L522,Tabela33[income])</f>
        <v>1730</v>
      </c>
      <c r="AL522" s="18" t="s">
        <v>1978</v>
      </c>
      <c r="AM522">
        <v>93</v>
      </c>
      <c r="AN522">
        <v>171</v>
      </c>
    </row>
    <row r="523" spans="1:40" x14ac:dyDescent="0.25">
      <c r="A523" s="32" t="s">
        <v>1891</v>
      </c>
      <c r="B523" s="32" t="s">
        <v>6889</v>
      </c>
      <c r="C523" s="32" t="s">
        <v>12</v>
      </c>
      <c r="D523" s="32">
        <v>15.95</v>
      </c>
      <c r="E523" s="32" t="s">
        <v>5690</v>
      </c>
      <c r="F523" s="32">
        <v>6</v>
      </c>
      <c r="G523" s="32" t="s">
        <v>1807</v>
      </c>
      <c r="H523" s="32">
        <v>30</v>
      </c>
      <c r="I523" s="32" t="s">
        <v>6890</v>
      </c>
      <c r="J523" s="33" t="s">
        <v>3237</v>
      </c>
      <c r="K523" s="34" t="s">
        <v>7209</v>
      </c>
      <c r="L523" s="61">
        <f>Tabela33[[#This Row],[price]]*Tabela33[[#This Row],[sold]]</f>
        <v>478.5</v>
      </c>
      <c r="M523" s="62">
        <f>VLOOKUP(Tabela33[[#This Row],[brand]],Tabela5[#All],7,FALSE)</f>
        <v>89</v>
      </c>
      <c r="N523" s="62">
        <f>_xlfn.RANK.EQ(Tabela33[[#This Row],[sold]],$H$2:$H$1979)</f>
        <v>1175</v>
      </c>
      <c r="O523" s="62">
        <f>_xlfn.RANK.EQ(L523,Tabela33[income])</f>
        <v>1520</v>
      </c>
      <c r="AL523" s="18" t="s">
        <v>1909</v>
      </c>
      <c r="AM523">
        <v>93</v>
      </c>
      <c r="AN523">
        <v>104</v>
      </c>
    </row>
    <row r="524" spans="1:40" x14ac:dyDescent="0.25">
      <c r="A524" s="35" t="s">
        <v>1891</v>
      </c>
      <c r="B524" s="35" t="s">
        <v>4918</v>
      </c>
      <c r="C524" s="35" t="s">
        <v>12</v>
      </c>
      <c r="D524" s="35">
        <v>15.99</v>
      </c>
      <c r="E524" s="35" t="s">
        <v>1129</v>
      </c>
      <c r="F524" s="35">
        <v>10</v>
      </c>
      <c r="G524" s="35" t="s">
        <v>4919</v>
      </c>
      <c r="H524" s="35">
        <v>655</v>
      </c>
      <c r="I524" s="35" t="s">
        <v>4920</v>
      </c>
      <c r="J524" s="36" t="s">
        <v>70</v>
      </c>
      <c r="K524" s="34" t="s">
        <v>7209</v>
      </c>
      <c r="L524" s="61">
        <f>Tabela33[[#This Row],[price]]*Tabela33[[#This Row],[sold]]</f>
        <v>10473.450000000001</v>
      </c>
      <c r="M524" s="62">
        <f>VLOOKUP(Tabela33[[#This Row],[brand]],Tabela5[#All],7,FALSE)</f>
        <v>89</v>
      </c>
      <c r="N524" s="62">
        <f>_xlfn.RANK.EQ(Tabela33[[#This Row],[sold]],$H$2:$H$1979)</f>
        <v>293</v>
      </c>
      <c r="O524" s="62">
        <f>_xlfn.RANK.EQ(L524,Tabela33[income])</f>
        <v>470</v>
      </c>
      <c r="AL524" s="18" t="s">
        <v>7014</v>
      </c>
      <c r="AM524">
        <v>93</v>
      </c>
      <c r="AN524">
        <v>647</v>
      </c>
    </row>
    <row r="525" spans="1:40" x14ac:dyDescent="0.25">
      <c r="A525" s="35" t="s">
        <v>1891</v>
      </c>
      <c r="B525" s="35" t="s">
        <v>6403</v>
      </c>
      <c r="C525" s="35" t="s">
        <v>12</v>
      </c>
      <c r="D525" s="35">
        <v>38.99</v>
      </c>
      <c r="E525" s="35" t="s">
        <v>1205</v>
      </c>
      <c r="F525" s="35">
        <v>10</v>
      </c>
      <c r="G525" s="35" t="s">
        <v>2686</v>
      </c>
      <c r="H525" s="35">
        <v>20</v>
      </c>
      <c r="I525" s="35" t="s">
        <v>6404</v>
      </c>
      <c r="J525" s="36" t="s">
        <v>661</v>
      </c>
      <c r="K525" s="34" t="s">
        <v>7209</v>
      </c>
      <c r="L525" s="61">
        <f>Tabela33[[#This Row],[price]]*Tabela33[[#This Row],[sold]]</f>
        <v>779.80000000000007</v>
      </c>
      <c r="M525" s="62">
        <f>VLOOKUP(Tabela33[[#This Row],[brand]],Tabela5[#All],7,FALSE)</f>
        <v>89</v>
      </c>
      <c r="N525" s="62">
        <f>_xlfn.RANK.EQ(Tabela33[[#This Row],[sold]],$H$2:$H$1979)</f>
        <v>1337</v>
      </c>
      <c r="O525" s="62">
        <f>_xlfn.RANK.EQ(L525,Tabela33[income])</f>
        <v>1331</v>
      </c>
      <c r="AL525" s="18" t="s">
        <v>7060</v>
      </c>
      <c r="AM525">
        <v>94</v>
      </c>
      <c r="AN525">
        <v>60</v>
      </c>
    </row>
    <row r="526" spans="1:40" x14ac:dyDescent="0.25">
      <c r="A526" s="35" t="s">
        <v>1891</v>
      </c>
      <c r="B526" s="35" t="s">
        <v>5072</v>
      </c>
      <c r="C526" s="35" t="s">
        <v>12</v>
      </c>
      <c r="D526" s="35">
        <v>160.91</v>
      </c>
      <c r="E526" s="35" t="s">
        <v>5073</v>
      </c>
      <c r="F526" s="35"/>
      <c r="G526" s="35" t="s">
        <v>5074</v>
      </c>
      <c r="H526" s="35">
        <v>386</v>
      </c>
      <c r="I526" s="35" t="s">
        <v>5075</v>
      </c>
      <c r="J526" s="36" t="s">
        <v>177</v>
      </c>
      <c r="K526" s="34" t="s">
        <v>7209</v>
      </c>
      <c r="L526" s="61">
        <f>Tabela33[[#This Row],[price]]*Tabela33[[#This Row],[sold]]</f>
        <v>62111.26</v>
      </c>
      <c r="M526" s="62">
        <f>VLOOKUP(Tabela33[[#This Row],[brand]],Tabela5[#All],7,FALSE)</f>
        <v>89</v>
      </c>
      <c r="N526" s="62">
        <f>_xlfn.RANK.EQ(Tabela33[[#This Row],[sold]],$H$2:$H$1979)</f>
        <v>420</v>
      </c>
      <c r="O526" s="62">
        <f>_xlfn.RANK.EQ(L526,Tabela33[income])</f>
        <v>146</v>
      </c>
      <c r="AL526" s="18" t="s">
        <v>2725</v>
      </c>
      <c r="AM526">
        <v>95</v>
      </c>
      <c r="AN526">
        <v>98</v>
      </c>
    </row>
    <row r="527" spans="1:40" x14ac:dyDescent="0.25">
      <c r="A527" s="30" t="s">
        <v>1891</v>
      </c>
      <c r="B527" s="30" t="s">
        <v>1892</v>
      </c>
      <c r="C527" s="30" t="s">
        <v>12</v>
      </c>
      <c r="D527" s="30">
        <v>174.99</v>
      </c>
      <c r="E527" s="30" t="s">
        <v>1893</v>
      </c>
      <c r="F527" s="30">
        <v>9</v>
      </c>
      <c r="G527" s="30" t="s">
        <v>1196</v>
      </c>
      <c r="H527" s="30">
        <v>14</v>
      </c>
      <c r="I527" s="30" t="s">
        <v>1894</v>
      </c>
      <c r="J527" s="31" t="s">
        <v>1895</v>
      </c>
      <c r="K527" s="29" t="s">
        <v>7208</v>
      </c>
      <c r="L527" s="58">
        <f>Tabela33[[#This Row],[price]]*Tabela33[[#This Row],[sold]]</f>
        <v>2449.86</v>
      </c>
      <c r="M527" s="59">
        <f>VLOOKUP(Tabela33[[#This Row],[brand]],Tabela5[#All],7,FALSE)</f>
        <v>89</v>
      </c>
      <c r="N527" s="59">
        <f>_xlfn.RANK.EQ(Tabela33[[#This Row],[sold]],$H$2:$H$1979)</f>
        <v>1468</v>
      </c>
      <c r="O527" s="59">
        <f>_xlfn.RANK.EQ(L527,Tabela33[income])</f>
        <v>892</v>
      </c>
      <c r="AL527" s="18" t="s">
        <v>4421</v>
      </c>
      <c r="AM527">
        <v>95</v>
      </c>
      <c r="AN527">
        <v>64</v>
      </c>
    </row>
    <row r="528" spans="1:40" x14ac:dyDescent="0.25">
      <c r="A528" s="32" t="s">
        <v>1891</v>
      </c>
      <c r="B528" s="32" t="s">
        <v>6815</v>
      </c>
      <c r="C528" s="32" t="s">
        <v>12</v>
      </c>
      <c r="D528" s="32">
        <v>180.17</v>
      </c>
      <c r="E528" s="32" t="s">
        <v>6816</v>
      </c>
      <c r="F528" s="32"/>
      <c r="G528" s="32" t="s">
        <v>6817</v>
      </c>
      <c r="H528" s="32">
        <v>327</v>
      </c>
      <c r="I528" s="32" t="s">
        <v>877</v>
      </c>
      <c r="J528" s="33" t="s">
        <v>177</v>
      </c>
      <c r="K528" s="34" t="s">
        <v>7209</v>
      </c>
      <c r="L528" s="61">
        <f>Tabela33[[#This Row],[price]]*Tabela33[[#This Row],[sold]]</f>
        <v>58915.59</v>
      </c>
      <c r="M528" s="62">
        <f>VLOOKUP(Tabela33[[#This Row],[brand]],Tabela5[#All],7,FALSE)</f>
        <v>89</v>
      </c>
      <c r="N528" s="62">
        <f>_xlfn.RANK.EQ(Tabela33[[#This Row],[sold]],$H$2:$H$1979)</f>
        <v>456</v>
      </c>
      <c r="O528" s="62">
        <f>_xlfn.RANK.EQ(L528,Tabela33[income])</f>
        <v>157</v>
      </c>
      <c r="AL528" s="18" t="s">
        <v>3828</v>
      </c>
      <c r="AM528">
        <v>95</v>
      </c>
      <c r="AN528">
        <v>4936</v>
      </c>
    </row>
    <row r="529" spans="1:40" x14ac:dyDescent="0.25">
      <c r="A529" s="32" t="s">
        <v>1891</v>
      </c>
      <c r="B529" s="32" t="s">
        <v>6684</v>
      </c>
      <c r="C529" s="32" t="s">
        <v>12</v>
      </c>
      <c r="D529" s="32">
        <v>188.3</v>
      </c>
      <c r="E529" s="32" t="s">
        <v>6685</v>
      </c>
      <c r="F529" s="32"/>
      <c r="G529" s="32" t="s">
        <v>6686</v>
      </c>
      <c r="H529" s="32">
        <v>266</v>
      </c>
      <c r="I529" s="32" t="s">
        <v>5089</v>
      </c>
      <c r="J529" s="33" t="s">
        <v>177</v>
      </c>
      <c r="K529" s="34" t="s">
        <v>7209</v>
      </c>
      <c r="L529" s="61">
        <f>Tabela33[[#This Row],[price]]*Tabela33[[#This Row],[sold]]</f>
        <v>50087.8</v>
      </c>
      <c r="M529" s="62">
        <f>VLOOKUP(Tabela33[[#This Row],[brand]],Tabela5[#All],7,FALSE)</f>
        <v>89</v>
      </c>
      <c r="N529" s="62">
        <f>_xlfn.RANK.EQ(Tabela33[[#This Row],[sold]],$H$2:$H$1979)</f>
        <v>509</v>
      </c>
      <c r="O529" s="62">
        <f>_xlfn.RANK.EQ(L529,Tabela33[income])</f>
        <v>172</v>
      </c>
      <c r="AL529" s="18" t="s">
        <v>4941</v>
      </c>
      <c r="AM529">
        <v>95</v>
      </c>
      <c r="AN529">
        <v>71</v>
      </c>
    </row>
    <row r="530" spans="1:40" x14ac:dyDescent="0.25">
      <c r="A530" s="35" t="s">
        <v>1891</v>
      </c>
      <c r="B530" s="35" t="s">
        <v>5196</v>
      </c>
      <c r="C530" s="35" t="s">
        <v>104</v>
      </c>
      <c r="D530" s="35">
        <v>212.89</v>
      </c>
      <c r="E530" s="35" t="s">
        <v>5197</v>
      </c>
      <c r="F530" s="35">
        <v>10</v>
      </c>
      <c r="G530" s="35" t="s">
        <v>5198</v>
      </c>
      <c r="H530" s="35">
        <v>53</v>
      </c>
      <c r="I530" s="35" t="s">
        <v>5199</v>
      </c>
      <c r="J530" s="36" t="s">
        <v>96</v>
      </c>
      <c r="K530" s="34" t="s">
        <v>7209</v>
      </c>
      <c r="L530" s="61">
        <f>Tabela33[[#This Row],[price]]*Tabela33[[#This Row],[sold]]</f>
        <v>11283.17</v>
      </c>
      <c r="M530" s="62">
        <f>VLOOKUP(Tabela33[[#This Row],[brand]],Tabela5[#All],7,FALSE)</f>
        <v>89</v>
      </c>
      <c r="N530" s="62">
        <f>_xlfn.RANK.EQ(Tabela33[[#This Row],[sold]],$H$2:$H$1979)</f>
        <v>966</v>
      </c>
      <c r="O530" s="62">
        <f>_xlfn.RANK.EQ(L530,Tabela33[income])</f>
        <v>451</v>
      </c>
      <c r="AL530" s="18" t="s">
        <v>179</v>
      </c>
      <c r="AM530">
        <v>95</v>
      </c>
      <c r="AN530">
        <v>291</v>
      </c>
    </row>
    <row r="531" spans="1:40" x14ac:dyDescent="0.25">
      <c r="A531" s="32" t="s">
        <v>1891</v>
      </c>
      <c r="B531" s="32" t="s">
        <v>4677</v>
      </c>
      <c r="C531" s="32" t="s">
        <v>104</v>
      </c>
      <c r="D531" s="32">
        <v>259.08999999999997</v>
      </c>
      <c r="E531" s="32" t="s">
        <v>4678</v>
      </c>
      <c r="F531" s="32">
        <v>10</v>
      </c>
      <c r="G531" s="32" t="s">
        <v>4679</v>
      </c>
      <c r="H531" s="32">
        <v>456</v>
      </c>
      <c r="I531" s="32" t="s">
        <v>4680</v>
      </c>
      <c r="J531" s="33" t="s">
        <v>96</v>
      </c>
      <c r="K531" s="34" t="s">
        <v>7209</v>
      </c>
      <c r="L531" s="61">
        <f>Tabela33[[#This Row],[price]]*Tabela33[[#This Row],[sold]]</f>
        <v>118145.04</v>
      </c>
      <c r="M531" s="62">
        <f>VLOOKUP(Tabela33[[#This Row],[brand]],Tabela5[#All],7,FALSE)</f>
        <v>89</v>
      </c>
      <c r="N531" s="62">
        <f>_xlfn.RANK.EQ(Tabela33[[#This Row],[sold]],$H$2:$H$1979)</f>
        <v>374</v>
      </c>
      <c r="O531" s="62">
        <f>_xlfn.RANK.EQ(L531,Tabela33[income])</f>
        <v>82</v>
      </c>
      <c r="AL531" s="18" t="s">
        <v>5520</v>
      </c>
      <c r="AM531">
        <v>95</v>
      </c>
      <c r="AN531">
        <v>40394</v>
      </c>
    </row>
    <row r="532" spans="1:40" x14ac:dyDescent="0.25">
      <c r="A532" s="27" t="s">
        <v>1891</v>
      </c>
      <c r="B532" s="27" t="s">
        <v>3156</v>
      </c>
      <c r="C532" s="27" t="s">
        <v>12</v>
      </c>
      <c r="D532" s="27">
        <v>275</v>
      </c>
      <c r="E532" s="27" t="s">
        <v>3157</v>
      </c>
      <c r="F532" s="27"/>
      <c r="G532" s="27" t="s">
        <v>1703</v>
      </c>
      <c r="H532" s="27">
        <v>4</v>
      </c>
      <c r="I532" s="27" t="s">
        <v>3158</v>
      </c>
      <c r="J532" s="28" t="s">
        <v>3159</v>
      </c>
      <c r="K532" s="29" t="s">
        <v>7208</v>
      </c>
      <c r="L532" s="58">
        <f>Tabela33[[#This Row],[price]]*Tabela33[[#This Row],[sold]]</f>
        <v>1100</v>
      </c>
      <c r="M532" s="59">
        <f>VLOOKUP(Tabela33[[#This Row],[brand]],Tabela5[#All],7,FALSE)</f>
        <v>89</v>
      </c>
      <c r="N532" s="59">
        <f>_xlfn.RANK.EQ(Tabela33[[#This Row],[sold]],$H$2:$H$1979)</f>
        <v>1795</v>
      </c>
      <c r="O532" s="59">
        <f>_xlfn.RANK.EQ(L532,Tabela33[income])</f>
        <v>1219</v>
      </c>
      <c r="AL532" s="18" t="s">
        <v>4418</v>
      </c>
      <c r="AM532">
        <v>95</v>
      </c>
      <c r="AN532">
        <v>849</v>
      </c>
    </row>
    <row r="533" spans="1:40" x14ac:dyDescent="0.25">
      <c r="A533" s="30" t="s">
        <v>1891</v>
      </c>
      <c r="B533" s="30" t="s">
        <v>2375</v>
      </c>
      <c r="C533" s="30" t="s">
        <v>12</v>
      </c>
      <c r="D533" s="30">
        <v>285</v>
      </c>
      <c r="E533" s="30" t="s">
        <v>2376</v>
      </c>
      <c r="F533" s="30">
        <v>8</v>
      </c>
      <c r="G533" s="30" t="s">
        <v>2377</v>
      </c>
      <c r="H533" s="30">
        <v>5</v>
      </c>
      <c r="I533" s="30" t="s">
        <v>2378</v>
      </c>
      <c r="J533" s="31" t="s">
        <v>661</v>
      </c>
      <c r="K533" s="29" t="s">
        <v>7208</v>
      </c>
      <c r="L533" s="58">
        <f>Tabela33[[#This Row],[price]]*Tabela33[[#This Row],[sold]]</f>
        <v>1425</v>
      </c>
      <c r="M533" s="59">
        <f>VLOOKUP(Tabela33[[#This Row],[brand]],Tabela5[#All],7,FALSE)</f>
        <v>89</v>
      </c>
      <c r="N533" s="59">
        <f>_xlfn.RANK.EQ(Tabela33[[#This Row],[sold]],$H$2:$H$1979)</f>
        <v>1749</v>
      </c>
      <c r="O533" s="59">
        <f>_xlfn.RANK.EQ(L533,Tabela33[income])</f>
        <v>1097</v>
      </c>
      <c r="AL533" s="18" t="s">
        <v>4481</v>
      </c>
      <c r="AM533">
        <v>95</v>
      </c>
      <c r="AN533">
        <v>13549</v>
      </c>
    </row>
    <row r="534" spans="1:40" x14ac:dyDescent="0.25">
      <c r="A534" s="35" t="s">
        <v>7165</v>
      </c>
      <c r="B534" s="35" t="s">
        <v>7166</v>
      </c>
      <c r="C534" s="35" t="s">
        <v>55</v>
      </c>
      <c r="D534" s="35">
        <v>10.58</v>
      </c>
      <c r="E534" s="35" t="s">
        <v>7167</v>
      </c>
      <c r="F534" s="35">
        <v>31</v>
      </c>
      <c r="G534" s="35" t="s">
        <v>7168</v>
      </c>
      <c r="H534" s="35">
        <v>391</v>
      </c>
      <c r="I534" s="35" t="s">
        <v>7169</v>
      </c>
      <c r="J534" s="36" t="s">
        <v>230</v>
      </c>
      <c r="K534" s="34" t="s">
        <v>7209</v>
      </c>
      <c r="L534" s="61">
        <f>Tabela33[[#This Row],[price]]*Tabela33[[#This Row],[sold]]</f>
        <v>4136.78</v>
      </c>
      <c r="M534" s="62">
        <f>VLOOKUP(Tabela33[[#This Row],[brand]],Tabela5[#All],7,FALSE)</f>
        <v>90</v>
      </c>
      <c r="N534" s="62">
        <f>_xlfn.RANK.EQ(Tabela33[[#This Row],[sold]],$H$2:$H$1979)</f>
        <v>419</v>
      </c>
      <c r="O534" s="62">
        <f>_xlfn.RANK.EQ(L534,Tabela33[income])</f>
        <v>731</v>
      </c>
      <c r="AL534" s="18" t="s">
        <v>1360</v>
      </c>
      <c r="AM534">
        <v>95</v>
      </c>
      <c r="AN534">
        <v>20</v>
      </c>
    </row>
    <row r="535" spans="1:40" x14ac:dyDescent="0.25">
      <c r="A535" s="32" t="s">
        <v>6056</v>
      </c>
      <c r="B535" s="32" t="s">
        <v>6057</v>
      </c>
      <c r="C535" s="32" t="s">
        <v>385</v>
      </c>
      <c r="D535" s="32">
        <v>16.82</v>
      </c>
      <c r="E535" s="32" t="s">
        <v>2276</v>
      </c>
      <c r="F535" s="32">
        <v>4</v>
      </c>
      <c r="G535" s="32" t="s">
        <v>6058</v>
      </c>
      <c r="H535" s="32">
        <v>1992</v>
      </c>
      <c r="I535" s="32" t="s">
        <v>6059</v>
      </c>
      <c r="J535" s="33" t="s">
        <v>177</v>
      </c>
      <c r="K535" s="34" t="s">
        <v>7209</v>
      </c>
      <c r="L535" s="61">
        <f>Tabela33[[#This Row],[price]]*Tabela33[[#This Row],[sold]]</f>
        <v>33505.440000000002</v>
      </c>
      <c r="M535" s="62">
        <f>VLOOKUP(Tabela33[[#This Row],[brand]],Tabela5[#All],7,FALSE)</f>
        <v>91</v>
      </c>
      <c r="N535" s="62">
        <f>_xlfn.RANK.EQ(Tabela33[[#This Row],[sold]],$H$2:$H$1979)</f>
        <v>143</v>
      </c>
      <c r="O535" s="62">
        <f>_xlfn.RANK.EQ(L535,Tabela33[income])</f>
        <v>239</v>
      </c>
      <c r="AL535" s="18" t="s">
        <v>5495</v>
      </c>
      <c r="AM535">
        <v>95</v>
      </c>
      <c r="AN535">
        <v>17</v>
      </c>
    </row>
    <row r="536" spans="1:40" x14ac:dyDescent="0.25">
      <c r="A536" s="27" t="s">
        <v>3598</v>
      </c>
      <c r="B536" s="27" t="s">
        <v>3599</v>
      </c>
      <c r="C536" s="27" t="s">
        <v>12</v>
      </c>
      <c r="D536" s="27">
        <v>12.15</v>
      </c>
      <c r="E536" s="27" t="s">
        <v>3600</v>
      </c>
      <c r="F536" s="27">
        <v>6</v>
      </c>
      <c r="G536" s="27" t="s">
        <v>3601</v>
      </c>
      <c r="H536" s="27">
        <v>533</v>
      </c>
      <c r="I536" s="27" t="s">
        <v>3602</v>
      </c>
      <c r="J536" s="28" t="s">
        <v>230</v>
      </c>
      <c r="K536" s="29" t="s">
        <v>7208</v>
      </c>
      <c r="L536" s="58">
        <f>Tabela33[[#This Row],[price]]*Tabela33[[#This Row],[sold]]</f>
        <v>6475.95</v>
      </c>
      <c r="M536" s="59">
        <f>VLOOKUP(Tabela33[[#This Row],[brand]],Tabela5[#All],7,FALSE)</f>
        <v>92</v>
      </c>
      <c r="N536" s="59">
        <f>_xlfn.RANK.EQ(Tabela33[[#This Row],[sold]],$H$2:$H$1979)</f>
        <v>345</v>
      </c>
      <c r="O536" s="59">
        <f>_xlfn.RANK.EQ(L536,Tabela33[income])</f>
        <v>614</v>
      </c>
      <c r="AL536" s="18" t="s">
        <v>6468</v>
      </c>
      <c r="AM536">
        <v>96</v>
      </c>
      <c r="AN536">
        <v>229</v>
      </c>
    </row>
    <row r="537" spans="1:40" x14ac:dyDescent="0.25">
      <c r="A537" s="35" t="s">
        <v>1908</v>
      </c>
      <c r="B537" s="35" t="s">
        <v>7014</v>
      </c>
      <c r="C537" s="35" t="s">
        <v>385</v>
      </c>
      <c r="D537" s="35">
        <v>14.99</v>
      </c>
      <c r="E537" s="35" t="s">
        <v>3909</v>
      </c>
      <c r="F537" s="35">
        <v>10</v>
      </c>
      <c r="G537" s="35" t="s">
        <v>7015</v>
      </c>
      <c r="H537" s="35">
        <v>647</v>
      </c>
      <c r="I537" s="35" t="s">
        <v>7016</v>
      </c>
      <c r="J537" s="36" t="s">
        <v>2417</v>
      </c>
      <c r="K537" s="34" t="s">
        <v>7209</v>
      </c>
      <c r="L537" s="61">
        <f>Tabela33[[#This Row],[price]]*Tabela33[[#This Row],[sold]]</f>
        <v>9698.5300000000007</v>
      </c>
      <c r="M537" s="62">
        <f>VLOOKUP(Tabela33[[#This Row],[brand]],Tabela5[#All],7,FALSE)</f>
        <v>93</v>
      </c>
      <c r="N537" s="62">
        <f>_xlfn.RANK.EQ(Tabela33[[#This Row],[sold]],$H$2:$H$1979)</f>
        <v>297</v>
      </c>
      <c r="O537" s="62">
        <f>_xlfn.RANK.EQ(L537,Tabela33[income])</f>
        <v>495</v>
      </c>
      <c r="AL537" s="18" t="s">
        <v>2677</v>
      </c>
      <c r="AM537">
        <v>96</v>
      </c>
      <c r="AN537">
        <v>10</v>
      </c>
    </row>
    <row r="538" spans="1:40" x14ac:dyDescent="0.25">
      <c r="A538" s="27" t="s">
        <v>1908</v>
      </c>
      <c r="B538" s="27" t="s">
        <v>1909</v>
      </c>
      <c r="C538" s="27" t="s">
        <v>385</v>
      </c>
      <c r="D538" s="27">
        <v>15.25</v>
      </c>
      <c r="E538" s="27" t="s">
        <v>1910</v>
      </c>
      <c r="F538" s="27">
        <v>10</v>
      </c>
      <c r="G538" s="27" t="s">
        <v>1911</v>
      </c>
      <c r="H538" s="27">
        <v>104</v>
      </c>
      <c r="I538" s="27" t="s">
        <v>1912</v>
      </c>
      <c r="J538" s="28" t="s">
        <v>661</v>
      </c>
      <c r="K538" s="29" t="s">
        <v>7208</v>
      </c>
      <c r="L538" s="58">
        <f>Tabela33[[#This Row],[price]]*Tabela33[[#This Row],[sold]]</f>
        <v>1586</v>
      </c>
      <c r="M538" s="59">
        <f>VLOOKUP(Tabela33[[#This Row],[brand]],Tabela5[#All],7,FALSE)</f>
        <v>93</v>
      </c>
      <c r="N538" s="59">
        <f>_xlfn.RANK.EQ(Tabela33[[#This Row],[sold]],$H$2:$H$1979)</f>
        <v>775</v>
      </c>
      <c r="O538" s="59">
        <f>_xlfn.RANK.EQ(L538,Tabela33[income])</f>
        <v>1059</v>
      </c>
      <c r="AL538" s="18" t="s">
        <v>7023</v>
      </c>
      <c r="AM538">
        <v>97</v>
      </c>
      <c r="AN538">
        <v>21</v>
      </c>
    </row>
    <row r="539" spans="1:40" x14ac:dyDescent="0.25">
      <c r="A539" s="30" t="s">
        <v>1908</v>
      </c>
      <c r="B539" s="30" t="s">
        <v>1978</v>
      </c>
      <c r="C539" s="30" t="s">
        <v>55</v>
      </c>
      <c r="D539" s="30">
        <v>24.95</v>
      </c>
      <c r="E539" s="30" t="s">
        <v>1979</v>
      </c>
      <c r="F539" s="30">
        <v>7</v>
      </c>
      <c r="G539" s="30" t="s">
        <v>1980</v>
      </c>
      <c r="H539" s="30">
        <v>171</v>
      </c>
      <c r="I539" s="30" t="s">
        <v>1981</v>
      </c>
      <c r="J539" s="31" t="s">
        <v>1982</v>
      </c>
      <c r="K539" s="29" t="s">
        <v>7208</v>
      </c>
      <c r="L539" s="58">
        <f>Tabela33[[#This Row],[price]]*Tabela33[[#This Row],[sold]]</f>
        <v>4266.45</v>
      </c>
      <c r="M539" s="59">
        <f>VLOOKUP(Tabela33[[#This Row],[brand]],Tabela5[#All],7,FALSE)</f>
        <v>93</v>
      </c>
      <c r="N539" s="59">
        <f>_xlfn.RANK.EQ(Tabela33[[#This Row],[sold]],$H$2:$H$1979)</f>
        <v>621</v>
      </c>
      <c r="O539" s="59">
        <f>_xlfn.RANK.EQ(L539,Tabela33[income])</f>
        <v>723</v>
      </c>
      <c r="AL539" s="18" t="s">
        <v>7088</v>
      </c>
      <c r="AM539">
        <v>97</v>
      </c>
      <c r="AN539">
        <v>578</v>
      </c>
    </row>
    <row r="540" spans="1:40" x14ac:dyDescent="0.25">
      <c r="A540" s="27" t="s">
        <v>1908</v>
      </c>
      <c r="B540" s="27" t="s">
        <v>3076</v>
      </c>
      <c r="C540" s="27" t="s">
        <v>385</v>
      </c>
      <c r="D540" s="27">
        <v>25.99</v>
      </c>
      <c r="E540" s="27" t="s">
        <v>2633</v>
      </c>
      <c r="F540" s="27">
        <v>3</v>
      </c>
      <c r="G540" s="27" t="s">
        <v>3077</v>
      </c>
      <c r="H540" s="27">
        <v>17</v>
      </c>
      <c r="I540" s="27" t="s">
        <v>3078</v>
      </c>
      <c r="J540" s="28" t="s">
        <v>3079</v>
      </c>
      <c r="K540" s="29" t="s">
        <v>7208</v>
      </c>
      <c r="L540" s="58">
        <f>Tabela33[[#This Row],[price]]*Tabela33[[#This Row],[sold]]</f>
        <v>441.83</v>
      </c>
      <c r="M540" s="59">
        <f>VLOOKUP(Tabela33[[#This Row],[brand]],Tabela5[#All],7,FALSE)</f>
        <v>93</v>
      </c>
      <c r="N540" s="59">
        <f>_xlfn.RANK.EQ(Tabela33[[#This Row],[sold]],$H$2:$H$1979)</f>
        <v>1397</v>
      </c>
      <c r="O540" s="59">
        <f>_xlfn.RANK.EQ(L540,Tabela33[income])</f>
        <v>1541</v>
      </c>
      <c r="AL540" s="18" t="s">
        <v>4359</v>
      </c>
      <c r="AM540">
        <v>97</v>
      </c>
      <c r="AN540">
        <v>147</v>
      </c>
    </row>
    <row r="541" spans="1:40" x14ac:dyDescent="0.25">
      <c r="A541" s="35" t="s">
        <v>7059</v>
      </c>
      <c r="B541" s="35" t="s">
        <v>7060</v>
      </c>
      <c r="C541" s="35" t="s">
        <v>55</v>
      </c>
      <c r="D541" s="35">
        <v>37</v>
      </c>
      <c r="E541" s="35" t="s">
        <v>7061</v>
      </c>
      <c r="F541" s="35">
        <v>10</v>
      </c>
      <c r="G541" s="35" t="s">
        <v>1636</v>
      </c>
      <c r="H541" s="35">
        <v>60</v>
      </c>
      <c r="I541" s="35" t="s">
        <v>7062</v>
      </c>
      <c r="J541" s="36" t="s">
        <v>5124</v>
      </c>
      <c r="K541" s="34" t="s">
        <v>7209</v>
      </c>
      <c r="L541" s="61">
        <f>Tabela33[[#This Row],[price]]*Tabela33[[#This Row],[sold]]</f>
        <v>2220</v>
      </c>
      <c r="M541" s="62">
        <f>VLOOKUP(Tabela33[[#This Row],[brand]],Tabela5[#All],7,FALSE)</f>
        <v>94</v>
      </c>
      <c r="N541" s="62">
        <f>_xlfn.RANK.EQ(Tabela33[[#This Row],[sold]],$H$2:$H$1979)</f>
        <v>933</v>
      </c>
      <c r="O541" s="62">
        <f>_xlfn.RANK.EQ(L541,Tabela33[income])</f>
        <v>923</v>
      </c>
      <c r="AL541" s="18" t="s">
        <v>6994</v>
      </c>
      <c r="AM541">
        <v>97</v>
      </c>
      <c r="AN541">
        <v>677</v>
      </c>
    </row>
    <row r="542" spans="1:40" x14ac:dyDescent="0.25">
      <c r="A542" s="35" t="s">
        <v>178</v>
      </c>
      <c r="B542" s="35" t="s">
        <v>5495</v>
      </c>
      <c r="C542" s="35" t="s">
        <v>402</v>
      </c>
      <c r="D542" s="35">
        <v>12.49</v>
      </c>
      <c r="E542" s="35" t="s">
        <v>671</v>
      </c>
      <c r="F542" s="35">
        <v>7</v>
      </c>
      <c r="G542" s="35" t="s">
        <v>4549</v>
      </c>
      <c r="H542" s="35">
        <v>17</v>
      </c>
      <c r="I542" s="35" t="s">
        <v>5496</v>
      </c>
      <c r="J542" s="36" t="s">
        <v>2281</v>
      </c>
      <c r="K542" s="34" t="s">
        <v>7209</v>
      </c>
      <c r="L542" s="61">
        <f>Tabela33[[#This Row],[price]]*Tabela33[[#This Row],[sold]]</f>
        <v>212.33</v>
      </c>
      <c r="M542" s="62">
        <f>VLOOKUP(Tabela33[[#This Row],[brand]],Tabela5[#All],7,FALSE)</f>
        <v>95</v>
      </c>
      <c r="N542" s="62">
        <f>_xlfn.RANK.EQ(Tabela33[[#This Row],[sold]],$H$2:$H$1979)</f>
        <v>1397</v>
      </c>
      <c r="O542" s="62">
        <f>_xlfn.RANK.EQ(L542,Tabela33[income])</f>
        <v>1742</v>
      </c>
      <c r="AL542" s="18" t="s">
        <v>6072</v>
      </c>
      <c r="AM542">
        <v>97</v>
      </c>
      <c r="AN542">
        <v>28</v>
      </c>
    </row>
    <row r="543" spans="1:40" x14ac:dyDescent="0.25">
      <c r="A543" s="30" t="s">
        <v>178</v>
      </c>
      <c r="B543" s="30" t="s">
        <v>2725</v>
      </c>
      <c r="C543" s="30" t="s">
        <v>55</v>
      </c>
      <c r="D543" s="30">
        <v>15.99</v>
      </c>
      <c r="E543" s="30" t="s">
        <v>1129</v>
      </c>
      <c r="F543" s="30">
        <v>10</v>
      </c>
      <c r="G543" s="30" t="s">
        <v>2726</v>
      </c>
      <c r="H543" s="30">
        <v>98</v>
      </c>
      <c r="I543" s="30" t="s">
        <v>2727</v>
      </c>
      <c r="J543" s="31" t="s">
        <v>70</v>
      </c>
      <c r="K543" s="29" t="s">
        <v>7208</v>
      </c>
      <c r="L543" s="58">
        <f>Tabela33[[#This Row],[price]]*Tabela33[[#This Row],[sold]]</f>
        <v>1567.02</v>
      </c>
      <c r="M543" s="59">
        <f>VLOOKUP(Tabela33[[#This Row],[brand]],Tabela5[#All],7,FALSE)</f>
        <v>95</v>
      </c>
      <c r="N543" s="59">
        <f>_xlfn.RANK.EQ(Tabela33[[#This Row],[sold]],$H$2:$H$1979)</f>
        <v>795</v>
      </c>
      <c r="O543" s="59">
        <f>_xlfn.RANK.EQ(L543,Tabela33[income])</f>
        <v>1061</v>
      </c>
      <c r="AL543" s="18" t="s">
        <v>4289</v>
      </c>
      <c r="AM543">
        <v>98</v>
      </c>
      <c r="AN543">
        <v>73</v>
      </c>
    </row>
    <row r="544" spans="1:40" x14ac:dyDescent="0.25">
      <c r="A544" s="30" t="s">
        <v>178</v>
      </c>
      <c r="B544" s="30" t="s">
        <v>3828</v>
      </c>
      <c r="C544" s="30" t="s">
        <v>55</v>
      </c>
      <c r="D544" s="30">
        <v>20.87</v>
      </c>
      <c r="E544" s="30" t="s">
        <v>3829</v>
      </c>
      <c r="F544" s="30">
        <v>10</v>
      </c>
      <c r="G544" s="30" t="s">
        <v>3830</v>
      </c>
      <c r="H544" s="30">
        <v>4936</v>
      </c>
      <c r="I544" s="30" t="s">
        <v>3831</v>
      </c>
      <c r="J544" s="31" t="s">
        <v>177</v>
      </c>
      <c r="K544" s="29" t="s">
        <v>7208</v>
      </c>
      <c r="L544" s="58">
        <f>Tabela33[[#This Row],[price]]*Tabela33[[#This Row],[sold]]</f>
        <v>103014.32</v>
      </c>
      <c r="M544" s="59">
        <f>VLOOKUP(Tabela33[[#This Row],[brand]],Tabela5[#All],7,FALSE)</f>
        <v>95</v>
      </c>
      <c r="N544" s="59">
        <f>_xlfn.RANK.EQ(Tabela33[[#This Row],[sold]],$H$2:$H$1979)</f>
        <v>59</v>
      </c>
      <c r="O544" s="59">
        <f>_xlfn.RANK.EQ(L544,Tabela33[income])</f>
        <v>96</v>
      </c>
      <c r="AL544" s="18" t="s">
        <v>1625</v>
      </c>
      <c r="AM544">
        <v>98</v>
      </c>
      <c r="AN544">
        <v>83</v>
      </c>
    </row>
    <row r="545" spans="1:40" x14ac:dyDescent="0.25">
      <c r="A545" s="27" t="s">
        <v>178</v>
      </c>
      <c r="B545" s="27" t="s">
        <v>1360</v>
      </c>
      <c r="C545" s="27" t="s">
        <v>55</v>
      </c>
      <c r="D545" s="27">
        <v>20.99</v>
      </c>
      <c r="E545" s="27" t="s">
        <v>1361</v>
      </c>
      <c r="F545" s="27">
        <v>4</v>
      </c>
      <c r="G545" s="27" t="s">
        <v>1362</v>
      </c>
      <c r="H545" s="27">
        <v>20</v>
      </c>
      <c r="I545" s="27" t="s">
        <v>1363</v>
      </c>
      <c r="J545" s="28" t="s">
        <v>318</v>
      </c>
      <c r="K545" s="29" t="s">
        <v>7208</v>
      </c>
      <c r="L545" s="58">
        <f>Tabela33[[#This Row],[price]]*Tabela33[[#This Row],[sold]]</f>
        <v>419.79999999999995</v>
      </c>
      <c r="M545" s="59">
        <f>VLOOKUP(Tabela33[[#This Row],[brand]],Tabela5[#All],7,FALSE)</f>
        <v>95</v>
      </c>
      <c r="N545" s="59">
        <f>_xlfn.RANK.EQ(Tabela33[[#This Row],[sold]],$H$2:$H$1979)</f>
        <v>1337</v>
      </c>
      <c r="O545" s="59">
        <f>_xlfn.RANK.EQ(L545,Tabela33[income])</f>
        <v>1564</v>
      </c>
      <c r="AL545" s="18" t="s">
        <v>3914</v>
      </c>
      <c r="AM545">
        <v>98</v>
      </c>
      <c r="AN545">
        <v>116</v>
      </c>
    </row>
    <row r="546" spans="1:40" x14ac:dyDescent="0.25">
      <c r="A546" s="27" t="s">
        <v>178</v>
      </c>
      <c r="B546" s="27" t="s">
        <v>179</v>
      </c>
      <c r="C546" s="27" t="s">
        <v>55</v>
      </c>
      <c r="D546" s="27">
        <v>22.9</v>
      </c>
      <c r="E546" s="27" t="s">
        <v>180</v>
      </c>
      <c r="F546" s="27">
        <v>10</v>
      </c>
      <c r="G546" s="27" t="s">
        <v>181</v>
      </c>
      <c r="H546" s="27">
        <v>291</v>
      </c>
      <c r="I546" s="27" t="s">
        <v>182</v>
      </c>
      <c r="J546" s="28" t="s">
        <v>183</v>
      </c>
      <c r="K546" s="29" t="s">
        <v>7208</v>
      </c>
      <c r="L546" s="58">
        <f>Tabela33[[#This Row],[price]]*Tabela33[[#This Row],[sold]]</f>
        <v>6663.9</v>
      </c>
      <c r="M546" s="59">
        <f>VLOOKUP(Tabela33[[#This Row],[brand]],Tabela5[#All],7,FALSE)</f>
        <v>95</v>
      </c>
      <c r="N546" s="59">
        <f>_xlfn.RANK.EQ(Tabela33[[#This Row],[sold]],$H$2:$H$1979)</f>
        <v>478</v>
      </c>
      <c r="O546" s="59">
        <f>_xlfn.RANK.EQ(L546,Tabela33[income])</f>
        <v>608</v>
      </c>
      <c r="AL546" s="18" t="s">
        <v>4741</v>
      </c>
      <c r="AM546">
        <v>98</v>
      </c>
      <c r="AN546">
        <v>67</v>
      </c>
    </row>
    <row r="547" spans="1:40" x14ac:dyDescent="0.25">
      <c r="A547" s="35" t="s">
        <v>178</v>
      </c>
      <c r="B547" s="35" t="s">
        <v>4941</v>
      </c>
      <c r="C547" s="35" t="s">
        <v>55</v>
      </c>
      <c r="D547" s="35">
        <v>24.49</v>
      </c>
      <c r="E547" s="35" t="s">
        <v>4942</v>
      </c>
      <c r="F547" s="35">
        <v>4</v>
      </c>
      <c r="G547" s="35" t="s">
        <v>155</v>
      </c>
      <c r="H547" s="35">
        <v>71</v>
      </c>
      <c r="I547" s="35" t="s">
        <v>4943</v>
      </c>
      <c r="J547" s="36" t="s">
        <v>571</v>
      </c>
      <c r="K547" s="34" t="s">
        <v>7209</v>
      </c>
      <c r="L547" s="61">
        <f>Tabela33[[#This Row],[price]]*Tabela33[[#This Row],[sold]]</f>
        <v>1738.79</v>
      </c>
      <c r="M547" s="62">
        <f>VLOOKUP(Tabela33[[#This Row],[brand]],Tabela5[#All],7,FALSE)</f>
        <v>95</v>
      </c>
      <c r="N547" s="62">
        <f>_xlfn.RANK.EQ(Tabela33[[#This Row],[sold]],$H$2:$H$1979)</f>
        <v>884</v>
      </c>
      <c r="O547" s="62">
        <f>_xlfn.RANK.EQ(L547,Tabela33[income])</f>
        <v>1020</v>
      </c>
      <c r="AL547" s="18" t="s">
        <v>5576</v>
      </c>
      <c r="AM547">
        <v>98</v>
      </c>
      <c r="AN547">
        <v>129</v>
      </c>
    </row>
    <row r="548" spans="1:40" x14ac:dyDescent="0.25">
      <c r="A548" s="32" t="s">
        <v>178</v>
      </c>
      <c r="B548" s="32" t="s">
        <v>5520</v>
      </c>
      <c r="C548" s="32" t="s">
        <v>55</v>
      </c>
      <c r="D548" s="32">
        <v>25.23</v>
      </c>
      <c r="E548" s="32" t="s">
        <v>537</v>
      </c>
      <c r="F548" s="32"/>
      <c r="G548" s="32" t="s">
        <v>6053</v>
      </c>
      <c r="H548" s="32">
        <v>40130</v>
      </c>
      <c r="I548" s="32" t="s">
        <v>1254</v>
      </c>
      <c r="J548" s="33" t="s">
        <v>177</v>
      </c>
      <c r="K548" s="34" t="s">
        <v>7209</v>
      </c>
      <c r="L548" s="61">
        <f>Tabela33[[#This Row],[price]]*Tabela33[[#This Row],[sold]]</f>
        <v>1012479.9</v>
      </c>
      <c r="M548" s="62">
        <f>VLOOKUP(Tabela33[[#This Row],[brand]],Tabela5[#All],7,FALSE)</f>
        <v>95</v>
      </c>
      <c r="N548" s="62">
        <f>_xlfn.RANK.EQ(Tabela33[[#This Row],[sold]],$H$2:$H$1979)</f>
        <v>2</v>
      </c>
      <c r="O548" s="62">
        <f>_xlfn.RANK.EQ(L548,Tabela33[income])</f>
        <v>4</v>
      </c>
      <c r="AL548" s="18" t="s">
        <v>3974</v>
      </c>
      <c r="AM548">
        <v>98</v>
      </c>
      <c r="AN548">
        <v>22</v>
      </c>
    </row>
    <row r="549" spans="1:40" x14ac:dyDescent="0.25">
      <c r="A549" s="35" t="s">
        <v>178</v>
      </c>
      <c r="B549" s="35" t="s">
        <v>4421</v>
      </c>
      <c r="C549" s="35" t="s">
        <v>55</v>
      </c>
      <c r="D549" s="35">
        <v>25.49</v>
      </c>
      <c r="E549" s="35" t="s">
        <v>4422</v>
      </c>
      <c r="F549" s="35">
        <v>4</v>
      </c>
      <c r="G549" s="35" t="s">
        <v>4423</v>
      </c>
      <c r="H549" s="35">
        <v>64</v>
      </c>
      <c r="I549" s="35" t="s">
        <v>4424</v>
      </c>
      <c r="J549" s="36" t="s">
        <v>4425</v>
      </c>
      <c r="K549" s="34" t="s">
        <v>7209</v>
      </c>
      <c r="L549" s="61">
        <f>Tabela33[[#This Row],[price]]*Tabela33[[#This Row],[sold]]</f>
        <v>1631.36</v>
      </c>
      <c r="M549" s="62">
        <f>VLOOKUP(Tabela33[[#This Row],[brand]],Tabela5[#All],7,FALSE)</f>
        <v>95</v>
      </c>
      <c r="N549" s="62">
        <f>_xlfn.RANK.EQ(Tabela33[[#This Row],[sold]],$H$2:$H$1979)</f>
        <v>916</v>
      </c>
      <c r="O549" s="62">
        <f>_xlfn.RANK.EQ(L549,Tabela33[income])</f>
        <v>1045</v>
      </c>
      <c r="AL549" s="18" t="s">
        <v>3051</v>
      </c>
      <c r="AM549">
        <v>98</v>
      </c>
      <c r="AN549">
        <v>28</v>
      </c>
    </row>
    <row r="550" spans="1:40" x14ac:dyDescent="0.25">
      <c r="A550" s="35" t="s">
        <v>178</v>
      </c>
      <c r="B550" s="35" t="s">
        <v>5520</v>
      </c>
      <c r="C550" s="35" t="s">
        <v>55</v>
      </c>
      <c r="D550" s="35">
        <v>26.9</v>
      </c>
      <c r="E550" s="35" t="s">
        <v>5521</v>
      </c>
      <c r="F550" s="35">
        <v>10</v>
      </c>
      <c r="G550" s="35" t="s">
        <v>5522</v>
      </c>
      <c r="H550" s="35">
        <v>264</v>
      </c>
      <c r="I550" s="35" t="s">
        <v>5523</v>
      </c>
      <c r="J550" s="36" t="s">
        <v>1679</v>
      </c>
      <c r="K550" s="34" t="s">
        <v>7209</v>
      </c>
      <c r="L550" s="61">
        <f>Tabela33[[#This Row],[price]]*Tabela33[[#This Row],[sold]]</f>
        <v>7101.5999999999995</v>
      </c>
      <c r="M550" s="62">
        <f>VLOOKUP(Tabela33[[#This Row],[brand]],Tabela5[#All],7,FALSE)</f>
        <v>95</v>
      </c>
      <c r="N550" s="62">
        <f>_xlfn.RANK.EQ(Tabela33[[#This Row],[sold]],$H$2:$H$1979)</f>
        <v>513</v>
      </c>
      <c r="O550" s="62">
        <f>_xlfn.RANK.EQ(L550,Tabela33[income])</f>
        <v>590</v>
      </c>
      <c r="AL550" s="18" t="s">
        <v>4890</v>
      </c>
      <c r="AM550">
        <v>98</v>
      </c>
      <c r="AN550">
        <v>13</v>
      </c>
    </row>
    <row r="551" spans="1:40" x14ac:dyDescent="0.25">
      <c r="A551" s="32" t="s">
        <v>178</v>
      </c>
      <c r="B551" s="32" t="s">
        <v>4418</v>
      </c>
      <c r="C551" s="32" t="s">
        <v>55</v>
      </c>
      <c r="D551" s="32">
        <v>34.979999999999997</v>
      </c>
      <c r="E551" s="32" t="s">
        <v>1069</v>
      </c>
      <c r="F551" s="32"/>
      <c r="G551" s="32" t="s">
        <v>4419</v>
      </c>
      <c r="H551" s="32">
        <v>849</v>
      </c>
      <c r="I551" s="32" t="s">
        <v>4420</v>
      </c>
      <c r="J551" s="33" t="s">
        <v>177</v>
      </c>
      <c r="K551" s="34" t="s">
        <v>7209</v>
      </c>
      <c r="L551" s="61">
        <f>Tabela33[[#This Row],[price]]*Tabela33[[#This Row],[sold]]</f>
        <v>29698.019999999997</v>
      </c>
      <c r="M551" s="62">
        <f>VLOOKUP(Tabela33[[#This Row],[brand]],Tabela5[#All],7,FALSE)</f>
        <v>95</v>
      </c>
      <c r="N551" s="62">
        <f>_xlfn.RANK.EQ(Tabela33[[#This Row],[sold]],$H$2:$H$1979)</f>
        <v>260</v>
      </c>
      <c r="O551" s="62">
        <f>_xlfn.RANK.EQ(L551,Tabela33[income])</f>
        <v>254</v>
      </c>
      <c r="AL551" s="18" t="s">
        <v>5204</v>
      </c>
      <c r="AM551">
        <v>98</v>
      </c>
      <c r="AN551">
        <v>1243</v>
      </c>
    </row>
    <row r="552" spans="1:40" x14ac:dyDescent="0.25">
      <c r="A552" s="35" t="s">
        <v>178</v>
      </c>
      <c r="B552" s="35" t="s">
        <v>4481</v>
      </c>
      <c r="C552" s="35" t="s">
        <v>55</v>
      </c>
      <c r="D552" s="35">
        <v>38.24</v>
      </c>
      <c r="E552" s="35" t="s">
        <v>4482</v>
      </c>
      <c r="F552" s="35"/>
      <c r="G552" s="35" t="s">
        <v>4483</v>
      </c>
      <c r="H552" s="35">
        <v>13549</v>
      </c>
      <c r="I552" s="35" t="s">
        <v>955</v>
      </c>
      <c r="J552" s="36" t="s">
        <v>177</v>
      </c>
      <c r="K552" s="34" t="s">
        <v>7209</v>
      </c>
      <c r="L552" s="61">
        <f>Tabela33[[#This Row],[price]]*Tabela33[[#This Row],[sold]]</f>
        <v>518113.76</v>
      </c>
      <c r="M552" s="62">
        <f>VLOOKUP(Tabela33[[#This Row],[brand]],Tabela5[#All],7,FALSE)</f>
        <v>95</v>
      </c>
      <c r="N552" s="62">
        <f>_xlfn.RANK.EQ(Tabela33[[#This Row],[sold]],$H$2:$H$1979)</f>
        <v>11</v>
      </c>
      <c r="O552" s="62">
        <f>_xlfn.RANK.EQ(L552,Tabela33[income])</f>
        <v>8</v>
      </c>
      <c r="AL552" s="18" t="s">
        <v>5768</v>
      </c>
      <c r="AM552">
        <v>98</v>
      </c>
      <c r="AN552">
        <v>28</v>
      </c>
    </row>
    <row r="553" spans="1:40" x14ac:dyDescent="0.25">
      <c r="A553" s="35" t="s">
        <v>2676</v>
      </c>
      <c r="B553" s="35" t="s">
        <v>6468</v>
      </c>
      <c r="C553" s="35" t="s">
        <v>55</v>
      </c>
      <c r="D553" s="35">
        <v>12.6</v>
      </c>
      <c r="E553" s="35" t="s">
        <v>6469</v>
      </c>
      <c r="F553" s="35">
        <v>10</v>
      </c>
      <c r="G553" s="35" t="s">
        <v>6470</v>
      </c>
      <c r="H553" s="35">
        <v>229</v>
      </c>
      <c r="I553" s="35" t="s">
        <v>6471</v>
      </c>
      <c r="J553" s="36" t="s">
        <v>4274</v>
      </c>
      <c r="K553" s="34" t="s">
        <v>7209</v>
      </c>
      <c r="L553" s="61">
        <f>Tabela33[[#This Row],[price]]*Tabela33[[#This Row],[sold]]</f>
        <v>2885.4</v>
      </c>
      <c r="M553" s="62">
        <f>VLOOKUP(Tabela33[[#This Row],[brand]],Tabela5[#All],7,FALSE)</f>
        <v>96</v>
      </c>
      <c r="N553" s="62">
        <f>_xlfn.RANK.EQ(Tabela33[[#This Row],[sold]],$H$2:$H$1979)</f>
        <v>555</v>
      </c>
      <c r="O553" s="62">
        <f>_xlfn.RANK.EQ(L553,Tabela33[income])</f>
        <v>844</v>
      </c>
      <c r="AL553" s="18" t="s">
        <v>3620</v>
      </c>
      <c r="AM553">
        <v>98</v>
      </c>
      <c r="AN553">
        <v>4</v>
      </c>
    </row>
    <row r="554" spans="1:40" x14ac:dyDescent="0.25">
      <c r="A554" s="27" t="s">
        <v>2676</v>
      </c>
      <c r="B554" s="27" t="s">
        <v>2677</v>
      </c>
      <c r="C554" s="27" t="s">
        <v>510</v>
      </c>
      <c r="D554" s="27">
        <v>13.99</v>
      </c>
      <c r="E554" s="27" t="s">
        <v>2678</v>
      </c>
      <c r="F554" s="27">
        <v>10</v>
      </c>
      <c r="G554" s="27" t="s">
        <v>421</v>
      </c>
      <c r="H554" s="27">
        <v>10</v>
      </c>
      <c r="I554" s="27" t="s">
        <v>2679</v>
      </c>
      <c r="J554" s="28" t="s">
        <v>699</v>
      </c>
      <c r="K554" s="29" t="s">
        <v>7208</v>
      </c>
      <c r="L554" s="58">
        <f>Tabela33[[#This Row],[price]]*Tabela33[[#This Row],[sold]]</f>
        <v>139.9</v>
      </c>
      <c r="M554" s="59">
        <f>VLOOKUP(Tabela33[[#This Row],[brand]],Tabela5[#All],7,FALSE)</f>
        <v>96</v>
      </c>
      <c r="N554" s="59">
        <f>_xlfn.RANK.EQ(Tabela33[[#This Row],[sold]],$H$2:$H$1979)</f>
        <v>1577</v>
      </c>
      <c r="O554" s="59">
        <f>_xlfn.RANK.EQ(L554,Tabela33[income])</f>
        <v>1828</v>
      </c>
      <c r="AL554" s="18" t="s">
        <v>3510</v>
      </c>
      <c r="AM554">
        <v>98</v>
      </c>
      <c r="AN554">
        <v>85</v>
      </c>
    </row>
    <row r="555" spans="1:40" x14ac:dyDescent="0.25">
      <c r="A555" s="35" t="s">
        <v>4358</v>
      </c>
      <c r="B555" s="35" t="s">
        <v>6072</v>
      </c>
      <c r="C555" s="35" t="s">
        <v>55</v>
      </c>
      <c r="D555" s="35">
        <v>16.989999999999998</v>
      </c>
      <c r="E555" s="35" t="s">
        <v>3766</v>
      </c>
      <c r="F555" s="35">
        <v>10</v>
      </c>
      <c r="G555" s="35" t="s">
        <v>1684</v>
      </c>
      <c r="H555" s="35">
        <v>28</v>
      </c>
      <c r="I555" s="35" t="s">
        <v>6073</v>
      </c>
      <c r="J555" s="36" t="s">
        <v>4583</v>
      </c>
      <c r="K555" s="34" t="s">
        <v>7209</v>
      </c>
      <c r="L555" s="61">
        <f>Tabela33[[#This Row],[price]]*Tabela33[[#This Row],[sold]]</f>
        <v>475.71999999999997</v>
      </c>
      <c r="M555" s="62">
        <f>VLOOKUP(Tabela33[[#This Row],[brand]],Tabela5[#All],7,FALSE)</f>
        <v>97</v>
      </c>
      <c r="N555" s="62">
        <f>_xlfn.RANK.EQ(Tabela33[[#This Row],[sold]],$H$2:$H$1979)</f>
        <v>1208</v>
      </c>
      <c r="O555" s="62">
        <f>_xlfn.RANK.EQ(L555,Tabela33[income])</f>
        <v>1521</v>
      </c>
      <c r="AL555" s="18" t="s">
        <v>6374</v>
      </c>
      <c r="AM555">
        <v>98</v>
      </c>
      <c r="AN555">
        <v>4</v>
      </c>
    </row>
    <row r="556" spans="1:40" x14ac:dyDescent="0.25">
      <c r="A556" s="35" t="s">
        <v>4358</v>
      </c>
      <c r="B556" s="35" t="s">
        <v>4359</v>
      </c>
      <c r="C556" s="35" t="s">
        <v>55</v>
      </c>
      <c r="D556" s="35">
        <v>17</v>
      </c>
      <c r="E556" s="35" t="s">
        <v>4360</v>
      </c>
      <c r="F556" s="35">
        <v>6</v>
      </c>
      <c r="G556" s="35" t="s">
        <v>4361</v>
      </c>
      <c r="H556" s="35">
        <v>147</v>
      </c>
      <c r="I556" s="35" t="s">
        <v>4362</v>
      </c>
      <c r="J556" s="36" t="s">
        <v>230</v>
      </c>
      <c r="K556" s="34" t="s">
        <v>7209</v>
      </c>
      <c r="L556" s="61">
        <f>Tabela33[[#This Row],[price]]*Tabela33[[#This Row],[sold]]</f>
        <v>2499</v>
      </c>
      <c r="M556" s="62">
        <f>VLOOKUP(Tabela33[[#This Row],[brand]],Tabela5[#All],7,FALSE)</f>
        <v>97</v>
      </c>
      <c r="N556" s="62">
        <f>_xlfn.RANK.EQ(Tabela33[[#This Row],[sold]],$H$2:$H$1979)</f>
        <v>663</v>
      </c>
      <c r="O556" s="62">
        <f>_xlfn.RANK.EQ(L556,Tabela33[income])</f>
        <v>886</v>
      </c>
      <c r="AL556" s="18" t="s">
        <v>4145</v>
      </c>
      <c r="AM556">
        <v>98</v>
      </c>
      <c r="AN556">
        <v>1332</v>
      </c>
    </row>
    <row r="557" spans="1:40" x14ac:dyDescent="0.25">
      <c r="A557" s="32" t="s">
        <v>4358</v>
      </c>
      <c r="B557" s="32" t="s">
        <v>7023</v>
      </c>
      <c r="C557" s="32" t="s">
        <v>55</v>
      </c>
      <c r="D557" s="32">
        <v>26.99</v>
      </c>
      <c r="E557" s="32" t="s">
        <v>849</v>
      </c>
      <c r="F557" s="32">
        <v>8</v>
      </c>
      <c r="G557" s="32" t="s">
        <v>1699</v>
      </c>
      <c r="H557" s="32">
        <v>21</v>
      </c>
      <c r="I557" s="32" t="s">
        <v>7024</v>
      </c>
      <c r="J557" s="33" t="s">
        <v>1132</v>
      </c>
      <c r="K557" s="34" t="s">
        <v>7209</v>
      </c>
      <c r="L557" s="61">
        <f>Tabela33[[#This Row],[price]]*Tabela33[[#This Row],[sold]]</f>
        <v>566.79</v>
      </c>
      <c r="M557" s="62">
        <f>VLOOKUP(Tabela33[[#This Row],[brand]],Tabela5[#All],7,FALSE)</f>
        <v>97</v>
      </c>
      <c r="N557" s="62">
        <f>_xlfn.RANK.EQ(Tabela33[[#This Row],[sold]],$H$2:$H$1979)</f>
        <v>1320</v>
      </c>
      <c r="O557" s="62">
        <f>_xlfn.RANK.EQ(L557,Tabela33[income])</f>
        <v>1457</v>
      </c>
      <c r="AL557" s="18" t="s">
        <v>2793</v>
      </c>
      <c r="AM557">
        <v>99</v>
      </c>
      <c r="AN557">
        <v>12</v>
      </c>
    </row>
    <row r="558" spans="1:40" x14ac:dyDescent="0.25">
      <c r="A558" s="35" t="s">
        <v>4358</v>
      </c>
      <c r="B558" s="35" t="s">
        <v>7088</v>
      </c>
      <c r="C558" s="35" t="s">
        <v>55</v>
      </c>
      <c r="D558" s="35">
        <v>29.74</v>
      </c>
      <c r="E558" s="35" t="s">
        <v>7089</v>
      </c>
      <c r="F558" s="35">
        <v>19</v>
      </c>
      <c r="G558" s="35" t="s">
        <v>7090</v>
      </c>
      <c r="H558" s="35">
        <v>578</v>
      </c>
      <c r="I558" s="35" t="s">
        <v>7091</v>
      </c>
      <c r="J558" s="36" t="s">
        <v>230</v>
      </c>
      <c r="K558" s="34" t="s">
        <v>7209</v>
      </c>
      <c r="L558" s="61">
        <f>Tabela33[[#This Row],[price]]*Tabela33[[#This Row],[sold]]</f>
        <v>17189.719999999998</v>
      </c>
      <c r="M558" s="62">
        <f>VLOOKUP(Tabela33[[#This Row],[brand]],Tabela5[#All],7,FALSE)</f>
        <v>97</v>
      </c>
      <c r="N558" s="62">
        <f>_xlfn.RANK.EQ(Tabela33[[#This Row],[sold]],$H$2:$H$1979)</f>
        <v>323</v>
      </c>
      <c r="O558" s="62">
        <f>_xlfn.RANK.EQ(L558,Tabela33[income])</f>
        <v>345</v>
      </c>
      <c r="AL558" s="18" t="s">
        <v>3869</v>
      </c>
      <c r="AM558">
        <v>100</v>
      </c>
      <c r="AN558">
        <v>5</v>
      </c>
    </row>
    <row r="559" spans="1:40" x14ac:dyDescent="0.25">
      <c r="A559" s="32" t="s">
        <v>4358</v>
      </c>
      <c r="B559" s="32" t="s">
        <v>6994</v>
      </c>
      <c r="C559" s="32" t="s">
        <v>55</v>
      </c>
      <c r="D559" s="32">
        <v>56</v>
      </c>
      <c r="E559" s="32" t="s">
        <v>6995</v>
      </c>
      <c r="F559" s="32">
        <v>3</v>
      </c>
      <c r="G559" s="32" t="s">
        <v>6996</v>
      </c>
      <c r="H559" s="32">
        <v>677</v>
      </c>
      <c r="I559" s="32" t="s">
        <v>6997</v>
      </c>
      <c r="J559" s="33" t="s">
        <v>177</v>
      </c>
      <c r="K559" s="34" t="s">
        <v>7209</v>
      </c>
      <c r="L559" s="61">
        <f>Tabela33[[#This Row],[price]]*Tabela33[[#This Row],[sold]]</f>
        <v>37912</v>
      </c>
      <c r="M559" s="62">
        <f>VLOOKUP(Tabela33[[#This Row],[brand]],Tabela5[#All],7,FALSE)</f>
        <v>97</v>
      </c>
      <c r="N559" s="62">
        <f>_xlfn.RANK.EQ(Tabela33[[#This Row],[sold]],$H$2:$H$1979)</f>
        <v>290</v>
      </c>
      <c r="O559" s="62">
        <f>_xlfn.RANK.EQ(L559,Tabela33[income])</f>
        <v>214</v>
      </c>
      <c r="AL559" s="18" t="s">
        <v>6715</v>
      </c>
      <c r="AM559">
        <v>101</v>
      </c>
      <c r="AN559">
        <v>103</v>
      </c>
    </row>
    <row r="560" spans="1:40" x14ac:dyDescent="0.25">
      <c r="A560" s="30" t="s">
        <v>1624</v>
      </c>
      <c r="B560" s="30" t="s">
        <v>3620</v>
      </c>
      <c r="C560" s="30" t="s">
        <v>55</v>
      </c>
      <c r="D560" s="30">
        <v>19.48</v>
      </c>
      <c r="E560" s="30" t="s">
        <v>3621</v>
      </c>
      <c r="F560" s="30">
        <v>10</v>
      </c>
      <c r="G560" s="30" t="s">
        <v>235</v>
      </c>
      <c r="H560" s="30">
        <v>4</v>
      </c>
      <c r="I560" s="30" t="s">
        <v>3622</v>
      </c>
      <c r="J560" s="31" t="s">
        <v>3623</v>
      </c>
      <c r="K560" s="29" t="s">
        <v>7208</v>
      </c>
      <c r="L560" s="58">
        <f>Tabela33[[#This Row],[price]]*Tabela33[[#This Row],[sold]]</f>
        <v>77.92</v>
      </c>
      <c r="M560" s="59">
        <f>VLOOKUP(Tabela33[[#This Row],[brand]],Tabela5[#All],7,FALSE)</f>
        <v>98</v>
      </c>
      <c r="N560" s="59">
        <f>_xlfn.RANK.EQ(Tabela33[[#This Row],[sold]],$H$2:$H$1979)</f>
        <v>1795</v>
      </c>
      <c r="O560" s="59">
        <f>_xlfn.RANK.EQ(L560,Tabela33[income])</f>
        <v>1905</v>
      </c>
      <c r="AL560" s="18" t="s">
        <v>1612</v>
      </c>
      <c r="AM560">
        <v>102</v>
      </c>
      <c r="AN560">
        <v>26</v>
      </c>
    </row>
    <row r="561" spans="1:40" x14ac:dyDescent="0.25">
      <c r="A561" s="30" t="s">
        <v>1624</v>
      </c>
      <c r="B561" s="30" t="s">
        <v>1625</v>
      </c>
      <c r="C561" s="30" t="s">
        <v>12</v>
      </c>
      <c r="D561" s="30">
        <v>21.99</v>
      </c>
      <c r="E561" s="30" t="s">
        <v>1626</v>
      </c>
      <c r="F561" s="30">
        <v>3</v>
      </c>
      <c r="G561" s="30" t="s">
        <v>1627</v>
      </c>
      <c r="H561" s="30">
        <v>83</v>
      </c>
      <c r="I561" s="30" t="s">
        <v>1628</v>
      </c>
      <c r="J561" s="31" t="s">
        <v>1629</v>
      </c>
      <c r="K561" s="29" t="s">
        <v>7208</v>
      </c>
      <c r="L561" s="58">
        <f>Tabela33[[#This Row],[price]]*Tabela33[[#This Row],[sold]]</f>
        <v>1825.1699999999998</v>
      </c>
      <c r="M561" s="59">
        <f>VLOOKUP(Tabela33[[#This Row],[brand]],Tabela5[#All],7,FALSE)</f>
        <v>98</v>
      </c>
      <c r="N561" s="59">
        <f>_xlfn.RANK.EQ(Tabela33[[#This Row],[sold]],$H$2:$H$1979)</f>
        <v>828</v>
      </c>
      <c r="O561" s="59">
        <f>_xlfn.RANK.EQ(L561,Tabela33[income])</f>
        <v>996</v>
      </c>
      <c r="AL561" s="18" t="s">
        <v>6335</v>
      </c>
      <c r="AM561">
        <v>102</v>
      </c>
      <c r="AN561">
        <v>79</v>
      </c>
    </row>
    <row r="562" spans="1:40" x14ac:dyDescent="0.25">
      <c r="A562" s="32" t="s">
        <v>1624</v>
      </c>
      <c r="B562" s="32" t="s">
        <v>4145</v>
      </c>
      <c r="C562" s="32" t="s">
        <v>12</v>
      </c>
      <c r="D562" s="32">
        <v>25.99</v>
      </c>
      <c r="E562" s="32" t="s">
        <v>2633</v>
      </c>
      <c r="F562" s="32">
        <v>6</v>
      </c>
      <c r="G562" s="32" t="s">
        <v>4146</v>
      </c>
      <c r="H562" s="32">
        <v>1332</v>
      </c>
      <c r="I562" s="32" t="s">
        <v>4147</v>
      </c>
      <c r="J562" s="33" t="s">
        <v>4148</v>
      </c>
      <c r="K562" s="34" t="s">
        <v>7209</v>
      </c>
      <c r="L562" s="61">
        <f>Tabela33[[#This Row],[price]]*Tabela33[[#This Row],[sold]]</f>
        <v>34618.68</v>
      </c>
      <c r="M562" s="62">
        <f>VLOOKUP(Tabela33[[#This Row],[brand]],Tabela5[#All],7,FALSE)</f>
        <v>98</v>
      </c>
      <c r="N562" s="62">
        <f>_xlfn.RANK.EQ(Tabela33[[#This Row],[sold]],$H$2:$H$1979)</f>
        <v>205</v>
      </c>
      <c r="O562" s="62">
        <f>_xlfn.RANK.EQ(L562,Tabela33[income])</f>
        <v>234</v>
      </c>
      <c r="AL562" s="18" t="s">
        <v>1001</v>
      </c>
      <c r="AM562">
        <v>102</v>
      </c>
      <c r="AN562">
        <v>280</v>
      </c>
    </row>
    <row r="563" spans="1:40" x14ac:dyDescent="0.25">
      <c r="A563" s="35" t="s">
        <v>1624</v>
      </c>
      <c r="B563" s="35" t="s">
        <v>5768</v>
      </c>
      <c r="C563" s="35" t="s">
        <v>55</v>
      </c>
      <c r="D563" s="35">
        <v>67.989999999999995</v>
      </c>
      <c r="E563" s="35" t="s">
        <v>5769</v>
      </c>
      <c r="F563" s="35">
        <v>5</v>
      </c>
      <c r="G563" s="35" t="s">
        <v>5770</v>
      </c>
      <c r="H563" s="35">
        <v>28</v>
      </c>
      <c r="I563" s="35" t="s">
        <v>5771</v>
      </c>
      <c r="J563" s="36" t="s">
        <v>183</v>
      </c>
      <c r="K563" s="34" t="s">
        <v>7209</v>
      </c>
      <c r="L563" s="61">
        <f>Tabela33[[#This Row],[price]]*Tabela33[[#This Row],[sold]]</f>
        <v>1903.7199999999998</v>
      </c>
      <c r="M563" s="62">
        <f>VLOOKUP(Tabela33[[#This Row],[brand]],Tabela5[#All],7,FALSE)</f>
        <v>98</v>
      </c>
      <c r="N563" s="62">
        <f>_xlfn.RANK.EQ(Tabela33[[#This Row],[sold]],$H$2:$H$1979)</f>
        <v>1208</v>
      </c>
      <c r="O563" s="62">
        <f>_xlfn.RANK.EQ(L563,Tabela33[income])</f>
        <v>971</v>
      </c>
      <c r="AL563" s="18" t="s">
        <v>423</v>
      </c>
      <c r="AM563">
        <v>102</v>
      </c>
      <c r="AN563">
        <v>266</v>
      </c>
    </row>
    <row r="564" spans="1:40" x14ac:dyDescent="0.25">
      <c r="A564" s="27" t="s">
        <v>1624</v>
      </c>
      <c r="B564" s="27" t="s">
        <v>3051</v>
      </c>
      <c r="C564" s="27" t="s">
        <v>55</v>
      </c>
      <c r="D564" s="27">
        <v>74.989999999999995</v>
      </c>
      <c r="E564" s="27" t="s">
        <v>2033</v>
      </c>
      <c r="F564" s="27">
        <v>8</v>
      </c>
      <c r="G564" s="27" t="s">
        <v>3052</v>
      </c>
      <c r="H564" s="27">
        <v>28</v>
      </c>
      <c r="I564" s="27" t="s">
        <v>3053</v>
      </c>
      <c r="J564" s="28" t="s">
        <v>318</v>
      </c>
      <c r="K564" s="29" t="s">
        <v>7208</v>
      </c>
      <c r="L564" s="58">
        <f>Tabela33[[#This Row],[price]]*Tabela33[[#This Row],[sold]]</f>
        <v>2099.7199999999998</v>
      </c>
      <c r="M564" s="59">
        <f>VLOOKUP(Tabela33[[#This Row],[brand]],Tabela5[#All],7,FALSE)</f>
        <v>98</v>
      </c>
      <c r="N564" s="59">
        <f>_xlfn.RANK.EQ(Tabela33[[#This Row],[sold]],$H$2:$H$1979)</f>
        <v>1208</v>
      </c>
      <c r="O564" s="59">
        <f>_xlfn.RANK.EQ(L564,Tabela33[income])</f>
        <v>942</v>
      </c>
      <c r="AL564" s="18" t="s">
        <v>118</v>
      </c>
      <c r="AM564">
        <v>102</v>
      </c>
      <c r="AN564">
        <v>1613</v>
      </c>
    </row>
    <row r="565" spans="1:40" x14ac:dyDescent="0.25">
      <c r="A565" s="35" t="s">
        <v>1624</v>
      </c>
      <c r="B565" s="35" t="s">
        <v>3974</v>
      </c>
      <c r="C565" s="35" t="s">
        <v>55</v>
      </c>
      <c r="D565" s="35">
        <v>83.95</v>
      </c>
      <c r="E565" s="35" t="s">
        <v>3975</v>
      </c>
      <c r="F565" s="35">
        <v>4</v>
      </c>
      <c r="G565" s="35" t="s">
        <v>3976</v>
      </c>
      <c r="H565" s="35">
        <v>22</v>
      </c>
      <c r="I565" s="35" t="s">
        <v>3977</v>
      </c>
      <c r="J565" s="36" t="s">
        <v>3978</v>
      </c>
      <c r="K565" s="34" t="s">
        <v>7209</v>
      </c>
      <c r="L565" s="61">
        <f>Tabela33[[#This Row],[price]]*Tabela33[[#This Row],[sold]]</f>
        <v>1846.9</v>
      </c>
      <c r="M565" s="62">
        <f>VLOOKUP(Tabela33[[#This Row],[brand]],Tabela5[#All],7,FALSE)</f>
        <v>98</v>
      </c>
      <c r="N565" s="62">
        <f>_xlfn.RANK.EQ(Tabela33[[#This Row],[sold]],$H$2:$H$1979)</f>
        <v>1301</v>
      </c>
      <c r="O565" s="62">
        <f>_xlfn.RANK.EQ(L565,Tabela33[income])</f>
        <v>991</v>
      </c>
      <c r="AL565" s="18" t="s">
        <v>3123</v>
      </c>
      <c r="AM565">
        <v>102</v>
      </c>
      <c r="AN565">
        <v>23</v>
      </c>
    </row>
    <row r="566" spans="1:40" x14ac:dyDescent="0.25">
      <c r="A566" s="35" t="s">
        <v>1624</v>
      </c>
      <c r="B566" s="35" t="s">
        <v>4890</v>
      </c>
      <c r="C566" s="35" t="s">
        <v>55</v>
      </c>
      <c r="D566" s="35">
        <v>84.99</v>
      </c>
      <c r="E566" s="35" t="s">
        <v>3915</v>
      </c>
      <c r="F566" s="35">
        <v>9</v>
      </c>
      <c r="G566" s="35" t="s">
        <v>3293</v>
      </c>
      <c r="H566" s="35">
        <v>13</v>
      </c>
      <c r="I566" s="35" t="s">
        <v>4891</v>
      </c>
      <c r="J566" s="36" t="s">
        <v>46</v>
      </c>
      <c r="K566" s="34" t="s">
        <v>7209</v>
      </c>
      <c r="L566" s="61">
        <f>Tabela33[[#This Row],[price]]*Tabela33[[#This Row],[sold]]</f>
        <v>1104.8699999999999</v>
      </c>
      <c r="M566" s="62">
        <f>VLOOKUP(Tabela33[[#This Row],[brand]],Tabela5[#All],7,FALSE)</f>
        <v>98</v>
      </c>
      <c r="N566" s="62">
        <f>_xlfn.RANK.EQ(Tabela33[[#This Row],[sold]],$H$2:$H$1979)</f>
        <v>1498</v>
      </c>
      <c r="O566" s="62">
        <f>_xlfn.RANK.EQ(L566,Tabela33[income])</f>
        <v>1218</v>
      </c>
      <c r="AL566" s="18" t="s">
        <v>6323</v>
      </c>
      <c r="AM566">
        <v>102</v>
      </c>
      <c r="AN566">
        <v>115</v>
      </c>
    </row>
    <row r="567" spans="1:40" x14ac:dyDescent="0.25">
      <c r="A567" s="32" t="s">
        <v>1624</v>
      </c>
      <c r="B567" s="32" t="s">
        <v>4741</v>
      </c>
      <c r="C567" s="32" t="s">
        <v>55</v>
      </c>
      <c r="D567" s="32">
        <v>84.99</v>
      </c>
      <c r="E567" s="32" t="s">
        <v>3915</v>
      </c>
      <c r="F567" s="32">
        <v>9</v>
      </c>
      <c r="G567" s="32" t="s">
        <v>4742</v>
      </c>
      <c r="H567" s="32">
        <v>16</v>
      </c>
      <c r="I567" s="32" t="s">
        <v>4743</v>
      </c>
      <c r="J567" s="33" t="s">
        <v>46</v>
      </c>
      <c r="K567" s="34" t="s">
        <v>7209</v>
      </c>
      <c r="L567" s="61">
        <f>Tabela33[[#This Row],[price]]*Tabela33[[#This Row],[sold]]</f>
        <v>1359.84</v>
      </c>
      <c r="M567" s="62">
        <f>VLOOKUP(Tabela33[[#This Row],[brand]],Tabela5[#All],7,FALSE)</f>
        <v>98</v>
      </c>
      <c r="N567" s="62">
        <f>_xlfn.RANK.EQ(Tabela33[[#This Row],[sold]],$H$2:$H$1979)</f>
        <v>1422</v>
      </c>
      <c r="O567" s="62">
        <f>_xlfn.RANK.EQ(L567,Tabela33[income])</f>
        <v>1122</v>
      </c>
      <c r="AL567" s="18" t="s">
        <v>4342</v>
      </c>
      <c r="AM567">
        <v>102</v>
      </c>
      <c r="AN567">
        <v>702</v>
      </c>
    </row>
    <row r="568" spans="1:40" x14ac:dyDescent="0.25">
      <c r="A568" s="32" t="s">
        <v>1624</v>
      </c>
      <c r="B568" s="32" t="s">
        <v>4741</v>
      </c>
      <c r="C568" s="32" t="s">
        <v>55</v>
      </c>
      <c r="D568" s="32">
        <v>84.99</v>
      </c>
      <c r="E568" s="32" t="s">
        <v>3915</v>
      </c>
      <c r="F568" s="32">
        <v>10</v>
      </c>
      <c r="G568" s="32" t="s">
        <v>2490</v>
      </c>
      <c r="H568" s="32">
        <v>51</v>
      </c>
      <c r="I568" s="32" t="s">
        <v>4898</v>
      </c>
      <c r="J568" s="33" t="s">
        <v>4899</v>
      </c>
      <c r="K568" s="34" t="s">
        <v>7209</v>
      </c>
      <c r="L568" s="61">
        <f>Tabela33[[#This Row],[price]]*Tabela33[[#This Row],[sold]]</f>
        <v>4334.49</v>
      </c>
      <c r="M568" s="62">
        <f>VLOOKUP(Tabela33[[#This Row],[brand]],Tabela5[#All],7,FALSE)</f>
        <v>98</v>
      </c>
      <c r="N568" s="62">
        <f>_xlfn.RANK.EQ(Tabela33[[#This Row],[sold]],$H$2:$H$1979)</f>
        <v>978</v>
      </c>
      <c r="O568" s="62">
        <f>_xlfn.RANK.EQ(L568,Tabela33[income])</f>
        <v>719</v>
      </c>
      <c r="AL568" s="18" t="s">
        <v>4881</v>
      </c>
      <c r="AM568">
        <v>102</v>
      </c>
      <c r="AN568">
        <v>41</v>
      </c>
    </row>
    <row r="569" spans="1:40" x14ac:dyDescent="0.25">
      <c r="A569" s="35" t="s">
        <v>1624</v>
      </c>
      <c r="B569" s="35" t="s">
        <v>4289</v>
      </c>
      <c r="C569" s="35" t="s">
        <v>12</v>
      </c>
      <c r="D569" s="35">
        <v>84.99</v>
      </c>
      <c r="E569" s="35" t="s">
        <v>3915</v>
      </c>
      <c r="F569" s="35">
        <v>5</v>
      </c>
      <c r="G569" s="35" t="s">
        <v>1690</v>
      </c>
      <c r="H569" s="35">
        <v>73</v>
      </c>
      <c r="I569" s="35" t="s">
        <v>4290</v>
      </c>
      <c r="J569" s="36" t="s">
        <v>225</v>
      </c>
      <c r="K569" s="34" t="s">
        <v>7209</v>
      </c>
      <c r="L569" s="61">
        <f>Tabela33[[#This Row],[price]]*Tabela33[[#This Row],[sold]]</f>
        <v>6204.2699999999995</v>
      </c>
      <c r="M569" s="62">
        <f>VLOOKUP(Tabela33[[#This Row],[brand]],Tabela5[#All],7,FALSE)</f>
        <v>98</v>
      </c>
      <c r="N569" s="62">
        <f>_xlfn.RANK.EQ(Tabela33[[#This Row],[sold]],$H$2:$H$1979)</f>
        <v>873</v>
      </c>
      <c r="O569" s="62">
        <f>_xlfn.RANK.EQ(L569,Tabela33[income])</f>
        <v>625</v>
      </c>
      <c r="AL569" s="18" t="s">
        <v>4497</v>
      </c>
      <c r="AM569">
        <v>102</v>
      </c>
      <c r="AN569">
        <v>771</v>
      </c>
    </row>
    <row r="570" spans="1:40" x14ac:dyDescent="0.25">
      <c r="A570" s="32" t="s">
        <v>1624</v>
      </c>
      <c r="B570" s="32" t="s">
        <v>3914</v>
      </c>
      <c r="C570" s="32" t="s">
        <v>12</v>
      </c>
      <c r="D570" s="32">
        <v>84.99</v>
      </c>
      <c r="E570" s="32" t="s">
        <v>3915</v>
      </c>
      <c r="F570" s="32">
        <v>10</v>
      </c>
      <c r="G570" s="32" t="s">
        <v>3916</v>
      </c>
      <c r="H570" s="32">
        <v>116</v>
      </c>
      <c r="I570" s="32" t="s">
        <v>3917</v>
      </c>
      <c r="J570" s="33" t="s">
        <v>3020</v>
      </c>
      <c r="K570" s="34" t="s">
        <v>7209</v>
      </c>
      <c r="L570" s="61">
        <f>Tabela33[[#This Row],[price]]*Tabela33[[#This Row],[sold]]</f>
        <v>9858.84</v>
      </c>
      <c r="M570" s="62">
        <f>VLOOKUP(Tabela33[[#This Row],[brand]],Tabela5[#All],7,FALSE)</f>
        <v>98</v>
      </c>
      <c r="N570" s="62">
        <f>_xlfn.RANK.EQ(Tabela33[[#This Row],[sold]],$H$2:$H$1979)</f>
        <v>743</v>
      </c>
      <c r="O570" s="62">
        <f>_xlfn.RANK.EQ(L570,Tabela33[income])</f>
        <v>488</v>
      </c>
      <c r="AL570" s="18" t="s">
        <v>5996</v>
      </c>
      <c r="AM570">
        <v>102</v>
      </c>
      <c r="AN570">
        <v>494</v>
      </c>
    </row>
    <row r="571" spans="1:40" x14ac:dyDescent="0.25">
      <c r="A571" s="27" t="s">
        <v>1624</v>
      </c>
      <c r="B571" s="27" t="s">
        <v>3510</v>
      </c>
      <c r="C571" s="27" t="s">
        <v>55</v>
      </c>
      <c r="D571" s="27">
        <v>85.67</v>
      </c>
      <c r="E571" s="27" t="s">
        <v>3511</v>
      </c>
      <c r="F571" s="27"/>
      <c r="G571" s="27" t="s">
        <v>3512</v>
      </c>
      <c r="H571" s="27">
        <v>85</v>
      </c>
      <c r="I571" s="27" t="s">
        <v>3513</v>
      </c>
      <c r="J571" s="28" t="s">
        <v>230</v>
      </c>
      <c r="K571" s="29" t="s">
        <v>7208</v>
      </c>
      <c r="L571" s="58">
        <f>Tabela33[[#This Row],[price]]*Tabela33[[#This Row],[sold]]</f>
        <v>7281.95</v>
      </c>
      <c r="M571" s="59">
        <f>VLOOKUP(Tabela33[[#This Row],[brand]],Tabela5[#All],7,FALSE)</f>
        <v>98</v>
      </c>
      <c r="N571" s="59">
        <f>_xlfn.RANK.EQ(Tabela33[[#This Row],[sold]],$H$2:$H$1979)</f>
        <v>822</v>
      </c>
      <c r="O571" s="59">
        <f>_xlfn.RANK.EQ(L571,Tabela33[income])</f>
        <v>576</v>
      </c>
      <c r="AL571" s="18" t="s">
        <v>2919</v>
      </c>
      <c r="AM571">
        <v>102</v>
      </c>
      <c r="AN571">
        <v>4845</v>
      </c>
    </row>
    <row r="572" spans="1:40" x14ac:dyDescent="0.25">
      <c r="A572" s="32" t="s">
        <v>1624</v>
      </c>
      <c r="B572" s="32" t="s">
        <v>6374</v>
      </c>
      <c r="C572" s="32" t="s">
        <v>6375</v>
      </c>
      <c r="D572" s="32">
        <v>88.99</v>
      </c>
      <c r="E572" s="32" t="s">
        <v>6376</v>
      </c>
      <c r="F572" s="32">
        <v>5</v>
      </c>
      <c r="G572" s="32" t="s">
        <v>493</v>
      </c>
      <c r="H572" s="32">
        <v>4</v>
      </c>
      <c r="I572" s="32" t="s">
        <v>6377</v>
      </c>
      <c r="J572" s="33" t="s">
        <v>6378</v>
      </c>
      <c r="K572" s="34" t="s">
        <v>7209</v>
      </c>
      <c r="L572" s="61">
        <f>Tabela33[[#This Row],[price]]*Tabela33[[#This Row],[sold]]</f>
        <v>355.96</v>
      </c>
      <c r="M572" s="62">
        <f>VLOOKUP(Tabela33[[#This Row],[brand]],Tabela5[#All],7,FALSE)</f>
        <v>98</v>
      </c>
      <c r="N572" s="62">
        <f>_xlfn.RANK.EQ(Tabela33[[#This Row],[sold]],$H$2:$H$1979)</f>
        <v>1795</v>
      </c>
      <c r="O572" s="62">
        <f>_xlfn.RANK.EQ(L572,Tabela33[income])</f>
        <v>1608</v>
      </c>
      <c r="AL572" s="18" t="s">
        <v>3979</v>
      </c>
      <c r="AM572">
        <v>102</v>
      </c>
      <c r="AN572">
        <v>9208</v>
      </c>
    </row>
    <row r="573" spans="1:40" x14ac:dyDescent="0.25">
      <c r="A573" s="35" t="s">
        <v>1624</v>
      </c>
      <c r="B573" s="35" t="s">
        <v>5204</v>
      </c>
      <c r="C573" s="35" t="s">
        <v>55</v>
      </c>
      <c r="D573" s="35">
        <v>89.98</v>
      </c>
      <c r="E573" s="35" t="s">
        <v>5205</v>
      </c>
      <c r="F573" s="35">
        <v>8</v>
      </c>
      <c r="G573" s="35" t="s">
        <v>5206</v>
      </c>
      <c r="H573" s="35">
        <v>1243</v>
      </c>
      <c r="I573" s="35" t="s">
        <v>5207</v>
      </c>
      <c r="J573" s="36" t="s">
        <v>177</v>
      </c>
      <c r="K573" s="34" t="s">
        <v>7209</v>
      </c>
      <c r="L573" s="61">
        <f>Tabela33[[#This Row],[price]]*Tabela33[[#This Row],[sold]]</f>
        <v>111845.14</v>
      </c>
      <c r="M573" s="62">
        <f>VLOOKUP(Tabela33[[#This Row],[brand]],Tabela5[#All],7,FALSE)</f>
        <v>98</v>
      </c>
      <c r="N573" s="62">
        <f>_xlfn.RANK.EQ(Tabela33[[#This Row],[sold]],$H$2:$H$1979)</f>
        <v>210</v>
      </c>
      <c r="O573" s="62">
        <f>_xlfn.RANK.EQ(L573,Tabela33[income])</f>
        <v>88</v>
      </c>
      <c r="AL573" s="18" t="s">
        <v>4810</v>
      </c>
      <c r="AM573">
        <v>102</v>
      </c>
      <c r="AN573">
        <v>370</v>
      </c>
    </row>
    <row r="574" spans="1:40" x14ac:dyDescent="0.25">
      <c r="A574" s="32" t="s">
        <v>1624</v>
      </c>
      <c r="B574" s="32" t="s">
        <v>5576</v>
      </c>
      <c r="C574" s="32" t="s">
        <v>5577</v>
      </c>
      <c r="D574" s="32">
        <v>89.99</v>
      </c>
      <c r="E574" s="32" t="s">
        <v>3242</v>
      </c>
      <c r="F574" s="32">
        <v>7</v>
      </c>
      <c r="G574" s="32" t="s">
        <v>5578</v>
      </c>
      <c r="H574" s="32">
        <v>129</v>
      </c>
      <c r="I574" s="32" t="s">
        <v>5579</v>
      </c>
      <c r="J574" s="33" t="s">
        <v>5580</v>
      </c>
      <c r="K574" s="34" t="s">
        <v>7209</v>
      </c>
      <c r="L574" s="61">
        <f>Tabela33[[#This Row],[price]]*Tabela33[[#This Row],[sold]]</f>
        <v>11608.71</v>
      </c>
      <c r="M574" s="62">
        <f>VLOOKUP(Tabela33[[#This Row],[brand]],Tabela5[#All],7,FALSE)</f>
        <v>98</v>
      </c>
      <c r="N574" s="62">
        <f>_xlfn.RANK.EQ(Tabela33[[#This Row],[sold]],$H$2:$H$1979)</f>
        <v>702</v>
      </c>
      <c r="O574" s="62">
        <f>_xlfn.RANK.EQ(L574,Tabela33[income])</f>
        <v>443</v>
      </c>
      <c r="AL574" s="18" t="s">
        <v>3567</v>
      </c>
      <c r="AM574">
        <v>102</v>
      </c>
      <c r="AN574">
        <v>1355</v>
      </c>
    </row>
    <row r="575" spans="1:40" x14ac:dyDescent="0.25">
      <c r="A575" s="30" t="s">
        <v>2792</v>
      </c>
      <c r="B575" s="30" t="s">
        <v>2793</v>
      </c>
      <c r="C575" s="30" t="s">
        <v>12</v>
      </c>
      <c r="D575" s="30">
        <v>27.5</v>
      </c>
      <c r="E575" s="30" t="s">
        <v>2794</v>
      </c>
      <c r="F575" s="30">
        <v>9</v>
      </c>
      <c r="G575" s="30" t="s">
        <v>2795</v>
      </c>
      <c r="H575" s="30">
        <v>12</v>
      </c>
      <c r="I575" s="30" t="s">
        <v>2796</v>
      </c>
      <c r="J575" s="31" t="s">
        <v>243</v>
      </c>
      <c r="K575" s="29" t="s">
        <v>7208</v>
      </c>
      <c r="L575" s="58">
        <f>Tabela33[[#This Row],[price]]*Tabela33[[#This Row],[sold]]</f>
        <v>330</v>
      </c>
      <c r="M575" s="59">
        <f>VLOOKUP(Tabela33[[#This Row],[brand]],Tabela5[#All],7,FALSE)</f>
        <v>99</v>
      </c>
      <c r="N575" s="59">
        <f>_xlfn.RANK.EQ(Tabela33[[#This Row],[sold]],$H$2:$H$1979)</f>
        <v>1520</v>
      </c>
      <c r="O575" s="59">
        <f>_xlfn.RANK.EQ(L575,Tabela33[income])</f>
        <v>1630</v>
      </c>
      <c r="AL575" s="18" t="s">
        <v>1969</v>
      </c>
      <c r="AM575">
        <v>102</v>
      </c>
      <c r="AN575">
        <v>145</v>
      </c>
    </row>
    <row r="576" spans="1:40" x14ac:dyDescent="0.25">
      <c r="A576" s="30" t="s">
        <v>3868</v>
      </c>
      <c r="B576" s="30" t="s">
        <v>3869</v>
      </c>
      <c r="C576" s="30" t="s">
        <v>12</v>
      </c>
      <c r="D576" s="30">
        <v>14.95</v>
      </c>
      <c r="E576" s="30" t="s">
        <v>1396</v>
      </c>
      <c r="F576" s="30">
        <v>19</v>
      </c>
      <c r="G576" s="30" t="s">
        <v>3870</v>
      </c>
      <c r="H576" s="30">
        <v>5</v>
      </c>
      <c r="I576" s="30" t="s">
        <v>39</v>
      </c>
      <c r="J576" s="31" t="s">
        <v>2433</v>
      </c>
      <c r="K576" s="29" t="s">
        <v>7208</v>
      </c>
      <c r="L576" s="58">
        <f>Tabela33[[#This Row],[price]]*Tabela33[[#This Row],[sold]]</f>
        <v>74.75</v>
      </c>
      <c r="M576" s="59">
        <f>VLOOKUP(Tabela33[[#This Row],[brand]],Tabela5[#All],7,FALSE)</f>
        <v>100</v>
      </c>
      <c r="N576" s="59">
        <f>_xlfn.RANK.EQ(Tabela33[[#This Row],[sold]],$H$2:$H$1979)</f>
        <v>1749</v>
      </c>
      <c r="O576" s="59">
        <f>_xlfn.RANK.EQ(L576,Tabela33[income])</f>
        <v>1913</v>
      </c>
      <c r="AL576" s="18" t="s">
        <v>1139</v>
      </c>
      <c r="AM576">
        <v>102</v>
      </c>
      <c r="AN576">
        <v>3379</v>
      </c>
    </row>
    <row r="577" spans="1:40" x14ac:dyDescent="0.25">
      <c r="A577" s="35" t="s">
        <v>1688</v>
      </c>
      <c r="B577" s="35" t="s">
        <v>6715</v>
      </c>
      <c r="C577" s="35" t="s">
        <v>1688</v>
      </c>
      <c r="D577" s="35">
        <v>16.34</v>
      </c>
      <c r="E577" s="35" t="s">
        <v>6716</v>
      </c>
      <c r="F577" s="35">
        <v>5</v>
      </c>
      <c r="G577" s="35" t="s">
        <v>6717</v>
      </c>
      <c r="H577" s="35">
        <v>103</v>
      </c>
      <c r="I577" s="35" t="s">
        <v>6718</v>
      </c>
      <c r="J577" s="36" t="s">
        <v>6719</v>
      </c>
      <c r="K577" s="34" t="s">
        <v>7209</v>
      </c>
      <c r="L577" s="61">
        <f>Tabela33[[#This Row],[price]]*Tabela33[[#This Row],[sold]]</f>
        <v>1683.02</v>
      </c>
      <c r="M577" s="62">
        <f>VLOOKUP(Tabela33[[#This Row],[brand]],Tabela5[#All],7,FALSE)</f>
        <v>101</v>
      </c>
      <c r="N577" s="62">
        <f>_xlfn.RANK.EQ(Tabela33[[#This Row],[sold]],$H$2:$H$1979)</f>
        <v>778</v>
      </c>
      <c r="O577" s="62">
        <f>_xlfn.RANK.EQ(L577,Tabela33[income])</f>
        <v>1032</v>
      </c>
      <c r="AL577" s="18" t="s">
        <v>993</v>
      </c>
      <c r="AM577">
        <v>102</v>
      </c>
      <c r="AN577">
        <v>3759</v>
      </c>
    </row>
    <row r="578" spans="1:40" x14ac:dyDescent="0.25">
      <c r="A578" s="35" t="s">
        <v>117</v>
      </c>
      <c r="B578" s="35" t="s">
        <v>6323</v>
      </c>
      <c r="C578" s="35" t="s">
        <v>4406</v>
      </c>
      <c r="D578" s="35">
        <v>7.5</v>
      </c>
      <c r="E578" s="35" t="s">
        <v>2908</v>
      </c>
      <c r="F578" s="35">
        <v>10</v>
      </c>
      <c r="G578" s="35" t="s">
        <v>6324</v>
      </c>
      <c r="H578" s="35">
        <v>115</v>
      </c>
      <c r="I578" s="35" t="s">
        <v>6325</v>
      </c>
      <c r="J578" s="36" t="s">
        <v>122</v>
      </c>
      <c r="K578" s="34" t="s">
        <v>7209</v>
      </c>
      <c r="L578" s="61">
        <f>Tabela33[[#This Row],[price]]*Tabela33[[#This Row],[sold]]</f>
        <v>862.5</v>
      </c>
      <c r="M578" s="62">
        <f>VLOOKUP(Tabela33[[#This Row],[brand]],Tabela5[#All],7,FALSE)</f>
        <v>102</v>
      </c>
      <c r="N578" s="62">
        <f>_xlfn.RANK.EQ(Tabela33[[#This Row],[sold]],$H$2:$H$1979)</f>
        <v>749</v>
      </c>
      <c r="O578" s="62">
        <f>_xlfn.RANK.EQ(L578,Tabela33[income])</f>
        <v>1304</v>
      </c>
      <c r="AL578" s="18" t="s">
        <v>2469</v>
      </c>
      <c r="AM578">
        <v>102</v>
      </c>
      <c r="AN578">
        <v>635</v>
      </c>
    </row>
    <row r="579" spans="1:40" x14ac:dyDescent="0.25">
      <c r="A579" s="32" t="s">
        <v>117</v>
      </c>
      <c r="B579" s="32" t="s">
        <v>4342</v>
      </c>
      <c r="C579" s="32" t="s">
        <v>12</v>
      </c>
      <c r="D579" s="32">
        <v>11</v>
      </c>
      <c r="E579" s="32" t="s">
        <v>119</v>
      </c>
      <c r="F579" s="32">
        <v>10</v>
      </c>
      <c r="G579" s="32" t="s">
        <v>4343</v>
      </c>
      <c r="H579" s="32">
        <v>702</v>
      </c>
      <c r="I579" s="32" t="s">
        <v>4344</v>
      </c>
      <c r="J579" s="33" t="s">
        <v>122</v>
      </c>
      <c r="K579" s="34" t="s">
        <v>7209</v>
      </c>
      <c r="L579" s="61">
        <f>Tabela33[[#This Row],[price]]*Tabela33[[#This Row],[sold]]</f>
        <v>7722</v>
      </c>
      <c r="M579" s="62">
        <f>VLOOKUP(Tabela33[[#This Row],[brand]],Tabela5[#All],7,FALSE)</f>
        <v>102</v>
      </c>
      <c r="N579" s="62">
        <f>_xlfn.RANK.EQ(Tabela33[[#This Row],[sold]],$H$2:$H$1979)</f>
        <v>285</v>
      </c>
      <c r="O579" s="62">
        <f>_xlfn.RANK.EQ(L579,Tabela33[income])</f>
        <v>553</v>
      </c>
      <c r="AL579" s="18" t="s">
        <v>4529</v>
      </c>
      <c r="AM579">
        <v>102</v>
      </c>
      <c r="AN579">
        <v>182</v>
      </c>
    </row>
    <row r="580" spans="1:40" x14ac:dyDescent="0.25">
      <c r="A580" s="30" t="s">
        <v>117</v>
      </c>
      <c r="B580" s="30" t="s">
        <v>118</v>
      </c>
      <c r="C580" s="30" t="s">
        <v>12</v>
      </c>
      <c r="D580" s="30">
        <v>11</v>
      </c>
      <c r="E580" s="30" t="s">
        <v>119</v>
      </c>
      <c r="F580" s="30">
        <v>10</v>
      </c>
      <c r="G580" s="30" t="s">
        <v>120</v>
      </c>
      <c r="H580" s="30">
        <v>1613</v>
      </c>
      <c r="I580" s="30" t="s">
        <v>121</v>
      </c>
      <c r="J580" s="31" t="s">
        <v>122</v>
      </c>
      <c r="K580" s="29" t="s">
        <v>7208</v>
      </c>
      <c r="L580" s="58">
        <f>Tabela33[[#This Row],[price]]*Tabela33[[#This Row],[sold]]</f>
        <v>17743</v>
      </c>
      <c r="M580" s="59">
        <f>VLOOKUP(Tabela33[[#This Row],[brand]],Tabela5[#All],7,FALSE)</f>
        <v>102</v>
      </c>
      <c r="N580" s="59">
        <f>_xlfn.RANK.EQ(Tabela33[[#This Row],[sold]],$H$2:$H$1979)</f>
        <v>172</v>
      </c>
      <c r="O580" s="59">
        <f>_xlfn.RANK.EQ(L580,Tabela33[income])</f>
        <v>338</v>
      </c>
      <c r="AL580" s="18" t="s">
        <v>3530</v>
      </c>
      <c r="AM580">
        <v>102</v>
      </c>
      <c r="AN580">
        <v>27</v>
      </c>
    </row>
    <row r="581" spans="1:40" x14ac:dyDescent="0.25">
      <c r="A581" s="27" t="s">
        <v>117</v>
      </c>
      <c r="B581" s="27" t="s">
        <v>423</v>
      </c>
      <c r="C581" s="27" t="s">
        <v>12</v>
      </c>
      <c r="D581" s="27">
        <v>14</v>
      </c>
      <c r="E581" s="27" t="s">
        <v>424</v>
      </c>
      <c r="F581" s="27">
        <v>10</v>
      </c>
      <c r="G581" s="27" t="s">
        <v>425</v>
      </c>
      <c r="H581" s="27">
        <v>266</v>
      </c>
      <c r="I581" s="27" t="s">
        <v>39</v>
      </c>
      <c r="J581" s="28" t="s">
        <v>122</v>
      </c>
      <c r="K581" s="29" t="s">
        <v>7208</v>
      </c>
      <c r="L581" s="58">
        <f>Tabela33[[#This Row],[price]]*Tabela33[[#This Row],[sold]]</f>
        <v>3724</v>
      </c>
      <c r="M581" s="59">
        <f>VLOOKUP(Tabela33[[#This Row],[brand]],Tabela5[#All],7,FALSE)</f>
        <v>102</v>
      </c>
      <c r="N581" s="59">
        <f>_xlfn.RANK.EQ(Tabela33[[#This Row],[sold]],$H$2:$H$1979)</f>
        <v>509</v>
      </c>
      <c r="O581" s="59">
        <f>_xlfn.RANK.EQ(L581,Tabela33[income])</f>
        <v>765</v>
      </c>
      <c r="AL581" s="18" t="s">
        <v>790</v>
      </c>
      <c r="AM581">
        <v>102</v>
      </c>
      <c r="AN581">
        <v>252</v>
      </c>
    </row>
    <row r="582" spans="1:40" x14ac:dyDescent="0.25">
      <c r="A582" s="35" t="s">
        <v>117</v>
      </c>
      <c r="B582" s="35" t="s">
        <v>6335</v>
      </c>
      <c r="C582" s="35" t="s">
        <v>12</v>
      </c>
      <c r="D582" s="35">
        <v>14.95</v>
      </c>
      <c r="E582" s="35" t="s">
        <v>6336</v>
      </c>
      <c r="F582" s="35">
        <v>8</v>
      </c>
      <c r="G582" s="35" t="s">
        <v>6337</v>
      </c>
      <c r="H582" s="35">
        <v>79</v>
      </c>
      <c r="I582" s="35" t="s">
        <v>6338</v>
      </c>
      <c r="J582" s="36" t="s">
        <v>754</v>
      </c>
      <c r="K582" s="34" t="s">
        <v>7209</v>
      </c>
      <c r="L582" s="61">
        <f>Tabela33[[#This Row],[price]]*Tabela33[[#This Row],[sold]]</f>
        <v>1181.05</v>
      </c>
      <c r="M582" s="62">
        <f>VLOOKUP(Tabela33[[#This Row],[brand]],Tabela5[#All],7,FALSE)</f>
        <v>102</v>
      </c>
      <c r="N582" s="62">
        <f>_xlfn.RANK.EQ(Tabela33[[#This Row],[sold]],$H$2:$H$1979)</f>
        <v>845</v>
      </c>
      <c r="O582" s="62">
        <f>_xlfn.RANK.EQ(L582,Tabela33[income])</f>
        <v>1196</v>
      </c>
      <c r="AL582" s="18" t="s">
        <v>6260</v>
      </c>
      <c r="AM582">
        <v>102</v>
      </c>
      <c r="AN582">
        <v>3</v>
      </c>
    </row>
    <row r="583" spans="1:40" x14ac:dyDescent="0.25">
      <c r="A583" s="32" t="s">
        <v>117</v>
      </c>
      <c r="B583" s="32" t="s">
        <v>4881</v>
      </c>
      <c r="C583" s="32" t="s">
        <v>4882</v>
      </c>
      <c r="D583" s="32">
        <v>16</v>
      </c>
      <c r="E583" s="32" t="s">
        <v>4883</v>
      </c>
      <c r="F583" s="32">
        <v>10</v>
      </c>
      <c r="G583" s="32" t="s">
        <v>4884</v>
      </c>
      <c r="H583" s="32">
        <v>41</v>
      </c>
      <c r="I583" s="32" t="s">
        <v>39</v>
      </c>
      <c r="J583" s="33" t="s">
        <v>122</v>
      </c>
      <c r="K583" s="34" t="s">
        <v>7209</v>
      </c>
      <c r="L583" s="61">
        <f>Tabela33[[#This Row],[price]]*Tabela33[[#This Row],[sold]]</f>
        <v>656</v>
      </c>
      <c r="M583" s="62">
        <f>VLOOKUP(Tabela33[[#This Row],[brand]],Tabela5[#All],7,FALSE)</f>
        <v>102</v>
      </c>
      <c r="N583" s="62">
        <f>_xlfn.RANK.EQ(Tabela33[[#This Row],[sold]],$H$2:$H$1979)</f>
        <v>1056</v>
      </c>
      <c r="O583" s="62">
        <f>_xlfn.RANK.EQ(L583,Tabela33[income])</f>
        <v>1400</v>
      </c>
      <c r="AL583" s="18" t="s">
        <v>1204</v>
      </c>
      <c r="AM583">
        <v>103</v>
      </c>
      <c r="AN583">
        <v>122</v>
      </c>
    </row>
    <row r="584" spans="1:40" x14ac:dyDescent="0.25">
      <c r="A584" s="27" t="s">
        <v>117</v>
      </c>
      <c r="B584" s="27" t="s">
        <v>1612</v>
      </c>
      <c r="C584" s="27" t="s">
        <v>55</v>
      </c>
      <c r="D584" s="27">
        <v>20</v>
      </c>
      <c r="E584" s="27" t="s">
        <v>1577</v>
      </c>
      <c r="F584" s="27"/>
      <c r="G584" s="27" t="s">
        <v>1613</v>
      </c>
      <c r="H584" s="27">
        <v>26</v>
      </c>
      <c r="I584" s="27" t="s">
        <v>1614</v>
      </c>
      <c r="J584" s="28" t="s">
        <v>1615</v>
      </c>
      <c r="K584" s="29" t="s">
        <v>7208</v>
      </c>
      <c r="L584" s="58">
        <f>Tabela33[[#This Row],[price]]*Tabela33[[#This Row],[sold]]</f>
        <v>520</v>
      </c>
      <c r="M584" s="59">
        <f>VLOOKUP(Tabela33[[#This Row],[brand]],Tabela5[#All],7,FALSE)</f>
        <v>102</v>
      </c>
      <c r="N584" s="59">
        <f>_xlfn.RANK.EQ(Tabela33[[#This Row],[sold]],$H$2:$H$1979)</f>
        <v>1236</v>
      </c>
      <c r="O584" s="59">
        <f>_xlfn.RANK.EQ(L584,Tabela33[income])</f>
        <v>1493</v>
      </c>
      <c r="AL584" s="18" t="s">
        <v>5835</v>
      </c>
      <c r="AM584">
        <v>104</v>
      </c>
      <c r="AN584">
        <v>81</v>
      </c>
    </row>
    <row r="585" spans="1:40" x14ac:dyDescent="0.25">
      <c r="A585" s="32" t="s">
        <v>117</v>
      </c>
      <c r="B585" s="32" t="s">
        <v>3979</v>
      </c>
      <c r="C585" s="32" t="s">
        <v>55</v>
      </c>
      <c r="D585" s="32">
        <v>29.94</v>
      </c>
      <c r="E585" s="32" t="s">
        <v>3980</v>
      </c>
      <c r="F585" s="32"/>
      <c r="G585" s="32" t="s">
        <v>3981</v>
      </c>
      <c r="H585" s="32">
        <v>9208</v>
      </c>
      <c r="I585" s="32" t="s">
        <v>3982</v>
      </c>
      <c r="J585" s="33" t="s">
        <v>177</v>
      </c>
      <c r="K585" s="34" t="s">
        <v>7209</v>
      </c>
      <c r="L585" s="61">
        <f>Tabela33[[#This Row],[price]]*Tabela33[[#This Row],[sold]]</f>
        <v>275687.52</v>
      </c>
      <c r="M585" s="62">
        <f>VLOOKUP(Tabela33[[#This Row],[brand]],Tabela5[#All],7,FALSE)</f>
        <v>102</v>
      </c>
      <c r="N585" s="62">
        <f>_xlfn.RANK.EQ(Tabela33[[#This Row],[sold]],$H$2:$H$1979)</f>
        <v>20</v>
      </c>
      <c r="O585" s="62">
        <f>_xlfn.RANK.EQ(L585,Tabela33[income])</f>
        <v>20</v>
      </c>
      <c r="AL585" s="18" t="s">
        <v>1119</v>
      </c>
      <c r="AM585">
        <v>104</v>
      </c>
      <c r="AN585">
        <v>3</v>
      </c>
    </row>
    <row r="586" spans="1:40" x14ac:dyDescent="0.25">
      <c r="A586" s="32" t="s">
        <v>117</v>
      </c>
      <c r="B586" s="32" t="s">
        <v>4497</v>
      </c>
      <c r="C586" s="32" t="s">
        <v>55</v>
      </c>
      <c r="D586" s="32">
        <v>36.36</v>
      </c>
      <c r="E586" s="32" t="s">
        <v>4498</v>
      </c>
      <c r="F586" s="32">
        <v>226</v>
      </c>
      <c r="G586" s="32" t="s">
        <v>4499</v>
      </c>
      <c r="H586" s="32">
        <v>771</v>
      </c>
      <c r="I586" s="32" t="s">
        <v>4500</v>
      </c>
      <c r="J586" s="33" t="s">
        <v>230</v>
      </c>
      <c r="K586" s="34" t="s">
        <v>7209</v>
      </c>
      <c r="L586" s="61">
        <f>Tabela33[[#This Row],[price]]*Tabela33[[#This Row],[sold]]</f>
        <v>28033.56</v>
      </c>
      <c r="M586" s="62">
        <f>VLOOKUP(Tabela33[[#This Row],[brand]],Tabela5[#All],7,FALSE)</f>
        <v>102</v>
      </c>
      <c r="N586" s="62">
        <f>_xlfn.RANK.EQ(Tabela33[[#This Row],[sold]],$H$2:$H$1979)</f>
        <v>269</v>
      </c>
      <c r="O586" s="62">
        <f>_xlfn.RANK.EQ(L586,Tabela33[income])</f>
        <v>261</v>
      </c>
      <c r="AL586" s="18" t="s">
        <v>6000</v>
      </c>
      <c r="AM586">
        <v>104</v>
      </c>
      <c r="AN586">
        <v>9</v>
      </c>
    </row>
    <row r="587" spans="1:40" x14ac:dyDescent="0.25">
      <c r="A587" s="30" t="s">
        <v>117</v>
      </c>
      <c r="B587" s="30" t="s">
        <v>1139</v>
      </c>
      <c r="C587" s="30" t="s">
        <v>55</v>
      </c>
      <c r="D587" s="30">
        <v>39.979999999999997</v>
      </c>
      <c r="E587" s="30" t="s">
        <v>1140</v>
      </c>
      <c r="F587" s="30"/>
      <c r="G587" s="30" t="s">
        <v>1141</v>
      </c>
      <c r="H587" s="30">
        <v>3379</v>
      </c>
      <c r="I587" s="30" t="s">
        <v>1142</v>
      </c>
      <c r="J587" s="31" t="s">
        <v>177</v>
      </c>
      <c r="K587" s="29" t="s">
        <v>7208</v>
      </c>
      <c r="L587" s="58">
        <f>Tabela33[[#This Row],[price]]*Tabela33[[#This Row],[sold]]</f>
        <v>135092.41999999998</v>
      </c>
      <c r="M587" s="59">
        <f>VLOOKUP(Tabela33[[#This Row],[brand]],Tabela5[#All],7,FALSE)</f>
        <v>102</v>
      </c>
      <c r="N587" s="59">
        <f>_xlfn.RANK.EQ(Tabela33[[#This Row],[sold]],$H$2:$H$1979)</f>
        <v>88</v>
      </c>
      <c r="O587" s="59">
        <f>_xlfn.RANK.EQ(L587,Tabela33[income])</f>
        <v>67</v>
      </c>
      <c r="AL587" s="18" t="s">
        <v>1275</v>
      </c>
      <c r="AM587">
        <v>104</v>
      </c>
      <c r="AN587">
        <v>9</v>
      </c>
    </row>
    <row r="588" spans="1:40" x14ac:dyDescent="0.25">
      <c r="A588" s="27" t="s">
        <v>117</v>
      </c>
      <c r="B588" s="27" t="s">
        <v>2919</v>
      </c>
      <c r="C588" s="27" t="s">
        <v>55</v>
      </c>
      <c r="D588" s="27">
        <v>43.3</v>
      </c>
      <c r="E588" s="27" t="s">
        <v>2920</v>
      </c>
      <c r="F588" s="27"/>
      <c r="G588" s="27" t="s">
        <v>2921</v>
      </c>
      <c r="H588" s="27">
        <v>4845</v>
      </c>
      <c r="I588" s="27" t="s">
        <v>2922</v>
      </c>
      <c r="J588" s="28" t="s">
        <v>177</v>
      </c>
      <c r="K588" s="29" t="s">
        <v>7208</v>
      </c>
      <c r="L588" s="58">
        <f>Tabela33[[#This Row],[price]]*Tabela33[[#This Row],[sold]]</f>
        <v>209788.5</v>
      </c>
      <c r="M588" s="59">
        <f>VLOOKUP(Tabela33[[#This Row],[brand]],Tabela5[#All],7,FALSE)</f>
        <v>102</v>
      </c>
      <c r="N588" s="59">
        <f>_xlfn.RANK.EQ(Tabela33[[#This Row],[sold]],$H$2:$H$1979)</f>
        <v>62</v>
      </c>
      <c r="O588" s="59">
        <f>_xlfn.RANK.EQ(L588,Tabela33[income])</f>
        <v>35</v>
      </c>
      <c r="AL588" s="18" t="s">
        <v>7135</v>
      </c>
      <c r="AM588">
        <v>104</v>
      </c>
      <c r="AN588">
        <v>1</v>
      </c>
    </row>
    <row r="589" spans="1:40" x14ac:dyDescent="0.25">
      <c r="A589" s="30" t="s">
        <v>117</v>
      </c>
      <c r="B589" s="30" t="s">
        <v>790</v>
      </c>
      <c r="C589" s="30" t="s">
        <v>12</v>
      </c>
      <c r="D589" s="30">
        <v>43.32</v>
      </c>
      <c r="E589" s="30" t="s">
        <v>791</v>
      </c>
      <c r="F589" s="30"/>
      <c r="G589" s="30" t="s">
        <v>792</v>
      </c>
      <c r="H589" s="30">
        <v>252</v>
      </c>
      <c r="I589" s="30" t="s">
        <v>793</v>
      </c>
      <c r="J589" s="31" t="s">
        <v>177</v>
      </c>
      <c r="K589" s="29" t="s">
        <v>7208</v>
      </c>
      <c r="L589" s="58">
        <f>Tabela33[[#This Row],[price]]*Tabela33[[#This Row],[sold]]</f>
        <v>10916.64</v>
      </c>
      <c r="M589" s="59">
        <f>VLOOKUP(Tabela33[[#This Row],[brand]],Tabela5[#All],7,FALSE)</f>
        <v>102</v>
      </c>
      <c r="N589" s="59">
        <f>_xlfn.RANK.EQ(Tabela33[[#This Row],[sold]],$H$2:$H$1979)</f>
        <v>528</v>
      </c>
      <c r="O589" s="59">
        <f>_xlfn.RANK.EQ(L589,Tabela33[income])</f>
        <v>459</v>
      </c>
      <c r="AL589" s="18" t="s">
        <v>2298</v>
      </c>
      <c r="AM589">
        <v>104</v>
      </c>
      <c r="AN589">
        <v>5</v>
      </c>
    </row>
    <row r="590" spans="1:40" x14ac:dyDescent="0.25">
      <c r="A590" s="30" t="s">
        <v>117</v>
      </c>
      <c r="B590" s="30" t="s">
        <v>1001</v>
      </c>
      <c r="C590" s="30" t="s">
        <v>363</v>
      </c>
      <c r="D590" s="30">
        <v>43.33</v>
      </c>
      <c r="E590" s="30" t="s">
        <v>1002</v>
      </c>
      <c r="F590" s="30">
        <v>23</v>
      </c>
      <c r="G590" s="30" t="s">
        <v>1003</v>
      </c>
      <c r="H590" s="30">
        <v>280</v>
      </c>
      <c r="I590" s="30" t="s">
        <v>1004</v>
      </c>
      <c r="J590" s="31" t="s">
        <v>230</v>
      </c>
      <c r="K590" s="29" t="s">
        <v>7208</v>
      </c>
      <c r="L590" s="58">
        <f>Tabela33[[#This Row],[price]]*Tabela33[[#This Row],[sold]]</f>
        <v>12132.4</v>
      </c>
      <c r="M590" s="59">
        <f>VLOOKUP(Tabela33[[#This Row],[brand]],Tabela5[#All],7,FALSE)</f>
        <v>102</v>
      </c>
      <c r="N590" s="59">
        <f>_xlfn.RANK.EQ(Tabela33[[#This Row],[sold]],$H$2:$H$1979)</f>
        <v>493</v>
      </c>
      <c r="O590" s="59">
        <f>_xlfn.RANK.EQ(L590,Tabela33[income])</f>
        <v>433</v>
      </c>
      <c r="AL590" s="18" t="s">
        <v>4350</v>
      </c>
      <c r="AM590">
        <v>104</v>
      </c>
      <c r="AN590">
        <v>16</v>
      </c>
    </row>
    <row r="591" spans="1:40" x14ac:dyDescent="0.25">
      <c r="A591" s="32" t="s">
        <v>117</v>
      </c>
      <c r="B591" s="32" t="s">
        <v>5996</v>
      </c>
      <c r="C591" s="32" t="s">
        <v>363</v>
      </c>
      <c r="D591" s="32">
        <v>46.15</v>
      </c>
      <c r="E591" s="32" t="s">
        <v>5997</v>
      </c>
      <c r="F591" s="32">
        <v>36</v>
      </c>
      <c r="G591" s="32" t="s">
        <v>5998</v>
      </c>
      <c r="H591" s="32">
        <v>494</v>
      </c>
      <c r="I591" s="32" t="s">
        <v>5999</v>
      </c>
      <c r="J591" s="33" t="s">
        <v>230</v>
      </c>
      <c r="K591" s="34" t="s">
        <v>7209</v>
      </c>
      <c r="L591" s="61">
        <f>Tabela33[[#This Row],[price]]*Tabela33[[#This Row],[sold]]</f>
        <v>22798.1</v>
      </c>
      <c r="M591" s="62">
        <f>VLOOKUP(Tabela33[[#This Row],[brand]],Tabela5[#All],7,FALSE)</f>
        <v>102</v>
      </c>
      <c r="N591" s="62">
        <f>_xlfn.RANK.EQ(Tabela33[[#This Row],[sold]],$H$2:$H$1979)</f>
        <v>356</v>
      </c>
      <c r="O591" s="62">
        <f>_xlfn.RANK.EQ(L591,Tabela33[income])</f>
        <v>295</v>
      </c>
      <c r="AL591" s="18" t="s">
        <v>5865</v>
      </c>
      <c r="AM591">
        <v>104</v>
      </c>
      <c r="AN591">
        <v>9</v>
      </c>
    </row>
    <row r="592" spans="1:40" x14ac:dyDescent="0.25">
      <c r="A592" s="30" t="s">
        <v>117</v>
      </c>
      <c r="B592" s="30" t="s">
        <v>2469</v>
      </c>
      <c r="C592" s="30" t="s">
        <v>1970</v>
      </c>
      <c r="D592" s="30">
        <v>49.51</v>
      </c>
      <c r="E592" s="30" t="s">
        <v>2470</v>
      </c>
      <c r="F592" s="30">
        <v>10</v>
      </c>
      <c r="G592" s="30" t="s">
        <v>2471</v>
      </c>
      <c r="H592" s="30">
        <v>635</v>
      </c>
      <c r="I592" s="30" t="s">
        <v>2472</v>
      </c>
      <c r="J592" s="31" t="s">
        <v>96</v>
      </c>
      <c r="K592" s="29" t="s">
        <v>7208</v>
      </c>
      <c r="L592" s="58">
        <f>Tabela33[[#This Row],[price]]*Tabela33[[#This Row],[sold]]</f>
        <v>31438.85</v>
      </c>
      <c r="M592" s="59">
        <f>VLOOKUP(Tabela33[[#This Row],[brand]],Tabela5[#All],7,FALSE)</f>
        <v>102</v>
      </c>
      <c r="N592" s="59">
        <f>_xlfn.RANK.EQ(Tabela33[[#This Row],[sold]],$H$2:$H$1979)</f>
        <v>301</v>
      </c>
      <c r="O592" s="59">
        <f>_xlfn.RANK.EQ(L592,Tabela33[income])</f>
        <v>249</v>
      </c>
      <c r="AL592" s="18" t="s">
        <v>7190</v>
      </c>
      <c r="AM592">
        <v>104</v>
      </c>
      <c r="AN592">
        <v>24</v>
      </c>
    </row>
    <row r="593" spans="1:40" x14ac:dyDescent="0.25">
      <c r="A593" s="32" t="s">
        <v>117</v>
      </c>
      <c r="B593" s="32" t="s">
        <v>4529</v>
      </c>
      <c r="C593" s="32" t="s">
        <v>1970</v>
      </c>
      <c r="D593" s="32">
        <v>50.08</v>
      </c>
      <c r="E593" s="32" t="s">
        <v>4530</v>
      </c>
      <c r="F593" s="32">
        <v>10</v>
      </c>
      <c r="G593" s="32" t="s">
        <v>4531</v>
      </c>
      <c r="H593" s="32">
        <v>182</v>
      </c>
      <c r="I593" s="32" t="s">
        <v>4532</v>
      </c>
      <c r="J593" s="33" t="s">
        <v>96</v>
      </c>
      <c r="K593" s="34" t="s">
        <v>7209</v>
      </c>
      <c r="L593" s="61">
        <f>Tabela33[[#This Row],[price]]*Tabela33[[#This Row],[sold]]</f>
        <v>9114.56</v>
      </c>
      <c r="M593" s="62">
        <f>VLOOKUP(Tabela33[[#This Row],[brand]],Tabela5[#All],7,FALSE)</f>
        <v>102</v>
      </c>
      <c r="N593" s="62">
        <f>_xlfn.RANK.EQ(Tabela33[[#This Row],[sold]],$H$2:$H$1979)</f>
        <v>599</v>
      </c>
      <c r="O593" s="62">
        <f>_xlfn.RANK.EQ(L593,Tabela33[income])</f>
        <v>516</v>
      </c>
      <c r="AL593" s="18" t="s">
        <v>5897</v>
      </c>
      <c r="AM593">
        <v>104</v>
      </c>
      <c r="AN593">
        <v>1</v>
      </c>
    </row>
    <row r="594" spans="1:40" x14ac:dyDescent="0.25">
      <c r="A594" s="27" t="s">
        <v>117</v>
      </c>
      <c r="B594" s="27" t="s">
        <v>3530</v>
      </c>
      <c r="C594" s="27" t="s">
        <v>55</v>
      </c>
      <c r="D594" s="27">
        <v>52.38</v>
      </c>
      <c r="E594" s="27" t="s">
        <v>3531</v>
      </c>
      <c r="F594" s="27">
        <v>10</v>
      </c>
      <c r="G594" s="27" t="s">
        <v>3184</v>
      </c>
      <c r="H594" s="27">
        <v>27</v>
      </c>
      <c r="I594" s="27" t="s">
        <v>3532</v>
      </c>
      <c r="J594" s="28" t="s">
        <v>177</v>
      </c>
      <c r="K594" s="29" t="s">
        <v>7208</v>
      </c>
      <c r="L594" s="58">
        <f>Tabela33[[#This Row],[price]]*Tabela33[[#This Row],[sold]]</f>
        <v>1414.26</v>
      </c>
      <c r="M594" s="59">
        <f>VLOOKUP(Tabela33[[#This Row],[brand]],Tabela5[#All],7,FALSE)</f>
        <v>102</v>
      </c>
      <c r="N594" s="59">
        <f>_xlfn.RANK.EQ(Tabela33[[#This Row],[sold]],$H$2:$H$1979)</f>
        <v>1217</v>
      </c>
      <c r="O594" s="59">
        <f>_xlfn.RANK.EQ(L594,Tabela33[income])</f>
        <v>1103</v>
      </c>
      <c r="AL594" s="18" t="s">
        <v>3357</v>
      </c>
      <c r="AM594">
        <v>104</v>
      </c>
      <c r="AN594">
        <v>5</v>
      </c>
    </row>
    <row r="595" spans="1:40" x14ac:dyDescent="0.25">
      <c r="A595" s="30" t="s">
        <v>117</v>
      </c>
      <c r="B595" s="30" t="s">
        <v>1969</v>
      </c>
      <c r="C595" s="30" t="s">
        <v>1970</v>
      </c>
      <c r="D595" s="30">
        <v>52.39</v>
      </c>
      <c r="E595" s="30" t="s">
        <v>1971</v>
      </c>
      <c r="F595" s="30">
        <v>10</v>
      </c>
      <c r="G595" s="30" t="s">
        <v>1972</v>
      </c>
      <c r="H595" s="30">
        <v>145</v>
      </c>
      <c r="I595" s="30" t="s">
        <v>1973</v>
      </c>
      <c r="J595" s="31" t="s">
        <v>96</v>
      </c>
      <c r="K595" s="29" t="s">
        <v>7208</v>
      </c>
      <c r="L595" s="58">
        <f>Tabela33[[#This Row],[price]]*Tabela33[[#This Row],[sold]]</f>
        <v>7596.55</v>
      </c>
      <c r="M595" s="59">
        <f>VLOOKUP(Tabela33[[#This Row],[brand]],Tabela5[#All],7,FALSE)</f>
        <v>102</v>
      </c>
      <c r="N595" s="59">
        <f>_xlfn.RANK.EQ(Tabela33[[#This Row],[sold]],$H$2:$H$1979)</f>
        <v>669</v>
      </c>
      <c r="O595" s="59">
        <f>_xlfn.RANK.EQ(L595,Tabela33[income])</f>
        <v>558</v>
      </c>
      <c r="AL595" s="18" t="s">
        <v>572</v>
      </c>
      <c r="AM595">
        <v>104</v>
      </c>
      <c r="AN595">
        <v>187</v>
      </c>
    </row>
    <row r="596" spans="1:40" x14ac:dyDescent="0.25">
      <c r="A596" s="30" t="s">
        <v>117</v>
      </c>
      <c r="B596" s="30" t="s">
        <v>993</v>
      </c>
      <c r="C596" s="30" t="s">
        <v>12</v>
      </c>
      <c r="D596" s="30">
        <v>52.78</v>
      </c>
      <c r="E596" s="30" t="s">
        <v>994</v>
      </c>
      <c r="F596" s="30"/>
      <c r="G596" s="30" t="s">
        <v>995</v>
      </c>
      <c r="H596" s="30">
        <v>3759</v>
      </c>
      <c r="I596" s="30" t="s">
        <v>996</v>
      </c>
      <c r="J596" s="31" t="s">
        <v>177</v>
      </c>
      <c r="K596" s="29" t="s">
        <v>7208</v>
      </c>
      <c r="L596" s="58">
        <f>Tabela33[[#This Row],[price]]*Tabela33[[#This Row],[sold]]</f>
        <v>198400.02000000002</v>
      </c>
      <c r="M596" s="59">
        <f>VLOOKUP(Tabela33[[#This Row],[brand]],Tabela5[#All],7,FALSE)</f>
        <v>102</v>
      </c>
      <c r="N596" s="59">
        <f>_xlfn.RANK.EQ(Tabela33[[#This Row],[sold]],$H$2:$H$1979)</f>
        <v>81</v>
      </c>
      <c r="O596" s="59">
        <f>_xlfn.RANK.EQ(L596,Tabela33[income])</f>
        <v>40</v>
      </c>
      <c r="AL596" s="18" t="s">
        <v>5604</v>
      </c>
      <c r="AM596">
        <v>104</v>
      </c>
      <c r="AN596">
        <v>10</v>
      </c>
    </row>
    <row r="597" spans="1:40" x14ac:dyDescent="0.25">
      <c r="A597" s="27" t="s">
        <v>117</v>
      </c>
      <c r="B597" s="27" t="s">
        <v>3123</v>
      </c>
      <c r="C597" s="27" t="s">
        <v>12</v>
      </c>
      <c r="D597" s="27">
        <v>58.69</v>
      </c>
      <c r="E597" s="27" t="s">
        <v>3124</v>
      </c>
      <c r="F597" s="27">
        <v>10</v>
      </c>
      <c r="G597" s="27" t="s">
        <v>2120</v>
      </c>
      <c r="H597" s="27">
        <v>23</v>
      </c>
      <c r="I597" s="27" t="s">
        <v>3125</v>
      </c>
      <c r="J597" s="28" t="s">
        <v>177</v>
      </c>
      <c r="K597" s="29" t="s">
        <v>7208</v>
      </c>
      <c r="L597" s="58">
        <f>Tabela33[[#This Row],[price]]*Tabela33[[#This Row],[sold]]</f>
        <v>1349.87</v>
      </c>
      <c r="M597" s="59">
        <f>VLOOKUP(Tabela33[[#This Row],[brand]],Tabela5[#All],7,FALSE)</f>
        <v>102</v>
      </c>
      <c r="N597" s="59">
        <f>_xlfn.RANK.EQ(Tabela33[[#This Row],[sold]],$H$2:$H$1979)</f>
        <v>1285</v>
      </c>
      <c r="O597" s="59">
        <f>_xlfn.RANK.EQ(L597,Tabela33[income])</f>
        <v>1126</v>
      </c>
      <c r="AL597" s="18" t="s">
        <v>3245</v>
      </c>
      <c r="AM597">
        <v>104</v>
      </c>
      <c r="AN597">
        <v>144</v>
      </c>
    </row>
    <row r="598" spans="1:40" x14ac:dyDescent="0.25">
      <c r="A598" s="30" t="s">
        <v>117</v>
      </c>
      <c r="B598" s="30" t="s">
        <v>3567</v>
      </c>
      <c r="C598" s="30" t="s">
        <v>1970</v>
      </c>
      <c r="D598" s="30">
        <v>65.55</v>
      </c>
      <c r="E598" s="30" t="s">
        <v>3568</v>
      </c>
      <c r="F598" s="30">
        <v>10</v>
      </c>
      <c r="G598" s="30" t="s">
        <v>3569</v>
      </c>
      <c r="H598" s="30">
        <v>1355</v>
      </c>
      <c r="I598" s="30" t="s">
        <v>3570</v>
      </c>
      <c r="J598" s="31" t="s">
        <v>96</v>
      </c>
      <c r="K598" s="29" t="s">
        <v>7208</v>
      </c>
      <c r="L598" s="58">
        <f>Tabela33[[#This Row],[price]]*Tabela33[[#This Row],[sold]]</f>
        <v>88820.25</v>
      </c>
      <c r="M598" s="59">
        <f>VLOOKUP(Tabela33[[#This Row],[brand]],Tabela5[#All],7,FALSE)</f>
        <v>102</v>
      </c>
      <c r="N598" s="59">
        <f>_xlfn.RANK.EQ(Tabela33[[#This Row],[sold]],$H$2:$H$1979)</f>
        <v>198</v>
      </c>
      <c r="O598" s="59">
        <f>_xlfn.RANK.EQ(L598,Tabela33[income])</f>
        <v>110</v>
      </c>
      <c r="AL598" s="18" t="s">
        <v>5335</v>
      </c>
      <c r="AM598">
        <v>104</v>
      </c>
      <c r="AN598">
        <v>573</v>
      </c>
    </row>
    <row r="599" spans="1:40" x14ac:dyDescent="0.25">
      <c r="A599" s="35" t="s">
        <v>117</v>
      </c>
      <c r="B599" s="35" t="s">
        <v>4810</v>
      </c>
      <c r="C599" s="35" t="s">
        <v>104</v>
      </c>
      <c r="D599" s="35">
        <v>69.02</v>
      </c>
      <c r="E599" s="35" t="s">
        <v>4811</v>
      </c>
      <c r="F599" s="35">
        <v>10</v>
      </c>
      <c r="G599" s="35" t="s">
        <v>1099</v>
      </c>
      <c r="H599" s="35">
        <v>370</v>
      </c>
      <c r="I599" s="35" t="s">
        <v>4812</v>
      </c>
      <c r="J599" s="36" t="s">
        <v>96</v>
      </c>
      <c r="K599" s="34" t="s">
        <v>7209</v>
      </c>
      <c r="L599" s="61">
        <f>Tabela33[[#This Row],[price]]*Tabela33[[#This Row],[sold]]</f>
        <v>25537.399999999998</v>
      </c>
      <c r="M599" s="62">
        <f>VLOOKUP(Tabela33[[#This Row],[brand]],Tabela5[#All],7,FALSE)</f>
        <v>102</v>
      </c>
      <c r="N599" s="62">
        <f>_xlfn.RANK.EQ(Tabela33[[#This Row],[sold]],$H$2:$H$1979)</f>
        <v>429</v>
      </c>
      <c r="O599" s="62">
        <f>_xlfn.RANK.EQ(L599,Tabela33[income])</f>
        <v>280</v>
      </c>
      <c r="AL599" s="18" t="s">
        <v>1949</v>
      </c>
      <c r="AM599">
        <v>104</v>
      </c>
      <c r="AN599">
        <v>13</v>
      </c>
    </row>
    <row r="600" spans="1:40" x14ac:dyDescent="0.25">
      <c r="A600" s="35" t="s">
        <v>117</v>
      </c>
      <c r="B600" s="35" t="s">
        <v>6260</v>
      </c>
      <c r="C600" s="35" t="s">
        <v>104</v>
      </c>
      <c r="D600" s="35">
        <v>75.95</v>
      </c>
      <c r="E600" s="35" t="s">
        <v>6261</v>
      </c>
      <c r="F600" s="35">
        <v>10</v>
      </c>
      <c r="G600" s="35" t="s">
        <v>1096</v>
      </c>
      <c r="H600" s="35">
        <v>3</v>
      </c>
      <c r="I600" s="35" t="s">
        <v>6262</v>
      </c>
      <c r="J600" s="36" t="s">
        <v>96</v>
      </c>
      <c r="K600" s="34" t="s">
        <v>7209</v>
      </c>
      <c r="L600" s="61">
        <f>Tabela33[[#This Row],[price]]*Tabela33[[#This Row],[sold]]</f>
        <v>227.85000000000002</v>
      </c>
      <c r="M600" s="62">
        <f>VLOOKUP(Tabela33[[#This Row],[brand]],Tabela5[#All],7,FALSE)</f>
        <v>102</v>
      </c>
      <c r="N600" s="62">
        <f>_xlfn.RANK.EQ(Tabela33[[#This Row],[sold]],$H$2:$H$1979)</f>
        <v>1845</v>
      </c>
      <c r="O600" s="62">
        <f>_xlfn.RANK.EQ(L600,Tabela33[income])</f>
        <v>1721</v>
      </c>
      <c r="AL600" s="18" t="s">
        <v>472</v>
      </c>
      <c r="AM600">
        <v>104</v>
      </c>
      <c r="AN600">
        <v>651</v>
      </c>
    </row>
    <row r="601" spans="1:40" x14ac:dyDescent="0.25">
      <c r="A601" s="27" t="s">
        <v>1203</v>
      </c>
      <c r="B601" s="27" t="s">
        <v>1204</v>
      </c>
      <c r="C601" s="27" t="s">
        <v>12</v>
      </c>
      <c r="D601" s="27">
        <v>38.99</v>
      </c>
      <c r="E601" s="27" t="s">
        <v>1205</v>
      </c>
      <c r="F601" s="27">
        <v>3</v>
      </c>
      <c r="G601" s="27" t="s">
        <v>1206</v>
      </c>
      <c r="H601" s="27">
        <v>122</v>
      </c>
      <c r="I601" s="27" t="s">
        <v>1207</v>
      </c>
      <c r="J601" s="28" t="s">
        <v>1208</v>
      </c>
      <c r="K601" s="29" t="s">
        <v>7208</v>
      </c>
      <c r="L601" s="58">
        <f>Tabela33[[#This Row],[price]]*Tabela33[[#This Row],[sold]]</f>
        <v>4756.7800000000007</v>
      </c>
      <c r="M601" s="59">
        <f>VLOOKUP(Tabela33[[#This Row],[brand]],Tabela5[#All],7,FALSE)</f>
        <v>103</v>
      </c>
      <c r="N601" s="59">
        <f>_xlfn.RANK.EQ(Tabela33[[#This Row],[sold]],$H$2:$H$1979)</f>
        <v>723</v>
      </c>
      <c r="O601" s="59">
        <f>_xlfn.RANK.EQ(L601,Tabela33[income])</f>
        <v>696</v>
      </c>
      <c r="AL601" s="18" t="s">
        <v>5586</v>
      </c>
      <c r="AM601">
        <v>104</v>
      </c>
      <c r="AN601">
        <v>400</v>
      </c>
    </row>
    <row r="602" spans="1:40" x14ac:dyDescent="0.25">
      <c r="A602" s="27" t="s">
        <v>162</v>
      </c>
      <c r="B602" s="27" t="s">
        <v>1119</v>
      </c>
      <c r="C602" s="27" t="s">
        <v>55</v>
      </c>
      <c r="D602" s="27">
        <v>5.99</v>
      </c>
      <c r="E602" s="27" t="s">
        <v>1120</v>
      </c>
      <c r="F602" s="27">
        <v>5</v>
      </c>
      <c r="G602" s="27" t="s">
        <v>1121</v>
      </c>
      <c r="H602" s="27">
        <v>3</v>
      </c>
      <c r="I602" s="27" t="s">
        <v>1122</v>
      </c>
      <c r="J602" s="28" t="s">
        <v>1123</v>
      </c>
      <c r="K602" s="29" t="s">
        <v>7208</v>
      </c>
      <c r="L602" s="58">
        <f>Tabela33[[#This Row],[price]]*Tabela33[[#This Row],[sold]]</f>
        <v>17.97</v>
      </c>
      <c r="M602" s="59">
        <f>VLOOKUP(Tabela33[[#This Row],[brand]],Tabela5[#All],7,FALSE)</f>
        <v>104</v>
      </c>
      <c r="N602" s="59">
        <f>_xlfn.RANK.EQ(Tabela33[[#This Row],[sold]],$H$2:$H$1979)</f>
        <v>1845</v>
      </c>
      <c r="O602" s="59">
        <f>_xlfn.RANK.EQ(L602,Tabela33[income])</f>
        <v>1974</v>
      </c>
      <c r="AL602" s="18" t="s">
        <v>4612</v>
      </c>
      <c r="AM602">
        <v>104</v>
      </c>
      <c r="AN602">
        <v>566</v>
      </c>
    </row>
    <row r="603" spans="1:40" x14ac:dyDescent="0.25">
      <c r="A603" s="27" t="s">
        <v>162</v>
      </c>
      <c r="B603" s="27" t="s">
        <v>1928</v>
      </c>
      <c r="C603" s="27" t="s">
        <v>55</v>
      </c>
      <c r="D603" s="27">
        <v>10</v>
      </c>
      <c r="E603" s="27" t="s">
        <v>1929</v>
      </c>
      <c r="F603" s="27">
        <v>10</v>
      </c>
      <c r="G603" s="27" t="s">
        <v>343</v>
      </c>
      <c r="H603" s="27">
        <v>110</v>
      </c>
      <c r="I603" s="27" t="s">
        <v>1930</v>
      </c>
      <c r="J603" s="28" t="s">
        <v>1931</v>
      </c>
      <c r="K603" s="29" t="s">
        <v>7208</v>
      </c>
      <c r="L603" s="58">
        <f>Tabela33[[#This Row],[price]]*Tabela33[[#This Row],[sold]]</f>
        <v>1100</v>
      </c>
      <c r="M603" s="59">
        <f>VLOOKUP(Tabela33[[#This Row],[brand]],Tabela5[#All],7,FALSE)</f>
        <v>104</v>
      </c>
      <c r="N603" s="59">
        <f>_xlfn.RANK.EQ(Tabela33[[#This Row],[sold]],$H$2:$H$1979)</f>
        <v>761</v>
      </c>
      <c r="O603" s="59">
        <f>_xlfn.RANK.EQ(L603,Tabela33[income])</f>
        <v>1219</v>
      </c>
      <c r="AL603" s="18" t="s">
        <v>675</v>
      </c>
      <c r="AM603">
        <v>104</v>
      </c>
      <c r="AN603">
        <v>15</v>
      </c>
    </row>
    <row r="604" spans="1:40" x14ac:dyDescent="0.25">
      <c r="A604" s="30" t="s">
        <v>162</v>
      </c>
      <c r="B604" s="30" t="s">
        <v>2313</v>
      </c>
      <c r="C604" s="30" t="s">
        <v>55</v>
      </c>
      <c r="D604" s="30">
        <v>11.95</v>
      </c>
      <c r="E604" s="30" t="s">
        <v>2314</v>
      </c>
      <c r="F604" s="30">
        <v>10</v>
      </c>
      <c r="G604" s="30" t="s">
        <v>2105</v>
      </c>
      <c r="H604" s="30">
        <v>73</v>
      </c>
      <c r="I604" s="30" t="s">
        <v>2315</v>
      </c>
      <c r="J604" s="31" t="s">
        <v>754</v>
      </c>
      <c r="K604" s="29" t="s">
        <v>7208</v>
      </c>
      <c r="L604" s="58">
        <f>Tabela33[[#This Row],[price]]*Tabela33[[#This Row],[sold]]</f>
        <v>872.34999999999991</v>
      </c>
      <c r="M604" s="59">
        <f>VLOOKUP(Tabela33[[#This Row],[brand]],Tabela5[#All],7,FALSE)</f>
        <v>104</v>
      </c>
      <c r="N604" s="59">
        <f>_xlfn.RANK.EQ(Tabela33[[#This Row],[sold]],$H$2:$H$1979)</f>
        <v>873</v>
      </c>
      <c r="O604" s="59">
        <f>_xlfn.RANK.EQ(L604,Tabela33[income])</f>
        <v>1300</v>
      </c>
      <c r="AL604" s="18" t="s">
        <v>3341</v>
      </c>
      <c r="AM604">
        <v>104</v>
      </c>
      <c r="AN604">
        <v>3</v>
      </c>
    </row>
    <row r="605" spans="1:40" x14ac:dyDescent="0.25">
      <c r="A605" s="35" t="s">
        <v>162</v>
      </c>
      <c r="B605" s="35" t="s">
        <v>6771</v>
      </c>
      <c r="C605" s="35" t="s">
        <v>12</v>
      </c>
      <c r="D605" s="35">
        <v>18.89</v>
      </c>
      <c r="E605" s="35" t="s">
        <v>6772</v>
      </c>
      <c r="F605" s="35">
        <v>10</v>
      </c>
      <c r="G605" s="35" t="s">
        <v>6773</v>
      </c>
      <c r="H605" s="35">
        <v>125</v>
      </c>
      <c r="I605" s="35" t="s">
        <v>6774</v>
      </c>
      <c r="J605" s="36" t="s">
        <v>70</v>
      </c>
      <c r="K605" s="34" t="s">
        <v>7209</v>
      </c>
      <c r="L605" s="61">
        <f>Tabela33[[#This Row],[price]]*Tabela33[[#This Row],[sold]]</f>
        <v>2361.25</v>
      </c>
      <c r="M605" s="62">
        <f>VLOOKUP(Tabela33[[#This Row],[brand]],Tabela5[#All],7,FALSE)</f>
        <v>104</v>
      </c>
      <c r="N605" s="62">
        <f>_xlfn.RANK.EQ(Tabela33[[#This Row],[sold]],$H$2:$H$1979)</f>
        <v>716</v>
      </c>
      <c r="O605" s="62">
        <f>_xlfn.RANK.EQ(L605,Tabela33[income])</f>
        <v>906</v>
      </c>
      <c r="AL605" s="18" t="s">
        <v>6306</v>
      </c>
      <c r="AM605">
        <v>104</v>
      </c>
      <c r="AN605">
        <v>14</v>
      </c>
    </row>
    <row r="606" spans="1:40" x14ac:dyDescent="0.25">
      <c r="A606" s="27" t="s">
        <v>162</v>
      </c>
      <c r="B606" s="27" t="s">
        <v>1275</v>
      </c>
      <c r="C606" s="27" t="s">
        <v>12</v>
      </c>
      <c r="D606" s="27">
        <v>18.95</v>
      </c>
      <c r="E606" s="27" t="s">
        <v>1276</v>
      </c>
      <c r="F606" s="27">
        <v>8</v>
      </c>
      <c r="G606" s="27" t="s">
        <v>1277</v>
      </c>
      <c r="H606" s="27">
        <v>9</v>
      </c>
      <c r="I606" s="27" t="s">
        <v>1278</v>
      </c>
      <c r="J606" s="28" t="s">
        <v>422</v>
      </c>
      <c r="K606" s="29" t="s">
        <v>7208</v>
      </c>
      <c r="L606" s="58">
        <f>Tabela33[[#This Row],[price]]*Tabela33[[#This Row],[sold]]</f>
        <v>170.54999999999998</v>
      </c>
      <c r="M606" s="59">
        <f>VLOOKUP(Tabela33[[#This Row],[brand]],Tabela5[#All],7,FALSE)</f>
        <v>104</v>
      </c>
      <c r="N606" s="59">
        <f>_xlfn.RANK.EQ(Tabela33[[#This Row],[sold]],$H$2:$H$1979)</f>
        <v>1606</v>
      </c>
      <c r="O606" s="59">
        <f>_xlfn.RANK.EQ(L606,Tabela33[income])</f>
        <v>1787</v>
      </c>
      <c r="AL606" s="18" t="s">
        <v>163</v>
      </c>
      <c r="AM606">
        <v>104</v>
      </c>
      <c r="AN606">
        <v>54</v>
      </c>
    </row>
    <row r="607" spans="1:40" x14ac:dyDescent="0.25">
      <c r="A607" s="27" t="s">
        <v>162</v>
      </c>
      <c r="B607" s="27" t="s">
        <v>2298</v>
      </c>
      <c r="C607" s="27" t="s">
        <v>12</v>
      </c>
      <c r="D607" s="27">
        <v>19.95</v>
      </c>
      <c r="E607" s="27" t="s">
        <v>2299</v>
      </c>
      <c r="F607" s="27"/>
      <c r="G607" s="27" t="s">
        <v>1743</v>
      </c>
      <c r="H607" s="27">
        <v>5</v>
      </c>
      <c r="I607" s="27" t="s">
        <v>39</v>
      </c>
      <c r="J607" s="28" t="s">
        <v>2300</v>
      </c>
      <c r="K607" s="29" t="s">
        <v>7208</v>
      </c>
      <c r="L607" s="58">
        <f>Tabela33[[#This Row],[price]]*Tabela33[[#This Row],[sold]]</f>
        <v>99.75</v>
      </c>
      <c r="M607" s="59">
        <f>VLOOKUP(Tabela33[[#This Row],[brand]],Tabela5[#All],7,FALSE)</f>
        <v>104</v>
      </c>
      <c r="N607" s="59">
        <f>_xlfn.RANK.EQ(Tabela33[[#This Row],[sold]],$H$2:$H$1979)</f>
        <v>1749</v>
      </c>
      <c r="O607" s="59">
        <f>_xlfn.RANK.EQ(L607,Tabela33[income])</f>
        <v>1873</v>
      </c>
      <c r="AL607" s="18" t="s">
        <v>2128</v>
      </c>
      <c r="AM607">
        <v>104</v>
      </c>
      <c r="AN607">
        <v>145</v>
      </c>
    </row>
    <row r="608" spans="1:40" x14ac:dyDescent="0.25">
      <c r="A608" s="27" t="s">
        <v>162</v>
      </c>
      <c r="B608" s="27" t="s">
        <v>354</v>
      </c>
      <c r="C608" s="27" t="s">
        <v>55</v>
      </c>
      <c r="D608" s="27">
        <v>27.9</v>
      </c>
      <c r="E608" s="27" t="s">
        <v>355</v>
      </c>
      <c r="F608" s="27">
        <v>2</v>
      </c>
      <c r="G608" s="27" t="s">
        <v>356</v>
      </c>
      <c r="H608" s="27">
        <v>118</v>
      </c>
      <c r="I608" s="27" t="s">
        <v>357</v>
      </c>
      <c r="J608" s="28" t="s">
        <v>46</v>
      </c>
      <c r="K608" s="29" t="s">
        <v>7208</v>
      </c>
      <c r="L608" s="58">
        <f>Tabela33[[#This Row],[price]]*Tabela33[[#This Row],[sold]]</f>
        <v>3292.2</v>
      </c>
      <c r="M608" s="59">
        <f>VLOOKUP(Tabela33[[#This Row],[brand]],Tabela5[#All],7,FALSE)</f>
        <v>104</v>
      </c>
      <c r="N608" s="59">
        <f>_xlfn.RANK.EQ(Tabela33[[#This Row],[sold]],$H$2:$H$1979)</f>
        <v>737</v>
      </c>
      <c r="O608" s="59">
        <f>_xlfn.RANK.EQ(L608,Tabela33[income])</f>
        <v>803</v>
      </c>
      <c r="AL608" s="18" t="s">
        <v>3884</v>
      </c>
      <c r="AM608">
        <v>104</v>
      </c>
      <c r="AN608">
        <v>29</v>
      </c>
    </row>
    <row r="609" spans="1:40" x14ac:dyDescent="0.25">
      <c r="A609" s="30" t="s">
        <v>162</v>
      </c>
      <c r="B609" s="30" t="s">
        <v>3253</v>
      </c>
      <c r="C609" s="30" t="s">
        <v>55</v>
      </c>
      <c r="D609" s="30">
        <v>27.99</v>
      </c>
      <c r="E609" s="30" t="s">
        <v>2249</v>
      </c>
      <c r="F609" s="30">
        <v>2</v>
      </c>
      <c r="G609" s="30" t="s">
        <v>1963</v>
      </c>
      <c r="H609" s="30">
        <v>8</v>
      </c>
      <c r="I609" s="30" t="s">
        <v>3254</v>
      </c>
      <c r="J609" s="31" t="s">
        <v>458</v>
      </c>
      <c r="K609" s="29" t="s">
        <v>7208</v>
      </c>
      <c r="L609" s="58">
        <f>Tabela33[[#This Row],[price]]*Tabela33[[#This Row],[sold]]</f>
        <v>223.92</v>
      </c>
      <c r="M609" s="59">
        <f>VLOOKUP(Tabela33[[#This Row],[brand]],Tabela5[#All],7,FALSE)</f>
        <v>104</v>
      </c>
      <c r="N609" s="59">
        <f>_xlfn.RANK.EQ(Tabela33[[#This Row],[sold]],$H$2:$H$1979)</f>
        <v>1635</v>
      </c>
      <c r="O609" s="59">
        <f>_xlfn.RANK.EQ(L609,Tabela33[income])</f>
        <v>1726</v>
      </c>
      <c r="AL609" s="18" t="s">
        <v>3438</v>
      </c>
      <c r="AM609">
        <v>104</v>
      </c>
      <c r="AN609">
        <v>108</v>
      </c>
    </row>
    <row r="610" spans="1:40" x14ac:dyDescent="0.25">
      <c r="A610" s="32" t="s">
        <v>162</v>
      </c>
      <c r="B610" s="32" t="s">
        <v>5865</v>
      </c>
      <c r="C610" s="32" t="s">
        <v>55</v>
      </c>
      <c r="D610" s="32">
        <v>27.99</v>
      </c>
      <c r="E610" s="32" t="s">
        <v>2249</v>
      </c>
      <c r="F610" s="32">
        <v>10</v>
      </c>
      <c r="G610" s="32" t="s">
        <v>32</v>
      </c>
      <c r="H610" s="32">
        <v>9</v>
      </c>
      <c r="I610" s="32" t="s">
        <v>39</v>
      </c>
      <c r="J610" s="33" t="s">
        <v>5866</v>
      </c>
      <c r="K610" s="34" t="s">
        <v>7209</v>
      </c>
      <c r="L610" s="61">
        <f>Tabela33[[#This Row],[price]]*Tabela33[[#This Row],[sold]]</f>
        <v>251.91</v>
      </c>
      <c r="M610" s="62">
        <f>VLOOKUP(Tabela33[[#This Row],[brand]],Tabela5[#All],7,FALSE)</f>
        <v>104</v>
      </c>
      <c r="N610" s="62">
        <f>_xlfn.RANK.EQ(Tabela33[[#This Row],[sold]],$H$2:$H$1979)</f>
        <v>1606</v>
      </c>
      <c r="O610" s="62">
        <f>_xlfn.RANK.EQ(L610,Tabela33[income])</f>
        <v>1705</v>
      </c>
      <c r="AL610" s="18" t="s">
        <v>4363</v>
      </c>
      <c r="AM610">
        <v>104</v>
      </c>
      <c r="AN610">
        <v>37</v>
      </c>
    </row>
    <row r="611" spans="1:40" x14ac:dyDescent="0.25">
      <c r="A611" s="32" t="s">
        <v>162</v>
      </c>
      <c r="B611" s="32" t="s">
        <v>7190</v>
      </c>
      <c r="C611" s="32" t="s">
        <v>55</v>
      </c>
      <c r="D611" s="32">
        <v>27.99</v>
      </c>
      <c r="E611" s="32" t="s">
        <v>321</v>
      </c>
      <c r="F611" s="32">
        <v>7</v>
      </c>
      <c r="G611" s="32" t="s">
        <v>7191</v>
      </c>
      <c r="H611" s="32">
        <v>24</v>
      </c>
      <c r="I611" s="32" t="s">
        <v>39</v>
      </c>
      <c r="J611" s="33" t="s">
        <v>4583</v>
      </c>
      <c r="K611" s="34" t="s">
        <v>7209</v>
      </c>
      <c r="L611" s="61">
        <f>Tabela33[[#This Row],[price]]*Tabela33[[#This Row],[sold]]</f>
        <v>671.76</v>
      </c>
      <c r="M611" s="62">
        <f>VLOOKUP(Tabela33[[#This Row],[brand]],Tabela5[#All],7,FALSE)</f>
        <v>104</v>
      </c>
      <c r="N611" s="62">
        <f>_xlfn.RANK.EQ(Tabela33[[#This Row],[sold]],$H$2:$H$1979)</f>
        <v>1266</v>
      </c>
      <c r="O611" s="62">
        <f>_xlfn.RANK.EQ(L611,Tabela33[income])</f>
        <v>1386</v>
      </c>
      <c r="AL611" s="18" t="s">
        <v>5913</v>
      </c>
      <c r="AM611">
        <v>104</v>
      </c>
      <c r="AN611">
        <v>13</v>
      </c>
    </row>
    <row r="612" spans="1:40" x14ac:dyDescent="0.25">
      <c r="A612" s="35" t="s">
        <v>162</v>
      </c>
      <c r="B612" s="35" t="s">
        <v>4612</v>
      </c>
      <c r="C612" s="35" t="s">
        <v>55</v>
      </c>
      <c r="D612" s="35">
        <v>28.5</v>
      </c>
      <c r="E612" s="35" t="s">
        <v>4613</v>
      </c>
      <c r="F612" s="35">
        <v>6</v>
      </c>
      <c r="G612" s="35" t="s">
        <v>4614</v>
      </c>
      <c r="H612" s="35">
        <v>566</v>
      </c>
      <c r="I612" s="35" t="s">
        <v>4615</v>
      </c>
      <c r="J612" s="36" t="s">
        <v>728</v>
      </c>
      <c r="K612" s="34" t="s">
        <v>7209</v>
      </c>
      <c r="L612" s="61">
        <f>Tabela33[[#This Row],[price]]*Tabela33[[#This Row],[sold]]</f>
        <v>16131</v>
      </c>
      <c r="M612" s="62">
        <f>VLOOKUP(Tabela33[[#This Row],[brand]],Tabela5[#All],7,FALSE)</f>
        <v>104</v>
      </c>
      <c r="N612" s="62">
        <f>_xlfn.RANK.EQ(Tabela33[[#This Row],[sold]],$H$2:$H$1979)</f>
        <v>327</v>
      </c>
      <c r="O612" s="62">
        <f>_xlfn.RANK.EQ(L612,Tabela33[income])</f>
        <v>363</v>
      </c>
      <c r="AL612" s="18" t="s">
        <v>2636</v>
      </c>
      <c r="AM612">
        <v>104</v>
      </c>
      <c r="AN612">
        <v>18</v>
      </c>
    </row>
    <row r="613" spans="1:40" x14ac:dyDescent="0.25">
      <c r="A613" s="27" t="s">
        <v>162</v>
      </c>
      <c r="B613" s="27" t="s">
        <v>2128</v>
      </c>
      <c r="C613" s="27" t="s">
        <v>55</v>
      </c>
      <c r="D613" s="27">
        <v>28.6</v>
      </c>
      <c r="E613" s="27" t="s">
        <v>2129</v>
      </c>
      <c r="F613" s="27">
        <v>10</v>
      </c>
      <c r="G613" s="27" t="s">
        <v>2130</v>
      </c>
      <c r="H613" s="27">
        <v>145</v>
      </c>
      <c r="I613" s="27" t="s">
        <v>2131</v>
      </c>
      <c r="J613" s="28" t="s">
        <v>458</v>
      </c>
      <c r="K613" s="29" t="s">
        <v>7208</v>
      </c>
      <c r="L613" s="58">
        <f>Tabela33[[#This Row],[price]]*Tabela33[[#This Row],[sold]]</f>
        <v>4147</v>
      </c>
      <c r="M613" s="59">
        <f>VLOOKUP(Tabela33[[#This Row],[brand]],Tabela5[#All],7,FALSE)</f>
        <v>104</v>
      </c>
      <c r="N613" s="59">
        <f>_xlfn.RANK.EQ(Tabela33[[#This Row],[sold]],$H$2:$H$1979)</f>
        <v>669</v>
      </c>
      <c r="O613" s="59">
        <f>_xlfn.RANK.EQ(L613,Tabela33[income])</f>
        <v>730</v>
      </c>
      <c r="AL613" s="18" t="s">
        <v>3672</v>
      </c>
      <c r="AM613">
        <v>104</v>
      </c>
      <c r="AN613">
        <v>171</v>
      </c>
    </row>
    <row r="614" spans="1:40" x14ac:dyDescent="0.25">
      <c r="A614" s="32" t="s">
        <v>162</v>
      </c>
      <c r="B614" s="32" t="s">
        <v>4691</v>
      </c>
      <c r="C614" s="32" t="s">
        <v>55</v>
      </c>
      <c r="D614" s="32">
        <v>28.79</v>
      </c>
      <c r="E614" s="32" t="s">
        <v>4692</v>
      </c>
      <c r="F614" s="32">
        <v>9</v>
      </c>
      <c r="G614" s="32" t="s">
        <v>4693</v>
      </c>
      <c r="H614" s="32">
        <v>45</v>
      </c>
      <c r="I614" s="32" t="s">
        <v>4694</v>
      </c>
      <c r="J614" s="33" t="s">
        <v>225</v>
      </c>
      <c r="K614" s="34" t="s">
        <v>7209</v>
      </c>
      <c r="L614" s="61">
        <f>Tabela33[[#This Row],[price]]*Tabela33[[#This Row],[sold]]</f>
        <v>1295.55</v>
      </c>
      <c r="M614" s="62">
        <f>VLOOKUP(Tabela33[[#This Row],[brand]],Tabela5[#All],7,FALSE)</f>
        <v>104</v>
      </c>
      <c r="N614" s="62">
        <f>_xlfn.RANK.EQ(Tabela33[[#This Row],[sold]],$H$2:$H$1979)</f>
        <v>1019</v>
      </c>
      <c r="O614" s="62">
        <f>_xlfn.RANK.EQ(L614,Tabela33[income])</f>
        <v>1138</v>
      </c>
      <c r="AL614" s="18" t="s">
        <v>4819</v>
      </c>
      <c r="AM614">
        <v>104</v>
      </c>
      <c r="AN614">
        <v>51</v>
      </c>
    </row>
    <row r="615" spans="1:40" x14ac:dyDescent="0.25">
      <c r="A615" s="27" t="s">
        <v>162</v>
      </c>
      <c r="B615" s="27" t="s">
        <v>3360</v>
      </c>
      <c r="C615" s="27" t="s">
        <v>55</v>
      </c>
      <c r="D615" s="27">
        <v>28.85</v>
      </c>
      <c r="E615" s="27" t="s">
        <v>3361</v>
      </c>
      <c r="F615" s="27">
        <v>7</v>
      </c>
      <c r="G615" s="27" t="s">
        <v>3362</v>
      </c>
      <c r="H615" s="27">
        <v>82</v>
      </c>
      <c r="I615" s="27" t="s">
        <v>3363</v>
      </c>
      <c r="J615" s="28" t="s">
        <v>458</v>
      </c>
      <c r="K615" s="29" t="s">
        <v>7208</v>
      </c>
      <c r="L615" s="58">
        <f>Tabela33[[#This Row],[price]]*Tabela33[[#This Row],[sold]]</f>
        <v>2365.7000000000003</v>
      </c>
      <c r="M615" s="59">
        <f>VLOOKUP(Tabela33[[#This Row],[brand]],Tabela5[#All],7,FALSE)</f>
        <v>104</v>
      </c>
      <c r="N615" s="59">
        <f>_xlfn.RANK.EQ(Tabela33[[#This Row],[sold]],$H$2:$H$1979)</f>
        <v>833</v>
      </c>
      <c r="O615" s="59">
        <f>_xlfn.RANK.EQ(L615,Tabela33[income])</f>
        <v>905</v>
      </c>
      <c r="AL615" s="18" t="s">
        <v>6409</v>
      </c>
      <c r="AM615">
        <v>104</v>
      </c>
      <c r="AN615">
        <v>5</v>
      </c>
    </row>
    <row r="616" spans="1:40" x14ac:dyDescent="0.25">
      <c r="A616" s="35" t="s">
        <v>162</v>
      </c>
      <c r="B616" s="35" t="s">
        <v>5835</v>
      </c>
      <c r="C616" s="35" t="s">
        <v>12</v>
      </c>
      <c r="D616" s="35">
        <v>28.95</v>
      </c>
      <c r="E616" s="35" t="s">
        <v>4534</v>
      </c>
      <c r="F616" s="35"/>
      <c r="G616" s="35" t="s">
        <v>5836</v>
      </c>
      <c r="H616" s="35">
        <v>81</v>
      </c>
      <c r="I616" s="35" t="s">
        <v>5837</v>
      </c>
      <c r="J616" s="36" t="s">
        <v>754</v>
      </c>
      <c r="K616" s="34" t="s">
        <v>7209</v>
      </c>
      <c r="L616" s="61">
        <f>Tabela33[[#This Row],[price]]*Tabela33[[#This Row],[sold]]</f>
        <v>2344.9499999999998</v>
      </c>
      <c r="M616" s="62">
        <f>VLOOKUP(Tabela33[[#This Row],[brand]],Tabela5[#All],7,FALSE)</f>
        <v>104</v>
      </c>
      <c r="N616" s="62">
        <f>_xlfn.RANK.EQ(Tabela33[[#This Row],[sold]],$H$2:$H$1979)</f>
        <v>837</v>
      </c>
      <c r="O616" s="62">
        <f>_xlfn.RANK.EQ(L616,Tabela33[income])</f>
        <v>909</v>
      </c>
      <c r="AL616" s="18" t="s">
        <v>1854</v>
      </c>
      <c r="AM616">
        <v>104</v>
      </c>
      <c r="AN616">
        <v>88</v>
      </c>
    </row>
    <row r="617" spans="1:40" x14ac:dyDescent="0.25">
      <c r="A617" s="30" t="s">
        <v>162</v>
      </c>
      <c r="B617" s="30" t="s">
        <v>715</v>
      </c>
      <c r="C617" s="30" t="s">
        <v>473</v>
      </c>
      <c r="D617" s="30">
        <v>29.65</v>
      </c>
      <c r="E617" s="30" t="s">
        <v>716</v>
      </c>
      <c r="F617" s="30">
        <v>6</v>
      </c>
      <c r="G617" s="30" t="s">
        <v>717</v>
      </c>
      <c r="H617" s="30">
        <v>821</v>
      </c>
      <c r="I617" s="30" t="s">
        <v>718</v>
      </c>
      <c r="J617" s="31" t="s">
        <v>458</v>
      </c>
      <c r="K617" s="29" t="s">
        <v>7208</v>
      </c>
      <c r="L617" s="58">
        <f>Tabela33[[#This Row],[price]]*Tabela33[[#This Row],[sold]]</f>
        <v>24342.649999999998</v>
      </c>
      <c r="M617" s="59">
        <f>VLOOKUP(Tabela33[[#This Row],[brand]],Tabela5[#All],7,FALSE)</f>
        <v>104</v>
      </c>
      <c r="N617" s="59">
        <f>_xlfn.RANK.EQ(Tabela33[[#This Row],[sold]],$H$2:$H$1979)</f>
        <v>264</v>
      </c>
      <c r="O617" s="59">
        <f>_xlfn.RANK.EQ(L617,Tabela33[income])</f>
        <v>287</v>
      </c>
      <c r="AL617" s="18" t="s">
        <v>354</v>
      </c>
      <c r="AM617">
        <v>104</v>
      </c>
      <c r="AN617">
        <v>118</v>
      </c>
    </row>
    <row r="618" spans="1:40" x14ac:dyDescent="0.25">
      <c r="A618" s="30" t="s">
        <v>162</v>
      </c>
      <c r="B618" s="30" t="s">
        <v>3438</v>
      </c>
      <c r="C618" s="30" t="s">
        <v>55</v>
      </c>
      <c r="D618" s="30">
        <v>29.75</v>
      </c>
      <c r="E618" s="30" t="s">
        <v>3439</v>
      </c>
      <c r="F618" s="30">
        <v>9</v>
      </c>
      <c r="G618" s="30" t="s">
        <v>3440</v>
      </c>
      <c r="H618" s="30">
        <v>108</v>
      </c>
      <c r="I618" s="30" t="s">
        <v>3441</v>
      </c>
      <c r="J618" s="31" t="s">
        <v>225</v>
      </c>
      <c r="K618" s="29" t="s">
        <v>7208</v>
      </c>
      <c r="L618" s="58">
        <f>Tabela33[[#This Row],[price]]*Tabela33[[#This Row],[sold]]</f>
        <v>3213</v>
      </c>
      <c r="M618" s="59">
        <f>VLOOKUP(Tabela33[[#This Row],[brand]],Tabela5[#All],7,FALSE)</f>
        <v>104</v>
      </c>
      <c r="N618" s="59">
        <f>_xlfn.RANK.EQ(Tabela33[[#This Row],[sold]],$H$2:$H$1979)</f>
        <v>769</v>
      </c>
      <c r="O618" s="59">
        <f>_xlfn.RANK.EQ(L618,Tabela33[income])</f>
        <v>807</v>
      </c>
      <c r="AL618" s="18" t="s">
        <v>5869</v>
      </c>
      <c r="AM618">
        <v>104</v>
      </c>
      <c r="AN618">
        <v>21</v>
      </c>
    </row>
    <row r="619" spans="1:40" x14ac:dyDescent="0.25">
      <c r="A619" s="27" t="s">
        <v>162</v>
      </c>
      <c r="B619" s="27" t="s">
        <v>472</v>
      </c>
      <c r="C619" s="27" t="s">
        <v>473</v>
      </c>
      <c r="D619" s="27">
        <v>29.9</v>
      </c>
      <c r="E619" s="27" t="s">
        <v>474</v>
      </c>
      <c r="F619" s="27">
        <v>10</v>
      </c>
      <c r="G619" s="27" t="s">
        <v>475</v>
      </c>
      <c r="H619" s="27">
        <v>327</v>
      </c>
      <c r="I619" s="27" t="s">
        <v>476</v>
      </c>
      <c r="J619" s="28" t="s">
        <v>477</v>
      </c>
      <c r="K619" s="29" t="s">
        <v>7208</v>
      </c>
      <c r="L619" s="58">
        <f>Tabela33[[#This Row],[price]]*Tabela33[[#This Row],[sold]]</f>
        <v>9777.2999999999993</v>
      </c>
      <c r="M619" s="59">
        <f>VLOOKUP(Tabela33[[#This Row],[brand]],Tabela5[#All],7,FALSE)</f>
        <v>104</v>
      </c>
      <c r="N619" s="59">
        <f>_xlfn.RANK.EQ(Tabela33[[#This Row],[sold]],$H$2:$H$1979)</f>
        <v>456</v>
      </c>
      <c r="O619" s="59">
        <f>_xlfn.RANK.EQ(L619,Tabela33[income])</f>
        <v>491</v>
      </c>
      <c r="AL619" s="18" t="s">
        <v>1928</v>
      </c>
      <c r="AM619">
        <v>104</v>
      </c>
      <c r="AN619">
        <v>110</v>
      </c>
    </row>
    <row r="620" spans="1:40" x14ac:dyDescent="0.25">
      <c r="A620" s="27" t="s">
        <v>162</v>
      </c>
      <c r="B620" s="27" t="s">
        <v>472</v>
      </c>
      <c r="C620" s="27" t="s">
        <v>473</v>
      </c>
      <c r="D620" s="27">
        <v>29.95</v>
      </c>
      <c r="E620" s="27" t="s">
        <v>1182</v>
      </c>
      <c r="F620" s="27">
        <v>9</v>
      </c>
      <c r="G620" s="27" t="s">
        <v>415</v>
      </c>
      <c r="H620" s="27">
        <v>9</v>
      </c>
      <c r="I620" s="27" t="s">
        <v>2312</v>
      </c>
      <c r="J620" s="28" t="s">
        <v>46</v>
      </c>
      <c r="K620" s="29" t="s">
        <v>7208</v>
      </c>
      <c r="L620" s="58">
        <f>Tabela33[[#This Row],[price]]*Tabela33[[#This Row],[sold]]</f>
        <v>269.55</v>
      </c>
      <c r="M620" s="59">
        <f>VLOOKUP(Tabela33[[#This Row],[brand]],Tabela5[#All],7,FALSE)</f>
        <v>104</v>
      </c>
      <c r="N620" s="59">
        <f>_xlfn.RANK.EQ(Tabela33[[#This Row],[sold]],$H$2:$H$1979)</f>
        <v>1606</v>
      </c>
      <c r="O620" s="59">
        <f>_xlfn.RANK.EQ(L620,Tabela33[income])</f>
        <v>1691</v>
      </c>
      <c r="AL620" s="18" t="s">
        <v>2313</v>
      </c>
      <c r="AM620">
        <v>104</v>
      </c>
      <c r="AN620">
        <v>73</v>
      </c>
    </row>
    <row r="621" spans="1:40" x14ac:dyDescent="0.25">
      <c r="A621" s="30" t="s">
        <v>162</v>
      </c>
      <c r="B621" s="30" t="s">
        <v>1181</v>
      </c>
      <c r="C621" s="30" t="s">
        <v>473</v>
      </c>
      <c r="D621" s="30">
        <v>29.95</v>
      </c>
      <c r="E621" s="30" t="s">
        <v>1182</v>
      </c>
      <c r="F621" s="30">
        <v>10</v>
      </c>
      <c r="G621" s="30" t="s">
        <v>1183</v>
      </c>
      <c r="H621" s="30">
        <v>296</v>
      </c>
      <c r="I621" s="30" t="s">
        <v>1184</v>
      </c>
      <c r="J621" s="31" t="s">
        <v>924</v>
      </c>
      <c r="K621" s="29" t="s">
        <v>7208</v>
      </c>
      <c r="L621" s="58">
        <f>Tabela33[[#This Row],[price]]*Tabela33[[#This Row],[sold]]</f>
        <v>8865.1999999999989</v>
      </c>
      <c r="M621" s="59">
        <f>VLOOKUP(Tabela33[[#This Row],[brand]],Tabela5[#All],7,FALSE)</f>
        <v>104</v>
      </c>
      <c r="N621" s="59">
        <f>_xlfn.RANK.EQ(Tabela33[[#This Row],[sold]],$H$2:$H$1979)</f>
        <v>471</v>
      </c>
      <c r="O621" s="59">
        <f>_xlfn.RANK.EQ(L621,Tabela33[income])</f>
        <v>522</v>
      </c>
      <c r="AL621" s="18" t="s">
        <v>3393</v>
      </c>
      <c r="AM621">
        <v>104</v>
      </c>
      <c r="AN621">
        <v>11</v>
      </c>
    </row>
    <row r="622" spans="1:40" x14ac:dyDescent="0.25">
      <c r="A622" s="35" t="s">
        <v>162</v>
      </c>
      <c r="B622" s="35" t="s">
        <v>3948</v>
      </c>
      <c r="C622" s="35" t="s">
        <v>55</v>
      </c>
      <c r="D622" s="35">
        <v>29.95</v>
      </c>
      <c r="E622" s="35" t="s">
        <v>1182</v>
      </c>
      <c r="F622" s="35">
        <v>7</v>
      </c>
      <c r="G622" s="35" t="s">
        <v>3949</v>
      </c>
      <c r="H622" s="35">
        <v>458</v>
      </c>
      <c r="I622" s="35" t="s">
        <v>3950</v>
      </c>
      <c r="J622" s="36" t="s">
        <v>46</v>
      </c>
      <c r="K622" s="34" t="s">
        <v>7209</v>
      </c>
      <c r="L622" s="61">
        <f>Tabela33[[#This Row],[price]]*Tabela33[[#This Row],[sold]]</f>
        <v>13717.1</v>
      </c>
      <c r="M622" s="62">
        <f>VLOOKUP(Tabela33[[#This Row],[brand]],Tabela5[#All],7,FALSE)</f>
        <v>104</v>
      </c>
      <c r="N622" s="62">
        <f>_xlfn.RANK.EQ(Tabela33[[#This Row],[sold]],$H$2:$H$1979)</f>
        <v>371</v>
      </c>
      <c r="O622" s="62">
        <f>_xlfn.RANK.EQ(L622,Tabela33[income])</f>
        <v>402</v>
      </c>
      <c r="AL622" s="18" t="s">
        <v>6537</v>
      </c>
      <c r="AM622">
        <v>104</v>
      </c>
      <c r="AN622">
        <v>17</v>
      </c>
    </row>
    <row r="623" spans="1:40" x14ac:dyDescent="0.25">
      <c r="A623" s="30" t="s">
        <v>162</v>
      </c>
      <c r="B623" s="30" t="s">
        <v>1949</v>
      </c>
      <c r="C623" s="30" t="s">
        <v>12</v>
      </c>
      <c r="D623" s="30">
        <v>29.95</v>
      </c>
      <c r="E623" s="30" t="s">
        <v>1321</v>
      </c>
      <c r="F623" s="30">
        <v>6</v>
      </c>
      <c r="G623" s="30" t="s">
        <v>1950</v>
      </c>
      <c r="H623" s="30">
        <v>13</v>
      </c>
      <c r="I623" s="30" t="s">
        <v>1951</v>
      </c>
      <c r="J623" s="31" t="s">
        <v>1615</v>
      </c>
      <c r="K623" s="29" t="s">
        <v>7208</v>
      </c>
      <c r="L623" s="58">
        <f>Tabela33[[#This Row],[price]]*Tabela33[[#This Row],[sold]]</f>
        <v>389.34999999999997</v>
      </c>
      <c r="M623" s="59">
        <f>VLOOKUP(Tabela33[[#This Row],[brand]],Tabela5[#All],7,FALSE)</f>
        <v>104</v>
      </c>
      <c r="N623" s="59">
        <f>_xlfn.RANK.EQ(Tabela33[[#This Row],[sold]],$H$2:$H$1979)</f>
        <v>1498</v>
      </c>
      <c r="O623" s="59">
        <f>_xlfn.RANK.EQ(L623,Tabela33[income])</f>
        <v>1590</v>
      </c>
      <c r="AL623" s="18" t="s">
        <v>4642</v>
      </c>
      <c r="AM623">
        <v>104</v>
      </c>
      <c r="AN623">
        <v>40</v>
      </c>
    </row>
    <row r="624" spans="1:40" x14ac:dyDescent="0.25">
      <c r="A624" s="30" t="s">
        <v>162</v>
      </c>
      <c r="B624" s="30" t="s">
        <v>472</v>
      </c>
      <c r="C624" s="30" t="s">
        <v>473</v>
      </c>
      <c r="D624" s="30">
        <v>29.99</v>
      </c>
      <c r="E624" s="30" t="s">
        <v>37</v>
      </c>
      <c r="F624" s="30">
        <v>10</v>
      </c>
      <c r="G624" s="30" t="s">
        <v>662</v>
      </c>
      <c r="H624" s="30">
        <v>315</v>
      </c>
      <c r="I624" s="30" t="s">
        <v>663</v>
      </c>
      <c r="J624" s="31" t="s">
        <v>664</v>
      </c>
      <c r="K624" s="29" t="s">
        <v>7208</v>
      </c>
      <c r="L624" s="58">
        <f>Tabela33[[#This Row],[price]]*Tabela33[[#This Row],[sold]]</f>
        <v>9446.85</v>
      </c>
      <c r="M624" s="59">
        <f>VLOOKUP(Tabela33[[#This Row],[brand]],Tabela5[#All],7,FALSE)</f>
        <v>104</v>
      </c>
      <c r="N624" s="59">
        <f>_xlfn.RANK.EQ(Tabela33[[#This Row],[sold]],$H$2:$H$1979)</f>
        <v>461</v>
      </c>
      <c r="O624" s="59">
        <f>_xlfn.RANK.EQ(L624,Tabela33[income])</f>
        <v>501</v>
      </c>
      <c r="AL624" s="18" t="s">
        <v>3948</v>
      </c>
      <c r="AM624">
        <v>104</v>
      </c>
      <c r="AN624">
        <v>458</v>
      </c>
    </row>
    <row r="625" spans="1:40" x14ac:dyDescent="0.25">
      <c r="A625" s="35" t="s">
        <v>162</v>
      </c>
      <c r="B625" s="35" t="s">
        <v>5604</v>
      </c>
      <c r="C625" s="35" t="s">
        <v>55</v>
      </c>
      <c r="D625" s="35">
        <v>29.99</v>
      </c>
      <c r="E625" s="35" t="s">
        <v>37</v>
      </c>
      <c r="F625" s="35">
        <v>6</v>
      </c>
      <c r="G625" s="35" t="s">
        <v>2883</v>
      </c>
      <c r="H625" s="35">
        <v>10</v>
      </c>
      <c r="I625" s="35" t="s">
        <v>793</v>
      </c>
      <c r="J625" s="36" t="s">
        <v>225</v>
      </c>
      <c r="K625" s="34" t="s">
        <v>7209</v>
      </c>
      <c r="L625" s="61">
        <f>Tabela33[[#This Row],[price]]*Tabela33[[#This Row],[sold]]</f>
        <v>299.89999999999998</v>
      </c>
      <c r="M625" s="62">
        <f>VLOOKUP(Tabela33[[#This Row],[brand]],Tabela5[#All],7,FALSE)</f>
        <v>104</v>
      </c>
      <c r="N625" s="62">
        <f>_xlfn.RANK.EQ(Tabela33[[#This Row],[sold]],$H$2:$H$1979)</f>
        <v>1577</v>
      </c>
      <c r="O625" s="62">
        <f>_xlfn.RANK.EQ(L625,Tabela33[income])</f>
        <v>1666</v>
      </c>
      <c r="AL625" s="18" t="s">
        <v>6583</v>
      </c>
      <c r="AM625">
        <v>104</v>
      </c>
      <c r="AN625">
        <v>13</v>
      </c>
    </row>
    <row r="626" spans="1:40" x14ac:dyDescent="0.25">
      <c r="A626" s="32" t="s">
        <v>162</v>
      </c>
      <c r="B626" s="32" t="s">
        <v>4819</v>
      </c>
      <c r="C626" s="32" t="s">
        <v>55</v>
      </c>
      <c r="D626" s="32">
        <v>29.99</v>
      </c>
      <c r="E626" s="32" t="s">
        <v>37</v>
      </c>
      <c r="F626" s="32">
        <v>7</v>
      </c>
      <c r="G626" s="32" t="s">
        <v>4820</v>
      </c>
      <c r="H626" s="32">
        <v>51</v>
      </c>
      <c r="I626" s="32" t="s">
        <v>4821</v>
      </c>
      <c r="J626" s="33" t="s">
        <v>499</v>
      </c>
      <c r="K626" s="34" t="s">
        <v>7209</v>
      </c>
      <c r="L626" s="61">
        <f>Tabela33[[#This Row],[price]]*Tabela33[[#This Row],[sold]]</f>
        <v>1529.49</v>
      </c>
      <c r="M626" s="62">
        <f>VLOOKUP(Tabela33[[#This Row],[brand]],Tabela5[#All],7,FALSE)</f>
        <v>104</v>
      </c>
      <c r="N626" s="62">
        <f>_xlfn.RANK.EQ(Tabela33[[#This Row],[sold]],$H$2:$H$1979)</f>
        <v>978</v>
      </c>
      <c r="O626" s="62">
        <f>_xlfn.RANK.EQ(L626,Tabela33[income])</f>
        <v>1069</v>
      </c>
      <c r="AL626" s="18" t="s">
        <v>4691</v>
      </c>
      <c r="AM626">
        <v>104</v>
      </c>
      <c r="AN626">
        <v>45</v>
      </c>
    </row>
    <row r="627" spans="1:40" x14ac:dyDescent="0.25">
      <c r="A627" s="30" t="s">
        <v>162</v>
      </c>
      <c r="B627" s="30" t="s">
        <v>572</v>
      </c>
      <c r="C627" s="30" t="s">
        <v>55</v>
      </c>
      <c r="D627" s="30">
        <v>29.99</v>
      </c>
      <c r="E627" s="30" t="s">
        <v>37</v>
      </c>
      <c r="F627" s="30">
        <v>8</v>
      </c>
      <c r="G627" s="30" t="s">
        <v>573</v>
      </c>
      <c r="H627" s="30">
        <v>187</v>
      </c>
      <c r="I627" s="30" t="s">
        <v>574</v>
      </c>
      <c r="J627" s="31" t="s">
        <v>575</v>
      </c>
      <c r="K627" s="29" t="s">
        <v>7208</v>
      </c>
      <c r="L627" s="58">
        <f>Tabela33[[#This Row],[price]]*Tabela33[[#This Row],[sold]]</f>
        <v>5608.13</v>
      </c>
      <c r="M627" s="59">
        <f>VLOOKUP(Tabela33[[#This Row],[brand]],Tabela5[#All],7,FALSE)</f>
        <v>104</v>
      </c>
      <c r="N627" s="59">
        <f>_xlfn.RANK.EQ(Tabela33[[#This Row],[sold]],$H$2:$H$1979)</f>
        <v>593</v>
      </c>
      <c r="O627" s="59">
        <f>_xlfn.RANK.EQ(L627,Tabela33[income])</f>
        <v>655</v>
      </c>
      <c r="AL627" s="18" t="s">
        <v>6687</v>
      </c>
      <c r="AM627">
        <v>104</v>
      </c>
      <c r="AN627">
        <v>11</v>
      </c>
    </row>
    <row r="628" spans="1:40" x14ac:dyDescent="0.25">
      <c r="A628" s="27" t="s">
        <v>162</v>
      </c>
      <c r="B628" s="27" t="s">
        <v>530</v>
      </c>
      <c r="C628" s="27" t="s">
        <v>55</v>
      </c>
      <c r="D628" s="27">
        <v>30.95</v>
      </c>
      <c r="E628" s="27" t="s">
        <v>531</v>
      </c>
      <c r="F628" s="27">
        <v>8</v>
      </c>
      <c r="G628" s="27" t="s">
        <v>532</v>
      </c>
      <c r="H628" s="27">
        <v>245</v>
      </c>
      <c r="I628" s="27" t="s">
        <v>533</v>
      </c>
      <c r="J628" s="28" t="s">
        <v>534</v>
      </c>
      <c r="K628" s="29" t="s">
        <v>7208</v>
      </c>
      <c r="L628" s="58">
        <f>Tabela33[[#This Row],[price]]*Tabela33[[#This Row],[sold]]</f>
        <v>7582.75</v>
      </c>
      <c r="M628" s="59">
        <f>VLOOKUP(Tabela33[[#This Row],[brand]],Tabela5[#All],7,FALSE)</f>
        <v>104</v>
      </c>
      <c r="N628" s="59">
        <f>_xlfn.RANK.EQ(Tabela33[[#This Row],[sold]],$H$2:$H$1979)</f>
        <v>533</v>
      </c>
      <c r="O628" s="59">
        <f>_xlfn.RANK.EQ(L628,Tabela33[income])</f>
        <v>559</v>
      </c>
      <c r="AL628" s="18" t="s">
        <v>7133</v>
      </c>
      <c r="AM628">
        <v>104</v>
      </c>
      <c r="AN628">
        <v>45</v>
      </c>
    </row>
    <row r="629" spans="1:40" x14ac:dyDescent="0.25">
      <c r="A629" s="27" t="s">
        <v>162</v>
      </c>
      <c r="B629" s="27" t="s">
        <v>2636</v>
      </c>
      <c r="C629" s="27" t="s">
        <v>473</v>
      </c>
      <c r="D629" s="27">
        <v>32.49</v>
      </c>
      <c r="E629" s="27" t="s">
        <v>1855</v>
      </c>
      <c r="F629" s="27">
        <v>6</v>
      </c>
      <c r="G629" s="27" t="s">
        <v>778</v>
      </c>
      <c r="H629" s="27">
        <v>18</v>
      </c>
      <c r="I629" s="27" t="s">
        <v>2637</v>
      </c>
      <c r="J629" s="28" t="s">
        <v>161</v>
      </c>
      <c r="K629" s="29" t="s">
        <v>7208</v>
      </c>
      <c r="L629" s="58">
        <f>Tabela33[[#This Row],[price]]*Tabela33[[#This Row],[sold]]</f>
        <v>584.82000000000005</v>
      </c>
      <c r="M629" s="59">
        <f>VLOOKUP(Tabela33[[#This Row],[brand]],Tabela5[#All],7,FALSE)</f>
        <v>104</v>
      </c>
      <c r="N629" s="59">
        <f>_xlfn.RANK.EQ(Tabela33[[#This Row],[sold]],$H$2:$H$1979)</f>
        <v>1378</v>
      </c>
      <c r="O629" s="59">
        <f>_xlfn.RANK.EQ(L629,Tabela33[income])</f>
        <v>1446</v>
      </c>
      <c r="AL629" s="18" t="s">
        <v>2334</v>
      </c>
      <c r="AM629">
        <v>104</v>
      </c>
      <c r="AN629">
        <v>226</v>
      </c>
    </row>
    <row r="630" spans="1:40" x14ac:dyDescent="0.25">
      <c r="A630" s="30" t="s">
        <v>162</v>
      </c>
      <c r="B630" s="30" t="s">
        <v>1854</v>
      </c>
      <c r="C630" s="30" t="s">
        <v>55</v>
      </c>
      <c r="D630" s="30">
        <v>32.49</v>
      </c>
      <c r="E630" s="30" t="s">
        <v>1855</v>
      </c>
      <c r="F630" s="30">
        <v>6</v>
      </c>
      <c r="G630" s="30" t="s">
        <v>1856</v>
      </c>
      <c r="H630" s="30">
        <v>88</v>
      </c>
      <c r="I630" s="30" t="s">
        <v>1857</v>
      </c>
      <c r="J630" s="31" t="s">
        <v>151</v>
      </c>
      <c r="K630" s="29" t="s">
        <v>7208</v>
      </c>
      <c r="L630" s="58">
        <f>Tabela33[[#This Row],[price]]*Tabela33[[#This Row],[sold]]</f>
        <v>2859.1200000000003</v>
      </c>
      <c r="M630" s="59">
        <f>VLOOKUP(Tabela33[[#This Row],[brand]],Tabela5[#All],7,FALSE)</f>
        <v>104</v>
      </c>
      <c r="N630" s="59">
        <f>_xlfn.RANK.EQ(Tabela33[[#This Row],[sold]],$H$2:$H$1979)</f>
        <v>815</v>
      </c>
      <c r="O630" s="59">
        <f>_xlfn.RANK.EQ(L630,Tabela33[income])</f>
        <v>849</v>
      </c>
      <c r="AL630" s="18" t="s">
        <v>3360</v>
      </c>
      <c r="AM630">
        <v>104</v>
      </c>
      <c r="AN630">
        <v>82</v>
      </c>
    </row>
    <row r="631" spans="1:40" x14ac:dyDescent="0.25">
      <c r="A631" s="30" t="s">
        <v>162</v>
      </c>
      <c r="B631" s="30" t="s">
        <v>2334</v>
      </c>
      <c r="C631" s="30" t="s">
        <v>55</v>
      </c>
      <c r="D631" s="30">
        <v>32.49</v>
      </c>
      <c r="E631" s="30" t="s">
        <v>1855</v>
      </c>
      <c r="F631" s="30">
        <v>10</v>
      </c>
      <c r="G631" s="30" t="s">
        <v>2335</v>
      </c>
      <c r="H631" s="30">
        <v>226</v>
      </c>
      <c r="I631" s="30" t="s">
        <v>2336</v>
      </c>
      <c r="J631" s="31" t="s">
        <v>225</v>
      </c>
      <c r="K631" s="29" t="s">
        <v>7208</v>
      </c>
      <c r="L631" s="58">
        <f>Tabela33[[#This Row],[price]]*Tabela33[[#This Row],[sold]]</f>
        <v>7342.7400000000007</v>
      </c>
      <c r="M631" s="59">
        <f>VLOOKUP(Tabela33[[#This Row],[brand]],Tabela5[#All],7,FALSE)</f>
        <v>104</v>
      </c>
      <c r="N631" s="59">
        <f>_xlfn.RANK.EQ(Tabela33[[#This Row],[sold]],$H$2:$H$1979)</f>
        <v>559</v>
      </c>
      <c r="O631" s="59">
        <f>_xlfn.RANK.EQ(L631,Tabela33[income])</f>
        <v>568</v>
      </c>
      <c r="AL631" s="18" t="s">
        <v>6924</v>
      </c>
      <c r="AM631">
        <v>104</v>
      </c>
      <c r="AN631">
        <v>993</v>
      </c>
    </row>
    <row r="632" spans="1:40" x14ac:dyDescent="0.25">
      <c r="A632" s="32" t="s">
        <v>162</v>
      </c>
      <c r="B632" s="32" t="s">
        <v>5586</v>
      </c>
      <c r="C632" s="32" t="s">
        <v>55</v>
      </c>
      <c r="D632" s="32">
        <v>33.369999999999997</v>
      </c>
      <c r="E632" s="32" t="s">
        <v>5587</v>
      </c>
      <c r="F632" s="32">
        <v>5</v>
      </c>
      <c r="G632" s="32" t="s">
        <v>5588</v>
      </c>
      <c r="H632" s="32">
        <v>400</v>
      </c>
      <c r="I632" s="32" t="s">
        <v>5589</v>
      </c>
      <c r="J632" s="33" t="s">
        <v>177</v>
      </c>
      <c r="K632" s="34" t="s">
        <v>7209</v>
      </c>
      <c r="L632" s="61">
        <f>Tabela33[[#This Row],[price]]*Tabela33[[#This Row],[sold]]</f>
        <v>13347.999999999998</v>
      </c>
      <c r="M632" s="62">
        <f>VLOOKUP(Tabela33[[#This Row],[brand]],Tabela5[#All],7,FALSE)</f>
        <v>104</v>
      </c>
      <c r="N632" s="62">
        <f>_xlfn.RANK.EQ(Tabela33[[#This Row],[sold]],$H$2:$H$1979)</f>
        <v>413</v>
      </c>
      <c r="O632" s="62">
        <f>_xlfn.RANK.EQ(L632,Tabela33[income])</f>
        <v>410</v>
      </c>
      <c r="AL632" s="18" t="s">
        <v>715</v>
      </c>
      <c r="AM632">
        <v>104</v>
      </c>
      <c r="AN632">
        <v>821</v>
      </c>
    </row>
    <row r="633" spans="1:40" x14ac:dyDescent="0.25">
      <c r="A633" s="35" t="s">
        <v>162</v>
      </c>
      <c r="B633" s="35" t="s">
        <v>5335</v>
      </c>
      <c r="C633" s="35" t="s">
        <v>55</v>
      </c>
      <c r="D633" s="35">
        <v>33.99</v>
      </c>
      <c r="E633" s="35" t="s">
        <v>813</v>
      </c>
      <c r="F633" s="35">
        <v>10</v>
      </c>
      <c r="G633" s="35" t="s">
        <v>5336</v>
      </c>
      <c r="H633" s="35">
        <v>573</v>
      </c>
      <c r="I633" s="35" t="s">
        <v>5337</v>
      </c>
      <c r="J633" s="36" t="s">
        <v>225</v>
      </c>
      <c r="K633" s="34" t="s">
        <v>7209</v>
      </c>
      <c r="L633" s="61">
        <f>Tabela33[[#This Row],[price]]*Tabela33[[#This Row],[sold]]</f>
        <v>19476.27</v>
      </c>
      <c r="M633" s="62">
        <f>VLOOKUP(Tabela33[[#This Row],[brand]],Tabela5[#All],7,FALSE)</f>
        <v>104</v>
      </c>
      <c r="N633" s="62">
        <f>_xlfn.RANK.EQ(Tabela33[[#This Row],[sold]],$H$2:$H$1979)</f>
        <v>326</v>
      </c>
      <c r="O633" s="62">
        <f>_xlfn.RANK.EQ(L633,Tabela33[income])</f>
        <v>322</v>
      </c>
      <c r="AL633" s="18" t="s">
        <v>1181</v>
      </c>
      <c r="AM633">
        <v>104</v>
      </c>
      <c r="AN633">
        <v>296</v>
      </c>
    </row>
    <row r="634" spans="1:40" x14ac:dyDescent="0.25">
      <c r="A634" s="30" t="s">
        <v>162</v>
      </c>
      <c r="B634" s="30" t="s">
        <v>3245</v>
      </c>
      <c r="C634" s="30" t="s">
        <v>12</v>
      </c>
      <c r="D634" s="30">
        <v>34.76</v>
      </c>
      <c r="E634" s="30" t="s">
        <v>3246</v>
      </c>
      <c r="F634" s="30"/>
      <c r="G634" s="30" t="s">
        <v>3247</v>
      </c>
      <c r="H634" s="30">
        <v>144</v>
      </c>
      <c r="I634" s="30" t="s">
        <v>3248</v>
      </c>
      <c r="J634" s="31" t="s">
        <v>177</v>
      </c>
      <c r="K634" s="29" t="s">
        <v>7208</v>
      </c>
      <c r="L634" s="58">
        <f>Tabela33[[#This Row],[price]]*Tabela33[[#This Row],[sold]]</f>
        <v>5005.4399999999996</v>
      </c>
      <c r="M634" s="59">
        <f>VLOOKUP(Tabela33[[#This Row],[brand]],Tabela5[#All],7,FALSE)</f>
        <v>104</v>
      </c>
      <c r="N634" s="59">
        <f>_xlfn.RANK.EQ(Tabela33[[#This Row],[sold]],$H$2:$H$1979)</f>
        <v>673</v>
      </c>
      <c r="O634" s="59">
        <f>_xlfn.RANK.EQ(L634,Tabela33[income])</f>
        <v>684</v>
      </c>
      <c r="AL634" s="18" t="s">
        <v>6781</v>
      </c>
      <c r="AM634">
        <v>104</v>
      </c>
      <c r="AN634">
        <v>48</v>
      </c>
    </row>
    <row r="635" spans="1:40" x14ac:dyDescent="0.25">
      <c r="A635" s="32" t="s">
        <v>162</v>
      </c>
      <c r="B635" s="32" t="s">
        <v>6781</v>
      </c>
      <c r="C635" s="32" t="s">
        <v>55</v>
      </c>
      <c r="D635" s="32">
        <v>34.99</v>
      </c>
      <c r="E635" s="32" t="s">
        <v>1107</v>
      </c>
      <c r="F635" s="32">
        <v>4</v>
      </c>
      <c r="G635" s="32" t="s">
        <v>6782</v>
      </c>
      <c r="H635" s="32">
        <v>48</v>
      </c>
      <c r="I635" s="32" t="s">
        <v>6783</v>
      </c>
      <c r="J635" s="33" t="s">
        <v>1663</v>
      </c>
      <c r="K635" s="34" t="s">
        <v>7209</v>
      </c>
      <c r="L635" s="61">
        <f>Tabela33[[#This Row],[price]]*Tabela33[[#This Row],[sold]]</f>
        <v>1679.52</v>
      </c>
      <c r="M635" s="62">
        <f>VLOOKUP(Tabela33[[#This Row],[brand]],Tabela5[#All],7,FALSE)</f>
        <v>104</v>
      </c>
      <c r="N635" s="62">
        <f>_xlfn.RANK.EQ(Tabela33[[#This Row],[sold]],$H$2:$H$1979)</f>
        <v>998</v>
      </c>
      <c r="O635" s="62">
        <f>_xlfn.RANK.EQ(L635,Tabela33[income])</f>
        <v>1033</v>
      </c>
      <c r="AL635" s="18" t="s">
        <v>3253</v>
      </c>
      <c r="AM635">
        <v>104</v>
      </c>
      <c r="AN635">
        <v>8</v>
      </c>
    </row>
    <row r="636" spans="1:40" x14ac:dyDescent="0.25">
      <c r="A636" s="35" t="s">
        <v>162</v>
      </c>
      <c r="B636" s="35" t="s">
        <v>4205</v>
      </c>
      <c r="C636" s="35" t="s">
        <v>12</v>
      </c>
      <c r="D636" s="35">
        <v>35.71</v>
      </c>
      <c r="E636" s="35" t="s">
        <v>4206</v>
      </c>
      <c r="F636" s="35">
        <v>3</v>
      </c>
      <c r="G636" s="35" t="s">
        <v>4207</v>
      </c>
      <c r="H636" s="35">
        <v>36</v>
      </c>
      <c r="I636" s="35" t="s">
        <v>4208</v>
      </c>
      <c r="J636" s="36" t="s">
        <v>661</v>
      </c>
      <c r="K636" s="34" t="s">
        <v>7209</v>
      </c>
      <c r="L636" s="61">
        <f>Tabela33[[#This Row],[price]]*Tabela33[[#This Row],[sold]]</f>
        <v>1285.56</v>
      </c>
      <c r="M636" s="62">
        <f>VLOOKUP(Tabela33[[#This Row],[brand]],Tabela5[#All],7,FALSE)</f>
        <v>104</v>
      </c>
      <c r="N636" s="62">
        <f>_xlfn.RANK.EQ(Tabela33[[#This Row],[sold]],$H$2:$H$1979)</f>
        <v>1113</v>
      </c>
      <c r="O636" s="62">
        <f>_xlfn.RANK.EQ(L636,Tabela33[income])</f>
        <v>1142</v>
      </c>
      <c r="AL636" s="18" t="s">
        <v>6405</v>
      </c>
      <c r="AM636">
        <v>104</v>
      </c>
      <c r="AN636">
        <v>64</v>
      </c>
    </row>
    <row r="637" spans="1:40" x14ac:dyDescent="0.25">
      <c r="A637" s="32" t="s">
        <v>162</v>
      </c>
      <c r="B637" s="32" t="s">
        <v>4386</v>
      </c>
      <c r="C637" s="32" t="s">
        <v>55</v>
      </c>
      <c r="D637" s="32">
        <v>36.99</v>
      </c>
      <c r="E637" s="32" t="s">
        <v>4387</v>
      </c>
      <c r="F637" s="32">
        <v>2</v>
      </c>
      <c r="G637" s="32" t="s">
        <v>4388</v>
      </c>
      <c r="H637" s="32">
        <v>98</v>
      </c>
      <c r="I637" s="32" t="s">
        <v>4389</v>
      </c>
      <c r="J637" s="33" t="s">
        <v>219</v>
      </c>
      <c r="K637" s="34" t="s">
        <v>7209</v>
      </c>
      <c r="L637" s="61">
        <f>Tabela33[[#This Row],[price]]*Tabela33[[#This Row],[sold]]</f>
        <v>3625.02</v>
      </c>
      <c r="M637" s="62">
        <f>VLOOKUP(Tabela33[[#This Row],[brand]],Tabela5[#All],7,FALSE)</f>
        <v>104</v>
      </c>
      <c r="N637" s="62">
        <f>_xlfn.RANK.EQ(Tabela33[[#This Row],[sold]],$H$2:$H$1979)</f>
        <v>795</v>
      </c>
      <c r="O637" s="62">
        <f>_xlfn.RANK.EQ(L637,Tabela33[income])</f>
        <v>772</v>
      </c>
      <c r="AL637" s="18" t="s">
        <v>530</v>
      </c>
      <c r="AM637">
        <v>104</v>
      </c>
      <c r="AN637">
        <v>245</v>
      </c>
    </row>
    <row r="638" spans="1:40" x14ac:dyDescent="0.25">
      <c r="A638" s="27" t="s">
        <v>162</v>
      </c>
      <c r="B638" s="27" t="s">
        <v>3393</v>
      </c>
      <c r="C638" s="27" t="s">
        <v>55</v>
      </c>
      <c r="D638" s="27">
        <v>38</v>
      </c>
      <c r="E638" s="27" t="s">
        <v>3394</v>
      </c>
      <c r="F638" s="27">
        <v>10</v>
      </c>
      <c r="G638" s="27" t="s">
        <v>208</v>
      </c>
      <c r="H638" s="27">
        <v>11</v>
      </c>
      <c r="I638" s="27" t="s">
        <v>3395</v>
      </c>
      <c r="J638" s="28" t="s">
        <v>524</v>
      </c>
      <c r="K638" s="29" t="s">
        <v>7208</v>
      </c>
      <c r="L638" s="58">
        <f>Tabela33[[#This Row],[price]]*Tabela33[[#This Row],[sold]]</f>
        <v>418</v>
      </c>
      <c r="M638" s="59">
        <f>VLOOKUP(Tabela33[[#This Row],[brand]],Tabela5[#All],7,FALSE)</f>
        <v>104</v>
      </c>
      <c r="N638" s="59">
        <f>_xlfn.RANK.EQ(Tabela33[[#This Row],[sold]],$H$2:$H$1979)</f>
        <v>1550</v>
      </c>
      <c r="O638" s="59">
        <f>_xlfn.RANK.EQ(L638,Tabela33[income])</f>
        <v>1568</v>
      </c>
      <c r="AL638" s="18" t="s">
        <v>6771</v>
      </c>
      <c r="AM638">
        <v>104</v>
      </c>
      <c r="AN638">
        <v>125</v>
      </c>
    </row>
    <row r="639" spans="1:40" x14ac:dyDescent="0.25">
      <c r="A639" s="32" t="s">
        <v>162</v>
      </c>
      <c r="B639" s="32" t="s">
        <v>4642</v>
      </c>
      <c r="C639" s="32" t="s">
        <v>55</v>
      </c>
      <c r="D639" s="32">
        <v>38.99</v>
      </c>
      <c r="E639" s="32" t="s">
        <v>1205</v>
      </c>
      <c r="F639" s="32">
        <v>5</v>
      </c>
      <c r="G639" s="32" t="s">
        <v>20</v>
      </c>
      <c r="H639" s="32">
        <v>40</v>
      </c>
      <c r="I639" s="32" t="s">
        <v>4643</v>
      </c>
      <c r="J639" s="33" t="s">
        <v>225</v>
      </c>
      <c r="K639" s="34" t="s">
        <v>7209</v>
      </c>
      <c r="L639" s="61">
        <f>Tabela33[[#This Row],[price]]*Tabela33[[#This Row],[sold]]</f>
        <v>1559.6000000000001</v>
      </c>
      <c r="M639" s="62">
        <f>VLOOKUP(Tabela33[[#This Row],[brand]],Tabela5[#All],7,FALSE)</f>
        <v>104</v>
      </c>
      <c r="N639" s="62">
        <f>_xlfn.RANK.EQ(Tabela33[[#This Row],[sold]],$H$2:$H$1979)</f>
        <v>1064</v>
      </c>
      <c r="O639" s="62">
        <f>_xlfn.RANK.EQ(L639,Tabela33[income])</f>
        <v>1064</v>
      </c>
      <c r="AL639" s="18" t="s">
        <v>4205</v>
      </c>
      <c r="AM639">
        <v>104</v>
      </c>
      <c r="AN639">
        <v>36</v>
      </c>
    </row>
    <row r="640" spans="1:40" x14ac:dyDescent="0.25">
      <c r="A640" s="32" t="s">
        <v>162</v>
      </c>
      <c r="B640" s="32" t="s">
        <v>4350</v>
      </c>
      <c r="C640" s="32" t="s">
        <v>12</v>
      </c>
      <c r="D640" s="32">
        <v>40.99</v>
      </c>
      <c r="E640" s="32" t="s">
        <v>3707</v>
      </c>
      <c r="F640" s="32">
        <v>10</v>
      </c>
      <c r="G640" s="32" t="s">
        <v>1358</v>
      </c>
      <c r="H640" s="32">
        <v>16</v>
      </c>
      <c r="I640" s="32" t="s">
        <v>4351</v>
      </c>
      <c r="J640" s="33" t="s">
        <v>225</v>
      </c>
      <c r="K640" s="34" t="s">
        <v>7209</v>
      </c>
      <c r="L640" s="61">
        <f>Tabela33[[#This Row],[price]]*Tabela33[[#This Row],[sold]]</f>
        <v>655.84</v>
      </c>
      <c r="M640" s="62">
        <f>VLOOKUP(Tabela33[[#This Row],[brand]],Tabela5[#All],7,FALSE)</f>
        <v>104</v>
      </c>
      <c r="N640" s="62">
        <f>_xlfn.RANK.EQ(Tabela33[[#This Row],[sold]],$H$2:$H$1979)</f>
        <v>1422</v>
      </c>
      <c r="O640" s="62">
        <f>_xlfn.RANK.EQ(L640,Tabela33[income])</f>
        <v>1401</v>
      </c>
      <c r="AL640" s="18" t="s">
        <v>4673</v>
      </c>
      <c r="AM640">
        <v>104</v>
      </c>
      <c r="AN640">
        <v>4733</v>
      </c>
    </row>
    <row r="641" spans="1:40" x14ac:dyDescent="0.25">
      <c r="A641" s="30" t="s">
        <v>162</v>
      </c>
      <c r="B641" s="30" t="s">
        <v>3672</v>
      </c>
      <c r="C641" s="30" t="s">
        <v>12</v>
      </c>
      <c r="D641" s="30">
        <v>41.34</v>
      </c>
      <c r="E641" s="30" t="s">
        <v>3673</v>
      </c>
      <c r="F641" s="30">
        <v>2</v>
      </c>
      <c r="G641" s="30" t="s">
        <v>3674</v>
      </c>
      <c r="H641" s="30">
        <v>171</v>
      </c>
      <c r="I641" s="30" t="s">
        <v>3675</v>
      </c>
      <c r="J641" s="31" t="s">
        <v>177</v>
      </c>
      <c r="K641" s="29" t="s">
        <v>7208</v>
      </c>
      <c r="L641" s="58">
        <f>Tabela33[[#This Row],[price]]*Tabela33[[#This Row],[sold]]</f>
        <v>7069.14</v>
      </c>
      <c r="M641" s="59">
        <f>VLOOKUP(Tabela33[[#This Row],[brand]],Tabela5[#All],7,FALSE)</f>
        <v>104</v>
      </c>
      <c r="N641" s="59">
        <f>_xlfn.RANK.EQ(Tabela33[[#This Row],[sold]],$H$2:$H$1979)</f>
        <v>621</v>
      </c>
      <c r="O641" s="59">
        <f>_xlfn.RANK.EQ(L641,Tabela33[income])</f>
        <v>591</v>
      </c>
      <c r="AL641" s="18" t="s">
        <v>4386</v>
      </c>
      <c r="AM641">
        <v>104</v>
      </c>
      <c r="AN641">
        <v>98</v>
      </c>
    </row>
    <row r="642" spans="1:40" x14ac:dyDescent="0.25">
      <c r="A642" s="30" t="s">
        <v>162</v>
      </c>
      <c r="B642" s="30" t="s">
        <v>3357</v>
      </c>
      <c r="C642" s="30" t="s">
        <v>12</v>
      </c>
      <c r="D642" s="30">
        <v>45.11</v>
      </c>
      <c r="E642" s="30" t="s">
        <v>2133</v>
      </c>
      <c r="F642" s="30">
        <v>3</v>
      </c>
      <c r="G642" s="30" t="s">
        <v>3358</v>
      </c>
      <c r="H642" s="30">
        <v>5</v>
      </c>
      <c r="I642" s="30" t="s">
        <v>3359</v>
      </c>
      <c r="J642" s="31" t="s">
        <v>661</v>
      </c>
      <c r="K642" s="29" t="s">
        <v>7208</v>
      </c>
      <c r="L642" s="58">
        <f>Tabela33[[#This Row],[price]]*Tabela33[[#This Row],[sold]]</f>
        <v>225.55</v>
      </c>
      <c r="M642" s="59">
        <f>VLOOKUP(Tabela33[[#This Row],[brand]],Tabela5[#All],7,FALSE)</f>
        <v>104</v>
      </c>
      <c r="N642" s="59">
        <f>_xlfn.RANK.EQ(Tabela33[[#This Row],[sold]],$H$2:$H$1979)</f>
        <v>1749</v>
      </c>
      <c r="O642" s="59">
        <f>_xlfn.RANK.EQ(L642,Tabela33[income])</f>
        <v>1723</v>
      </c>
      <c r="AL642" s="18" t="s">
        <v>3643</v>
      </c>
      <c r="AM642">
        <v>104</v>
      </c>
      <c r="AN642">
        <v>380</v>
      </c>
    </row>
    <row r="643" spans="1:40" x14ac:dyDescent="0.25">
      <c r="A643" s="27" t="s">
        <v>162</v>
      </c>
      <c r="B643" s="27" t="s">
        <v>675</v>
      </c>
      <c r="C643" s="27" t="s">
        <v>12</v>
      </c>
      <c r="D643" s="27">
        <v>49.99</v>
      </c>
      <c r="E643" s="27" t="s">
        <v>148</v>
      </c>
      <c r="F643" s="27">
        <v>2</v>
      </c>
      <c r="G643" s="27" t="s">
        <v>676</v>
      </c>
      <c r="H643" s="27">
        <v>15</v>
      </c>
      <c r="I643" s="27" t="s">
        <v>677</v>
      </c>
      <c r="J643" s="28" t="s">
        <v>678</v>
      </c>
      <c r="K643" s="29" t="s">
        <v>7208</v>
      </c>
      <c r="L643" s="58">
        <f>Tabela33[[#This Row],[price]]*Tabela33[[#This Row],[sold]]</f>
        <v>749.85</v>
      </c>
      <c r="M643" s="59">
        <f>VLOOKUP(Tabela33[[#This Row],[brand]],Tabela5[#All],7,FALSE)</f>
        <v>104</v>
      </c>
      <c r="N643" s="59">
        <f>_xlfn.RANK.EQ(Tabela33[[#This Row],[sold]],$H$2:$H$1979)</f>
        <v>1444</v>
      </c>
      <c r="O643" s="59">
        <f>_xlfn.RANK.EQ(L643,Tabela33[income])</f>
        <v>1342</v>
      </c>
      <c r="AL643" s="18" t="s">
        <v>6450</v>
      </c>
      <c r="AM643">
        <v>104</v>
      </c>
      <c r="AN643">
        <v>3787</v>
      </c>
    </row>
    <row r="644" spans="1:40" x14ac:dyDescent="0.25">
      <c r="A644" s="27" t="s">
        <v>162</v>
      </c>
      <c r="B644" s="27" t="s">
        <v>3643</v>
      </c>
      <c r="C644" s="27" t="s">
        <v>12</v>
      </c>
      <c r="D644" s="27">
        <v>50.22</v>
      </c>
      <c r="E644" s="27" t="s">
        <v>3644</v>
      </c>
      <c r="F644" s="27">
        <v>8</v>
      </c>
      <c r="G644" s="27" t="s">
        <v>3645</v>
      </c>
      <c r="H644" s="27">
        <v>380</v>
      </c>
      <c r="I644" s="27" t="s">
        <v>3646</v>
      </c>
      <c r="J644" s="28" t="s">
        <v>230</v>
      </c>
      <c r="K644" s="29" t="s">
        <v>7208</v>
      </c>
      <c r="L644" s="58">
        <f>Tabela33[[#This Row],[price]]*Tabela33[[#This Row],[sold]]</f>
        <v>19083.599999999999</v>
      </c>
      <c r="M644" s="59">
        <f>VLOOKUP(Tabela33[[#This Row],[brand]],Tabela5[#All],7,FALSE)</f>
        <v>104</v>
      </c>
      <c r="N644" s="59">
        <f>_xlfn.RANK.EQ(Tabela33[[#This Row],[sold]],$H$2:$H$1979)</f>
        <v>424</v>
      </c>
      <c r="O644" s="59">
        <f>_xlfn.RANK.EQ(L644,Tabela33[income])</f>
        <v>326</v>
      </c>
      <c r="AL644" s="18" t="s">
        <v>1098</v>
      </c>
      <c r="AM644">
        <v>105</v>
      </c>
      <c r="AN644">
        <v>370</v>
      </c>
    </row>
    <row r="645" spans="1:40" x14ac:dyDescent="0.25">
      <c r="A645" s="30" t="s">
        <v>162</v>
      </c>
      <c r="B645" s="30" t="s">
        <v>3884</v>
      </c>
      <c r="C645" s="30" t="s">
        <v>12</v>
      </c>
      <c r="D645" s="30">
        <v>50.75</v>
      </c>
      <c r="E645" s="30" t="s">
        <v>3885</v>
      </c>
      <c r="F645" s="30">
        <v>3</v>
      </c>
      <c r="G645" s="30" t="s">
        <v>3886</v>
      </c>
      <c r="H645" s="30">
        <v>29</v>
      </c>
      <c r="I645" s="30" t="s">
        <v>3887</v>
      </c>
      <c r="J645" s="31" t="s">
        <v>661</v>
      </c>
      <c r="K645" s="29" t="s">
        <v>7208</v>
      </c>
      <c r="L645" s="58">
        <f>Tabela33[[#This Row],[price]]*Tabela33[[#This Row],[sold]]</f>
        <v>1471.75</v>
      </c>
      <c r="M645" s="59">
        <f>VLOOKUP(Tabela33[[#This Row],[brand]],Tabela5[#All],7,FALSE)</f>
        <v>104</v>
      </c>
      <c r="N645" s="59">
        <f>_xlfn.RANK.EQ(Tabela33[[#This Row],[sold]],$H$2:$H$1979)</f>
        <v>1195</v>
      </c>
      <c r="O645" s="59">
        <f>_xlfn.RANK.EQ(L645,Tabela33[income])</f>
        <v>1080</v>
      </c>
      <c r="AL645" s="18" t="s">
        <v>340</v>
      </c>
      <c r="AM645">
        <v>105</v>
      </c>
      <c r="AN645">
        <v>110</v>
      </c>
    </row>
    <row r="646" spans="1:40" x14ac:dyDescent="0.25">
      <c r="A646" s="35" t="s">
        <v>162</v>
      </c>
      <c r="B646" s="35" t="s">
        <v>6450</v>
      </c>
      <c r="C646" s="35" t="s">
        <v>55</v>
      </c>
      <c r="D646" s="35">
        <v>53.45</v>
      </c>
      <c r="E646" s="35" t="s">
        <v>6451</v>
      </c>
      <c r="F646" s="35"/>
      <c r="G646" s="35" t="s">
        <v>6452</v>
      </c>
      <c r="H646" s="35">
        <v>3787</v>
      </c>
      <c r="I646" s="35" t="s">
        <v>2374</v>
      </c>
      <c r="J646" s="36" t="s">
        <v>177</v>
      </c>
      <c r="K646" s="34" t="s">
        <v>7209</v>
      </c>
      <c r="L646" s="61">
        <f>Tabela33[[#This Row],[price]]*Tabela33[[#This Row],[sold]]</f>
        <v>202415.15000000002</v>
      </c>
      <c r="M646" s="62">
        <f>VLOOKUP(Tabela33[[#This Row],[brand]],Tabela5[#All],7,FALSE)</f>
        <v>104</v>
      </c>
      <c r="N646" s="62">
        <f>_xlfn.RANK.EQ(Tabela33[[#This Row],[sold]],$H$2:$H$1979)</f>
        <v>80</v>
      </c>
      <c r="O646" s="62">
        <f>_xlfn.RANK.EQ(L646,Tabela33[income])</f>
        <v>37</v>
      </c>
      <c r="AL646" s="18" t="s">
        <v>921</v>
      </c>
      <c r="AM646">
        <v>105</v>
      </c>
      <c r="AN646">
        <v>223</v>
      </c>
    </row>
    <row r="647" spans="1:40" x14ac:dyDescent="0.25">
      <c r="A647" s="30" t="s">
        <v>162</v>
      </c>
      <c r="B647" s="30" t="s">
        <v>3341</v>
      </c>
      <c r="C647" s="30" t="s">
        <v>55</v>
      </c>
      <c r="D647" s="30">
        <v>53.99</v>
      </c>
      <c r="E647" s="30" t="s">
        <v>1158</v>
      </c>
      <c r="F647" s="30">
        <v>9</v>
      </c>
      <c r="G647" s="30" t="s">
        <v>3342</v>
      </c>
      <c r="H647" s="30">
        <v>3</v>
      </c>
      <c r="I647" s="30" t="s">
        <v>3343</v>
      </c>
      <c r="J647" s="31" t="s">
        <v>46</v>
      </c>
      <c r="K647" s="29" t="s">
        <v>7208</v>
      </c>
      <c r="L647" s="58">
        <f>Tabela33[[#This Row],[price]]*Tabela33[[#This Row],[sold]]</f>
        <v>161.97</v>
      </c>
      <c r="M647" s="59">
        <f>VLOOKUP(Tabela33[[#This Row],[brand]],Tabela5[#All],7,FALSE)</f>
        <v>104</v>
      </c>
      <c r="N647" s="59">
        <f>_xlfn.RANK.EQ(Tabela33[[#This Row],[sold]],$H$2:$H$1979)</f>
        <v>1845</v>
      </c>
      <c r="O647" s="59">
        <f>_xlfn.RANK.EQ(L647,Tabela33[income])</f>
        <v>1797</v>
      </c>
      <c r="AL647" s="18" t="s">
        <v>2197</v>
      </c>
      <c r="AM647">
        <v>105</v>
      </c>
      <c r="AN647">
        <v>339</v>
      </c>
    </row>
    <row r="648" spans="1:40" x14ac:dyDescent="0.25">
      <c r="A648" s="30" t="s">
        <v>162</v>
      </c>
      <c r="B648" s="30" t="s">
        <v>163</v>
      </c>
      <c r="C648" s="30" t="s">
        <v>55</v>
      </c>
      <c r="D648" s="30">
        <v>53.99</v>
      </c>
      <c r="E648" s="30" t="s">
        <v>164</v>
      </c>
      <c r="F648" s="30"/>
      <c r="G648" s="30" t="s">
        <v>165</v>
      </c>
      <c r="H648" s="30">
        <v>54</v>
      </c>
      <c r="I648" s="30" t="s">
        <v>166</v>
      </c>
      <c r="J648" s="31" t="s">
        <v>76</v>
      </c>
      <c r="K648" s="29" t="s">
        <v>7208</v>
      </c>
      <c r="L648" s="58">
        <f>Tabela33[[#This Row],[price]]*Tabela33[[#This Row],[sold]]</f>
        <v>2915.46</v>
      </c>
      <c r="M648" s="59">
        <f>VLOOKUP(Tabela33[[#This Row],[brand]],Tabela5[#All],7,FALSE)</f>
        <v>104</v>
      </c>
      <c r="N648" s="59">
        <f>_xlfn.RANK.EQ(Tabela33[[#This Row],[sold]],$H$2:$H$1979)</f>
        <v>962</v>
      </c>
      <c r="O648" s="59">
        <f>_xlfn.RANK.EQ(L648,Tabela33[income])</f>
        <v>840</v>
      </c>
      <c r="AL648" s="18" t="s">
        <v>3682</v>
      </c>
      <c r="AM648">
        <v>105</v>
      </c>
      <c r="AN648">
        <v>1239</v>
      </c>
    </row>
    <row r="649" spans="1:40" x14ac:dyDescent="0.25">
      <c r="A649" s="35" t="s">
        <v>162</v>
      </c>
      <c r="B649" s="35" t="s">
        <v>7133</v>
      </c>
      <c r="C649" s="35" t="s">
        <v>55</v>
      </c>
      <c r="D649" s="35">
        <v>54.99</v>
      </c>
      <c r="E649" s="35" t="s">
        <v>273</v>
      </c>
      <c r="F649" s="35">
        <v>2</v>
      </c>
      <c r="G649" s="35" t="s">
        <v>2877</v>
      </c>
      <c r="H649" s="35">
        <v>45</v>
      </c>
      <c r="I649" s="35" t="s">
        <v>7134</v>
      </c>
      <c r="J649" s="36" t="s">
        <v>1845</v>
      </c>
      <c r="K649" s="34" t="s">
        <v>7209</v>
      </c>
      <c r="L649" s="61">
        <f>Tabela33[[#This Row],[price]]*Tabela33[[#This Row],[sold]]</f>
        <v>2474.5500000000002</v>
      </c>
      <c r="M649" s="62">
        <f>VLOOKUP(Tabela33[[#This Row],[brand]],Tabela5[#All],7,FALSE)</f>
        <v>104</v>
      </c>
      <c r="N649" s="62">
        <f>_xlfn.RANK.EQ(Tabela33[[#This Row],[sold]],$H$2:$H$1979)</f>
        <v>1019</v>
      </c>
      <c r="O649" s="62">
        <f>_xlfn.RANK.EQ(L649,Tabela33[income])</f>
        <v>889</v>
      </c>
      <c r="AL649" s="18" t="s">
        <v>3097</v>
      </c>
      <c r="AM649">
        <v>105</v>
      </c>
      <c r="AN649">
        <v>26</v>
      </c>
    </row>
    <row r="650" spans="1:40" x14ac:dyDescent="0.25">
      <c r="A650" s="32" t="s">
        <v>162</v>
      </c>
      <c r="B650" s="32" t="s">
        <v>6405</v>
      </c>
      <c r="C650" s="32" t="s">
        <v>12</v>
      </c>
      <c r="D650" s="32">
        <v>55.15</v>
      </c>
      <c r="E650" s="32" t="s">
        <v>6406</v>
      </c>
      <c r="F650" s="32">
        <v>5</v>
      </c>
      <c r="G650" s="32" t="s">
        <v>6407</v>
      </c>
      <c r="H650" s="32">
        <v>64</v>
      </c>
      <c r="I650" s="32" t="s">
        <v>6408</v>
      </c>
      <c r="J650" s="33" t="s">
        <v>177</v>
      </c>
      <c r="K650" s="34" t="s">
        <v>7209</v>
      </c>
      <c r="L650" s="61">
        <f>Tabela33[[#This Row],[price]]*Tabela33[[#This Row],[sold]]</f>
        <v>3529.6</v>
      </c>
      <c r="M650" s="62">
        <f>VLOOKUP(Tabela33[[#This Row],[brand]],Tabela5[#All],7,FALSE)</f>
        <v>104</v>
      </c>
      <c r="N650" s="62">
        <f>_xlfn.RANK.EQ(Tabela33[[#This Row],[sold]],$H$2:$H$1979)</f>
        <v>916</v>
      </c>
      <c r="O650" s="62">
        <f>_xlfn.RANK.EQ(L650,Tabela33[income])</f>
        <v>780</v>
      </c>
      <c r="AL650" s="18" t="s">
        <v>847</v>
      </c>
      <c r="AM650">
        <v>105</v>
      </c>
      <c r="AN650">
        <v>69</v>
      </c>
    </row>
    <row r="651" spans="1:40" x14ac:dyDescent="0.25">
      <c r="A651" s="35" t="s">
        <v>162</v>
      </c>
      <c r="B651" s="35" t="s">
        <v>6687</v>
      </c>
      <c r="C651" s="35" t="s">
        <v>12</v>
      </c>
      <c r="D651" s="35">
        <v>55.45</v>
      </c>
      <c r="E651" s="35" t="s">
        <v>6688</v>
      </c>
      <c r="F651" s="35">
        <v>3</v>
      </c>
      <c r="G651" s="35" t="s">
        <v>4718</v>
      </c>
      <c r="H651" s="35">
        <v>11</v>
      </c>
      <c r="I651" s="35" t="s">
        <v>6689</v>
      </c>
      <c r="J651" s="36" t="s">
        <v>661</v>
      </c>
      <c r="K651" s="34" t="s">
        <v>7209</v>
      </c>
      <c r="L651" s="61">
        <f>Tabela33[[#This Row],[price]]*Tabela33[[#This Row],[sold]]</f>
        <v>609.95000000000005</v>
      </c>
      <c r="M651" s="62">
        <f>VLOOKUP(Tabela33[[#This Row],[brand]],Tabela5[#All],7,FALSE)</f>
        <v>104</v>
      </c>
      <c r="N651" s="62">
        <f>_xlfn.RANK.EQ(Tabela33[[#This Row],[sold]],$H$2:$H$1979)</f>
        <v>1550</v>
      </c>
      <c r="O651" s="62">
        <f>_xlfn.RANK.EQ(L651,Tabela33[income])</f>
        <v>1431</v>
      </c>
      <c r="AL651" s="18" t="s">
        <v>245</v>
      </c>
      <c r="AM651">
        <v>105</v>
      </c>
      <c r="AN651">
        <v>441</v>
      </c>
    </row>
    <row r="652" spans="1:40" x14ac:dyDescent="0.25">
      <c r="A652" s="32" t="s">
        <v>162</v>
      </c>
      <c r="B652" s="32" t="s">
        <v>6924</v>
      </c>
      <c r="C652" s="32" t="s">
        <v>55</v>
      </c>
      <c r="D652" s="32">
        <v>56.99</v>
      </c>
      <c r="E652" s="32" t="s">
        <v>3572</v>
      </c>
      <c r="F652" s="32">
        <v>68</v>
      </c>
      <c r="G652" s="32" t="s">
        <v>6925</v>
      </c>
      <c r="H652" s="32">
        <v>993</v>
      </c>
      <c r="I652" s="32" t="s">
        <v>6926</v>
      </c>
      <c r="J652" s="33" t="s">
        <v>230</v>
      </c>
      <c r="K652" s="34" t="s">
        <v>7209</v>
      </c>
      <c r="L652" s="61">
        <f>Tabela33[[#This Row],[price]]*Tabela33[[#This Row],[sold]]</f>
        <v>56591.07</v>
      </c>
      <c r="M652" s="62">
        <f>VLOOKUP(Tabela33[[#This Row],[brand]],Tabela5[#All],7,FALSE)</f>
        <v>104</v>
      </c>
      <c r="N652" s="62">
        <f>_xlfn.RANK.EQ(Tabela33[[#This Row],[sold]],$H$2:$H$1979)</f>
        <v>234</v>
      </c>
      <c r="O652" s="62">
        <f>_xlfn.RANK.EQ(L652,Tabela33[income])</f>
        <v>160</v>
      </c>
      <c r="AL652" s="18" t="s">
        <v>2858</v>
      </c>
      <c r="AM652">
        <v>105</v>
      </c>
      <c r="AN652">
        <v>379</v>
      </c>
    </row>
    <row r="653" spans="1:40" x14ac:dyDescent="0.25">
      <c r="A653" s="35" t="s">
        <v>162</v>
      </c>
      <c r="B653" s="35" t="s">
        <v>4673</v>
      </c>
      <c r="C653" s="35" t="s">
        <v>55</v>
      </c>
      <c r="D653" s="35">
        <v>63.69</v>
      </c>
      <c r="E653" s="35" t="s">
        <v>4674</v>
      </c>
      <c r="F653" s="35"/>
      <c r="G653" s="35" t="s">
        <v>4675</v>
      </c>
      <c r="H653" s="35">
        <v>4733</v>
      </c>
      <c r="I653" s="35" t="s">
        <v>4676</v>
      </c>
      <c r="J653" s="36" t="s">
        <v>177</v>
      </c>
      <c r="K653" s="34" t="s">
        <v>7209</v>
      </c>
      <c r="L653" s="61">
        <f>Tabela33[[#This Row],[price]]*Tabela33[[#This Row],[sold]]</f>
        <v>301444.76999999996</v>
      </c>
      <c r="M653" s="62">
        <f>VLOOKUP(Tabela33[[#This Row],[brand]],Tabela5[#All],7,FALSE)</f>
        <v>104</v>
      </c>
      <c r="N653" s="62">
        <f>_xlfn.RANK.EQ(Tabela33[[#This Row],[sold]],$H$2:$H$1979)</f>
        <v>65</v>
      </c>
      <c r="O653" s="62">
        <f>_xlfn.RANK.EQ(L653,Tabela33[income])</f>
        <v>19</v>
      </c>
      <c r="AL653" s="18" t="s">
        <v>6960</v>
      </c>
      <c r="AM653">
        <v>106</v>
      </c>
      <c r="AN653">
        <v>14</v>
      </c>
    </row>
    <row r="654" spans="1:40" x14ac:dyDescent="0.25">
      <c r="A654" s="32" t="s">
        <v>162</v>
      </c>
      <c r="B654" s="32" t="s">
        <v>4363</v>
      </c>
      <c r="C654" s="32" t="s">
        <v>12</v>
      </c>
      <c r="D654" s="32">
        <v>65.97</v>
      </c>
      <c r="E654" s="32" t="s">
        <v>4364</v>
      </c>
      <c r="F654" s="32">
        <v>10</v>
      </c>
      <c r="G654" s="32" t="s">
        <v>4365</v>
      </c>
      <c r="H654" s="32">
        <v>37</v>
      </c>
      <c r="I654" s="32" t="s">
        <v>4366</v>
      </c>
      <c r="J654" s="33" t="s">
        <v>524</v>
      </c>
      <c r="K654" s="34" t="s">
        <v>7209</v>
      </c>
      <c r="L654" s="61">
        <f>Tabela33[[#This Row],[price]]*Tabela33[[#This Row],[sold]]</f>
        <v>2440.89</v>
      </c>
      <c r="M654" s="62">
        <f>VLOOKUP(Tabela33[[#This Row],[brand]],Tabela5[#All],7,FALSE)</f>
        <v>104</v>
      </c>
      <c r="N654" s="62">
        <f>_xlfn.RANK.EQ(Tabela33[[#This Row],[sold]],$H$2:$H$1979)</f>
        <v>1099</v>
      </c>
      <c r="O654" s="62">
        <f>_xlfn.RANK.EQ(L654,Tabela33[income])</f>
        <v>895</v>
      </c>
      <c r="AL654" s="18" t="s">
        <v>1178</v>
      </c>
      <c r="AM654">
        <v>106</v>
      </c>
      <c r="AN654">
        <v>41</v>
      </c>
    </row>
    <row r="655" spans="1:40" x14ac:dyDescent="0.25">
      <c r="A655" s="35" t="s">
        <v>162</v>
      </c>
      <c r="B655" s="35" t="s">
        <v>6409</v>
      </c>
      <c r="C655" s="35" t="s">
        <v>12</v>
      </c>
      <c r="D655" s="35">
        <v>74.48</v>
      </c>
      <c r="E655" s="35" t="s">
        <v>6410</v>
      </c>
      <c r="F655" s="35">
        <v>10</v>
      </c>
      <c r="G655" s="35" t="s">
        <v>6411</v>
      </c>
      <c r="H655" s="35">
        <v>5</v>
      </c>
      <c r="I655" s="35" t="s">
        <v>6412</v>
      </c>
      <c r="J655" s="36" t="s">
        <v>524</v>
      </c>
      <c r="K655" s="34" t="s">
        <v>7209</v>
      </c>
      <c r="L655" s="61">
        <f>Tabela33[[#This Row],[price]]*Tabela33[[#This Row],[sold]]</f>
        <v>372.40000000000003</v>
      </c>
      <c r="M655" s="62">
        <f>VLOOKUP(Tabela33[[#This Row],[brand]],Tabela5[#All],7,FALSE)</f>
        <v>104</v>
      </c>
      <c r="N655" s="62">
        <f>_xlfn.RANK.EQ(Tabela33[[#This Row],[sold]],$H$2:$H$1979)</f>
        <v>1749</v>
      </c>
      <c r="O655" s="62">
        <f>_xlfn.RANK.EQ(L655,Tabela33[income])</f>
        <v>1600</v>
      </c>
      <c r="AL655" s="18" t="s">
        <v>4373</v>
      </c>
      <c r="AM655">
        <v>106</v>
      </c>
      <c r="AN655">
        <v>23</v>
      </c>
    </row>
    <row r="656" spans="1:40" x14ac:dyDescent="0.25">
      <c r="A656" s="32" t="s">
        <v>162</v>
      </c>
      <c r="B656" s="32" t="s">
        <v>5897</v>
      </c>
      <c r="C656" s="32" t="s">
        <v>12</v>
      </c>
      <c r="D656" s="32">
        <v>75</v>
      </c>
      <c r="E656" s="32" t="s">
        <v>5898</v>
      </c>
      <c r="F656" s="32">
        <v>7</v>
      </c>
      <c r="G656" s="32" t="s">
        <v>5899</v>
      </c>
      <c r="H656" s="32">
        <v>1</v>
      </c>
      <c r="I656" s="32" t="s">
        <v>39</v>
      </c>
      <c r="J656" s="33" t="s">
        <v>2574</v>
      </c>
      <c r="K656" s="34" t="s">
        <v>7209</v>
      </c>
      <c r="L656" s="61">
        <f>Tabela33[[#This Row],[price]]*Tabela33[[#This Row],[sold]]</f>
        <v>75</v>
      </c>
      <c r="M656" s="62">
        <f>VLOOKUP(Tabela33[[#This Row],[brand]],Tabela5[#All],7,FALSE)</f>
        <v>104</v>
      </c>
      <c r="N656" s="62">
        <f>_xlfn.RANK.EQ(Tabela33[[#This Row],[sold]],$H$2:$H$1979)</f>
        <v>1926</v>
      </c>
      <c r="O656" s="62">
        <f>_xlfn.RANK.EQ(L656,Tabela33[income])</f>
        <v>1909</v>
      </c>
      <c r="AL656" s="18" t="s">
        <v>4788</v>
      </c>
      <c r="AM656">
        <v>106</v>
      </c>
      <c r="AN656">
        <v>19</v>
      </c>
    </row>
    <row r="657" spans="1:40" x14ac:dyDescent="0.25">
      <c r="A657" s="35" t="s">
        <v>162</v>
      </c>
      <c r="B657" s="35" t="s">
        <v>6000</v>
      </c>
      <c r="C657" s="35" t="s">
        <v>6001</v>
      </c>
      <c r="D657" s="35">
        <v>77.989999999999995</v>
      </c>
      <c r="E657" s="35" t="s">
        <v>6002</v>
      </c>
      <c r="F657" s="35">
        <v>33</v>
      </c>
      <c r="G657" s="35" t="s">
        <v>6003</v>
      </c>
      <c r="H657" s="35">
        <v>9</v>
      </c>
      <c r="I657" s="35" t="s">
        <v>6004</v>
      </c>
      <c r="J657" s="36" t="s">
        <v>318</v>
      </c>
      <c r="K657" s="34" t="s">
        <v>7209</v>
      </c>
      <c r="L657" s="61">
        <f>Tabela33[[#This Row],[price]]*Tabela33[[#This Row],[sold]]</f>
        <v>701.91</v>
      </c>
      <c r="M657" s="62">
        <f>VLOOKUP(Tabela33[[#This Row],[brand]],Tabela5[#All],7,FALSE)</f>
        <v>104</v>
      </c>
      <c r="N657" s="62">
        <f>_xlfn.RANK.EQ(Tabela33[[#This Row],[sold]],$H$2:$H$1979)</f>
        <v>1606</v>
      </c>
      <c r="O657" s="62">
        <f>_xlfn.RANK.EQ(L657,Tabela33[income])</f>
        <v>1369</v>
      </c>
      <c r="AL657" s="18" t="s">
        <v>3533</v>
      </c>
      <c r="AM657">
        <v>106</v>
      </c>
      <c r="AN657">
        <v>18</v>
      </c>
    </row>
    <row r="658" spans="1:40" x14ac:dyDescent="0.25">
      <c r="A658" s="32" t="s">
        <v>162</v>
      </c>
      <c r="B658" s="32" t="s">
        <v>7135</v>
      </c>
      <c r="C658" s="32" t="s">
        <v>12</v>
      </c>
      <c r="D658" s="32">
        <v>91</v>
      </c>
      <c r="E658" s="32" t="s">
        <v>7136</v>
      </c>
      <c r="F658" s="32">
        <v>3</v>
      </c>
      <c r="G658" s="32" t="s">
        <v>2326</v>
      </c>
      <c r="H658" s="32">
        <v>1</v>
      </c>
      <c r="I658" s="32" t="s">
        <v>7137</v>
      </c>
      <c r="J658" s="33" t="s">
        <v>7138</v>
      </c>
      <c r="K658" s="34" t="s">
        <v>7209</v>
      </c>
      <c r="L658" s="61">
        <f>Tabela33[[#This Row],[price]]*Tabela33[[#This Row],[sold]]</f>
        <v>91</v>
      </c>
      <c r="M658" s="62">
        <f>VLOOKUP(Tabela33[[#This Row],[brand]],Tabela5[#All],7,FALSE)</f>
        <v>104</v>
      </c>
      <c r="N658" s="62">
        <f>_xlfn.RANK.EQ(Tabela33[[#This Row],[sold]],$H$2:$H$1979)</f>
        <v>1926</v>
      </c>
      <c r="O658" s="62">
        <f>_xlfn.RANK.EQ(L658,Tabela33[income])</f>
        <v>1886</v>
      </c>
      <c r="AL658" s="18" t="s">
        <v>5453</v>
      </c>
      <c r="AM658">
        <v>106</v>
      </c>
      <c r="AN658">
        <v>16</v>
      </c>
    </row>
    <row r="659" spans="1:40" x14ac:dyDescent="0.25">
      <c r="A659" s="32" t="s">
        <v>162</v>
      </c>
      <c r="B659" s="32" t="s">
        <v>6537</v>
      </c>
      <c r="C659" s="32" t="s">
        <v>55</v>
      </c>
      <c r="D659" s="32">
        <v>99.99</v>
      </c>
      <c r="E659" s="32" t="s">
        <v>736</v>
      </c>
      <c r="F659" s="32">
        <v>6</v>
      </c>
      <c r="G659" s="32" t="s">
        <v>6538</v>
      </c>
      <c r="H659" s="32">
        <v>17</v>
      </c>
      <c r="I659" s="32" t="s">
        <v>6539</v>
      </c>
      <c r="J659" s="33" t="s">
        <v>3448</v>
      </c>
      <c r="K659" s="34" t="s">
        <v>7209</v>
      </c>
      <c r="L659" s="61">
        <f>Tabela33[[#This Row],[price]]*Tabela33[[#This Row],[sold]]</f>
        <v>1699.83</v>
      </c>
      <c r="M659" s="62">
        <f>VLOOKUP(Tabela33[[#This Row],[brand]],Tabela5[#All],7,FALSE)</f>
        <v>104</v>
      </c>
      <c r="N659" s="62">
        <f>_xlfn.RANK.EQ(Tabela33[[#This Row],[sold]],$H$2:$H$1979)</f>
        <v>1397</v>
      </c>
      <c r="O659" s="62">
        <f>_xlfn.RANK.EQ(L659,Tabela33[income])</f>
        <v>1030</v>
      </c>
      <c r="AL659" s="18" t="s">
        <v>3164</v>
      </c>
      <c r="AM659">
        <v>106</v>
      </c>
      <c r="AN659">
        <v>39</v>
      </c>
    </row>
    <row r="660" spans="1:40" x14ac:dyDescent="0.25">
      <c r="A660" s="35" t="s">
        <v>162</v>
      </c>
      <c r="B660" s="35" t="s">
        <v>5913</v>
      </c>
      <c r="C660" s="35" t="s">
        <v>12</v>
      </c>
      <c r="D660" s="35">
        <v>114.99</v>
      </c>
      <c r="E660" s="35" t="s">
        <v>5401</v>
      </c>
      <c r="F660" s="35">
        <v>7</v>
      </c>
      <c r="G660" s="35" t="s">
        <v>821</v>
      </c>
      <c r="H660" s="35">
        <v>13</v>
      </c>
      <c r="I660" s="35" t="s">
        <v>5914</v>
      </c>
      <c r="J660" s="36" t="s">
        <v>3448</v>
      </c>
      <c r="K660" s="34" t="s">
        <v>7209</v>
      </c>
      <c r="L660" s="61">
        <f>Tabela33[[#This Row],[price]]*Tabela33[[#This Row],[sold]]</f>
        <v>1494.87</v>
      </c>
      <c r="M660" s="62">
        <f>VLOOKUP(Tabela33[[#This Row],[brand]],Tabela5[#All],7,FALSE)</f>
        <v>104</v>
      </c>
      <c r="N660" s="62">
        <f>_xlfn.RANK.EQ(Tabela33[[#This Row],[sold]],$H$2:$H$1979)</f>
        <v>1498</v>
      </c>
      <c r="O660" s="62">
        <f>_xlfn.RANK.EQ(L660,Tabela33[income])</f>
        <v>1076</v>
      </c>
      <c r="AL660" s="18" t="s">
        <v>1379</v>
      </c>
      <c r="AM660">
        <v>106</v>
      </c>
      <c r="AN660">
        <v>150</v>
      </c>
    </row>
    <row r="661" spans="1:40" x14ac:dyDescent="0.25">
      <c r="A661" s="32" t="s">
        <v>162</v>
      </c>
      <c r="B661" s="32" t="s">
        <v>5869</v>
      </c>
      <c r="C661" s="32" t="s">
        <v>12</v>
      </c>
      <c r="D661" s="32">
        <v>119.99</v>
      </c>
      <c r="E661" s="32" t="s">
        <v>825</v>
      </c>
      <c r="F661" s="32">
        <v>6</v>
      </c>
      <c r="G661" s="32" t="s">
        <v>5870</v>
      </c>
      <c r="H661" s="32">
        <v>21</v>
      </c>
      <c r="I661" s="32" t="s">
        <v>5871</v>
      </c>
      <c r="J661" s="33" t="s">
        <v>3448</v>
      </c>
      <c r="K661" s="34" t="s">
        <v>7209</v>
      </c>
      <c r="L661" s="61">
        <f>Tabela33[[#This Row],[price]]*Tabela33[[#This Row],[sold]]</f>
        <v>2519.79</v>
      </c>
      <c r="M661" s="62">
        <f>VLOOKUP(Tabela33[[#This Row],[brand]],Tabela5[#All],7,FALSE)</f>
        <v>104</v>
      </c>
      <c r="N661" s="62">
        <f>_xlfn.RANK.EQ(Tabela33[[#This Row],[sold]],$H$2:$H$1979)</f>
        <v>1320</v>
      </c>
      <c r="O661" s="62">
        <f>_xlfn.RANK.EQ(L661,Tabela33[income])</f>
        <v>885</v>
      </c>
      <c r="AL661" s="18" t="s">
        <v>6397</v>
      </c>
      <c r="AM661">
        <v>106</v>
      </c>
      <c r="AN661">
        <v>16</v>
      </c>
    </row>
    <row r="662" spans="1:40" x14ac:dyDescent="0.25">
      <c r="A662" s="32" t="s">
        <v>162</v>
      </c>
      <c r="B662" s="32" t="s">
        <v>6583</v>
      </c>
      <c r="C662" s="32" t="s">
        <v>12</v>
      </c>
      <c r="D662" s="32">
        <v>124.99</v>
      </c>
      <c r="E662" s="32" t="s">
        <v>3848</v>
      </c>
      <c r="F662" s="32">
        <v>2</v>
      </c>
      <c r="G662" s="32" t="s">
        <v>1257</v>
      </c>
      <c r="H662" s="32">
        <v>13</v>
      </c>
      <c r="I662" s="32" t="s">
        <v>6584</v>
      </c>
      <c r="J662" s="33" t="s">
        <v>3448</v>
      </c>
      <c r="K662" s="34" t="s">
        <v>7209</v>
      </c>
      <c r="L662" s="61">
        <f>Tabela33[[#This Row],[price]]*Tabela33[[#This Row],[sold]]</f>
        <v>1624.87</v>
      </c>
      <c r="M662" s="62">
        <f>VLOOKUP(Tabela33[[#This Row],[brand]],Tabela5[#All],7,FALSE)</f>
        <v>104</v>
      </c>
      <c r="N662" s="62">
        <f>_xlfn.RANK.EQ(Tabela33[[#This Row],[sold]],$H$2:$H$1979)</f>
        <v>1498</v>
      </c>
      <c r="O662" s="62">
        <f>_xlfn.RANK.EQ(L662,Tabela33[income])</f>
        <v>1046</v>
      </c>
      <c r="AL662" s="18" t="s">
        <v>4447</v>
      </c>
      <c r="AM662">
        <v>106</v>
      </c>
    </row>
    <row r="663" spans="1:40" x14ac:dyDescent="0.25">
      <c r="A663" s="35" t="s">
        <v>162</v>
      </c>
      <c r="B663" s="35" t="s">
        <v>6306</v>
      </c>
      <c r="C663" s="35" t="s">
        <v>12</v>
      </c>
      <c r="D663" s="35">
        <v>239.99</v>
      </c>
      <c r="E663" s="35" t="s">
        <v>6307</v>
      </c>
      <c r="F663" s="35">
        <v>10</v>
      </c>
      <c r="G663" s="35" t="s">
        <v>374</v>
      </c>
      <c r="H663" s="35">
        <v>14</v>
      </c>
      <c r="I663" s="35" t="s">
        <v>6308</v>
      </c>
      <c r="J663" s="36" t="s">
        <v>5603</v>
      </c>
      <c r="K663" s="34" t="s">
        <v>7209</v>
      </c>
      <c r="L663" s="61">
        <f>Tabela33[[#This Row],[price]]*Tabela33[[#This Row],[sold]]</f>
        <v>3359.86</v>
      </c>
      <c r="M663" s="62">
        <f>VLOOKUP(Tabela33[[#This Row],[brand]],Tabela5[#All],7,FALSE)</f>
        <v>104</v>
      </c>
      <c r="N663" s="62">
        <f>_xlfn.RANK.EQ(Tabela33[[#This Row],[sold]],$H$2:$H$1979)</f>
        <v>1468</v>
      </c>
      <c r="O663" s="62">
        <f>_xlfn.RANK.EQ(L663,Tabela33[income])</f>
        <v>797</v>
      </c>
      <c r="AL663" s="18" t="s">
        <v>1009</v>
      </c>
      <c r="AM663">
        <v>106</v>
      </c>
      <c r="AN663">
        <v>22</v>
      </c>
    </row>
    <row r="664" spans="1:40" x14ac:dyDescent="0.25">
      <c r="A664" s="30" t="s">
        <v>244</v>
      </c>
      <c r="B664" s="30" t="s">
        <v>340</v>
      </c>
      <c r="C664" s="30" t="s">
        <v>341</v>
      </c>
      <c r="D664" s="30">
        <v>16.260000000000002</v>
      </c>
      <c r="E664" s="30" t="s">
        <v>342</v>
      </c>
      <c r="F664" s="30">
        <v>10</v>
      </c>
      <c r="G664" s="30" t="s">
        <v>343</v>
      </c>
      <c r="H664" s="30">
        <v>110</v>
      </c>
      <c r="I664" s="30" t="s">
        <v>344</v>
      </c>
      <c r="J664" s="31" t="s">
        <v>96</v>
      </c>
      <c r="K664" s="29" t="s">
        <v>7208</v>
      </c>
      <c r="L664" s="58">
        <f>Tabela33[[#This Row],[price]]*Tabela33[[#This Row],[sold]]</f>
        <v>1788.6000000000001</v>
      </c>
      <c r="M664" s="59">
        <f>VLOOKUP(Tabela33[[#This Row],[brand]],Tabela5[#All],7,FALSE)</f>
        <v>105</v>
      </c>
      <c r="N664" s="59">
        <f>_xlfn.RANK.EQ(Tabela33[[#This Row],[sold]],$H$2:$H$1979)</f>
        <v>761</v>
      </c>
      <c r="O664" s="59">
        <f>_xlfn.RANK.EQ(L664,Tabela33[income])</f>
        <v>1006</v>
      </c>
      <c r="AL664" s="18" t="s">
        <v>4595</v>
      </c>
      <c r="AM664">
        <v>106</v>
      </c>
      <c r="AN664">
        <v>12</v>
      </c>
    </row>
    <row r="665" spans="1:40" x14ac:dyDescent="0.25">
      <c r="A665" s="27" t="s">
        <v>244</v>
      </c>
      <c r="B665" s="27" t="s">
        <v>245</v>
      </c>
      <c r="C665" s="27" t="s">
        <v>246</v>
      </c>
      <c r="D665" s="27">
        <v>19.989999999999998</v>
      </c>
      <c r="E665" s="27" t="s">
        <v>247</v>
      </c>
      <c r="F665" s="27">
        <v>10</v>
      </c>
      <c r="G665" s="27" t="s">
        <v>248</v>
      </c>
      <c r="H665" s="27">
        <v>441</v>
      </c>
      <c r="I665" s="27" t="s">
        <v>249</v>
      </c>
      <c r="J665" s="28" t="s">
        <v>250</v>
      </c>
      <c r="K665" s="29" t="s">
        <v>7208</v>
      </c>
      <c r="L665" s="58">
        <f>Tabela33[[#This Row],[price]]*Tabela33[[#This Row],[sold]]</f>
        <v>8815.59</v>
      </c>
      <c r="M665" s="59">
        <f>VLOOKUP(Tabela33[[#This Row],[brand]],Tabela5[#All],7,FALSE)</f>
        <v>105</v>
      </c>
      <c r="N665" s="59">
        <f>_xlfn.RANK.EQ(Tabela33[[#This Row],[sold]],$H$2:$H$1979)</f>
        <v>381</v>
      </c>
      <c r="O665" s="59">
        <f>_xlfn.RANK.EQ(L665,Tabela33[income])</f>
        <v>523</v>
      </c>
      <c r="AL665" s="18" t="s">
        <v>1983</v>
      </c>
      <c r="AM665">
        <v>106</v>
      </c>
      <c r="AN665">
        <v>29</v>
      </c>
    </row>
    <row r="666" spans="1:40" x14ac:dyDescent="0.25">
      <c r="A666" s="30" t="s">
        <v>244</v>
      </c>
      <c r="B666" s="30" t="s">
        <v>1098</v>
      </c>
      <c r="C666" s="30" t="s">
        <v>12</v>
      </c>
      <c r="D666" s="30">
        <v>24.99</v>
      </c>
      <c r="E666" s="30" t="s">
        <v>414</v>
      </c>
      <c r="F666" s="30">
        <v>10</v>
      </c>
      <c r="G666" s="30" t="s">
        <v>1099</v>
      </c>
      <c r="H666" s="30">
        <v>370</v>
      </c>
      <c r="I666" s="30" t="s">
        <v>1100</v>
      </c>
      <c r="J666" s="31" t="s">
        <v>1101</v>
      </c>
      <c r="K666" s="29" t="s">
        <v>7208</v>
      </c>
      <c r="L666" s="58">
        <f>Tabela33[[#This Row],[price]]*Tabela33[[#This Row],[sold]]</f>
        <v>9246.2999999999993</v>
      </c>
      <c r="M666" s="59">
        <f>VLOOKUP(Tabela33[[#This Row],[brand]],Tabela5[#All],7,FALSE)</f>
        <v>105</v>
      </c>
      <c r="N666" s="59">
        <f>_xlfn.RANK.EQ(Tabela33[[#This Row],[sold]],$H$2:$H$1979)</f>
        <v>429</v>
      </c>
      <c r="O666" s="59">
        <f>_xlfn.RANK.EQ(L666,Tabela33[income])</f>
        <v>512</v>
      </c>
      <c r="AL666" s="18" t="s">
        <v>419</v>
      </c>
      <c r="AM666">
        <v>106</v>
      </c>
      <c r="AN666">
        <v>10</v>
      </c>
    </row>
    <row r="667" spans="1:40" x14ac:dyDescent="0.25">
      <c r="A667" s="27" t="s">
        <v>244</v>
      </c>
      <c r="B667" s="27" t="s">
        <v>847</v>
      </c>
      <c r="C667" s="27" t="s">
        <v>848</v>
      </c>
      <c r="D667" s="27">
        <v>26.99</v>
      </c>
      <c r="E667" s="27" t="s">
        <v>849</v>
      </c>
      <c r="F667" s="27">
        <v>10</v>
      </c>
      <c r="G667" s="27" t="s">
        <v>850</v>
      </c>
      <c r="H667" s="27">
        <v>69</v>
      </c>
      <c r="I667" s="27" t="s">
        <v>851</v>
      </c>
      <c r="J667" s="28" t="s">
        <v>852</v>
      </c>
      <c r="K667" s="29" t="s">
        <v>7208</v>
      </c>
      <c r="L667" s="58">
        <f>Tabela33[[#This Row],[price]]*Tabela33[[#This Row],[sold]]</f>
        <v>1862.31</v>
      </c>
      <c r="M667" s="59">
        <f>VLOOKUP(Tabela33[[#This Row],[brand]],Tabela5[#All],7,FALSE)</f>
        <v>105</v>
      </c>
      <c r="N667" s="59">
        <f>_xlfn.RANK.EQ(Tabela33[[#This Row],[sold]],$H$2:$H$1979)</f>
        <v>889</v>
      </c>
      <c r="O667" s="59">
        <f>_xlfn.RANK.EQ(L667,Tabela33[income])</f>
        <v>986</v>
      </c>
      <c r="AL667" s="18" t="s">
        <v>3011</v>
      </c>
      <c r="AM667">
        <v>106</v>
      </c>
      <c r="AN667">
        <v>47</v>
      </c>
    </row>
    <row r="668" spans="1:40" x14ac:dyDescent="0.25">
      <c r="A668" s="27" t="s">
        <v>244</v>
      </c>
      <c r="B668" s="27" t="s">
        <v>2858</v>
      </c>
      <c r="C668" s="27" t="s">
        <v>12</v>
      </c>
      <c r="D668" s="27">
        <v>28.99</v>
      </c>
      <c r="E668" s="27" t="s">
        <v>1354</v>
      </c>
      <c r="F668" s="27">
        <v>3</v>
      </c>
      <c r="G668" s="27" t="s">
        <v>2859</v>
      </c>
      <c r="H668" s="27">
        <v>379</v>
      </c>
      <c r="I668" s="27" t="s">
        <v>2860</v>
      </c>
      <c r="J668" s="28" t="s">
        <v>458</v>
      </c>
      <c r="K668" s="29" t="s">
        <v>7208</v>
      </c>
      <c r="L668" s="58">
        <f>Tabela33[[#This Row],[price]]*Tabela33[[#This Row],[sold]]</f>
        <v>10987.21</v>
      </c>
      <c r="M668" s="59">
        <f>VLOOKUP(Tabela33[[#This Row],[brand]],Tabela5[#All],7,FALSE)</f>
        <v>105</v>
      </c>
      <c r="N668" s="59">
        <f>_xlfn.RANK.EQ(Tabela33[[#This Row],[sold]],$H$2:$H$1979)</f>
        <v>425</v>
      </c>
      <c r="O668" s="59">
        <f>_xlfn.RANK.EQ(L668,Tabela33[income])</f>
        <v>457</v>
      </c>
      <c r="AL668" s="18" t="s">
        <v>3118</v>
      </c>
      <c r="AM668">
        <v>106</v>
      </c>
      <c r="AN668">
        <v>22</v>
      </c>
    </row>
    <row r="669" spans="1:40" x14ac:dyDescent="0.25">
      <c r="A669" s="30" t="s">
        <v>244</v>
      </c>
      <c r="B669" s="30" t="s">
        <v>2197</v>
      </c>
      <c r="C669" s="30" t="s">
        <v>12</v>
      </c>
      <c r="D669" s="30">
        <v>29.89</v>
      </c>
      <c r="E669" s="30" t="s">
        <v>2198</v>
      </c>
      <c r="F669" s="30">
        <v>10</v>
      </c>
      <c r="G669" s="30" t="s">
        <v>2199</v>
      </c>
      <c r="H669" s="30">
        <v>339</v>
      </c>
      <c r="I669" s="30" t="s">
        <v>2200</v>
      </c>
      <c r="J669" s="31" t="s">
        <v>1915</v>
      </c>
      <c r="K669" s="29" t="s">
        <v>7208</v>
      </c>
      <c r="L669" s="58">
        <f>Tabela33[[#This Row],[price]]*Tabela33[[#This Row],[sold]]</f>
        <v>10132.710000000001</v>
      </c>
      <c r="M669" s="59">
        <f>VLOOKUP(Tabela33[[#This Row],[brand]],Tabela5[#All],7,FALSE)</f>
        <v>105</v>
      </c>
      <c r="N669" s="59">
        <f>_xlfn.RANK.EQ(Tabela33[[#This Row],[sold]],$H$2:$H$1979)</f>
        <v>447</v>
      </c>
      <c r="O669" s="59">
        <f>_xlfn.RANK.EQ(L669,Tabela33[income])</f>
        <v>482</v>
      </c>
      <c r="AL669" s="18" t="s">
        <v>1124</v>
      </c>
      <c r="AM669">
        <v>106</v>
      </c>
      <c r="AN669">
        <v>65</v>
      </c>
    </row>
    <row r="670" spans="1:40" x14ac:dyDescent="0.25">
      <c r="A670" s="27" t="s">
        <v>244</v>
      </c>
      <c r="B670" s="27" t="s">
        <v>3682</v>
      </c>
      <c r="C670" s="27" t="s">
        <v>12</v>
      </c>
      <c r="D670" s="27">
        <v>29.95</v>
      </c>
      <c r="E670" s="27" t="s">
        <v>1182</v>
      </c>
      <c r="F670" s="27">
        <v>8</v>
      </c>
      <c r="G670" s="27" t="s">
        <v>3683</v>
      </c>
      <c r="H670" s="27">
        <v>1239</v>
      </c>
      <c r="I670" s="27" t="s">
        <v>3684</v>
      </c>
      <c r="J670" s="28" t="s">
        <v>46</v>
      </c>
      <c r="K670" s="29" t="s">
        <v>7208</v>
      </c>
      <c r="L670" s="58">
        <f>Tabela33[[#This Row],[price]]*Tabela33[[#This Row],[sold]]</f>
        <v>37108.049999999996</v>
      </c>
      <c r="M670" s="59">
        <f>VLOOKUP(Tabela33[[#This Row],[brand]],Tabela5[#All],7,FALSE)</f>
        <v>105</v>
      </c>
      <c r="N670" s="59">
        <f>_xlfn.RANK.EQ(Tabela33[[#This Row],[sold]],$H$2:$H$1979)</f>
        <v>212</v>
      </c>
      <c r="O670" s="59">
        <f>_xlfn.RANK.EQ(L670,Tabela33[income])</f>
        <v>219</v>
      </c>
      <c r="AL670" s="18" t="s">
        <v>4813</v>
      </c>
      <c r="AM670">
        <v>106</v>
      </c>
      <c r="AN670">
        <v>52</v>
      </c>
    </row>
    <row r="671" spans="1:40" x14ac:dyDescent="0.25">
      <c r="A671" s="30" t="s">
        <v>244</v>
      </c>
      <c r="B671" s="30" t="s">
        <v>3097</v>
      </c>
      <c r="C671" s="30" t="s">
        <v>12</v>
      </c>
      <c r="D671" s="30">
        <v>29.99</v>
      </c>
      <c r="E671" s="30" t="s">
        <v>37</v>
      </c>
      <c r="F671" s="30">
        <v>6</v>
      </c>
      <c r="G671" s="30" t="s">
        <v>3098</v>
      </c>
      <c r="H671" s="30">
        <v>26</v>
      </c>
      <c r="I671" s="30" t="s">
        <v>3099</v>
      </c>
      <c r="J671" s="31" t="s">
        <v>225</v>
      </c>
      <c r="K671" s="29" t="s">
        <v>7208</v>
      </c>
      <c r="L671" s="58">
        <f>Tabela33[[#This Row],[price]]*Tabela33[[#This Row],[sold]]</f>
        <v>779.74</v>
      </c>
      <c r="M671" s="59">
        <f>VLOOKUP(Tabela33[[#This Row],[brand]],Tabela5[#All],7,FALSE)</f>
        <v>105</v>
      </c>
      <c r="N671" s="59">
        <f>_xlfn.RANK.EQ(Tabela33[[#This Row],[sold]],$H$2:$H$1979)</f>
        <v>1236</v>
      </c>
      <c r="O671" s="59">
        <f>_xlfn.RANK.EQ(L671,Tabela33[income])</f>
        <v>1332</v>
      </c>
      <c r="AL671" s="18" t="s">
        <v>3650</v>
      </c>
      <c r="AM671">
        <v>106</v>
      </c>
      <c r="AN671">
        <v>23</v>
      </c>
    </row>
    <row r="672" spans="1:40" x14ac:dyDescent="0.25">
      <c r="A672" s="30" t="s">
        <v>244</v>
      </c>
      <c r="B672" s="30" t="s">
        <v>921</v>
      </c>
      <c r="C672" s="30" t="s">
        <v>12</v>
      </c>
      <c r="D672" s="30">
        <v>29.99</v>
      </c>
      <c r="E672" s="30" t="s">
        <v>37</v>
      </c>
      <c r="F672" s="30">
        <v>10</v>
      </c>
      <c r="G672" s="30" t="s">
        <v>922</v>
      </c>
      <c r="H672" s="30">
        <v>223</v>
      </c>
      <c r="I672" s="30" t="s">
        <v>923</v>
      </c>
      <c r="J672" s="31" t="s">
        <v>924</v>
      </c>
      <c r="K672" s="29" t="s">
        <v>7208</v>
      </c>
      <c r="L672" s="58">
        <f>Tabela33[[#This Row],[price]]*Tabela33[[#This Row],[sold]]</f>
        <v>6687.7699999999995</v>
      </c>
      <c r="M672" s="59">
        <f>VLOOKUP(Tabela33[[#This Row],[brand]],Tabela5[#All],7,FALSE)</f>
        <v>105</v>
      </c>
      <c r="N672" s="59">
        <f>_xlfn.RANK.EQ(Tabela33[[#This Row],[sold]],$H$2:$H$1979)</f>
        <v>562</v>
      </c>
      <c r="O672" s="59">
        <f>_xlfn.RANK.EQ(L672,Tabela33[income])</f>
        <v>606</v>
      </c>
      <c r="AL672" s="18" t="s">
        <v>2926</v>
      </c>
      <c r="AM672">
        <v>106</v>
      </c>
      <c r="AN672">
        <v>24</v>
      </c>
    </row>
    <row r="673" spans="1:40" x14ac:dyDescent="0.25">
      <c r="A673" s="32" t="s">
        <v>418</v>
      </c>
      <c r="B673" s="32" t="s">
        <v>4595</v>
      </c>
      <c r="C673" s="32" t="s">
        <v>12</v>
      </c>
      <c r="D673" s="32">
        <v>15</v>
      </c>
      <c r="E673" s="32" t="s">
        <v>1516</v>
      </c>
      <c r="F673" s="32">
        <v>10</v>
      </c>
      <c r="G673" s="32" t="s">
        <v>709</v>
      </c>
      <c r="H673" s="32">
        <v>12</v>
      </c>
      <c r="I673" s="32" t="s">
        <v>4596</v>
      </c>
      <c r="J673" s="33" t="s">
        <v>422</v>
      </c>
      <c r="K673" s="34" t="s">
        <v>7209</v>
      </c>
      <c r="L673" s="61">
        <f>Tabela33[[#This Row],[price]]*Tabela33[[#This Row],[sold]]</f>
        <v>180</v>
      </c>
      <c r="M673" s="62">
        <f>VLOOKUP(Tabela33[[#This Row],[brand]],Tabela5[#All],7,FALSE)</f>
        <v>106</v>
      </c>
      <c r="N673" s="62">
        <f>_xlfn.RANK.EQ(Tabela33[[#This Row],[sold]],$H$2:$H$1979)</f>
        <v>1520</v>
      </c>
      <c r="O673" s="62">
        <f>_xlfn.RANK.EQ(L673,Tabela33[income])</f>
        <v>1774</v>
      </c>
      <c r="AL673" s="18" t="s">
        <v>2578</v>
      </c>
      <c r="AM673">
        <v>106</v>
      </c>
    </row>
    <row r="674" spans="1:40" x14ac:dyDescent="0.25">
      <c r="A674" s="30" t="s">
        <v>418</v>
      </c>
      <c r="B674" s="30" t="s">
        <v>1124</v>
      </c>
      <c r="C674" s="30" t="s">
        <v>12</v>
      </c>
      <c r="D674" s="30">
        <v>15</v>
      </c>
      <c r="E674" s="30" t="s">
        <v>1125</v>
      </c>
      <c r="F674" s="30">
        <v>10</v>
      </c>
      <c r="G674" s="30" t="s">
        <v>1126</v>
      </c>
      <c r="H674" s="30">
        <v>65</v>
      </c>
      <c r="I674" s="30" t="s">
        <v>1127</v>
      </c>
      <c r="J674" s="31" t="s">
        <v>422</v>
      </c>
      <c r="K674" s="29" t="s">
        <v>7208</v>
      </c>
      <c r="L674" s="58">
        <f>Tabela33[[#This Row],[price]]*Tabela33[[#This Row],[sold]]</f>
        <v>975</v>
      </c>
      <c r="M674" s="59">
        <f>VLOOKUP(Tabela33[[#This Row],[brand]],Tabela5[#All],7,FALSE)</f>
        <v>106</v>
      </c>
      <c r="N674" s="59">
        <f>_xlfn.RANK.EQ(Tabela33[[#This Row],[sold]],$H$2:$H$1979)</f>
        <v>906</v>
      </c>
      <c r="O674" s="59">
        <f>_xlfn.RANK.EQ(L674,Tabela33[income])</f>
        <v>1265</v>
      </c>
      <c r="AL674" s="18" t="s">
        <v>1961</v>
      </c>
      <c r="AM674">
        <v>106</v>
      </c>
      <c r="AN674">
        <v>8</v>
      </c>
    </row>
    <row r="675" spans="1:40" x14ac:dyDescent="0.25">
      <c r="A675" s="27" t="s">
        <v>418</v>
      </c>
      <c r="B675" s="27" t="s">
        <v>1983</v>
      </c>
      <c r="C675" s="27" t="s">
        <v>12</v>
      </c>
      <c r="D675" s="27">
        <v>18.75</v>
      </c>
      <c r="E675" s="27" t="s">
        <v>1984</v>
      </c>
      <c r="F675" s="27">
        <v>10</v>
      </c>
      <c r="G675" s="27" t="s">
        <v>381</v>
      </c>
      <c r="H675" s="27">
        <v>29</v>
      </c>
      <c r="I675" s="27" t="s">
        <v>1985</v>
      </c>
      <c r="J675" s="28" t="s">
        <v>1986</v>
      </c>
      <c r="K675" s="29" t="s">
        <v>7208</v>
      </c>
      <c r="L675" s="58">
        <f>Tabela33[[#This Row],[price]]*Tabela33[[#This Row],[sold]]</f>
        <v>543.75</v>
      </c>
      <c r="M675" s="59">
        <f>VLOOKUP(Tabela33[[#This Row],[brand]],Tabela5[#All],7,FALSE)</f>
        <v>106</v>
      </c>
      <c r="N675" s="59">
        <f>_xlfn.RANK.EQ(Tabela33[[#This Row],[sold]],$H$2:$H$1979)</f>
        <v>1195</v>
      </c>
      <c r="O675" s="59">
        <f>_xlfn.RANK.EQ(L675,Tabela33[income])</f>
        <v>1476</v>
      </c>
      <c r="AL675" s="18" t="s">
        <v>3987</v>
      </c>
      <c r="AM675">
        <v>107</v>
      </c>
      <c r="AN675">
        <v>187</v>
      </c>
    </row>
    <row r="676" spans="1:40" x14ac:dyDescent="0.25">
      <c r="A676" s="32" t="s">
        <v>418</v>
      </c>
      <c r="B676" s="32" t="s">
        <v>6960</v>
      </c>
      <c r="C676" s="32" t="s">
        <v>55</v>
      </c>
      <c r="D676" s="32">
        <v>18.989999999999998</v>
      </c>
      <c r="E676" s="32" t="s">
        <v>2366</v>
      </c>
      <c r="F676" s="32">
        <v>10</v>
      </c>
      <c r="G676" s="32" t="s">
        <v>374</v>
      </c>
      <c r="H676" s="32">
        <v>14</v>
      </c>
      <c r="I676" s="32" t="s">
        <v>6961</v>
      </c>
      <c r="J676" s="33" t="s">
        <v>1132</v>
      </c>
      <c r="K676" s="34" t="s">
        <v>7209</v>
      </c>
      <c r="L676" s="61">
        <f>Tabela33[[#This Row],[price]]*Tabela33[[#This Row],[sold]]</f>
        <v>265.85999999999996</v>
      </c>
      <c r="M676" s="62">
        <f>VLOOKUP(Tabela33[[#This Row],[brand]],Tabela5[#All],7,FALSE)</f>
        <v>106</v>
      </c>
      <c r="N676" s="62">
        <f>_xlfn.RANK.EQ(Tabela33[[#This Row],[sold]],$H$2:$H$1979)</f>
        <v>1468</v>
      </c>
      <c r="O676" s="62">
        <f>_xlfn.RANK.EQ(L676,Tabela33[income])</f>
        <v>1693</v>
      </c>
      <c r="AL676" s="18" t="s">
        <v>7026</v>
      </c>
      <c r="AM676">
        <v>108</v>
      </c>
      <c r="AN676">
        <v>1113</v>
      </c>
    </row>
    <row r="677" spans="1:40" x14ac:dyDescent="0.25">
      <c r="A677" s="30" t="s">
        <v>418</v>
      </c>
      <c r="B677" s="30" t="s">
        <v>419</v>
      </c>
      <c r="C677" s="30" t="s">
        <v>12</v>
      </c>
      <c r="D677" s="30">
        <v>19</v>
      </c>
      <c r="E677" s="30" t="s">
        <v>420</v>
      </c>
      <c r="F677" s="30">
        <v>10</v>
      </c>
      <c r="G677" s="30" t="s">
        <v>421</v>
      </c>
      <c r="H677" s="30">
        <v>10</v>
      </c>
      <c r="I677" s="30" t="s">
        <v>39</v>
      </c>
      <c r="J677" s="31" t="s">
        <v>422</v>
      </c>
      <c r="K677" s="29" t="s">
        <v>7208</v>
      </c>
      <c r="L677" s="58">
        <f>Tabela33[[#This Row],[price]]*Tabela33[[#This Row],[sold]]</f>
        <v>190</v>
      </c>
      <c r="M677" s="59">
        <f>VLOOKUP(Tabela33[[#This Row],[brand]],Tabela5[#All],7,FALSE)</f>
        <v>106</v>
      </c>
      <c r="N677" s="59">
        <f>_xlfn.RANK.EQ(Tabela33[[#This Row],[sold]],$H$2:$H$1979)</f>
        <v>1577</v>
      </c>
      <c r="O677" s="59">
        <f>_xlfn.RANK.EQ(L677,Tabela33[income])</f>
        <v>1765</v>
      </c>
      <c r="AL677" s="18" t="s">
        <v>4519</v>
      </c>
      <c r="AM677">
        <v>109</v>
      </c>
      <c r="AN677">
        <v>17</v>
      </c>
    </row>
    <row r="678" spans="1:40" x14ac:dyDescent="0.25">
      <c r="A678" s="32" t="s">
        <v>418</v>
      </c>
      <c r="B678" s="32" t="s">
        <v>6397</v>
      </c>
      <c r="C678" s="32" t="s">
        <v>12</v>
      </c>
      <c r="D678" s="32">
        <v>20</v>
      </c>
      <c r="E678" s="32" t="s">
        <v>1010</v>
      </c>
      <c r="F678" s="32">
        <v>10</v>
      </c>
      <c r="G678" s="32" t="s">
        <v>1358</v>
      </c>
      <c r="H678" s="32">
        <v>16</v>
      </c>
      <c r="I678" s="32" t="s">
        <v>6398</v>
      </c>
      <c r="J678" s="33" t="s">
        <v>422</v>
      </c>
      <c r="K678" s="34" t="s">
        <v>7209</v>
      </c>
      <c r="L678" s="61">
        <f>Tabela33[[#This Row],[price]]*Tabela33[[#This Row],[sold]]</f>
        <v>320</v>
      </c>
      <c r="M678" s="62">
        <f>VLOOKUP(Tabela33[[#This Row],[brand]],Tabela5[#All],7,FALSE)</f>
        <v>106</v>
      </c>
      <c r="N678" s="62">
        <f>_xlfn.RANK.EQ(Tabela33[[#This Row],[sold]],$H$2:$H$1979)</f>
        <v>1422</v>
      </c>
      <c r="O678" s="62">
        <f>_xlfn.RANK.EQ(L678,Tabela33[income])</f>
        <v>1640</v>
      </c>
      <c r="AL678" s="18" t="s">
        <v>5550</v>
      </c>
      <c r="AM678">
        <v>110</v>
      </c>
      <c r="AN678">
        <v>6633</v>
      </c>
    </row>
    <row r="679" spans="1:40" x14ac:dyDescent="0.25">
      <c r="A679" s="32" t="s">
        <v>418</v>
      </c>
      <c r="B679" s="32" t="s">
        <v>5453</v>
      </c>
      <c r="C679" s="32" t="s">
        <v>12</v>
      </c>
      <c r="D679" s="32">
        <v>20</v>
      </c>
      <c r="E679" s="32" t="s">
        <v>1010</v>
      </c>
      <c r="F679" s="32">
        <v>10</v>
      </c>
      <c r="G679" s="32" t="s">
        <v>1358</v>
      </c>
      <c r="H679" s="32">
        <v>16</v>
      </c>
      <c r="I679" s="32" t="s">
        <v>5454</v>
      </c>
      <c r="J679" s="33" t="s">
        <v>422</v>
      </c>
      <c r="K679" s="34" t="s">
        <v>7209</v>
      </c>
      <c r="L679" s="61">
        <f>Tabela33[[#This Row],[price]]*Tabela33[[#This Row],[sold]]</f>
        <v>320</v>
      </c>
      <c r="M679" s="62">
        <f>VLOOKUP(Tabela33[[#This Row],[brand]],Tabela5[#All],7,FALSE)</f>
        <v>106</v>
      </c>
      <c r="N679" s="62">
        <f>_xlfn.RANK.EQ(Tabela33[[#This Row],[sold]],$H$2:$H$1979)</f>
        <v>1422</v>
      </c>
      <c r="O679" s="62">
        <f>_xlfn.RANK.EQ(L679,Tabela33[income])</f>
        <v>1640</v>
      </c>
      <c r="AL679" s="18" t="s">
        <v>6744</v>
      </c>
      <c r="AM679">
        <v>110</v>
      </c>
      <c r="AN679">
        <v>14</v>
      </c>
    </row>
    <row r="680" spans="1:40" x14ac:dyDescent="0.25">
      <c r="A680" s="30" t="s">
        <v>418</v>
      </c>
      <c r="B680" s="30" t="s">
        <v>1009</v>
      </c>
      <c r="C680" s="30" t="s">
        <v>12</v>
      </c>
      <c r="D680" s="30">
        <v>20</v>
      </c>
      <c r="E680" s="30" t="s">
        <v>1010</v>
      </c>
      <c r="F680" s="30">
        <v>8</v>
      </c>
      <c r="G680" s="30" t="s">
        <v>624</v>
      </c>
      <c r="H680" s="30">
        <v>22</v>
      </c>
      <c r="I680" s="30" t="s">
        <v>39</v>
      </c>
      <c r="J680" s="31" t="s">
        <v>422</v>
      </c>
      <c r="K680" s="29" t="s">
        <v>7208</v>
      </c>
      <c r="L680" s="58">
        <f>Tabela33[[#This Row],[price]]*Tabela33[[#This Row],[sold]]</f>
        <v>440</v>
      </c>
      <c r="M680" s="59">
        <f>VLOOKUP(Tabela33[[#This Row],[brand]],Tabela5[#All],7,FALSE)</f>
        <v>106</v>
      </c>
      <c r="N680" s="59">
        <f>_xlfn.RANK.EQ(Tabela33[[#This Row],[sold]],$H$2:$H$1979)</f>
        <v>1301</v>
      </c>
      <c r="O680" s="59">
        <f>_xlfn.RANK.EQ(L680,Tabela33[income])</f>
        <v>1544</v>
      </c>
      <c r="AL680" s="18" t="s">
        <v>6505</v>
      </c>
      <c r="AM680">
        <v>111</v>
      </c>
      <c r="AN680">
        <v>6</v>
      </c>
    </row>
    <row r="681" spans="1:40" x14ac:dyDescent="0.25">
      <c r="A681" s="27" t="s">
        <v>418</v>
      </c>
      <c r="B681" s="27" t="s">
        <v>3118</v>
      </c>
      <c r="C681" s="27" t="s">
        <v>12</v>
      </c>
      <c r="D681" s="27">
        <v>20</v>
      </c>
      <c r="E681" s="27" t="s">
        <v>1010</v>
      </c>
      <c r="F681" s="27">
        <v>8</v>
      </c>
      <c r="G681" s="27" t="s">
        <v>624</v>
      </c>
      <c r="H681" s="27">
        <v>22</v>
      </c>
      <c r="I681" s="27" t="s">
        <v>39</v>
      </c>
      <c r="J681" s="28" t="s">
        <v>422</v>
      </c>
      <c r="K681" s="29" t="s">
        <v>7208</v>
      </c>
      <c r="L681" s="58">
        <f>Tabela33[[#This Row],[price]]*Tabela33[[#This Row],[sold]]</f>
        <v>440</v>
      </c>
      <c r="M681" s="59">
        <f>VLOOKUP(Tabela33[[#This Row],[brand]],Tabela5[#All],7,FALSE)</f>
        <v>106</v>
      </c>
      <c r="N681" s="59">
        <f>_xlfn.RANK.EQ(Tabela33[[#This Row],[sold]],$H$2:$H$1979)</f>
        <v>1301</v>
      </c>
      <c r="O681" s="59">
        <f>_xlfn.RANK.EQ(L681,Tabela33[income])</f>
        <v>1544</v>
      </c>
      <c r="AL681" s="18" t="s">
        <v>3758</v>
      </c>
      <c r="AM681">
        <v>112</v>
      </c>
      <c r="AN681">
        <v>4</v>
      </c>
    </row>
    <row r="682" spans="1:40" x14ac:dyDescent="0.25">
      <c r="A682" s="35" t="s">
        <v>418</v>
      </c>
      <c r="B682" s="35" t="s">
        <v>4373</v>
      </c>
      <c r="C682" s="35" t="s">
        <v>12</v>
      </c>
      <c r="D682" s="35">
        <v>20</v>
      </c>
      <c r="E682" s="35" t="s">
        <v>1010</v>
      </c>
      <c r="F682" s="35">
        <v>8</v>
      </c>
      <c r="G682" s="35" t="s">
        <v>4374</v>
      </c>
      <c r="H682" s="35">
        <v>23</v>
      </c>
      <c r="I682" s="35" t="s">
        <v>39</v>
      </c>
      <c r="J682" s="36" t="s">
        <v>422</v>
      </c>
      <c r="K682" s="34" t="s">
        <v>7209</v>
      </c>
      <c r="L682" s="61">
        <f>Tabela33[[#This Row],[price]]*Tabela33[[#This Row],[sold]]</f>
        <v>460</v>
      </c>
      <c r="M682" s="62">
        <f>VLOOKUP(Tabela33[[#This Row],[brand]],Tabela5[#All],7,FALSE)</f>
        <v>106</v>
      </c>
      <c r="N682" s="62">
        <f>_xlfn.RANK.EQ(Tabela33[[#This Row],[sold]],$H$2:$H$1979)</f>
        <v>1285</v>
      </c>
      <c r="O682" s="62">
        <f>_xlfn.RANK.EQ(L682,Tabela33[income])</f>
        <v>1532</v>
      </c>
      <c r="AL682" s="18" t="s">
        <v>6836</v>
      </c>
      <c r="AM682">
        <v>113</v>
      </c>
      <c r="AN682">
        <v>11</v>
      </c>
    </row>
    <row r="683" spans="1:40" x14ac:dyDescent="0.25">
      <c r="A683" s="27" t="s">
        <v>418</v>
      </c>
      <c r="B683" s="27" t="s">
        <v>2926</v>
      </c>
      <c r="C683" s="27" t="s">
        <v>12</v>
      </c>
      <c r="D683" s="27">
        <v>20</v>
      </c>
      <c r="E683" s="27" t="s">
        <v>1010</v>
      </c>
      <c r="F683" s="27">
        <v>6</v>
      </c>
      <c r="G683" s="27" t="s">
        <v>2927</v>
      </c>
      <c r="H683" s="27">
        <v>24</v>
      </c>
      <c r="I683" s="27" t="s">
        <v>39</v>
      </c>
      <c r="J683" s="28" t="s">
        <v>422</v>
      </c>
      <c r="K683" s="29" t="s">
        <v>7208</v>
      </c>
      <c r="L683" s="58">
        <f>Tabela33[[#This Row],[price]]*Tabela33[[#This Row],[sold]]</f>
        <v>480</v>
      </c>
      <c r="M683" s="59">
        <f>VLOOKUP(Tabela33[[#This Row],[brand]],Tabela5[#All],7,FALSE)</f>
        <v>106</v>
      </c>
      <c r="N683" s="59">
        <f>_xlfn.RANK.EQ(Tabela33[[#This Row],[sold]],$H$2:$H$1979)</f>
        <v>1266</v>
      </c>
      <c r="O683" s="59">
        <f>_xlfn.RANK.EQ(L683,Tabela33[income])</f>
        <v>1515</v>
      </c>
      <c r="AL683" s="18" t="s">
        <v>3732</v>
      </c>
      <c r="AM683">
        <v>114</v>
      </c>
      <c r="AN683">
        <v>104</v>
      </c>
    </row>
    <row r="684" spans="1:40" x14ac:dyDescent="0.25">
      <c r="A684" s="27" t="s">
        <v>418</v>
      </c>
      <c r="B684" s="27" t="s">
        <v>1178</v>
      </c>
      <c r="C684" s="27" t="s">
        <v>12</v>
      </c>
      <c r="D684" s="27">
        <v>20</v>
      </c>
      <c r="E684" s="27" t="s">
        <v>1010</v>
      </c>
      <c r="F684" s="27">
        <v>2</v>
      </c>
      <c r="G684" s="27" t="s">
        <v>1179</v>
      </c>
      <c r="H684" s="27">
        <v>41</v>
      </c>
      <c r="I684" s="27" t="s">
        <v>1180</v>
      </c>
      <c r="J684" s="28" t="s">
        <v>422</v>
      </c>
      <c r="K684" s="29" t="s">
        <v>7208</v>
      </c>
      <c r="L684" s="58">
        <f>Tabela33[[#This Row],[price]]*Tabela33[[#This Row],[sold]]</f>
        <v>820</v>
      </c>
      <c r="M684" s="59">
        <f>VLOOKUP(Tabela33[[#This Row],[brand]],Tabela5[#All],7,FALSE)</f>
        <v>106</v>
      </c>
      <c r="N684" s="59">
        <f>_xlfn.RANK.EQ(Tabela33[[#This Row],[sold]],$H$2:$H$1979)</f>
        <v>1056</v>
      </c>
      <c r="O684" s="59">
        <f>_xlfn.RANK.EQ(L684,Tabela33[income])</f>
        <v>1316</v>
      </c>
      <c r="AL684" s="18" t="s">
        <v>1536</v>
      </c>
      <c r="AM684">
        <v>115</v>
      </c>
      <c r="AN684">
        <v>42</v>
      </c>
    </row>
    <row r="685" spans="1:40" x14ac:dyDescent="0.25">
      <c r="A685" s="27" t="s">
        <v>418</v>
      </c>
      <c r="B685" s="27" t="s">
        <v>3011</v>
      </c>
      <c r="C685" s="27" t="s">
        <v>12</v>
      </c>
      <c r="D685" s="27">
        <v>20</v>
      </c>
      <c r="E685" s="27" t="s">
        <v>1010</v>
      </c>
      <c r="F685" s="27">
        <v>4</v>
      </c>
      <c r="G685" s="27" t="s">
        <v>3012</v>
      </c>
      <c r="H685" s="27">
        <v>47</v>
      </c>
      <c r="I685" s="27" t="s">
        <v>3013</v>
      </c>
      <c r="J685" s="28" t="s">
        <v>422</v>
      </c>
      <c r="K685" s="29" t="s">
        <v>7208</v>
      </c>
      <c r="L685" s="58">
        <f>Tabela33[[#This Row],[price]]*Tabela33[[#This Row],[sold]]</f>
        <v>940</v>
      </c>
      <c r="M685" s="59">
        <f>VLOOKUP(Tabela33[[#This Row],[brand]],Tabela5[#All],7,FALSE)</f>
        <v>106</v>
      </c>
      <c r="N685" s="59">
        <f>_xlfn.RANK.EQ(Tabela33[[#This Row],[sold]],$H$2:$H$1979)</f>
        <v>1006</v>
      </c>
      <c r="O685" s="59">
        <f>_xlfn.RANK.EQ(L685,Tabela33[income])</f>
        <v>1279</v>
      </c>
      <c r="AL685" s="18" t="s">
        <v>3580</v>
      </c>
      <c r="AM685">
        <v>116</v>
      </c>
      <c r="AN685">
        <v>662</v>
      </c>
    </row>
    <row r="686" spans="1:40" x14ac:dyDescent="0.25">
      <c r="A686" s="32" t="s">
        <v>418</v>
      </c>
      <c r="B686" s="32" t="s">
        <v>4447</v>
      </c>
      <c r="C686" s="32" t="s">
        <v>12</v>
      </c>
      <c r="D686" s="32">
        <v>20</v>
      </c>
      <c r="E686" s="32" t="s">
        <v>1010</v>
      </c>
      <c r="F686" s="32">
        <v>10</v>
      </c>
      <c r="G686" s="32" t="s">
        <v>38</v>
      </c>
      <c r="H686" s="32"/>
      <c r="I686" s="32" t="s">
        <v>39</v>
      </c>
      <c r="J686" s="33" t="s">
        <v>422</v>
      </c>
      <c r="K686" s="34" t="s">
        <v>7209</v>
      </c>
      <c r="L686" s="61">
        <f>Tabela33[[#This Row],[price]]*Tabela33[[#This Row],[sold]]</f>
        <v>0</v>
      </c>
      <c r="M686" s="62">
        <f>VLOOKUP(Tabela33[[#This Row],[brand]],Tabela5[#All],7,FALSE)</f>
        <v>106</v>
      </c>
      <c r="N686" s="62" t="e">
        <f>_xlfn.RANK.EQ(Tabela33[[#This Row],[sold]],$H$2:$H$1979)</f>
        <v>#N/A</v>
      </c>
      <c r="O686" s="62">
        <f>_xlfn.RANK.EQ(L686,Tabela33[income])</f>
        <v>1979</v>
      </c>
      <c r="AL686" s="18" t="s">
        <v>1879</v>
      </c>
      <c r="AM686">
        <v>116</v>
      </c>
      <c r="AN686">
        <v>536</v>
      </c>
    </row>
    <row r="687" spans="1:40" x14ac:dyDescent="0.25">
      <c r="A687" s="30" t="s">
        <v>418</v>
      </c>
      <c r="B687" s="30" t="s">
        <v>2578</v>
      </c>
      <c r="C687" s="30" t="s">
        <v>12</v>
      </c>
      <c r="D687" s="30">
        <v>20</v>
      </c>
      <c r="E687" s="30" t="s">
        <v>1010</v>
      </c>
      <c r="F687" s="30">
        <v>10</v>
      </c>
      <c r="G687" s="30" t="s">
        <v>38</v>
      </c>
      <c r="H687" s="30"/>
      <c r="I687" s="30" t="s">
        <v>39</v>
      </c>
      <c r="J687" s="31" t="s">
        <v>422</v>
      </c>
      <c r="K687" s="29" t="s">
        <v>7208</v>
      </c>
      <c r="L687" s="58">
        <f>Tabela33[[#This Row],[price]]*Tabela33[[#This Row],[sold]]</f>
        <v>0</v>
      </c>
      <c r="M687" s="59">
        <f>VLOOKUP(Tabela33[[#This Row],[brand]],Tabela5[#All],7,FALSE)</f>
        <v>106</v>
      </c>
      <c r="N687" s="59" t="e">
        <f>_xlfn.RANK.EQ(Tabela33[[#This Row],[sold]],$H$2:$H$1979)</f>
        <v>#N/A</v>
      </c>
      <c r="O687" s="59">
        <f>_xlfn.RANK.EQ(L687,Tabela33[income])</f>
        <v>1979</v>
      </c>
      <c r="AL687" s="18" t="s">
        <v>2275</v>
      </c>
      <c r="AM687">
        <v>116</v>
      </c>
      <c r="AN687">
        <v>263</v>
      </c>
    </row>
    <row r="688" spans="1:40" x14ac:dyDescent="0.25">
      <c r="A688" s="30" t="s">
        <v>418</v>
      </c>
      <c r="B688" s="30" t="s">
        <v>3533</v>
      </c>
      <c r="C688" s="30" t="s">
        <v>12</v>
      </c>
      <c r="D688" s="30">
        <v>22</v>
      </c>
      <c r="E688" s="30" t="s">
        <v>3534</v>
      </c>
      <c r="F688" s="30">
        <v>10</v>
      </c>
      <c r="G688" s="30" t="s">
        <v>3535</v>
      </c>
      <c r="H688" s="30">
        <v>18</v>
      </c>
      <c r="I688" s="30" t="s">
        <v>39</v>
      </c>
      <c r="J688" s="31" t="s">
        <v>422</v>
      </c>
      <c r="K688" s="29" t="s">
        <v>7208</v>
      </c>
      <c r="L688" s="58">
        <f>Tabela33[[#This Row],[price]]*Tabela33[[#This Row],[sold]]</f>
        <v>396</v>
      </c>
      <c r="M688" s="59">
        <f>VLOOKUP(Tabela33[[#This Row],[brand]],Tabela5[#All],7,FALSE)</f>
        <v>106</v>
      </c>
      <c r="N688" s="59">
        <f>_xlfn.RANK.EQ(Tabela33[[#This Row],[sold]],$H$2:$H$1979)</f>
        <v>1378</v>
      </c>
      <c r="O688" s="59">
        <f>_xlfn.RANK.EQ(L688,Tabela33[income])</f>
        <v>1585</v>
      </c>
      <c r="AL688" s="18" t="s">
        <v>3233</v>
      </c>
      <c r="AM688">
        <v>116</v>
      </c>
      <c r="AN688">
        <v>233</v>
      </c>
    </row>
    <row r="689" spans="1:40" x14ac:dyDescent="0.25">
      <c r="A689" s="27" t="s">
        <v>3163</v>
      </c>
      <c r="B689" s="27" t="s">
        <v>3164</v>
      </c>
      <c r="C689" s="27" t="s">
        <v>510</v>
      </c>
      <c r="D689" s="27">
        <v>22.99</v>
      </c>
      <c r="E689" s="27" t="s">
        <v>207</v>
      </c>
      <c r="F689" s="27">
        <v>9</v>
      </c>
      <c r="G689" s="27" t="s">
        <v>3165</v>
      </c>
      <c r="H689" s="27">
        <v>39</v>
      </c>
      <c r="I689" s="27" t="s">
        <v>3166</v>
      </c>
      <c r="J689" s="28" t="s">
        <v>1132</v>
      </c>
      <c r="K689" s="29" t="s">
        <v>7208</v>
      </c>
      <c r="L689" s="58">
        <f>Tabela33[[#This Row],[price]]*Tabela33[[#This Row],[sold]]</f>
        <v>896.6099999999999</v>
      </c>
      <c r="M689" s="59">
        <f>VLOOKUP(Tabela33[[#This Row],[brand]],Tabela5[#All],7,FALSE)</f>
        <v>106</v>
      </c>
      <c r="N689" s="59">
        <f>_xlfn.RANK.EQ(Tabela33[[#This Row],[sold]],$H$2:$H$1979)</f>
        <v>1077</v>
      </c>
      <c r="O689" s="59">
        <f>_xlfn.RANK.EQ(L689,Tabela33[income])</f>
        <v>1294</v>
      </c>
      <c r="AL689" s="18" t="s">
        <v>2553</v>
      </c>
      <c r="AM689">
        <v>116</v>
      </c>
      <c r="AN689">
        <v>1053</v>
      </c>
    </row>
    <row r="690" spans="1:40" x14ac:dyDescent="0.25">
      <c r="A690" s="32" t="s">
        <v>418</v>
      </c>
      <c r="B690" s="32" t="s">
        <v>4813</v>
      </c>
      <c r="C690" s="32" t="s">
        <v>12</v>
      </c>
      <c r="D690" s="32">
        <v>22.99</v>
      </c>
      <c r="E690" s="32" t="s">
        <v>207</v>
      </c>
      <c r="F690" s="32">
        <v>10</v>
      </c>
      <c r="G690" s="32" t="s">
        <v>2545</v>
      </c>
      <c r="H690" s="32">
        <v>52</v>
      </c>
      <c r="I690" s="32" t="s">
        <v>4814</v>
      </c>
      <c r="J690" s="33" t="s">
        <v>1132</v>
      </c>
      <c r="K690" s="34" t="s">
        <v>7209</v>
      </c>
      <c r="L690" s="61">
        <f>Tabela33[[#This Row],[price]]*Tabela33[[#This Row],[sold]]</f>
        <v>1195.48</v>
      </c>
      <c r="M690" s="62">
        <f>VLOOKUP(Tabela33[[#This Row],[brand]],Tabela5[#All],7,FALSE)</f>
        <v>106</v>
      </c>
      <c r="N690" s="62">
        <f>_xlfn.RANK.EQ(Tabela33[[#This Row],[sold]],$H$2:$H$1979)</f>
        <v>969</v>
      </c>
      <c r="O690" s="62">
        <f>_xlfn.RANK.EQ(L690,Tabela33[income])</f>
        <v>1187</v>
      </c>
      <c r="AL690" s="18" t="s">
        <v>1308</v>
      </c>
      <c r="AM690">
        <v>116</v>
      </c>
      <c r="AN690">
        <v>24</v>
      </c>
    </row>
    <row r="691" spans="1:40" x14ac:dyDescent="0.25">
      <c r="A691" s="27" t="s">
        <v>418</v>
      </c>
      <c r="B691" s="27" t="s">
        <v>3650</v>
      </c>
      <c r="C691" s="27" t="s">
        <v>3651</v>
      </c>
      <c r="D691" s="27">
        <v>22.99</v>
      </c>
      <c r="E691" s="27" t="s">
        <v>207</v>
      </c>
      <c r="F691" s="27">
        <v>10</v>
      </c>
      <c r="G691" s="27" t="s">
        <v>2120</v>
      </c>
      <c r="H691" s="27">
        <v>23</v>
      </c>
      <c r="I691" s="27" t="s">
        <v>3652</v>
      </c>
      <c r="J691" s="28" t="s">
        <v>1132</v>
      </c>
      <c r="K691" s="29" t="s">
        <v>7208</v>
      </c>
      <c r="L691" s="58">
        <f>Tabela33[[#This Row],[price]]*Tabela33[[#This Row],[sold]]</f>
        <v>528.77</v>
      </c>
      <c r="M691" s="59">
        <f>VLOOKUP(Tabela33[[#This Row],[brand]],Tabela5[#All],7,FALSE)</f>
        <v>106</v>
      </c>
      <c r="N691" s="59">
        <f>_xlfn.RANK.EQ(Tabela33[[#This Row],[sold]],$H$2:$H$1979)</f>
        <v>1285</v>
      </c>
      <c r="O691" s="59">
        <f>_xlfn.RANK.EQ(L691,Tabela33[income])</f>
        <v>1487</v>
      </c>
      <c r="AL691" s="18" t="s">
        <v>390</v>
      </c>
      <c r="AM691">
        <v>116</v>
      </c>
      <c r="AN691">
        <v>2</v>
      </c>
    </row>
    <row r="692" spans="1:40" x14ac:dyDescent="0.25">
      <c r="A692" s="30" t="s">
        <v>418</v>
      </c>
      <c r="B692" s="30" t="s">
        <v>1379</v>
      </c>
      <c r="C692" s="30" t="s">
        <v>12</v>
      </c>
      <c r="D692" s="30">
        <v>26.9</v>
      </c>
      <c r="E692" s="30" t="s">
        <v>1380</v>
      </c>
      <c r="F692" s="30">
        <v>10</v>
      </c>
      <c r="G692" s="30" t="s">
        <v>1268</v>
      </c>
      <c r="H692" s="30">
        <v>150</v>
      </c>
      <c r="I692" s="30" t="s">
        <v>1381</v>
      </c>
      <c r="J692" s="31" t="s">
        <v>422</v>
      </c>
      <c r="K692" s="29" t="s">
        <v>7208</v>
      </c>
      <c r="L692" s="58">
        <f>Tabela33[[#This Row],[price]]*Tabela33[[#This Row],[sold]]</f>
        <v>4035</v>
      </c>
      <c r="M692" s="59">
        <f>VLOOKUP(Tabela33[[#This Row],[brand]],Tabela5[#All],7,FALSE)</f>
        <v>106</v>
      </c>
      <c r="N692" s="59">
        <f>_xlfn.RANK.EQ(Tabela33[[#This Row],[sold]],$H$2:$H$1979)</f>
        <v>655</v>
      </c>
      <c r="O692" s="59">
        <f>_xlfn.RANK.EQ(L692,Tabela33[income])</f>
        <v>741</v>
      </c>
      <c r="AL692" s="18" t="s">
        <v>1883</v>
      </c>
      <c r="AM692">
        <v>116</v>
      </c>
      <c r="AN692">
        <v>1927</v>
      </c>
    </row>
    <row r="693" spans="1:40" x14ac:dyDescent="0.25">
      <c r="A693" s="35" t="s">
        <v>418</v>
      </c>
      <c r="B693" s="35" t="s">
        <v>4788</v>
      </c>
      <c r="C693" s="35" t="s">
        <v>12</v>
      </c>
      <c r="D693" s="35">
        <v>29</v>
      </c>
      <c r="E693" s="35" t="s">
        <v>4617</v>
      </c>
      <c r="F693" s="35"/>
      <c r="G693" s="35" t="s">
        <v>2460</v>
      </c>
      <c r="H693" s="35">
        <v>19</v>
      </c>
      <c r="I693" s="35" t="s">
        <v>4789</v>
      </c>
      <c r="J693" s="36" t="s">
        <v>422</v>
      </c>
      <c r="K693" s="34" t="s">
        <v>7209</v>
      </c>
      <c r="L693" s="61">
        <f>Tabela33[[#This Row],[price]]*Tabela33[[#This Row],[sold]]</f>
        <v>551</v>
      </c>
      <c r="M693" s="62">
        <f>VLOOKUP(Tabela33[[#This Row],[brand]],Tabela5[#All],7,FALSE)</f>
        <v>106</v>
      </c>
      <c r="N693" s="62">
        <f>_xlfn.RANK.EQ(Tabela33[[#This Row],[sold]],$H$2:$H$1979)</f>
        <v>1359</v>
      </c>
      <c r="O693" s="62">
        <f>_xlfn.RANK.EQ(L693,Tabela33[income])</f>
        <v>1467</v>
      </c>
      <c r="AL693" s="18" t="s">
        <v>2788</v>
      </c>
      <c r="AM693">
        <v>116</v>
      </c>
      <c r="AN693">
        <v>62</v>
      </c>
    </row>
    <row r="694" spans="1:40" x14ac:dyDescent="0.25">
      <c r="A694" s="30" t="s">
        <v>418</v>
      </c>
      <c r="B694" s="30" t="s">
        <v>1961</v>
      </c>
      <c r="C694" s="30" t="s">
        <v>12</v>
      </c>
      <c r="D694" s="30">
        <v>38</v>
      </c>
      <c r="E694" s="30" t="s">
        <v>1962</v>
      </c>
      <c r="F694" s="30">
        <v>2</v>
      </c>
      <c r="G694" s="30" t="s">
        <v>1963</v>
      </c>
      <c r="H694" s="30">
        <v>8</v>
      </c>
      <c r="I694" s="30" t="s">
        <v>39</v>
      </c>
      <c r="J694" s="31" t="s">
        <v>1964</v>
      </c>
      <c r="K694" s="29" t="s">
        <v>7208</v>
      </c>
      <c r="L694" s="58">
        <f>Tabela33[[#This Row],[price]]*Tabela33[[#This Row],[sold]]</f>
        <v>304</v>
      </c>
      <c r="M694" s="59">
        <f>VLOOKUP(Tabela33[[#This Row],[brand]],Tabela5[#All],7,FALSE)</f>
        <v>106</v>
      </c>
      <c r="N694" s="59">
        <f>_xlfn.RANK.EQ(Tabela33[[#This Row],[sold]],$H$2:$H$1979)</f>
        <v>1635</v>
      </c>
      <c r="O694" s="59">
        <f>_xlfn.RANK.EQ(L694,Tabela33[income])</f>
        <v>1658</v>
      </c>
      <c r="AL694" s="18" t="s">
        <v>2668</v>
      </c>
      <c r="AM694">
        <v>116</v>
      </c>
      <c r="AN694">
        <v>126</v>
      </c>
    </row>
    <row r="695" spans="1:40" x14ac:dyDescent="0.25">
      <c r="A695" s="32" t="s">
        <v>3986</v>
      </c>
      <c r="B695" s="32" t="s">
        <v>3987</v>
      </c>
      <c r="C695" s="32" t="s">
        <v>657</v>
      </c>
      <c r="D695" s="32">
        <v>49.99</v>
      </c>
      <c r="E695" s="32" t="s">
        <v>623</v>
      </c>
      <c r="F695" s="32">
        <v>3</v>
      </c>
      <c r="G695" s="32" t="s">
        <v>3988</v>
      </c>
      <c r="H695" s="32">
        <v>187</v>
      </c>
      <c r="I695" s="32" t="s">
        <v>3989</v>
      </c>
      <c r="J695" s="33" t="s">
        <v>661</v>
      </c>
      <c r="K695" s="34" t="s">
        <v>7209</v>
      </c>
      <c r="L695" s="61">
        <f>Tabela33[[#This Row],[price]]*Tabela33[[#This Row],[sold]]</f>
        <v>9348.130000000001</v>
      </c>
      <c r="M695" s="62">
        <f>VLOOKUP(Tabela33[[#This Row],[brand]],Tabela5[#All],7,FALSE)</f>
        <v>107</v>
      </c>
      <c r="N695" s="62">
        <f>_xlfn.RANK.EQ(Tabela33[[#This Row],[sold]],$H$2:$H$1979)</f>
        <v>593</v>
      </c>
      <c r="O695" s="62">
        <f>_xlfn.RANK.EQ(L695,Tabela33[income])</f>
        <v>506</v>
      </c>
      <c r="AL695" s="18" t="s">
        <v>1834</v>
      </c>
      <c r="AM695">
        <v>116</v>
      </c>
      <c r="AN695">
        <v>2250</v>
      </c>
    </row>
    <row r="696" spans="1:40" x14ac:dyDescent="0.25">
      <c r="A696" s="35" t="s">
        <v>7025</v>
      </c>
      <c r="B696" s="35" t="s">
        <v>7026</v>
      </c>
      <c r="C696" s="35" t="s">
        <v>7027</v>
      </c>
      <c r="D696" s="35">
        <v>8</v>
      </c>
      <c r="E696" s="35" t="s">
        <v>7028</v>
      </c>
      <c r="F696" s="35">
        <v>10</v>
      </c>
      <c r="G696" s="35" t="s">
        <v>7029</v>
      </c>
      <c r="H696" s="35">
        <v>1113</v>
      </c>
      <c r="I696" s="35" t="s">
        <v>7030</v>
      </c>
      <c r="J696" s="36" t="s">
        <v>2433</v>
      </c>
      <c r="K696" s="34" t="s">
        <v>7209</v>
      </c>
      <c r="L696" s="61">
        <f>Tabela33[[#This Row],[price]]*Tabela33[[#This Row],[sold]]</f>
        <v>8904</v>
      </c>
      <c r="M696" s="62">
        <f>VLOOKUP(Tabela33[[#This Row],[brand]],Tabela5[#All],7,FALSE)</f>
        <v>108</v>
      </c>
      <c r="N696" s="62">
        <f>_xlfn.RANK.EQ(Tabela33[[#This Row],[sold]],$H$2:$H$1979)</f>
        <v>222</v>
      </c>
      <c r="O696" s="62">
        <f>_xlfn.RANK.EQ(L696,Tabela33[income])</f>
        <v>521</v>
      </c>
      <c r="AL696" s="18" t="s">
        <v>1576</v>
      </c>
      <c r="AM696">
        <v>116</v>
      </c>
      <c r="AN696">
        <v>25</v>
      </c>
    </row>
    <row r="697" spans="1:40" x14ac:dyDescent="0.25">
      <c r="A697" s="35" t="s">
        <v>4518</v>
      </c>
      <c r="B697" s="35" t="s">
        <v>4519</v>
      </c>
      <c r="C697" s="35" t="s">
        <v>385</v>
      </c>
      <c r="D697" s="35">
        <v>13.5</v>
      </c>
      <c r="E697" s="35" t="s">
        <v>4520</v>
      </c>
      <c r="F697" s="35">
        <v>10</v>
      </c>
      <c r="G697" s="35" t="s">
        <v>3941</v>
      </c>
      <c r="H697" s="35">
        <v>17</v>
      </c>
      <c r="I697" s="35" t="s">
        <v>4521</v>
      </c>
      <c r="J697" s="36" t="s">
        <v>2976</v>
      </c>
      <c r="K697" s="34" t="s">
        <v>7209</v>
      </c>
      <c r="L697" s="61">
        <f>Tabela33[[#This Row],[price]]*Tabela33[[#This Row],[sold]]</f>
        <v>229.5</v>
      </c>
      <c r="M697" s="62">
        <f>VLOOKUP(Tabela33[[#This Row],[brand]],Tabela5[#All],7,FALSE)</f>
        <v>109</v>
      </c>
      <c r="N697" s="62">
        <f>_xlfn.RANK.EQ(Tabela33[[#This Row],[sold]],$H$2:$H$1979)</f>
        <v>1397</v>
      </c>
      <c r="O697" s="62">
        <f>_xlfn.RANK.EQ(L697,Tabela33[income])</f>
        <v>1717</v>
      </c>
      <c r="AL697" s="18" t="s">
        <v>640</v>
      </c>
      <c r="AM697">
        <v>117</v>
      </c>
      <c r="AN697">
        <v>315</v>
      </c>
    </row>
    <row r="698" spans="1:40" x14ac:dyDescent="0.25">
      <c r="A698" s="32" t="s">
        <v>5549</v>
      </c>
      <c r="B698" s="32" t="s">
        <v>5550</v>
      </c>
      <c r="C698" s="32" t="s">
        <v>55</v>
      </c>
      <c r="D698" s="32">
        <v>20.25</v>
      </c>
      <c r="E698" s="32" t="s">
        <v>2255</v>
      </c>
      <c r="F698" s="32">
        <v>311</v>
      </c>
      <c r="G698" s="32" t="s">
        <v>5551</v>
      </c>
      <c r="H698" s="32">
        <v>6633</v>
      </c>
      <c r="I698" s="32" t="s">
        <v>5552</v>
      </c>
      <c r="J698" s="33" t="s">
        <v>230</v>
      </c>
      <c r="K698" s="34" t="s">
        <v>7209</v>
      </c>
      <c r="L698" s="61">
        <f>Tabela33[[#This Row],[price]]*Tabela33[[#This Row],[sold]]</f>
        <v>134318.25</v>
      </c>
      <c r="M698" s="62">
        <f>VLOOKUP(Tabela33[[#This Row],[brand]],Tabela5[#All],7,FALSE)</f>
        <v>110</v>
      </c>
      <c r="N698" s="62">
        <f>_xlfn.RANK.EQ(Tabela33[[#This Row],[sold]],$H$2:$H$1979)</f>
        <v>33</v>
      </c>
      <c r="O698" s="62">
        <f>_xlfn.RANK.EQ(L698,Tabela33[income])</f>
        <v>68</v>
      </c>
      <c r="AL698" s="18" t="s">
        <v>1511</v>
      </c>
      <c r="AM698">
        <v>117</v>
      </c>
      <c r="AN698">
        <v>2499</v>
      </c>
    </row>
    <row r="699" spans="1:40" x14ac:dyDescent="0.25">
      <c r="A699" s="35" t="s">
        <v>5549</v>
      </c>
      <c r="B699" s="35" t="s">
        <v>6744</v>
      </c>
      <c r="C699" s="35" t="s">
        <v>55</v>
      </c>
      <c r="D699" s="35">
        <v>40.950000000000003</v>
      </c>
      <c r="E699" s="35" t="s">
        <v>6745</v>
      </c>
      <c r="F699" s="35">
        <v>3</v>
      </c>
      <c r="G699" s="35" t="s">
        <v>1938</v>
      </c>
      <c r="H699" s="35">
        <v>14</v>
      </c>
      <c r="I699" s="35" t="s">
        <v>6746</v>
      </c>
      <c r="J699" s="36" t="s">
        <v>1038</v>
      </c>
      <c r="K699" s="34" t="s">
        <v>7209</v>
      </c>
      <c r="L699" s="61">
        <f>Tabela33[[#This Row],[price]]*Tabela33[[#This Row],[sold]]</f>
        <v>573.30000000000007</v>
      </c>
      <c r="M699" s="62">
        <f>VLOOKUP(Tabela33[[#This Row],[brand]],Tabela5[#All],7,FALSE)</f>
        <v>110</v>
      </c>
      <c r="N699" s="62">
        <f>_xlfn.RANK.EQ(Tabela33[[#This Row],[sold]],$H$2:$H$1979)</f>
        <v>1468</v>
      </c>
      <c r="O699" s="62">
        <f>_xlfn.RANK.EQ(L699,Tabela33[income])</f>
        <v>1453</v>
      </c>
      <c r="AL699" s="18" t="s">
        <v>6939</v>
      </c>
      <c r="AM699">
        <v>117</v>
      </c>
      <c r="AN699">
        <v>4</v>
      </c>
    </row>
    <row r="700" spans="1:40" x14ac:dyDescent="0.25">
      <c r="A700" s="35" t="s">
        <v>6504</v>
      </c>
      <c r="B700" s="35" t="s">
        <v>6505</v>
      </c>
      <c r="C700" s="35" t="s">
        <v>55</v>
      </c>
      <c r="D700" s="35">
        <v>56</v>
      </c>
      <c r="E700" s="35" t="s">
        <v>6506</v>
      </c>
      <c r="F700" s="35">
        <v>3</v>
      </c>
      <c r="G700" s="35" t="s">
        <v>910</v>
      </c>
      <c r="H700" s="35">
        <v>6</v>
      </c>
      <c r="I700" s="35" t="s">
        <v>6507</v>
      </c>
      <c r="J700" s="36" t="s">
        <v>5306</v>
      </c>
      <c r="K700" s="34" t="s">
        <v>7209</v>
      </c>
      <c r="L700" s="61">
        <f>Tabela33[[#This Row],[price]]*Tabela33[[#This Row],[sold]]</f>
        <v>336</v>
      </c>
      <c r="M700" s="62">
        <f>VLOOKUP(Tabela33[[#This Row],[brand]],Tabela5[#All],7,FALSE)</f>
        <v>111</v>
      </c>
      <c r="N700" s="62">
        <f>_xlfn.RANK.EQ(Tabela33[[#This Row],[sold]],$H$2:$H$1979)</f>
        <v>1713</v>
      </c>
      <c r="O700" s="62">
        <f>_xlfn.RANK.EQ(L700,Tabela33[income])</f>
        <v>1624</v>
      </c>
      <c r="AL700" s="18" t="s">
        <v>2620</v>
      </c>
      <c r="AM700">
        <v>117</v>
      </c>
      <c r="AN700">
        <v>1</v>
      </c>
    </row>
    <row r="701" spans="1:40" x14ac:dyDescent="0.25">
      <c r="A701" s="30" t="s">
        <v>3757</v>
      </c>
      <c r="B701" s="30" t="s">
        <v>3758</v>
      </c>
      <c r="C701" s="30" t="s">
        <v>657</v>
      </c>
      <c r="D701" s="30">
        <v>34.770000000000003</v>
      </c>
      <c r="E701" s="30" t="s">
        <v>1797</v>
      </c>
      <c r="F701" s="30">
        <v>3</v>
      </c>
      <c r="G701" s="30" t="s">
        <v>758</v>
      </c>
      <c r="H701" s="30">
        <v>4</v>
      </c>
      <c r="I701" s="30" t="s">
        <v>3759</v>
      </c>
      <c r="J701" s="31" t="s">
        <v>661</v>
      </c>
      <c r="K701" s="29" t="s">
        <v>7208</v>
      </c>
      <c r="L701" s="58">
        <f>Tabela33[[#This Row],[price]]*Tabela33[[#This Row],[sold]]</f>
        <v>139.08000000000001</v>
      </c>
      <c r="M701" s="59">
        <f>VLOOKUP(Tabela33[[#This Row],[brand]],Tabela5[#All],7,FALSE)</f>
        <v>112</v>
      </c>
      <c r="N701" s="59">
        <f>_xlfn.RANK.EQ(Tabela33[[#This Row],[sold]],$H$2:$H$1979)</f>
        <v>1795</v>
      </c>
      <c r="O701" s="59">
        <f>_xlfn.RANK.EQ(L701,Tabela33[income])</f>
        <v>1829</v>
      </c>
      <c r="AL701" s="18" t="s">
        <v>627</v>
      </c>
      <c r="AM701">
        <v>117</v>
      </c>
      <c r="AN701">
        <v>5263</v>
      </c>
    </row>
    <row r="702" spans="1:40" x14ac:dyDescent="0.25">
      <c r="A702" s="32" t="s">
        <v>6375</v>
      </c>
      <c r="B702" s="32" t="s">
        <v>6836</v>
      </c>
      <c r="C702" s="32" t="s">
        <v>6837</v>
      </c>
      <c r="D702" s="32">
        <v>110.19</v>
      </c>
      <c r="E702" s="32" t="s">
        <v>6838</v>
      </c>
      <c r="F702" s="32">
        <v>10</v>
      </c>
      <c r="G702" s="32" t="s">
        <v>208</v>
      </c>
      <c r="H702" s="32">
        <v>11</v>
      </c>
      <c r="I702" s="32" t="s">
        <v>6839</v>
      </c>
      <c r="J702" s="33" t="s">
        <v>6840</v>
      </c>
      <c r="K702" s="34" t="s">
        <v>7209</v>
      </c>
      <c r="L702" s="61">
        <f>Tabela33[[#This Row],[price]]*Tabela33[[#This Row],[sold]]</f>
        <v>1212.0899999999999</v>
      </c>
      <c r="M702" s="62">
        <f>VLOOKUP(Tabela33[[#This Row],[brand]],Tabela5[#All],7,FALSE)</f>
        <v>113</v>
      </c>
      <c r="N702" s="62">
        <f>_xlfn.RANK.EQ(Tabela33[[#This Row],[sold]],$H$2:$H$1979)</f>
        <v>1550</v>
      </c>
      <c r="O702" s="62">
        <f>_xlfn.RANK.EQ(L702,Tabela33[income])</f>
        <v>1170</v>
      </c>
      <c r="AL702" s="18" t="s">
        <v>1520</v>
      </c>
      <c r="AM702">
        <v>117</v>
      </c>
      <c r="AN702">
        <v>1692</v>
      </c>
    </row>
    <row r="703" spans="1:40" x14ac:dyDescent="0.25">
      <c r="A703" s="27" t="s">
        <v>3731</v>
      </c>
      <c r="B703" s="27" t="s">
        <v>3732</v>
      </c>
      <c r="C703" s="27" t="s">
        <v>12</v>
      </c>
      <c r="D703" s="27">
        <v>10.99</v>
      </c>
      <c r="E703" s="27" t="s">
        <v>522</v>
      </c>
      <c r="F703" s="27">
        <v>10</v>
      </c>
      <c r="G703" s="27" t="s">
        <v>1911</v>
      </c>
      <c r="H703" s="27">
        <v>104</v>
      </c>
      <c r="I703" s="27" t="s">
        <v>3733</v>
      </c>
      <c r="J703" s="28" t="s">
        <v>96</v>
      </c>
      <c r="K703" s="29" t="s">
        <v>7208</v>
      </c>
      <c r="L703" s="58">
        <f>Tabela33[[#This Row],[price]]*Tabela33[[#This Row],[sold]]</f>
        <v>1142.96</v>
      </c>
      <c r="M703" s="59">
        <f>VLOOKUP(Tabela33[[#This Row],[brand]],Tabela5[#All],7,FALSE)</f>
        <v>114</v>
      </c>
      <c r="N703" s="59">
        <f>_xlfn.RANK.EQ(Tabela33[[#This Row],[sold]],$H$2:$H$1979)</f>
        <v>775</v>
      </c>
      <c r="O703" s="59">
        <f>_xlfn.RANK.EQ(L703,Tabela33[income])</f>
        <v>1205</v>
      </c>
      <c r="AL703" s="18" t="s">
        <v>1015</v>
      </c>
      <c r="AM703">
        <v>117</v>
      </c>
      <c r="AN703">
        <v>620</v>
      </c>
    </row>
    <row r="704" spans="1:40" x14ac:dyDescent="0.25">
      <c r="A704" s="27" t="s">
        <v>1535</v>
      </c>
      <c r="B704" s="27" t="s">
        <v>1536</v>
      </c>
      <c r="C704" s="27" t="s">
        <v>12</v>
      </c>
      <c r="D704" s="27">
        <v>19.12</v>
      </c>
      <c r="E704" s="27" t="s">
        <v>1537</v>
      </c>
      <c r="F704" s="27">
        <v>3</v>
      </c>
      <c r="G704" s="27" t="s">
        <v>1538</v>
      </c>
      <c r="H704" s="27">
        <v>42</v>
      </c>
      <c r="I704" s="27" t="s">
        <v>1539</v>
      </c>
      <c r="J704" s="28" t="s">
        <v>1540</v>
      </c>
      <c r="K704" s="29" t="s">
        <v>7208</v>
      </c>
      <c r="L704" s="58">
        <f>Tabela33[[#This Row],[price]]*Tabela33[[#This Row],[sold]]</f>
        <v>803.04000000000008</v>
      </c>
      <c r="M704" s="59">
        <f>VLOOKUP(Tabela33[[#This Row],[brand]],Tabela5[#All],7,FALSE)</f>
        <v>115</v>
      </c>
      <c r="N704" s="59">
        <f>_xlfn.RANK.EQ(Tabela33[[#This Row],[sold]],$H$2:$H$1979)</f>
        <v>1046</v>
      </c>
      <c r="O704" s="59">
        <f>_xlfn.RANK.EQ(L704,Tabela33[income])</f>
        <v>1322</v>
      </c>
      <c r="AL704" s="18" t="s">
        <v>839</v>
      </c>
      <c r="AM704">
        <v>117</v>
      </c>
      <c r="AN704">
        <v>10259</v>
      </c>
    </row>
    <row r="705" spans="1:40" x14ac:dyDescent="0.25">
      <c r="A705" s="30" t="s">
        <v>389</v>
      </c>
      <c r="B705" s="30" t="s">
        <v>1308</v>
      </c>
      <c r="C705" s="30" t="s">
        <v>55</v>
      </c>
      <c r="D705" s="30">
        <v>12.95</v>
      </c>
      <c r="E705" s="30" t="s">
        <v>751</v>
      </c>
      <c r="F705" s="30">
        <v>5</v>
      </c>
      <c r="G705" s="30" t="s">
        <v>1309</v>
      </c>
      <c r="H705" s="30">
        <v>24</v>
      </c>
      <c r="I705" s="30" t="s">
        <v>1310</v>
      </c>
      <c r="J705" s="31" t="s">
        <v>986</v>
      </c>
      <c r="K705" s="29" t="s">
        <v>7208</v>
      </c>
      <c r="L705" s="58">
        <f>Tabela33[[#This Row],[price]]*Tabela33[[#This Row],[sold]]</f>
        <v>310.79999999999995</v>
      </c>
      <c r="M705" s="59">
        <f>VLOOKUP(Tabela33[[#This Row],[brand]],Tabela5[#All],7,FALSE)</f>
        <v>116</v>
      </c>
      <c r="N705" s="59">
        <f>_xlfn.RANK.EQ(Tabela33[[#This Row],[sold]],$H$2:$H$1979)</f>
        <v>1266</v>
      </c>
      <c r="O705" s="59">
        <f>_xlfn.RANK.EQ(L705,Tabela33[income])</f>
        <v>1654</v>
      </c>
      <c r="AL705" s="18" t="s">
        <v>3054</v>
      </c>
      <c r="AM705">
        <v>118</v>
      </c>
      <c r="AN705">
        <v>30</v>
      </c>
    </row>
    <row r="706" spans="1:40" x14ac:dyDescent="0.25">
      <c r="A706" s="30" t="s">
        <v>389</v>
      </c>
      <c r="B706" s="30" t="s">
        <v>2668</v>
      </c>
      <c r="C706" s="30" t="s">
        <v>12</v>
      </c>
      <c r="D706" s="30">
        <v>15.27</v>
      </c>
      <c r="E706" s="30" t="s">
        <v>2669</v>
      </c>
      <c r="F706" s="30">
        <v>28</v>
      </c>
      <c r="G706" s="30" t="s">
        <v>2670</v>
      </c>
      <c r="H706" s="30">
        <v>126</v>
      </c>
      <c r="I706" s="30" t="s">
        <v>2671</v>
      </c>
      <c r="J706" s="31" t="s">
        <v>230</v>
      </c>
      <c r="K706" s="29" t="s">
        <v>7208</v>
      </c>
      <c r="L706" s="58">
        <f>Tabela33[[#This Row],[price]]*Tabela33[[#This Row],[sold]]</f>
        <v>1924.02</v>
      </c>
      <c r="M706" s="59">
        <f>VLOOKUP(Tabela33[[#This Row],[brand]],Tabela5[#All],7,FALSE)</f>
        <v>116</v>
      </c>
      <c r="N706" s="59">
        <f>_xlfn.RANK.EQ(Tabela33[[#This Row],[sold]],$H$2:$H$1979)</f>
        <v>712</v>
      </c>
      <c r="O706" s="59">
        <f>_xlfn.RANK.EQ(L706,Tabela33[income])</f>
        <v>968</v>
      </c>
      <c r="AL706" s="18" t="s">
        <v>611</v>
      </c>
      <c r="AM706">
        <v>118</v>
      </c>
    </row>
    <row r="707" spans="1:40" x14ac:dyDescent="0.25">
      <c r="A707" s="30" t="s">
        <v>389</v>
      </c>
      <c r="B707" s="30" t="s">
        <v>1883</v>
      </c>
      <c r="C707" s="30" t="s">
        <v>55</v>
      </c>
      <c r="D707" s="30">
        <v>15.31</v>
      </c>
      <c r="E707" s="30" t="s">
        <v>1884</v>
      </c>
      <c r="F707" s="30">
        <v>331</v>
      </c>
      <c r="G707" s="30" t="s">
        <v>1885</v>
      </c>
      <c r="H707" s="30">
        <v>1927</v>
      </c>
      <c r="I707" s="30" t="s">
        <v>1886</v>
      </c>
      <c r="J707" s="31" t="s">
        <v>230</v>
      </c>
      <c r="K707" s="29" t="s">
        <v>7208</v>
      </c>
      <c r="L707" s="58">
        <f>Tabela33[[#This Row],[price]]*Tabela33[[#This Row],[sold]]</f>
        <v>29502.370000000003</v>
      </c>
      <c r="M707" s="59">
        <f>VLOOKUP(Tabela33[[#This Row],[brand]],Tabela5[#All],7,FALSE)</f>
        <v>116</v>
      </c>
      <c r="N707" s="59">
        <f>_xlfn.RANK.EQ(Tabela33[[#This Row],[sold]],$H$2:$H$1979)</f>
        <v>150</v>
      </c>
      <c r="O707" s="59">
        <f>_xlfn.RANK.EQ(L707,Tabela33[income])</f>
        <v>256</v>
      </c>
      <c r="AL707" s="18" t="s">
        <v>3309</v>
      </c>
      <c r="AM707">
        <v>118</v>
      </c>
    </row>
    <row r="708" spans="1:40" x14ac:dyDescent="0.25">
      <c r="A708" s="30" t="s">
        <v>389</v>
      </c>
      <c r="B708" s="30" t="s">
        <v>2553</v>
      </c>
      <c r="C708" s="30" t="s">
        <v>12</v>
      </c>
      <c r="D708" s="30">
        <v>16.3</v>
      </c>
      <c r="E708" s="30" t="s">
        <v>2554</v>
      </c>
      <c r="F708" s="30">
        <v>159</v>
      </c>
      <c r="G708" s="30" t="s">
        <v>2555</v>
      </c>
      <c r="H708" s="30">
        <v>1053</v>
      </c>
      <c r="I708" s="30" t="s">
        <v>2556</v>
      </c>
      <c r="J708" s="31" t="s">
        <v>230</v>
      </c>
      <c r="K708" s="29" t="s">
        <v>7208</v>
      </c>
      <c r="L708" s="58">
        <f>Tabela33[[#This Row],[price]]*Tabela33[[#This Row],[sold]]</f>
        <v>17163.900000000001</v>
      </c>
      <c r="M708" s="59">
        <f>VLOOKUP(Tabela33[[#This Row],[brand]],Tabela5[#All],7,FALSE)</f>
        <v>116</v>
      </c>
      <c r="N708" s="59">
        <f>_xlfn.RANK.EQ(Tabela33[[#This Row],[sold]],$H$2:$H$1979)</f>
        <v>226</v>
      </c>
      <c r="O708" s="59">
        <f>_xlfn.RANK.EQ(L708,Tabela33[income])</f>
        <v>346</v>
      </c>
      <c r="AL708" s="18" t="s">
        <v>6042</v>
      </c>
      <c r="AM708">
        <v>119</v>
      </c>
      <c r="AN708">
        <v>226</v>
      </c>
    </row>
    <row r="709" spans="1:40" x14ac:dyDescent="0.25">
      <c r="A709" s="27" t="s">
        <v>389</v>
      </c>
      <c r="B709" s="27" t="s">
        <v>2275</v>
      </c>
      <c r="C709" s="27" t="s">
        <v>363</v>
      </c>
      <c r="D709" s="27">
        <v>16.82</v>
      </c>
      <c r="E709" s="27" t="s">
        <v>2276</v>
      </c>
      <c r="F709" s="27">
        <v>38</v>
      </c>
      <c r="G709" s="27" t="s">
        <v>2277</v>
      </c>
      <c r="H709" s="27">
        <v>263</v>
      </c>
      <c r="I709" s="27" t="s">
        <v>2278</v>
      </c>
      <c r="J709" s="28" t="s">
        <v>230</v>
      </c>
      <c r="K709" s="29" t="s">
        <v>7208</v>
      </c>
      <c r="L709" s="58">
        <f>Tabela33[[#This Row],[price]]*Tabela33[[#This Row],[sold]]</f>
        <v>4423.66</v>
      </c>
      <c r="M709" s="59">
        <f>VLOOKUP(Tabela33[[#This Row],[brand]],Tabela5[#All],7,FALSE)</f>
        <v>116</v>
      </c>
      <c r="N709" s="59">
        <f>_xlfn.RANK.EQ(Tabela33[[#This Row],[sold]],$H$2:$H$1979)</f>
        <v>514</v>
      </c>
      <c r="O709" s="59">
        <f>_xlfn.RANK.EQ(L709,Tabela33[income])</f>
        <v>709</v>
      </c>
      <c r="AL709" s="18" t="s">
        <v>6740</v>
      </c>
      <c r="AM709">
        <v>120</v>
      </c>
      <c r="AN709">
        <v>2</v>
      </c>
    </row>
    <row r="710" spans="1:40" x14ac:dyDescent="0.25">
      <c r="A710" s="30" t="s">
        <v>389</v>
      </c>
      <c r="B710" s="30" t="s">
        <v>3580</v>
      </c>
      <c r="C710" s="30" t="s">
        <v>12</v>
      </c>
      <c r="D710" s="30">
        <v>16.82</v>
      </c>
      <c r="E710" s="30" t="s">
        <v>2276</v>
      </c>
      <c r="F710" s="30">
        <v>111</v>
      </c>
      <c r="G710" s="30" t="s">
        <v>3581</v>
      </c>
      <c r="H710" s="30">
        <v>662</v>
      </c>
      <c r="I710" s="30" t="s">
        <v>3582</v>
      </c>
      <c r="J710" s="31" t="s">
        <v>230</v>
      </c>
      <c r="K710" s="29" t="s">
        <v>7208</v>
      </c>
      <c r="L710" s="58">
        <f>Tabela33[[#This Row],[price]]*Tabela33[[#This Row],[sold]]</f>
        <v>11134.84</v>
      </c>
      <c r="M710" s="59">
        <f>VLOOKUP(Tabela33[[#This Row],[brand]],Tabela5[#All],7,FALSE)</f>
        <v>116</v>
      </c>
      <c r="N710" s="59">
        <f>_xlfn.RANK.EQ(Tabela33[[#This Row],[sold]],$H$2:$H$1979)</f>
        <v>292</v>
      </c>
      <c r="O710" s="59">
        <f>_xlfn.RANK.EQ(L710,Tabela33[income])</f>
        <v>453</v>
      </c>
      <c r="AL710" s="18" t="s">
        <v>6064</v>
      </c>
      <c r="AM710">
        <v>121</v>
      </c>
      <c r="AN710">
        <v>6</v>
      </c>
    </row>
    <row r="711" spans="1:40" x14ac:dyDescent="0.25">
      <c r="A711" s="27" t="s">
        <v>389</v>
      </c>
      <c r="B711" s="27" t="s">
        <v>390</v>
      </c>
      <c r="C711" s="27" t="s">
        <v>391</v>
      </c>
      <c r="D711" s="27">
        <v>19.45</v>
      </c>
      <c r="E711" s="27" t="s">
        <v>392</v>
      </c>
      <c r="F711" s="27">
        <v>50</v>
      </c>
      <c r="G711" s="27" t="s">
        <v>393</v>
      </c>
      <c r="H711" s="27">
        <v>2</v>
      </c>
      <c r="I711" s="27" t="s">
        <v>394</v>
      </c>
      <c r="J711" s="28" t="s">
        <v>395</v>
      </c>
      <c r="K711" s="29" t="s">
        <v>7208</v>
      </c>
      <c r="L711" s="58">
        <f>Tabela33[[#This Row],[price]]*Tabela33[[#This Row],[sold]]</f>
        <v>38.9</v>
      </c>
      <c r="M711" s="59">
        <f>VLOOKUP(Tabela33[[#This Row],[brand]],Tabela5[#All],7,FALSE)</f>
        <v>116</v>
      </c>
      <c r="N711" s="59">
        <f>_xlfn.RANK.EQ(Tabela33[[#This Row],[sold]],$H$2:$H$1979)</f>
        <v>1890</v>
      </c>
      <c r="O711" s="59">
        <f>_xlfn.RANK.EQ(L711,Tabela33[income])</f>
        <v>1957</v>
      </c>
      <c r="AL711" s="18" t="s">
        <v>5497</v>
      </c>
      <c r="AM711">
        <v>121</v>
      </c>
      <c r="AN711">
        <v>1333</v>
      </c>
    </row>
    <row r="712" spans="1:40" x14ac:dyDescent="0.25">
      <c r="A712" s="30" t="s">
        <v>389</v>
      </c>
      <c r="B712" s="30" t="s">
        <v>1576</v>
      </c>
      <c r="C712" s="30" t="s">
        <v>55</v>
      </c>
      <c r="D712" s="30">
        <v>20</v>
      </c>
      <c r="E712" s="30" t="s">
        <v>1577</v>
      </c>
      <c r="F712" s="30">
        <v>15</v>
      </c>
      <c r="G712" s="30" t="s">
        <v>1578</v>
      </c>
      <c r="H712" s="30">
        <v>25</v>
      </c>
      <c r="I712" s="30" t="s">
        <v>39</v>
      </c>
      <c r="J712" s="31" t="s">
        <v>1579</v>
      </c>
      <c r="K712" s="29" t="s">
        <v>7208</v>
      </c>
      <c r="L712" s="58">
        <f>Tabela33[[#This Row],[price]]*Tabela33[[#This Row],[sold]]</f>
        <v>500</v>
      </c>
      <c r="M712" s="59">
        <f>VLOOKUP(Tabela33[[#This Row],[brand]],Tabela5[#All],7,FALSE)</f>
        <v>116</v>
      </c>
      <c r="N712" s="59">
        <f>_xlfn.RANK.EQ(Tabela33[[#This Row],[sold]],$H$2:$H$1979)</f>
        <v>1248</v>
      </c>
      <c r="O712" s="59">
        <f>_xlfn.RANK.EQ(L712,Tabela33[income])</f>
        <v>1502</v>
      </c>
      <c r="AL712" s="18" t="s">
        <v>5257</v>
      </c>
      <c r="AM712">
        <v>121</v>
      </c>
      <c r="AN712">
        <v>7</v>
      </c>
    </row>
    <row r="713" spans="1:40" x14ac:dyDescent="0.25">
      <c r="A713" s="27" t="s">
        <v>389</v>
      </c>
      <c r="B713" s="27" t="s">
        <v>1879</v>
      </c>
      <c r="C713" s="27" t="s">
        <v>12</v>
      </c>
      <c r="D713" s="27">
        <v>23.42</v>
      </c>
      <c r="E713" s="27" t="s">
        <v>1880</v>
      </c>
      <c r="F713" s="27">
        <v>110</v>
      </c>
      <c r="G713" s="27" t="s">
        <v>1881</v>
      </c>
      <c r="H713" s="27">
        <v>536</v>
      </c>
      <c r="I713" s="27" t="s">
        <v>1882</v>
      </c>
      <c r="J713" s="28" t="s">
        <v>230</v>
      </c>
      <c r="K713" s="29" t="s">
        <v>7208</v>
      </c>
      <c r="L713" s="58">
        <f>Tabela33[[#This Row],[price]]*Tabela33[[#This Row],[sold]]</f>
        <v>12553.12</v>
      </c>
      <c r="M713" s="59">
        <f>VLOOKUP(Tabela33[[#This Row],[brand]],Tabela5[#All],7,FALSE)</f>
        <v>116</v>
      </c>
      <c r="N713" s="59">
        <f>_xlfn.RANK.EQ(Tabela33[[#This Row],[sold]],$H$2:$H$1979)</f>
        <v>344</v>
      </c>
      <c r="O713" s="59">
        <f>_xlfn.RANK.EQ(L713,Tabela33[income])</f>
        <v>424</v>
      </c>
      <c r="AL713" s="18" t="s">
        <v>7043</v>
      </c>
      <c r="AM713">
        <v>121</v>
      </c>
      <c r="AN713">
        <v>82</v>
      </c>
    </row>
    <row r="714" spans="1:40" x14ac:dyDescent="0.25">
      <c r="A714" s="27" t="s">
        <v>389</v>
      </c>
      <c r="B714" s="27" t="s">
        <v>2788</v>
      </c>
      <c r="C714" s="27" t="s">
        <v>55</v>
      </c>
      <c r="D714" s="27">
        <v>24.99</v>
      </c>
      <c r="E714" s="27" t="s">
        <v>2789</v>
      </c>
      <c r="F714" s="27">
        <v>10</v>
      </c>
      <c r="G714" s="27" t="s">
        <v>2790</v>
      </c>
      <c r="H714" s="27">
        <v>62</v>
      </c>
      <c r="I714" s="27" t="s">
        <v>2791</v>
      </c>
      <c r="J714" s="28" t="s">
        <v>70</v>
      </c>
      <c r="K714" s="29" t="s">
        <v>7208</v>
      </c>
      <c r="L714" s="58">
        <f>Tabela33[[#This Row],[price]]*Tabela33[[#This Row],[sold]]</f>
        <v>1549.3799999999999</v>
      </c>
      <c r="M714" s="59">
        <f>VLOOKUP(Tabela33[[#This Row],[brand]],Tabela5[#All],7,FALSE)</f>
        <v>116</v>
      </c>
      <c r="N714" s="59">
        <f>_xlfn.RANK.EQ(Tabela33[[#This Row],[sold]],$H$2:$H$1979)</f>
        <v>923</v>
      </c>
      <c r="O714" s="59">
        <f>_xlfn.RANK.EQ(L714,Tabela33[income])</f>
        <v>1066</v>
      </c>
      <c r="AL714" s="18" t="s">
        <v>6708</v>
      </c>
      <c r="AM714">
        <v>121</v>
      </c>
      <c r="AN714">
        <v>244</v>
      </c>
    </row>
    <row r="715" spans="1:40" x14ac:dyDescent="0.25">
      <c r="A715" s="27" t="s">
        <v>389</v>
      </c>
      <c r="B715" s="27" t="s">
        <v>1834</v>
      </c>
      <c r="C715" s="27" t="s">
        <v>55</v>
      </c>
      <c r="D715" s="27">
        <v>26.33</v>
      </c>
      <c r="E715" s="27" t="s">
        <v>1835</v>
      </c>
      <c r="F715" s="27">
        <v>10</v>
      </c>
      <c r="G715" s="27" t="s">
        <v>1836</v>
      </c>
      <c r="H715" s="27">
        <v>2250</v>
      </c>
      <c r="I715" s="27" t="s">
        <v>1837</v>
      </c>
      <c r="J715" s="28" t="s">
        <v>177</v>
      </c>
      <c r="K715" s="29" t="s">
        <v>7208</v>
      </c>
      <c r="L715" s="58">
        <f>Tabela33[[#This Row],[price]]*Tabela33[[#This Row],[sold]]</f>
        <v>59242.499999999993</v>
      </c>
      <c r="M715" s="59">
        <f>VLOOKUP(Tabela33[[#This Row],[brand]],Tabela5[#All],7,FALSE)</f>
        <v>116</v>
      </c>
      <c r="N715" s="59">
        <f>_xlfn.RANK.EQ(Tabela33[[#This Row],[sold]],$H$2:$H$1979)</f>
        <v>129</v>
      </c>
      <c r="O715" s="59">
        <f>_xlfn.RANK.EQ(L715,Tabela33[income])</f>
        <v>154</v>
      </c>
      <c r="AL715" s="18" t="s">
        <v>6516</v>
      </c>
      <c r="AM715">
        <v>122</v>
      </c>
      <c r="AN715">
        <v>169</v>
      </c>
    </row>
    <row r="716" spans="1:40" x14ac:dyDescent="0.25">
      <c r="A716" s="27" t="s">
        <v>389</v>
      </c>
      <c r="B716" s="27" t="s">
        <v>3233</v>
      </c>
      <c r="C716" s="27" t="s">
        <v>55</v>
      </c>
      <c r="D716" s="27">
        <v>36.94</v>
      </c>
      <c r="E716" s="27" t="s">
        <v>3234</v>
      </c>
      <c r="F716" s="27">
        <v>7</v>
      </c>
      <c r="G716" s="27" t="s">
        <v>3235</v>
      </c>
      <c r="H716" s="27">
        <v>233</v>
      </c>
      <c r="I716" s="27" t="s">
        <v>3236</v>
      </c>
      <c r="J716" s="28" t="s">
        <v>3237</v>
      </c>
      <c r="K716" s="29" t="s">
        <v>7208</v>
      </c>
      <c r="L716" s="58">
        <f>Tabela33[[#This Row],[price]]*Tabela33[[#This Row],[sold]]</f>
        <v>8607.0199999999986</v>
      </c>
      <c r="M716" s="59">
        <f>VLOOKUP(Tabela33[[#This Row],[brand]],Tabela5[#All],7,FALSE)</f>
        <v>116</v>
      </c>
      <c r="N716" s="59">
        <f>_xlfn.RANK.EQ(Tabela33[[#This Row],[sold]],$H$2:$H$1979)</f>
        <v>549</v>
      </c>
      <c r="O716" s="59">
        <f>_xlfn.RANK.EQ(L716,Tabela33[income])</f>
        <v>529</v>
      </c>
      <c r="AL716" s="18" t="s">
        <v>3685</v>
      </c>
      <c r="AM716">
        <v>123</v>
      </c>
      <c r="AN716">
        <v>10</v>
      </c>
    </row>
    <row r="717" spans="1:40" x14ac:dyDescent="0.25">
      <c r="A717" s="27" t="s">
        <v>626</v>
      </c>
      <c r="B717" s="27" t="s">
        <v>1511</v>
      </c>
      <c r="C717" s="27" t="s">
        <v>55</v>
      </c>
      <c r="D717" s="27">
        <v>15.8</v>
      </c>
      <c r="E717" s="27" t="s">
        <v>1512</v>
      </c>
      <c r="F717" s="27">
        <v>72</v>
      </c>
      <c r="G717" s="27" t="s">
        <v>1513</v>
      </c>
      <c r="H717" s="27">
        <v>2499</v>
      </c>
      <c r="I717" s="27" t="s">
        <v>1514</v>
      </c>
      <c r="J717" s="28" t="s">
        <v>230</v>
      </c>
      <c r="K717" s="29" t="s">
        <v>7208</v>
      </c>
      <c r="L717" s="58">
        <f>Tabela33[[#This Row],[price]]*Tabela33[[#This Row],[sold]]</f>
        <v>39484.200000000004</v>
      </c>
      <c r="M717" s="59">
        <f>VLOOKUP(Tabela33[[#This Row],[brand]],Tabela5[#All],7,FALSE)</f>
        <v>117</v>
      </c>
      <c r="N717" s="59">
        <f>_xlfn.RANK.EQ(Tabela33[[#This Row],[sold]],$H$2:$H$1979)</f>
        <v>118</v>
      </c>
      <c r="O717" s="59">
        <f>_xlfn.RANK.EQ(L717,Tabela33[income])</f>
        <v>210</v>
      </c>
      <c r="AL717" s="18" t="s">
        <v>2955</v>
      </c>
      <c r="AM717">
        <v>123</v>
      </c>
      <c r="AN717">
        <v>50</v>
      </c>
    </row>
    <row r="718" spans="1:40" x14ac:dyDescent="0.25">
      <c r="A718" s="27" t="s">
        <v>626</v>
      </c>
      <c r="B718" s="27" t="s">
        <v>640</v>
      </c>
      <c r="C718" s="27" t="s">
        <v>55</v>
      </c>
      <c r="D718" s="27">
        <v>16.440000000000001</v>
      </c>
      <c r="E718" s="27" t="s">
        <v>641</v>
      </c>
      <c r="F718" s="27">
        <v>64</v>
      </c>
      <c r="G718" s="27" t="s">
        <v>642</v>
      </c>
      <c r="H718" s="27">
        <v>315</v>
      </c>
      <c r="I718" s="27" t="s">
        <v>643</v>
      </c>
      <c r="J718" s="28" t="s">
        <v>230</v>
      </c>
      <c r="K718" s="29" t="s">
        <v>7208</v>
      </c>
      <c r="L718" s="58">
        <f>Tabela33[[#This Row],[price]]*Tabela33[[#This Row],[sold]]</f>
        <v>5178.6000000000004</v>
      </c>
      <c r="M718" s="59">
        <f>VLOOKUP(Tabela33[[#This Row],[brand]],Tabela5[#All],7,FALSE)</f>
        <v>117</v>
      </c>
      <c r="N718" s="59">
        <f>_xlfn.RANK.EQ(Tabela33[[#This Row],[sold]],$H$2:$H$1979)</f>
        <v>461</v>
      </c>
      <c r="O718" s="59">
        <f>_xlfn.RANK.EQ(L718,Tabela33[income])</f>
        <v>673</v>
      </c>
      <c r="AL718" s="18" t="s">
        <v>2968</v>
      </c>
      <c r="AM718">
        <v>123</v>
      </c>
      <c r="AN718">
        <v>8</v>
      </c>
    </row>
    <row r="719" spans="1:40" x14ac:dyDescent="0.25">
      <c r="A719" s="32" t="s">
        <v>626</v>
      </c>
      <c r="B719" s="32" t="s">
        <v>6939</v>
      </c>
      <c r="C719" s="32" t="s">
        <v>385</v>
      </c>
      <c r="D719" s="32">
        <v>17.170000000000002</v>
      </c>
      <c r="E719" s="32" t="s">
        <v>6940</v>
      </c>
      <c r="F719" s="32"/>
      <c r="G719" s="32" t="s">
        <v>1703</v>
      </c>
      <c r="H719" s="32">
        <v>4</v>
      </c>
      <c r="I719" s="32" t="s">
        <v>6941</v>
      </c>
      <c r="J719" s="33" t="s">
        <v>2624</v>
      </c>
      <c r="K719" s="34" t="s">
        <v>7209</v>
      </c>
      <c r="L719" s="61">
        <f>Tabela33[[#This Row],[price]]*Tabela33[[#This Row],[sold]]</f>
        <v>68.680000000000007</v>
      </c>
      <c r="M719" s="62">
        <f>VLOOKUP(Tabela33[[#This Row],[brand]],Tabela5[#All],7,FALSE)</f>
        <v>117</v>
      </c>
      <c r="N719" s="62">
        <f>_xlfn.RANK.EQ(Tabela33[[#This Row],[sold]],$H$2:$H$1979)</f>
        <v>1795</v>
      </c>
      <c r="O719" s="62">
        <f>_xlfn.RANK.EQ(L719,Tabela33[income])</f>
        <v>1923</v>
      </c>
      <c r="AL719" s="18" t="s">
        <v>3486</v>
      </c>
      <c r="AM719">
        <v>123</v>
      </c>
      <c r="AN719">
        <v>32</v>
      </c>
    </row>
    <row r="720" spans="1:40" x14ac:dyDescent="0.25">
      <c r="A720" s="27" t="s">
        <v>626</v>
      </c>
      <c r="B720" s="27" t="s">
        <v>1520</v>
      </c>
      <c r="C720" s="27" t="s">
        <v>12</v>
      </c>
      <c r="D720" s="27">
        <v>17.52</v>
      </c>
      <c r="E720" s="27" t="s">
        <v>1521</v>
      </c>
      <c r="F720" s="27">
        <v>10</v>
      </c>
      <c r="G720" s="27" t="s">
        <v>1522</v>
      </c>
      <c r="H720" s="27">
        <v>1692</v>
      </c>
      <c r="I720" s="27" t="s">
        <v>1523</v>
      </c>
      <c r="J720" s="28" t="s">
        <v>177</v>
      </c>
      <c r="K720" s="29" t="s">
        <v>7208</v>
      </c>
      <c r="L720" s="58">
        <f>Tabela33[[#This Row],[price]]*Tabela33[[#This Row],[sold]]</f>
        <v>29643.84</v>
      </c>
      <c r="M720" s="59">
        <f>VLOOKUP(Tabela33[[#This Row],[brand]],Tabela5[#All],7,FALSE)</f>
        <v>117</v>
      </c>
      <c r="N720" s="59">
        <f>_xlfn.RANK.EQ(Tabela33[[#This Row],[sold]],$H$2:$H$1979)</f>
        <v>164</v>
      </c>
      <c r="O720" s="59">
        <f>_xlfn.RANK.EQ(L720,Tabela33[income])</f>
        <v>255</v>
      </c>
      <c r="AL720" s="18" t="s">
        <v>1111</v>
      </c>
      <c r="AM720">
        <v>123</v>
      </c>
      <c r="AN720">
        <v>738</v>
      </c>
    </row>
    <row r="721" spans="1:40" x14ac:dyDescent="0.25">
      <c r="A721" s="30" t="s">
        <v>626</v>
      </c>
      <c r="B721" s="30" t="s">
        <v>627</v>
      </c>
      <c r="C721" s="30" t="s">
        <v>628</v>
      </c>
      <c r="D721" s="30">
        <v>17.89</v>
      </c>
      <c r="E721" s="30" t="s">
        <v>629</v>
      </c>
      <c r="F721" s="30">
        <v>71</v>
      </c>
      <c r="G721" s="30" t="s">
        <v>630</v>
      </c>
      <c r="H721" s="30">
        <v>5263</v>
      </c>
      <c r="I721" s="30" t="s">
        <v>631</v>
      </c>
      <c r="J721" s="31" t="s">
        <v>230</v>
      </c>
      <c r="K721" s="29" t="s">
        <v>7208</v>
      </c>
      <c r="L721" s="58">
        <f>Tabela33[[#This Row],[price]]*Tabela33[[#This Row],[sold]]</f>
        <v>94155.07</v>
      </c>
      <c r="M721" s="59">
        <f>VLOOKUP(Tabela33[[#This Row],[brand]],Tabela5[#All],7,FALSE)</f>
        <v>117</v>
      </c>
      <c r="N721" s="59">
        <f>_xlfn.RANK.EQ(Tabela33[[#This Row],[sold]],$H$2:$H$1979)</f>
        <v>47</v>
      </c>
      <c r="O721" s="59">
        <f>_xlfn.RANK.EQ(L721,Tabela33[income])</f>
        <v>104</v>
      </c>
      <c r="AL721" s="18" t="s">
        <v>1861</v>
      </c>
      <c r="AM721">
        <v>123</v>
      </c>
      <c r="AN721">
        <v>392</v>
      </c>
    </row>
    <row r="722" spans="1:40" x14ac:dyDescent="0.25">
      <c r="A722" s="27" t="s">
        <v>626</v>
      </c>
      <c r="B722" s="27" t="s">
        <v>2620</v>
      </c>
      <c r="C722" s="27" t="s">
        <v>2621</v>
      </c>
      <c r="D722" s="27">
        <v>18.87</v>
      </c>
      <c r="E722" s="27" t="s">
        <v>2622</v>
      </c>
      <c r="F722" s="27"/>
      <c r="G722" s="27" t="s">
        <v>2014</v>
      </c>
      <c r="H722" s="27">
        <v>1</v>
      </c>
      <c r="I722" s="27" t="s">
        <v>2623</v>
      </c>
      <c r="J722" s="28" t="s">
        <v>2624</v>
      </c>
      <c r="K722" s="29" t="s">
        <v>7208</v>
      </c>
      <c r="L722" s="58">
        <f>Tabela33[[#This Row],[price]]*Tabela33[[#This Row],[sold]]</f>
        <v>18.87</v>
      </c>
      <c r="M722" s="59">
        <f>VLOOKUP(Tabela33[[#This Row],[brand]],Tabela5[#All],7,FALSE)</f>
        <v>117</v>
      </c>
      <c r="N722" s="59">
        <f>_xlfn.RANK.EQ(Tabela33[[#This Row],[sold]],$H$2:$H$1979)</f>
        <v>1926</v>
      </c>
      <c r="O722" s="59">
        <f>_xlfn.RANK.EQ(L722,Tabela33[income])</f>
        <v>1972</v>
      </c>
      <c r="AL722" s="18" t="s">
        <v>7204</v>
      </c>
      <c r="AM722">
        <v>124</v>
      </c>
      <c r="AN722">
        <v>24</v>
      </c>
    </row>
    <row r="723" spans="1:40" x14ac:dyDescent="0.25">
      <c r="A723" s="27" t="s">
        <v>626</v>
      </c>
      <c r="B723" s="27" t="s">
        <v>839</v>
      </c>
      <c r="C723" s="27" t="s">
        <v>55</v>
      </c>
      <c r="D723" s="27">
        <v>19.68</v>
      </c>
      <c r="E723" s="27" t="s">
        <v>840</v>
      </c>
      <c r="F723" s="27">
        <v>10</v>
      </c>
      <c r="G723" s="27" t="s">
        <v>841</v>
      </c>
      <c r="H723" s="27">
        <v>10259</v>
      </c>
      <c r="I723" s="27" t="s">
        <v>842</v>
      </c>
      <c r="J723" s="28" t="s">
        <v>177</v>
      </c>
      <c r="K723" s="29" t="s">
        <v>7208</v>
      </c>
      <c r="L723" s="58">
        <f>Tabela33[[#This Row],[price]]*Tabela33[[#This Row],[sold]]</f>
        <v>201897.12</v>
      </c>
      <c r="M723" s="59">
        <f>VLOOKUP(Tabela33[[#This Row],[brand]],Tabela5[#All],7,FALSE)</f>
        <v>117</v>
      </c>
      <c r="N723" s="59">
        <f>_xlfn.RANK.EQ(Tabela33[[#This Row],[sold]],$H$2:$H$1979)</f>
        <v>17</v>
      </c>
      <c r="O723" s="59">
        <f>_xlfn.RANK.EQ(L723,Tabela33[income])</f>
        <v>39</v>
      </c>
      <c r="AL723" s="18" t="s">
        <v>1068</v>
      </c>
      <c r="AM723">
        <v>124</v>
      </c>
      <c r="AN723">
        <v>131</v>
      </c>
    </row>
    <row r="724" spans="1:40" x14ac:dyDescent="0.25">
      <c r="A724" s="30" t="s">
        <v>626</v>
      </c>
      <c r="B724" s="30" t="s">
        <v>1015</v>
      </c>
      <c r="C724" s="30" t="s">
        <v>55</v>
      </c>
      <c r="D724" s="30">
        <v>20.48</v>
      </c>
      <c r="E724" s="30" t="s">
        <v>1016</v>
      </c>
      <c r="F724" s="30">
        <v>48</v>
      </c>
      <c r="G724" s="30" t="s">
        <v>1017</v>
      </c>
      <c r="H724" s="30">
        <v>620</v>
      </c>
      <c r="I724" s="30" t="s">
        <v>1018</v>
      </c>
      <c r="J724" s="31" t="s">
        <v>230</v>
      </c>
      <c r="K724" s="29" t="s">
        <v>7208</v>
      </c>
      <c r="L724" s="58">
        <f>Tabela33[[#This Row],[price]]*Tabela33[[#This Row],[sold]]</f>
        <v>12697.6</v>
      </c>
      <c r="M724" s="59">
        <f>VLOOKUP(Tabela33[[#This Row],[brand]],Tabela5[#All],7,FALSE)</f>
        <v>117</v>
      </c>
      <c r="N724" s="59">
        <f>_xlfn.RANK.EQ(Tabela33[[#This Row],[sold]],$H$2:$H$1979)</f>
        <v>306</v>
      </c>
      <c r="O724" s="59">
        <f>_xlfn.RANK.EQ(L724,Tabela33[income])</f>
        <v>422</v>
      </c>
      <c r="AL724" s="18" t="s">
        <v>2345</v>
      </c>
      <c r="AM724">
        <v>125</v>
      </c>
      <c r="AN724">
        <v>458</v>
      </c>
    </row>
    <row r="725" spans="1:40" x14ac:dyDescent="0.25">
      <c r="A725" s="30" t="s">
        <v>610</v>
      </c>
      <c r="B725" s="30" t="s">
        <v>3054</v>
      </c>
      <c r="C725" s="30" t="s">
        <v>12</v>
      </c>
      <c r="D725" s="30">
        <v>13.44</v>
      </c>
      <c r="E725" s="30" t="s">
        <v>3055</v>
      </c>
      <c r="F725" s="30">
        <v>3</v>
      </c>
      <c r="G725" s="30" t="s">
        <v>1313</v>
      </c>
      <c r="H725" s="30">
        <v>30</v>
      </c>
      <c r="I725" s="30" t="s">
        <v>3056</v>
      </c>
      <c r="J725" s="31" t="s">
        <v>3057</v>
      </c>
      <c r="K725" s="29" t="s">
        <v>7208</v>
      </c>
      <c r="L725" s="58">
        <f>Tabela33[[#This Row],[price]]*Tabela33[[#This Row],[sold]]</f>
        <v>403.2</v>
      </c>
      <c r="M725" s="59">
        <f>VLOOKUP(Tabela33[[#This Row],[brand]],Tabela5[#All],7,FALSE)</f>
        <v>118</v>
      </c>
      <c r="N725" s="59">
        <f>_xlfn.RANK.EQ(Tabela33[[#This Row],[sold]],$H$2:$H$1979)</f>
        <v>1175</v>
      </c>
      <c r="O725" s="59">
        <f>_xlfn.RANK.EQ(L725,Tabela33[income])</f>
        <v>1576</v>
      </c>
      <c r="AL725" s="18" t="s">
        <v>724</v>
      </c>
      <c r="AM725">
        <v>125</v>
      </c>
      <c r="AN725">
        <v>299</v>
      </c>
    </row>
    <row r="726" spans="1:40" x14ac:dyDescent="0.25">
      <c r="A726" s="30" t="s">
        <v>610</v>
      </c>
      <c r="B726" s="30" t="s">
        <v>3309</v>
      </c>
      <c r="C726" s="30" t="s">
        <v>3310</v>
      </c>
      <c r="D726" s="30">
        <v>17</v>
      </c>
      <c r="E726" s="30" t="s">
        <v>1650</v>
      </c>
      <c r="F726" s="30"/>
      <c r="G726" s="30" t="s">
        <v>39</v>
      </c>
      <c r="H726" s="30"/>
      <c r="I726" s="30" t="s">
        <v>39</v>
      </c>
      <c r="J726" s="31" t="s">
        <v>96</v>
      </c>
      <c r="K726" s="29" t="s">
        <v>7208</v>
      </c>
      <c r="L726" s="58">
        <f>Tabela33[[#This Row],[price]]*Tabela33[[#This Row],[sold]]</f>
        <v>0</v>
      </c>
      <c r="M726" s="59">
        <f>VLOOKUP(Tabela33[[#This Row],[brand]],Tabela5[#All],7,FALSE)</f>
        <v>118</v>
      </c>
      <c r="N726" s="59" t="e">
        <f>_xlfn.RANK.EQ(Tabela33[[#This Row],[sold]],$H$2:$H$1979)</f>
        <v>#N/A</v>
      </c>
      <c r="O726" s="59">
        <f>_xlfn.RANK.EQ(L726,Tabela33[income])</f>
        <v>1979</v>
      </c>
      <c r="AL726" s="18" t="s">
        <v>2397</v>
      </c>
      <c r="AM726">
        <v>125</v>
      </c>
      <c r="AN726">
        <v>7</v>
      </c>
    </row>
    <row r="727" spans="1:40" x14ac:dyDescent="0.25">
      <c r="A727" s="30" t="s">
        <v>610</v>
      </c>
      <c r="B727" s="30" t="s">
        <v>611</v>
      </c>
      <c r="C727" s="30" t="s">
        <v>12</v>
      </c>
      <c r="D727" s="30">
        <v>33</v>
      </c>
      <c r="E727" s="30" t="s">
        <v>612</v>
      </c>
      <c r="F727" s="30"/>
      <c r="G727" s="30" t="s">
        <v>39</v>
      </c>
      <c r="H727" s="30"/>
      <c r="I727" s="30" t="s">
        <v>39</v>
      </c>
      <c r="J727" s="31" t="s">
        <v>613</v>
      </c>
      <c r="K727" s="29" t="s">
        <v>7208</v>
      </c>
      <c r="L727" s="58">
        <f>Tabela33[[#This Row],[price]]*Tabela33[[#This Row],[sold]]</f>
        <v>0</v>
      </c>
      <c r="M727" s="59">
        <f>VLOOKUP(Tabela33[[#This Row],[brand]],Tabela5[#All],7,FALSE)</f>
        <v>118</v>
      </c>
      <c r="N727" s="59" t="e">
        <f>_xlfn.RANK.EQ(Tabela33[[#This Row],[sold]],$H$2:$H$1979)</f>
        <v>#N/A</v>
      </c>
      <c r="O727" s="59">
        <f>_xlfn.RANK.EQ(L727,Tabela33[income])</f>
        <v>1979</v>
      </c>
      <c r="AL727" s="18" t="s">
        <v>439</v>
      </c>
      <c r="AM727">
        <v>125</v>
      </c>
      <c r="AN727">
        <v>17</v>
      </c>
    </row>
    <row r="728" spans="1:40" x14ac:dyDescent="0.25">
      <c r="A728" s="35" t="s">
        <v>6041</v>
      </c>
      <c r="B728" s="35" t="s">
        <v>6042</v>
      </c>
      <c r="C728" s="35" t="s">
        <v>363</v>
      </c>
      <c r="D728" s="35">
        <v>31.89</v>
      </c>
      <c r="E728" s="35" t="s">
        <v>6043</v>
      </c>
      <c r="F728" s="35">
        <v>15</v>
      </c>
      <c r="G728" s="35" t="s">
        <v>6044</v>
      </c>
      <c r="H728" s="35">
        <v>226</v>
      </c>
      <c r="I728" s="35" t="s">
        <v>6045</v>
      </c>
      <c r="J728" s="36" t="s">
        <v>230</v>
      </c>
      <c r="K728" s="34" t="s">
        <v>7209</v>
      </c>
      <c r="L728" s="61">
        <f>Tabela33[[#This Row],[price]]*Tabela33[[#This Row],[sold]]</f>
        <v>7207.14</v>
      </c>
      <c r="M728" s="62">
        <f>VLOOKUP(Tabela33[[#This Row],[brand]],Tabela5[#All],7,FALSE)</f>
        <v>119</v>
      </c>
      <c r="N728" s="62">
        <f>_xlfn.RANK.EQ(Tabela33[[#This Row],[sold]],$H$2:$H$1979)</f>
        <v>559</v>
      </c>
      <c r="O728" s="62">
        <f>_xlfn.RANK.EQ(L728,Tabela33[income])</f>
        <v>581</v>
      </c>
      <c r="AL728" s="18" t="s">
        <v>1414</v>
      </c>
      <c r="AM728">
        <v>125</v>
      </c>
      <c r="AN728">
        <v>123</v>
      </c>
    </row>
    <row r="729" spans="1:40" x14ac:dyDescent="0.25">
      <c r="A729" s="35" t="s">
        <v>6739</v>
      </c>
      <c r="B729" s="35" t="s">
        <v>6740</v>
      </c>
      <c r="C729" s="35" t="s">
        <v>12</v>
      </c>
      <c r="D729" s="35">
        <v>29.95</v>
      </c>
      <c r="E729" s="35" t="s">
        <v>1321</v>
      </c>
      <c r="F729" s="35">
        <v>4</v>
      </c>
      <c r="G729" s="35" t="s">
        <v>6047</v>
      </c>
      <c r="H729" s="35">
        <v>2</v>
      </c>
      <c r="I729" s="35" t="s">
        <v>39</v>
      </c>
      <c r="J729" s="36" t="s">
        <v>230</v>
      </c>
      <c r="K729" s="34" t="s">
        <v>7209</v>
      </c>
      <c r="L729" s="61">
        <f>Tabela33[[#This Row],[price]]*Tabela33[[#This Row],[sold]]</f>
        <v>59.9</v>
      </c>
      <c r="M729" s="62">
        <f>VLOOKUP(Tabela33[[#This Row],[brand]],Tabela5[#All],7,FALSE)</f>
        <v>120</v>
      </c>
      <c r="N729" s="62">
        <f>_xlfn.RANK.EQ(Tabela33[[#This Row],[sold]],$H$2:$H$1979)</f>
        <v>1890</v>
      </c>
      <c r="O729" s="62">
        <f>_xlfn.RANK.EQ(L729,Tabela33[income])</f>
        <v>1931</v>
      </c>
      <c r="AL729" s="18" t="s">
        <v>2947</v>
      </c>
      <c r="AM729">
        <v>125</v>
      </c>
      <c r="AN729">
        <v>27</v>
      </c>
    </row>
    <row r="730" spans="1:40" x14ac:dyDescent="0.25">
      <c r="A730" s="32" t="s">
        <v>5256</v>
      </c>
      <c r="B730" s="32" t="s">
        <v>6064</v>
      </c>
      <c r="C730" s="32" t="s">
        <v>12</v>
      </c>
      <c r="D730" s="32">
        <v>69.989999999999995</v>
      </c>
      <c r="E730" s="32" t="s">
        <v>1694</v>
      </c>
      <c r="F730" s="32">
        <v>2</v>
      </c>
      <c r="G730" s="32" t="s">
        <v>4639</v>
      </c>
      <c r="H730" s="32">
        <v>6</v>
      </c>
      <c r="I730" s="32" t="s">
        <v>4944</v>
      </c>
      <c r="J730" s="33" t="s">
        <v>6065</v>
      </c>
      <c r="K730" s="34" t="s">
        <v>7209</v>
      </c>
      <c r="L730" s="61">
        <f>Tabela33[[#This Row],[price]]*Tabela33[[#This Row],[sold]]</f>
        <v>419.93999999999994</v>
      </c>
      <c r="M730" s="62">
        <f>VLOOKUP(Tabela33[[#This Row],[brand]],Tabela5[#All],7,FALSE)</f>
        <v>121</v>
      </c>
      <c r="N730" s="62">
        <f>_xlfn.RANK.EQ(Tabela33[[#This Row],[sold]],$H$2:$H$1979)</f>
        <v>1713</v>
      </c>
      <c r="O730" s="62">
        <f>_xlfn.RANK.EQ(L730,Tabela33[income])</f>
        <v>1560</v>
      </c>
      <c r="AL730" s="18" t="s">
        <v>3661</v>
      </c>
      <c r="AM730">
        <v>125</v>
      </c>
      <c r="AN730">
        <v>26</v>
      </c>
    </row>
    <row r="731" spans="1:40" x14ac:dyDescent="0.25">
      <c r="A731" s="32" t="s">
        <v>5256</v>
      </c>
      <c r="B731" s="32" t="s">
        <v>6708</v>
      </c>
      <c r="C731" s="32" t="s">
        <v>55</v>
      </c>
      <c r="D731" s="32">
        <v>71.900000000000006</v>
      </c>
      <c r="E731" s="32" t="s">
        <v>6709</v>
      </c>
      <c r="F731" s="32">
        <v>10</v>
      </c>
      <c r="G731" s="32" t="s">
        <v>6710</v>
      </c>
      <c r="H731" s="32">
        <v>244</v>
      </c>
      <c r="I731" s="32" t="s">
        <v>6711</v>
      </c>
      <c r="J731" s="33" t="s">
        <v>524</v>
      </c>
      <c r="K731" s="34" t="s">
        <v>7209</v>
      </c>
      <c r="L731" s="61">
        <f>Tabela33[[#This Row],[price]]*Tabela33[[#This Row],[sold]]</f>
        <v>17543.600000000002</v>
      </c>
      <c r="M731" s="62">
        <f>VLOOKUP(Tabela33[[#This Row],[brand]],Tabela5[#All],7,FALSE)</f>
        <v>121</v>
      </c>
      <c r="N731" s="62">
        <f>_xlfn.RANK.EQ(Tabela33[[#This Row],[sold]],$H$2:$H$1979)</f>
        <v>534</v>
      </c>
      <c r="O731" s="62">
        <f>_xlfn.RANK.EQ(L731,Tabela33[income])</f>
        <v>341</v>
      </c>
      <c r="AL731" s="18" t="s">
        <v>3385</v>
      </c>
      <c r="AM731">
        <v>125</v>
      </c>
      <c r="AN731">
        <v>868</v>
      </c>
    </row>
    <row r="732" spans="1:40" x14ac:dyDescent="0.25">
      <c r="A732" s="32" t="s">
        <v>5256</v>
      </c>
      <c r="B732" s="32" t="s">
        <v>5497</v>
      </c>
      <c r="C732" s="32" t="s">
        <v>55</v>
      </c>
      <c r="D732" s="32">
        <v>71.98</v>
      </c>
      <c r="E732" s="32" t="s">
        <v>5201</v>
      </c>
      <c r="F732" s="32"/>
      <c r="G732" s="32" t="s">
        <v>5498</v>
      </c>
      <c r="H732" s="32">
        <v>1333</v>
      </c>
      <c r="I732" s="32" t="s">
        <v>5499</v>
      </c>
      <c r="J732" s="33" t="s">
        <v>177</v>
      </c>
      <c r="K732" s="34" t="s">
        <v>7209</v>
      </c>
      <c r="L732" s="61">
        <f>Tabela33[[#This Row],[price]]*Tabela33[[#This Row],[sold]]</f>
        <v>95949.340000000011</v>
      </c>
      <c r="M732" s="62">
        <f>VLOOKUP(Tabela33[[#This Row],[brand]],Tabela5[#All],7,FALSE)</f>
        <v>121</v>
      </c>
      <c r="N732" s="62">
        <f>_xlfn.RANK.EQ(Tabela33[[#This Row],[sold]],$H$2:$H$1979)</f>
        <v>204</v>
      </c>
      <c r="O732" s="62">
        <f>_xlfn.RANK.EQ(L732,Tabela33[income])</f>
        <v>101</v>
      </c>
      <c r="AL732" s="18" t="s">
        <v>1924</v>
      </c>
      <c r="AM732">
        <v>125</v>
      </c>
      <c r="AN732">
        <v>413</v>
      </c>
    </row>
    <row r="733" spans="1:40" x14ac:dyDescent="0.25">
      <c r="A733" s="32" t="s">
        <v>5256</v>
      </c>
      <c r="B733" s="32" t="s">
        <v>7043</v>
      </c>
      <c r="C733" s="32" t="s">
        <v>510</v>
      </c>
      <c r="D733" s="32">
        <v>74.989999999999995</v>
      </c>
      <c r="E733" s="32" t="s">
        <v>3515</v>
      </c>
      <c r="F733" s="32">
        <v>10</v>
      </c>
      <c r="G733" s="32" t="s">
        <v>7044</v>
      </c>
      <c r="H733" s="32">
        <v>82</v>
      </c>
      <c r="I733" s="32" t="s">
        <v>7045</v>
      </c>
      <c r="J733" s="33" t="s">
        <v>524</v>
      </c>
      <c r="K733" s="34" t="s">
        <v>7209</v>
      </c>
      <c r="L733" s="61">
        <f>Tabela33[[#This Row],[price]]*Tabela33[[#This Row],[sold]]</f>
        <v>6149.1799999999994</v>
      </c>
      <c r="M733" s="62">
        <f>VLOOKUP(Tabela33[[#This Row],[brand]],Tabela5[#All],7,FALSE)</f>
        <v>121</v>
      </c>
      <c r="N733" s="62">
        <f>_xlfn.RANK.EQ(Tabela33[[#This Row],[sold]],$H$2:$H$1979)</f>
        <v>833</v>
      </c>
      <c r="O733" s="62">
        <f>_xlfn.RANK.EQ(L733,Tabela33[income])</f>
        <v>628</v>
      </c>
      <c r="AL733" s="18" t="s">
        <v>6095</v>
      </c>
      <c r="AM733">
        <v>125</v>
      </c>
      <c r="AN733">
        <v>10</v>
      </c>
    </row>
    <row r="734" spans="1:40" x14ac:dyDescent="0.25">
      <c r="A734" s="32" t="s">
        <v>5256</v>
      </c>
      <c r="B734" s="32" t="s">
        <v>5257</v>
      </c>
      <c r="C734" s="32" t="s">
        <v>12</v>
      </c>
      <c r="D734" s="32">
        <v>84.99</v>
      </c>
      <c r="E734" s="32" t="s">
        <v>154</v>
      </c>
      <c r="F734" s="32">
        <v>3</v>
      </c>
      <c r="G734" s="32" t="s">
        <v>692</v>
      </c>
      <c r="H734" s="32">
        <v>7</v>
      </c>
      <c r="I734" s="32" t="s">
        <v>5258</v>
      </c>
      <c r="J734" s="33" t="s">
        <v>1899</v>
      </c>
      <c r="K734" s="34" t="s">
        <v>7209</v>
      </c>
      <c r="L734" s="61">
        <f>Tabela33[[#This Row],[price]]*Tabela33[[#This Row],[sold]]</f>
        <v>594.92999999999995</v>
      </c>
      <c r="M734" s="62">
        <f>VLOOKUP(Tabela33[[#This Row],[brand]],Tabela5[#All],7,FALSE)</f>
        <v>121</v>
      </c>
      <c r="N734" s="62">
        <f>_xlfn.RANK.EQ(Tabela33[[#This Row],[sold]],$H$2:$H$1979)</f>
        <v>1677</v>
      </c>
      <c r="O734" s="62">
        <f>_xlfn.RANK.EQ(L734,Tabela33[income])</f>
        <v>1437</v>
      </c>
      <c r="AL734" s="18" t="s">
        <v>785</v>
      </c>
      <c r="AM734">
        <v>125</v>
      </c>
      <c r="AN734">
        <v>5901</v>
      </c>
    </row>
    <row r="735" spans="1:40" x14ac:dyDescent="0.25">
      <c r="A735" s="32" t="s">
        <v>6515</v>
      </c>
      <c r="B735" s="32" t="s">
        <v>6516</v>
      </c>
      <c r="C735" s="32" t="s">
        <v>104</v>
      </c>
      <c r="D735" s="32">
        <v>36.67</v>
      </c>
      <c r="E735" s="32" t="s">
        <v>6517</v>
      </c>
      <c r="F735" s="32">
        <v>10</v>
      </c>
      <c r="G735" s="32" t="s">
        <v>6518</v>
      </c>
      <c r="H735" s="32">
        <v>169</v>
      </c>
      <c r="I735" s="32" t="s">
        <v>6519</v>
      </c>
      <c r="J735" s="33" t="s">
        <v>96</v>
      </c>
      <c r="K735" s="34" t="s">
        <v>7209</v>
      </c>
      <c r="L735" s="61">
        <f>Tabela33[[#This Row],[price]]*Tabela33[[#This Row],[sold]]</f>
        <v>6197.2300000000005</v>
      </c>
      <c r="M735" s="62">
        <f>VLOOKUP(Tabela33[[#This Row],[brand]],Tabela5[#All],7,FALSE)</f>
        <v>122</v>
      </c>
      <c r="N735" s="62">
        <f>_xlfn.RANK.EQ(Tabela33[[#This Row],[sold]],$H$2:$H$1979)</f>
        <v>626</v>
      </c>
      <c r="O735" s="62">
        <f>_xlfn.RANK.EQ(L735,Tabela33[income])</f>
        <v>627</v>
      </c>
      <c r="AL735" s="18" t="s">
        <v>2074</v>
      </c>
      <c r="AM735">
        <v>125</v>
      </c>
      <c r="AN735">
        <v>10</v>
      </c>
    </row>
    <row r="736" spans="1:40" x14ac:dyDescent="0.25">
      <c r="A736" s="27" t="s">
        <v>2954</v>
      </c>
      <c r="B736" s="27" t="s">
        <v>2955</v>
      </c>
      <c r="C736" s="27" t="s">
        <v>55</v>
      </c>
      <c r="D736" s="27">
        <v>10</v>
      </c>
      <c r="E736" s="27" t="s">
        <v>2956</v>
      </c>
      <c r="F736" s="27">
        <v>10</v>
      </c>
      <c r="G736" s="27" t="s">
        <v>2957</v>
      </c>
      <c r="H736" s="27">
        <v>50</v>
      </c>
      <c r="I736" s="27" t="s">
        <v>39</v>
      </c>
      <c r="J736" s="28" t="s">
        <v>122</v>
      </c>
      <c r="K736" s="29" t="s">
        <v>7208</v>
      </c>
      <c r="L736" s="58">
        <f>Tabela33[[#This Row],[price]]*Tabela33[[#This Row],[sold]]</f>
        <v>500</v>
      </c>
      <c r="M736" s="59">
        <f>VLOOKUP(Tabela33[[#This Row],[brand]],Tabela5[#All],7,FALSE)</f>
        <v>123</v>
      </c>
      <c r="N736" s="59">
        <f>_xlfn.RANK.EQ(Tabela33[[#This Row],[sold]],$H$2:$H$1979)</f>
        <v>988</v>
      </c>
      <c r="O736" s="59">
        <f>_xlfn.RANK.EQ(L736,Tabela33[income])</f>
        <v>1502</v>
      </c>
      <c r="AL736" s="18" t="s">
        <v>3840</v>
      </c>
      <c r="AM736">
        <v>125</v>
      </c>
      <c r="AN736">
        <v>15</v>
      </c>
    </row>
    <row r="737" spans="1:40" x14ac:dyDescent="0.25">
      <c r="A737" s="30" t="s">
        <v>1110</v>
      </c>
      <c r="B737" s="30" t="s">
        <v>1861</v>
      </c>
      <c r="C737" s="30" t="s">
        <v>55</v>
      </c>
      <c r="D737" s="30">
        <v>29.26</v>
      </c>
      <c r="E737" s="30" t="s">
        <v>1862</v>
      </c>
      <c r="F737" s="30">
        <v>23</v>
      </c>
      <c r="G737" s="30" t="s">
        <v>1863</v>
      </c>
      <c r="H737" s="30">
        <v>392</v>
      </c>
      <c r="I737" s="30" t="s">
        <v>1864</v>
      </c>
      <c r="J737" s="31" t="s">
        <v>230</v>
      </c>
      <c r="K737" s="29" t="s">
        <v>7208</v>
      </c>
      <c r="L737" s="58">
        <f>Tabela33[[#This Row],[price]]*Tabela33[[#This Row],[sold]]</f>
        <v>11469.92</v>
      </c>
      <c r="M737" s="59">
        <f>VLOOKUP(Tabela33[[#This Row],[brand]],Tabela5[#All],7,FALSE)</f>
        <v>123</v>
      </c>
      <c r="N737" s="59">
        <f>_xlfn.RANK.EQ(Tabela33[[#This Row],[sold]],$H$2:$H$1979)</f>
        <v>418</v>
      </c>
      <c r="O737" s="59">
        <f>_xlfn.RANK.EQ(L737,Tabela33[income])</f>
        <v>448</v>
      </c>
      <c r="AL737" s="18" t="s">
        <v>720</v>
      </c>
      <c r="AM737">
        <v>126</v>
      </c>
      <c r="AN737">
        <v>5662</v>
      </c>
    </row>
    <row r="738" spans="1:40" x14ac:dyDescent="0.25">
      <c r="A738" s="27" t="s">
        <v>1110</v>
      </c>
      <c r="B738" s="27" t="s">
        <v>1111</v>
      </c>
      <c r="C738" s="27" t="s">
        <v>12</v>
      </c>
      <c r="D738" s="27">
        <v>30.45</v>
      </c>
      <c r="E738" s="27" t="s">
        <v>1112</v>
      </c>
      <c r="F738" s="27">
        <v>8</v>
      </c>
      <c r="G738" s="27" t="s">
        <v>1113</v>
      </c>
      <c r="H738" s="27">
        <v>738</v>
      </c>
      <c r="I738" s="27" t="s">
        <v>1114</v>
      </c>
      <c r="J738" s="28" t="s">
        <v>230</v>
      </c>
      <c r="K738" s="29" t="s">
        <v>7208</v>
      </c>
      <c r="L738" s="58">
        <f>Tabela33[[#This Row],[price]]*Tabela33[[#This Row],[sold]]</f>
        <v>22472.1</v>
      </c>
      <c r="M738" s="59">
        <f>VLOOKUP(Tabela33[[#This Row],[brand]],Tabela5[#All],7,FALSE)</f>
        <v>123</v>
      </c>
      <c r="N738" s="59">
        <f>_xlfn.RANK.EQ(Tabela33[[#This Row],[sold]],$H$2:$H$1979)</f>
        <v>279</v>
      </c>
      <c r="O738" s="59">
        <f>_xlfn.RANK.EQ(L738,Tabela33[income])</f>
        <v>298</v>
      </c>
      <c r="AL738" s="18" t="s">
        <v>168</v>
      </c>
      <c r="AM738">
        <v>127</v>
      </c>
      <c r="AN738">
        <v>29</v>
      </c>
    </row>
    <row r="739" spans="1:40" x14ac:dyDescent="0.25">
      <c r="A739" s="30" t="s">
        <v>2954</v>
      </c>
      <c r="B739" s="30" t="s">
        <v>3486</v>
      </c>
      <c r="C739" s="30" t="s">
        <v>3487</v>
      </c>
      <c r="D739" s="30">
        <v>38.01</v>
      </c>
      <c r="E739" s="30" t="s">
        <v>3488</v>
      </c>
      <c r="F739" s="30">
        <v>10</v>
      </c>
      <c r="G739" s="30" t="s">
        <v>1495</v>
      </c>
      <c r="H739" s="30">
        <v>32</v>
      </c>
      <c r="I739" s="30" t="s">
        <v>3489</v>
      </c>
      <c r="J739" s="31" t="s">
        <v>2785</v>
      </c>
      <c r="K739" s="29" t="s">
        <v>7208</v>
      </c>
      <c r="L739" s="58">
        <f>Tabela33[[#This Row],[price]]*Tabela33[[#This Row],[sold]]</f>
        <v>1216.32</v>
      </c>
      <c r="M739" s="59">
        <f>VLOOKUP(Tabela33[[#This Row],[brand]],Tabela5[#All],7,FALSE)</f>
        <v>123</v>
      </c>
      <c r="N739" s="59">
        <f>_xlfn.RANK.EQ(Tabela33[[#This Row],[sold]],$H$2:$H$1979)</f>
        <v>1154</v>
      </c>
      <c r="O739" s="59">
        <f>_xlfn.RANK.EQ(L739,Tabela33[income])</f>
        <v>1167</v>
      </c>
      <c r="AL739" s="18" t="s">
        <v>7073</v>
      </c>
      <c r="AM739">
        <v>128</v>
      </c>
      <c r="AN739">
        <v>14</v>
      </c>
    </row>
    <row r="740" spans="1:40" x14ac:dyDescent="0.25">
      <c r="A740" s="27" t="s">
        <v>2954</v>
      </c>
      <c r="B740" s="27" t="s">
        <v>2968</v>
      </c>
      <c r="C740" s="27" t="s">
        <v>55</v>
      </c>
      <c r="D740" s="27">
        <v>42.9</v>
      </c>
      <c r="E740" s="27" t="s">
        <v>2969</v>
      </c>
      <c r="F740" s="27">
        <v>3</v>
      </c>
      <c r="G740" s="27" t="s">
        <v>2970</v>
      </c>
      <c r="H740" s="27">
        <v>8</v>
      </c>
      <c r="I740" s="27" t="s">
        <v>2971</v>
      </c>
      <c r="J740" s="28" t="s">
        <v>422</v>
      </c>
      <c r="K740" s="29" t="s">
        <v>7208</v>
      </c>
      <c r="L740" s="58">
        <f>Tabela33[[#This Row],[price]]*Tabela33[[#This Row],[sold]]</f>
        <v>343.2</v>
      </c>
      <c r="M740" s="59">
        <f>VLOOKUP(Tabela33[[#This Row],[brand]],Tabela5[#All],7,FALSE)</f>
        <v>123</v>
      </c>
      <c r="N740" s="59">
        <f>_xlfn.RANK.EQ(Tabela33[[#This Row],[sold]],$H$2:$H$1979)</f>
        <v>1635</v>
      </c>
      <c r="O740" s="59">
        <f>_xlfn.RANK.EQ(L740,Tabela33[income])</f>
        <v>1617</v>
      </c>
      <c r="AL740" s="18" t="s">
        <v>6346</v>
      </c>
      <c r="AM740">
        <v>129</v>
      </c>
      <c r="AN740">
        <v>119</v>
      </c>
    </row>
    <row r="741" spans="1:40" x14ac:dyDescent="0.25">
      <c r="A741" s="30" t="s">
        <v>1110</v>
      </c>
      <c r="B741" s="30" t="s">
        <v>3685</v>
      </c>
      <c r="C741" s="30" t="s">
        <v>510</v>
      </c>
      <c r="D741" s="30">
        <v>54.9</v>
      </c>
      <c r="E741" s="30" t="s">
        <v>998</v>
      </c>
      <c r="F741" s="30"/>
      <c r="G741" s="30" t="s">
        <v>2507</v>
      </c>
      <c r="H741" s="30">
        <v>10</v>
      </c>
      <c r="I741" s="30" t="s">
        <v>3686</v>
      </c>
      <c r="J741" s="31" t="s">
        <v>661</v>
      </c>
      <c r="K741" s="29" t="s">
        <v>7208</v>
      </c>
      <c r="L741" s="58">
        <f>Tabela33[[#This Row],[price]]*Tabela33[[#This Row],[sold]]</f>
        <v>549</v>
      </c>
      <c r="M741" s="59">
        <f>VLOOKUP(Tabela33[[#This Row],[brand]],Tabela5[#All],7,FALSE)</f>
        <v>123</v>
      </c>
      <c r="N741" s="59">
        <f>_xlfn.RANK.EQ(Tabela33[[#This Row],[sold]],$H$2:$H$1979)</f>
        <v>1577</v>
      </c>
      <c r="O741" s="59">
        <f>_xlfn.RANK.EQ(L741,Tabela33[income])</f>
        <v>1472</v>
      </c>
      <c r="AL741" s="18" t="s">
        <v>3706</v>
      </c>
      <c r="AM741">
        <v>130</v>
      </c>
      <c r="AN741">
        <v>14</v>
      </c>
    </row>
    <row r="742" spans="1:40" x14ac:dyDescent="0.25">
      <c r="A742" s="35" t="s">
        <v>1067</v>
      </c>
      <c r="B742" s="35" t="s">
        <v>7204</v>
      </c>
      <c r="C742" s="35" t="s">
        <v>7205</v>
      </c>
      <c r="D742" s="35">
        <v>17.489999999999998</v>
      </c>
      <c r="E742" s="35" t="s">
        <v>1532</v>
      </c>
      <c r="F742" s="35">
        <v>10</v>
      </c>
      <c r="G742" s="35" t="s">
        <v>2362</v>
      </c>
      <c r="H742" s="35">
        <v>24</v>
      </c>
      <c r="I742" s="35" t="s">
        <v>7206</v>
      </c>
      <c r="J742" s="36" t="s">
        <v>335</v>
      </c>
      <c r="K742" s="34" t="s">
        <v>7209</v>
      </c>
      <c r="L742" s="61">
        <f>Tabela33[[#This Row],[price]]*Tabela33[[#This Row],[sold]]</f>
        <v>419.76</v>
      </c>
      <c r="M742" s="62">
        <f>VLOOKUP(Tabela33[[#This Row],[brand]],Tabela5[#All],7,FALSE)</f>
        <v>124</v>
      </c>
      <c r="N742" s="62">
        <f>_xlfn.RANK.EQ(Tabela33[[#This Row],[sold]],$H$2:$H$1979)</f>
        <v>1266</v>
      </c>
      <c r="O742" s="62">
        <f>_xlfn.RANK.EQ(L742,Tabela33[income])</f>
        <v>1565</v>
      </c>
      <c r="AL742" s="18" t="s">
        <v>1556</v>
      </c>
      <c r="AM742">
        <v>131</v>
      </c>
      <c r="AN742">
        <v>2</v>
      </c>
    </row>
    <row r="743" spans="1:40" x14ac:dyDescent="0.25">
      <c r="A743" s="27" t="s">
        <v>1067</v>
      </c>
      <c r="B743" s="27" t="s">
        <v>1068</v>
      </c>
      <c r="C743" s="27" t="s">
        <v>104</v>
      </c>
      <c r="D743" s="27">
        <v>34.979999999999997</v>
      </c>
      <c r="E743" s="27" t="s">
        <v>1069</v>
      </c>
      <c r="F743" s="27">
        <v>10</v>
      </c>
      <c r="G743" s="27" t="s">
        <v>1070</v>
      </c>
      <c r="H743" s="27">
        <v>131</v>
      </c>
      <c r="I743" s="27" t="s">
        <v>1071</v>
      </c>
      <c r="J743" s="28" t="s">
        <v>96</v>
      </c>
      <c r="K743" s="29" t="s">
        <v>7208</v>
      </c>
      <c r="L743" s="58">
        <f>Tabela33[[#This Row],[price]]*Tabela33[[#This Row],[sold]]</f>
        <v>4582.3799999999992</v>
      </c>
      <c r="M743" s="59">
        <f>VLOOKUP(Tabela33[[#This Row],[brand]],Tabela5[#All],7,FALSE)</f>
        <v>124</v>
      </c>
      <c r="N743" s="59">
        <f>_xlfn.RANK.EQ(Tabela33[[#This Row],[sold]],$H$2:$H$1979)</f>
        <v>692</v>
      </c>
      <c r="O743" s="59">
        <f>_xlfn.RANK.EQ(L743,Tabela33[income])</f>
        <v>703</v>
      </c>
      <c r="AL743" s="18" t="s">
        <v>5565</v>
      </c>
      <c r="AM743">
        <v>132</v>
      </c>
      <c r="AN743">
        <v>16</v>
      </c>
    </row>
    <row r="744" spans="1:40" x14ac:dyDescent="0.25">
      <c r="A744" s="27" t="s">
        <v>438</v>
      </c>
      <c r="B744" s="27" t="s">
        <v>2397</v>
      </c>
      <c r="C744" s="27" t="s">
        <v>510</v>
      </c>
      <c r="D744" s="27">
        <v>11.95</v>
      </c>
      <c r="E744" s="27" t="s">
        <v>2314</v>
      </c>
      <c r="F744" s="27">
        <v>3</v>
      </c>
      <c r="G744" s="27" t="s">
        <v>692</v>
      </c>
      <c r="H744" s="27">
        <v>7</v>
      </c>
      <c r="I744" s="27" t="s">
        <v>2398</v>
      </c>
      <c r="J744" s="28" t="s">
        <v>2399</v>
      </c>
      <c r="K744" s="29" t="s">
        <v>7208</v>
      </c>
      <c r="L744" s="58">
        <f>Tabela33[[#This Row],[price]]*Tabela33[[#This Row],[sold]]</f>
        <v>83.649999999999991</v>
      </c>
      <c r="M744" s="59">
        <f>VLOOKUP(Tabela33[[#This Row],[brand]],Tabela5[#All],7,FALSE)</f>
        <v>125</v>
      </c>
      <c r="N744" s="59">
        <f>_xlfn.RANK.EQ(Tabela33[[#This Row],[sold]],$H$2:$H$1979)</f>
        <v>1677</v>
      </c>
      <c r="O744" s="59">
        <f>_xlfn.RANK.EQ(L744,Tabela33[income])</f>
        <v>1895</v>
      </c>
      <c r="AL744" s="18" t="s">
        <v>6823</v>
      </c>
      <c r="AM744">
        <v>133</v>
      </c>
      <c r="AN744">
        <v>5</v>
      </c>
    </row>
    <row r="745" spans="1:40" x14ac:dyDescent="0.25">
      <c r="A745" s="35" t="s">
        <v>438</v>
      </c>
      <c r="B745" s="35" t="s">
        <v>6095</v>
      </c>
      <c r="C745" s="35" t="s">
        <v>385</v>
      </c>
      <c r="D745" s="35">
        <v>19.989999999999998</v>
      </c>
      <c r="E745" s="35" t="s">
        <v>3890</v>
      </c>
      <c r="F745" s="35">
        <v>3</v>
      </c>
      <c r="G745" s="35" t="s">
        <v>3111</v>
      </c>
      <c r="H745" s="35">
        <v>10</v>
      </c>
      <c r="I745" s="35" t="s">
        <v>6096</v>
      </c>
      <c r="J745" s="36" t="s">
        <v>70</v>
      </c>
      <c r="K745" s="34" t="s">
        <v>7209</v>
      </c>
      <c r="L745" s="61">
        <f>Tabela33[[#This Row],[price]]*Tabela33[[#This Row],[sold]]</f>
        <v>199.89999999999998</v>
      </c>
      <c r="M745" s="62">
        <f>VLOOKUP(Tabela33[[#This Row],[brand]],Tabela5[#All],7,FALSE)</f>
        <v>125</v>
      </c>
      <c r="N745" s="62">
        <f>_xlfn.RANK.EQ(Tabela33[[#This Row],[sold]],$H$2:$H$1979)</f>
        <v>1577</v>
      </c>
      <c r="O745" s="62">
        <f>_xlfn.RANK.EQ(L745,Tabela33[income])</f>
        <v>1755</v>
      </c>
      <c r="AL745" s="18" t="s">
        <v>1741</v>
      </c>
      <c r="AM745">
        <v>134</v>
      </c>
      <c r="AN745">
        <v>10</v>
      </c>
    </row>
    <row r="746" spans="1:40" x14ac:dyDescent="0.25">
      <c r="A746" s="27" t="s">
        <v>438</v>
      </c>
      <c r="B746" s="27" t="s">
        <v>3840</v>
      </c>
      <c r="C746" s="27" t="s">
        <v>12</v>
      </c>
      <c r="D746" s="27">
        <v>22.55</v>
      </c>
      <c r="E746" s="27" t="s">
        <v>3841</v>
      </c>
      <c r="F746" s="27">
        <v>3</v>
      </c>
      <c r="G746" s="27" t="s">
        <v>2134</v>
      </c>
      <c r="H746" s="27">
        <v>15</v>
      </c>
      <c r="I746" s="27" t="s">
        <v>3842</v>
      </c>
      <c r="J746" s="28" t="s">
        <v>661</v>
      </c>
      <c r="K746" s="29" t="s">
        <v>7208</v>
      </c>
      <c r="L746" s="58">
        <f>Tabela33[[#This Row],[price]]*Tabela33[[#This Row],[sold]]</f>
        <v>338.25</v>
      </c>
      <c r="M746" s="59">
        <f>VLOOKUP(Tabela33[[#This Row],[brand]],Tabela5[#All],7,FALSE)</f>
        <v>125</v>
      </c>
      <c r="N746" s="59">
        <f>_xlfn.RANK.EQ(Tabela33[[#This Row],[sold]],$H$2:$H$1979)</f>
        <v>1444</v>
      </c>
      <c r="O746" s="59">
        <f>_xlfn.RANK.EQ(L746,Tabela33[income])</f>
        <v>1621</v>
      </c>
      <c r="AL746" s="18" t="s">
        <v>3273</v>
      </c>
      <c r="AM746">
        <v>134</v>
      </c>
      <c r="AN746">
        <v>2</v>
      </c>
    </row>
    <row r="747" spans="1:40" x14ac:dyDescent="0.25">
      <c r="A747" s="27" t="s">
        <v>438</v>
      </c>
      <c r="B747" s="27" t="s">
        <v>3661</v>
      </c>
      <c r="C747" s="27" t="s">
        <v>12</v>
      </c>
      <c r="D747" s="27">
        <v>23.99</v>
      </c>
      <c r="E747" s="27" t="s">
        <v>1720</v>
      </c>
      <c r="F747" s="27">
        <v>8</v>
      </c>
      <c r="G747" s="27" t="s">
        <v>3662</v>
      </c>
      <c r="H747" s="27">
        <v>26</v>
      </c>
      <c r="I747" s="27" t="s">
        <v>3663</v>
      </c>
      <c r="J747" s="28" t="s">
        <v>3664</v>
      </c>
      <c r="K747" s="29" t="s">
        <v>7208</v>
      </c>
      <c r="L747" s="58">
        <f>Tabela33[[#This Row],[price]]*Tabela33[[#This Row],[sold]]</f>
        <v>623.74</v>
      </c>
      <c r="M747" s="59">
        <f>VLOOKUP(Tabela33[[#This Row],[brand]],Tabela5[#All],7,FALSE)</f>
        <v>125</v>
      </c>
      <c r="N747" s="59">
        <f>_xlfn.RANK.EQ(Tabela33[[#This Row],[sold]],$H$2:$H$1979)</f>
        <v>1236</v>
      </c>
      <c r="O747" s="59">
        <f>_xlfn.RANK.EQ(L747,Tabela33[income])</f>
        <v>1426</v>
      </c>
      <c r="AL747" s="18" t="s">
        <v>1665</v>
      </c>
      <c r="AM747">
        <v>134</v>
      </c>
      <c r="AN747">
        <v>2</v>
      </c>
    </row>
    <row r="748" spans="1:40" x14ac:dyDescent="0.25">
      <c r="A748" s="30" t="s">
        <v>438</v>
      </c>
      <c r="B748" s="30" t="s">
        <v>724</v>
      </c>
      <c r="C748" s="30" t="s">
        <v>12</v>
      </c>
      <c r="D748" s="30">
        <v>28.05</v>
      </c>
      <c r="E748" s="30" t="s">
        <v>725</v>
      </c>
      <c r="F748" s="30">
        <v>8</v>
      </c>
      <c r="G748" s="30" t="s">
        <v>726</v>
      </c>
      <c r="H748" s="30">
        <v>299</v>
      </c>
      <c r="I748" s="30" t="s">
        <v>727</v>
      </c>
      <c r="J748" s="31" t="s">
        <v>728</v>
      </c>
      <c r="K748" s="29" t="s">
        <v>7208</v>
      </c>
      <c r="L748" s="58">
        <f>Tabela33[[#This Row],[price]]*Tabela33[[#This Row],[sold]]</f>
        <v>8386.9500000000007</v>
      </c>
      <c r="M748" s="59">
        <f>VLOOKUP(Tabela33[[#This Row],[brand]],Tabela5[#All],7,FALSE)</f>
        <v>125</v>
      </c>
      <c r="N748" s="59">
        <f>_xlfn.RANK.EQ(Tabela33[[#This Row],[sold]],$H$2:$H$1979)</f>
        <v>469</v>
      </c>
      <c r="O748" s="59">
        <f>_xlfn.RANK.EQ(L748,Tabela33[income])</f>
        <v>534</v>
      </c>
      <c r="AL748" s="18" t="s">
        <v>2449</v>
      </c>
      <c r="AM748">
        <v>136</v>
      </c>
      <c r="AN748">
        <v>34</v>
      </c>
    </row>
    <row r="749" spans="1:40" x14ac:dyDescent="0.25">
      <c r="A749" s="27" t="s">
        <v>438</v>
      </c>
      <c r="B749" s="27" t="s">
        <v>1414</v>
      </c>
      <c r="C749" s="27" t="s">
        <v>12</v>
      </c>
      <c r="D749" s="27">
        <v>28.15</v>
      </c>
      <c r="E749" s="27" t="s">
        <v>1415</v>
      </c>
      <c r="F749" s="27"/>
      <c r="G749" s="27" t="s">
        <v>1416</v>
      </c>
      <c r="H749" s="27">
        <v>123</v>
      </c>
      <c r="I749" s="27" t="s">
        <v>1417</v>
      </c>
      <c r="J749" s="28" t="s">
        <v>1418</v>
      </c>
      <c r="K749" s="29" t="s">
        <v>7208</v>
      </c>
      <c r="L749" s="58">
        <f>Tabela33[[#This Row],[price]]*Tabela33[[#This Row],[sold]]</f>
        <v>3462.45</v>
      </c>
      <c r="M749" s="59">
        <f>VLOOKUP(Tabela33[[#This Row],[brand]],Tabela5[#All],7,FALSE)</f>
        <v>125</v>
      </c>
      <c r="N749" s="59">
        <f>_xlfn.RANK.EQ(Tabela33[[#This Row],[sold]],$H$2:$H$1979)</f>
        <v>720</v>
      </c>
      <c r="O749" s="59">
        <f>_xlfn.RANK.EQ(L749,Tabela33[income])</f>
        <v>786</v>
      </c>
      <c r="AL749" s="18" t="s">
        <v>6247</v>
      </c>
      <c r="AM749">
        <v>136</v>
      </c>
      <c r="AN749">
        <v>206</v>
      </c>
    </row>
    <row r="750" spans="1:40" x14ac:dyDescent="0.25">
      <c r="A750" s="27" t="s">
        <v>438</v>
      </c>
      <c r="B750" s="27" t="s">
        <v>2947</v>
      </c>
      <c r="C750" s="27" t="s">
        <v>12</v>
      </c>
      <c r="D750" s="27">
        <v>29.49</v>
      </c>
      <c r="E750" s="27" t="s">
        <v>799</v>
      </c>
      <c r="F750" s="27">
        <v>6</v>
      </c>
      <c r="G750" s="27" t="s">
        <v>2948</v>
      </c>
      <c r="H750" s="27">
        <v>27</v>
      </c>
      <c r="I750" s="27" t="s">
        <v>2949</v>
      </c>
      <c r="J750" s="28" t="s">
        <v>161</v>
      </c>
      <c r="K750" s="29" t="s">
        <v>7208</v>
      </c>
      <c r="L750" s="58">
        <f>Tabela33[[#This Row],[price]]*Tabela33[[#This Row],[sold]]</f>
        <v>796.2299999999999</v>
      </c>
      <c r="M750" s="59">
        <f>VLOOKUP(Tabela33[[#This Row],[brand]],Tabela5[#All],7,FALSE)</f>
        <v>125</v>
      </c>
      <c r="N750" s="59">
        <f>_xlfn.RANK.EQ(Tabela33[[#This Row],[sold]],$H$2:$H$1979)</f>
        <v>1217</v>
      </c>
      <c r="O750" s="59">
        <f>_xlfn.RANK.EQ(L750,Tabela33[income])</f>
        <v>1326</v>
      </c>
      <c r="AL750" s="18" t="s">
        <v>5300</v>
      </c>
      <c r="AM750">
        <v>137</v>
      </c>
      <c r="AN750">
        <v>1</v>
      </c>
    </row>
    <row r="751" spans="1:40" x14ac:dyDescent="0.25">
      <c r="A751" s="30" t="s">
        <v>438</v>
      </c>
      <c r="B751" s="30" t="s">
        <v>2345</v>
      </c>
      <c r="C751" s="30" t="s">
        <v>12</v>
      </c>
      <c r="D751" s="30">
        <v>29.49</v>
      </c>
      <c r="E751" s="30" t="s">
        <v>799</v>
      </c>
      <c r="F751" s="30">
        <v>10</v>
      </c>
      <c r="G751" s="30" t="s">
        <v>2346</v>
      </c>
      <c r="H751" s="30">
        <v>458</v>
      </c>
      <c r="I751" s="30" t="s">
        <v>2347</v>
      </c>
      <c r="J751" s="31" t="s">
        <v>370</v>
      </c>
      <c r="K751" s="29" t="s">
        <v>7208</v>
      </c>
      <c r="L751" s="58">
        <f>Tabela33[[#This Row],[price]]*Tabela33[[#This Row],[sold]]</f>
        <v>13506.42</v>
      </c>
      <c r="M751" s="59">
        <f>VLOOKUP(Tabela33[[#This Row],[brand]],Tabela5[#All],7,FALSE)</f>
        <v>125</v>
      </c>
      <c r="N751" s="59">
        <f>_xlfn.RANK.EQ(Tabela33[[#This Row],[sold]],$H$2:$H$1979)</f>
        <v>371</v>
      </c>
      <c r="O751" s="59">
        <f>_xlfn.RANK.EQ(L751,Tabela33[income])</f>
        <v>408</v>
      </c>
      <c r="AL751" s="18" t="s">
        <v>6798</v>
      </c>
      <c r="AM751">
        <v>137</v>
      </c>
      <c r="AN751">
        <v>8</v>
      </c>
    </row>
    <row r="752" spans="1:40" x14ac:dyDescent="0.25">
      <c r="A752" s="27" t="s">
        <v>438</v>
      </c>
      <c r="B752" s="27" t="s">
        <v>785</v>
      </c>
      <c r="C752" s="27" t="s">
        <v>786</v>
      </c>
      <c r="D752" s="27">
        <v>34.28</v>
      </c>
      <c r="E752" s="27" t="s">
        <v>787</v>
      </c>
      <c r="F752" s="27"/>
      <c r="G752" s="27" t="s">
        <v>788</v>
      </c>
      <c r="H752" s="27">
        <v>5901</v>
      </c>
      <c r="I752" s="27" t="s">
        <v>789</v>
      </c>
      <c r="J752" s="28" t="s">
        <v>177</v>
      </c>
      <c r="K752" s="29" t="s">
        <v>7208</v>
      </c>
      <c r="L752" s="58">
        <f>Tabela33[[#This Row],[price]]*Tabela33[[#This Row],[sold]]</f>
        <v>202286.28</v>
      </c>
      <c r="M752" s="59">
        <f>VLOOKUP(Tabela33[[#This Row],[brand]],Tabela5[#All],7,FALSE)</f>
        <v>125</v>
      </c>
      <c r="N752" s="59">
        <f>_xlfn.RANK.EQ(Tabela33[[#This Row],[sold]],$H$2:$H$1979)</f>
        <v>38</v>
      </c>
      <c r="O752" s="59">
        <f>_xlfn.RANK.EQ(L752,Tabela33[income])</f>
        <v>38</v>
      </c>
      <c r="AL752" s="18" t="s">
        <v>7187</v>
      </c>
      <c r="AM752">
        <v>138</v>
      </c>
      <c r="AN752">
        <v>177</v>
      </c>
    </row>
    <row r="753" spans="1:40" x14ac:dyDescent="0.25">
      <c r="A753" s="27" t="s">
        <v>438</v>
      </c>
      <c r="B753" s="27" t="s">
        <v>2074</v>
      </c>
      <c r="C753" s="27" t="s">
        <v>2075</v>
      </c>
      <c r="D753" s="27">
        <v>40</v>
      </c>
      <c r="E753" s="27" t="s">
        <v>2076</v>
      </c>
      <c r="F753" s="27">
        <v>10</v>
      </c>
      <c r="G753" s="27" t="s">
        <v>421</v>
      </c>
      <c r="H753" s="27">
        <v>10</v>
      </c>
      <c r="I753" s="27" t="s">
        <v>39</v>
      </c>
      <c r="J753" s="28" t="s">
        <v>2077</v>
      </c>
      <c r="K753" s="29" t="s">
        <v>7208</v>
      </c>
      <c r="L753" s="58">
        <f>Tabela33[[#This Row],[price]]*Tabela33[[#This Row],[sold]]</f>
        <v>400</v>
      </c>
      <c r="M753" s="59">
        <f>VLOOKUP(Tabela33[[#This Row],[brand]],Tabela5[#All],7,FALSE)</f>
        <v>125</v>
      </c>
      <c r="N753" s="59">
        <f>_xlfn.RANK.EQ(Tabela33[[#This Row],[sold]],$H$2:$H$1979)</f>
        <v>1577</v>
      </c>
      <c r="O753" s="59">
        <f>_xlfn.RANK.EQ(L753,Tabela33[income])</f>
        <v>1580</v>
      </c>
      <c r="AL753" s="18" t="s">
        <v>6009</v>
      </c>
      <c r="AM753">
        <v>138</v>
      </c>
      <c r="AN753">
        <v>9</v>
      </c>
    </row>
    <row r="754" spans="1:40" x14ac:dyDescent="0.25">
      <c r="A754" s="30" t="s">
        <v>438</v>
      </c>
      <c r="B754" s="30" t="s">
        <v>1924</v>
      </c>
      <c r="C754" s="30" t="s">
        <v>12</v>
      </c>
      <c r="D754" s="30">
        <v>42.04</v>
      </c>
      <c r="E754" s="30" t="s">
        <v>1925</v>
      </c>
      <c r="F754" s="30">
        <v>413</v>
      </c>
      <c r="G754" s="30" t="s">
        <v>1926</v>
      </c>
      <c r="H754" s="30">
        <v>413</v>
      </c>
      <c r="I754" s="30" t="s">
        <v>1927</v>
      </c>
      <c r="J754" s="31" t="s">
        <v>230</v>
      </c>
      <c r="K754" s="29" t="s">
        <v>7208</v>
      </c>
      <c r="L754" s="58">
        <f>Tabela33[[#This Row],[price]]*Tabela33[[#This Row],[sold]]</f>
        <v>17362.52</v>
      </c>
      <c r="M754" s="59">
        <f>VLOOKUP(Tabela33[[#This Row],[brand]],Tabela5[#All],7,FALSE)</f>
        <v>125</v>
      </c>
      <c r="N754" s="59">
        <f>_xlfn.RANK.EQ(Tabela33[[#This Row],[sold]],$H$2:$H$1979)</f>
        <v>404</v>
      </c>
      <c r="O754" s="59">
        <f>_xlfn.RANK.EQ(L754,Tabela33[income])</f>
        <v>343</v>
      </c>
      <c r="AL754" s="18" t="s">
        <v>5773</v>
      </c>
      <c r="AM754">
        <v>138</v>
      </c>
      <c r="AN754">
        <v>6</v>
      </c>
    </row>
    <row r="755" spans="1:40" x14ac:dyDescent="0.25">
      <c r="A755" s="27" t="s">
        <v>438</v>
      </c>
      <c r="B755" s="27" t="s">
        <v>3385</v>
      </c>
      <c r="C755" s="27" t="s">
        <v>12</v>
      </c>
      <c r="D755" s="27">
        <v>42.69</v>
      </c>
      <c r="E755" s="27" t="s">
        <v>3386</v>
      </c>
      <c r="F755" s="27">
        <v>10</v>
      </c>
      <c r="G755" s="27" t="s">
        <v>3387</v>
      </c>
      <c r="H755" s="27">
        <v>868</v>
      </c>
      <c r="I755" s="27" t="s">
        <v>3388</v>
      </c>
      <c r="J755" s="28" t="s">
        <v>177</v>
      </c>
      <c r="K755" s="29" t="s">
        <v>7208</v>
      </c>
      <c r="L755" s="58">
        <f>Tabela33[[#This Row],[price]]*Tabela33[[#This Row],[sold]]</f>
        <v>37054.92</v>
      </c>
      <c r="M755" s="59">
        <f>VLOOKUP(Tabela33[[#This Row],[brand]],Tabela5[#All],7,FALSE)</f>
        <v>125</v>
      </c>
      <c r="N755" s="59">
        <f>_xlfn.RANK.EQ(Tabela33[[#This Row],[sold]],$H$2:$H$1979)</f>
        <v>257</v>
      </c>
      <c r="O755" s="59">
        <f>_xlfn.RANK.EQ(L755,Tabela33[income])</f>
        <v>220</v>
      </c>
      <c r="AL755" s="18" t="s">
        <v>2929</v>
      </c>
      <c r="AM755">
        <v>139</v>
      </c>
      <c r="AN755">
        <v>591</v>
      </c>
    </row>
    <row r="756" spans="1:40" x14ac:dyDescent="0.25">
      <c r="A756" s="30" t="s">
        <v>438</v>
      </c>
      <c r="B756" s="30" t="s">
        <v>439</v>
      </c>
      <c r="C756" s="30" t="s">
        <v>12</v>
      </c>
      <c r="D756" s="30">
        <v>54.99</v>
      </c>
      <c r="E756" s="30" t="s">
        <v>273</v>
      </c>
      <c r="F756" s="30">
        <v>10</v>
      </c>
      <c r="G756" s="30" t="s">
        <v>440</v>
      </c>
      <c r="H756" s="30">
        <v>17</v>
      </c>
      <c r="I756" s="30" t="s">
        <v>441</v>
      </c>
      <c r="J756" s="31" t="s">
        <v>442</v>
      </c>
      <c r="K756" s="29" t="s">
        <v>7208</v>
      </c>
      <c r="L756" s="58">
        <f>Tabela33[[#This Row],[price]]*Tabela33[[#This Row],[sold]]</f>
        <v>934.83</v>
      </c>
      <c r="M756" s="59">
        <f>VLOOKUP(Tabela33[[#This Row],[brand]],Tabela5[#All],7,FALSE)</f>
        <v>125</v>
      </c>
      <c r="N756" s="59">
        <f>_xlfn.RANK.EQ(Tabela33[[#This Row],[sold]],$H$2:$H$1979)</f>
        <v>1397</v>
      </c>
      <c r="O756" s="59">
        <f>_xlfn.RANK.EQ(L756,Tabela33[income])</f>
        <v>1282</v>
      </c>
      <c r="AL756" s="18" t="s">
        <v>750</v>
      </c>
      <c r="AM756">
        <v>140</v>
      </c>
      <c r="AN756">
        <v>73</v>
      </c>
    </row>
    <row r="757" spans="1:40" x14ac:dyDescent="0.25">
      <c r="A757" s="30" t="s">
        <v>719</v>
      </c>
      <c r="B757" s="30" t="s">
        <v>720</v>
      </c>
      <c r="C757" s="30" t="s">
        <v>385</v>
      </c>
      <c r="D757" s="30">
        <v>18.62</v>
      </c>
      <c r="E757" s="30" t="s">
        <v>2606</v>
      </c>
      <c r="F757" s="30">
        <v>10</v>
      </c>
      <c r="G757" s="30" t="s">
        <v>2607</v>
      </c>
      <c r="H757" s="30">
        <v>2477</v>
      </c>
      <c r="I757" s="30" t="s">
        <v>877</v>
      </c>
      <c r="J757" s="31" t="s">
        <v>177</v>
      </c>
      <c r="K757" s="29" t="s">
        <v>7208</v>
      </c>
      <c r="L757" s="58">
        <f>Tabela33[[#This Row],[price]]*Tabela33[[#This Row],[sold]]</f>
        <v>46121.740000000005</v>
      </c>
      <c r="M757" s="59">
        <f>VLOOKUP(Tabela33[[#This Row],[brand]],Tabela5[#All],7,FALSE)</f>
        <v>126</v>
      </c>
      <c r="N757" s="59">
        <f>_xlfn.RANK.EQ(Tabela33[[#This Row],[sold]],$H$2:$H$1979)</f>
        <v>120</v>
      </c>
      <c r="O757" s="59">
        <f>_xlfn.RANK.EQ(L757,Tabela33[income])</f>
        <v>183</v>
      </c>
      <c r="AL757" s="18" t="s">
        <v>3153</v>
      </c>
      <c r="AM757">
        <v>141</v>
      </c>
      <c r="AN757">
        <v>31</v>
      </c>
    </row>
    <row r="758" spans="1:40" x14ac:dyDescent="0.25">
      <c r="A758" s="27" t="s">
        <v>719</v>
      </c>
      <c r="B758" s="27" t="s">
        <v>720</v>
      </c>
      <c r="C758" s="27" t="s">
        <v>385</v>
      </c>
      <c r="D758" s="27">
        <v>18.63</v>
      </c>
      <c r="E758" s="27" t="s">
        <v>721</v>
      </c>
      <c r="F758" s="27">
        <v>13</v>
      </c>
      <c r="G758" s="27" t="s">
        <v>722</v>
      </c>
      <c r="H758" s="27">
        <v>3185</v>
      </c>
      <c r="I758" s="27" t="s">
        <v>723</v>
      </c>
      <c r="J758" s="28" t="s">
        <v>230</v>
      </c>
      <c r="K758" s="29" t="s">
        <v>7208</v>
      </c>
      <c r="L758" s="58">
        <f>Tabela33[[#This Row],[price]]*Tabela33[[#This Row],[sold]]</f>
        <v>59336.549999999996</v>
      </c>
      <c r="M758" s="59">
        <f>VLOOKUP(Tabela33[[#This Row],[brand]],Tabela5[#All],7,FALSE)</f>
        <v>126</v>
      </c>
      <c r="N758" s="59">
        <f>_xlfn.RANK.EQ(Tabela33[[#This Row],[sold]],$H$2:$H$1979)</f>
        <v>91</v>
      </c>
      <c r="O758" s="59">
        <f>_xlfn.RANK.EQ(L758,Tabela33[income])</f>
        <v>153</v>
      </c>
      <c r="AL758" s="18" t="s">
        <v>2903</v>
      </c>
      <c r="AM758">
        <v>142</v>
      </c>
      <c r="AN758">
        <v>144</v>
      </c>
    </row>
    <row r="759" spans="1:40" x14ac:dyDescent="0.25">
      <c r="A759" s="27" t="s">
        <v>167</v>
      </c>
      <c r="B759" s="27" t="s">
        <v>168</v>
      </c>
      <c r="C759" s="27" t="s">
        <v>12</v>
      </c>
      <c r="D759" s="27">
        <v>99.99</v>
      </c>
      <c r="E759" s="27" t="s">
        <v>169</v>
      </c>
      <c r="F759" s="27">
        <v>4</v>
      </c>
      <c r="G759" s="27" t="s">
        <v>170</v>
      </c>
      <c r="H759" s="27">
        <v>29</v>
      </c>
      <c r="I759" s="27" t="s">
        <v>171</v>
      </c>
      <c r="J759" s="28" t="s">
        <v>157</v>
      </c>
      <c r="K759" s="29" t="s">
        <v>7208</v>
      </c>
      <c r="L759" s="58">
        <f>Tabela33[[#This Row],[price]]*Tabela33[[#This Row],[sold]]</f>
        <v>2899.71</v>
      </c>
      <c r="M759" s="59">
        <f>VLOOKUP(Tabela33[[#This Row],[brand]],Tabela5[#All],7,FALSE)</f>
        <v>127</v>
      </c>
      <c r="N759" s="59">
        <f>_xlfn.RANK.EQ(Tabela33[[#This Row],[sold]],$H$2:$H$1979)</f>
        <v>1195</v>
      </c>
      <c r="O759" s="59">
        <f>_xlfn.RANK.EQ(L759,Tabela33[income])</f>
        <v>842</v>
      </c>
      <c r="AL759" s="18" t="s">
        <v>464</v>
      </c>
      <c r="AM759">
        <v>142</v>
      </c>
      <c r="AN759">
        <v>35</v>
      </c>
    </row>
    <row r="760" spans="1:40" x14ac:dyDescent="0.25">
      <c r="A760" s="35" t="s">
        <v>7072</v>
      </c>
      <c r="B760" s="35" t="s">
        <v>7073</v>
      </c>
      <c r="C760" s="35" t="s">
        <v>55</v>
      </c>
      <c r="D760" s="35">
        <v>29.98</v>
      </c>
      <c r="E760" s="35" t="s">
        <v>7074</v>
      </c>
      <c r="F760" s="35">
        <v>7</v>
      </c>
      <c r="G760" s="35" t="s">
        <v>7075</v>
      </c>
      <c r="H760" s="35">
        <v>14</v>
      </c>
      <c r="I760" s="35" t="s">
        <v>7076</v>
      </c>
      <c r="J760" s="36" t="s">
        <v>7077</v>
      </c>
      <c r="K760" s="34" t="s">
        <v>7209</v>
      </c>
      <c r="L760" s="61">
        <f>Tabela33[[#This Row],[price]]*Tabela33[[#This Row],[sold]]</f>
        <v>419.72</v>
      </c>
      <c r="M760" s="62">
        <f>VLOOKUP(Tabela33[[#This Row],[brand]],Tabela5[#All],7,FALSE)</f>
        <v>128</v>
      </c>
      <c r="N760" s="62">
        <f>_xlfn.RANK.EQ(Tabela33[[#This Row],[sold]],$H$2:$H$1979)</f>
        <v>1468</v>
      </c>
      <c r="O760" s="62">
        <f>_xlfn.RANK.EQ(L760,Tabela33[income])</f>
        <v>1566</v>
      </c>
      <c r="AL760" s="18" t="s">
        <v>645</v>
      </c>
      <c r="AM760">
        <v>143</v>
      </c>
      <c r="AN760">
        <v>29</v>
      </c>
    </row>
    <row r="761" spans="1:40" x14ac:dyDescent="0.25">
      <c r="A761" s="32" t="s">
        <v>6345</v>
      </c>
      <c r="B761" s="32" t="s">
        <v>6346</v>
      </c>
      <c r="C761" s="32" t="s">
        <v>510</v>
      </c>
      <c r="D761" s="32">
        <v>14.7</v>
      </c>
      <c r="E761" s="32" t="s">
        <v>6347</v>
      </c>
      <c r="F761" s="32">
        <v>10</v>
      </c>
      <c r="G761" s="32" t="s">
        <v>2369</v>
      </c>
      <c r="H761" s="32">
        <v>119</v>
      </c>
      <c r="I761" s="32" t="s">
        <v>6348</v>
      </c>
      <c r="J761" s="33" t="s">
        <v>4242</v>
      </c>
      <c r="K761" s="34" t="s">
        <v>7209</v>
      </c>
      <c r="L761" s="61">
        <f>Tabela33[[#This Row],[price]]*Tabela33[[#This Row],[sold]]</f>
        <v>1749.3</v>
      </c>
      <c r="M761" s="62">
        <f>VLOOKUP(Tabela33[[#This Row],[brand]],Tabela5[#All],7,FALSE)</f>
        <v>129</v>
      </c>
      <c r="N761" s="62">
        <f>_xlfn.RANK.EQ(Tabela33[[#This Row],[sold]],$H$2:$H$1979)</f>
        <v>733</v>
      </c>
      <c r="O761" s="62">
        <f>_xlfn.RANK.EQ(L761,Tabela33[income])</f>
        <v>1017</v>
      </c>
      <c r="AL761" s="18" t="s">
        <v>7099</v>
      </c>
      <c r="AM761">
        <v>144</v>
      </c>
      <c r="AN761">
        <v>19</v>
      </c>
    </row>
    <row r="762" spans="1:40" x14ac:dyDescent="0.25">
      <c r="A762" s="30" t="s">
        <v>3705</v>
      </c>
      <c r="B762" s="30" t="s">
        <v>3706</v>
      </c>
      <c r="C762" s="30" t="s">
        <v>55</v>
      </c>
      <c r="D762" s="30">
        <v>40.99</v>
      </c>
      <c r="E762" s="30" t="s">
        <v>3707</v>
      </c>
      <c r="F762" s="30">
        <v>10</v>
      </c>
      <c r="G762" s="30" t="s">
        <v>374</v>
      </c>
      <c r="H762" s="30">
        <v>14</v>
      </c>
      <c r="I762" s="30" t="s">
        <v>3708</v>
      </c>
      <c r="J762" s="31" t="s">
        <v>3709</v>
      </c>
      <c r="K762" s="29" t="s">
        <v>7208</v>
      </c>
      <c r="L762" s="58">
        <f>Tabela33[[#This Row],[price]]*Tabela33[[#This Row],[sold]]</f>
        <v>573.86</v>
      </c>
      <c r="M762" s="59">
        <f>VLOOKUP(Tabela33[[#This Row],[brand]],Tabela5[#All],7,FALSE)</f>
        <v>130</v>
      </c>
      <c r="N762" s="59">
        <f>_xlfn.RANK.EQ(Tabela33[[#This Row],[sold]],$H$2:$H$1979)</f>
        <v>1468</v>
      </c>
      <c r="O762" s="59">
        <f>_xlfn.RANK.EQ(L762,Tabela33[income])</f>
        <v>1452</v>
      </c>
      <c r="AL762" s="18" t="s">
        <v>2697</v>
      </c>
      <c r="AM762">
        <v>144</v>
      </c>
      <c r="AN762">
        <v>847</v>
      </c>
    </row>
    <row r="763" spans="1:40" x14ac:dyDescent="0.25">
      <c r="A763" s="27" t="s">
        <v>1555</v>
      </c>
      <c r="B763" s="27" t="s">
        <v>1556</v>
      </c>
      <c r="C763" s="27" t="s">
        <v>510</v>
      </c>
      <c r="D763" s="27">
        <v>48</v>
      </c>
      <c r="E763" s="27" t="s">
        <v>1557</v>
      </c>
      <c r="F763" s="27">
        <v>4</v>
      </c>
      <c r="G763" s="27" t="s">
        <v>1558</v>
      </c>
      <c r="H763" s="27">
        <v>1</v>
      </c>
      <c r="I763" s="27" t="s">
        <v>39</v>
      </c>
      <c r="J763" s="28" t="s">
        <v>1559</v>
      </c>
      <c r="K763" s="29" t="s">
        <v>7208</v>
      </c>
      <c r="L763" s="58">
        <f>Tabela33[[#This Row],[price]]*Tabela33[[#This Row],[sold]]</f>
        <v>48</v>
      </c>
      <c r="M763" s="59">
        <f>VLOOKUP(Tabela33[[#This Row],[brand]],Tabela5[#All],7,FALSE)</f>
        <v>131</v>
      </c>
      <c r="N763" s="59">
        <f>_xlfn.RANK.EQ(Tabela33[[#This Row],[sold]],$H$2:$H$1979)</f>
        <v>1926</v>
      </c>
      <c r="O763" s="59">
        <f>_xlfn.RANK.EQ(L763,Tabela33[income])</f>
        <v>1942</v>
      </c>
      <c r="AL763" s="18" t="s">
        <v>2733</v>
      </c>
      <c r="AM763">
        <v>144</v>
      </c>
      <c r="AN763">
        <v>401</v>
      </c>
    </row>
    <row r="764" spans="1:40" x14ac:dyDescent="0.25">
      <c r="A764" s="27" t="s">
        <v>1555</v>
      </c>
      <c r="B764" s="27" t="s">
        <v>1556</v>
      </c>
      <c r="C764" s="27" t="s">
        <v>510</v>
      </c>
      <c r="D764" s="27">
        <v>48</v>
      </c>
      <c r="E764" s="27" t="s">
        <v>1557</v>
      </c>
      <c r="F764" s="27">
        <v>4</v>
      </c>
      <c r="G764" s="27" t="s">
        <v>1558</v>
      </c>
      <c r="H764" s="27">
        <v>1</v>
      </c>
      <c r="I764" s="27" t="s">
        <v>39</v>
      </c>
      <c r="J764" s="28" t="s">
        <v>1559</v>
      </c>
      <c r="K764" s="29" t="s">
        <v>7208</v>
      </c>
      <c r="L764" s="58">
        <f>Tabela33[[#This Row],[price]]*Tabela33[[#This Row],[sold]]</f>
        <v>48</v>
      </c>
      <c r="M764" s="59">
        <f>VLOOKUP(Tabela33[[#This Row],[brand]],Tabela5[#All],7,FALSE)</f>
        <v>131</v>
      </c>
      <c r="N764" s="59">
        <f>_xlfn.RANK.EQ(Tabela33[[#This Row],[sold]],$H$2:$H$1979)</f>
        <v>1926</v>
      </c>
      <c r="O764" s="59">
        <f>_xlfn.RANK.EQ(L764,Tabela33[income])</f>
        <v>1942</v>
      </c>
      <c r="AL764" s="18" t="s">
        <v>2137</v>
      </c>
      <c r="AM764">
        <v>144</v>
      </c>
      <c r="AN764">
        <v>1522</v>
      </c>
    </row>
    <row r="765" spans="1:40" x14ac:dyDescent="0.25">
      <c r="A765" s="35" t="s">
        <v>5564</v>
      </c>
      <c r="B765" s="35" t="s">
        <v>5565</v>
      </c>
      <c r="C765" s="35" t="s">
        <v>5566</v>
      </c>
      <c r="D765" s="35">
        <v>16.850000000000001</v>
      </c>
      <c r="E765" s="35" t="s">
        <v>5567</v>
      </c>
      <c r="F765" s="35">
        <v>4</v>
      </c>
      <c r="G765" s="35" t="s">
        <v>5568</v>
      </c>
      <c r="H765" s="35">
        <v>16</v>
      </c>
      <c r="I765" s="35" t="s">
        <v>5569</v>
      </c>
      <c r="J765" s="36" t="s">
        <v>2144</v>
      </c>
      <c r="K765" s="34" t="s">
        <v>7209</v>
      </c>
      <c r="L765" s="61">
        <f>Tabela33[[#This Row],[price]]*Tabela33[[#This Row],[sold]]</f>
        <v>269.60000000000002</v>
      </c>
      <c r="M765" s="62">
        <f>VLOOKUP(Tabela33[[#This Row],[brand]],Tabela5[#All],7,FALSE)</f>
        <v>132</v>
      </c>
      <c r="N765" s="62">
        <f>_xlfn.RANK.EQ(Tabela33[[#This Row],[sold]],$H$2:$H$1979)</f>
        <v>1422</v>
      </c>
      <c r="O765" s="62">
        <f>_xlfn.RANK.EQ(L765,Tabela33[income])</f>
        <v>1690</v>
      </c>
      <c r="AL765" s="18" t="s">
        <v>4338</v>
      </c>
      <c r="AM765">
        <v>144</v>
      </c>
      <c r="AN765">
        <v>1925</v>
      </c>
    </row>
    <row r="766" spans="1:40" x14ac:dyDescent="0.25">
      <c r="A766" s="32" t="s">
        <v>6822</v>
      </c>
      <c r="B766" s="32" t="s">
        <v>6823</v>
      </c>
      <c r="C766" s="32" t="s">
        <v>12</v>
      </c>
      <c r="D766" s="32">
        <v>179.99</v>
      </c>
      <c r="E766" s="32" t="s">
        <v>6824</v>
      </c>
      <c r="F766" s="32">
        <v>5</v>
      </c>
      <c r="G766" s="32" t="s">
        <v>1517</v>
      </c>
      <c r="H766" s="32">
        <v>5</v>
      </c>
      <c r="I766" s="32" t="s">
        <v>6825</v>
      </c>
      <c r="J766" s="33" t="s">
        <v>6826</v>
      </c>
      <c r="K766" s="34" t="s">
        <v>7209</v>
      </c>
      <c r="L766" s="61">
        <f>Tabela33[[#This Row],[price]]*Tabela33[[#This Row],[sold]]</f>
        <v>899.95</v>
      </c>
      <c r="M766" s="62">
        <f>VLOOKUP(Tabela33[[#This Row],[brand]],Tabela5[#All],7,FALSE)</f>
        <v>133</v>
      </c>
      <c r="N766" s="62">
        <f>_xlfn.RANK.EQ(Tabela33[[#This Row],[sold]],$H$2:$H$1979)</f>
        <v>1749</v>
      </c>
      <c r="O766" s="62">
        <f>_xlfn.RANK.EQ(L766,Tabela33[income])</f>
        <v>1291</v>
      </c>
      <c r="AL766" s="18" t="s">
        <v>2526</v>
      </c>
      <c r="AM766">
        <v>145</v>
      </c>
    </row>
    <row r="767" spans="1:40" x14ac:dyDescent="0.25">
      <c r="A767" s="27" t="s">
        <v>1664</v>
      </c>
      <c r="B767" s="27" t="s">
        <v>3273</v>
      </c>
      <c r="C767" s="27" t="s">
        <v>125</v>
      </c>
      <c r="D767" s="27">
        <v>44.99</v>
      </c>
      <c r="E767" s="27" t="s">
        <v>974</v>
      </c>
      <c r="F767" s="27">
        <v>10</v>
      </c>
      <c r="G767" s="27" t="s">
        <v>605</v>
      </c>
      <c r="H767" s="27">
        <v>2</v>
      </c>
      <c r="I767" s="27" t="s">
        <v>3274</v>
      </c>
      <c r="J767" s="28" t="s">
        <v>3275</v>
      </c>
      <c r="K767" s="29" t="s">
        <v>7208</v>
      </c>
      <c r="L767" s="58">
        <f>Tabela33[[#This Row],[price]]*Tabela33[[#This Row],[sold]]</f>
        <v>89.98</v>
      </c>
      <c r="M767" s="59">
        <f>VLOOKUP(Tabela33[[#This Row],[brand]],Tabela5[#All],7,FALSE)</f>
        <v>134</v>
      </c>
      <c r="N767" s="59">
        <f>_xlfn.RANK.EQ(Tabela33[[#This Row],[sold]],$H$2:$H$1979)</f>
        <v>1890</v>
      </c>
      <c r="O767" s="59">
        <f>_xlfn.RANK.EQ(L767,Tabela33[income])</f>
        <v>1888</v>
      </c>
      <c r="AL767" s="18" t="s">
        <v>190</v>
      </c>
      <c r="AM767">
        <v>146</v>
      </c>
      <c r="AN767">
        <v>158</v>
      </c>
    </row>
    <row r="768" spans="1:40" x14ac:dyDescent="0.25">
      <c r="A768" s="30" t="s">
        <v>1664</v>
      </c>
      <c r="B768" s="30" t="s">
        <v>1665</v>
      </c>
      <c r="C768" s="30" t="s">
        <v>125</v>
      </c>
      <c r="D768" s="30">
        <v>44.99</v>
      </c>
      <c r="E768" s="30" t="s">
        <v>974</v>
      </c>
      <c r="F768" s="30">
        <v>10</v>
      </c>
      <c r="G768" s="30" t="s">
        <v>605</v>
      </c>
      <c r="H768" s="30">
        <v>2</v>
      </c>
      <c r="I768" s="30" t="s">
        <v>1666</v>
      </c>
      <c r="J768" s="31" t="s">
        <v>1667</v>
      </c>
      <c r="K768" s="29" t="s">
        <v>7208</v>
      </c>
      <c r="L768" s="58">
        <f>Tabela33[[#This Row],[price]]*Tabela33[[#This Row],[sold]]</f>
        <v>89.98</v>
      </c>
      <c r="M768" s="59">
        <f>VLOOKUP(Tabela33[[#This Row],[brand]],Tabela5[#All],7,FALSE)</f>
        <v>134</v>
      </c>
      <c r="N768" s="59">
        <f>_xlfn.RANK.EQ(Tabela33[[#This Row],[sold]],$H$2:$H$1979)</f>
        <v>1890</v>
      </c>
      <c r="O768" s="59">
        <f>_xlfn.RANK.EQ(L768,Tabela33[income])</f>
        <v>1888</v>
      </c>
      <c r="AL768" s="18" t="s">
        <v>6019</v>
      </c>
      <c r="AM768">
        <v>147</v>
      </c>
      <c r="AN768">
        <v>1</v>
      </c>
    </row>
    <row r="769" spans="1:40" x14ac:dyDescent="0.25">
      <c r="A769" s="30" t="s">
        <v>1664</v>
      </c>
      <c r="B769" s="30" t="s">
        <v>1741</v>
      </c>
      <c r="C769" s="30" t="s">
        <v>125</v>
      </c>
      <c r="D769" s="30">
        <v>64.989999999999995</v>
      </c>
      <c r="E769" s="30" t="s">
        <v>1742</v>
      </c>
      <c r="F769" s="30"/>
      <c r="G769" s="30" t="s">
        <v>1743</v>
      </c>
      <c r="H769" s="30">
        <v>5</v>
      </c>
      <c r="I769" s="30" t="s">
        <v>1744</v>
      </c>
      <c r="J769" s="31" t="s">
        <v>1667</v>
      </c>
      <c r="K769" s="29" t="s">
        <v>7208</v>
      </c>
      <c r="L769" s="58">
        <f>Tabela33[[#This Row],[price]]*Tabela33[[#This Row],[sold]]</f>
        <v>324.95</v>
      </c>
      <c r="M769" s="59">
        <f>VLOOKUP(Tabela33[[#This Row],[brand]],Tabela5[#All],7,FALSE)</f>
        <v>134</v>
      </c>
      <c r="N769" s="59">
        <f>_xlfn.RANK.EQ(Tabela33[[#This Row],[sold]],$H$2:$H$1979)</f>
        <v>1749</v>
      </c>
      <c r="O769" s="59">
        <f>_xlfn.RANK.EQ(L769,Tabela33[income])</f>
        <v>1636</v>
      </c>
      <c r="AL769" s="18" t="s">
        <v>2999</v>
      </c>
      <c r="AM769">
        <v>147</v>
      </c>
      <c r="AN769">
        <v>3</v>
      </c>
    </row>
    <row r="770" spans="1:40" x14ac:dyDescent="0.25">
      <c r="A770" s="30" t="s">
        <v>1664</v>
      </c>
      <c r="B770" s="30" t="s">
        <v>1741</v>
      </c>
      <c r="C770" s="30" t="s">
        <v>125</v>
      </c>
      <c r="D770" s="30">
        <v>64.989999999999995</v>
      </c>
      <c r="E770" s="30" t="s">
        <v>1742</v>
      </c>
      <c r="F770" s="30"/>
      <c r="G770" s="30" t="s">
        <v>1743</v>
      </c>
      <c r="H770" s="30">
        <v>5</v>
      </c>
      <c r="I770" s="30" t="s">
        <v>1778</v>
      </c>
      <c r="J770" s="31" t="s">
        <v>1779</v>
      </c>
      <c r="K770" s="29" t="s">
        <v>7208</v>
      </c>
      <c r="L770" s="58">
        <f>Tabela33[[#This Row],[price]]*Tabela33[[#This Row],[sold]]</f>
        <v>324.95</v>
      </c>
      <c r="M770" s="59">
        <f>VLOOKUP(Tabela33[[#This Row],[brand]],Tabela5[#All],7,FALSE)</f>
        <v>134</v>
      </c>
      <c r="N770" s="59">
        <f>_xlfn.RANK.EQ(Tabela33[[#This Row],[sold]],$H$2:$H$1979)</f>
        <v>1749</v>
      </c>
      <c r="O770" s="59">
        <f>_xlfn.RANK.EQ(L770,Tabela33[income])</f>
        <v>1636</v>
      </c>
      <c r="AL770" s="18" t="s">
        <v>4478</v>
      </c>
      <c r="AM770">
        <v>148</v>
      </c>
      <c r="AN770">
        <v>81</v>
      </c>
    </row>
    <row r="771" spans="1:40" x14ac:dyDescent="0.25">
      <c r="A771" s="35" t="s">
        <v>4695</v>
      </c>
      <c r="B771" s="35" t="s">
        <v>4291</v>
      </c>
      <c r="C771" s="35" t="s">
        <v>12</v>
      </c>
      <c r="D771" s="35">
        <v>46.99</v>
      </c>
      <c r="E771" s="35" t="s">
        <v>4696</v>
      </c>
      <c r="F771" s="35">
        <v>2</v>
      </c>
      <c r="G771" s="35" t="s">
        <v>737</v>
      </c>
      <c r="H771" s="35">
        <v>3</v>
      </c>
      <c r="I771" s="35" t="s">
        <v>4697</v>
      </c>
      <c r="J771" s="36" t="s">
        <v>4698</v>
      </c>
      <c r="K771" s="34" t="s">
        <v>7209</v>
      </c>
      <c r="L771" s="61">
        <f>Tabela33[[#This Row],[price]]*Tabela33[[#This Row],[sold]]</f>
        <v>140.97</v>
      </c>
      <c r="M771" s="62">
        <f>VLOOKUP(Tabela33[[#This Row],[brand]],Tabela5[#All],7,FALSE)</f>
        <v>135</v>
      </c>
      <c r="N771" s="62">
        <f>_xlfn.RANK.EQ(Tabela33[[#This Row],[sold]],$H$2:$H$1979)</f>
        <v>1845</v>
      </c>
      <c r="O771" s="62">
        <f>_xlfn.RANK.EQ(L771,Tabela33[income])</f>
        <v>1820</v>
      </c>
      <c r="AL771" s="18" t="s">
        <v>3452</v>
      </c>
      <c r="AM771">
        <v>148</v>
      </c>
      <c r="AN771">
        <v>3</v>
      </c>
    </row>
    <row r="772" spans="1:40" x14ac:dyDescent="0.25">
      <c r="A772" s="30" t="s">
        <v>2448</v>
      </c>
      <c r="B772" s="30" t="s">
        <v>2449</v>
      </c>
      <c r="C772" s="30" t="s">
        <v>12</v>
      </c>
      <c r="D772" s="30">
        <v>13.99</v>
      </c>
      <c r="E772" s="30" t="s">
        <v>2450</v>
      </c>
      <c r="F772" s="30">
        <v>10</v>
      </c>
      <c r="G772" s="30" t="s">
        <v>2123</v>
      </c>
      <c r="H772" s="30">
        <v>34</v>
      </c>
      <c r="I772" s="30" t="s">
        <v>2451</v>
      </c>
      <c r="J772" s="31" t="s">
        <v>2433</v>
      </c>
      <c r="K772" s="29" t="s">
        <v>7208</v>
      </c>
      <c r="L772" s="58">
        <f>Tabela33[[#This Row],[price]]*Tabela33[[#This Row],[sold]]</f>
        <v>475.66</v>
      </c>
      <c r="M772" s="59">
        <f>VLOOKUP(Tabela33[[#This Row],[brand]],Tabela5[#All],7,FALSE)</f>
        <v>136</v>
      </c>
      <c r="N772" s="59">
        <f>_xlfn.RANK.EQ(Tabela33[[#This Row],[sold]],$H$2:$H$1979)</f>
        <v>1135</v>
      </c>
      <c r="O772" s="59">
        <f>_xlfn.RANK.EQ(L772,Tabela33[income])</f>
        <v>1522</v>
      </c>
      <c r="AL772" s="18" t="s">
        <v>5670</v>
      </c>
      <c r="AM772">
        <v>148</v>
      </c>
      <c r="AN772">
        <v>40</v>
      </c>
    </row>
    <row r="773" spans="1:40" x14ac:dyDescent="0.25">
      <c r="A773" s="35" t="s">
        <v>2448</v>
      </c>
      <c r="B773" s="35" t="s">
        <v>6247</v>
      </c>
      <c r="C773" s="35" t="s">
        <v>55</v>
      </c>
      <c r="D773" s="35">
        <v>14.98</v>
      </c>
      <c r="E773" s="35" t="s">
        <v>6248</v>
      </c>
      <c r="F773" s="35"/>
      <c r="G773" s="35" t="s">
        <v>6249</v>
      </c>
      <c r="H773" s="35">
        <v>206</v>
      </c>
      <c r="I773" s="35" t="s">
        <v>6250</v>
      </c>
      <c r="J773" s="36" t="s">
        <v>4274</v>
      </c>
      <c r="K773" s="34" t="s">
        <v>7209</v>
      </c>
      <c r="L773" s="61">
        <f>Tabela33[[#This Row],[price]]*Tabela33[[#This Row],[sold]]</f>
        <v>3085.88</v>
      </c>
      <c r="M773" s="62">
        <f>VLOOKUP(Tabela33[[#This Row],[brand]],Tabela5[#All],7,FALSE)</f>
        <v>136</v>
      </c>
      <c r="N773" s="62">
        <f>_xlfn.RANK.EQ(Tabela33[[#This Row],[sold]],$H$2:$H$1979)</f>
        <v>579</v>
      </c>
      <c r="O773" s="62">
        <f>_xlfn.RANK.EQ(L773,Tabela33[income])</f>
        <v>820</v>
      </c>
      <c r="AL773" s="18" t="s">
        <v>5971</v>
      </c>
      <c r="AM773">
        <v>148</v>
      </c>
      <c r="AN773">
        <v>152</v>
      </c>
    </row>
    <row r="774" spans="1:40" x14ac:dyDescent="0.25">
      <c r="A774" s="35" t="s">
        <v>5299</v>
      </c>
      <c r="B774" s="35" t="s">
        <v>5300</v>
      </c>
      <c r="C774" s="35" t="s">
        <v>657</v>
      </c>
      <c r="D774" s="35">
        <v>27.99</v>
      </c>
      <c r="E774" s="35" t="s">
        <v>2249</v>
      </c>
      <c r="F774" s="35">
        <v>3</v>
      </c>
      <c r="G774" s="35" t="s">
        <v>2326</v>
      </c>
      <c r="H774" s="35">
        <v>1</v>
      </c>
      <c r="I774" s="35" t="s">
        <v>5301</v>
      </c>
      <c r="J774" s="36" t="s">
        <v>661</v>
      </c>
      <c r="K774" s="34" t="s">
        <v>7209</v>
      </c>
      <c r="L774" s="61">
        <f>Tabela33[[#This Row],[price]]*Tabela33[[#This Row],[sold]]</f>
        <v>27.99</v>
      </c>
      <c r="M774" s="62">
        <f>VLOOKUP(Tabela33[[#This Row],[brand]],Tabela5[#All],7,FALSE)</f>
        <v>137</v>
      </c>
      <c r="N774" s="62">
        <f>_xlfn.RANK.EQ(Tabela33[[#This Row],[sold]],$H$2:$H$1979)</f>
        <v>1926</v>
      </c>
      <c r="O774" s="62">
        <f>_xlfn.RANK.EQ(L774,Tabela33[income])</f>
        <v>1966</v>
      </c>
      <c r="AL774" s="18" t="s">
        <v>5738</v>
      </c>
      <c r="AM774">
        <v>148</v>
      </c>
      <c r="AN774">
        <v>384</v>
      </c>
    </row>
    <row r="775" spans="1:40" x14ac:dyDescent="0.25">
      <c r="A775" s="35" t="s">
        <v>5299</v>
      </c>
      <c r="B775" s="35" t="s">
        <v>6798</v>
      </c>
      <c r="C775" s="35" t="s">
        <v>657</v>
      </c>
      <c r="D775" s="35">
        <v>32.89</v>
      </c>
      <c r="E775" s="35" t="s">
        <v>4630</v>
      </c>
      <c r="F775" s="35">
        <v>3</v>
      </c>
      <c r="G775" s="35" t="s">
        <v>2970</v>
      </c>
      <c r="H775" s="35">
        <v>8</v>
      </c>
      <c r="I775" s="35" t="s">
        <v>6799</v>
      </c>
      <c r="J775" s="36" t="s">
        <v>661</v>
      </c>
      <c r="K775" s="34" t="s">
        <v>7209</v>
      </c>
      <c r="L775" s="61">
        <f>Tabela33[[#This Row],[price]]*Tabela33[[#This Row],[sold]]</f>
        <v>263.12</v>
      </c>
      <c r="M775" s="62">
        <f>VLOOKUP(Tabela33[[#This Row],[brand]],Tabela5[#All],7,FALSE)</f>
        <v>137</v>
      </c>
      <c r="N775" s="62">
        <f>_xlfn.RANK.EQ(Tabela33[[#This Row],[sold]],$H$2:$H$1979)</f>
        <v>1635</v>
      </c>
      <c r="O775" s="62">
        <f>_xlfn.RANK.EQ(L775,Tabela33[income])</f>
        <v>1696</v>
      </c>
      <c r="AL775" s="18" t="s">
        <v>6595</v>
      </c>
      <c r="AM775">
        <v>148</v>
      </c>
      <c r="AN775">
        <v>12</v>
      </c>
    </row>
    <row r="776" spans="1:40" x14ac:dyDescent="0.25">
      <c r="A776" s="32" t="s">
        <v>5772</v>
      </c>
      <c r="B776" s="32" t="s">
        <v>5773</v>
      </c>
      <c r="C776" s="32" t="s">
        <v>657</v>
      </c>
      <c r="D776" s="32">
        <v>17.850000000000001</v>
      </c>
      <c r="E776" s="32" t="s">
        <v>4471</v>
      </c>
      <c r="F776" s="32">
        <v>3</v>
      </c>
      <c r="G776" s="32" t="s">
        <v>910</v>
      </c>
      <c r="H776" s="32">
        <v>6</v>
      </c>
      <c r="I776" s="32" t="s">
        <v>5774</v>
      </c>
      <c r="J776" s="33" t="s">
        <v>661</v>
      </c>
      <c r="K776" s="34" t="s">
        <v>7209</v>
      </c>
      <c r="L776" s="61">
        <f>Tabela33[[#This Row],[price]]*Tabela33[[#This Row],[sold]]</f>
        <v>107.10000000000001</v>
      </c>
      <c r="M776" s="62">
        <f>VLOOKUP(Tabela33[[#This Row],[brand]],Tabela5[#All],7,FALSE)</f>
        <v>138</v>
      </c>
      <c r="N776" s="62">
        <f>_xlfn.RANK.EQ(Tabela33[[#This Row],[sold]],$H$2:$H$1979)</f>
        <v>1713</v>
      </c>
      <c r="O776" s="62">
        <f>_xlfn.RANK.EQ(L776,Tabela33[income])</f>
        <v>1866</v>
      </c>
      <c r="AL776" s="18" t="s">
        <v>6694</v>
      </c>
      <c r="AM776">
        <v>148</v>
      </c>
      <c r="AN776">
        <v>5</v>
      </c>
    </row>
    <row r="777" spans="1:40" x14ac:dyDescent="0.25">
      <c r="A777" s="35" t="s">
        <v>5772</v>
      </c>
      <c r="B777" s="35" t="s">
        <v>6009</v>
      </c>
      <c r="C777" s="35" t="s">
        <v>657</v>
      </c>
      <c r="D777" s="35">
        <v>18.79</v>
      </c>
      <c r="E777" s="35" t="s">
        <v>957</v>
      </c>
      <c r="F777" s="35">
        <v>2</v>
      </c>
      <c r="G777" s="35" t="s">
        <v>6010</v>
      </c>
      <c r="H777" s="35">
        <v>9</v>
      </c>
      <c r="I777" s="35" t="s">
        <v>6011</v>
      </c>
      <c r="J777" s="36" t="s">
        <v>661</v>
      </c>
      <c r="K777" s="34" t="s">
        <v>7209</v>
      </c>
      <c r="L777" s="61">
        <f>Tabela33[[#This Row],[price]]*Tabela33[[#This Row],[sold]]</f>
        <v>169.10999999999999</v>
      </c>
      <c r="M777" s="62">
        <f>VLOOKUP(Tabela33[[#This Row],[brand]],Tabela5[#All],7,FALSE)</f>
        <v>138</v>
      </c>
      <c r="N777" s="62">
        <f>_xlfn.RANK.EQ(Tabela33[[#This Row],[sold]],$H$2:$H$1979)</f>
        <v>1606</v>
      </c>
      <c r="O777" s="62">
        <f>_xlfn.RANK.EQ(L777,Tabela33[income])</f>
        <v>1790</v>
      </c>
      <c r="AL777" s="18" t="s">
        <v>5325</v>
      </c>
      <c r="AM777">
        <v>148</v>
      </c>
      <c r="AN777">
        <v>99</v>
      </c>
    </row>
    <row r="778" spans="1:40" x14ac:dyDescent="0.25">
      <c r="A778" s="35" t="s">
        <v>5772</v>
      </c>
      <c r="B778" s="35" t="s">
        <v>7187</v>
      </c>
      <c r="C778" s="35" t="s">
        <v>55</v>
      </c>
      <c r="D778" s="35">
        <v>24.25</v>
      </c>
      <c r="E778" s="35" t="s">
        <v>7188</v>
      </c>
      <c r="F778" s="35">
        <v>10</v>
      </c>
      <c r="G778" s="35" t="s">
        <v>3614</v>
      </c>
      <c r="H778" s="35">
        <v>177</v>
      </c>
      <c r="I778" s="35" t="s">
        <v>7189</v>
      </c>
      <c r="J778" s="36" t="s">
        <v>1168</v>
      </c>
      <c r="K778" s="34" t="s">
        <v>7209</v>
      </c>
      <c r="L778" s="61">
        <f>Tabela33[[#This Row],[price]]*Tabela33[[#This Row],[sold]]</f>
        <v>4292.25</v>
      </c>
      <c r="M778" s="62">
        <f>VLOOKUP(Tabela33[[#This Row],[brand]],Tabela5[#All],7,FALSE)</f>
        <v>138</v>
      </c>
      <c r="N778" s="62">
        <f>_xlfn.RANK.EQ(Tabela33[[#This Row],[sold]],$H$2:$H$1979)</f>
        <v>611</v>
      </c>
      <c r="O778" s="62">
        <f>_xlfn.RANK.EQ(L778,Tabela33[income])</f>
        <v>721</v>
      </c>
      <c r="AL778" s="18" t="s">
        <v>4379</v>
      </c>
      <c r="AM778">
        <v>148</v>
      </c>
      <c r="AN778">
        <v>235</v>
      </c>
    </row>
    <row r="779" spans="1:40" x14ac:dyDescent="0.25">
      <c r="A779" s="30" t="s">
        <v>2928</v>
      </c>
      <c r="B779" s="30" t="s">
        <v>2929</v>
      </c>
      <c r="C779" s="30" t="s">
        <v>363</v>
      </c>
      <c r="D779" s="30">
        <v>22.97</v>
      </c>
      <c r="E779" s="30" t="s">
        <v>2930</v>
      </c>
      <c r="F779" s="30">
        <v>24</v>
      </c>
      <c r="G779" s="30" t="s">
        <v>2931</v>
      </c>
      <c r="H779" s="30">
        <v>591</v>
      </c>
      <c r="I779" s="30" t="s">
        <v>2932</v>
      </c>
      <c r="J779" s="31" t="s">
        <v>230</v>
      </c>
      <c r="K779" s="29" t="s">
        <v>7208</v>
      </c>
      <c r="L779" s="58">
        <f>Tabela33[[#This Row],[price]]*Tabela33[[#This Row],[sold]]</f>
        <v>13575.269999999999</v>
      </c>
      <c r="M779" s="59">
        <f>VLOOKUP(Tabela33[[#This Row],[brand]],Tabela5[#All],7,FALSE)</f>
        <v>139</v>
      </c>
      <c r="N779" s="59">
        <f>_xlfn.RANK.EQ(Tabela33[[#This Row],[sold]],$H$2:$H$1979)</f>
        <v>320</v>
      </c>
      <c r="O779" s="59">
        <f>_xlfn.RANK.EQ(L779,Tabela33[income])</f>
        <v>405</v>
      </c>
      <c r="AL779" s="18" t="s">
        <v>6315</v>
      </c>
      <c r="AM779">
        <v>148</v>
      </c>
      <c r="AN779">
        <v>47</v>
      </c>
    </row>
    <row r="780" spans="1:40" x14ac:dyDescent="0.25">
      <c r="A780" s="27" t="s">
        <v>749</v>
      </c>
      <c r="B780" s="27" t="s">
        <v>750</v>
      </c>
      <c r="C780" s="27" t="s">
        <v>12</v>
      </c>
      <c r="D780" s="27">
        <v>12.95</v>
      </c>
      <c r="E780" s="27" t="s">
        <v>751</v>
      </c>
      <c r="F780" s="27">
        <v>4</v>
      </c>
      <c r="G780" s="27" t="s">
        <v>752</v>
      </c>
      <c r="H780" s="27">
        <v>73</v>
      </c>
      <c r="I780" s="27" t="s">
        <v>753</v>
      </c>
      <c r="J780" s="28" t="s">
        <v>754</v>
      </c>
      <c r="K780" s="29" t="s">
        <v>7208</v>
      </c>
      <c r="L780" s="58">
        <f>Tabela33[[#This Row],[price]]*Tabela33[[#This Row],[sold]]</f>
        <v>945.34999999999991</v>
      </c>
      <c r="M780" s="59">
        <f>VLOOKUP(Tabela33[[#This Row],[brand]],Tabela5[#All],7,FALSE)</f>
        <v>140</v>
      </c>
      <c r="N780" s="59">
        <f>_xlfn.RANK.EQ(Tabela33[[#This Row],[sold]],$H$2:$H$1979)</f>
        <v>873</v>
      </c>
      <c r="O780" s="59">
        <f>_xlfn.RANK.EQ(L780,Tabela33[income])</f>
        <v>1274</v>
      </c>
      <c r="AL780" s="18" t="s">
        <v>6200</v>
      </c>
      <c r="AM780">
        <v>148</v>
      </c>
      <c r="AN780">
        <v>47</v>
      </c>
    </row>
    <row r="781" spans="1:40" x14ac:dyDescent="0.25">
      <c r="A781" s="30" t="s">
        <v>3152</v>
      </c>
      <c r="B781" s="30" t="s">
        <v>3153</v>
      </c>
      <c r="C781" s="30" t="s">
        <v>510</v>
      </c>
      <c r="D781" s="30">
        <v>36.99</v>
      </c>
      <c r="E781" s="30" t="s">
        <v>884</v>
      </c>
      <c r="F781" s="30">
        <v>10</v>
      </c>
      <c r="G781" s="30" t="s">
        <v>3154</v>
      </c>
      <c r="H781" s="30">
        <v>31</v>
      </c>
      <c r="I781" s="30" t="s">
        <v>3155</v>
      </c>
      <c r="J781" s="31" t="s">
        <v>693</v>
      </c>
      <c r="K781" s="29" t="s">
        <v>7208</v>
      </c>
      <c r="L781" s="58">
        <f>Tabela33[[#This Row],[price]]*Tabela33[[#This Row],[sold]]</f>
        <v>1146.69</v>
      </c>
      <c r="M781" s="59">
        <f>VLOOKUP(Tabela33[[#This Row],[brand]],Tabela5[#All],7,FALSE)</f>
        <v>141</v>
      </c>
      <c r="N781" s="59">
        <f>_xlfn.RANK.EQ(Tabela33[[#This Row],[sold]],$H$2:$H$1979)</f>
        <v>1168</v>
      </c>
      <c r="O781" s="59">
        <f>_xlfn.RANK.EQ(L781,Tabela33[income])</f>
        <v>1203</v>
      </c>
      <c r="AL781" s="18" t="s">
        <v>4217</v>
      </c>
      <c r="AM781">
        <v>148</v>
      </c>
      <c r="AN781">
        <v>52</v>
      </c>
    </row>
    <row r="782" spans="1:40" x14ac:dyDescent="0.25">
      <c r="A782" s="27" t="s">
        <v>463</v>
      </c>
      <c r="B782" s="27" t="s">
        <v>464</v>
      </c>
      <c r="C782" s="27" t="s">
        <v>465</v>
      </c>
      <c r="D782" s="27">
        <v>19</v>
      </c>
      <c r="E782" s="27" t="s">
        <v>466</v>
      </c>
      <c r="F782" s="27">
        <v>10</v>
      </c>
      <c r="G782" s="27" t="s">
        <v>26</v>
      </c>
      <c r="H782" s="27">
        <v>35</v>
      </c>
      <c r="I782" s="27" t="s">
        <v>39</v>
      </c>
      <c r="J782" s="28" t="s">
        <v>458</v>
      </c>
      <c r="K782" s="29" t="s">
        <v>7208</v>
      </c>
      <c r="L782" s="58">
        <f>Tabela33[[#This Row],[price]]*Tabela33[[#This Row],[sold]]</f>
        <v>665</v>
      </c>
      <c r="M782" s="59">
        <f>VLOOKUP(Tabela33[[#This Row],[brand]],Tabela5[#All],7,FALSE)</f>
        <v>142</v>
      </c>
      <c r="N782" s="59">
        <f>_xlfn.RANK.EQ(Tabela33[[#This Row],[sold]],$H$2:$H$1979)</f>
        <v>1122</v>
      </c>
      <c r="O782" s="59">
        <f>_xlfn.RANK.EQ(L782,Tabela33[income])</f>
        <v>1389</v>
      </c>
      <c r="AL782" s="18" t="s">
        <v>5593</v>
      </c>
      <c r="AM782">
        <v>148</v>
      </c>
      <c r="AN782">
        <v>26</v>
      </c>
    </row>
    <row r="783" spans="1:40" x14ac:dyDescent="0.25">
      <c r="A783" s="30" t="s">
        <v>463</v>
      </c>
      <c r="B783" s="30" t="s">
        <v>2903</v>
      </c>
      <c r="C783" s="30" t="s">
        <v>233</v>
      </c>
      <c r="D783" s="30">
        <v>19.98</v>
      </c>
      <c r="E783" s="30" t="s">
        <v>2904</v>
      </c>
      <c r="F783" s="30">
        <v>8</v>
      </c>
      <c r="G783" s="30" t="s">
        <v>2905</v>
      </c>
      <c r="H783" s="30">
        <v>144</v>
      </c>
      <c r="I783" s="30" t="s">
        <v>2906</v>
      </c>
      <c r="J783" s="31" t="s">
        <v>458</v>
      </c>
      <c r="K783" s="29" t="s">
        <v>7208</v>
      </c>
      <c r="L783" s="58">
        <f>Tabela33[[#This Row],[price]]*Tabela33[[#This Row],[sold]]</f>
        <v>2877.12</v>
      </c>
      <c r="M783" s="59">
        <f>VLOOKUP(Tabela33[[#This Row],[brand]],Tabela5[#All],7,FALSE)</f>
        <v>142</v>
      </c>
      <c r="N783" s="59">
        <f>_xlfn.RANK.EQ(Tabela33[[#This Row],[sold]],$H$2:$H$1979)</f>
        <v>673</v>
      </c>
      <c r="O783" s="59">
        <f>_xlfn.RANK.EQ(L783,Tabela33[income])</f>
        <v>846</v>
      </c>
      <c r="AL783" s="18" t="s">
        <v>3925</v>
      </c>
      <c r="AM783">
        <v>148</v>
      </c>
      <c r="AN783">
        <v>159</v>
      </c>
    </row>
    <row r="784" spans="1:40" x14ac:dyDescent="0.25">
      <c r="A784" s="30" t="s">
        <v>644</v>
      </c>
      <c r="B784" s="30" t="s">
        <v>645</v>
      </c>
      <c r="C784" s="30" t="s">
        <v>12</v>
      </c>
      <c r="D784" s="30">
        <v>10.99</v>
      </c>
      <c r="E784" s="30" t="s">
        <v>522</v>
      </c>
      <c r="F784" s="30">
        <v>10</v>
      </c>
      <c r="G784" s="30" t="s">
        <v>381</v>
      </c>
      <c r="H784" s="30">
        <v>29</v>
      </c>
      <c r="I784" s="30" t="s">
        <v>646</v>
      </c>
      <c r="J784" s="31" t="s">
        <v>524</v>
      </c>
      <c r="K784" s="29" t="s">
        <v>7208</v>
      </c>
      <c r="L784" s="58">
        <f>Tabela33[[#This Row],[price]]*Tabela33[[#This Row],[sold]]</f>
        <v>318.70999999999998</v>
      </c>
      <c r="M784" s="59">
        <f>VLOOKUP(Tabela33[[#This Row],[brand]],Tabela5[#All],7,FALSE)</f>
        <v>143</v>
      </c>
      <c r="N784" s="59">
        <f>_xlfn.RANK.EQ(Tabela33[[#This Row],[sold]],$H$2:$H$1979)</f>
        <v>1195</v>
      </c>
      <c r="O784" s="59">
        <f>_xlfn.RANK.EQ(L784,Tabela33[income])</f>
        <v>1650</v>
      </c>
      <c r="AL784" s="18" t="s">
        <v>6268</v>
      </c>
      <c r="AM784">
        <v>148</v>
      </c>
      <c r="AN784">
        <v>141</v>
      </c>
    </row>
    <row r="785" spans="1:40" x14ac:dyDescent="0.25">
      <c r="A785" s="35" t="s">
        <v>2136</v>
      </c>
      <c r="B785" s="35" t="s">
        <v>4338</v>
      </c>
      <c r="C785" s="35" t="s">
        <v>55</v>
      </c>
      <c r="D785" s="35">
        <v>25.43</v>
      </c>
      <c r="E785" s="35" t="s">
        <v>4339</v>
      </c>
      <c r="F785" s="35">
        <v>116</v>
      </c>
      <c r="G785" s="35" t="s">
        <v>4340</v>
      </c>
      <c r="H785" s="35">
        <v>1925</v>
      </c>
      <c r="I785" s="35" t="s">
        <v>4341</v>
      </c>
      <c r="J785" s="36" t="s">
        <v>230</v>
      </c>
      <c r="K785" s="34" t="s">
        <v>7209</v>
      </c>
      <c r="L785" s="61">
        <f>Tabela33[[#This Row],[price]]*Tabela33[[#This Row],[sold]]</f>
        <v>48952.75</v>
      </c>
      <c r="M785" s="62">
        <f>VLOOKUP(Tabela33[[#This Row],[brand]],Tabela5[#All],7,FALSE)</f>
        <v>144</v>
      </c>
      <c r="N785" s="62">
        <f>_xlfn.RANK.EQ(Tabela33[[#This Row],[sold]],$H$2:$H$1979)</f>
        <v>153</v>
      </c>
      <c r="O785" s="62">
        <f>_xlfn.RANK.EQ(L785,Tabela33[income])</f>
        <v>174</v>
      </c>
      <c r="AL785" s="18" t="s">
        <v>6885</v>
      </c>
      <c r="AM785">
        <v>148</v>
      </c>
      <c r="AN785">
        <v>185</v>
      </c>
    </row>
    <row r="786" spans="1:40" x14ac:dyDescent="0.25">
      <c r="A786" s="30" t="s">
        <v>2136</v>
      </c>
      <c r="B786" s="30" t="s">
        <v>2733</v>
      </c>
      <c r="C786" s="30" t="s">
        <v>55</v>
      </c>
      <c r="D786" s="30">
        <v>38.76</v>
      </c>
      <c r="E786" s="30" t="s">
        <v>2734</v>
      </c>
      <c r="F786" s="30"/>
      <c r="G786" s="30" t="s">
        <v>2735</v>
      </c>
      <c r="H786" s="30">
        <v>401</v>
      </c>
      <c r="I786" s="30" t="s">
        <v>2736</v>
      </c>
      <c r="J786" s="31" t="s">
        <v>230</v>
      </c>
      <c r="K786" s="29" t="s">
        <v>7208</v>
      </c>
      <c r="L786" s="58">
        <f>Tabela33[[#This Row],[price]]*Tabela33[[#This Row],[sold]]</f>
        <v>15542.759999999998</v>
      </c>
      <c r="M786" s="59">
        <f>VLOOKUP(Tabela33[[#This Row],[brand]],Tabela5[#All],7,FALSE)</f>
        <v>144</v>
      </c>
      <c r="N786" s="59">
        <f>_xlfn.RANK.EQ(Tabela33[[#This Row],[sold]],$H$2:$H$1979)</f>
        <v>411</v>
      </c>
      <c r="O786" s="59">
        <f>_xlfn.RANK.EQ(L786,Tabela33[income])</f>
        <v>374</v>
      </c>
      <c r="AL786" s="18" t="s">
        <v>4909</v>
      </c>
      <c r="AM786">
        <v>148</v>
      </c>
      <c r="AN786">
        <v>6</v>
      </c>
    </row>
    <row r="787" spans="1:40" x14ac:dyDescent="0.25">
      <c r="A787" s="30" t="s">
        <v>2136</v>
      </c>
      <c r="B787" s="30" t="s">
        <v>2697</v>
      </c>
      <c r="C787" s="30" t="s">
        <v>55</v>
      </c>
      <c r="D787" s="30">
        <v>40.630000000000003</v>
      </c>
      <c r="E787" s="30" t="s">
        <v>2698</v>
      </c>
      <c r="F787" s="30">
        <v>159</v>
      </c>
      <c r="G787" s="30" t="s">
        <v>2699</v>
      </c>
      <c r="H787" s="30">
        <v>847</v>
      </c>
      <c r="I787" s="30" t="s">
        <v>2700</v>
      </c>
      <c r="J787" s="31" t="s">
        <v>230</v>
      </c>
      <c r="K787" s="29" t="s">
        <v>7208</v>
      </c>
      <c r="L787" s="58">
        <f>Tabela33[[#This Row],[price]]*Tabela33[[#This Row],[sold]]</f>
        <v>34413.61</v>
      </c>
      <c r="M787" s="59">
        <f>VLOOKUP(Tabela33[[#This Row],[brand]],Tabela5[#All],7,FALSE)</f>
        <v>144</v>
      </c>
      <c r="N787" s="59">
        <f>_xlfn.RANK.EQ(Tabela33[[#This Row],[sold]],$H$2:$H$1979)</f>
        <v>262</v>
      </c>
      <c r="O787" s="59">
        <f>_xlfn.RANK.EQ(L787,Tabela33[income])</f>
        <v>235</v>
      </c>
      <c r="AL787" s="18" t="s">
        <v>6179</v>
      </c>
      <c r="AM787">
        <v>148</v>
      </c>
      <c r="AN787">
        <v>37</v>
      </c>
    </row>
    <row r="788" spans="1:40" x14ac:dyDescent="0.25">
      <c r="A788" s="27" t="s">
        <v>2136</v>
      </c>
      <c r="B788" s="27" t="s">
        <v>2137</v>
      </c>
      <c r="C788" s="27" t="s">
        <v>363</v>
      </c>
      <c r="D788" s="27">
        <v>50.07</v>
      </c>
      <c r="E788" s="27" t="s">
        <v>2138</v>
      </c>
      <c r="F788" s="27">
        <v>62</v>
      </c>
      <c r="G788" s="27" t="s">
        <v>2139</v>
      </c>
      <c r="H788" s="27">
        <v>1522</v>
      </c>
      <c r="I788" s="27" t="s">
        <v>2140</v>
      </c>
      <c r="J788" s="28" t="s">
        <v>230</v>
      </c>
      <c r="K788" s="29" t="s">
        <v>7208</v>
      </c>
      <c r="L788" s="58">
        <f>Tabela33[[#This Row],[price]]*Tabela33[[#This Row],[sold]]</f>
        <v>76206.539999999994</v>
      </c>
      <c r="M788" s="59">
        <f>VLOOKUP(Tabela33[[#This Row],[brand]],Tabela5[#All],7,FALSE)</f>
        <v>144</v>
      </c>
      <c r="N788" s="59">
        <f>_xlfn.RANK.EQ(Tabela33[[#This Row],[sold]],$H$2:$H$1979)</f>
        <v>179</v>
      </c>
      <c r="O788" s="59">
        <f>_xlfn.RANK.EQ(L788,Tabela33[income])</f>
        <v>126</v>
      </c>
      <c r="AL788" s="18" t="s">
        <v>5078</v>
      </c>
      <c r="AM788">
        <v>148</v>
      </c>
      <c r="AN788">
        <v>280</v>
      </c>
    </row>
    <row r="789" spans="1:40" x14ac:dyDescent="0.25">
      <c r="A789" s="32" t="s">
        <v>2136</v>
      </c>
      <c r="B789" s="32" t="s">
        <v>7099</v>
      </c>
      <c r="C789" s="32" t="s">
        <v>55</v>
      </c>
      <c r="D789" s="32">
        <v>69.25</v>
      </c>
      <c r="E789" s="32" t="s">
        <v>7100</v>
      </c>
      <c r="F789" s="32">
        <v>3</v>
      </c>
      <c r="G789" s="32" t="s">
        <v>5635</v>
      </c>
      <c r="H789" s="32">
        <v>19</v>
      </c>
      <c r="I789" s="32" t="s">
        <v>7101</v>
      </c>
      <c r="J789" s="33" t="s">
        <v>7102</v>
      </c>
      <c r="K789" s="34" t="s">
        <v>7209</v>
      </c>
      <c r="L789" s="61">
        <f>Tabela33[[#This Row],[price]]*Tabela33[[#This Row],[sold]]</f>
        <v>1315.75</v>
      </c>
      <c r="M789" s="62">
        <f>VLOOKUP(Tabela33[[#This Row],[brand]],Tabela5[#All],7,FALSE)</f>
        <v>144</v>
      </c>
      <c r="N789" s="62">
        <f>_xlfn.RANK.EQ(Tabela33[[#This Row],[sold]],$H$2:$H$1979)</f>
        <v>1359</v>
      </c>
      <c r="O789" s="62">
        <f>_xlfn.RANK.EQ(L789,Tabela33[income])</f>
        <v>1133</v>
      </c>
      <c r="AL789" s="18" t="s">
        <v>4896</v>
      </c>
      <c r="AM789">
        <v>148</v>
      </c>
      <c r="AN789">
        <v>20</v>
      </c>
    </row>
    <row r="790" spans="1:40" x14ac:dyDescent="0.25">
      <c r="A790" s="27" t="s">
        <v>2525</v>
      </c>
      <c r="B790" s="27" t="s">
        <v>2526</v>
      </c>
      <c r="C790" s="27" t="s">
        <v>510</v>
      </c>
      <c r="D790" s="27">
        <v>140</v>
      </c>
      <c r="E790" s="27" t="s">
        <v>2527</v>
      </c>
      <c r="F790" s="27"/>
      <c r="G790" s="27" t="s">
        <v>39</v>
      </c>
      <c r="H790" s="27"/>
      <c r="I790" s="27" t="s">
        <v>39</v>
      </c>
      <c r="J790" s="28" t="s">
        <v>285</v>
      </c>
      <c r="K790" s="29" t="s">
        <v>7208</v>
      </c>
      <c r="L790" s="58">
        <f>Tabela33[[#This Row],[price]]*Tabela33[[#This Row],[sold]]</f>
        <v>0</v>
      </c>
      <c r="M790" s="59">
        <f>VLOOKUP(Tabela33[[#This Row],[brand]],Tabela5[#All],7,FALSE)</f>
        <v>145</v>
      </c>
      <c r="N790" s="59" t="e">
        <f>_xlfn.RANK.EQ(Tabela33[[#This Row],[sold]],$H$2:$H$1979)</f>
        <v>#N/A</v>
      </c>
      <c r="O790" s="59">
        <f>_xlfn.RANK.EQ(L790,Tabela33[income])</f>
        <v>1979</v>
      </c>
      <c r="AL790" s="18" t="s">
        <v>5237</v>
      </c>
      <c r="AM790">
        <v>148</v>
      </c>
      <c r="AN790">
        <v>743</v>
      </c>
    </row>
    <row r="791" spans="1:40" x14ac:dyDescent="0.25">
      <c r="A791" s="27" t="s">
        <v>189</v>
      </c>
      <c r="B791" s="27" t="s">
        <v>190</v>
      </c>
      <c r="C791" s="27" t="s">
        <v>12</v>
      </c>
      <c r="D791" s="27">
        <v>44.78</v>
      </c>
      <c r="E791" s="27" t="s">
        <v>1382</v>
      </c>
      <c r="F791" s="27">
        <v>2</v>
      </c>
      <c r="G791" s="27" t="s">
        <v>988</v>
      </c>
      <c r="H791" s="27">
        <v>11</v>
      </c>
      <c r="I791" s="27" t="s">
        <v>1383</v>
      </c>
      <c r="J791" s="28" t="s">
        <v>1384</v>
      </c>
      <c r="K791" s="29" t="s">
        <v>7208</v>
      </c>
      <c r="L791" s="58">
        <f>Tabela33[[#This Row],[price]]*Tabela33[[#This Row],[sold]]</f>
        <v>492.58000000000004</v>
      </c>
      <c r="M791" s="59">
        <f>VLOOKUP(Tabela33[[#This Row],[brand]],Tabela5[#All],7,FALSE)</f>
        <v>146</v>
      </c>
      <c r="N791" s="59">
        <f>_xlfn.RANK.EQ(Tabela33[[#This Row],[sold]],$H$2:$H$1979)</f>
        <v>1550</v>
      </c>
      <c r="O791" s="59">
        <f>_xlfn.RANK.EQ(L791,Tabela33[income])</f>
        <v>1509</v>
      </c>
      <c r="AL791" s="18" t="s">
        <v>4114</v>
      </c>
      <c r="AM791">
        <v>148</v>
      </c>
      <c r="AN791">
        <v>99</v>
      </c>
    </row>
    <row r="792" spans="1:40" x14ac:dyDescent="0.25">
      <c r="A792" s="27" t="s">
        <v>189</v>
      </c>
      <c r="B792" s="27" t="s">
        <v>190</v>
      </c>
      <c r="C792" s="27" t="s">
        <v>12</v>
      </c>
      <c r="D792" s="27">
        <v>44.88</v>
      </c>
      <c r="E792" s="27" t="s">
        <v>191</v>
      </c>
      <c r="F792" s="27">
        <v>7</v>
      </c>
      <c r="G792" s="27" t="s">
        <v>192</v>
      </c>
      <c r="H792" s="27">
        <v>147</v>
      </c>
      <c r="I792" s="27" t="s">
        <v>193</v>
      </c>
      <c r="J792" s="28" t="s">
        <v>194</v>
      </c>
      <c r="K792" s="29" t="s">
        <v>7208</v>
      </c>
      <c r="L792" s="58">
        <f>Tabela33[[#This Row],[price]]*Tabela33[[#This Row],[sold]]</f>
        <v>6597.3600000000006</v>
      </c>
      <c r="M792" s="59">
        <f>VLOOKUP(Tabela33[[#This Row],[brand]],Tabela5[#All],7,FALSE)</f>
        <v>146</v>
      </c>
      <c r="N792" s="59">
        <f>_xlfn.RANK.EQ(Tabela33[[#This Row],[sold]],$H$2:$H$1979)</f>
        <v>663</v>
      </c>
      <c r="O792" s="59">
        <f>_xlfn.RANK.EQ(L792,Tabela33[income])</f>
        <v>610</v>
      </c>
      <c r="AL792" s="18" t="s">
        <v>2879</v>
      </c>
      <c r="AM792">
        <v>148</v>
      </c>
      <c r="AN792">
        <v>27</v>
      </c>
    </row>
    <row r="793" spans="1:40" x14ac:dyDescent="0.25">
      <c r="A793" s="32" t="s">
        <v>6018</v>
      </c>
      <c r="B793" s="32" t="s">
        <v>6019</v>
      </c>
      <c r="C793" s="32" t="s">
        <v>1970</v>
      </c>
      <c r="D793" s="32">
        <v>36.68</v>
      </c>
      <c r="E793" s="32" t="s">
        <v>3450</v>
      </c>
      <c r="F793" s="32">
        <v>9</v>
      </c>
      <c r="G793" s="32" t="s">
        <v>2438</v>
      </c>
      <c r="H793" s="32">
        <v>1</v>
      </c>
      <c r="I793" s="32" t="s">
        <v>39</v>
      </c>
      <c r="J793" s="33" t="s">
        <v>693</v>
      </c>
      <c r="K793" s="34" t="s">
        <v>7209</v>
      </c>
      <c r="L793" s="61">
        <f>Tabela33[[#This Row],[price]]*Tabela33[[#This Row],[sold]]</f>
        <v>36.68</v>
      </c>
      <c r="M793" s="62">
        <f>VLOOKUP(Tabela33[[#This Row],[brand]],Tabela5[#All],7,FALSE)</f>
        <v>147</v>
      </c>
      <c r="N793" s="62">
        <f>_xlfn.RANK.EQ(Tabela33[[#This Row],[sold]],$H$2:$H$1979)</f>
        <v>1926</v>
      </c>
      <c r="O793" s="62">
        <f>_xlfn.RANK.EQ(L793,Tabela33[income])</f>
        <v>1960</v>
      </c>
      <c r="AL793" s="18" t="s">
        <v>4189</v>
      </c>
      <c r="AM793">
        <v>148</v>
      </c>
      <c r="AN793">
        <v>300</v>
      </c>
    </row>
    <row r="794" spans="1:40" x14ac:dyDescent="0.25">
      <c r="A794" s="30" t="s">
        <v>2998</v>
      </c>
      <c r="B794" s="30" t="s">
        <v>2999</v>
      </c>
      <c r="C794" s="30" t="s">
        <v>12</v>
      </c>
      <c r="D794" s="30">
        <v>38.69</v>
      </c>
      <c r="E794" s="30" t="s">
        <v>3000</v>
      </c>
      <c r="F794" s="30">
        <v>10</v>
      </c>
      <c r="G794" s="30" t="s">
        <v>197</v>
      </c>
      <c r="H794" s="30">
        <v>3</v>
      </c>
      <c r="I794" s="30" t="s">
        <v>3001</v>
      </c>
      <c r="J794" s="31" t="s">
        <v>1960</v>
      </c>
      <c r="K794" s="29" t="s">
        <v>7208</v>
      </c>
      <c r="L794" s="58">
        <f>Tabela33[[#This Row],[price]]*Tabela33[[#This Row],[sold]]</f>
        <v>116.07</v>
      </c>
      <c r="M794" s="59">
        <f>VLOOKUP(Tabela33[[#This Row],[brand]],Tabela5[#All],7,FALSE)</f>
        <v>147</v>
      </c>
      <c r="N794" s="59">
        <f>_xlfn.RANK.EQ(Tabela33[[#This Row],[sold]],$H$2:$H$1979)</f>
        <v>1845</v>
      </c>
      <c r="O794" s="59">
        <f>_xlfn.RANK.EQ(L794,Tabela33[income])</f>
        <v>1858</v>
      </c>
      <c r="AL794" s="18" t="s">
        <v>4983</v>
      </c>
      <c r="AM794">
        <v>148</v>
      </c>
      <c r="AN794">
        <v>363</v>
      </c>
    </row>
    <row r="795" spans="1:40" x14ac:dyDescent="0.25">
      <c r="A795" s="35" t="s">
        <v>525</v>
      </c>
      <c r="B795" s="35" t="s">
        <v>4896</v>
      </c>
      <c r="C795" s="35" t="s">
        <v>12</v>
      </c>
      <c r="D795" s="35">
        <v>15.99</v>
      </c>
      <c r="E795" s="35" t="s">
        <v>836</v>
      </c>
      <c r="F795" s="35">
        <v>10</v>
      </c>
      <c r="G795" s="35" t="s">
        <v>1677</v>
      </c>
      <c r="H795" s="35">
        <v>20</v>
      </c>
      <c r="I795" s="35" t="s">
        <v>39</v>
      </c>
      <c r="J795" s="36" t="s">
        <v>4897</v>
      </c>
      <c r="K795" s="34" t="s">
        <v>7209</v>
      </c>
      <c r="L795" s="61">
        <f>Tabela33[[#This Row],[price]]*Tabela33[[#This Row],[sold]]</f>
        <v>319.8</v>
      </c>
      <c r="M795" s="62">
        <f>VLOOKUP(Tabela33[[#This Row],[brand]],Tabela5[#All],7,FALSE)</f>
        <v>148</v>
      </c>
      <c r="N795" s="62">
        <f>_xlfn.RANK.EQ(Tabela33[[#This Row],[sold]],$H$2:$H$1979)</f>
        <v>1337</v>
      </c>
      <c r="O795" s="62">
        <f>_xlfn.RANK.EQ(L795,Tabela33[income])</f>
        <v>1645</v>
      </c>
      <c r="AL795" s="18" t="s">
        <v>5177</v>
      </c>
      <c r="AM795">
        <v>148</v>
      </c>
      <c r="AN795">
        <v>35</v>
      </c>
    </row>
    <row r="796" spans="1:40" x14ac:dyDescent="0.25">
      <c r="A796" s="30" t="s">
        <v>525</v>
      </c>
      <c r="B796" s="30" t="s">
        <v>2763</v>
      </c>
      <c r="C796" s="30" t="s">
        <v>12</v>
      </c>
      <c r="D796" s="30">
        <v>16.989999999999998</v>
      </c>
      <c r="E796" s="30" t="s">
        <v>2764</v>
      </c>
      <c r="F796" s="30">
        <v>10</v>
      </c>
      <c r="G796" s="30" t="s">
        <v>2765</v>
      </c>
      <c r="H796" s="30">
        <v>111</v>
      </c>
      <c r="I796" s="30" t="s">
        <v>2766</v>
      </c>
      <c r="J796" s="31" t="s">
        <v>2767</v>
      </c>
      <c r="K796" s="29" t="s">
        <v>7208</v>
      </c>
      <c r="L796" s="58">
        <f>Tabela33[[#This Row],[price]]*Tabela33[[#This Row],[sold]]</f>
        <v>1885.8899999999999</v>
      </c>
      <c r="M796" s="59">
        <f>VLOOKUP(Tabela33[[#This Row],[brand]],Tabela5[#All],7,FALSE)</f>
        <v>148</v>
      </c>
      <c r="N796" s="59">
        <f>_xlfn.RANK.EQ(Tabela33[[#This Row],[sold]],$H$2:$H$1979)</f>
        <v>755</v>
      </c>
      <c r="O796" s="59">
        <f>_xlfn.RANK.EQ(L796,Tabela33[income])</f>
        <v>980</v>
      </c>
      <c r="AL796" s="18" t="s">
        <v>5813</v>
      </c>
      <c r="AM796">
        <v>148</v>
      </c>
      <c r="AN796">
        <v>5</v>
      </c>
    </row>
    <row r="797" spans="1:40" x14ac:dyDescent="0.25">
      <c r="A797" s="32" t="s">
        <v>525</v>
      </c>
      <c r="B797" s="32" t="s">
        <v>4909</v>
      </c>
      <c r="C797" s="32" t="s">
        <v>12</v>
      </c>
      <c r="D797" s="32">
        <v>19.95</v>
      </c>
      <c r="E797" s="32" t="s">
        <v>2299</v>
      </c>
      <c r="F797" s="32">
        <v>10</v>
      </c>
      <c r="G797" s="32" t="s">
        <v>3313</v>
      </c>
      <c r="H797" s="32">
        <v>6</v>
      </c>
      <c r="I797" s="32" t="s">
        <v>39</v>
      </c>
      <c r="J797" s="33" t="s">
        <v>2864</v>
      </c>
      <c r="K797" s="34" t="s">
        <v>7209</v>
      </c>
      <c r="L797" s="61">
        <f>Tabela33[[#This Row],[price]]*Tabela33[[#This Row],[sold]]</f>
        <v>119.69999999999999</v>
      </c>
      <c r="M797" s="62">
        <f>VLOOKUP(Tabela33[[#This Row],[brand]],Tabela5[#All],7,FALSE)</f>
        <v>148</v>
      </c>
      <c r="N797" s="62">
        <f>_xlfn.RANK.EQ(Tabela33[[#This Row],[sold]],$H$2:$H$1979)</f>
        <v>1713</v>
      </c>
      <c r="O797" s="62">
        <f>_xlfn.RANK.EQ(L797,Tabela33[income])</f>
        <v>1856</v>
      </c>
      <c r="AL797" s="18" t="s">
        <v>5459</v>
      </c>
      <c r="AM797">
        <v>148</v>
      </c>
      <c r="AN797">
        <v>111</v>
      </c>
    </row>
    <row r="798" spans="1:40" x14ac:dyDescent="0.25">
      <c r="A798" s="27" t="s">
        <v>525</v>
      </c>
      <c r="B798" s="27" t="s">
        <v>1035</v>
      </c>
      <c r="C798" s="27" t="s">
        <v>12</v>
      </c>
      <c r="D798" s="27">
        <v>21.95</v>
      </c>
      <c r="E798" s="27" t="s">
        <v>1036</v>
      </c>
      <c r="F798" s="27">
        <v>10</v>
      </c>
      <c r="G798" s="27" t="s">
        <v>620</v>
      </c>
      <c r="H798" s="27">
        <v>8</v>
      </c>
      <c r="I798" s="27" t="s">
        <v>1037</v>
      </c>
      <c r="J798" s="28" t="s">
        <v>1038</v>
      </c>
      <c r="K798" s="29" t="s">
        <v>7208</v>
      </c>
      <c r="L798" s="58">
        <f>Tabela33[[#This Row],[price]]*Tabela33[[#This Row],[sold]]</f>
        <v>175.6</v>
      </c>
      <c r="M798" s="59">
        <f>VLOOKUP(Tabela33[[#This Row],[brand]],Tabela5[#All],7,FALSE)</f>
        <v>148</v>
      </c>
      <c r="N798" s="59">
        <f>_xlfn.RANK.EQ(Tabela33[[#This Row],[sold]],$H$2:$H$1979)</f>
        <v>1635</v>
      </c>
      <c r="O798" s="59">
        <f>_xlfn.RANK.EQ(L798,Tabela33[income])</f>
        <v>1783</v>
      </c>
      <c r="AL798" s="18" t="s">
        <v>4010</v>
      </c>
      <c r="AM798">
        <v>148</v>
      </c>
      <c r="AN798">
        <v>40</v>
      </c>
    </row>
    <row r="799" spans="1:40" x14ac:dyDescent="0.25">
      <c r="A799" s="35" t="s">
        <v>525</v>
      </c>
      <c r="B799" s="35" t="s">
        <v>7021</v>
      </c>
      <c r="C799" s="35" t="s">
        <v>12</v>
      </c>
      <c r="D799" s="35">
        <v>24</v>
      </c>
      <c r="E799" s="35" t="s">
        <v>2984</v>
      </c>
      <c r="F799" s="35">
        <v>3</v>
      </c>
      <c r="G799" s="35" t="s">
        <v>3692</v>
      </c>
      <c r="H799" s="35">
        <v>2</v>
      </c>
      <c r="I799" s="35" t="s">
        <v>39</v>
      </c>
      <c r="J799" s="36" t="s">
        <v>7022</v>
      </c>
      <c r="K799" s="34" t="s">
        <v>7209</v>
      </c>
      <c r="L799" s="61">
        <f>Tabela33[[#This Row],[price]]*Tabela33[[#This Row],[sold]]</f>
        <v>48</v>
      </c>
      <c r="M799" s="62">
        <f>VLOOKUP(Tabela33[[#This Row],[brand]],Tabela5[#All],7,FALSE)</f>
        <v>148</v>
      </c>
      <c r="N799" s="62">
        <f>_xlfn.RANK.EQ(Tabela33[[#This Row],[sold]],$H$2:$H$1979)</f>
        <v>1890</v>
      </c>
      <c r="O799" s="62">
        <f>_xlfn.RANK.EQ(L799,Tabela33[income])</f>
        <v>1942</v>
      </c>
      <c r="AL799" s="18" t="s">
        <v>4760</v>
      </c>
      <c r="AM799">
        <v>148</v>
      </c>
      <c r="AN799">
        <v>101</v>
      </c>
    </row>
    <row r="800" spans="1:40" x14ac:dyDescent="0.25">
      <c r="A800" s="35" t="s">
        <v>525</v>
      </c>
      <c r="B800" s="35" t="s">
        <v>5078</v>
      </c>
      <c r="C800" s="35" t="s">
        <v>212</v>
      </c>
      <c r="D800" s="35">
        <v>25.95</v>
      </c>
      <c r="E800" s="35" t="s">
        <v>2862</v>
      </c>
      <c r="F800" s="35">
        <v>10</v>
      </c>
      <c r="G800" s="35" t="s">
        <v>5079</v>
      </c>
      <c r="H800" s="35">
        <v>280</v>
      </c>
      <c r="I800" s="35" t="s">
        <v>5080</v>
      </c>
      <c r="J800" s="36" t="s">
        <v>2864</v>
      </c>
      <c r="K800" s="34" t="s">
        <v>7209</v>
      </c>
      <c r="L800" s="61">
        <f>Tabela33[[#This Row],[price]]*Tabela33[[#This Row],[sold]]</f>
        <v>7266</v>
      </c>
      <c r="M800" s="62">
        <f>VLOOKUP(Tabela33[[#This Row],[brand]],Tabela5[#All],7,FALSE)</f>
        <v>148</v>
      </c>
      <c r="N800" s="62">
        <f>_xlfn.RANK.EQ(Tabela33[[#This Row],[sold]],$H$2:$H$1979)</f>
        <v>493</v>
      </c>
      <c r="O800" s="62">
        <f>_xlfn.RANK.EQ(L800,Tabela33[income])</f>
        <v>578</v>
      </c>
      <c r="AL800" s="18" t="s">
        <v>1941</v>
      </c>
      <c r="AM800">
        <v>148</v>
      </c>
      <c r="AN800">
        <v>2663</v>
      </c>
    </row>
    <row r="801" spans="1:40" x14ac:dyDescent="0.25">
      <c r="A801" s="30" t="s">
        <v>525</v>
      </c>
      <c r="B801" s="30" t="s">
        <v>2861</v>
      </c>
      <c r="C801" s="30" t="s">
        <v>12</v>
      </c>
      <c r="D801" s="30">
        <v>25.95</v>
      </c>
      <c r="E801" s="30" t="s">
        <v>2862</v>
      </c>
      <c r="F801" s="30">
        <v>10</v>
      </c>
      <c r="G801" s="30" t="s">
        <v>197</v>
      </c>
      <c r="H801" s="30">
        <v>3</v>
      </c>
      <c r="I801" s="30" t="s">
        <v>2863</v>
      </c>
      <c r="J801" s="31" t="s">
        <v>2864</v>
      </c>
      <c r="K801" s="29" t="s">
        <v>7208</v>
      </c>
      <c r="L801" s="58">
        <f>Tabela33[[#This Row],[price]]*Tabela33[[#This Row],[sold]]</f>
        <v>77.849999999999994</v>
      </c>
      <c r="M801" s="59">
        <f>VLOOKUP(Tabela33[[#This Row],[brand]],Tabela5[#All],7,FALSE)</f>
        <v>148</v>
      </c>
      <c r="N801" s="59">
        <f>_xlfn.RANK.EQ(Tabela33[[#This Row],[sold]],$H$2:$H$1979)</f>
        <v>1845</v>
      </c>
      <c r="O801" s="59">
        <f>_xlfn.RANK.EQ(L801,Tabela33[income])</f>
        <v>1906</v>
      </c>
      <c r="AL801" s="18" t="s">
        <v>4109</v>
      </c>
      <c r="AM801">
        <v>148</v>
      </c>
      <c r="AN801">
        <v>592</v>
      </c>
    </row>
    <row r="802" spans="1:40" x14ac:dyDescent="0.25">
      <c r="A802" s="32" t="s">
        <v>525</v>
      </c>
      <c r="B802" s="32" t="s">
        <v>5813</v>
      </c>
      <c r="C802" s="32" t="s">
        <v>12</v>
      </c>
      <c r="D802" s="32">
        <v>27</v>
      </c>
      <c r="E802" s="32" t="s">
        <v>3325</v>
      </c>
      <c r="F802" s="32">
        <v>6</v>
      </c>
      <c r="G802" s="32" t="s">
        <v>1108</v>
      </c>
      <c r="H802" s="32">
        <v>5</v>
      </c>
      <c r="I802" s="32" t="s">
        <v>5814</v>
      </c>
      <c r="J802" s="33" t="s">
        <v>5815</v>
      </c>
      <c r="K802" s="34" t="s">
        <v>7209</v>
      </c>
      <c r="L802" s="61">
        <f>Tabela33[[#This Row],[price]]*Tabela33[[#This Row],[sold]]</f>
        <v>135</v>
      </c>
      <c r="M802" s="62">
        <f>VLOOKUP(Tabela33[[#This Row],[brand]],Tabela5[#All],7,FALSE)</f>
        <v>148</v>
      </c>
      <c r="N802" s="62">
        <f>_xlfn.RANK.EQ(Tabela33[[#This Row],[sold]],$H$2:$H$1979)</f>
        <v>1749</v>
      </c>
      <c r="O802" s="62">
        <f>_xlfn.RANK.EQ(L802,Tabela33[income])</f>
        <v>1833</v>
      </c>
      <c r="AL802" s="18" t="s">
        <v>5685</v>
      </c>
      <c r="AM802">
        <v>148</v>
      </c>
      <c r="AN802">
        <v>9</v>
      </c>
    </row>
    <row r="803" spans="1:40" x14ac:dyDescent="0.25">
      <c r="A803" s="35" t="s">
        <v>525</v>
      </c>
      <c r="B803" s="35" t="s">
        <v>5190</v>
      </c>
      <c r="C803" s="35" t="s">
        <v>55</v>
      </c>
      <c r="D803" s="35">
        <v>27.1</v>
      </c>
      <c r="E803" s="35" t="s">
        <v>5191</v>
      </c>
      <c r="F803" s="35">
        <v>8</v>
      </c>
      <c r="G803" s="35" t="s">
        <v>3052</v>
      </c>
      <c r="H803" s="35">
        <v>28</v>
      </c>
      <c r="I803" s="35" t="s">
        <v>5192</v>
      </c>
      <c r="J803" s="36" t="s">
        <v>225</v>
      </c>
      <c r="K803" s="34" t="s">
        <v>7209</v>
      </c>
      <c r="L803" s="61">
        <f>Tabela33[[#This Row],[price]]*Tabela33[[#This Row],[sold]]</f>
        <v>758.80000000000007</v>
      </c>
      <c r="M803" s="62">
        <f>VLOOKUP(Tabela33[[#This Row],[brand]],Tabela5[#All],7,FALSE)</f>
        <v>148</v>
      </c>
      <c r="N803" s="62">
        <f>_xlfn.RANK.EQ(Tabela33[[#This Row],[sold]],$H$2:$H$1979)</f>
        <v>1208</v>
      </c>
      <c r="O803" s="62">
        <f>_xlfn.RANK.EQ(L803,Tabela33[income])</f>
        <v>1339</v>
      </c>
      <c r="AL803" s="18" t="s">
        <v>5755</v>
      </c>
      <c r="AM803">
        <v>148</v>
      </c>
      <c r="AN803">
        <v>14</v>
      </c>
    </row>
    <row r="804" spans="1:40" x14ac:dyDescent="0.25">
      <c r="A804" s="35" t="s">
        <v>525</v>
      </c>
      <c r="B804" s="35" t="s">
        <v>5680</v>
      </c>
      <c r="C804" s="35" t="s">
        <v>55</v>
      </c>
      <c r="D804" s="35">
        <v>27.5</v>
      </c>
      <c r="E804" s="35" t="s">
        <v>5681</v>
      </c>
      <c r="F804" s="35">
        <v>3</v>
      </c>
      <c r="G804" s="35" t="s">
        <v>4606</v>
      </c>
      <c r="H804" s="35">
        <v>18</v>
      </c>
      <c r="I804" s="35" t="s">
        <v>5682</v>
      </c>
      <c r="J804" s="36" t="s">
        <v>46</v>
      </c>
      <c r="K804" s="34" t="s">
        <v>7209</v>
      </c>
      <c r="L804" s="61">
        <f>Tabela33[[#This Row],[price]]*Tabela33[[#This Row],[sold]]</f>
        <v>495</v>
      </c>
      <c r="M804" s="62">
        <f>VLOOKUP(Tabela33[[#This Row],[brand]],Tabela5[#All],7,FALSE)</f>
        <v>148</v>
      </c>
      <c r="N804" s="62">
        <f>_xlfn.RANK.EQ(Tabela33[[#This Row],[sold]],$H$2:$H$1979)</f>
        <v>1378</v>
      </c>
      <c r="O804" s="62">
        <f>_xlfn.RANK.EQ(L804,Tabela33[income])</f>
        <v>1507</v>
      </c>
      <c r="AL804" s="18" t="s">
        <v>5364</v>
      </c>
      <c r="AM804">
        <v>148</v>
      </c>
      <c r="AN804">
        <v>10</v>
      </c>
    </row>
    <row r="805" spans="1:40" x14ac:dyDescent="0.25">
      <c r="A805" s="32" t="s">
        <v>525</v>
      </c>
      <c r="B805" s="32" t="s">
        <v>5938</v>
      </c>
      <c r="C805" s="32" t="s">
        <v>55</v>
      </c>
      <c r="D805" s="32">
        <v>27.9</v>
      </c>
      <c r="E805" s="32" t="s">
        <v>355</v>
      </c>
      <c r="F805" s="32">
        <v>5</v>
      </c>
      <c r="G805" s="32" t="s">
        <v>5939</v>
      </c>
      <c r="H805" s="32">
        <v>157</v>
      </c>
      <c r="I805" s="32" t="s">
        <v>5940</v>
      </c>
      <c r="J805" s="33" t="s">
        <v>458</v>
      </c>
      <c r="K805" s="34" t="s">
        <v>7209</v>
      </c>
      <c r="L805" s="61">
        <f>Tabela33[[#This Row],[price]]*Tabela33[[#This Row],[sold]]</f>
        <v>4380.3</v>
      </c>
      <c r="M805" s="62">
        <f>VLOOKUP(Tabela33[[#This Row],[brand]],Tabela5[#All],7,FALSE)</f>
        <v>148</v>
      </c>
      <c r="N805" s="62">
        <f>_xlfn.RANK.EQ(Tabela33[[#This Row],[sold]],$H$2:$H$1979)</f>
        <v>642</v>
      </c>
      <c r="O805" s="62">
        <f>_xlfn.RANK.EQ(L805,Tabela33[income])</f>
        <v>715</v>
      </c>
      <c r="AL805" s="18" t="s">
        <v>6754</v>
      </c>
      <c r="AM805">
        <v>148</v>
      </c>
      <c r="AN805">
        <v>61</v>
      </c>
    </row>
    <row r="806" spans="1:40" x14ac:dyDescent="0.25">
      <c r="A806" s="35" t="s">
        <v>525</v>
      </c>
      <c r="B806" s="35" t="s">
        <v>5364</v>
      </c>
      <c r="C806" s="35" t="s">
        <v>55</v>
      </c>
      <c r="D806" s="35">
        <v>28.99</v>
      </c>
      <c r="E806" s="35" t="s">
        <v>1354</v>
      </c>
      <c r="F806" s="35">
        <v>10</v>
      </c>
      <c r="G806" s="35" t="s">
        <v>421</v>
      </c>
      <c r="H806" s="35">
        <v>10</v>
      </c>
      <c r="I806" s="35" t="s">
        <v>39</v>
      </c>
      <c r="J806" s="36" t="s">
        <v>219</v>
      </c>
      <c r="K806" s="34" t="s">
        <v>7209</v>
      </c>
      <c r="L806" s="61">
        <f>Tabela33[[#This Row],[price]]*Tabela33[[#This Row],[sold]]</f>
        <v>289.89999999999998</v>
      </c>
      <c r="M806" s="62">
        <f>VLOOKUP(Tabela33[[#This Row],[brand]],Tabela5[#All],7,FALSE)</f>
        <v>148</v>
      </c>
      <c r="N806" s="62">
        <f>_xlfn.RANK.EQ(Tabela33[[#This Row],[sold]],$H$2:$H$1979)</f>
        <v>1577</v>
      </c>
      <c r="O806" s="62">
        <f>_xlfn.RANK.EQ(L806,Tabela33[income])</f>
        <v>1674</v>
      </c>
      <c r="AL806" s="18" t="s">
        <v>4670</v>
      </c>
      <c r="AM806">
        <v>148</v>
      </c>
      <c r="AN806">
        <v>588</v>
      </c>
    </row>
    <row r="807" spans="1:40" x14ac:dyDescent="0.25">
      <c r="A807" s="32" t="s">
        <v>525</v>
      </c>
      <c r="B807" s="32" t="s">
        <v>4456</v>
      </c>
      <c r="C807" s="32" t="s">
        <v>55</v>
      </c>
      <c r="D807" s="32">
        <v>28.99</v>
      </c>
      <c r="E807" s="32" t="s">
        <v>893</v>
      </c>
      <c r="F807" s="32">
        <v>9</v>
      </c>
      <c r="G807" s="32" t="s">
        <v>4457</v>
      </c>
      <c r="H807" s="32">
        <v>111</v>
      </c>
      <c r="I807" s="32" t="s">
        <v>4458</v>
      </c>
      <c r="J807" s="33" t="s">
        <v>219</v>
      </c>
      <c r="K807" s="34" t="s">
        <v>7209</v>
      </c>
      <c r="L807" s="61">
        <f>Tabela33[[#This Row],[price]]*Tabela33[[#This Row],[sold]]</f>
        <v>3217.89</v>
      </c>
      <c r="M807" s="62">
        <f>VLOOKUP(Tabela33[[#This Row],[brand]],Tabela5[#All],7,FALSE)</f>
        <v>148</v>
      </c>
      <c r="N807" s="62">
        <f>_xlfn.RANK.EQ(Tabela33[[#This Row],[sold]],$H$2:$H$1979)</f>
        <v>755</v>
      </c>
      <c r="O807" s="62">
        <f>_xlfn.RANK.EQ(L807,Tabela33[income])</f>
        <v>805</v>
      </c>
      <c r="AL807" s="18" t="s">
        <v>4465</v>
      </c>
      <c r="AM807">
        <v>148</v>
      </c>
      <c r="AN807">
        <v>410</v>
      </c>
    </row>
    <row r="808" spans="1:40" x14ac:dyDescent="0.25">
      <c r="A808" s="35" t="s">
        <v>525</v>
      </c>
      <c r="B808" s="35" t="s">
        <v>4584</v>
      </c>
      <c r="C808" s="35" t="s">
        <v>55</v>
      </c>
      <c r="D808" s="35">
        <v>29.95</v>
      </c>
      <c r="E808" s="35" t="s">
        <v>1182</v>
      </c>
      <c r="F808" s="35">
        <v>6</v>
      </c>
      <c r="G808" s="35" t="s">
        <v>4585</v>
      </c>
      <c r="H808" s="35">
        <v>1484</v>
      </c>
      <c r="I808" s="35" t="s">
        <v>4586</v>
      </c>
      <c r="J808" s="36" t="s">
        <v>46</v>
      </c>
      <c r="K808" s="34" t="s">
        <v>7209</v>
      </c>
      <c r="L808" s="61">
        <f>Tabela33[[#This Row],[price]]*Tabela33[[#This Row],[sold]]</f>
        <v>44445.799999999996</v>
      </c>
      <c r="M808" s="62">
        <f>VLOOKUP(Tabela33[[#This Row],[brand]],Tabela5[#All],7,FALSE)</f>
        <v>148</v>
      </c>
      <c r="N808" s="62">
        <f>_xlfn.RANK.EQ(Tabela33[[#This Row],[sold]],$H$2:$H$1979)</f>
        <v>184</v>
      </c>
      <c r="O808" s="62">
        <f>_xlfn.RANK.EQ(L808,Tabela33[income])</f>
        <v>191</v>
      </c>
      <c r="AL808" s="18" t="s">
        <v>5938</v>
      </c>
      <c r="AM808">
        <v>148</v>
      </c>
      <c r="AN808">
        <v>185</v>
      </c>
    </row>
    <row r="809" spans="1:40" x14ac:dyDescent="0.25">
      <c r="A809" s="35" t="s">
        <v>525</v>
      </c>
      <c r="B809" s="35" t="s">
        <v>4644</v>
      </c>
      <c r="C809" s="35" t="s">
        <v>55</v>
      </c>
      <c r="D809" s="35">
        <v>29.99</v>
      </c>
      <c r="E809" s="35" t="s">
        <v>37</v>
      </c>
      <c r="F809" s="35">
        <v>9</v>
      </c>
      <c r="G809" s="35" t="s">
        <v>5662</v>
      </c>
      <c r="H809" s="35">
        <v>6</v>
      </c>
      <c r="I809" s="35" t="s">
        <v>5663</v>
      </c>
      <c r="J809" s="36" t="s">
        <v>46</v>
      </c>
      <c r="K809" s="34" t="s">
        <v>7209</v>
      </c>
      <c r="L809" s="61">
        <f>Tabela33[[#This Row],[price]]*Tabela33[[#This Row],[sold]]</f>
        <v>179.94</v>
      </c>
      <c r="M809" s="62">
        <f>VLOOKUP(Tabela33[[#This Row],[brand]],Tabela5[#All],7,FALSE)</f>
        <v>148</v>
      </c>
      <c r="N809" s="62">
        <f>_xlfn.RANK.EQ(Tabela33[[#This Row],[sold]],$H$2:$H$1979)</f>
        <v>1713</v>
      </c>
      <c r="O809" s="62">
        <f>_xlfn.RANK.EQ(L809,Tabela33[income])</f>
        <v>1776</v>
      </c>
      <c r="AL809" s="18" t="s">
        <v>4644</v>
      </c>
      <c r="AM809">
        <v>148</v>
      </c>
      <c r="AN809">
        <v>239</v>
      </c>
    </row>
    <row r="810" spans="1:40" x14ac:dyDescent="0.25">
      <c r="A810" s="32" t="s">
        <v>525</v>
      </c>
      <c r="B810" s="32" t="s">
        <v>6600</v>
      </c>
      <c r="C810" s="32" t="s">
        <v>55</v>
      </c>
      <c r="D810" s="32">
        <v>29.99</v>
      </c>
      <c r="E810" s="32" t="s">
        <v>37</v>
      </c>
      <c r="F810" s="32">
        <v>6</v>
      </c>
      <c r="G810" s="32" t="s">
        <v>2423</v>
      </c>
      <c r="H810" s="32">
        <v>9</v>
      </c>
      <c r="I810" s="32" t="s">
        <v>6601</v>
      </c>
      <c r="J810" s="33" t="s">
        <v>76</v>
      </c>
      <c r="K810" s="34" t="s">
        <v>7209</v>
      </c>
      <c r="L810" s="61">
        <f>Tabela33[[#This Row],[price]]*Tabela33[[#This Row],[sold]]</f>
        <v>269.90999999999997</v>
      </c>
      <c r="M810" s="62">
        <f>VLOOKUP(Tabela33[[#This Row],[brand]],Tabela5[#All],7,FALSE)</f>
        <v>148</v>
      </c>
      <c r="N810" s="62">
        <f>_xlfn.RANK.EQ(Tabela33[[#This Row],[sold]],$H$2:$H$1979)</f>
        <v>1606</v>
      </c>
      <c r="O810" s="62">
        <f>_xlfn.RANK.EQ(L810,Tabela33[income])</f>
        <v>1688</v>
      </c>
      <c r="AL810" s="18" t="s">
        <v>4987</v>
      </c>
      <c r="AM810">
        <v>148</v>
      </c>
      <c r="AN810">
        <v>969</v>
      </c>
    </row>
    <row r="811" spans="1:40" x14ac:dyDescent="0.25">
      <c r="A811" s="32" t="s">
        <v>525</v>
      </c>
      <c r="B811" s="32" t="s">
        <v>6595</v>
      </c>
      <c r="C811" s="32" t="s">
        <v>55</v>
      </c>
      <c r="D811" s="32">
        <v>29.99</v>
      </c>
      <c r="E811" s="32" t="s">
        <v>37</v>
      </c>
      <c r="F811" s="32">
        <v>10</v>
      </c>
      <c r="G811" s="32" t="s">
        <v>709</v>
      </c>
      <c r="H811" s="32">
        <v>12</v>
      </c>
      <c r="I811" s="32" t="s">
        <v>6596</v>
      </c>
      <c r="J811" s="33" t="s">
        <v>507</v>
      </c>
      <c r="K811" s="34" t="s">
        <v>7209</v>
      </c>
      <c r="L811" s="61">
        <f>Tabela33[[#This Row],[price]]*Tabela33[[#This Row],[sold]]</f>
        <v>359.88</v>
      </c>
      <c r="M811" s="62">
        <f>VLOOKUP(Tabela33[[#This Row],[brand]],Tabela5[#All],7,FALSE)</f>
        <v>148</v>
      </c>
      <c r="N811" s="62">
        <f>_xlfn.RANK.EQ(Tabela33[[#This Row],[sold]],$H$2:$H$1979)</f>
        <v>1520</v>
      </c>
      <c r="O811" s="62">
        <f>_xlfn.RANK.EQ(L811,Tabela33[income])</f>
        <v>1607</v>
      </c>
      <c r="AL811" s="18" t="s">
        <v>5295</v>
      </c>
      <c r="AM811">
        <v>148</v>
      </c>
      <c r="AN811">
        <v>235</v>
      </c>
    </row>
    <row r="812" spans="1:40" x14ac:dyDescent="0.25">
      <c r="A812" s="32" t="s">
        <v>525</v>
      </c>
      <c r="B812" s="32" t="s">
        <v>6754</v>
      </c>
      <c r="C812" s="32" t="s">
        <v>55</v>
      </c>
      <c r="D812" s="32">
        <v>29.99</v>
      </c>
      <c r="E812" s="32" t="s">
        <v>61</v>
      </c>
      <c r="F812" s="32">
        <v>10</v>
      </c>
      <c r="G812" s="32" t="s">
        <v>2443</v>
      </c>
      <c r="H812" s="32">
        <v>61</v>
      </c>
      <c r="I812" s="32" t="s">
        <v>6755</v>
      </c>
      <c r="J812" s="33" t="s">
        <v>285</v>
      </c>
      <c r="K812" s="34" t="s">
        <v>7209</v>
      </c>
      <c r="L812" s="61">
        <f>Tabela33[[#This Row],[price]]*Tabela33[[#This Row],[sold]]</f>
        <v>1829.3899999999999</v>
      </c>
      <c r="M812" s="62">
        <f>VLOOKUP(Tabela33[[#This Row],[brand]],Tabela5[#All],7,FALSE)</f>
        <v>148</v>
      </c>
      <c r="N812" s="62">
        <f>_xlfn.RANK.EQ(Tabela33[[#This Row],[sold]],$H$2:$H$1979)</f>
        <v>927</v>
      </c>
      <c r="O812" s="62">
        <f>_xlfn.RANK.EQ(L812,Tabela33[income])</f>
        <v>995</v>
      </c>
      <c r="AL812" s="18" t="s">
        <v>6274</v>
      </c>
      <c r="AM812">
        <v>148</v>
      </c>
      <c r="AN812">
        <v>15</v>
      </c>
    </row>
    <row r="813" spans="1:40" x14ac:dyDescent="0.25">
      <c r="A813" s="32" t="s">
        <v>525</v>
      </c>
      <c r="B813" s="32" t="s">
        <v>6268</v>
      </c>
      <c r="C813" s="32" t="s">
        <v>55</v>
      </c>
      <c r="D813" s="32">
        <v>29.99</v>
      </c>
      <c r="E813" s="32" t="s">
        <v>37</v>
      </c>
      <c r="F813" s="32">
        <v>6</v>
      </c>
      <c r="G813" s="32" t="s">
        <v>6269</v>
      </c>
      <c r="H813" s="32">
        <v>141</v>
      </c>
      <c r="I813" s="32" t="s">
        <v>6270</v>
      </c>
      <c r="J813" s="33" t="s">
        <v>6271</v>
      </c>
      <c r="K813" s="34" t="s">
        <v>7209</v>
      </c>
      <c r="L813" s="61">
        <f>Tabela33[[#This Row],[price]]*Tabela33[[#This Row],[sold]]</f>
        <v>4228.59</v>
      </c>
      <c r="M813" s="62">
        <f>VLOOKUP(Tabela33[[#This Row],[brand]],Tabela5[#All],7,FALSE)</f>
        <v>148</v>
      </c>
      <c r="N813" s="62">
        <f>_xlfn.RANK.EQ(Tabela33[[#This Row],[sold]],$H$2:$H$1979)</f>
        <v>677</v>
      </c>
      <c r="O813" s="62">
        <f>_xlfn.RANK.EQ(L813,Tabela33[income])</f>
        <v>726</v>
      </c>
      <c r="AL813" s="18" t="s">
        <v>5605</v>
      </c>
      <c r="AM813">
        <v>148</v>
      </c>
      <c r="AN813">
        <v>8</v>
      </c>
    </row>
    <row r="814" spans="1:40" x14ac:dyDescent="0.25">
      <c r="A814" s="35" t="s">
        <v>525</v>
      </c>
      <c r="B814" s="35" t="s">
        <v>4847</v>
      </c>
      <c r="C814" s="35" t="s">
        <v>55</v>
      </c>
      <c r="D814" s="35">
        <v>29.99</v>
      </c>
      <c r="E814" s="35" t="s">
        <v>37</v>
      </c>
      <c r="F814" s="35">
        <v>10</v>
      </c>
      <c r="G814" s="35" t="s">
        <v>3772</v>
      </c>
      <c r="H814" s="35">
        <v>179</v>
      </c>
      <c r="I814" s="35" t="s">
        <v>4848</v>
      </c>
      <c r="J814" s="36" t="s">
        <v>76</v>
      </c>
      <c r="K814" s="34" t="s">
        <v>7209</v>
      </c>
      <c r="L814" s="61">
        <f>Tabela33[[#This Row],[price]]*Tabela33[[#This Row],[sold]]</f>
        <v>5368.21</v>
      </c>
      <c r="M814" s="62">
        <f>VLOOKUP(Tabela33[[#This Row],[brand]],Tabela5[#All],7,FALSE)</f>
        <v>148</v>
      </c>
      <c r="N814" s="62">
        <f>_xlfn.RANK.EQ(Tabela33[[#This Row],[sold]],$H$2:$H$1979)</f>
        <v>603</v>
      </c>
      <c r="O814" s="62">
        <f>_xlfn.RANK.EQ(L814,Tabela33[income])</f>
        <v>664</v>
      </c>
      <c r="AL814" s="18" t="s">
        <v>4570</v>
      </c>
      <c r="AM814">
        <v>148</v>
      </c>
      <c r="AN814">
        <v>204</v>
      </c>
    </row>
    <row r="815" spans="1:40" x14ac:dyDescent="0.25">
      <c r="A815" s="35" t="s">
        <v>525</v>
      </c>
      <c r="B815" s="35" t="s">
        <v>4570</v>
      </c>
      <c r="C815" s="35" t="s">
        <v>55</v>
      </c>
      <c r="D815" s="35">
        <v>29.99</v>
      </c>
      <c r="E815" s="35" t="s">
        <v>37</v>
      </c>
      <c r="F815" s="35">
        <v>9</v>
      </c>
      <c r="G815" s="35" t="s">
        <v>4571</v>
      </c>
      <c r="H815" s="35">
        <v>204</v>
      </c>
      <c r="I815" s="35" t="s">
        <v>4572</v>
      </c>
      <c r="J815" s="36" t="s">
        <v>161</v>
      </c>
      <c r="K815" s="34" t="s">
        <v>7209</v>
      </c>
      <c r="L815" s="61">
        <f>Tabela33[[#This Row],[price]]*Tabela33[[#This Row],[sold]]</f>
        <v>6117.96</v>
      </c>
      <c r="M815" s="62">
        <f>VLOOKUP(Tabela33[[#This Row],[brand]],Tabela5[#All],7,FALSE)</f>
        <v>148</v>
      </c>
      <c r="N815" s="62">
        <f>_xlfn.RANK.EQ(Tabela33[[#This Row],[sold]],$H$2:$H$1979)</f>
        <v>580</v>
      </c>
      <c r="O815" s="62">
        <f>_xlfn.RANK.EQ(L815,Tabela33[income])</f>
        <v>632</v>
      </c>
      <c r="AL815" s="18" t="s">
        <v>6916</v>
      </c>
      <c r="AM815">
        <v>148</v>
      </c>
      <c r="AN815">
        <v>8</v>
      </c>
    </row>
    <row r="816" spans="1:40" x14ac:dyDescent="0.25">
      <c r="A816" s="35" t="s">
        <v>525</v>
      </c>
      <c r="B816" s="35" t="s">
        <v>4644</v>
      </c>
      <c r="C816" s="35" t="s">
        <v>55</v>
      </c>
      <c r="D816" s="35">
        <v>29.99</v>
      </c>
      <c r="E816" s="35" t="s">
        <v>37</v>
      </c>
      <c r="F816" s="35">
        <v>6</v>
      </c>
      <c r="G816" s="35" t="s">
        <v>4645</v>
      </c>
      <c r="H816" s="35">
        <v>233</v>
      </c>
      <c r="I816" s="35" t="s">
        <v>4646</v>
      </c>
      <c r="J816" s="36" t="s">
        <v>151</v>
      </c>
      <c r="K816" s="34" t="s">
        <v>7209</v>
      </c>
      <c r="L816" s="61">
        <f>Tabela33[[#This Row],[price]]*Tabela33[[#This Row],[sold]]</f>
        <v>6987.67</v>
      </c>
      <c r="M816" s="62">
        <f>VLOOKUP(Tabela33[[#This Row],[brand]],Tabela5[#All],7,FALSE)</f>
        <v>148</v>
      </c>
      <c r="N816" s="62">
        <f>_xlfn.RANK.EQ(Tabela33[[#This Row],[sold]],$H$2:$H$1979)</f>
        <v>549</v>
      </c>
      <c r="O816" s="62">
        <f>_xlfn.RANK.EQ(L816,Tabela33[income])</f>
        <v>594</v>
      </c>
      <c r="AL816" s="18" t="s">
        <v>5680</v>
      </c>
      <c r="AM816">
        <v>148</v>
      </c>
      <c r="AN816">
        <v>18</v>
      </c>
    </row>
    <row r="817" spans="1:40" x14ac:dyDescent="0.25">
      <c r="A817" s="35" t="s">
        <v>525</v>
      </c>
      <c r="B817" s="35" t="s">
        <v>4465</v>
      </c>
      <c r="C817" s="35" t="s">
        <v>55</v>
      </c>
      <c r="D817" s="35">
        <v>29.99</v>
      </c>
      <c r="E817" s="35" t="s">
        <v>37</v>
      </c>
      <c r="F817" s="35">
        <v>10</v>
      </c>
      <c r="G817" s="35" t="s">
        <v>4466</v>
      </c>
      <c r="H817" s="35">
        <v>410</v>
      </c>
      <c r="I817" s="35" t="s">
        <v>4467</v>
      </c>
      <c r="J817" s="36" t="s">
        <v>4468</v>
      </c>
      <c r="K817" s="34" t="s">
        <v>7209</v>
      </c>
      <c r="L817" s="61">
        <f>Tabela33[[#This Row],[price]]*Tabela33[[#This Row],[sold]]</f>
        <v>12295.9</v>
      </c>
      <c r="M817" s="62">
        <f>VLOOKUP(Tabela33[[#This Row],[brand]],Tabela5[#All],7,FALSE)</f>
        <v>148</v>
      </c>
      <c r="N817" s="62">
        <f>_xlfn.RANK.EQ(Tabela33[[#This Row],[sold]],$H$2:$H$1979)</f>
        <v>405</v>
      </c>
      <c r="O817" s="62">
        <f>_xlfn.RANK.EQ(L817,Tabela33[income])</f>
        <v>429</v>
      </c>
      <c r="AL817" s="18" t="s">
        <v>5852</v>
      </c>
      <c r="AM817">
        <v>148</v>
      </c>
      <c r="AN817">
        <v>15</v>
      </c>
    </row>
    <row r="818" spans="1:40" x14ac:dyDescent="0.25">
      <c r="A818" s="32" t="s">
        <v>525</v>
      </c>
      <c r="B818" s="32" t="s">
        <v>4670</v>
      </c>
      <c r="C818" s="32" t="s">
        <v>55</v>
      </c>
      <c r="D818" s="32">
        <v>29.99</v>
      </c>
      <c r="E818" s="32" t="s">
        <v>37</v>
      </c>
      <c r="F818" s="32">
        <v>10</v>
      </c>
      <c r="G818" s="32" t="s">
        <v>4671</v>
      </c>
      <c r="H818" s="32">
        <v>588</v>
      </c>
      <c r="I818" s="32" t="s">
        <v>4672</v>
      </c>
      <c r="J818" s="33" t="s">
        <v>225</v>
      </c>
      <c r="K818" s="34" t="s">
        <v>7209</v>
      </c>
      <c r="L818" s="61">
        <f>Tabela33[[#This Row],[price]]*Tabela33[[#This Row],[sold]]</f>
        <v>17634.12</v>
      </c>
      <c r="M818" s="62">
        <f>VLOOKUP(Tabela33[[#This Row],[brand]],Tabela5[#All],7,FALSE)</f>
        <v>148</v>
      </c>
      <c r="N818" s="62">
        <f>_xlfn.RANK.EQ(Tabela33[[#This Row],[sold]],$H$2:$H$1979)</f>
        <v>321</v>
      </c>
      <c r="O818" s="62">
        <f>_xlfn.RANK.EQ(L818,Tabela33[income])</f>
        <v>340</v>
      </c>
      <c r="AL818" s="18" t="s">
        <v>6600</v>
      </c>
      <c r="AM818">
        <v>148</v>
      </c>
      <c r="AN818">
        <v>9</v>
      </c>
    </row>
    <row r="819" spans="1:40" x14ac:dyDescent="0.25">
      <c r="A819" s="27" t="s">
        <v>525</v>
      </c>
      <c r="B819" s="27" t="s">
        <v>1094</v>
      </c>
      <c r="C819" s="27" t="s">
        <v>12</v>
      </c>
      <c r="D819" s="27">
        <v>33.92</v>
      </c>
      <c r="E819" s="27" t="s">
        <v>1095</v>
      </c>
      <c r="F819" s="27">
        <v>10</v>
      </c>
      <c r="G819" s="27" t="s">
        <v>1096</v>
      </c>
      <c r="H819" s="27">
        <v>3</v>
      </c>
      <c r="I819" s="27" t="s">
        <v>1097</v>
      </c>
      <c r="J819" s="28" t="s">
        <v>210</v>
      </c>
      <c r="K819" s="29" t="s">
        <v>7208</v>
      </c>
      <c r="L819" s="58">
        <f>Tabela33[[#This Row],[price]]*Tabela33[[#This Row],[sold]]</f>
        <v>101.76</v>
      </c>
      <c r="M819" s="59">
        <f>VLOOKUP(Tabela33[[#This Row],[brand]],Tabela5[#All],7,FALSE)</f>
        <v>148</v>
      </c>
      <c r="N819" s="59">
        <f>_xlfn.RANK.EQ(Tabela33[[#This Row],[sold]],$H$2:$H$1979)</f>
        <v>1845</v>
      </c>
      <c r="O819" s="59">
        <f>_xlfn.RANK.EQ(L819,Tabela33[income])</f>
        <v>1870</v>
      </c>
      <c r="AL819" s="18" t="s">
        <v>819</v>
      </c>
      <c r="AM819">
        <v>148</v>
      </c>
      <c r="AN819">
        <v>13</v>
      </c>
    </row>
    <row r="820" spans="1:40" x14ac:dyDescent="0.25">
      <c r="A820" s="35" t="s">
        <v>525</v>
      </c>
      <c r="B820" s="35" t="s">
        <v>6885</v>
      </c>
      <c r="C820" s="35" t="s">
        <v>55</v>
      </c>
      <c r="D820" s="35">
        <v>36.5</v>
      </c>
      <c r="E820" s="35" t="s">
        <v>6886</v>
      </c>
      <c r="F820" s="35">
        <v>3</v>
      </c>
      <c r="G820" s="35" t="s">
        <v>6887</v>
      </c>
      <c r="H820" s="35">
        <v>185</v>
      </c>
      <c r="I820" s="35" t="s">
        <v>6888</v>
      </c>
      <c r="J820" s="36" t="s">
        <v>3839</v>
      </c>
      <c r="K820" s="34" t="s">
        <v>7209</v>
      </c>
      <c r="L820" s="61">
        <f>Tabela33[[#This Row],[price]]*Tabela33[[#This Row],[sold]]</f>
        <v>6752.5</v>
      </c>
      <c r="M820" s="62">
        <f>VLOOKUP(Tabela33[[#This Row],[brand]],Tabela5[#All],7,FALSE)</f>
        <v>148</v>
      </c>
      <c r="N820" s="62">
        <f>_xlfn.RANK.EQ(Tabela33[[#This Row],[sold]],$H$2:$H$1979)</f>
        <v>595</v>
      </c>
      <c r="O820" s="62">
        <f>_xlfn.RANK.EQ(L820,Tabela33[income])</f>
        <v>602</v>
      </c>
      <c r="AL820" s="18" t="s">
        <v>7082</v>
      </c>
      <c r="AM820">
        <v>148</v>
      </c>
      <c r="AN820">
        <v>420</v>
      </c>
    </row>
    <row r="821" spans="1:40" x14ac:dyDescent="0.25">
      <c r="A821" s="35" t="s">
        <v>525</v>
      </c>
      <c r="B821" s="35" t="s">
        <v>4189</v>
      </c>
      <c r="C821" s="35" t="s">
        <v>55</v>
      </c>
      <c r="D821" s="35">
        <v>37.799999999999997</v>
      </c>
      <c r="E821" s="35" t="s">
        <v>4190</v>
      </c>
      <c r="F821" s="35">
        <v>8</v>
      </c>
      <c r="G821" s="35" t="s">
        <v>4191</v>
      </c>
      <c r="H821" s="35">
        <v>300</v>
      </c>
      <c r="I821" s="35" t="s">
        <v>4192</v>
      </c>
      <c r="J821" s="36" t="s">
        <v>924</v>
      </c>
      <c r="K821" s="34" t="s">
        <v>7209</v>
      </c>
      <c r="L821" s="61">
        <f>Tabela33[[#This Row],[price]]*Tabela33[[#This Row],[sold]]</f>
        <v>11340</v>
      </c>
      <c r="M821" s="62">
        <f>VLOOKUP(Tabela33[[#This Row],[brand]],Tabela5[#All],7,FALSE)</f>
        <v>148</v>
      </c>
      <c r="N821" s="62">
        <f>_xlfn.RANK.EQ(Tabela33[[#This Row],[sold]],$H$2:$H$1979)</f>
        <v>467</v>
      </c>
      <c r="O821" s="62">
        <f>_xlfn.RANK.EQ(L821,Tabela33[income])</f>
        <v>450</v>
      </c>
      <c r="AL821" s="18" t="s">
        <v>1035</v>
      </c>
      <c r="AM821">
        <v>148</v>
      </c>
      <c r="AN821">
        <v>8</v>
      </c>
    </row>
    <row r="822" spans="1:40" x14ac:dyDescent="0.25">
      <c r="A822" s="30" t="s">
        <v>525</v>
      </c>
      <c r="B822" s="30" t="s">
        <v>526</v>
      </c>
      <c r="C822" s="30" t="s">
        <v>12</v>
      </c>
      <c r="D822" s="30">
        <v>37.880000000000003</v>
      </c>
      <c r="E822" s="30" t="s">
        <v>527</v>
      </c>
      <c r="F822" s="30">
        <v>8</v>
      </c>
      <c r="G822" s="30" t="s">
        <v>528</v>
      </c>
      <c r="H822" s="30">
        <v>108</v>
      </c>
      <c r="I822" s="30" t="s">
        <v>529</v>
      </c>
      <c r="J822" s="31" t="s">
        <v>219</v>
      </c>
      <c r="K822" s="29" t="s">
        <v>7208</v>
      </c>
      <c r="L822" s="58">
        <f>Tabela33[[#This Row],[price]]*Tabela33[[#This Row],[sold]]</f>
        <v>4091.0400000000004</v>
      </c>
      <c r="M822" s="59">
        <f>VLOOKUP(Tabela33[[#This Row],[brand]],Tabela5[#All],7,FALSE)</f>
        <v>148</v>
      </c>
      <c r="N822" s="59">
        <f>_xlfn.RANK.EQ(Tabela33[[#This Row],[sold]],$H$2:$H$1979)</f>
        <v>769</v>
      </c>
      <c r="O822" s="59">
        <f>_xlfn.RANK.EQ(L822,Tabela33[income])</f>
        <v>733</v>
      </c>
      <c r="AL822" s="18" t="s">
        <v>4847</v>
      </c>
      <c r="AM822">
        <v>148</v>
      </c>
      <c r="AN822">
        <v>179</v>
      </c>
    </row>
    <row r="823" spans="1:40" x14ac:dyDescent="0.25">
      <c r="A823" s="35" t="s">
        <v>525</v>
      </c>
      <c r="B823" s="35" t="s">
        <v>5971</v>
      </c>
      <c r="C823" s="35" t="s">
        <v>55</v>
      </c>
      <c r="D823" s="35">
        <v>37.950000000000003</v>
      </c>
      <c r="E823" s="35" t="s">
        <v>6597</v>
      </c>
      <c r="F823" s="35">
        <v>9</v>
      </c>
      <c r="G823" s="35" t="s">
        <v>6598</v>
      </c>
      <c r="H823" s="35">
        <v>20</v>
      </c>
      <c r="I823" s="35" t="s">
        <v>6599</v>
      </c>
      <c r="J823" s="36" t="s">
        <v>46</v>
      </c>
      <c r="K823" s="34" t="s">
        <v>7209</v>
      </c>
      <c r="L823" s="61">
        <f>Tabela33[[#This Row],[price]]*Tabela33[[#This Row],[sold]]</f>
        <v>759</v>
      </c>
      <c r="M823" s="62">
        <f>VLOOKUP(Tabela33[[#This Row],[brand]],Tabela5[#All],7,FALSE)</f>
        <v>148</v>
      </c>
      <c r="N823" s="62">
        <f>_xlfn.RANK.EQ(Tabela33[[#This Row],[sold]],$H$2:$H$1979)</f>
        <v>1337</v>
      </c>
      <c r="O823" s="62">
        <f>_xlfn.RANK.EQ(L823,Tabela33[income])</f>
        <v>1338</v>
      </c>
      <c r="AL823" s="18" t="s">
        <v>2763</v>
      </c>
      <c r="AM823">
        <v>148</v>
      </c>
      <c r="AN823">
        <v>111</v>
      </c>
    </row>
    <row r="824" spans="1:40" x14ac:dyDescent="0.25">
      <c r="A824" s="32" t="s">
        <v>525</v>
      </c>
      <c r="B824" s="32" t="s">
        <v>5605</v>
      </c>
      <c r="C824" s="32" t="s">
        <v>55</v>
      </c>
      <c r="D824" s="32">
        <v>38.25</v>
      </c>
      <c r="E824" s="32" t="s">
        <v>4984</v>
      </c>
      <c r="F824" s="32">
        <v>5</v>
      </c>
      <c r="G824" s="32" t="s">
        <v>5606</v>
      </c>
      <c r="H824" s="32">
        <v>8</v>
      </c>
      <c r="I824" s="32" t="s">
        <v>5607</v>
      </c>
      <c r="J824" s="33" t="s">
        <v>5608</v>
      </c>
      <c r="K824" s="34" t="s">
        <v>7209</v>
      </c>
      <c r="L824" s="61">
        <f>Tabela33[[#This Row],[price]]*Tabela33[[#This Row],[sold]]</f>
        <v>306</v>
      </c>
      <c r="M824" s="62">
        <f>VLOOKUP(Tabela33[[#This Row],[brand]],Tabela5[#All],7,FALSE)</f>
        <v>148</v>
      </c>
      <c r="N824" s="62">
        <f>_xlfn.RANK.EQ(Tabela33[[#This Row],[sold]],$H$2:$H$1979)</f>
        <v>1635</v>
      </c>
      <c r="O824" s="62">
        <f>_xlfn.RANK.EQ(L824,Tabela33[income])</f>
        <v>1656</v>
      </c>
      <c r="AL824" s="18" t="s">
        <v>4584</v>
      </c>
      <c r="AM824">
        <v>148</v>
      </c>
      <c r="AN824">
        <v>1484</v>
      </c>
    </row>
    <row r="825" spans="1:40" x14ac:dyDescent="0.25">
      <c r="A825" s="35" t="s">
        <v>525</v>
      </c>
      <c r="B825" s="35" t="s">
        <v>4983</v>
      </c>
      <c r="C825" s="35" t="s">
        <v>55</v>
      </c>
      <c r="D825" s="35">
        <v>38.25</v>
      </c>
      <c r="E825" s="35" t="s">
        <v>4984</v>
      </c>
      <c r="F825" s="35">
        <v>10</v>
      </c>
      <c r="G825" s="35" t="s">
        <v>4985</v>
      </c>
      <c r="H825" s="35">
        <v>363</v>
      </c>
      <c r="I825" s="35" t="s">
        <v>4986</v>
      </c>
      <c r="J825" s="36" t="s">
        <v>76</v>
      </c>
      <c r="K825" s="34" t="s">
        <v>7209</v>
      </c>
      <c r="L825" s="61">
        <f>Tabela33[[#This Row],[price]]*Tabela33[[#This Row],[sold]]</f>
        <v>13884.75</v>
      </c>
      <c r="M825" s="62">
        <f>VLOOKUP(Tabela33[[#This Row],[brand]],Tabela5[#All],7,FALSE)</f>
        <v>148</v>
      </c>
      <c r="N825" s="62">
        <f>_xlfn.RANK.EQ(Tabela33[[#This Row],[sold]],$H$2:$H$1979)</f>
        <v>434</v>
      </c>
      <c r="O825" s="62">
        <f>_xlfn.RANK.EQ(L825,Tabela33[income])</f>
        <v>399</v>
      </c>
      <c r="AL825" s="18" t="s">
        <v>6005</v>
      </c>
      <c r="AM825">
        <v>148</v>
      </c>
      <c r="AN825">
        <v>684</v>
      </c>
    </row>
    <row r="826" spans="1:40" x14ac:dyDescent="0.25">
      <c r="A826" s="32" t="s">
        <v>525</v>
      </c>
      <c r="B826" s="32" t="s">
        <v>5593</v>
      </c>
      <c r="C826" s="32" t="s">
        <v>55</v>
      </c>
      <c r="D826" s="32">
        <v>39.99</v>
      </c>
      <c r="E826" s="32" t="s">
        <v>73</v>
      </c>
      <c r="F826" s="32">
        <v>8</v>
      </c>
      <c r="G826" s="32" t="s">
        <v>3662</v>
      </c>
      <c r="H826" s="32">
        <v>26</v>
      </c>
      <c r="I826" s="32" t="s">
        <v>5594</v>
      </c>
      <c r="J826" s="33" t="s">
        <v>534</v>
      </c>
      <c r="K826" s="34" t="s">
        <v>7209</v>
      </c>
      <c r="L826" s="61">
        <f>Tabela33[[#This Row],[price]]*Tabela33[[#This Row],[sold]]</f>
        <v>1039.74</v>
      </c>
      <c r="M826" s="62">
        <f>VLOOKUP(Tabela33[[#This Row],[brand]],Tabela5[#All],7,FALSE)</f>
        <v>148</v>
      </c>
      <c r="N826" s="62">
        <f>_xlfn.RANK.EQ(Tabela33[[#This Row],[sold]],$H$2:$H$1979)</f>
        <v>1236</v>
      </c>
      <c r="O826" s="62">
        <f>_xlfn.RANK.EQ(L826,Tabela33[income])</f>
        <v>1246</v>
      </c>
      <c r="AL826" s="18" t="s">
        <v>5183</v>
      </c>
      <c r="AM826">
        <v>148</v>
      </c>
      <c r="AN826">
        <v>121</v>
      </c>
    </row>
    <row r="827" spans="1:40" x14ac:dyDescent="0.25">
      <c r="A827" s="32" t="s">
        <v>525</v>
      </c>
      <c r="B827" s="32" t="s">
        <v>5971</v>
      </c>
      <c r="C827" s="32" t="s">
        <v>55</v>
      </c>
      <c r="D827" s="32">
        <v>41.99</v>
      </c>
      <c r="E827" s="32" t="s">
        <v>804</v>
      </c>
      <c r="F827" s="32">
        <v>9</v>
      </c>
      <c r="G827" s="32" t="s">
        <v>5972</v>
      </c>
      <c r="H827" s="32">
        <v>132</v>
      </c>
      <c r="I827" s="32" t="s">
        <v>5973</v>
      </c>
      <c r="J827" s="33" t="s">
        <v>16</v>
      </c>
      <c r="K827" s="34" t="s">
        <v>7209</v>
      </c>
      <c r="L827" s="61">
        <f>Tabela33[[#This Row],[price]]*Tabela33[[#This Row],[sold]]</f>
        <v>5542.68</v>
      </c>
      <c r="M827" s="62">
        <f>VLOOKUP(Tabela33[[#This Row],[brand]],Tabela5[#All],7,FALSE)</f>
        <v>148</v>
      </c>
      <c r="N827" s="62">
        <f>_xlfn.RANK.EQ(Tabela33[[#This Row],[sold]],$H$2:$H$1979)</f>
        <v>690</v>
      </c>
      <c r="O827" s="62">
        <f>_xlfn.RANK.EQ(L827,Tabela33[income])</f>
        <v>661</v>
      </c>
      <c r="AL827" s="18" t="s">
        <v>2861</v>
      </c>
      <c r="AM827">
        <v>148</v>
      </c>
      <c r="AN827">
        <v>3</v>
      </c>
    </row>
    <row r="828" spans="1:40" x14ac:dyDescent="0.25">
      <c r="A828" s="30" t="s">
        <v>525</v>
      </c>
      <c r="B828" s="30" t="s">
        <v>3452</v>
      </c>
      <c r="C828" s="30" t="s">
        <v>12</v>
      </c>
      <c r="D828" s="30">
        <v>41.99</v>
      </c>
      <c r="E828" s="30" t="s">
        <v>804</v>
      </c>
      <c r="F828" s="30">
        <v>2</v>
      </c>
      <c r="G828" s="30" t="s">
        <v>737</v>
      </c>
      <c r="H828" s="30">
        <v>3</v>
      </c>
      <c r="I828" s="30" t="s">
        <v>3453</v>
      </c>
      <c r="J828" s="31" t="s">
        <v>3454</v>
      </c>
      <c r="K828" s="29" t="s">
        <v>7208</v>
      </c>
      <c r="L828" s="58">
        <f>Tabela33[[#This Row],[price]]*Tabela33[[#This Row],[sold]]</f>
        <v>125.97</v>
      </c>
      <c r="M828" s="59">
        <f>VLOOKUP(Tabela33[[#This Row],[brand]],Tabela5[#All],7,FALSE)</f>
        <v>148</v>
      </c>
      <c r="N828" s="59">
        <f>_xlfn.RANK.EQ(Tabela33[[#This Row],[sold]],$H$2:$H$1979)</f>
        <v>1845</v>
      </c>
      <c r="O828" s="59">
        <f>_xlfn.RANK.EQ(L828,Tabela33[income])</f>
        <v>1847</v>
      </c>
      <c r="AL828" s="18" t="s">
        <v>7021</v>
      </c>
      <c r="AM828">
        <v>148</v>
      </c>
      <c r="AN828">
        <v>2</v>
      </c>
    </row>
    <row r="829" spans="1:40" x14ac:dyDescent="0.25">
      <c r="A829" s="35" t="s">
        <v>525</v>
      </c>
      <c r="B829" s="35" t="s">
        <v>6200</v>
      </c>
      <c r="C829" s="35" t="s">
        <v>55</v>
      </c>
      <c r="D829" s="35">
        <v>44.99</v>
      </c>
      <c r="E829" s="35" t="s">
        <v>974</v>
      </c>
      <c r="F829" s="35">
        <v>9</v>
      </c>
      <c r="G829" s="35" t="s">
        <v>6201</v>
      </c>
      <c r="H829" s="35">
        <v>19</v>
      </c>
      <c r="I829" s="35" t="s">
        <v>6202</v>
      </c>
      <c r="J829" s="36" t="s">
        <v>46</v>
      </c>
      <c r="K829" s="34" t="s">
        <v>7209</v>
      </c>
      <c r="L829" s="61">
        <f>Tabela33[[#This Row],[price]]*Tabela33[[#This Row],[sold]]</f>
        <v>854.81000000000006</v>
      </c>
      <c r="M829" s="62">
        <f>VLOOKUP(Tabela33[[#This Row],[brand]],Tabela5[#All],7,FALSE)</f>
        <v>148</v>
      </c>
      <c r="N829" s="62">
        <f>_xlfn.RANK.EQ(Tabela33[[#This Row],[sold]],$H$2:$H$1979)</f>
        <v>1359</v>
      </c>
      <c r="O829" s="62">
        <f>_xlfn.RANK.EQ(L829,Tabela33[income])</f>
        <v>1306</v>
      </c>
      <c r="AL829" s="18" t="s">
        <v>1993</v>
      </c>
      <c r="AM829">
        <v>148</v>
      </c>
      <c r="AN829">
        <v>40</v>
      </c>
    </row>
    <row r="830" spans="1:40" x14ac:dyDescent="0.25">
      <c r="A830" s="35" t="s">
        <v>525</v>
      </c>
      <c r="B830" s="35" t="s">
        <v>3925</v>
      </c>
      <c r="C830" s="35" t="s">
        <v>55</v>
      </c>
      <c r="D830" s="35">
        <v>44.99</v>
      </c>
      <c r="E830" s="35" t="s">
        <v>974</v>
      </c>
      <c r="F830" s="35">
        <v>2</v>
      </c>
      <c r="G830" s="35" t="s">
        <v>3926</v>
      </c>
      <c r="H830" s="35">
        <v>159</v>
      </c>
      <c r="I830" s="35" t="s">
        <v>3927</v>
      </c>
      <c r="J830" s="36" t="s">
        <v>1342</v>
      </c>
      <c r="K830" s="34" t="s">
        <v>7209</v>
      </c>
      <c r="L830" s="61">
        <f>Tabela33[[#This Row],[price]]*Tabela33[[#This Row],[sold]]</f>
        <v>7153.4100000000008</v>
      </c>
      <c r="M830" s="62">
        <f>VLOOKUP(Tabela33[[#This Row],[brand]],Tabela5[#All],7,FALSE)</f>
        <v>148</v>
      </c>
      <c r="N830" s="62">
        <f>_xlfn.RANK.EQ(Tabela33[[#This Row],[sold]],$H$2:$H$1979)</f>
        <v>641</v>
      </c>
      <c r="O830" s="62">
        <f>_xlfn.RANK.EQ(L830,Tabela33[income])</f>
        <v>583</v>
      </c>
      <c r="AL830" s="18" t="s">
        <v>2568</v>
      </c>
      <c r="AM830">
        <v>148</v>
      </c>
      <c r="AN830">
        <v>54</v>
      </c>
    </row>
    <row r="831" spans="1:40" x14ac:dyDescent="0.25">
      <c r="A831" s="35" t="s">
        <v>525</v>
      </c>
      <c r="B831" s="35" t="s">
        <v>4109</v>
      </c>
      <c r="C831" s="35" t="s">
        <v>55</v>
      </c>
      <c r="D831" s="35">
        <v>45.95</v>
      </c>
      <c r="E831" s="35" t="s">
        <v>4110</v>
      </c>
      <c r="F831" s="35">
        <v>5</v>
      </c>
      <c r="G831" s="35" t="s">
        <v>4111</v>
      </c>
      <c r="H831" s="35">
        <v>578</v>
      </c>
      <c r="I831" s="35" t="s">
        <v>4112</v>
      </c>
      <c r="J831" s="36" t="s">
        <v>4113</v>
      </c>
      <c r="K831" s="34" t="s">
        <v>7209</v>
      </c>
      <c r="L831" s="61">
        <f>Tabela33[[#This Row],[price]]*Tabela33[[#This Row],[sold]]</f>
        <v>26559.100000000002</v>
      </c>
      <c r="M831" s="62">
        <f>VLOOKUP(Tabela33[[#This Row],[brand]],Tabela5[#All],7,FALSE)</f>
        <v>148</v>
      </c>
      <c r="N831" s="62">
        <f>_xlfn.RANK.EQ(Tabela33[[#This Row],[sold]],$H$2:$H$1979)</f>
        <v>323</v>
      </c>
      <c r="O831" s="62">
        <f>_xlfn.RANK.EQ(L831,Tabela33[income])</f>
        <v>269</v>
      </c>
      <c r="AL831" s="18" t="s">
        <v>3270</v>
      </c>
      <c r="AM831">
        <v>148</v>
      </c>
      <c r="AN831">
        <v>27</v>
      </c>
    </row>
    <row r="832" spans="1:40" x14ac:dyDescent="0.25">
      <c r="A832" s="35" t="s">
        <v>525</v>
      </c>
      <c r="B832" s="35" t="s">
        <v>4760</v>
      </c>
      <c r="C832" s="35" t="s">
        <v>55</v>
      </c>
      <c r="D832" s="35">
        <v>45.99</v>
      </c>
      <c r="E832" s="35" t="s">
        <v>1192</v>
      </c>
      <c r="F832" s="35"/>
      <c r="G832" s="35" t="s">
        <v>4761</v>
      </c>
      <c r="H832" s="35">
        <v>101</v>
      </c>
      <c r="I832" s="35" t="s">
        <v>4762</v>
      </c>
      <c r="J832" s="36" t="s">
        <v>290</v>
      </c>
      <c r="K832" s="34" t="s">
        <v>7209</v>
      </c>
      <c r="L832" s="61">
        <f>Tabela33[[#This Row],[price]]*Tabela33[[#This Row],[sold]]</f>
        <v>4644.99</v>
      </c>
      <c r="M832" s="62">
        <f>VLOOKUP(Tabela33[[#This Row],[brand]],Tabela5[#All],7,FALSE)</f>
        <v>148</v>
      </c>
      <c r="N832" s="62">
        <f>_xlfn.RANK.EQ(Tabela33[[#This Row],[sold]],$H$2:$H$1979)</f>
        <v>788</v>
      </c>
      <c r="O832" s="62">
        <f>_xlfn.RANK.EQ(L832,Tabela33[income])</f>
        <v>701</v>
      </c>
      <c r="AL832" s="18" t="s">
        <v>1094</v>
      </c>
      <c r="AM832">
        <v>148</v>
      </c>
      <c r="AN832">
        <v>3</v>
      </c>
    </row>
    <row r="833" spans="1:40" x14ac:dyDescent="0.25">
      <c r="A833" s="32" t="s">
        <v>525</v>
      </c>
      <c r="B833" s="32" t="s">
        <v>6274</v>
      </c>
      <c r="C833" s="32" t="s">
        <v>55</v>
      </c>
      <c r="D833" s="32">
        <v>46.99</v>
      </c>
      <c r="E833" s="32" t="s">
        <v>6275</v>
      </c>
      <c r="F833" s="32">
        <v>5</v>
      </c>
      <c r="G833" s="32" t="s">
        <v>359</v>
      </c>
      <c r="H833" s="32">
        <v>15</v>
      </c>
      <c r="I833" s="32" t="s">
        <v>6276</v>
      </c>
      <c r="J833" s="33" t="s">
        <v>661</v>
      </c>
      <c r="K833" s="34" t="s">
        <v>7209</v>
      </c>
      <c r="L833" s="61">
        <f>Tabela33[[#This Row],[price]]*Tabela33[[#This Row],[sold]]</f>
        <v>704.85</v>
      </c>
      <c r="M833" s="62">
        <f>VLOOKUP(Tabela33[[#This Row],[brand]],Tabela5[#All],7,FALSE)</f>
        <v>148</v>
      </c>
      <c r="N833" s="62">
        <f>_xlfn.RANK.EQ(Tabela33[[#This Row],[sold]],$H$2:$H$1979)</f>
        <v>1444</v>
      </c>
      <c r="O833" s="62">
        <f>_xlfn.RANK.EQ(L833,Tabela33[income])</f>
        <v>1367</v>
      </c>
      <c r="AL833" s="18" t="s">
        <v>4456</v>
      </c>
      <c r="AM833">
        <v>148</v>
      </c>
      <c r="AN833">
        <v>111</v>
      </c>
    </row>
    <row r="834" spans="1:40" x14ac:dyDescent="0.25">
      <c r="A834" s="32" t="s">
        <v>525</v>
      </c>
      <c r="B834" s="32" t="s">
        <v>5670</v>
      </c>
      <c r="C834" s="32" t="s">
        <v>55</v>
      </c>
      <c r="D834" s="32">
        <v>48.95</v>
      </c>
      <c r="E834" s="32" t="s">
        <v>4988</v>
      </c>
      <c r="F834" s="32">
        <v>6</v>
      </c>
      <c r="G834" s="32" t="s">
        <v>5671</v>
      </c>
      <c r="H834" s="32">
        <v>40</v>
      </c>
      <c r="I834" s="32" t="s">
        <v>5672</v>
      </c>
      <c r="J834" s="33" t="s">
        <v>5673</v>
      </c>
      <c r="K834" s="34" t="s">
        <v>7209</v>
      </c>
      <c r="L834" s="61">
        <f>Tabela33[[#This Row],[price]]*Tabela33[[#This Row],[sold]]</f>
        <v>1958</v>
      </c>
      <c r="M834" s="62">
        <f>VLOOKUP(Tabela33[[#This Row],[brand]],Tabela5[#All],7,FALSE)</f>
        <v>148</v>
      </c>
      <c r="N834" s="62">
        <f>_xlfn.RANK.EQ(Tabela33[[#This Row],[sold]],$H$2:$H$1979)</f>
        <v>1064</v>
      </c>
      <c r="O834" s="62">
        <f>_xlfn.RANK.EQ(L834,Tabela33[income])</f>
        <v>963</v>
      </c>
      <c r="AL834" s="18" t="s">
        <v>526</v>
      </c>
      <c r="AM834">
        <v>148</v>
      </c>
      <c r="AN834">
        <v>108</v>
      </c>
    </row>
    <row r="835" spans="1:40" x14ac:dyDescent="0.25">
      <c r="A835" s="35" t="s">
        <v>525</v>
      </c>
      <c r="B835" s="35" t="s">
        <v>5183</v>
      </c>
      <c r="C835" s="35" t="s">
        <v>55</v>
      </c>
      <c r="D835" s="35">
        <v>48.95</v>
      </c>
      <c r="E835" s="35" t="s">
        <v>4988</v>
      </c>
      <c r="F835" s="35">
        <v>10</v>
      </c>
      <c r="G835" s="35" t="s">
        <v>5184</v>
      </c>
      <c r="H835" s="35">
        <v>121</v>
      </c>
      <c r="I835" s="35" t="s">
        <v>5185</v>
      </c>
      <c r="J835" s="36" t="s">
        <v>4468</v>
      </c>
      <c r="K835" s="34" t="s">
        <v>7209</v>
      </c>
      <c r="L835" s="61">
        <f>Tabela33[[#This Row],[price]]*Tabela33[[#This Row],[sold]]</f>
        <v>5922.9500000000007</v>
      </c>
      <c r="M835" s="62">
        <f>VLOOKUP(Tabela33[[#This Row],[brand]],Tabela5[#All],7,FALSE)</f>
        <v>148</v>
      </c>
      <c r="N835" s="62">
        <f>_xlfn.RANK.EQ(Tabela33[[#This Row],[sold]],$H$2:$H$1979)</f>
        <v>726</v>
      </c>
      <c r="O835" s="62">
        <f>_xlfn.RANK.EQ(L835,Tabela33[income])</f>
        <v>641</v>
      </c>
      <c r="AL835" s="18" t="s">
        <v>1458</v>
      </c>
      <c r="AM835">
        <v>149</v>
      </c>
      <c r="AN835">
        <v>3319</v>
      </c>
    </row>
    <row r="836" spans="1:40" x14ac:dyDescent="0.25">
      <c r="A836" s="32" t="s">
        <v>525</v>
      </c>
      <c r="B836" s="32" t="s">
        <v>4987</v>
      </c>
      <c r="C836" s="32" t="s">
        <v>55</v>
      </c>
      <c r="D836" s="32">
        <v>48.95</v>
      </c>
      <c r="E836" s="32" t="s">
        <v>4988</v>
      </c>
      <c r="F836" s="32">
        <v>10</v>
      </c>
      <c r="G836" s="32" t="s">
        <v>4989</v>
      </c>
      <c r="H836" s="32">
        <v>969</v>
      </c>
      <c r="I836" s="32" t="s">
        <v>4990</v>
      </c>
      <c r="J836" s="33" t="s">
        <v>225</v>
      </c>
      <c r="K836" s="34" t="s">
        <v>7209</v>
      </c>
      <c r="L836" s="61">
        <f>Tabela33[[#This Row],[price]]*Tabela33[[#This Row],[sold]]</f>
        <v>47432.55</v>
      </c>
      <c r="M836" s="62">
        <f>VLOOKUP(Tabela33[[#This Row],[brand]],Tabela5[#All],7,FALSE)</f>
        <v>148</v>
      </c>
      <c r="N836" s="62">
        <f>_xlfn.RANK.EQ(Tabela33[[#This Row],[sold]],$H$2:$H$1979)</f>
        <v>238</v>
      </c>
      <c r="O836" s="62">
        <f>_xlfn.RANK.EQ(L836,Tabela33[income])</f>
        <v>178</v>
      </c>
      <c r="AL836" s="18" t="s">
        <v>1728</v>
      </c>
      <c r="AM836">
        <v>149</v>
      </c>
      <c r="AN836">
        <v>7773</v>
      </c>
    </row>
    <row r="837" spans="1:40" x14ac:dyDescent="0.25">
      <c r="A837" s="27" t="s">
        <v>525</v>
      </c>
      <c r="B837" s="27" t="s">
        <v>819</v>
      </c>
      <c r="C837" s="27" t="s">
        <v>12</v>
      </c>
      <c r="D837" s="27">
        <v>49</v>
      </c>
      <c r="E837" s="27" t="s">
        <v>820</v>
      </c>
      <c r="F837" s="27">
        <v>7</v>
      </c>
      <c r="G837" s="27" t="s">
        <v>821</v>
      </c>
      <c r="H837" s="27">
        <v>13</v>
      </c>
      <c r="I837" s="27" t="s">
        <v>822</v>
      </c>
      <c r="J837" s="28" t="s">
        <v>823</v>
      </c>
      <c r="K837" s="29" t="s">
        <v>7208</v>
      </c>
      <c r="L837" s="58">
        <f>Tabela33[[#This Row],[price]]*Tabela33[[#This Row],[sold]]</f>
        <v>637</v>
      </c>
      <c r="M837" s="59">
        <f>VLOOKUP(Tabela33[[#This Row],[brand]],Tabela5[#All],7,FALSE)</f>
        <v>148</v>
      </c>
      <c r="N837" s="59">
        <f>_xlfn.RANK.EQ(Tabela33[[#This Row],[sold]],$H$2:$H$1979)</f>
        <v>1498</v>
      </c>
      <c r="O837" s="59">
        <f>_xlfn.RANK.EQ(L837,Tabela33[income])</f>
        <v>1414</v>
      </c>
      <c r="AL837" s="18" t="s">
        <v>5166</v>
      </c>
      <c r="AM837">
        <v>149</v>
      </c>
      <c r="AN837">
        <v>2817</v>
      </c>
    </row>
    <row r="838" spans="1:40" x14ac:dyDescent="0.25">
      <c r="A838" s="27" t="s">
        <v>525</v>
      </c>
      <c r="B838" s="27" t="s">
        <v>2568</v>
      </c>
      <c r="C838" s="27" t="s">
        <v>12</v>
      </c>
      <c r="D838" s="27">
        <v>49.99</v>
      </c>
      <c r="E838" s="27" t="s">
        <v>148</v>
      </c>
      <c r="F838" s="27">
        <v>2</v>
      </c>
      <c r="G838" s="27" t="s">
        <v>2569</v>
      </c>
      <c r="H838" s="27">
        <v>54</v>
      </c>
      <c r="I838" s="27" t="s">
        <v>2570</v>
      </c>
      <c r="J838" s="28" t="s">
        <v>2571</v>
      </c>
      <c r="K838" s="29" t="s">
        <v>7208</v>
      </c>
      <c r="L838" s="58">
        <f>Tabela33[[#This Row],[price]]*Tabela33[[#This Row],[sold]]</f>
        <v>2699.46</v>
      </c>
      <c r="M838" s="59">
        <f>VLOOKUP(Tabela33[[#This Row],[brand]],Tabela5[#All],7,FALSE)</f>
        <v>148</v>
      </c>
      <c r="N838" s="59">
        <f>_xlfn.RANK.EQ(Tabela33[[#This Row],[sold]],$H$2:$H$1979)</f>
        <v>962</v>
      </c>
      <c r="O838" s="59">
        <f>_xlfn.RANK.EQ(L838,Tabela33[income])</f>
        <v>862</v>
      </c>
      <c r="AL838" s="18" t="s">
        <v>301</v>
      </c>
      <c r="AM838">
        <v>150</v>
      </c>
      <c r="AN838">
        <v>243</v>
      </c>
    </row>
    <row r="839" spans="1:40" x14ac:dyDescent="0.25">
      <c r="A839" s="30" t="s">
        <v>525</v>
      </c>
      <c r="B839" s="30" t="s">
        <v>3270</v>
      </c>
      <c r="C839" s="30" t="s">
        <v>12</v>
      </c>
      <c r="D839" s="30">
        <v>50.99</v>
      </c>
      <c r="E839" s="30" t="s">
        <v>3271</v>
      </c>
      <c r="F839" s="30">
        <v>10</v>
      </c>
      <c r="G839" s="30" t="s">
        <v>3184</v>
      </c>
      <c r="H839" s="30">
        <v>27</v>
      </c>
      <c r="I839" s="30" t="s">
        <v>3272</v>
      </c>
      <c r="J839" s="31" t="s">
        <v>318</v>
      </c>
      <c r="K839" s="29" t="s">
        <v>7208</v>
      </c>
      <c r="L839" s="58">
        <f>Tabela33[[#This Row],[price]]*Tabela33[[#This Row],[sold]]</f>
        <v>1376.73</v>
      </c>
      <c r="M839" s="59">
        <f>VLOOKUP(Tabela33[[#This Row],[brand]],Tabela5[#All],7,FALSE)</f>
        <v>148</v>
      </c>
      <c r="N839" s="59">
        <f>_xlfn.RANK.EQ(Tabela33[[#This Row],[sold]],$H$2:$H$1979)</f>
        <v>1217</v>
      </c>
      <c r="O839" s="59">
        <f>_xlfn.RANK.EQ(L839,Tabela33[income])</f>
        <v>1114</v>
      </c>
      <c r="AL839" s="18" t="s">
        <v>379</v>
      </c>
      <c r="AM839">
        <v>150</v>
      </c>
      <c r="AN839">
        <v>29</v>
      </c>
    </row>
    <row r="840" spans="1:40" x14ac:dyDescent="0.25">
      <c r="A840" s="32" t="s">
        <v>525</v>
      </c>
      <c r="B840" s="32" t="s">
        <v>6200</v>
      </c>
      <c r="C840" s="32" t="s">
        <v>55</v>
      </c>
      <c r="D840" s="32">
        <v>51.99</v>
      </c>
      <c r="E840" s="32" t="s">
        <v>43</v>
      </c>
      <c r="F840" s="32">
        <v>9</v>
      </c>
      <c r="G840" s="32" t="s">
        <v>6492</v>
      </c>
      <c r="H840" s="32">
        <v>28</v>
      </c>
      <c r="I840" s="32" t="s">
        <v>6493</v>
      </c>
      <c r="J840" s="33" t="s">
        <v>285</v>
      </c>
      <c r="K840" s="34" t="s">
        <v>7209</v>
      </c>
      <c r="L840" s="61">
        <f>Tabela33[[#This Row],[price]]*Tabela33[[#This Row],[sold]]</f>
        <v>1455.72</v>
      </c>
      <c r="M840" s="62">
        <f>VLOOKUP(Tabela33[[#This Row],[brand]],Tabela5[#All],7,FALSE)</f>
        <v>148</v>
      </c>
      <c r="N840" s="62">
        <f>_xlfn.RANK.EQ(Tabela33[[#This Row],[sold]],$H$2:$H$1979)</f>
        <v>1208</v>
      </c>
      <c r="O840" s="62">
        <f>_xlfn.RANK.EQ(L840,Tabela33[income])</f>
        <v>1086</v>
      </c>
      <c r="AL840" s="18" t="s">
        <v>794</v>
      </c>
      <c r="AM840">
        <v>150</v>
      </c>
      <c r="AN840">
        <v>7</v>
      </c>
    </row>
    <row r="841" spans="1:40" x14ac:dyDescent="0.25">
      <c r="A841" s="32" t="s">
        <v>525</v>
      </c>
      <c r="B841" s="32" t="s">
        <v>5459</v>
      </c>
      <c r="C841" s="32" t="s">
        <v>55</v>
      </c>
      <c r="D841" s="32">
        <v>51.99</v>
      </c>
      <c r="E841" s="32" t="s">
        <v>43</v>
      </c>
      <c r="F841" s="32">
        <v>8</v>
      </c>
      <c r="G841" s="32" t="s">
        <v>5460</v>
      </c>
      <c r="H841" s="32">
        <v>111</v>
      </c>
      <c r="I841" s="32" t="s">
        <v>5461</v>
      </c>
      <c r="J841" s="33" t="s">
        <v>16</v>
      </c>
      <c r="K841" s="34" t="s">
        <v>7209</v>
      </c>
      <c r="L841" s="61">
        <f>Tabela33[[#This Row],[price]]*Tabela33[[#This Row],[sold]]</f>
        <v>5770.89</v>
      </c>
      <c r="M841" s="62">
        <f>VLOOKUP(Tabela33[[#This Row],[brand]],Tabela5[#All],7,FALSE)</f>
        <v>148</v>
      </c>
      <c r="N841" s="62">
        <f>_xlfn.RANK.EQ(Tabela33[[#This Row],[sold]],$H$2:$H$1979)</f>
        <v>755</v>
      </c>
      <c r="O841" s="62">
        <f>_xlfn.RANK.EQ(L841,Tabela33[income])</f>
        <v>648</v>
      </c>
      <c r="AL841" s="18" t="s">
        <v>1466</v>
      </c>
      <c r="AM841">
        <v>151</v>
      </c>
      <c r="AN841">
        <v>5349</v>
      </c>
    </row>
    <row r="842" spans="1:40" x14ac:dyDescent="0.25">
      <c r="A842" s="32" t="s">
        <v>525</v>
      </c>
      <c r="B842" s="32" t="s">
        <v>5738</v>
      </c>
      <c r="C842" s="32" t="s">
        <v>55</v>
      </c>
      <c r="D842" s="32">
        <v>54.99</v>
      </c>
      <c r="E842" s="32" t="s">
        <v>666</v>
      </c>
      <c r="F842" s="32">
        <v>10</v>
      </c>
      <c r="G842" s="32" t="s">
        <v>5739</v>
      </c>
      <c r="H842" s="32">
        <v>384</v>
      </c>
      <c r="I842" s="32" t="s">
        <v>5740</v>
      </c>
      <c r="J842" s="33" t="s">
        <v>318</v>
      </c>
      <c r="K842" s="34" t="s">
        <v>7209</v>
      </c>
      <c r="L842" s="61">
        <f>Tabela33[[#This Row],[price]]*Tabela33[[#This Row],[sold]]</f>
        <v>21116.16</v>
      </c>
      <c r="M842" s="62">
        <f>VLOOKUP(Tabela33[[#This Row],[brand]],Tabela5[#All],7,FALSE)</f>
        <v>148</v>
      </c>
      <c r="N842" s="62">
        <f>_xlfn.RANK.EQ(Tabela33[[#This Row],[sold]],$H$2:$H$1979)</f>
        <v>421</v>
      </c>
      <c r="O842" s="62">
        <f>_xlfn.RANK.EQ(L842,Tabela33[income])</f>
        <v>306</v>
      </c>
      <c r="AL842" s="18" t="s">
        <v>1103</v>
      </c>
      <c r="AM842">
        <v>151</v>
      </c>
      <c r="AN842">
        <v>174</v>
      </c>
    </row>
    <row r="843" spans="1:40" x14ac:dyDescent="0.25">
      <c r="A843" s="27" t="s">
        <v>525</v>
      </c>
      <c r="B843" s="27" t="s">
        <v>1993</v>
      </c>
      <c r="C843" s="27" t="s">
        <v>12</v>
      </c>
      <c r="D843" s="27">
        <v>54.99</v>
      </c>
      <c r="E843" s="27" t="s">
        <v>666</v>
      </c>
      <c r="F843" s="27">
        <v>10</v>
      </c>
      <c r="G843" s="27" t="s">
        <v>387</v>
      </c>
      <c r="H843" s="27">
        <v>40</v>
      </c>
      <c r="I843" s="27" t="s">
        <v>1994</v>
      </c>
      <c r="J843" s="28" t="s">
        <v>318</v>
      </c>
      <c r="K843" s="29" t="s">
        <v>7208</v>
      </c>
      <c r="L843" s="58">
        <f>Tabela33[[#This Row],[price]]*Tabela33[[#This Row],[sold]]</f>
        <v>2199.6</v>
      </c>
      <c r="M843" s="59">
        <f>VLOOKUP(Tabela33[[#This Row],[brand]],Tabela5[#All],7,FALSE)</f>
        <v>148</v>
      </c>
      <c r="N843" s="59">
        <f>_xlfn.RANK.EQ(Tabela33[[#This Row],[sold]],$H$2:$H$1979)</f>
        <v>1064</v>
      </c>
      <c r="O843" s="59">
        <f>_xlfn.RANK.EQ(L843,Tabela33[income])</f>
        <v>925</v>
      </c>
      <c r="AL843" s="18" t="s">
        <v>3592</v>
      </c>
      <c r="AM843">
        <v>151</v>
      </c>
      <c r="AN843">
        <v>425</v>
      </c>
    </row>
    <row r="844" spans="1:40" x14ac:dyDescent="0.25">
      <c r="A844" s="32" t="s">
        <v>525</v>
      </c>
      <c r="B844" s="32" t="s">
        <v>4109</v>
      </c>
      <c r="C844" s="32" t="s">
        <v>55</v>
      </c>
      <c r="D844" s="32">
        <v>59.99</v>
      </c>
      <c r="E844" s="32" t="s">
        <v>25</v>
      </c>
      <c r="F844" s="32">
        <v>10</v>
      </c>
      <c r="G844" s="32" t="s">
        <v>374</v>
      </c>
      <c r="H844" s="32">
        <v>14</v>
      </c>
      <c r="I844" s="32" t="s">
        <v>4265</v>
      </c>
      <c r="J844" s="33" t="s">
        <v>458</v>
      </c>
      <c r="K844" s="34" t="s">
        <v>7209</v>
      </c>
      <c r="L844" s="61">
        <f>Tabela33[[#This Row],[price]]*Tabela33[[#This Row],[sold]]</f>
        <v>839.86</v>
      </c>
      <c r="M844" s="62">
        <f>VLOOKUP(Tabela33[[#This Row],[brand]],Tabela5[#All],7,FALSE)</f>
        <v>148</v>
      </c>
      <c r="N844" s="62">
        <f>_xlfn.RANK.EQ(Tabela33[[#This Row],[sold]],$H$2:$H$1979)</f>
        <v>1468</v>
      </c>
      <c r="O844" s="62">
        <f>_xlfn.RANK.EQ(L844,Tabela33[income])</f>
        <v>1311</v>
      </c>
      <c r="AL844" s="18" t="s">
        <v>1646</v>
      </c>
      <c r="AM844">
        <v>151</v>
      </c>
      <c r="AN844">
        <v>166</v>
      </c>
    </row>
    <row r="845" spans="1:40" x14ac:dyDescent="0.25">
      <c r="A845" s="35" t="s">
        <v>525</v>
      </c>
      <c r="B845" s="35" t="s">
        <v>4379</v>
      </c>
      <c r="C845" s="35" t="s">
        <v>55</v>
      </c>
      <c r="D845" s="35">
        <v>64.989999999999995</v>
      </c>
      <c r="E845" s="35" t="s">
        <v>1742</v>
      </c>
      <c r="F845" s="35">
        <v>10</v>
      </c>
      <c r="G845" s="35" t="s">
        <v>2666</v>
      </c>
      <c r="H845" s="35">
        <v>235</v>
      </c>
      <c r="I845" s="35" t="s">
        <v>4380</v>
      </c>
      <c r="J845" s="36" t="s">
        <v>318</v>
      </c>
      <c r="K845" s="34" t="s">
        <v>7209</v>
      </c>
      <c r="L845" s="61">
        <f>Tabela33[[#This Row],[price]]*Tabela33[[#This Row],[sold]]</f>
        <v>15272.65</v>
      </c>
      <c r="M845" s="62">
        <f>VLOOKUP(Tabela33[[#This Row],[brand]],Tabela5[#All],7,FALSE)</f>
        <v>148</v>
      </c>
      <c r="N845" s="62">
        <f>_xlfn.RANK.EQ(Tabela33[[#This Row],[sold]],$H$2:$H$1979)</f>
        <v>545</v>
      </c>
      <c r="O845" s="62">
        <f>_xlfn.RANK.EQ(L845,Tabela33[income])</f>
        <v>378</v>
      </c>
      <c r="AL845" s="18" t="s">
        <v>2361</v>
      </c>
      <c r="AM845">
        <v>151</v>
      </c>
      <c r="AN845">
        <v>24</v>
      </c>
    </row>
    <row r="846" spans="1:40" x14ac:dyDescent="0.25">
      <c r="A846" s="32" t="s">
        <v>525</v>
      </c>
      <c r="B846" s="32" t="s">
        <v>4114</v>
      </c>
      <c r="C846" s="32" t="s">
        <v>12</v>
      </c>
      <c r="D846" s="32">
        <v>68.989999999999995</v>
      </c>
      <c r="E846" s="32" t="s">
        <v>3963</v>
      </c>
      <c r="F846" s="32">
        <v>2</v>
      </c>
      <c r="G846" s="32" t="s">
        <v>4115</v>
      </c>
      <c r="H846" s="32">
        <v>99</v>
      </c>
      <c r="I846" s="32" t="s">
        <v>4116</v>
      </c>
      <c r="J846" s="33" t="s">
        <v>4117</v>
      </c>
      <c r="K846" s="34" t="s">
        <v>7209</v>
      </c>
      <c r="L846" s="61">
        <f>Tabela33[[#This Row],[price]]*Tabela33[[#This Row],[sold]]</f>
        <v>6830.0099999999993</v>
      </c>
      <c r="M846" s="62">
        <f>VLOOKUP(Tabela33[[#This Row],[brand]],Tabela5[#All],7,FALSE)</f>
        <v>148</v>
      </c>
      <c r="N846" s="62">
        <f>_xlfn.RANK.EQ(Tabela33[[#This Row],[sold]],$H$2:$H$1979)</f>
        <v>793</v>
      </c>
      <c r="O846" s="62">
        <f>_xlfn.RANK.EQ(L846,Tabela33[income])</f>
        <v>600</v>
      </c>
      <c r="AL846" s="18" t="s">
        <v>3014</v>
      </c>
      <c r="AM846">
        <v>151</v>
      </c>
      <c r="AN846">
        <v>4</v>
      </c>
    </row>
    <row r="847" spans="1:40" x14ac:dyDescent="0.25">
      <c r="A847" s="30" t="s">
        <v>525</v>
      </c>
      <c r="B847" s="30" t="s">
        <v>1941</v>
      </c>
      <c r="C847" s="30" t="s">
        <v>55</v>
      </c>
      <c r="D847" s="30">
        <v>69.98</v>
      </c>
      <c r="E847" s="30" t="s">
        <v>1942</v>
      </c>
      <c r="F847" s="30"/>
      <c r="G847" s="30" t="s">
        <v>1943</v>
      </c>
      <c r="H847" s="30">
        <v>2663</v>
      </c>
      <c r="I847" s="30" t="s">
        <v>748</v>
      </c>
      <c r="J847" s="31" t="s">
        <v>177</v>
      </c>
      <c r="K847" s="29" t="s">
        <v>7208</v>
      </c>
      <c r="L847" s="58">
        <f>Tabela33[[#This Row],[price]]*Tabela33[[#This Row],[sold]]</f>
        <v>186356.74000000002</v>
      </c>
      <c r="M847" s="59">
        <f>VLOOKUP(Tabela33[[#This Row],[brand]],Tabela5[#All],7,FALSE)</f>
        <v>148</v>
      </c>
      <c r="N847" s="59">
        <f>_xlfn.RANK.EQ(Tabela33[[#This Row],[sold]],$H$2:$H$1979)</f>
        <v>111</v>
      </c>
      <c r="O847" s="59">
        <f>_xlfn.RANK.EQ(L847,Tabela33[income])</f>
        <v>41</v>
      </c>
      <c r="AL847" s="18" t="s">
        <v>6965</v>
      </c>
      <c r="AM847">
        <v>151</v>
      </c>
      <c r="AN847">
        <v>636</v>
      </c>
    </row>
    <row r="848" spans="1:40" x14ac:dyDescent="0.25">
      <c r="A848" s="35" t="s">
        <v>525</v>
      </c>
      <c r="B848" s="35" t="s">
        <v>5177</v>
      </c>
      <c r="C848" s="35" t="s">
        <v>12</v>
      </c>
      <c r="D848" s="35">
        <v>69.989999999999995</v>
      </c>
      <c r="E848" s="35" t="s">
        <v>1083</v>
      </c>
      <c r="F848" s="35">
        <v>8</v>
      </c>
      <c r="G848" s="35" t="s">
        <v>5178</v>
      </c>
      <c r="H848" s="35">
        <v>35</v>
      </c>
      <c r="I848" s="35" t="s">
        <v>5179</v>
      </c>
      <c r="J848" s="36" t="s">
        <v>2069</v>
      </c>
      <c r="K848" s="34" t="s">
        <v>7209</v>
      </c>
      <c r="L848" s="61">
        <f>Tabela33[[#This Row],[price]]*Tabela33[[#This Row],[sold]]</f>
        <v>2449.6499999999996</v>
      </c>
      <c r="M848" s="62">
        <f>VLOOKUP(Tabela33[[#This Row],[brand]],Tabela5[#All],7,FALSE)</f>
        <v>148</v>
      </c>
      <c r="N848" s="62">
        <f>_xlfn.RANK.EQ(Tabela33[[#This Row],[sold]],$H$2:$H$1979)</f>
        <v>1122</v>
      </c>
      <c r="O848" s="62">
        <f>_xlfn.RANK.EQ(L848,Tabela33[income])</f>
        <v>893</v>
      </c>
      <c r="AL848" s="18" t="s">
        <v>2583</v>
      </c>
      <c r="AM848">
        <v>151</v>
      </c>
      <c r="AN848">
        <v>57</v>
      </c>
    </row>
    <row r="849" spans="1:40" x14ac:dyDescent="0.25">
      <c r="A849" s="32" t="s">
        <v>525</v>
      </c>
      <c r="B849" s="32" t="s">
        <v>4478</v>
      </c>
      <c r="C849" s="32" t="s">
        <v>12</v>
      </c>
      <c r="D849" s="32">
        <v>69.989999999999995</v>
      </c>
      <c r="E849" s="32" t="s">
        <v>1083</v>
      </c>
      <c r="F849" s="32">
        <v>2</v>
      </c>
      <c r="G849" s="32" t="s">
        <v>4479</v>
      </c>
      <c r="H849" s="32">
        <v>81</v>
      </c>
      <c r="I849" s="32" t="s">
        <v>4480</v>
      </c>
      <c r="J849" s="33" t="s">
        <v>16</v>
      </c>
      <c r="K849" s="34" t="s">
        <v>7209</v>
      </c>
      <c r="L849" s="61">
        <f>Tabela33[[#This Row],[price]]*Tabela33[[#This Row],[sold]]</f>
        <v>5669.19</v>
      </c>
      <c r="M849" s="62">
        <f>VLOOKUP(Tabela33[[#This Row],[brand]],Tabela5[#All],7,FALSE)</f>
        <v>148</v>
      </c>
      <c r="N849" s="62">
        <f>_xlfn.RANK.EQ(Tabela33[[#This Row],[sold]],$H$2:$H$1979)</f>
        <v>837</v>
      </c>
      <c r="O849" s="62">
        <f>_xlfn.RANK.EQ(L849,Tabela33[income])</f>
        <v>652</v>
      </c>
      <c r="AL849" s="18" t="s">
        <v>3702</v>
      </c>
      <c r="AM849">
        <v>151</v>
      </c>
      <c r="AN849">
        <v>6</v>
      </c>
    </row>
    <row r="850" spans="1:40" x14ac:dyDescent="0.25">
      <c r="A850" s="35" t="s">
        <v>525</v>
      </c>
      <c r="B850" s="35" t="s">
        <v>4217</v>
      </c>
      <c r="C850" s="35" t="s">
        <v>12</v>
      </c>
      <c r="D850" s="35">
        <v>70.989999999999995</v>
      </c>
      <c r="E850" s="35" t="s">
        <v>4218</v>
      </c>
      <c r="F850" s="35">
        <v>2</v>
      </c>
      <c r="G850" s="35" t="s">
        <v>4219</v>
      </c>
      <c r="H850" s="35">
        <v>52</v>
      </c>
      <c r="I850" s="35" t="s">
        <v>4220</v>
      </c>
      <c r="J850" s="36" t="s">
        <v>290</v>
      </c>
      <c r="K850" s="34" t="s">
        <v>7209</v>
      </c>
      <c r="L850" s="61">
        <f>Tabela33[[#This Row],[price]]*Tabela33[[#This Row],[sold]]</f>
        <v>3691.4799999999996</v>
      </c>
      <c r="M850" s="62">
        <f>VLOOKUP(Tabela33[[#This Row],[brand]],Tabela5[#All],7,FALSE)</f>
        <v>148</v>
      </c>
      <c r="N850" s="62">
        <f>_xlfn.RANK.EQ(Tabela33[[#This Row],[sold]],$H$2:$H$1979)</f>
        <v>969</v>
      </c>
      <c r="O850" s="62">
        <f>_xlfn.RANK.EQ(L850,Tabela33[income])</f>
        <v>768</v>
      </c>
      <c r="AL850" s="18" t="s">
        <v>5446</v>
      </c>
      <c r="AM850">
        <v>151</v>
      </c>
      <c r="AN850">
        <v>178</v>
      </c>
    </row>
    <row r="851" spans="1:40" x14ac:dyDescent="0.25">
      <c r="A851" s="27" t="s">
        <v>525</v>
      </c>
      <c r="B851" s="27" t="s">
        <v>2879</v>
      </c>
      <c r="C851" s="27" t="s">
        <v>12</v>
      </c>
      <c r="D851" s="27">
        <v>72.72</v>
      </c>
      <c r="E851" s="27" t="s">
        <v>2880</v>
      </c>
      <c r="F851" s="27">
        <v>5</v>
      </c>
      <c r="G851" s="27" t="s">
        <v>2225</v>
      </c>
      <c r="H851" s="27">
        <v>27</v>
      </c>
      <c r="I851" s="27" t="s">
        <v>2881</v>
      </c>
      <c r="J851" s="28" t="s">
        <v>230</v>
      </c>
      <c r="K851" s="29" t="s">
        <v>7208</v>
      </c>
      <c r="L851" s="58">
        <f>Tabela33[[#This Row],[price]]*Tabela33[[#This Row],[sold]]</f>
        <v>1963.44</v>
      </c>
      <c r="M851" s="59">
        <f>VLOOKUP(Tabela33[[#This Row],[brand]],Tabela5[#All],7,FALSE)</f>
        <v>148</v>
      </c>
      <c r="N851" s="59">
        <f>_xlfn.RANK.EQ(Tabela33[[#This Row],[sold]],$H$2:$H$1979)</f>
        <v>1217</v>
      </c>
      <c r="O851" s="59">
        <f>_xlfn.RANK.EQ(L851,Tabela33[income])</f>
        <v>961</v>
      </c>
      <c r="AL851" s="18" t="s">
        <v>7126</v>
      </c>
      <c r="AM851">
        <v>151</v>
      </c>
      <c r="AN851">
        <v>197</v>
      </c>
    </row>
    <row r="852" spans="1:40" x14ac:dyDescent="0.25">
      <c r="A852" s="32" t="s">
        <v>525</v>
      </c>
      <c r="B852" s="32" t="s">
        <v>5295</v>
      </c>
      <c r="C852" s="32" t="s">
        <v>12</v>
      </c>
      <c r="D852" s="32">
        <v>72.989999999999995</v>
      </c>
      <c r="E852" s="32" t="s">
        <v>5296</v>
      </c>
      <c r="F852" s="32">
        <v>6</v>
      </c>
      <c r="G852" s="32" t="s">
        <v>5297</v>
      </c>
      <c r="H852" s="32">
        <v>235</v>
      </c>
      <c r="I852" s="32" t="s">
        <v>5298</v>
      </c>
      <c r="J852" s="33" t="s">
        <v>161</v>
      </c>
      <c r="K852" s="34" t="s">
        <v>7209</v>
      </c>
      <c r="L852" s="61">
        <f>Tabela33[[#This Row],[price]]*Tabela33[[#This Row],[sold]]</f>
        <v>17152.649999999998</v>
      </c>
      <c r="M852" s="62">
        <f>VLOOKUP(Tabela33[[#This Row],[brand]],Tabela5[#All],7,FALSE)</f>
        <v>148</v>
      </c>
      <c r="N852" s="62">
        <f>_xlfn.RANK.EQ(Tabela33[[#This Row],[sold]],$H$2:$H$1979)</f>
        <v>545</v>
      </c>
      <c r="O852" s="62">
        <f>_xlfn.RANK.EQ(L852,Tabela33[income])</f>
        <v>347</v>
      </c>
      <c r="AL852" s="18" t="s">
        <v>3445</v>
      </c>
      <c r="AM852">
        <v>151</v>
      </c>
      <c r="AN852">
        <v>4</v>
      </c>
    </row>
    <row r="853" spans="1:40" x14ac:dyDescent="0.25">
      <c r="A853" s="35" t="s">
        <v>525</v>
      </c>
      <c r="B853" s="35" t="s">
        <v>5237</v>
      </c>
      <c r="C853" s="35" t="s">
        <v>12</v>
      </c>
      <c r="D853" s="35">
        <v>78.989999999999995</v>
      </c>
      <c r="E853" s="35" t="s">
        <v>2071</v>
      </c>
      <c r="F853" s="35">
        <v>10</v>
      </c>
      <c r="G853" s="35" t="s">
        <v>5238</v>
      </c>
      <c r="H853" s="35">
        <v>743</v>
      </c>
      <c r="I853" s="35" t="s">
        <v>5239</v>
      </c>
      <c r="J853" s="36" t="s">
        <v>177</v>
      </c>
      <c r="K853" s="34" t="s">
        <v>7209</v>
      </c>
      <c r="L853" s="61">
        <f>Tabela33[[#This Row],[price]]*Tabela33[[#This Row],[sold]]</f>
        <v>58689.57</v>
      </c>
      <c r="M853" s="62">
        <f>VLOOKUP(Tabela33[[#This Row],[brand]],Tabela5[#All],7,FALSE)</f>
        <v>148</v>
      </c>
      <c r="N853" s="62">
        <f>_xlfn.RANK.EQ(Tabela33[[#This Row],[sold]],$H$2:$H$1979)</f>
        <v>275</v>
      </c>
      <c r="O853" s="62">
        <f>_xlfn.RANK.EQ(L853,Tabela33[income])</f>
        <v>158</v>
      </c>
      <c r="AL853" s="18" t="s">
        <v>6697</v>
      </c>
      <c r="AM853">
        <v>151</v>
      </c>
      <c r="AN853">
        <v>2</v>
      </c>
    </row>
    <row r="854" spans="1:40" x14ac:dyDescent="0.25">
      <c r="A854" s="32" t="s">
        <v>525</v>
      </c>
      <c r="B854" s="32" t="s">
        <v>5852</v>
      </c>
      <c r="C854" s="32" t="s">
        <v>12</v>
      </c>
      <c r="D854" s="32">
        <v>79.89</v>
      </c>
      <c r="E854" s="32" t="s">
        <v>5853</v>
      </c>
      <c r="F854" s="32">
        <v>3</v>
      </c>
      <c r="G854" s="32" t="s">
        <v>2134</v>
      </c>
      <c r="H854" s="32">
        <v>15</v>
      </c>
      <c r="I854" s="32" t="s">
        <v>5854</v>
      </c>
      <c r="J854" s="33" t="s">
        <v>661</v>
      </c>
      <c r="K854" s="34" t="s">
        <v>7209</v>
      </c>
      <c r="L854" s="61">
        <f>Tabela33[[#This Row],[price]]*Tabela33[[#This Row],[sold]]</f>
        <v>1198.3499999999999</v>
      </c>
      <c r="M854" s="62">
        <f>VLOOKUP(Tabela33[[#This Row],[brand]],Tabela5[#All],7,FALSE)</f>
        <v>148</v>
      </c>
      <c r="N854" s="62">
        <f>_xlfn.RANK.EQ(Tabela33[[#This Row],[sold]],$H$2:$H$1979)</f>
        <v>1444</v>
      </c>
      <c r="O854" s="62">
        <f>_xlfn.RANK.EQ(L854,Tabela33[income])</f>
        <v>1184</v>
      </c>
      <c r="AL854" s="18" t="s">
        <v>6675</v>
      </c>
      <c r="AM854">
        <v>151</v>
      </c>
      <c r="AN854">
        <v>8</v>
      </c>
    </row>
    <row r="855" spans="1:40" x14ac:dyDescent="0.25">
      <c r="A855" s="35" t="s">
        <v>525</v>
      </c>
      <c r="B855" s="35" t="s">
        <v>6315</v>
      </c>
      <c r="C855" s="35" t="s">
        <v>12</v>
      </c>
      <c r="D855" s="35">
        <v>79.989999999999995</v>
      </c>
      <c r="E855" s="35" t="s">
        <v>4282</v>
      </c>
      <c r="F855" s="35">
        <v>5</v>
      </c>
      <c r="G855" s="35" t="s">
        <v>6316</v>
      </c>
      <c r="H855" s="35">
        <v>47</v>
      </c>
      <c r="I855" s="35" t="s">
        <v>6317</v>
      </c>
      <c r="J855" s="36" t="s">
        <v>151</v>
      </c>
      <c r="K855" s="34" t="s">
        <v>7209</v>
      </c>
      <c r="L855" s="61">
        <f>Tabela33[[#This Row],[price]]*Tabela33[[#This Row],[sold]]</f>
        <v>3759.5299999999997</v>
      </c>
      <c r="M855" s="62">
        <f>VLOOKUP(Tabela33[[#This Row],[brand]],Tabela5[#All],7,FALSE)</f>
        <v>148</v>
      </c>
      <c r="N855" s="62">
        <f>_xlfn.RANK.EQ(Tabela33[[#This Row],[sold]],$H$2:$H$1979)</f>
        <v>1006</v>
      </c>
      <c r="O855" s="62">
        <f>_xlfn.RANK.EQ(L855,Tabela33[income])</f>
        <v>763</v>
      </c>
      <c r="AL855" s="18" t="s">
        <v>6564</v>
      </c>
      <c r="AM855">
        <v>151</v>
      </c>
      <c r="AN855">
        <v>45</v>
      </c>
    </row>
    <row r="856" spans="1:40" x14ac:dyDescent="0.25">
      <c r="A856" s="32" t="s">
        <v>525</v>
      </c>
      <c r="B856" s="32" t="s">
        <v>6916</v>
      </c>
      <c r="C856" s="32" t="s">
        <v>12</v>
      </c>
      <c r="D856" s="32">
        <v>84.99</v>
      </c>
      <c r="E856" s="32" t="s">
        <v>3915</v>
      </c>
      <c r="F856" s="32">
        <v>10</v>
      </c>
      <c r="G856" s="32" t="s">
        <v>620</v>
      </c>
      <c r="H856" s="32">
        <v>8</v>
      </c>
      <c r="I856" s="32" t="s">
        <v>6917</v>
      </c>
      <c r="J856" s="33" t="s">
        <v>225</v>
      </c>
      <c r="K856" s="34" t="s">
        <v>7209</v>
      </c>
      <c r="L856" s="61">
        <f>Tabela33[[#This Row],[price]]*Tabela33[[#This Row],[sold]]</f>
        <v>679.92</v>
      </c>
      <c r="M856" s="62">
        <f>VLOOKUP(Tabela33[[#This Row],[brand]],Tabela5[#All],7,FALSE)</f>
        <v>148</v>
      </c>
      <c r="N856" s="62">
        <f>_xlfn.RANK.EQ(Tabela33[[#This Row],[sold]],$H$2:$H$1979)</f>
        <v>1635</v>
      </c>
      <c r="O856" s="62">
        <f>_xlfn.RANK.EQ(L856,Tabela33[income])</f>
        <v>1380</v>
      </c>
      <c r="AL856" s="18" t="s">
        <v>5729</v>
      </c>
      <c r="AM856">
        <v>151</v>
      </c>
      <c r="AN856">
        <v>32</v>
      </c>
    </row>
    <row r="857" spans="1:40" x14ac:dyDescent="0.25">
      <c r="A857" s="32" t="s">
        <v>525</v>
      </c>
      <c r="B857" s="32" t="s">
        <v>5325</v>
      </c>
      <c r="C857" s="32" t="s">
        <v>510</v>
      </c>
      <c r="D857" s="32">
        <v>90.44</v>
      </c>
      <c r="E857" s="32" t="s">
        <v>5326</v>
      </c>
      <c r="F857" s="32"/>
      <c r="G857" s="32" t="s">
        <v>2014</v>
      </c>
      <c r="H857" s="32">
        <v>1</v>
      </c>
      <c r="I857" s="32" t="s">
        <v>5327</v>
      </c>
      <c r="J857" s="33" t="s">
        <v>70</v>
      </c>
      <c r="K857" s="34" t="s">
        <v>7209</v>
      </c>
      <c r="L857" s="61">
        <f>Tabela33[[#This Row],[price]]*Tabela33[[#This Row],[sold]]</f>
        <v>90.44</v>
      </c>
      <c r="M857" s="62">
        <f>VLOOKUP(Tabela33[[#This Row],[brand]],Tabela5[#All],7,FALSE)</f>
        <v>148</v>
      </c>
      <c r="N857" s="62">
        <f>_xlfn.RANK.EQ(Tabela33[[#This Row],[sold]],$H$2:$H$1979)</f>
        <v>1926</v>
      </c>
      <c r="O857" s="62">
        <f>_xlfn.RANK.EQ(L857,Tabela33[income])</f>
        <v>1887</v>
      </c>
      <c r="AL857" s="18" t="s">
        <v>7181</v>
      </c>
      <c r="AM857">
        <v>151</v>
      </c>
      <c r="AN857">
        <v>8</v>
      </c>
    </row>
    <row r="858" spans="1:40" x14ac:dyDescent="0.25">
      <c r="A858" s="32" t="s">
        <v>525</v>
      </c>
      <c r="B858" s="32" t="s">
        <v>5325</v>
      </c>
      <c r="C858" s="32" t="s">
        <v>341</v>
      </c>
      <c r="D858" s="32">
        <v>94.43</v>
      </c>
      <c r="E858" s="32" t="s">
        <v>5858</v>
      </c>
      <c r="F858" s="32">
        <v>10</v>
      </c>
      <c r="G858" s="32" t="s">
        <v>5859</v>
      </c>
      <c r="H858" s="32">
        <v>98</v>
      </c>
      <c r="I858" s="32" t="s">
        <v>5860</v>
      </c>
      <c r="J858" s="33" t="s">
        <v>96</v>
      </c>
      <c r="K858" s="34" t="s">
        <v>7209</v>
      </c>
      <c r="L858" s="61">
        <f>Tabela33[[#This Row],[price]]*Tabela33[[#This Row],[sold]]</f>
        <v>9254.1400000000012</v>
      </c>
      <c r="M858" s="62">
        <f>VLOOKUP(Tabela33[[#This Row],[brand]],Tabela5[#All],7,FALSE)</f>
        <v>148</v>
      </c>
      <c r="N858" s="62">
        <f>_xlfn.RANK.EQ(Tabela33[[#This Row],[sold]],$H$2:$H$1979)</f>
        <v>795</v>
      </c>
      <c r="O858" s="62">
        <f>_xlfn.RANK.EQ(L858,Tabela33[income])</f>
        <v>511</v>
      </c>
      <c r="AL858" s="18" t="s">
        <v>6679</v>
      </c>
      <c r="AM858">
        <v>151</v>
      </c>
      <c r="AN858">
        <v>180</v>
      </c>
    </row>
    <row r="859" spans="1:40" x14ac:dyDescent="0.25">
      <c r="A859" s="35" t="s">
        <v>525</v>
      </c>
      <c r="B859" s="35" t="s">
        <v>7082</v>
      </c>
      <c r="C859" s="35" t="s">
        <v>12</v>
      </c>
      <c r="D859" s="35">
        <v>94.99</v>
      </c>
      <c r="E859" s="35" t="s">
        <v>3446</v>
      </c>
      <c r="F859" s="35">
        <v>10</v>
      </c>
      <c r="G859" s="35" t="s">
        <v>7083</v>
      </c>
      <c r="H859" s="35">
        <v>420</v>
      </c>
      <c r="I859" s="35" t="s">
        <v>7084</v>
      </c>
      <c r="J859" s="36" t="s">
        <v>524</v>
      </c>
      <c r="K859" s="34" t="s">
        <v>7209</v>
      </c>
      <c r="L859" s="61">
        <f>Tabela33[[#This Row],[price]]*Tabela33[[#This Row],[sold]]</f>
        <v>39895.799999999996</v>
      </c>
      <c r="M859" s="62">
        <f>VLOOKUP(Tabela33[[#This Row],[brand]],Tabela5[#All],7,FALSE)</f>
        <v>148</v>
      </c>
      <c r="N859" s="62">
        <f>_xlfn.RANK.EQ(Tabela33[[#This Row],[sold]],$H$2:$H$1979)</f>
        <v>395</v>
      </c>
      <c r="O859" s="62">
        <f>_xlfn.RANK.EQ(L859,Tabela33[income])</f>
        <v>207</v>
      </c>
      <c r="AL859" s="18" t="s">
        <v>1430</v>
      </c>
      <c r="AM859">
        <v>151</v>
      </c>
      <c r="AN859">
        <v>230</v>
      </c>
    </row>
    <row r="860" spans="1:40" x14ac:dyDescent="0.25">
      <c r="A860" s="32" t="s">
        <v>525</v>
      </c>
      <c r="B860" s="32" t="s">
        <v>6005</v>
      </c>
      <c r="C860" s="32" t="s">
        <v>12</v>
      </c>
      <c r="D860" s="32">
        <v>110.08</v>
      </c>
      <c r="E860" s="32" t="s">
        <v>6006</v>
      </c>
      <c r="F860" s="32"/>
      <c r="G860" s="32" t="s">
        <v>6007</v>
      </c>
      <c r="H860" s="32">
        <v>684</v>
      </c>
      <c r="I860" s="32" t="s">
        <v>6008</v>
      </c>
      <c r="J860" s="33" t="s">
        <v>177</v>
      </c>
      <c r="K860" s="34" t="s">
        <v>7209</v>
      </c>
      <c r="L860" s="61">
        <f>Tabela33[[#This Row],[price]]*Tabela33[[#This Row],[sold]]</f>
        <v>75294.720000000001</v>
      </c>
      <c r="M860" s="62">
        <f>VLOOKUP(Tabela33[[#This Row],[brand]],Tabela5[#All],7,FALSE)</f>
        <v>148</v>
      </c>
      <c r="N860" s="62">
        <f>_xlfn.RANK.EQ(Tabela33[[#This Row],[sold]],$H$2:$H$1979)</f>
        <v>288</v>
      </c>
      <c r="O860" s="62">
        <f>_xlfn.RANK.EQ(L860,Tabela33[income])</f>
        <v>127</v>
      </c>
      <c r="AL860" s="18" t="s">
        <v>1672</v>
      </c>
      <c r="AM860">
        <v>151</v>
      </c>
      <c r="AN860">
        <v>39</v>
      </c>
    </row>
    <row r="861" spans="1:40" x14ac:dyDescent="0.25">
      <c r="A861" s="32" t="s">
        <v>525</v>
      </c>
      <c r="B861" s="32" t="s">
        <v>4010</v>
      </c>
      <c r="C861" s="32" t="s">
        <v>12</v>
      </c>
      <c r="D861" s="32">
        <v>119.99</v>
      </c>
      <c r="E861" s="32" t="s">
        <v>4011</v>
      </c>
      <c r="F861" s="32">
        <v>10</v>
      </c>
      <c r="G861" s="32" t="s">
        <v>4012</v>
      </c>
      <c r="H861" s="32">
        <v>34</v>
      </c>
      <c r="I861" s="32" t="s">
        <v>4013</v>
      </c>
      <c r="J861" s="33" t="s">
        <v>112</v>
      </c>
      <c r="K861" s="34" t="s">
        <v>7209</v>
      </c>
      <c r="L861" s="61">
        <f>Tabela33[[#This Row],[price]]*Tabela33[[#This Row],[sold]]</f>
        <v>4079.66</v>
      </c>
      <c r="M861" s="62">
        <f>VLOOKUP(Tabela33[[#This Row],[brand]],Tabela5[#All],7,FALSE)</f>
        <v>148</v>
      </c>
      <c r="N861" s="62">
        <f>_xlfn.RANK.EQ(Tabela33[[#This Row],[sold]],$H$2:$H$1979)</f>
        <v>1135</v>
      </c>
      <c r="O861" s="62">
        <f>_xlfn.RANK.EQ(L861,Tabela33[income])</f>
        <v>734</v>
      </c>
      <c r="AL861" s="18" t="s">
        <v>3266</v>
      </c>
      <c r="AM861">
        <v>151</v>
      </c>
      <c r="AN861">
        <v>116</v>
      </c>
    </row>
    <row r="862" spans="1:40" x14ac:dyDescent="0.25">
      <c r="A862" s="35" t="s">
        <v>525</v>
      </c>
      <c r="B862" s="35" t="s">
        <v>6694</v>
      </c>
      <c r="C862" s="35" t="s">
        <v>212</v>
      </c>
      <c r="D862" s="35">
        <v>123.99</v>
      </c>
      <c r="E862" s="35" t="s">
        <v>6695</v>
      </c>
      <c r="F862" s="35">
        <v>19</v>
      </c>
      <c r="G862" s="35" t="s">
        <v>3870</v>
      </c>
      <c r="H862" s="35">
        <v>5</v>
      </c>
      <c r="I862" s="35" t="s">
        <v>6696</v>
      </c>
      <c r="J862" s="36" t="s">
        <v>318</v>
      </c>
      <c r="K862" s="34" t="s">
        <v>7209</v>
      </c>
      <c r="L862" s="61">
        <f>Tabela33[[#This Row],[price]]*Tabela33[[#This Row],[sold]]</f>
        <v>619.94999999999993</v>
      </c>
      <c r="M862" s="62">
        <f>VLOOKUP(Tabela33[[#This Row],[brand]],Tabela5[#All],7,FALSE)</f>
        <v>148</v>
      </c>
      <c r="N862" s="62">
        <f>_xlfn.RANK.EQ(Tabela33[[#This Row],[sold]],$H$2:$H$1979)</f>
        <v>1749</v>
      </c>
      <c r="O862" s="62">
        <f>_xlfn.RANK.EQ(L862,Tabela33[income])</f>
        <v>1427</v>
      </c>
      <c r="AL862" s="18" t="s">
        <v>4065</v>
      </c>
      <c r="AM862">
        <v>151</v>
      </c>
      <c r="AN862">
        <v>627</v>
      </c>
    </row>
    <row r="863" spans="1:40" x14ac:dyDescent="0.25">
      <c r="A863" s="35" t="s">
        <v>525</v>
      </c>
      <c r="B863" s="35" t="s">
        <v>5685</v>
      </c>
      <c r="C863" s="35" t="s">
        <v>212</v>
      </c>
      <c r="D863" s="35">
        <v>128.99</v>
      </c>
      <c r="E863" s="35" t="s">
        <v>5686</v>
      </c>
      <c r="F863" s="35">
        <v>10</v>
      </c>
      <c r="G863" s="35" t="s">
        <v>32</v>
      </c>
      <c r="H863" s="35">
        <v>9</v>
      </c>
      <c r="I863" s="35" t="s">
        <v>5687</v>
      </c>
      <c r="J863" s="36" t="s">
        <v>70</v>
      </c>
      <c r="K863" s="34" t="s">
        <v>7209</v>
      </c>
      <c r="L863" s="61">
        <f>Tabela33[[#This Row],[price]]*Tabela33[[#This Row],[sold]]</f>
        <v>1160.9100000000001</v>
      </c>
      <c r="M863" s="62">
        <f>VLOOKUP(Tabela33[[#This Row],[brand]],Tabela5[#All],7,FALSE)</f>
        <v>148</v>
      </c>
      <c r="N863" s="62">
        <f>_xlfn.RANK.EQ(Tabela33[[#This Row],[sold]],$H$2:$H$1979)</f>
        <v>1606</v>
      </c>
      <c r="O863" s="62">
        <f>_xlfn.RANK.EQ(L863,Tabela33[income])</f>
        <v>1200</v>
      </c>
      <c r="AL863" s="18" t="s">
        <v>2518</v>
      </c>
      <c r="AM863">
        <v>151</v>
      </c>
      <c r="AN863">
        <v>43</v>
      </c>
    </row>
    <row r="864" spans="1:40" x14ac:dyDescent="0.25">
      <c r="A864" s="35" t="s">
        <v>525</v>
      </c>
      <c r="B864" s="35" t="s">
        <v>5755</v>
      </c>
      <c r="C864" s="35" t="s">
        <v>385</v>
      </c>
      <c r="D864" s="35">
        <v>129.99</v>
      </c>
      <c r="E864" s="35" t="s">
        <v>202</v>
      </c>
      <c r="F864" s="35"/>
      <c r="G864" s="35" t="s">
        <v>1149</v>
      </c>
      <c r="H864" s="35">
        <v>14</v>
      </c>
      <c r="I864" s="35" t="s">
        <v>5756</v>
      </c>
      <c r="J864" s="36" t="s">
        <v>157</v>
      </c>
      <c r="K864" s="34" t="s">
        <v>7209</v>
      </c>
      <c r="L864" s="61">
        <f>Tabela33[[#This Row],[price]]*Tabela33[[#This Row],[sold]]</f>
        <v>1819.8600000000001</v>
      </c>
      <c r="M864" s="62">
        <f>VLOOKUP(Tabela33[[#This Row],[brand]],Tabela5[#All],7,FALSE)</f>
        <v>148</v>
      </c>
      <c r="N864" s="62">
        <f>_xlfn.RANK.EQ(Tabela33[[#This Row],[sold]],$H$2:$H$1979)</f>
        <v>1468</v>
      </c>
      <c r="O864" s="62">
        <f>_xlfn.RANK.EQ(L864,Tabela33[income])</f>
        <v>997</v>
      </c>
      <c r="AL864" s="18" t="s">
        <v>560</v>
      </c>
      <c r="AM864">
        <v>152</v>
      </c>
      <c r="AN864">
        <v>10268</v>
      </c>
    </row>
    <row r="865" spans="1:40" x14ac:dyDescent="0.25">
      <c r="A865" s="32" t="s">
        <v>525</v>
      </c>
      <c r="B865" s="32" t="s">
        <v>4839</v>
      </c>
      <c r="C865" s="32" t="s">
        <v>12</v>
      </c>
      <c r="D865" s="32">
        <v>138.99</v>
      </c>
      <c r="E865" s="32" t="s">
        <v>4840</v>
      </c>
      <c r="F865" s="32">
        <v>4</v>
      </c>
      <c r="G865" s="32" t="s">
        <v>1366</v>
      </c>
      <c r="H865" s="32">
        <v>6</v>
      </c>
      <c r="I865" s="32" t="s">
        <v>4841</v>
      </c>
      <c r="J865" s="33" t="s">
        <v>1641</v>
      </c>
      <c r="K865" s="34" t="s">
        <v>7209</v>
      </c>
      <c r="L865" s="61">
        <f>Tabela33[[#This Row],[price]]*Tabela33[[#This Row],[sold]]</f>
        <v>833.94</v>
      </c>
      <c r="M865" s="62">
        <f>VLOOKUP(Tabela33[[#This Row],[brand]],Tabela5[#All],7,FALSE)</f>
        <v>148</v>
      </c>
      <c r="N865" s="62">
        <f>_xlfn.RANK.EQ(Tabela33[[#This Row],[sold]],$H$2:$H$1979)</f>
        <v>1713</v>
      </c>
      <c r="O865" s="62">
        <f>_xlfn.RANK.EQ(L865,Tabela33[income])</f>
        <v>1313</v>
      </c>
      <c r="AL865" s="18" t="s">
        <v>2011</v>
      </c>
      <c r="AM865">
        <v>153</v>
      </c>
      <c r="AN865">
        <v>1</v>
      </c>
    </row>
    <row r="866" spans="1:40" x14ac:dyDescent="0.25">
      <c r="A866" s="35" t="s">
        <v>525</v>
      </c>
      <c r="B866" s="35" t="s">
        <v>6179</v>
      </c>
      <c r="C866" s="35" t="s">
        <v>12</v>
      </c>
      <c r="D866" s="35">
        <v>192</v>
      </c>
      <c r="E866" s="35" t="s">
        <v>6180</v>
      </c>
      <c r="F866" s="35">
        <v>7</v>
      </c>
      <c r="G866" s="35" t="s">
        <v>6181</v>
      </c>
      <c r="H866" s="35">
        <v>37</v>
      </c>
      <c r="I866" s="35" t="s">
        <v>6182</v>
      </c>
      <c r="J866" s="36" t="s">
        <v>6183</v>
      </c>
      <c r="K866" s="34" t="s">
        <v>7209</v>
      </c>
      <c r="L866" s="61">
        <f>Tabela33[[#This Row],[price]]*Tabela33[[#This Row],[sold]]</f>
        <v>7104</v>
      </c>
      <c r="M866" s="62">
        <f>VLOOKUP(Tabela33[[#This Row],[brand]],Tabela5[#All],7,FALSE)</f>
        <v>148</v>
      </c>
      <c r="N866" s="62">
        <f>_xlfn.RANK.EQ(Tabela33[[#This Row],[sold]],$H$2:$H$1979)</f>
        <v>1099</v>
      </c>
      <c r="O866" s="62">
        <f>_xlfn.RANK.EQ(L866,Tabela33[income])</f>
        <v>589</v>
      </c>
      <c r="AL866" s="18" t="s">
        <v>1199</v>
      </c>
      <c r="AM866">
        <v>154</v>
      </c>
      <c r="AN866">
        <v>5</v>
      </c>
    </row>
    <row r="867" spans="1:40" x14ac:dyDescent="0.25">
      <c r="A867" s="27" t="s">
        <v>1727</v>
      </c>
      <c r="B867" s="27" t="s">
        <v>1728</v>
      </c>
      <c r="C867" s="27" t="s">
        <v>55</v>
      </c>
      <c r="D867" s="27">
        <v>15.42</v>
      </c>
      <c r="E867" s="27" t="s">
        <v>1729</v>
      </c>
      <c r="F867" s="27">
        <v>114</v>
      </c>
      <c r="G867" s="27" t="s">
        <v>1730</v>
      </c>
      <c r="H867" s="27">
        <v>7773</v>
      </c>
      <c r="I867" s="27" t="s">
        <v>1731</v>
      </c>
      <c r="J867" s="28" t="s">
        <v>230</v>
      </c>
      <c r="K867" s="29" t="s">
        <v>7208</v>
      </c>
      <c r="L867" s="58">
        <f>Tabela33[[#This Row],[price]]*Tabela33[[#This Row],[sold]]</f>
        <v>119859.66</v>
      </c>
      <c r="M867" s="59">
        <f>VLOOKUP(Tabela33[[#This Row],[brand]],Tabela5[#All],7,FALSE)</f>
        <v>149</v>
      </c>
      <c r="N867" s="59">
        <f>_xlfn.RANK.EQ(Tabela33[[#This Row],[sold]],$H$2:$H$1979)</f>
        <v>25</v>
      </c>
      <c r="O867" s="59">
        <f>_xlfn.RANK.EQ(L867,Tabela33[income])</f>
        <v>80</v>
      </c>
      <c r="AL867" s="18" t="s">
        <v>3966</v>
      </c>
      <c r="AM867">
        <v>155</v>
      </c>
      <c r="AN867">
        <v>44</v>
      </c>
    </row>
    <row r="868" spans="1:40" x14ac:dyDescent="0.25">
      <c r="A868" s="32" t="s">
        <v>1457</v>
      </c>
      <c r="B868" s="32" t="s">
        <v>5166</v>
      </c>
      <c r="C868" s="32" t="s">
        <v>55</v>
      </c>
      <c r="D868" s="32">
        <v>16.04</v>
      </c>
      <c r="E868" s="32" t="s">
        <v>5167</v>
      </c>
      <c r="F868" s="32">
        <v>31</v>
      </c>
      <c r="G868" s="32" t="s">
        <v>5168</v>
      </c>
      <c r="H868" s="32">
        <v>2817</v>
      </c>
      <c r="I868" s="32" t="s">
        <v>5169</v>
      </c>
      <c r="J868" s="33" t="s">
        <v>230</v>
      </c>
      <c r="K868" s="34" t="s">
        <v>7209</v>
      </c>
      <c r="L868" s="61">
        <f>Tabela33[[#This Row],[price]]*Tabela33[[#This Row],[sold]]</f>
        <v>45184.68</v>
      </c>
      <c r="M868" s="62">
        <f>VLOOKUP(Tabela33[[#This Row],[brand]],Tabela5[#All],7,FALSE)</f>
        <v>149</v>
      </c>
      <c r="N868" s="62">
        <f>_xlfn.RANK.EQ(Tabela33[[#This Row],[sold]],$H$2:$H$1979)</f>
        <v>104</v>
      </c>
      <c r="O868" s="62">
        <f>_xlfn.RANK.EQ(L868,Tabela33[income])</f>
        <v>188</v>
      </c>
      <c r="AL868" s="18" t="s">
        <v>1683</v>
      </c>
      <c r="AM868">
        <v>156</v>
      </c>
      <c r="AN868">
        <v>28</v>
      </c>
    </row>
    <row r="869" spans="1:40" x14ac:dyDescent="0.25">
      <c r="A869" s="30" t="s">
        <v>1457</v>
      </c>
      <c r="B869" s="30" t="s">
        <v>1458</v>
      </c>
      <c r="C869" s="30" t="s">
        <v>55</v>
      </c>
      <c r="D869" s="30">
        <v>22.51</v>
      </c>
      <c r="E869" s="30" t="s">
        <v>1459</v>
      </c>
      <c r="F869" s="30">
        <v>189</v>
      </c>
      <c r="G869" s="30" t="s">
        <v>1460</v>
      </c>
      <c r="H869" s="30">
        <v>3319</v>
      </c>
      <c r="I869" s="30" t="s">
        <v>1461</v>
      </c>
      <c r="J869" s="31" t="s">
        <v>230</v>
      </c>
      <c r="K869" s="29" t="s">
        <v>7208</v>
      </c>
      <c r="L869" s="58">
        <f>Tabela33[[#This Row],[price]]*Tabela33[[#This Row],[sold]]</f>
        <v>74710.69</v>
      </c>
      <c r="M869" s="59">
        <f>VLOOKUP(Tabela33[[#This Row],[brand]],Tabela5[#All],7,FALSE)</f>
        <v>149</v>
      </c>
      <c r="N869" s="59">
        <f>_xlfn.RANK.EQ(Tabela33[[#This Row],[sold]],$H$2:$H$1979)</f>
        <v>89</v>
      </c>
      <c r="O869" s="59">
        <f>_xlfn.RANK.EQ(L869,Tabela33[income])</f>
        <v>128</v>
      </c>
      <c r="AL869" s="18" t="s">
        <v>6945</v>
      </c>
      <c r="AM869">
        <v>156</v>
      </c>
      <c r="AN869">
        <v>137</v>
      </c>
    </row>
    <row r="870" spans="1:40" x14ac:dyDescent="0.25">
      <c r="A870" s="27" t="s">
        <v>300</v>
      </c>
      <c r="B870" s="27" t="s">
        <v>794</v>
      </c>
      <c r="C870" s="27" t="s">
        <v>12</v>
      </c>
      <c r="D870" s="27">
        <v>41.99</v>
      </c>
      <c r="E870" s="27" t="s">
        <v>795</v>
      </c>
      <c r="F870" s="27">
        <v>3</v>
      </c>
      <c r="G870" s="27" t="s">
        <v>692</v>
      </c>
      <c r="H870" s="27">
        <v>7</v>
      </c>
      <c r="I870" s="27" t="s">
        <v>796</v>
      </c>
      <c r="J870" s="28" t="s">
        <v>797</v>
      </c>
      <c r="K870" s="29" t="s">
        <v>7208</v>
      </c>
      <c r="L870" s="58">
        <f>Tabela33[[#This Row],[price]]*Tabela33[[#This Row],[sold]]</f>
        <v>293.93</v>
      </c>
      <c r="M870" s="59">
        <f>VLOOKUP(Tabela33[[#This Row],[brand]],Tabela5[#All],7,FALSE)</f>
        <v>150</v>
      </c>
      <c r="N870" s="59">
        <f>_xlfn.RANK.EQ(Tabela33[[#This Row],[sold]],$H$2:$H$1979)</f>
        <v>1677</v>
      </c>
      <c r="O870" s="59">
        <f>_xlfn.RANK.EQ(L870,Tabela33[income])</f>
        <v>1672</v>
      </c>
      <c r="AL870" s="18" t="s">
        <v>2479</v>
      </c>
      <c r="AM870">
        <v>156</v>
      </c>
      <c r="AN870">
        <v>31</v>
      </c>
    </row>
    <row r="871" spans="1:40" x14ac:dyDescent="0.25">
      <c r="A871" s="27" t="s">
        <v>300</v>
      </c>
      <c r="B871" s="27" t="s">
        <v>379</v>
      </c>
      <c r="C871" s="27" t="s">
        <v>12</v>
      </c>
      <c r="D871" s="27">
        <v>42.98</v>
      </c>
      <c r="E871" s="27" t="s">
        <v>380</v>
      </c>
      <c r="F871" s="27">
        <v>10</v>
      </c>
      <c r="G871" s="27" t="s">
        <v>381</v>
      </c>
      <c r="H871" s="27">
        <v>29</v>
      </c>
      <c r="I871" s="27" t="s">
        <v>382</v>
      </c>
      <c r="J871" s="28" t="s">
        <v>219</v>
      </c>
      <c r="K871" s="29" t="s">
        <v>7208</v>
      </c>
      <c r="L871" s="58">
        <f>Tabela33[[#This Row],[price]]*Tabela33[[#This Row],[sold]]</f>
        <v>1246.4199999999998</v>
      </c>
      <c r="M871" s="59">
        <f>VLOOKUP(Tabela33[[#This Row],[brand]],Tabela5[#All],7,FALSE)</f>
        <v>150</v>
      </c>
      <c r="N871" s="59">
        <f>_xlfn.RANK.EQ(Tabela33[[#This Row],[sold]],$H$2:$H$1979)</f>
        <v>1195</v>
      </c>
      <c r="O871" s="59">
        <f>_xlfn.RANK.EQ(L871,Tabela33[income])</f>
        <v>1161</v>
      </c>
      <c r="AL871" s="18" t="s">
        <v>6750</v>
      </c>
      <c r="AM871">
        <v>156</v>
      </c>
      <c r="AN871">
        <v>100</v>
      </c>
    </row>
    <row r="872" spans="1:40" x14ac:dyDescent="0.25">
      <c r="A872" s="27" t="s">
        <v>300</v>
      </c>
      <c r="B872" s="27" t="s">
        <v>301</v>
      </c>
      <c r="C872" s="27" t="s">
        <v>12</v>
      </c>
      <c r="D872" s="27">
        <v>42.99</v>
      </c>
      <c r="E872" s="27" t="s">
        <v>302</v>
      </c>
      <c r="F872" s="27">
        <v>5</v>
      </c>
      <c r="G872" s="27" t="s">
        <v>303</v>
      </c>
      <c r="H872" s="27">
        <v>243</v>
      </c>
      <c r="I872" s="27" t="s">
        <v>304</v>
      </c>
      <c r="J872" s="28" t="s">
        <v>219</v>
      </c>
      <c r="K872" s="29" t="s">
        <v>7208</v>
      </c>
      <c r="L872" s="58">
        <f>Tabela33[[#This Row],[price]]*Tabela33[[#This Row],[sold]]</f>
        <v>10446.57</v>
      </c>
      <c r="M872" s="59">
        <f>VLOOKUP(Tabela33[[#This Row],[brand]],Tabela5[#All],7,FALSE)</f>
        <v>150</v>
      </c>
      <c r="N872" s="59">
        <f>_xlfn.RANK.EQ(Tabela33[[#This Row],[sold]],$H$2:$H$1979)</f>
        <v>536</v>
      </c>
      <c r="O872" s="59">
        <f>_xlfn.RANK.EQ(L872,Tabela33[income])</f>
        <v>473</v>
      </c>
      <c r="AL872" s="18" t="s">
        <v>767</v>
      </c>
      <c r="AM872">
        <v>156</v>
      </c>
      <c r="AN872">
        <v>136</v>
      </c>
    </row>
    <row r="873" spans="1:40" x14ac:dyDescent="0.25">
      <c r="A873" s="30" t="s">
        <v>1102</v>
      </c>
      <c r="B873" s="30" t="s">
        <v>3014</v>
      </c>
      <c r="C873" s="30" t="s">
        <v>12</v>
      </c>
      <c r="D873" s="30">
        <v>21.9</v>
      </c>
      <c r="E873" s="30" t="s">
        <v>3015</v>
      </c>
      <c r="F873" s="30">
        <v>7</v>
      </c>
      <c r="G873" s="30" t="s">
        <v>3016</v>
      </c>
      <c r="H873" s="30">
        <v>4</v>
      </c>
      <c r="I873" s="30" t="s">
        <v>3017</v>
      </c>
      <c r="J873" s="31" t="s">
        <v>1828</v>
      </c>
      <c r="K873" s="29" t="s">
        <v>7208</v>
      </c>
      <c r="L873" s="58">
        <f>Tabela33[[#This Row],[price]]*Tabela33[[#This Row],[sold]]</f>
        <v>87.6</v>
      </c>
      <c r="M873" s="59">
        <f>VLOOKUP(Tabela33[[#This Row],[brand]],Tabela5[#All],7,FALSE)</f>
        <v>151</v>
      </c>
      <c r="N873" s="59">
        <f>_xlfn.RANK.EQ(Tabela33[[#This Row],[sold]],$H$2:$H$1979)</f>
        <v>1795</v>
      </c>
      <c r="O873" s="59">
        <f>_xlfn.RANK.EQ(L873,Tabela33[income])</f>
        <v>1891</v>
      </c>
      <c r="AL873" s="18" t="s">
        <v>4961</v>
      </c>
      <c r="AM873">
        <v>156</v>
      </c>
      <c r="AN873">
        <v>78</v>
      </c>
    </row>
    <row r="874" spans="1:40" x14ac:dyDescent="0.25">
      <c r="A874" s="35" t="s">
        <v>1102</v>
      </c>
      <c r="B874" s="35" t="s">
        <v>4065</v>
      </c>
      <c r="C874" s="35" t="s">
        <v>55</v>
      </c>
      <c r="D874" s="35">
        <v>34.72</v>
      </c>
      <c r="E874" s="35" t="s">
        <v>4066</v>
      </c>
      <c r="F874" s="35">
        <v>71</v>
      </c>
      <c r="G874" s="35" t="s">
        <v>4067</v>
      </c>
      <c r="H874" s="35">
        <v>627</v>
      </c>
      <c r="I874" s="35" t="s">
        <v>4068</v>
      </c>
      <c r="J874" s="36" t="s">
        <v>230</v>
      </c>
      <c r="K874" s="34" t="s">
        <v>7209</v>
      </c>
      <c r="L874" s="61">
        <f>Tabela33[[#This Row],[price]]*Tabela33[[#This Row],[sold]]</f>
        <v>21769.439999999999</v>
      </c>
      <c r="M874" s="62">
        <f>VLOOKUP(Tabela33[[#This Row],[brand]],Tabela5[#All],7,FALSE)</f>
        <v>151</v>
      </c>
      <c r="N874" s="62">
        <f>_xlfn.RANK.EQ(Tabela33[[#This Row],[sold]],$H$2:$H$1979)</f>
        <v>303</v>
      </c>
      <c r="O874" s="62">
        <f>_xlfn.RANK.EQ(L874,Tabela33[income])</f>
        <v>301</v>
      </c>
      <c r="AL874" s="18" t="s">
        <v>78</v>
      </c>
      <c r="AM874">
        <v>156</v>
      </c>
      <c r="AN874">
        <v>35</v>
      </c>
    </row>
    <row r="875" spans="1:40" x14ac:dyDescent="0.25">
      <c r="A875" s="32" t="s">
        <v>1102</v>
      </c>
      <c r="B875" s="32" t="s">
        <v>5446</v>
      </c>
      <c r="C875" s="32" t="s">
        <v>55</v>
      </c>
      <c r="D875" s="32">
        <v>39.950000000000003</v>
      </c>
      <c r="E875" s="32" t="s">
        <v>1635</v>
      </c>
      <c r="F875" s="32">
        <v>13</v>
      </c>
      <c r="G875" s="32" t="s">
        <v>5447</v>
      </c>
      <c r="H875" s="32">
        <v>178</v>
      </c>
      <c r="I875" s="32" t="s">
        <v>5448</v>
      </c>
      <c r="J875" s="33" t="s">
        <v>2433</v>
      </c>
      <c r="K875" s="34" t="s">
        <v>7209</v>
      </c>
      <c r="L875" s="61">
        <f>Tabela33[[#This Row],[price]]*Tabela33[[#This Row],[sold]]</f>
        <v>7111.1</v>
      </c>
      <c r="M875" s="62">
        <f>VLOOKUP(Tabela33[[#This Row],[brand]],Tabela5[#All],7,FALSE)</f>
        <v>151</v>
      </c>
      <c r="N875" s="62">
        <f>_xlfn.RANK.EQ(Tabela33[[#This Row],[sold]],$H$2:$H$1979)</f>
        <v>609</v>
      </c>
      <c r="O875" s="62">
        <f>_xlfn.RANK.EQ(L875,Tabela33[income])</f>
        <v>588</v>
      </c>
      <c r="AL875" s="18" t="s">
        <v>6285</v>
      </c>
      <c r="AM875">
        <v>156</v>
      </c>
      <c r="AN875">
        <v>196</v>
      </c>
    </row>
    <row r="876" spans="1:40" x14ac:dyDescent="0.25">
      <c r="A876" s="32" t="s">
        <v>1102</v>
      </c>
      <c r="B876" s="32" t="s">
        <v>6564</v>
      </c>
      <c r="C876" s="32" t="s">
        <v>55</v>
      </c>
      <c r="D876" s="32">
        <v>39.99</v>
      </c>
      <c r="E876" s="32" t="s">
        <v>73</v>
      </c>
      <c r="F876" s="32">
        <v>3</v>
      </c>
      <c r="G876" s="32" t="s">
        <v>6565</v>
      </c>
      <c r="H876" s="32">
        <v>45</v>
      </c>
      <c r="I876" s="32" t="s">
        <v>6566</v>
      </c>
      <c r="J876" s="33" t="s">
        <v>6567</v>
      </c>
      <c r="K876" s="34" t="s">
        <v>7209</v>
      </c>
      <c r="L876" s="61">
        <f>Tabela33[[#This Row],[price]]*Tabela33[[#This Row],[sold]]</f>
        <v>1799.5500000000002</v>
      </c>
      <c r="M876" s="62">
        <f>VLOOKUP(Tabela33[[#This Row],[brand]],Tabela5[#All],7,FALSE)</f>
        <v>151</v>
      </c>
      <c r="N876" s="62">
        <f>_xlfn.RANK.EQ(Tabela33[[#This Row],[sold]],$H$2:$H$1979)</f>
        <v>1019</v>
      </c>
      <c r="O876" s="62">
        <f>_xlfn.RANK.EQ(L876,Tabela33[income])</f>
        <v>1003</v>
      </c>
      <c r="AL876" s="18" t="s">
        <v>1876</v>
      </c>
      <c r="AM876">
        <v>156</v>
      </c>
      <c r="AN876">
        <v>112</v>
      </c>
    </row>
    <row r="877" spans="1:40" x14ac:dyDescent="0.25">
      <c r="A877" s="30" t="s">
        <v>1102</v>
      </c>
      <c r="B877" s="30" t="s">
        <v>1672</v>
      </c>
      <c r="C877" s="30" t="s">
        <v>55</v>
      </c>
      <c r="D877" s="30">
        <v>41.99</v>
      </c>
      <c r="E877" s="30" t="s">
        <v>795</v>
      </c>
      <c r="F877" s="30">
        <v>10</v>
      </c>
      <c r="G877" s="30" t="s">
        <v>1673</v>
      </c>
      <c r="H877" s="30">
        <v>39</v>
      </c>
      <c r="I877" s="30" t="s">
        <v>1674</v>
      </c>
      <c r="J877" s="31" t="s">
        <v>318</v>
      </c>
      <c r="K877" s="29" t="s">
        <v>7208</v>
      </c>
      <c r="L877" s="58">
        <f>Tabela33[[#This Row],[price]]*Tabela33[[#This Row],[sold]]</f>
        <v>1637.6100000000001</v>
      </c>
      <c r="M877" s="59">
        <f>VLOOKUP(Tabela33[[#This Row],[brand]],Tabela5[#All],7,FALSE)</f>
        <v>151</v>
      </c>
      <c r="N877" s="59">
        <f>_xlfn.RANK.EQ(Tabela33[[#This Row],[sold]],$H$2:$H$1979)</f>
        <v>1077</v>
      </c>
      <c r="O877" s="59">
        <f>_xlfn.RANK.EQ(L877,Tabela33[income])</f>
        <v>1043</v>
      </c>
      <c r="AL877" s="18" t="s">
        <v>776</v>
      </c>
      <c r="AM877">
        <v>156</v>
      </c>
      <c r="AN877">
        <v>18</v>
      </c>
    </row>
    <row r="878" spans="1:40" x14ac:dyDescent="0.25">
      <c r="A878" s="27" t="s">
        <v>1102</v>
      </c>
      <c r="B878" s="27" t="s">
        <v>1646</v>
      </c>
      <c r="C878" s="27" t="s">
        <v>12</v>
      </c>
      <c r="D878" s="27">
        <v>41.99</v>
      </c>
      <c r="E878" s="27" t="s">
        <v>795</v>
      </c>
      <c r="F878" s="27">
        <v>10</v>
      </c>
      <c r="G878" s="27" t="s">
        <v>1647</v>
      </c>
      <c r="H878" s="27">
        <v>166</v>
      </c>
      <c r="I878" s="27" t="s">
        <v>1648</v>
      </c>
      <c r="J878" s="28" t="s">
        <v>318</v>
      </c>
      <c r="K878" s="29" t="s">
        <v>7208</v>
      </c>
      <c r="L878" s="58">
        <f>Tabela33[[#This Row],[price]]*Tabela33[[#This Row],[sold]]</f>
        <v>6970.34</v>
      </c>
      <c r="M878" s="59">
        <f>VLOOKUP(Tabela33[[#This Row],[brand]],Tabela5[#All],7,FALSE)</f>
        <v>151</v>
      </c>
      <c r="N878" s="59">
        <f>_xlfn.RANK.EQ(Tabela33[[#This Row],[sold]],$H$2:$H$1979)</f>
        <v>630</v>
      </c>
      <c r="O878" s="59">
        <f>_xlfn.RANK.EQ(L878,Tabela33[income])</f>
        <v>595</v>
      </c>
      <c r="AL878" s="18" t="s">
        <v>2608</v>
      </c>
      <c r="AM878">
        <v>156</v>
      </c>
      <c r="AN878">
        <v>1613</v>
      </c>
    </row>
    <row r="879" spans="1:40" x14ac:dyDescent="0.25">
      <c r="A879" s="30" t="s">
        <v>1102</v>
      </c>
      <c r="B879" s="30" t="s">
        <v>2361</v>
      </c>
      <c r="C879" s="30" t="s">
        <v>12</v>
      </c>
      <c r="D879" s="30">
        <v>43.99</v>
      </c>
      <c r="E879" s="30" t="s">
        <v>13</v>
      </c>
      <c r="F879" s="30">
        <v>10</v>
      </c>
      <c r="G879" s="30" t="s">
        <v>2362</v>
      </c>
      <c r="H879" s="30">
        <v>24</v>
      </c>
      <c r="I879" s="30" t="s">
        <v>2363</v>
      </c>
      <c r="J879" s="31" t="s">
        <v>1161</v>
      </c>
      <c r="K879" s="29" t="s">
        <v>7208</v>
      </c>
      <c r="L879" s="58">
        <f>Tabela33[[#This Row],[price]]*Tabela33[[#This Row],[sold]]</f>
        <v>1055.76</v>
      </c>
      <c r="M879" s="59">
        <f>VLOOKUP(Tabela33[[#This Row],[brand]],Tabela5[#All],7,FALSE)</f>
        <v>151</v>
      </c>
      <c r="N879" s="59">
        <f>_xlfn.RANK.EQ(Tabela33[[#This Row],[sold]],$H$2:$H$1979)</f>
        <v>1266</v>
      </c>
      <c r="O879" s="59">
        <f>_xlfn.RANK.EQ(L879,Tabela33[income])</f>
        <v>1239</v>
      </c>
      <c r="AL879" s="18" t="s">
        <v>1827</v>
      </c>
      <c r="AM879">
        <v>156</v>
      </c>
      <c r="AN879">
        <v>5</v>
      </c>
    </row>
    <row r="880" spans="1:40" x14ac:dyDescent="0.25">
      <c r="A880" s="35" t="s">
        <v>1102</v>
      </c>
      <c r="B880" s="35" t="s">
        <v>5729</v>
      </c>
      <c r="C880" s="35" t="s">
        <v>1104</v>
      </c>
      <c r="D880" s="35">
        <v>44.99</v>
      </c>
      <c r="E880" s="35" t="s">
        <v>607</v>
      </c>
      <c r="F880" s="35">
        <v>10</v>
      </c>
      <c r="G880" s="35" t="s">
        <v>1495</v>
      </c>
      <c r="H880" s="35">
        <v>32</v>
      </c>
      <c r="I880" s="35" t="s">
        <v>5730</v>
      </c>
      <c r="J880" s="36" t="s">
        <v>318</v>
      </c>
      <c r="K880" s="34" t="s">
        <v>7209</v>
      </c>
      <c r="L880" s="61">
        <f>Tabela33[[#This Row],[price]]*Tabela33[[#This Row],[sold]]</f>
        <v>1439.68</v>
      </c>
      <c r="M880" s="62">
        <f>VLOOKUP(Tabela33[[#This Row],[brand]],Tabela5[#All],7,FALSE)</f>
        <v>151</v>
      </c>
      <c r="N880" s="62">
        <f>_xlfn.RANK.EQ(Tabela33[[#This Row],[sold]],$H$2:$H$1979)</f>
        <v>1154</v>
      </c>
      <c r="O880" s="62">
        <f>_xlfn.RANK.EQ(L880,Tabela33[income])</f>
        <v>1092</v>
      </c>
      <c r="AL880" s="18" t="s">
        <v>3738</v>
      </c>
      <c r="AM880">
        <v>156</v>
      </c>
      <c r="AN880">
        <v>272</v>
      </c>
    </row>
    <row r="881" spans="1:40" x14ac:dyDescent="0.25">
      <c r="A881" s="27" t="s">
        <v>1102</v>
      </c>
      <c r="B881" s="27" t="s">
        <v>3592</v>
      </c>
      <c r="C881" s="27" t="s">
        <v>55</v>
      </c>
      <c r="D881" s="27">
        <v>45.98</v>
      </c>
      <c r="E881" s="27" t="s">
        <v>3593</v>
      </c>
      <c r="F881" s="27"/>
      <c r="G881" s="27" t="s">
        <v>3594</v>
      </c>
      <c r="H881" s="27">
        <v>425</v>
      </c>
      <c r="I881" s="27" t="s">
        <v>3595</v>
      </c>
      <c r="J881" s="28" t="s">
        <v>177</v>
      </c>
      <c r="K881" s="29" t="s">
        <v>7208</v>
      </c>
      <c r="L881" s="58">
        <f>Tabela33[[#This Row],[price]]*Tabela33[[#This Row],[sold]]</f>
        <v>19541.5</v>
      </c>
      <c r="M881" s="59">
        <f>VLOOKUP(Tabela33[[#This Row],[brand]],Tabela5[#All],7,FALSE)</f>
        <v>151</v>
      </c>
      <c r="N881" s="59">
        <f>_xlfn.RANK.EQ(Tabela33[[#This Row],[sold]],$H$2:$H$1979)</f>
        <v>392</v>
      </c>
      <c r="O881" s="59">
        <f>_xlfn.RANK.EQ(L881,Tabela33[income])</f>
        <v>321</v>
      </c>
      <c r="AL881" s="18" t="s">
        <v>1693</v>
      </c>
      <c r="AM881">
        <v>156</v>
      </c>
      <c r="AN881">
        <v>53</v>
      </c>
    </row>
    <row r="882" spans="1:40" x14ac:dyDescent="0.25">
      <c r="A882" s="30" t="s">
        <v>1102</v>
      </c>
      <c r="B882" s="30" t="s">
        <v>1466</v>
      </c>
      <c r="C882" s="30" t="s">
        <v>55</v>
      </c>
      <c r="D882" s="30">
        <v>47.65</v>
      </c>
      <c r="E882" s="30" t="s">
        <v>1467</v>
      </c>
      <c r="F882" s="30"/>
      <c r="G882" s="30" t="s">
        <v>1468</v>
      </c>
      <c r="H882" s="30">
        <v>5349</v>
      </c>
      <c r="I882" s="30" t="s">
        <v>1469</v>
      </c>
      <c r="J882" s="31" t="s">
        <v>177</v>
      </c>
      <c r="K882" s="29" t="s">
        <v>7208</v>
      </c>
      <c r="L882" s="58">
        <f>Tabela33[[#This Row],[price]]*Tabela33[[#This Row],[sold]]</f>
        <v>254879.85</v>
      </c>
      <c r="M882" s="59">
        <f>VLOOKUP(Tabela33[[#This Row],[brand]],Tabela5[#All],7,FALSE)</f>
        <v>151</v>
      </c>
      <c r="N882" s="59">
        <f>_xlfn.RANK.EQ(Tabela33[[#This Row],[sold]],$H$2:$H$1979)</f>
        <v>45</v>
      </c>
      <c r="O882" s="59">
        <f>_xlfn.RANK.EQ(L882,Tabela33[income])</f>
        <v>24</v>
      </c>
      <c r="AL882" s="18" t="s">
        <v>3199</v>
      </c>
      <c r="AM882">
        <v>156</v>
      </c>
      <c r="AN882">
        <v>188</v>
      </c>
    </row>
    <row r="883" spans="1:40" x14ac:dyDescent="0.25">
      <c r="A883" s="35" t="s">
        <v>1102</v>
      </c>
      <c r="B883" s="35" t="s">
        <v>6675</v>
      </c>
      <c r="C883" s="35" t="s">
        <v>657</v>
      </c>
      <c r="D883" s="35">
        <v>48.87</v>
      </c>
      <c r="E883" s="35" t="s">
        <v>6676</v>
      </c>
      <c r="F883" s="35">
        <v>3</v>
      </c>
      <c r="G883" s="35" t="s">
        <v>2970</v>
      </c>
      <c r="H883" s="35">
        <v>8</v>
      </c>
      <c r="I883" s="35" t="s">
        <v>6677</v>
      </c>
      <c r="J883" s="36" t="s">
        <v>661</v>
      </c>
      <c r="K883" s="34" t="s">
        <v>7209</v>
      </c>
      <c r="L883" s="61">
        <f>Tabela33[[#This Row],[price]]*Tabela33[[#This Row],[sold]]</f>
        <v>390.96</v>
      </c>
      <c r="M883" s="62">
        <f>VLOOKUP(Tabela33[[#This Row],[brand]],Tabela5[#All],7,FALSE)</f>
        <v>151</v>
      </c>
      <c r="N883" s="62">
        <f>_xlfn.RANK.EQ(Tabela33[[#This Row],[sold]],$H$2:$H$1979)</f>
        <v>1635</v>
      </c>
      <c r="O883" s="62">
        <f>_xlfn.RANK.EQ(L883,Tabela33[income])</f>
        <v>1588</v>
      </c>
      <c r="AL883" s="18" t="s">
        <v>3943</v>
      </c>
      <c r="AM883">
        <v>156</v>
      </c>
      <c r="AN883">
        <v>68</v>
      </c>
    </row>
    <row r="884" spans="1:40" x14ac:dyDescent="0.25">
      <c r="A884" s="27" t="s">
        <v>1102</v>
      </c>
      <c r="B884" s="27" t="s">
        <v>1103</v>
      </c>
      <c r="C884" s="27" t="s">
        <v>1104</v>
      </c>
      <c r="D884" s="27">
        <v>49.99</v>
      </c>
      <c r="E884" s="27" t="s">
        <v>623</v>
      </c>
      <c r="F884" s="27">
        <v>10</v>
      </c>
      <c r="G884" s="27" t="s">
        <v>68</v>
      </c>
      <c r="H884" s="27">
        <v>174</v>
      </c>
      <c r="I884" s="27" t="s">
        <v>1105</v>
      </c>
      <c r="J884" s="28" t="s">
        <v>318</v>
      </c>
      <c r="K884" s="29" t="s">
        <v>7208</v>
      </c>
      <c r="L884" s="58">
        <f>Tabela33[[#This Row],[price]]*Tabela33[[#This Row],[sold]]</f>
        <v>8698.26</v>
      </c>
      <c r="M884" s="59">
        <f>VLOOKUP(Tabela33[[#This Row],[brand]],Tabela5[#All],7,FALSE)</f>
        <v>151</v>
      </c>
      <c r="N884" s="59">
        <f>_xlfn.RANK.EQ(Tabela33[[#This Row],[sold]],$H$2:$H$1979)</f>
        <v>617</v>
      </c>
      <c r="O884" s="59">
        <f>_xlfn.RANK.EQ(L884,Tabela33[income])</f>
        <v>526</v>
      </c>
      <c r="AL884" s="18" t="s">
        <v>3818</v>
      </c>
      <c r="AM884">
        <v>156</v>
      </c>
      <c r="AN884">
        <v>275</v>
      </c>
    </row>
    <row r="885" spans="1:40" x14ac:dyDescent="0.25">
      <c r="A885" s="27" t="s">
        <v>1102</v>
      </c>
      <c r="B885" s="27" t="s">
        <v>2518</v>
      </c>
      <c r="C885" s="27" t="s">
        <v>55</v>
      </c>
      <c r="D885" s="27">
        <v>49.99</v>
      </c>
      <c r="E885" s="27" t="s">
        <v>623</v>
      </c>
      <c r="F885" s="27">
        <v>10</v>
      </c>
      <c r="G885" s="27" t="s">
        <v>2519</v>
      </c>
      <c r="H885" s="27">
        <v>43</v>
      </c>
      <c r="I885" s="27" t="s">
        <v>2520</v>
      </c>
      <c r="J885" s="28" t="s">
        <v>318</v>
      </c>
      <c r="K885" s="29" t="s">
        <v>7208</v>
      </c>
      <c r="L885" s="58">
        <f>Tabela33[[#This Row],[price]]*Tabela33[[#This Row],[sold]]</f>
        <v>2149.5700000000002</v>
      </c>
      <c r="M885" s="59">
        <f>VLOOKUP(Tabela33[[#This Row],[brand]],Tabela5[#All],7,FALSE)</f>
        <v>151</v>
      </c>
      <c r="N885" s="59">
        <f>_xlfn.RANK.EQ(Tabela33[[#This Row],[sold]],$H$2:$H$1979)</f>
        <v>1036</v>
      </c>
      <c r="O885" s="59">
        <f>_xlfn.RANK.EQ(L885,Tabela33[income])</f>
        <v>930</v>
      </c>
      <c r="AL885" s="18" t="s">
        <v>1481</v>
      </c>
      <c r="AM885">
        <v>156</v>
      </c>
      <c r="AN885">
        <v>120</v>
      </c>
    </row>
    <row r="886" spans="1:40" x14ac:dyDescent="0.25">
      <c r="A886" s="27" t="s">
        <v>1102</v>
      </c>
      <c r="B886" s="27" t="s">
        <v>1430</v>
      </c>
      <c r="C886" s="27" t="s">
        <v>12</v>
      </c>
      <c r="D886" s="27">
        <v>49.99</v>
      </c>
      <c r="E886" s="27" t="s">
        <v>623</v>
      </c>
      <c r="F886" s="27">
        <v>10</v>
      </c>
      <c r="G886" s="27" t="s">
        <v>1431</v>
      </c>
      <c r="H886" s="27">
        <v>230</v>
      </c>
      <c r="I886" s="27" t="s">
        <v>1432</v>
      </c>
      <c r="J886" s="28" t="s">
        <v>318</v>
      </c>
      <c r="K886" s="29" t="s">
        <v>7208</v>
      </c>
      <c r="L886" s="58">
        <f>Tabela33[[#This Row],[price]]*Tabela33[[#This Row],[sold]]</f>
        <v>11497.7</v>
      </c>
      <c r="M886" s="59">
        <f>VLOOKUP(Tabela33[[#This Row],[brand]],Tabela5[#All],7,FALSE)</f>
        <v>151</v>
      </c>
      <c r="N886" s="59">
        <f>_xlfn.RANK.EQ(Tabela33[[#This Row],[sold]],$H$2:$H$1979)</f>
        <v>554</v>
      </c>
      <c r="O886" s="59">
        <f>_xlfn.RANK.EQ(L886,Tabela33[income])</f>
        <v>446</v>
      </c>
      <c r="AL886" s="18" t="s">
        <v>350</v>
      </c>
      <c r="AM886">
        <v>156</v>
      </c>
      <c r="AN886">
        <v>41</v>
      </c>
    </row>
    <row r="887" spans="1:40" x14ac:dyDescent="0.25">
      <c r="A887" s="32" t="s">
        <v>1102</v>
      </c>
      <c r="B887" s="32" t="s">
        <v>6965</v>
      </c>
      <c r="C887" s="32" t="s">
        <v>55</v>
      </c>
      <c r="D887" s="32">
        <v>50.44</v>
      </c>
      <c r="E887" s="32" t="s">
        <v>6966</v>
      </c>
      <c r="F887" s="32">
        <v>13</v>
      </c>
      <c r="G887" s="32" t="s">
        <v>6967</v>
      </c>
      <c r="H887" s="32">
        <v>636</v>
      </c>
      <c r="I887" s="32" t="s">
        <v>6968</v>
      </c>
      <c r="J887" s="33" t="s">
        <v>230</v>
      </c>
      <c r="K887" s="34" t="s">
        <v>7209</v>
      </c>
      <c r="L887" s="61">
        <f>Tabela33[[#This Row],[price]]*Tabela33[[#This Row],[sold]]</f>
        <v>32079.84</v>
      </c>
      <c r="M887" s="62">
        <f>VLOOKUP(Tabela33[[#This Row],[brand]],Tabela5[#All],7,FALSE)</f>
        <v>151</v>
      </c>
      <c r="N887" s="62">
        <f>_xlfn.RANK.EQ(Tabela33[[#This Row],[sold]],$H$2:$H$1979)</f>
        <v>300</v>
      </c>
      <c r="O887" s="62">
        <f>_xlfn.RANK.EQ(L887,Tabela33[income])</f>
        <v>244</v>
      </c>
      <c r="AL887" s="18" t="s">
        <v>6418</v>
      </c>
      <c r="AM887">
        <v>156</v>
      </c>
      <c r="AN887">
        <v>5227</v>
      </c>
    </row>
    <row r="888" spans="1:40" x14ac:dyDescent="0.25">
      <c r="A888" s="30" t="s">
        <v>1102</v>
      </c>
      <c r="B888" s="30" t="s">
        <v>2583</v>
      </c>
      <c r="C888" s="30" t="s">
        <v>12</v>
      </c>
      <c r="D888" s="30">
        <v>55.63</v>
      </c>
      <c r="E888" s="30" t="s">
        <v>2584</v>
      </c>
      <c r="F888" s="30">
        <v>10</v>
      </c>
      <c r="G888" s="30" t="s">
        <v>2585</v>
      </c>
      <c r="H888" s="30">
        <v>57</v>
      </c>
      <c r="I888" s="30" t="s">
        <v>2586</v>
      </c>
      <c r="J888" s="31" t="s">
        <v>947</v>
      </c>
      <c r="K888" s="29" t="s">
        <v>7208</v>
      </c>
      <c r="L888" s="58">
        <f>Tabela33[[#This Row],[price]]*Tabela33[[#This Row],[sold]]</f>
        <v>3170.9100000000003</v>
      </c>
      <c r="M888" s="59">
        <f>VLOOKUP(Tabela33[[#This Row],[brand]],Tabela5[#All],7,FALSE)</f>
        <v>151</v>
      </c>
      <c r="N888" s="59">
        <f>_xlfn.RANK.EQ(Tabela33[[#This Row],[sold]],$H$2:$H$1979)</f>
        <v>948</v>
      </c>
      <c r="O888" s="59">
        <f>_xlfn.RANK.EQ(L888,Tabela33[income])</f>
        <v>810</v>
      </c>
      <c r="AL888" s="18" t="s">
        <v>3564</v>
      </c>
      <c r="AM888">
        <v>156</v>
      </c>
      <c r="AN888">
        <v>4</v>
      </c>
    </row>
    <row r="889" spans="1:40" x14ac:dyDescent="0.25">
      <c r="A889" s="32" t="s">
        <v>1102</v>
      </c>
      <c r="B889" s="32" t="s">
        <v>4906</v>
      </c>
      <c r="C889" s="32" t="s">
        <v>5060</v>
      </c>
      <c r="D889" s="32">
        <v>59</v>
      </c>
      <c r="E889" s="32" t="s">
        <v>5061</v>
      </c>
      <c r="F889" s="32">
        <v>10</v>
      </c>
      <c r="G889" s="32" t="s">
        <v>5062</v>
      </c>
      <c r="H889" s="32">
        <v>601</v>
      </c>
      <c r="I889" s="32" t="s">
        <v>5063</v>
      </c>
      <c r="J889" s="33" t="s">
        <v>524</v>
      </c>
      <c r="K889" s="34" t="s">
        <v>7209</v>
      </c>
      <c r="L889" s="61">
        <f>Tabela33[[#This Row],[price]]*Tabela33[[#This Row],[sold]]</f>
        <v>35459</v>
      </c>
      <c r="M889" s="62">
        <f>VLOOKUP(Tabela33[[#This Row],[brand]],Tabela5[#All],7,FALSE)</f>
        <v>151</v>
      </c>
      <c r="N889" s="62">
        <f>_xlfn.RANK.EQ(Tabela33[[#This Row],[sold]],$H$2:$H$1979)</f>
        <v>314</v>
      </c>
      <c r="O889" s="62">
        <f>_xlfn.RANK.EQ(L889,Tabela33[income])</f>
        <v>229</v>
      </c>
      <c r="AL889" s="18" t="s">
        <v>5624</v>
      </c>
      <c r="AM889">
        <v>156</v>
      </c>
      <c r="AN889">
        <v>248</v>
      </c>
    </row>
    <row r="890" spans="1:40" x14ac:dyDescent="0.25">
      <c r="A890" s="27" t="s">
        <v>1102</v>
      </c>
      <c r="B890" s="27" t="s">
        <v>3266</v>
      </c>
      <c r="C890" s="27" t="s">
        <v>363</v>
      </c>
      <c r="D890" s="27">
        <v>63.25</v>
      </c>
      <c r="E890" s="27" t="s">
        <v>3267</v>
      </c>
      <c r="F890" s="27">
        <v>86</v>
      </c>
      <c r="G890" s="27" t="s">
        <v>3268</v>
      </c>
      <c r="H890" s="27">
        <v>116</v>
      </c>
      <c r="I890" s="27" t="s">
        <v>3269</v>
      </c>
      <c r="J890" s="28" t="s">
        <v>230</v>
      </c>
      <c r="K890" s="29" t="s">
        <v>7208</v>
      </c>
      <c r="L890" s="58">
        <f>Tabela33[[#This Row],[price]]*Tabela33[[#This Row],[sold]]</f>
        <v>7337</v>
      </c>
      <c r="M890" s="59">
        <f>VLOOKUP(Tabela33[[#This Row],[brand]],Tabela5[#All],7,FALSE)</f>
        <v>151</v>
      </c>
      <c r="N890" s="59">
        <f>_xlfn.RANK.EQ(Tabela33[[#This Row],[sold]],$H$2:$H$1979)</f>
        <v>743</v>
      </c>
      <c r="O890" s="59">
        <f>_xlfn.RANK.EQ(L890,Tabela33[income])</f>
        <v>569</v>
      </c>
      <c r="AL890" s="18" t="s">
        <v>2826</v>
      </c>
      <c r="AM890">
        <v>156</v>
      </c>
      <c r="AN890">
        <v>154</v>
      </c>
    </row>
    <row r="891" spans="1:40" x14ac:dyDescent="0.25">
      <c r="A891" s="32" t="s">
        <v>6678</v>
      </c>
      <c r="B891" s="32" t="s">
        <v>6697</v>
      </c>
      <c r="C891" s="32" t="s">
        <v>12</v>
      </c>
      <c r="D891" s="32">
        <v>70</v>
      </c>
      <c r="E891" s="32" t="s">
        <v>3703</v>
      </c>
      <c r="F891" s="32"/>
      <c r="G891" s="32" t="s">
        <v>2053</v>
      </c>
      <c r="H891" s="32">
        <v>2</v>
      </c>
      <c r="I891" s="32" t="s">
        <v>6698</v>
      </c>
      <c r="J891" s="33" t="s">
        <v>2574</v>
      </c>
      <c r="K891" s="34" t="s">
        <v>7209</v>
      </c>
      <c r="L891" s="61">
        <f>Tabela33[[#This Row],[price]]*Tabela33[[#This Row],[sold]]</f>
        <v>140</v>
      </c>
      <c r="M891" s="62">
        <f>VLOOKUP(Tabela33[[#This Row],[brand]],Tabela5[#All],7,FALSE)</f>
        <v>151</v>
      </c>
      <c r="N891" s="62">
        <f>_xlfn.RANK.EQ(Tabela33[[#This Row],[sold]],$H$2:$H$1979)</f>
        <v>1890</v>
      </c>
      <c r="O891" s="62">
        <f>_xlfn.RANK.EQ(L891,Tabela33[income])</f>
        <v>1823</v>
      </c>
      <c r="AL891" s="18" t="s">
        <v>6309</v>
      </c>
      <c r="AM891">
        <v>156</v>
      </c>
      <c r="AN891">
        <v>3</v>
      </c>
    </row>
    <row r="892" spans="1:40" x14ac:dyDescent="0.25">
      <c r="A892" s="27" t="s">
        <v>1102</v>
      </c>
      <c r="B892" s="27" t="s">
        <v>3702</v>
      </c>
      <c r="C892" s="27" t="s">
        <v>12</v>
      </c>
      <c r="D892" s="27">
        <v>70</v>
      </c>
      <c r="E892" s="27" t="s">
        <v>3703</v>
      </c>
      <c r="F892" s="27">
        <v>6</v>
      </c>
      <c r="G892" s="27" t="s">
        <v>3150</v>
      </c>
      <c r="H892" s="27">
        <v>6</v>
      </c>
      <c r="I892" s="27" t="s">
        <v>3704</v>
      </c>
      <c r="J892" s="28" t="s">
        <v>2574</v>
      </c>
      <c r="K892" s="29" t="s">
        <v>7208</v>
      </c>
      <c r="L892" s="58">
        <f>Tabela33[[#This Row],[price]]*Tabela33[[#This Row],[sold]]</f>
        <v>420</v>
      </c>
      <c r="M892" s="59">
        <f>VLOOKUP(Tabela33[[#This Row],[brand]],Tabela5[#All],7,FALSE)</f>
        <v>151</v>
      </c>
      <c r="N892" s="59">
        <f>_xlfn.RANK.EQ(Tabela33[[#This Row],[sold]],$H$2:$H$1979)</f>
        <v>1713</v>
      </c>
      <c r="O892" s="59">
        <f>_xlfn.RANK.EQ(L892,Tabela33[income])</f>
        <v>1558</v>
      </c>
      <c r="AL892" s="18" t="s">
        <v>5829</v>
      </c>
      <c r="AM892">
        <v>156</v>
      </c>
      <c r="AN892">
        <v>16</v>
      </c>
    </row>
    <row r="893" spans="1:40" x14ac:dyDescent="0.25">
      <c r="A893" s="32" t="s">
        <v>6678</v>
      </c>
      <c r="B893" s="32" t="s">
        <v>6679</v>
      </c>
      <c r="C893" s="32" t="s">
        <v>12</v>
      </c>
      <c r="D893" s="32">
        <v>72.989999999999995</v>
      </c>
      <c r="E893" s="32" t="s">
        <v>5296</v>
      </c>
      <c r="F893" s="32">
        <v>8</v>
      </c>
      <c r="G893" s="32" t="s">
        <v>6680</v>
      </c>
      <c r="H893" s="32">
        <v>180</v>
      </c>
      <c r="I893" s="32" t="s">
        <v>6681</v>
      </c>
      <c r="J893" s="33" t="s">
        <v>3660</v>
      </c>
      <c r="K893" s="34" t="s">
        <v>7209</v>
      </c>
      <c r="L893" s="61">
        <f>Tabela33[[#This Row],[price]]*Tabela33[[#This Row],[sold]]</f>
        <v>13138.199999999999</v>
      </c>
      <c r="M893" s="62">
        <f>VLOOKUP(Tabela33[[#This Row],[brand]],Tabela5[#All],7,FALSE)</f>
        <v>151</v>
      </c>
      <c r="N893" s="62">
        <f>_xlfn.RANK.EQ(Tabela33[[#This Row],[sold]],$H$2:$H$1979)</f>
        <v>601</v>
      </c>
      <c r="O893" s="62">
        <f>_xlfn.RANK.EQ(L893,Tabela33[income])</f>
        <v>414</v>
      </c>
      <c r="AL893" s="18" t="s">
        <v>2801</v>
      </c>
      <c r="AM893">
        <v>157</v>
      </c>
      <c r="AN893">
        <v>287</v>
      </c>
    </row>
    <row r="894" spans="1:40" x14ac:dyDescent="0.25">
      <c r="A894" s="35" t="s">
        <v>1102</v>
      </c>
      <c r="B894" s="35" t="s">
        <v>7181</v>
      </c>
      <c r="C894" s="35" t="s">
        <v>12</v>
      </c>
      <c r="D894" s="35">
        <v>73.52</v>
      </c>
      <c r="E894" s="35" t="s">
        <v>7182</v>
      </c>
      <c r="F894" s="35">
        <v>4</v>
      </c>
      <c r="G894" s="35" t="s">
        <v>4431</v>
      </c>
      <c r="H894" s="35">
        <v>8</v>
      </c>
      <c r="I894" s="35" t="s">
        <v>7183</v>
      </c>
      <c r="J894" s="36" t="s">
        <v>230</v>
      </c>
      <c r="K894" s="34" t="s">
        <v>7209</v>
      </c>
      <c r="L894" s="61">
        <f>Tabela33[[#This Row],[price]]*Tabela33[[#This Row],[sold]]</f>
        <v>588.16</v>
      </c>
      <c r="M894" s="62">
        <f>VLOOKUP(Tabela33[[#This Row],[brand]],Tabela5[#All],7,FALSE)</f>
        <v>151</v>
      </c>
      <c r="N894" s="62">
        <f>_xlfn.RANK.EQ(Tabela33[[#This Row],[sold]],$H$2:$H$1979)</f>
        <v>1635</v>
      </c>
      <c r="O894" s="62">
        <f>_xlfn.RANK.EQ(L894,Tabela33[income])</f>
        <v>1442</v>
      </c>
      <c r="AL894" s="18" t="s">
        <v>6659</v>
      </c>
      <c r="AM894">
        <v>157</v>
      </c>
      <c r="AN894">
        <v>6</v>
      </c>
    </row>
    <row r="895" spans="1:40" x14ac:dyDescent="0.25">
      <c r="A895" s="35" t="s">
        <v>1102</v>
      </c>
      <c r="B895" s="35" t="s">
        <v>7126</v>
      </c>
      <c r="C895" s="35" t="s">
        <v>12</v>
      </c>
      <c r="D895" s="35">
        <v>80</v>
      </c>
      <c r="E895" s="35" t="s">
        <v>7127</v>
      </c>
      <c r="F895" s="35">
        <v>10</v>
      </c>
      <c r="G895" s="35" t="s">
        <v>7128</v>
      </c>
      <c r="H895" s="35">
        <v>197</v>
      </c>
      <c r="I895" s="35" t="s">
        <v>7129</v>
      </c>
      <c r="J895" s="36" t="s">
        <v>524</v>
      </c>
      <c r="K895" s="34" t="s">
        <v>7209</v>
      </c>
      <c r="L895" s="61">
        <f>Tabela33[[#This Row],[price]]*Tabela33[[#This Row],[sold]]</f>
        <v>15760</v>
      </c>
      <c r="M895" s="62">
        <f>VLOOKUP(Tabela33[[#This Row],[brand]],Tabela5[#All],7,FALSE)</f>
        <v>151</v>
      </c>
      <c r="N895" s="62">
        <f>_xlfn.RANK.EQ(Tabela33[[#This Row],[sold]],$H$2:$H$1979)</f>
        <v>584</v>
      </c>
      <c r="O895" s="62">
        <f>_xlfn.RANK.EQ(L895,Tabela33[income])</f>
        <v>369</v>
      </c>
      <c r="AL895" s="18" t="s">
        <v>98</v>
      </c>
      <c r="AM895">
        <v>157</v>
      </c>
      <c r="AN895">
        <v>94</v>
      </c>
    </row>
    <row r="896" spans="1:40" x14ac:dyDescent="0.25">
      <c r="A896" s="30" t="s">
        <v>1102</v>
      </c>
      <c r="B896" s="30" t="s">
        <v>3445</v>
      </c>
      <c r="C896" s="30" t="s">
        <v>55</v>
      </c>
      <c r="D896" s="30">
        <v>94.99</v>
      </c>
      <c r="E896" s="30" t="s">
        <v>3446</v>
      </c>
      <c r="F896" s="30">
        <v>2</v>
      </c>
      <c r="G896" s="30" t="s">
        <v>1400</v>
      </c>
      <c r="H896" s="30">
        <v>4</v>
      </c>
      <c r="I896" s="30" t="s">
        <v>3447</v>
      </c>
      <c r="J896" s="31" t="s">
        <v>3448</v>
      </c>
      <c r="K896" s="29" t="s">
        <v>7208</v>
      </c>
      <c r="L896" s="58">
        <f>Tabela33[[#This Row],[price]]*Tabela33[[#This Row],[sold]]</f>
        <v>379.96</v>
      </c>
      <c r="M896" s="59">
        <f>VLOOKUP(Tabela33[[#This Row],[brand]],Tabela5[#All],7,FALSE)</f>
        <v>151</v>
      </c>
      <c r="N896" s="59">
        <f>_xlfn.RANK.EQ(Tabela33[[#This Row],[sold]],$H$2:$H$1979)</f>
        <v>1795</v>
      </c>
      <c r="O896" s="59">
        <f>_xlfn.RANK.EQ(L896,Tabela33[income])</f>
        <v>1595</v>
      </c>
      <c r="AL896" s="18" t="s">
        <v>5838</v>
      </c>
      <c r="AM896">
        <v>157</v>
      </c>
      <c r="AN896">
        <v>24</v>
      </c>
    </row>
    <row r="897" spans="1:40" x14ac:dyDescent="0.25">
      <c r="A897" s="27" t="s">
        <v>559</v>
      </c>
      <c r="B897" s="27" t="s">
        <v>560</v>
      </c>
      <c r="C897" s="27" t="s">
        <v>55</v>
      </c>
      <c r="D897" s="27">
        <v>12.78</v>
      </c>
      <c r="E897" s="27" t="s">
        <v>561</v>
      </c>
      <c r="F897" s="27">
        <v>149</v>
      </c>
      <c r="G897" s="27" t="s">
        <v>562</v>
      </c>
      <c r="H897" s="27">
        <v>10268</v>
      </c>
      <c r="I897" s="27" t="s">
        <v>563</v>
      </c>
      <c r="J897" s="28" t="s">
        <v>230</v>
      </c>
      <c r="K897" s="29" t="s">
        <v>7208</v>
      </c>
      <c r="L897" s="58">
        <f>Tabela33[[#This Row],[price]]*Tabela33[[#This Row],[sold]]</f>
        <v>131225.03999999998</v>
      </c>
      <c r="M897" s="59">
        <f>VLOOKUP(Tabela33[[#This Row],[brand]],Tabela5[#All],7,FALSE)</f>
        <v>152</v>
      </c>
      <c r="N897" s="59">
        <f>_xlfn.RANK.EQ(Tabela33[[#This Row],[sold]],$H$2:$H$1979)</f>
        <v>16</v>
      </c>
      <c r="O897" s="59">
        <f>_xlfn.RANK.EQ(L897,Tabela33[income])</f>
        <v>71</v>
      </c>
      <c r="AL897" s="18" t="s">
        <v>6847</v>
      </c>
      <c r="AM897">
        <v>157</v>
      </c>
      <c r="AN897">
        <v>22</v>
      </c>
    </row>
    <row r="898" spans="1:40" x14ac:dyDescent="0.25">
      <c r="A898" s="30" t="s">
        <v>2010</v>
      </c>
      <c r="B898" s="30" t="s">
        <v>2011</v>
      </c>
      <c r="C898" s="30" t="s">
        <v>2012</v>
      </c>
      <c r="D898" s="30">
        <v>28.9</v>
      </c>
      <c r="E898" s="30" t="s">
        <v>2013</v>
      </c>
      <c r="F898" s="30"/>
      <c r="G898" s="30" t="s">
        <v>2014</v>
      </c>
      <c r="H898" s="30">
        <v>1</v>
      </c>
      <c r="I898" s="30" t="s">
        <v>39</v>
      </c>
      <c r="J898" s="31" t="s">
        <v>2015</v>
      </c>
      <c r="K898" s="29" t="s">
        <v>7208</v>
      </c>
      <c r="L898" s="58">
        <f>Tabela33[[#This Row],[price]]*Tabela33[[#This Row],[sold]]</f>
        <v>28.9</v>
      </c>
      <c r="M898" s="59">
        <f>VLOOKUP(Tabela33[[#This Row],[brand]],Tabela5[#All],7,FALSE)</f>
        <v>153</v>
      </c>
      <c r="N898" s="59">
        <f>_xlfn.RANK.EQ(Tabela33[[#This Row],[sold]],$H$2:$H$1979)</f>
        <v>1926</v>
      </c>
      <c r="O898" s="59">
        <f>_xlfn.RANK.EQ(L898,Tabela33[income])</f>
        <v>1965</v>
      </c>
      <c r="AL898" s="18" t="s">
        <v>5432</v>
      </c>
      <c r="AM898">
        <v>158</v>
      </c>
      <c r="AN898">
        <v>1</v>
      </c>
    </row>
    <row r="899" spans="1:40" x14ac:dyDescent="0.25">
      <c r="A899" s="30" t="s">
        <v>1198</v>
      </c>
      <c r="B899" s="30" t="s">
        <v>1199</v>
      </c>
      <c r="C899" s="30" t="s">
        <v>12</v>
      </c>
      <c r="D899" s="30">
        <v>27.31</v>
      </c>
      <c r="E899" s="30" t="s">
        <v>1200</v>
      </c>
      <c r="F899" s="30">
        <v>10</v>
      </c>
      <c r="G899" s="30" t="s">
        <v>1201</v>
      </c>
      <c r="H899" s="30">
        <v>5</v>
      </c>
      <c r="I899" s="30" t="s">
        <v>39</v>
      </c>
      <c r="J899" s="31" t="s">
        <v>1202</v>
      </c>
      <c r="K899" s="29" t="s">
        <v>7208</v>
      </c>
      <c r="L899" s="58">
        <f>Tabela33[[#This Row],[price]]*Tabela33[[#This Row],[sold]]</f>
        <v>136.54999999999998</v>
      </c>
      <c r="M899" s="59">
        <f>VLOOKUP(Tabela33[[#This Row],[brand]],Tabela5[#All],7,FALSE)</f>
        <v>154</v>
      </c>
      <c r="N899" s="59">
        <f>_xlfn.RANK.EQ(Tabela33[[#This Row],[sold]],$H$2:$H$1979)</f>
        <v>1749</v>
      </c>
      <c r="O899" s="59">
        <f>_xlfn.RANK.EQ(L899,Tabela33[income])</f>
        <v>1832</v>
      </c>
      <c r="AL899" s="18" t="s">
        <v>7192</v>
      </c>
      <c r="AM899">
        <v>159</v>
      </c>
      <c r="AN899">
        <v>1613</v>
      </c>
    </row>
    <row r="900" spans="1:40" x14ac:dyDescent="0.25">
      <c r="A900" s="32" t="s">
        <v>3965</v>
      </c>
      <c r="B900" s="32" t="s">
        <v>3966</v>
      </c>
      <c r="C900" s="32" t="s">
        <v>12</v>
      </c>
      <c r="D900" s="32">
        <v>37.99</v>
      </c>
      <c r="E900" s="32" t="s">
        <v>1357</v>
      </c>
      <c r="F900" s="32">
        <v>10</v>
      </c>
      <c r="G900" s="32" t="s">
        <v>1221</v>
      </c>
      <c r="H900" s="32">
        <v>44</v>
      </c>
      <c r="I900" s="32" t="s">
        <v>3967</v>
      </c>
      <c r="J900" s="33" t="s">
        <v>318</v>
      </c>
      <c r="K900" s="34" t="s">
        <v>7209</v>
      </c>
      <c r="L900" s="61">
        <f>Tabela33[[#This Row],[price]]*Tabela33[[#This Row],[sold]]</f>
        <v>1671.5600000000002</v>
      </c>
      <c r="M900" s="62">
        <f>VLOOKUP(Tabela33[[#This Row],[brand]],Tabela5[#All],7,FALSE)</f>
        <v>155</v>
      </c>
      <c r="N900" s="62">
        <f>_xlfn.RANK.EQ(Tabela33[[#This Row],[sold]],$H$2:$H$1979)</f>
        <v>1030</v>
      </c>
      <c r="O900" s="62">
        <f>_xlfn.RANK.EQ(L900,Tabela33[income])</f>
        <v>1037</v>
      </c>
      <c r="AL900" s="18" t="s">
        <v>2183</v>
      </c>
      <c r="AM900">
        <v>159</v>
      </c>
      <c r="AN900">
        <v>5628</v>
      </c>
    </row>
    <row r="901" spans="1:40" x14ac:dyDescent="0.25">
      <c r="A901" s="27" t="s">
        <v>77</v>
      </c>
      <c r="B901" s="27" t="s">
        <v>1683</v>
      </c>
      <c r="C901" s="27" t="s">
        <v>12</v>
      </c>
      <c r="D901" s="27">
        <v>12.49</v>
      </c>
      <c r="E901" s="27" t="s">
        <v>671</v>
      </c>
      <c r="F901" s="27">
        <v>10</v>
      </c>
      <c r="G901" s="27" t="s">
        <v>1684</v>
      </c>
      <c r="H901" s="27">
        <v>28</v>
      </c>
      <c r="I901" s="27" t="s">
        <v>1685</v>
      </c>
      <c r="J901" s="28" t="s">
        <v>865</v>
      </c>
      <c r="K901" s="29" t="s">
        <v>7208</v>
      </c>
      <c r="L901" s="58">
        <f>Tabela33[[#This Row],[price]]*Tabela33[[#This Row],[sold]]</f>
        <v>349.72</v>
      </c>
      <c r="M901" s="59">
        <f>VLOOKUP(Tabela33[[#This Row],[brand]],Tabela5[#All],7,FALSE)</f>
        <v>156</v>
      </c>
      <c r="N901" s="59">
        <f>_xlfn.RANK.EQ(Tabela33[[#This Row],[sold]],$H$2:$H$1979)</f>
        <v>1208</v>
      </c>
      <c r="O901" s="59">
        <f>_xlfn.RANK.EQ(L901,Tabela33[income])</f>
        <v>1612</v>
      </c>
      <c r="AL901" s="18" t="s">
        <v>2602</v>
      </c>
      <c r="AM901">
        <v>159</v>
      </c>
      <c r="AN901">
        <v>294</v>
      </c>
    </row>
    <row r="902" spans="1:40" x14ac:dyDescent="0.25">
      <c r="A902" s="32" t="s">
        <v>77</v>
      </c>
      <c r="B902" s="32" t="s">
        <v>6285</v>
      </c>
      <c r="C902" s="32" t="s">
        <v>6286</v>
      </c>
      <c r="D902" s="32">
        <v>15.99</v>
      </c>
      <c r="E902" s="32" t="s">
        <v>1129</v>
      </c>
      <c r="F902" s="32"/>
      <c r="G902" s="32" t="s">
        <v>6287</v>
      </c>
      <c r="H902" s="32">
        <v>196</v>
      </c>
      <c r="I902" s="32" t="s">
        <v>2828</v>
      </c>
      <c r="J902" s="33" t="s">
        <v>2829</v>
      </c>
      <c r="K902" s="34" t="s">
        <v>7209</v>
      </c>
      <c r="L902" s="61">
        <f>Tabela33[[#This Row],[price]]*Tabela33[[#This Row],[sold]]</f>
        <v>3134.04</v>
      </c>
      <c r="M902" s="62">
        <f>VLOOKUP(Tabela33[[#This Row],[brand]],Tabela5[#All],7,FALSE)</f>
        <v>156</v>
      </c>
      <c r="N902" s="62">
        <f>_xlfn.RANK.EQ(Tabela33[[#This Row],[sold]],$H$2:$H$1979)</f>
        <v>585</v>
      </c>
      <c r="O902" s="62">
        <f>_xlfn.RANK.EQ(L902,Tabela33[income])</f>
        <v>815</v>
      </c>
      <c r="AL902" s="18" t="s">
        <v>969</v>
      </c>
      <c r="AM902">
        <v>159</v>
      </c>
      <c r="AN902">
        <v>7558</v>
      </c>
    </row>
    <row r="903" spans="1:40" x14ac:dyDescent="0.25">
      <c r="A903" s="27" t="s">
        <v>77</v>
      </c>
      <c r="B903" s="27" t="s">
        <v>2826</v>
      </c>
      <c r="C903" s="27" t="s">
        <v>12</v>
      </c>
      <c r="D903" s="27">
        <v>15.99</v>
      </c>
      <c r="E903" s="27" t="s">
        <v>1129</v>
      </c>
      <c r="F903" s="27"/>
      <c r="G903" s="27" t="s">
        <v>2827</v>
      </c>
      <c r="H903" s="27">
        <v>154</v>
      </c>
      <c r="I903" s="27" t="s">
        <v>2828</v>
      </c>
      <c r="J903" s="28" t="s">
        <v>2829</v>
      </c>
      <c r="K903" s="29" t="s">
        <v>7208</v>
      </c>
      <c r="L903" s="58">
        <f>Tabela33[[#This Row],[price]]*Tabela33[[#This Row],[sold]]</f>
        <v>2462.46</v>
      </c>
      <c r="M903" s="59">
        <f>VLOOKUP(Tabela33[[#This Row],[brand]],Tabela5[#All],7,FALSE)</f>
        <v>156</v>
      </c>
      <c r="N903" s="59">
        <f>_xlfn.RANK.EQ(Tabela33[[#This Row],[sold]],$H$2:$H$1979)</f>
        <v>649</v>
      </c>
      <c r="O903" s="59">
        <f>_xlfn.RANK.EQ(L903,Tabela33[income])</f>
        <v>890</v>
      </c>
      <c r="AL903" s="18" t="s">
        <v>5688</v>
      </c>
      <c r="AM903">
        <v>160</v>
      </c>
      <c r="AN903">
        <v>257</v>
      </c>
    </row>
    <row r="904" spans="1:40" x14ac:dyDescent="0.25">
      <c r="A904" s="27" t="s">
        <v>77</v>
      </c>
      <c r="B904" s="27" t="s">
        <v>1827</v>
      </c>
      <c r="C904" s="27" t="s">
        <v>1404</v>
      </c>
      <c r="D904" s="27">
        <v>29.99</v>
      </c>
      <c r="E904" s="27" t="s">
        <v>61</v>
      </c>
      <c r="F904" s="27">
        <v>6</v>
      </c>
      <c r="G904" s="27" t="s">
        <v>1108</v>
      </c>
      <c r="H904" s="27">
        <v>5</v>
      </c>
      <c r="I904" s="27" t="s">
        <v>39</v>
      </c>
      <c r="J904" s="28" t="s">
        <v>1828</v>
      </c>
      <c r="K904" s="29" t="s">
        <v>7208</v>
      </c>
      <c r="L904" s="58">
        <f>Tabela33[[#This Row],[price]]*Tabela33[[#This Row],[sold]]</f>
        <v>149.94999999999999</v>
      </c>
      <c r="M904" s="59">
        <f>VLOOKUP(Tabela33[[#This Row],[brand]],Tabela5[#All],7,FALSE)</f>
        <v>156</v>
      </c>
      <c r="N904" s="59">
        <f>_xlfn.RANK.EQ(Tabela33[[#This Row],[sold]],$H$2:$H$1979)</f>
        <v>1749</v>
      </c>
      <c r="O904" s="59">
        <f>_xlfn.RANK.EQ(L904,Tabela33[income])</f>
        <v>1815</v>
      </c>
      <c r="AL904" s="18" t="s">
        <v>4197</v>
      </c>
      <c r="AM904">
        <v>160</v>
      </c>
      <c r="AN904">
        <v>4972</v>
      </c>
    </row>
    <row r="905" spans="1:40" x14ac:dyDescent="0.25">
      <c r="A905" s="30" t="s">
        <v>77</v>
      </c>
      <c r="B905" s="30" t="s">
        <v>1876</v>
      </c>
      <c r="C905" s="30" t="s">
        <v>12</v>
      </c>
      <c r="D905" s="30">
        <v>31</v>
      </c>
      <c r="E905" s="30" t="s">
        <v>408</v>
      </c>
      <c r="F905" s="30">
        <v>3</v>
      </c>
      <c r="G905" s="30" t="s">
        <v>1877</v>
      </c>
      <c r="H905" s="30">
        <v>112</v>
      </c>
      <c r="I905" s="30" t="s">
        <v>1878</v>
      </c>
      <c r="J905" s="31" t="s">
        <v>411</v>
      </c>
      <c r="K905" s="29" t="s">
        <v>7208</v>
      </c>
      <c r="L905" s="58">
        <f>Tabela33[[#This Row],[price]]*Tabela33[[#This Row],[sold]]</f>
        <v>3472</v>
      </c>
      <c r="M905" s="59">
        <f>VLOOKUP(Tabela33[[#This Row],[brand]],Tabela5[#All],7,FALSE)</f>
        <v>156</v>
      </c>
      <c r="N905" s="59">
        <f>_xlfn.RANK.EQ(Tabela33[[#This Row],[sold]],$H$2:$H$1979)</f>
        <v>753</v>
      </c>
      <c r="O905" s="59">
        <f>_xlfn.RANK.EQ(L905,Tabela33[income])</f>
        <v>784</v>
      </c>
      <c r="AL905" s="18" t="s">
        <v>6171</v>
      </c>
      <c r="AM905">
        <v>160</v>
      </c>
      <c r="AN905">
        <v>5500</v>
      </c>
    </row>
    <row r="906" spans="1:40" x14ac:dyDescent="0.25">
      <c r="A906" s="27" t="s">
        <v>77</v>
      </c>
      <c r="B906" s="27" t="s">
        <v>776</v>
      </c>
      <c r="C906" s="27" t="s">
        <v>12</v>
      </c>
      <c r="D906" s="27">
        <v>43.69</v>
      </c>
      <c r="E906" s="27" t="s">
        <v>777</v>
      </c>
      <c r="F906" s="27">
        <v>6</v>
      </c>
      <c r="G906" s="27" t="s">
        <v>778</v>
      </c>
      <c r="H906" s="27">
        <v>18</v>
      </c>
      <c r="I906" s="27" t="s">
        <v>779</v>
      </c>
      <c r="J906" s="28" t="s">
        <v>499</v>
      </c>
      <c r="K906" s="29" t="s">
        <v>7208</v>
      </c>
      <c r="L906" s="58">
        <f>Tabela33[[#This Row],[price]]*Tabela33[[#This Row],[sold]]</f>
        <v>786.42</v>
      </c>
      <c r="M906" s="59">
        <f>VLOOKUP(Tabela33[[#This Row],[brand]],Tabela5[#All],7,FALSE)</f>
        <v>156</v>
      </c>
      <c r="N906" s="59">
        <f>_xlfn.RANK.EQ(Tabela33[[#This Row],[sold]],$H$2:$H$1979)</f>
        <v>1378</v>
      </c>
      <c r="O906" s="59">
        <f>_xlfn.RANK.EQ(L906,Tabela33[income])</f>
        <v>1328</v>
      </c>
      <c r="AL906" s="18" t="s">
        <v>4034</v>
      </c>
      <c r="AM906">
        <v>160</v>
      </c>
      <c r="AN906">
        <v>2345</v>
      </c>
    </row>
    <row r="907" spans="1:40" x14ac:dyDescent="0.25">
      <c r="A907" s="30" t="s">
        <v>77</v>
      </c>
      <c r="B907" s="30" t="s">
        <v>767</v>
      </c>
      <c r="C907" s="30" t="s">
        <v>12</v>
      </c>
      <c r="D907" s="30">
        <v>43.99</v>
      </c>
      <c r="E907" s="30" t="s">
        <v>13</v>
      </c>
      <c r="F907" s="30">
        <v>2</v>
      </c>
      <c r="G907" s="30" t="s">
        <v>768</v>
      </c>
      <c r="H907" s="30">
        <v>136</v>
      </c>
      <c r="I907" s="30" t="s">
        <v>769</v>
      </c>
      <c r="J907" s="31" t="s">
        <v>16</v>
      </c>
      <c r="K907" s="29" t="s">
        <v>7208</v>
      </c>
      <c r="L907" s="58">
        <f>Tabela33[[#This Row],[price]]*Tabela33[[#This Row],[sold]]</f>
        <v>5982.64</v>
      </c>
      <c r="M907" s="59">
        <f>VLOOKUP(Tabela33[[#This Row],[brand]],Tabela5[#All],7,FALSE)</f>
        <v>156</v>
      </c>
      <c r="N907" s="59">
        <f>_xlfn.RANK.EQ(Tabela33[[#This Row],[sold]],$H$2:$H$1979)</f>
        <v>685</v>
      </c>
      <c r="O907" s="59">
        <f>_xlfn.RANK.EQ(L907,Tabela33[income])</f>
        <v>640</v>
      </c>
      <c r="AL907" s="18" t="s">
        <v>6550</v>
      </c>
      <c r="AM907">
        <v>160</v>
      </c>
      <c r="AN907">
        <v>58</v>
      </c>
    </row>
    <row r="908" spans="1:40" x14ac:dyDescent="0.25">
      <c r="A908" s="30" t="s">
        <v>77</v>
      </c>
      <c r="B908" s="30" t="s">
        <v>350</v>
      </c>
      <c r="C908" s="30" t="s">
        <v>55</v>
      </c>
      <c r="D908" s="30">
        <v>49.99</v>
      </c>
      <c r="E908" s="30" t="s">
        <v>148</v>
      </c>
      <c r="F908" s="30">
        <v>4</v>
      </c>
      <c r="G908" s="30" t="s">
        <v>351</v>
      </c>
      <c r="H908" s="30">
        <v>41</v>
      </c>
      <c r="I908" s="30" t="s">
        <v>352</v>
      </c>
      <c r="J908" s="31" t="s">
        <v>353</v>
      </c>
      <c r="K908" s="29" t="s">
        <v>7208</v>
      </c>
      <c r="L908" s="58">
        <f>Tabela33[[#This Row],[price]]*Tabela33[[#This Row],[sold]]</f>
        <v>2049.59</v>
      </c>
      <c r="M908" s="59">
        <f>VLOOKUP(Tabela33[[#This Row],[brand]],Tabela5[#All],7,FALSE)</f>
        <v>156</v>
      </c>
      <c r="N908" s="59">
        <f>_xlfn.RANK.EQ(Tabela33[[#This Row],[sold]],$H$2:$H$1979)</f>
        <v>1056</v>
      </c>
      <c r="O908" s="59">
        <f>_xlfn.RANK.EQ(L908,Tabela33[income])</f>
        <v>949</v>
      </c>
      <c r="AL908" s="18" t="s">
        <v>3500</v>
      </c>
      <c r="AM908">
        <v>161</v>
      </c>
      <c r="AN908">
        <v>62</v>
      </c>
    </row>
    <row r="909" spans="1:40" x14ac:dyDescent="0.25">
      <c r="A909" s="35" t="s">
        <v>77</v>
      </c>
      <c r="B909" s="35" t="s">
        <v>3943</v>
      </c>
      <c r="C909" s="35" t="s">
        <v>12</v>
      </c>
      <c r="D909" s="35">
        <v>49.99</v>
      </c>
      <c r="E909" s="35" t="s">
        <v>148</v>
      </c>
      <c r="F909" s="35">
        <v>8</v>
      </c>
      <c r="G909" s="35" t="s">
        <v>3944</v>
      </c>
      <c r="H909" s="35">
        <v>68</v>
      </c>
      <c r="I909" s="35" t="s">
        <v>3945</v>
      </c>
      <c r="J909" s="36" t="s">
        <v>499</v>
      </c>
      <c r="K909" s="34" t="s">
        <v>7209</v>
      </c>
      <c r="L909" s="61">
        <f>Tabela33[[#This Row],[price]]*Tabela33[[#This Row],[sold]]</f>
        <v>3399.32</v>
      </c>
      <c r="M909" s="62">
        <f>VLOOKUP(Tabela33[[#This Row],[brand]],Tabela5[#All],7,FALSE)</f>
        <v>156</v>
      </c>
      <c r="N909" s="62">
        <f>_xlfn.RANK.EQ(Tabela33[[#This Row],[sold]],$H$2:$H$1979)</f>
        <v>892</v>
      </c>
      <c r="O909" s="62">
        <f>_xlfn.RANK.EQ(L909,Tabela33[income])</f>
        <v>792</v>
      </c>
      <c r="AL909" s="18" t="s">
        <v>3768</v>
      </c>
      <c r="AM909">
        <v>161</v>
      </c>
      <c r="AN909">
        <v>42</v>
      </c>
    </row>
    <row r="910" spans="1:40" x14ac:dyDescent="0.25">
      <c r="A910" s="32" t="s">
        <v>77</v>
      </c>
      <c r="B910" s="32" t="s">
        <v>4961</v>
      </c>
      <c r="C910" s="32" t="s">
        <v>12</v>
      </c>
      <c r="D910" s="32">
        <v>49.99</v>
      </c>
      <c r="E910" s="32" t="s">
        <v>148</v>
      </c>
      <c r="F910" s="32">
        <v>10</v>
      </c>
      <c r="G910" s="32" t="s">
        <v>2761</v>
      </c>
      <c r="H910" s="32">
        <v>78</v>
      </c>
      <c r="I910" s="32" t="s">
        <v>4962</v>
      </c>
      <c r="J910" s="33" t="s">
        <v>225</v>
      </c>
      <c r="K910" s="34" t="s">
        <v>7209</v>
      </c>
      <c r="L910" s="61">
        <f>Tabela33[[#This Row],[price]]*Tabela33[[#This Row],[sold]]</f>
        <v>3899.2200000000003</v>
      </c>
      <c r="M910" s="62">
        <f>VLOOKUP(Tabela33[[#This Row],[brand]],Tabela5[#All],7,FALSE)</f>
        <v>156</v>
      </c>
      <c r="N910" s="62">
        <f>_xlfn.RANK.EQ(Tabela33[[#This Row],[sold]],$H$2:$H$1979)</f>
        <v>853</v>
      </c>
      <c r="O910" s="62">
        <f>_xlfn.RANK.EQ(L910,Tabela33[income])</f>
        <v>751</v>
      </c>
      <c r="AL910" s="18" t="s">
        <v>4626</v>
      </c>
      <c r="AM910">
        <v>162</v>
      </c>
      <c r="AN910">
        <v>25</v>
      </c>
    </row>
    <row r="911" spans="1:40" x14ac:dyDescent="0.25">
      <c r="A911" s="27" t="s">
        <v>77</v>
      </c>
      <c r="B911" s="27" t="s">
        <v>3564</v>
      </c>
      <c r="C911" s="27" t="s">
        <v>3565</v>
      </c>
      <c r="D911" s="27">
        <v>52.99</v>
      </c>
      <c r="E911" s="27" t="s">
        <v>1761</v>
      </c>
      <c r="F911" s="27">
        <v>10</v>
      </c>
      <c r="G911" s="27" t="s">
        <v>235</v>
      </c>
      <c r="H911" s="27">
        <v>4</v>
      </c>
      <c r="I911" s="27" t="s">
        <v>3566</v>
      </c>
      <c r="J911" s="28" t="s">
        <v>967</v>
      </c>
      <c r="K911" s="29" t="s">
        <v>7208</v>
      </c>
      <c r="L911" s="58">
        <f>Tabela33[[#This Row],[price]]*Tabela33[[#This Row],[sold]]</f>
        <v>211.96</v>
      </c>
      <c r="M911" s="59">
        <f>VLOOKUP(Tabela33[[#This Row],[brand]],Tabela5[#All],7,FALSE)</f>
        <v>156</v>
      </c>
      <c r="N911" s="59">
        <f>_xlfn.RANK.EQ(Tabela33[[#This Row],[sold]],$H$2:$H$1979)</f>
        <v>1795</v>
      </c>
      <c r="O911" s="59">
        <f>_xlfn.RANK.EQ(L911,Tabela33[income])</f>
        <v>1743</v>
      </c>
      <c r="AL911" s="18" t="s">
        <v>5782</v>
      </c>
      <c r="AM911">
        <v>163</v>
      </c>
      <c r="AN911">
        <v>4443</v>
      </c>
    </row>
    <row r="912" spans="1:40" x14ac:dyDescent="0.25">
      <c r="A912" s="32" t="s">
        <v>77</v>
      </c>
      <c r="B912" s="32" t="s">
        <v>6309</v>
      </c>
      <c r="C912" s="32" t="s">
        <v>55</v>
      </c>
      <c r="D912" s="32">
        <v>53.99</v>
      </c>
      <c r="E912" s="32" t="s">
        <v>164</v>
      </c>
      <c r="F912" s="32">
        <v>3</v>
      </c>
      <c r="G912" s="32" t="s">
        <v>1582</v>
      </c>
      <c r="H912" s="32">
        <v>3</v>
      </c>
      <c r="I912" s="32" t="s">
        <v>39</v>
      </c>
      <c r="J912" s="33" t="s">
        <v>318</v>
      </c>
      <c r="K912" s="34" t="s">
        <v>7209</v>
      </c>
      <c r="L912" s="61">
        <f>Tabela33[[#This Row],[price]]*Tabela33[[#This Row],[sold]]</f>
        <v>161.97</v>
      </c>
      <c r="M912" s="62">
        <f>VLOOKUP(Tabela33[[#This Row],[brand]],Tabela5[#All],7,FALSE)</f>
        <v>156</v>
      </c>
      <c r="N912" s="62">
        <f>_xlfn.RANK.EQ(Tabela33[[#This Row],[sold]],$H$2:$H$1979)</f>
        <v>1845</v>
      </c>
      <c r="O912" s="62">
        <f>_xlfn.RANK.EQ(L912,Tabela33[income])</f>
        <v>1797</v>
      </c>
      <c r="AL912" s="18" t="s">
        <v>2000</v>
      </c>
      <c r="AM912">
        <v>163</v>
      </c>
      <c r="AN912">
        <v>169</v>
      </c>
    </row>
    <row r="913" spans="1:40" x14ac:dyDescent="0.25">
      <c r="A913" s="27" t="s">
        <v>77</v>
      </c>
      <c r="B913" s="27" t="s">
        <v>2479</v>
      </c>
      <c r="C913" s="27" t="s">
        <v>12</v>
      </c>
      <c r="D913" s="27">
        <v>54.99</v>
      </c>
      <c r="E913" s="27" t="s">
        <v>273</v>
      </c>
      <c r="F913" s="27">
        <v>10</v>
      </c>
      <c r="G913" s="27" t="s">
        <v>2480</v>
      </c>
      <c r="H913" s="27">
        <v>31</v>
      </c>
      <c r="I913" s="27" t="s">
        <v>2481</v>
      </c>
      <c r="J913" s="28" t="s">
        <v>2482</v>
      </c>
      <c r="K913" s="29" t="s">
        <v>7208</v>
      </c>
      <c r="L913" s="58">
        <f>Tabela33[[#This Row],[price]]*Tabela33[[#This Row],[sold]]</f>
        <v>1704.69</v>
      </c>
      <c r="M913" s="59">
        <f>VLOOKUP(Tabela33[[#This Row],[brand]],Tabela5[#All],7,FALSE)</f>
        <v>156</v>
      </c>
      <c r="N913" s="59">
        <f>_xlfn.RANK.EQ(Tabela33[[#This Row],[sold]],$H$2:$H$1979)</f>
        <v>1168</v>
      </c>
      <c r="O913" s="59">
        <f>_xlfn.RANK.EQ(L913,Tabela33[income])</f>
        <v>1028</v>
      </c>
      <c r="AL913" s="18" t="s">
        <v>6931</v>
      </c>
      <c r="AM913">
        <v>164</v>
      </c>
      <c r="AN913">
        <v>1</v>
      </c>
    </row>
    <row r="914" spans="1:40" x14ac:dyDescent="0.25">
      <c r="A914" s="32" t="s">
        <v>77</v>
      </c>
      <c r="B914" s="32" t="s">
        <v>6418</v>
      </c>
      <c r="C914" s="32" t="s">
        <v>55</v>
      </c>
      <c r="D914" s="32">
        <v>58.46</v>
      </c>
      <c r="E914" s="32" t="s">
        <v>6419</v>
      </c>
      <c r="F914" s="32"/>
      <c r="G914" s="32" t="s">
        <v>6420</v>
      </c>
      <c r="H914" s="32">
        <v>5227</v>
      </c>
      <c r="I914" s="32" t="s">
        <v>6421</v>
      </c>
      <c r="J914" s="33" t="s">
        <v>177</v>
      </c>
      <c r="K914" s="34" t="s">
        <v>7209</v>
      </c>
      <c r="L914" s="61">
        <f>Tabela33[[#This Row],[price]]*Tabela33[[#This Row],[sold]]</f>
        <v>305570.42</v>
      </c>
      <c r="M914" s="62">
        <f>VLOOKUP(Tabela33[[#This Row],[brand]],Tabela5[#All],7,FALSE)</f>
        <v>156</v>
      </c>
      <c r="N914" s="62">
        <f>_xlfn.RANK.EQ(Tabela33[[#This Row],[sold]],$H$2:$H$1979)</f>
        <v>49</v>
      </c>
      <c r="O914" s="62">
        <f>_xlfn.RANK.EQ(L914,Tabela33[income])</f>
        <v>18</v>
      </c>
      <c r="AL914" s="18" t="s">
        <v>6187</v>
      </c>
      <c r="AM914">
        <v>165</v>
      </c>
      <c r="AN914">
        <v>94</v>
      </c>
    </row>
    <row r="915" spans="1:40" x14ac:dyDescent="0.25">
      <c r="A915" s="30" t="s">
        <v>77</v>
      </c>
      <c r="B915" s="30" t="s">
        <v>1481</v>
      </c>
      <c r="C915" s="30" t="s">
        <v>363</v>
      </c>
      <c r="D915" s="30">
        <v>59.4</v>
      </c>
      <c r="E915" s="30" t="s">
        <v>1482</v>
      </c>
      <c r="F915" s="30">
        <v>50</v>
      </c>
      <c r="G915" s="30" t="s">
        <v>1483</v>
      </c>
      <c r="H915" s="30">
        <v>120</v>
      </c>
      <c r="I915" s="30" t="s">
        <v>1484</v>
      </c>
      <c r="J915" s="31" t="s">
        <v>230</v>
      </c>
      <c r="K915" s="29" t="s">
        <v>7208</v>
      </c>
      <c r="L915" s="58">
        <f>Tabela33[[#This Row],[price]]*Tabela33[[#This Row],[sold]]</f>
        <v>7128</v>
      </c>
      <c r="M915" s="59">
        <f>VLOOKUP(Tabela33[[#This Row],[brand]],Tabela5[#All],7,FALSE)</f>
        <v>156</v>
      </c>
      <c r="N915" s="59">
        <f>_xlfn.RANK.EQ(Tabela33[[#This Row],[sold]],$H$2:$H$1979)</f>
        <v>729</v>
      </c>
      <c r="O915" s="59">
        <f>_xlfn.RANK.EQ(L915,Tabela33[income])</f>
        <v>586</v>
      </c>
      <c r="AL915" s="18" t="s">
        <v>5613</v>
      </c>
      <c r="AM915">
        <v>166</v>
      </c>
      <c r="AN915">
        <v>46</v>
      </c>
    </row>
    <row r="916" spans="1:40" x14ac:dyDescent="0.25">
      <c r="A916" s="30" t="s">
        <v>77</v>
      </c>
      <c r="B916" s="30" t="s">
        <v>3818</v>
      </c>
      <c r="C916" s="30" t="s">
        <v>55</v>
      </c>
      <c r="D916" s="30">
        <v>64.58</v>
      </c>
      <c r="E916" s="30" t="s">
        <v>3819</v>
      </c>
      <c r="F916" s="30"/>
      <c r="G916" s="30" t="s">
        <v>3820</v>
      </c>
      <c r="H916" s="30">
        <v>275</v>
      </c>
      <c r="I916" s="30" t="s">
        <v>3821</v>
      </c>
      <c r="J916" s="31" t="s">
        <v>177</v>
      </c>
      <c r="K916" s="29" t="s">
        <v>7208</v>
      </c>
      <c r="L916" s="58">
        <f>Tabela33[[#This Row],[price]]*Tabela33[[#This Row],[sold]]</f>
        <v>17759.5</v>
      </c>
      <c r="M916" s="59">
        <f>VLOOKUP(Tabela33[[#This Row],[brand]],Tabela5[#All],7,FALSE)</f>
        <v>156</v>
      </c>
      <c r="N916" s="59">
        <f>_xlfn.RANK.EQ(Tabela33[[#This Row],[sold]],$H$2:$H$1979)</f>
        <v>499</v>
      </c>
      <c r="O916" s="59">
        <f>_xlfn.RANK.EQ(L916,Tabela33[income])</f>
        <v>337</v>
      </c>
      <c r="AL916" s="18" t="s">
        <v>6918</v>
      </c>
      <c r="AM916">
        <v>167</v>
      </c>
      <c r="AN916">
        <v>6</v>
      </c>
    </row>
    <row r="917" spans="1:40" x14ac:dyDescent="0.25">
      <c r="A917" s="27" t="s">
        <v>77</v>
      </c>
      <c r="B917" s="27" t="s">
        <v>2608</v>
      </c>
      <c r="C917" s="27" t="s">
        <v>55</v>
      </c>
      <c r="D917" s="27">
        <v>64.94</v>
      </c>
      <c r="E917" s="27" t="s">
        <v>2609</v>
      </c>
      <c r="F917" s="27">
        <v>10</v>
      </c>
      <c r="G917" s="27" t="s">
        <v>120</v>
      </c>
      <c r="H917" s="27">
        <v>1613</v>
      </c>
      <c r="I917" s="27" t="s">
        <v>2610</v>
      </c>
      <c r="J917" s="28" t="s">
        <v>177</v>
      </c>
      <c r="K917" s="29" t="s">
        <v>7208</v>
      </c>
      <c r="L917" s="58">
        <f>Tabela33[[#This Row],[price]]*Tabela33[[#This Row],[sold]]</f>
        <v>104748.22</v>
      </c>
      <c r="M917" s="59">
        <f>VLOOKUP(Tabela33[[#This Row],[brand]],Tabela5[#All],7,FALSE)</f>
        <v>156</v>
      </c>
      <c r="N917" s="59">
        <f>_xlfn.RANK.EQ(Tabela33[[#This Row],[sold]],$H$2:$H$1979)</f>
        <v>172</v>
      </c>
      <c r="O917" s="59">
        <f>_xlfn.RANK.EQ(L917,Tabela33[income])</f>
        <v>93</v>
      </c>
      <c r="AL917" s="18" t="s">
        <v>4685</v>
      </c>
      <c r="AM917">
        <v>167</v>
      </c>
      <c r="AN917">
        <v>20</v>
      </c>
    </row>
    <row r="918" spans="1:40" x14ac:dyDescent="0.25">
      <c r="A918" s="30" t="s">
        <v>77</v>
      </c>
      <c r="B918" s="30" t="s">
        <v>78</v>
      </c>
      <c r="C918" s="30" t="s">
        <v>12</v>
      </c>
      <c r="D918" s="30">
        <v>64.989999999999995</v>
      </c>
      <c r="E918" s="30" t="s">
        <v>79</v>
      </c>
      <c r="F918" s="30">
        <v>10</v>
      </c>
      <c r="G918" s="30" t="s">
        <v>26</v>
      </c>
      <c r="H918" s="30">
        <v>35</v>
      </c>
      <c r="I918" s="30" t="s">
        <v>80</v>
      </c>
      <c r="J918" s="31" t="s">
        <v>76</v>
      </c>
      <c r="K918" s="29" t="s">
        <v>7208</v>
      </c>
      <c r="L918" s="58">
        <f>Tabela33[[#This Row],[price]]*Tabela33[[#This Row],[sold]]</f>
        <v>2274.6499999999996</v>
      </c>
      <c r="M918" s="59">
        <f>VLOOKUP(Tabela33[[#This Row],[brand]],Tabela5[#All],7,FALSE)</f>
        <v>156</v>
      </c>
      <c r="N918" s="59">
        <f>_xlfn.RANK.EQ(Tabela33[[#This Row],[sold]],$H$2:$H$1979)</f>
        <v>1122</v>
      </c>
      <c r="O918" s="59">
        <f>_xlfn.RANK.EQ(L918,Tabela33[income])</f>
        <v>917</v>
      </c>
      <c r="AL918" s="18" t="s">
        <v>6277</v>
      </c>
      <c r="AM918">
        <v>167</v>
      </c>
      <c r="AN918">
        <v>418</v>
      </c>
    </row>
    <row r="919" spans="1:40" x14ac:dyDescent="0.25">
      <c r="A919" s="32" t="s">
        <v>77</v>
      </c>
      <c r="B919" s="32" t="s">
        <v>6945</v>
      </c>
      <c r="C919" s="32" t="s">
        <v>55</v>
      </c>
      <c r="D919" s="32">
        <v>68.3</v>
      </c>
      <c r="E919" s="32" t="s">
        <v>6946</v>
      </c>
      <c r="F919" s="32"/>
      <c r="G919" s="32" t="s">
        <v>6947</v>
      </c>
      <c r="H919" s="32">
        <v>137</v>
      </c>
      <c r="I919" s="32" t="s">
        <v>6948</v>
      </c>
      <c r="J919" s="33" t="s">
        <v>177</v>
      </c>
      <c r="K919" s="34" t="s">
        <v>7209</v>
      </c>
      <c r="L919" s="61">
        <f>Tabela33[[#This Row],[price]]*Tabela33[[#This Row],[sold]]</f>
        <v>9357.1</v>
      </c>
      <c r="M919" s="62">
        <f>VLOOKUP(Tabela33[[#This Row],[brand]],Tabela5[#All],7,FALSE)</f>
        <v>156</v>
      </c>
      <c r="N919" s="62">
        <f>_xlfn.RANK.EQ(Tabela33[[#This Row],[sold]],$H$2:$H$1979)</f>
        <v>683</v>
      </c>
      <c r="O919" s="62">
        <f>_xlfn.RANK.EQ(L919,Tabela33[income])</f>
        <v>505</v>
      </c>
      <c r="AL919" s="18" t="s">
        <v>6728</v>
      </c>
      <c r="AM919">
        <v>168</v>
      </c>
      <c r="AN919">
        <v>335</v>
      </c>
    </row>
    <row r="920" spans="1:40" x14ac:dyDescent="0.25">
      <c r="A920" s="32" t="s">
        <v>77</v>
      </c>
      <c r="B920" s="32" t="s">
        <v>5624</v>
      </c>
      <c r="C920" s="32" t="s">
        <v>12</v>
      </c>
      <c r="D920" s="32">
        <v>68.989999999999995</v>
      </c>
      <c r="E920" s="32" t="s">
        <v>3963</v>
      </c>
      <c r="F920" s="32">
        <v>8</v>
      </c>
      <c r="G920" s="32" t="s">
        <v>5625</v>
      </c>
      <c r="H920" s="32">
        <v>248</v>
      </c>
      <c r="I920" s="32" t="s">
        <v>5626</v>
      </c>
      <c r="J920" s="33" t="s">
        <v>230</v>
      </c>
      <c r="K920" s="34" t="s">
        <v>7209</v>
      </c>
      <c r="L920" s="61">
        <f>Tabela33[[#This Row],[price]]*Tabela33[[#This Row],[sold]]</f>
        <v>17109.52</v>
      </c>
      <c r="M920" s="62">
        <f>VLOOKUP(Tabela33[[#This Row],[brand]],Tabela5[#All],7,FALSE)</f>
        <v>156</v>
      </c>
      <c r="N920" s="62">
        <f>_xlfn.RANK.EQ(Tabela33[[#This Row],[sold]],$H$2:$H$1979)</f>
        <v>530</v>
      </c>
      <c r="O920" s="62">
        <f>_xlfn.RANK.EQ(L920,Tabela33[income])</f>
        <v>348</v>
      </c>
      <c r="AL920" s="18" t="s">
        <v>1825</v>
      </c>
      <c r="AM920">
        <v>168</v>
      </c>
      <c r="AN920">
        <v>123</v>
      </c>
    </row>
    <row r="921" spans="1:40" x14ac:dyDescent="0.25">
      <c r="A921" s="27" t="s">
        <v>77</v>
      </c>
      <c r="B921" s="27" t="s">
        <v>1693</v>
      </c>
      <c r="C921" s="27" t="s">
        <v>12</v>
      </c>
      <c r="D921" s="27">
        <v>69.989999999999995</v>
      </c>
      <c r="E921" s="27" t="s">
        <v>1694</v>
      </c>
      <c r="F921" s="27">
        <v>8</v>
      </c>
      <c r="G921" s="27" t="s">
        <v>1695</v>
      </c>
      <c r="H921" s="27">
        <v>53</v>
      </c>
      <c r="I921" s="27" t="s">
        <v>1696</v>
      </c>
      <c r="J921" s="28" t="s">
        <v>1697</v>
      </c>
      <c r="K921" s="29" t="s">
        <v>7208</v>
      </c>
      <c r="L921" s="58">
        <f>Tabela33[[#This Row],[price]]*Tabela33[[#This Row],[sold]]</f>
        <v>3709.47</v>
      </c>
      <c r="M921" s="59">
        <f>VLOOKUP(Tabela33[[#This Row],[brand]],Tabela5[#All],7,FALSE)</f>
        <v>156</v>
      </c>
      <c r="N921" s="59">
        <f>_xlfn.RANK.EQ(Tabela33[[#This Row],[sold]],$H$2:$H$1979)</f>
        <v>966</v>
      </c>
      <c r="O921" s="59">
        <f>_xlfn.RANK.EQ(L921,Tabela33[income])</f>
        <v>766</v>
      </c>
      <c r="AL921" s="18" t="s">
        <v>5369</v>
      </c>
      <c r="AM921">
        <v>168</v>
      </c>
      <c r="AN921">
        <v>40</v>
      </c>
    </row>
    <row r="922" spans="1:40" x14ac:dyDescent="0.25">
      <c r="A922" s="35" t="s">
        <v>77</v>
      </c>
      <c r="B922" s="35" t="s">
        <v>6750</v>
      </c>
      <c r="C922" s="35" t="s">
        <v>55</v>
      </c>
      <c r="D922" s="35">
        <v>71.98</v>
      </c>
      <c r="E922" s="35" t="s">
        <v>6751</v>
      </c>
      <c r="F922" s="35"/>
      <c r="G922" s="35" t="s">
        <v>6752</v>
      </c>
      <c r="H922" s="35">
        <v>100</v>
      </c>
      <c r="I922" s="35" t="s">
        <v>6753</v>
      </c>
      <c r="J922" s="36" t="s">
        <v>230</v>
      </c>
      <c r="K922" s="34" t="s">
        <v>7209</v>
      </c>
      <c r="L922" s="61">
        <f>Tabela33[[#This Row],[price]]*Tabela33[[#This Row],[sold]]</f>
        <v>7198</v>
      </c>
      <c r="M922" s="62">
        <f>VLOOKUP(Tabela33[[#This Row],[brand]],Tabela5[#All],7,FALSE)</f>
        <v>156</v>
      </c>
      <c r="N922" s="62">
        <f>_xlfn.RANK.EQ(Tabela33[[#This Row],[sold]],$H$2:$H$1979)</f>
        <v>791</v>
      </c>
      <c r="O922" s="62">
        <f>_xlfn.RANK.EQ(L922,Tabela33[income])</f>
        <v>582</v>
      </c>
      <c r="AL922" s="18" t="s">
        <v>4955</v>
      </c>
      <c r="AM922">
        <v>168</v>
      </c>
      <c r="AN922">
        <v>131</v>
      </c>
    </row>
    <row r="923" spans="1:40" x14ac:dyDescent="0.25">
      <c r="A923" s="35" t="s">
        <v>77</v>
      </c>
      <c r="B923" s="35" t="s">
        <v>5829</v>
      </c>
      <c r="C923" s="35" t="s">
        <v>12</v>
      </c>
      <c r="D923" s="35">
        <v>74.25</v>
      </c>
      <c r="E923" s="35" t="s">
        <v>5830</v>
      </c>
      <c r="F923" s="35">
        <v>3</v>
      </c>
      <c r="G923" s="35" t="s">
        <v>5109</v>
      </c>
      <c r="H923" s="35">
        <v>16</v>
      </c>
      <c r="I923" s="35" t="s">
        <v>5831</v>
      </c>
      <c r="J923" s="36" t="s">
        <v>661</v>
      </c>
      <c r="K923" s="34" t="s">
        <v>7209</v>
      </c>
      <c r="L923" s="61">
        <f>Tabela33[[#This Row],[price]]*Tabela33[[#This Row],[sold]]</f>
        <v>1188</v>
      </c>
      <c r="M923" s="62">
        <f>VLOOKUP(Tabela33[[#This Row],[brand]],Tabela5[#All],7,FALSE)</f>
        <v>156</v>
      </c>
      <c r="N923" s="62">
        <f>_xlfn.RANK.EQ(Tabela33[[#This Row],[sold]],$H$2:$H$1979)</f>
        <v>1422</v>
      </c>
      <c r="O923" s="62">
        <f>_xlfn.RANK.EQ(L923,Tabela33[income])</f>
        <v>1189</v>
      </c>
      <c r="AL923" s="18" t="s">
        <v>4413</v>
      </c>
      <c r="AM923">
        <v>168</v>
      </c>
      <c r="AN923">
        <v>23</v>
      </c>
    </row>
    <row r="924" spans="1:40" x14ac:dyDescent="0.25">
      <c r="A924" s="27" t="s">
        <v>77</v>
      </c>
      <c r="B924" s="27" t="s">
        <v>3738</v>
      </c>
      <c r="C924" s="27" t="s">
        <v>12</v>
      </c>
      <c r="D924" s="27">
        <v>84.98</v>
      </c>
      <c r="E924" s="27" t="s">
        <v>3739</v>
      </c>
      <c r="F924" s="27"/>
      <c r="G924" s="27" t="s">
        <v>3740</v>
      </c>
      <c r="H924" s="27">
        <v>272</v>
      </c>
      <c r="I924" s="27" t="s">
        <v>3741</v>
      </c>
      <c r="J924" s="28" t="s">
        <v>177</v>
      </c>
      <c r="K924" s="29" t="s">
        <v>7208</v>
      </c>
      <c r="L924" s="58">
        <f>Tabela33[[#This Row],[price]]*Tabela33[[#This Row],[sold]]</f>
        <v>23114.560000000001</v>
      </c>
      <c r="M924" s="59">
        <f>VLOOKUP(Tabela33[[#This Row],[brand]],Tabela5[#All],7,FALSE)</f>
        <v>156</v>
      </c>
      <c r="N924" s="59">
        <f>_xlfn.RANK.EQ(Tabela33[[#This Row],[sold]],$H$2:$H$1979)</f>
        <v>501</v>
      </c>
      <c r="O924" s="59">
        <f>_xlfn.RANK.EQ(L924,Tabela33[income])</f>
        <v>292</v>
      </c>
      <c r="AL924" s="18" t="s">
        <v>4660</v>
      </c>
      <c r="AM924">
        <v>168</v>
      </c>
      <c r="AN924">
        <v>65</v>
      </c>
    </row>
    <row r="925" spans="1:40" x14ac:dyDescent="0.25">
      <c r="A925" s="30" t="s">
        <v>77</v>
      </c>
      <c r="B925" s="30" t="s">
        <v>3199</v>
      </c>
      <c r="C925" s="30" t="s">
        <v>12</v>
      </c>
      <c r="D925" s="30">
        <v>87.52</v>
      </c>
      <c r="E925" s="30" t="s">
        <v>3200</v>
      </c>
      <c r="F925" s="30">
        <v>10</v>
      </c>
      <c r="G925" s="30" t="s">
        <v>3201</v>
      </c>
      <c r="H925" s="30">
        <v>188</v>
      </c>
      <c r="I925" s="30" t="s">
        <v>3202</v>
      </c>
      <c r="J925" s="31" t="s">
        <v>177</v>
      </c>
      <c r="K925" s="29" t="s">
        <v>7208</v>
      </c>
      <c r="L925" s="58">
        <f>Tabela33[[#This Row],[price]]*Tabela33[[#This Row],[sold]]</f>
        <v>16453.759999999998</v>
      </c>
      <c r="M925" s="59">
        <f>VLOOKUP(Tabela33[[#This Row],[brand]],Tabela5[#All],7,FALSE)</f>
        <v>156</v>
      </c>
      <c r="N925" s="59">
        <f>_xlfn.RANK.EQ(Tabela33[[#This Row],[sold]],$H$2:$H$1979)</f>
        <v>592</v>
      </c>
      <c r="O925" s="59">
        <f>_xlfn.RANK.EQ(L925,Tabela33[income])</f>
        <v>359</v>
      </c>
      <c r="AL925" s="18" t="s">
        <v>5469</v>
      </c>
      <c r="AM925">
        <v>168</v>
      </c>
      <c r="AN925">
        <v>740</v>
      </c>
    </row>
    <row r="926" spans="1:40" x14ac:dyDescent="0.25">
      <c r="A926" s="30" t="s">
        <v>97</v>
      </c>
      <c r="B926" s="30" t="s">
        <v>2801</v>
      </c>
      <c r="C926" s="30" t="s">
        <v>12</v>
      </c>
      <c r="D926" s="30">
        <v>4.95</v>
      </c>
      <c r="E926" s="30" t="s">
        <v>2802</v>
      </c>
      <c r="F926" s="30"/>
      <c r="G926" s="30" t="s">
        <v>2803</v>
      </c>
      <c r="H926" s="30">
        <v>287</v>
      </c>
      <c r="I926" s="30" t="s">
        <v>2804</v>
      </c>
      <c r="J926" s="31" t="s">
        <v>754</v>
      </c>
      <c r="K926" s="29" t="s">
        <v>7208</v>
      </c>
      <c r="L926" s="58">
        <f>Tabela33[[#This Row],[price]]*Tabela33[[#This Row],[sold]]</f>
        <v>1420.65</v>
      </c>
      <c r="M926" s="59">
        <f>VLOOKUP(Tabela33[[#This Row],[brand]],Tabela5[#All],7,FALSE)</f>
        <v>157</v>
      </c>
      <c r="N926" s="59">
        <f>_xlfn.RANK.EQ(Tabela33[[#This Row],[sold]],$H$2:$H$1979)</f>
        <v>485</v>
      </c>
      <c r="O926" s="59">
        <f>_xlfn.RANK.EQ(L926,Tabela33[income])</f>
        <v>1100</v>
      </c>
      <c r="AL926" s="18" t="s">
        <v>5265</v>
      </c>
      <c r="AM926">
        <v>168</v>
      </c>
      <c r="AN926">
        <v>117</v>
      </c>
    </row>
    <row r="927" spans="1:40" x14ac:dyDescent="0.25">
      <c r="A927" s="35" t="s">
        <v>97</v>
      </c>
      <c r="B927" s="35" t="s">
        <v>6847</v>
      </c>
      <c r="C927" s="35" t="s">
        <v>385</v>
      </c>
      <c r="D927" s="35">
        <v>12</v>
      </c>
      <c r="E927" s="35" t="s">
        <v>213</v>
      </c>
      <c r="F927" s="35">
        <v>7</v>
      </c>
      <c r="G927" s="35" t="s">
        <v>3041</v>
      </c>
      <c r="H927" s="35">
        <v>22</v>
      </c>
      <c r="I927" s="35" t="s">
        <v>6848</v>
      </c>
      <c r="J927" s="36" t="s">
        <v>6849</v>
      </c>
      <c r="K927" s="34" t="s">
        <v>7209</v>
      </c>
      <c r="L927" s="61">
        <f>Tabela33[[#This Row],[price]]*Tabela33[[#This Row],[sold]]</f>
        <v>264</v>
      </c>
      <c r="M927" s="62">
        <f>VLOOKUP(Tabela33[[#This Row],[brand]],Tabela5[#All],7,FALSE)</f>
        <v>157</v>
      </c>
      <c r="N927" s="62">
        <f>_xlfn.RANK.EQ(Tabela33[[#This Row],[sold]],$H$2:$H$1979)</f>
        <v>1301</v>
      </c>
      <c r="O927" s="62">
        <f>_xlfn.RANK.EQ(L927,Tabela33[income])</f>
        <v>1694</v>
      </c>
      <c r="AL927" s="18" t="s">
        <v>4352</v>
      </c>
      <c r="AM927">
        <v>168</v>
      </c>
      <c r="AN927">
        <v>295</v>
      </c>
    </row>
    <row r="928" spans="1:40" x14ac:dyDescent="0.25">
      <c r="A928" s="30" t="s">
        <v>97</v>
      </c>
      <c r="B928" s="30" t="s">
        <v>98</v>
      </c>
      <c r="C928" s="30" t="s">
        <v>12</v>
      </c>
      <c r="D928" s="30">
        <v>13</v>
      </c>
      <c r="E928" s="30" t="s">
        <v>99</v>
      </c>
      <c r="F928" s="30">
        <v>10</v>
      </c>
      <c r="G928" s="30" t="s">
        <v>100</v>
      </c>
      <c r="H928" s="30">
        <v>94</v>
      </c>
      <c r="I928" s="30" t="s">
        <v>101</v>
      </c>
      <c r="J928" s="31" t="s">
        <v>70</v>
      </c>
      <c r="K928" s="29" t="s">
        <v>7208</v>
      </c>
      <c r="L928" s="58">
        <f>Tabela33[[#This Row],[price]]*Tabela33[[#This Row],[sold]]</f>
        <v>1222</v>
      </c>
      <c r="M928" s="59">
        <f>VLOOKUP(Tabela33[[#This Row],[brand]],Tabela5[#All],7,FALSE)</f>
        <v>157</v>
      </c>
      <c r="N928" s="59">
        <f>_xlfn.RANK.EQ(Tabela33[[#This Row],[sold]],$H$2:$H$1979)</f>
        <v>801</v>
      </c>
      <c r="O928" s="59">
        <f>_xlfn.RANK.EQ(L928,Tabela33[income])</f>
        <v>1164</v>
      </c>
      <c r="AL928" s="18" t="s">
        <v>1922</v>
      </c>
      <c r="AM928">
        <v>168</v>
      </c>
      <c r="AN928">
        <v>35</v>
      </c>
    </row>
    <row r="929" spans="1:40" x14ac:dyDescent="0.25">
      <c r="A929" s="32" t="s">
        <v>97</v>
      </c>
      <c r="B929" s="32" t="s">
        <v>5838</v>
      </c>
      <c r="C929" s="32" t="s">
        <v>55</v>
      </c>
      <c r="D929" s="32">
        <v>94.99</v>
      </c>
      <c r="E929" s="32" t="s">
        <v>4707</v>
      </c>
      <c r="F929" s="32">
        <v>3</v>
      </c>
      <c r="G929" s="32" t="s">
        <v>4075</v>
      </c>
      <c r="H929" s="32">
        <v>24</v>
      </c>
      <c r="I929" s="32" t="s">
        <v>5839</v>
      </c>
      <c r="J929" s="33" t="s">
        <v>661</v>
      </c>
      <c r="K929" s="34" t="s">
        <v>7209</v>
      </c>
      <c r="L929" s="61">
        <f>Tabela33[[#This Row],[price]]*Tabela33[[#This Row],[sold]]</f>
        <v>2279.7599999999998</v>
      </c>
      <c r="M929" s="62">
        <f>VLOOKUP(Tabela33[[#This Row],[brand]],Tabela5[#All],7,FALSE)</f>
        <v>157</v>
      </c>
      <c r="N929" s="62">
        <f>_xlfn.RANK.EQ(Tabela33[[#This Row],[sold]],$H$2:$H$1979)</f>
        <v>1266</v>
      </c>
      <c r="O929" s="62">
        <f>_xlfn.RANK.EQ(L929,Tabela33[income])</f>
        <v>915</v>
      </c>
      <c r="AL929" s="18" t="s">
        <v>2301</v>
      </c>
      <c r="AM929">
        <v>168</v>
      </c>
      <c r="AN929">
        <v>25</v>
      </c>
    </row>
    <row r="930" spans="1:40" x14ac:dyDescent="0.25">
      <c r="A930" s="35" t="s">
        <v>97</v>
      </c>
      <c r="B930" s="35" t="s">
        <v>6659</v>
      </c>
      <c r="C930" s="35" t="s">
        <v>385</v>
      </c>
      <c r="D930" s="35">
        <v>96.95</v>
      </c>
      <c r="E930" s="35" t="s">
        <v>6660</v>
      </c>
      <c r="F930" s="35">
        <v>2</v>
      </c>
      <c r="G930" s="35" t="s">
        <v>4639</v>
      </c>
      <c r="H930" s="35">
        <v>6</v>
      </c>
      <c r="I930" s="35" t="s">
        <v>6661</v>
      </c>
      <c r="J930" s="36" t="s">
        <v>318</v>
      </c>
      <c r="K930" s="34" t="s">
        <v>7209</v>
      </c>
      <c r="L930" s="61">
        <f>Tabela33[[#This Row],[price]]*Tabela33[[#This Row],[sold]]</f>
        <v>581.70000000000005</v>
      </c>
      <c r="M930" s="62">
        <f>VLOOKUP(Tabela33[[#This Row],[brand]],Tabela5[#All],7,FALSE)</f>
        <v>157</v>
      </c>
      <c r="N930" s="62">
        <f>_xlfn.RANK.EQ(Tabela33[[#This Row],[sold]],$H$2:$H$1979)</f>
        <v>1713</v>
      </c>
      <c r="O930" s="62">
        <f>_xlfn.RANK.EQ(L930,Tabela33[income])</f>
        <v>1448</v>
      </c>
      <c r="AL930" s="18" t="s">
        <v>3080</v>
      </c>
      <c r="AM930">
        <v>168</v>
      </c>
      <c r="AN930">
        <v>119</v>
      </c>
    </row>
    <row r="931" spans="1:40" x14ac:dyDescent="0.25">
      <c r="A931" s="35" t="s">
        <v>5431</v>
      </c>
      <c r="B931" s="35" t="s">
        <v>5432</v>
      </c>
      <c r="C931" s="35" t="s">
        <v>385</v>
      </c>
      <c r="D931" s="35">
        <v>100</v>
      </c>
      <c r="E931" s="35" t="s">
        <v>5433</v>
      </c>
      <c r="F931" s="35">
        <v>3</v>
      </c>
      <c r="G931" s="35" t="s">
        <v>2326</v>
      </c>
      <c r="H931" s="35">
        <v>1</v>
      </c>
      <c r="I931" s="35" t="s">
        <v>5434</v>
      </c>
      <c r="J931" s="36" t="s">
        <v>5435</v>
      </c>
      <c r="K931" s="34" t="s">
        <v>7209</v>
      </c>
      <c r="L931" s="61">
        <f>Tabela33[[#This Row],[price]]*Tabela33[[#This Row],[sold]]</f>
        <v>100</v>
      </c>
      <c r="M931" s="62">
        <f>VLOOKUP(Tabela33[[#This Row],[brand]],Tabela5[#All],7,FALSE)</f>
        <v>158</v>
      </c>
      <c r="N931" s="62">
        <f>_xlfn.RANK.EQ(Tabela33[[#This Row],[sold]],$H$2:$H$1979)</f>
        <v>1926</v>
      </c>
      <c r="O931" s="62">
        <f>_xlfn.RANK.EQ(L931,Tabela33[income])</f>
        <v>1871</v>
      </c>
      <c r="AL931" s="18" t="s">
        <v>3084</v>
      </c>
      <c r="AM931">
        <v>168</v>
      </c>
      <c r="AN931">
        <v>278</v>
      </c>
    </row>
    <row r="932" spans="1:40" x14ac:dyDescent="0.25">
      <c r="A932" s="35" t="s">
        <v>968</v>
      </c>
      <c r="B932" s="35" t="s">
        <v>7192</v>
      </c>
      <c r="C932" s="35" t="s">
        <v>55</v>
      </c>
      <c r="D932" s="35">
        <v>20.28</v>
      </c>
      <c r="E932" s="35" t="s">
        <v>7193</v>
      </c>
      <c r="F932" s="35">
        <v>45</v>
      </c>
      <c r="G932" s="35" t="s">
        <v>7194</v>
      </c>
      <c r="H932" s="35">
        <v>1613</v>
      </c>
      <c r="I932" s="35" t="s">
        <v>7195</v>
      </c>
      <c r="J932" s="36" t="s">
        <v>230</v>
      </c>
      <c r="K932" s="34" t="s">
        <v>7209</v>
      </c>
      <c r="L932" s="61">
        <f>Tabela33[[#This Row],[price]]*Tabela33[[#This Row],[sold]]</f>
        <v>32711.640000000003</v>
      </c>
      <c r="M932" s="62">
        <f>VLOOKUP(Tabela33[[#This Row],[brand]],Tabela5[#All],7,FALSE)</f>
        <v>159</v>
      </c>
      <c r="N932" s="62">
        <f>_xlfn.RANK.EQ(Tabela33[[#This Row],[sold]],$H$2:$H$1979)</f>
        <v>172</v>
      </c>
      <c r="O932" s="62">
        <f>_xlfn.RANK.EQ(L932,Tabela33[income])</f>
        <v>241</v>
      </c>
      <c r="AL932" s="18" t="s">
        <v>2407</v>
      </c>
      <c r="AM932">
        <v>168</v>
      </c>
      <c r="AN932">
        <v>110</v>
      </c>
    </row>
    <row r="933" spans="1:40" x14ac:dyDescent="0.25">
      <c r="A933" s="30" t="s">
        <v>968</v>
      </c>
      <c r="B933" s="30" t="s">
        <v>969</v>
      </c>
      <c r="C933" s="30" t="s">
        <v>12</v>
      </c>
      <c r="D933" s="30">
        <v>20.440000000000001</v>
      </c>
      <c r="E933" s="30" t="s">
        <v>970</v>
      </c>
      <c r="F933" s="30">
        <v>35</v>
      </c>
      <c r="G933" s="30" t="s">
        <v>971</v>
      </c>
      <c r="H933" s="30">
        <v>7558</v>
      </c>
      <c r="I933" s="30" t="s">
        <v>972</v>
      </c>
      <c r="J933" s="31" t="s">
        <v>230</v>
      </c>
      <c r="K933" s="29" t="s">
        <v>7208</v>
      </c>
      <c r="L933" s="58">
        <f>Tabela33[[#This Row],[price]]*Tabela33[[#This Row],[sold]]</f>
        <v>154485.52000000002</v>
      </c>
      <c r="M933" s="59">
        <f>VLOOKUP(Tabela33[[#This Row],[brand]],Tabela5[#All],7,FALSE)</f>
        <v>159</v>
      </c>
      <c r="N933" s="59">
        <f>_xlfn.RANK.EQ(Tabela33[[#This Row],[sold]],$H$2:$H$1979)</f>
        <v>27</v>
      </c>
      <c r="O933" s="59">
        <f>_xlfn.RANK.EQ(L933,Tabela33[income])</f>
        <v>52</v>
      </c>
      <c r="AL933" s="18" t="s">
        <v>2560</v>
      </c>
      <c r="AM933">
        <v>168</v>
      </c>
      <c r="AN933">
        <v>68</v>
      </c>
    </row>
    <row r="934" spans="1:40" x14ac:dyDescent="0.25">
      <c r="A934" s="30" t="s">
        <v>968</v>
      </c>
      <c r="B934" s="30" t="s">
        <v>2183</v>
      </c>
      <c r="C934" s="30" t="s">
        <v>55</v>
      </c>
      <c r="D934" s="30">
        <v>20.67</v>
      </c>
      <c r="E934" s="30" t="s">
        <v>2184</v>
      </c>
      <c r="F934" s="30"/>
      <c r="G934" s="30" t="s">
        <v>2185</v>
      </c>
      <c r="H934" s="30">
        <v>5628</v>
      </c>
      <c r="I934" s="30" t="s">
        <v>2186</v>
      </c>
      <c r="J934" s="31" t="s">
        <v>177</v>
      </c>
      <c r="K934" s="29" t="s">
        <v>7208</v>
      </c>
      <c r="L934" s="58">
        <f>Tabela33[[#This Row],[price]]*Tabela33[[#This Row],[sold]]</f>
        <v>116330.76000000001</v>
      </c>
      <c r="M934" s="59">
        <f>VLOOKUP(Tabela33[[#This Row],[brand]],Tabela5[#All],7,FALSE)</f>
        <v>159</v>
      </c>
      <c r="N934" s="59">
        <f>_xlfn.RANK.EQ(Tabela33[[#This Row],[sold]],$H$2:$H$1979)</f>
        <v>39</v>
      </c>
      <c r="O934" s="59">
        <f>_xlfn.RANK.EQ(L934,Tabela33[income])</f>
        <v>83</v>
      </c>
      <c r="AL934" s="18" t="s">
        <v>6392</v>
      </c>
      <c r="AM934">
        <v>169</v>
      </c>
      <c r="AN934">
        <v>177</v>
      </c>
    </row>
    <row r="935" spans="1:40" x14ac:dyDescent="0.25">
      <c r="A935" s="27" t="s">
        <v>968</v>
      </c>
      <c r="B935" s="27" t="s">
        <v>2602</v>
      </c>
      <c r="C935" s="27" t="s">
        <v>55</v>
      </c>
      <c r="D935" s="27">
        <v>22.95</v>
      </c>
      <c r="E935" s="27" t="s">
        <v>2603</v>
      </c>
      <c r="F935" s="27">
        <v>20</v>
      </c>
      <c r="G935" s="27" t="s">
        <v>2604</v>
      </c>
      <c r="H935" s="27">
        <v>294</v>
      </c>
      <c r="I935" s="27" t="s">
        <v>2605</v>
      </c>
      <c r="J935" s="28" t="s">
        <v>230</v>
      </c>
      <c r="K935" s="29" t="s">
        <v>7208</v>
      </c>
      <c r="L935" s="58">
        <f>Tabela33[[#This Row],[price]]*Tabela33[[#This Row],[sold]]</f>
        <v>6747.3</v>
      </c>
      <c r="M935" s="59">
        <f>VLOOKUP(Tabela33[[#This Row],[brand]],Tabela5[#All],7,FALSE)</f>
        <v>159</v>
      </c>
      <c r="N935" s="59">
        <f>_xlfn.RANK.EQ(Tabela33[[#This Row],[sold]],$H$2:$H$1979)</f>
        <v>473</v>
      </c>
      <c r="O935" s="59">
        <f>_xlfn.RANK.EQ(L935,Tabela33[income])</f>
        <v>605</v>
      </c>
      <c r="AL935" s="18" t="s">
        <v>7154</v>
      </c>
      <c r="AM935">
        <v>170</v>
      </c>
      <c r="AN935">
        <v>227</v>
      </c>
    </row>
    <row r="936" spans="1:40" x14ac:dyDescent="0.25">
      <c r="A936" s="32" t="s">
        <v>4033</v>
      </c>
      <c r="B936" s="32" t="s">
        <v>5688</v>
      </c>
      <c r="C936" s="32" t="s">
        <v>5689</v>
      </c>
      <c r="D936" s="32">
        <v>15.95</v>
      </c>
      <c r="E936" s="32" t="s">
        <v>5690</v>
      </c>
      <c r="F936" s="32">
        <v>10</v>
      </c>
      <c r="G936" s="32" t="s">
        <v>5691</v>
      </c>
      <c r="H936" s="32">
        <v>257</v>
      </c>
      <c r="I936" s="32" t="s">
        <v>5692</v>
      </c>
      <c r="J936" s="33" t="s">
        <v>1413</v>
      </c>
      <c r="K936" s="34" t="s">
        <v>7209</v>
      </c>
      <c r="L936" s="61">
        <f>Tabela33[[#This Row],[price]]*Tabela33[[#This Row],[sold]]</f>
        <v>4099.1499999999996</v>
      </c>
      <c r="M936" s="62">
        <f>VLOOKUP(Tabela33[[#This Row],[brand]],Tabela5[#All],7,FALSE)</f>
        <v>160</v>
      </c>
      <c r="N936" s="62">
        <f>_xlfn.RANK.EQ(Tabela33[[#This Row],[sold]],$H$2:$H$1979)</f>
        <v>521</v>
      </c>
      <c r="O936" s="62">
        <f>_xlfn.RANK.EQ(L936,Tabela33[income])</f>
        <v>732</v>
      </c>
      <c r="AL936" s="18" t="s">
        <v>5558</v>
      </c>
      <c r="AM936">
        <v>170</v>
      </c>
      <c r="AN936">
        <v>12</v>
      </c>
    </row>
    <row r="937" spans="1:40" x14ac:dyDescent="0.25">
      <c r="A937" s="32" t="s">
        <v>4033</v>
      </c>
      <c r="B937" s="32" t="s">
        <v>4034</v>
      </c>
      <c r="C937" s="32" t="s">
        <v>55</v>
      </c>
      <c r="D937" s="32">
        <v>16.98</v>
      </c>
      <c r="E937" s="32" t="s">
        <v>3183</v>
      </c>
      <c r="F937" s="32">
        <v>620</v>
      </c>
      <c r="G937" s="32" t="s">
        <v>4035</v>
      </c>
      <c r="H937" s="32">
        <v>2345</v>
      </c>
      <c r="I937" s="32" t="s">
        <v>4036</v>
      </c>
      <c r="J937" s="33" t="s">
        <v>230</v>
      </c>
      <c r="K937" s="34" t="s">
        <v>7209</v>
      </c>
      <c r="L937" s="61">
        <f>Tabela33[[#This Row],[price]]*Tabela33[[#This Row],[sold]]</f>
        <v>39818.1</v>
      </c>
      <c r="M937" s="62">
        <f>VLOOKUP(Tabela33[[#This Row],[brand]],Tabela5[#All],7,FALSE)</f>
        <v>160</v>
      </c>
      <c r="N937" s="62">
        <f>_xlfn.RANK.EQ(Tabela33[[#This Row],[sold]],$H$2:$H$1979)</f>
        <v>126</v>
      </c>
      <c r="O937" s="62">
        <f>_xlfn.RANK.EQ(L937,Tabela33[income])</f>
        <v>209</v>
      </c>
      <c r="AL937" s="18" t="s">
        <v>1995</v>
      </c>
      <c r="AM937">
        <v>170</v>
      </c>
      <c r="AN937">
        <v>1966</v>
      </c>
    </row>
    <row r="938" spans="1:40" x14ac:dyDescent="0.25">
      <c r="A938" s="35" t="s">
        <v>4033</v>
      </c>
      <c r="B938" s="35" t="s">
        <v>6171</v>
      </c>
      <c r="C938" s="35" t="s">
        <v>55</v>
      </c>
      <c r="D938" s="35">
        <v>18.91</v>
      </c>
      <c r="E938" s="35" t="s">
        <v>6172</v>
      </c>
      <c r="F938" s="35">
        <v>10</v>
      </c>
      <c r="G938" s="35" t="s">
        <v>6173</v>
      </c>
      <c r="H938" s="35">
        <v>5500</v>
      </c>
      <c r="I938" s="35" t="s">
        <v>6174</v>
      </c>
      <c r="J938" s="36" t="s">
        <v>177</v>
      </c>
      <c r="K938" s="34" t="s">
        <v>7209</v>
      </c>
      <c r="L938" s="61">
        <f>Tabela33[[#This Row],[price]]*Tabela33[[#This Row],[sold]]</f>
        <v>104005</v>
      </c>
      <c r="M938" s="62">
        <f>VLOOKUP(Tabela33[[#This Row],[brand]],Tabela5[#All],7,FALSE)</f>
        <v>160</v>
      </c>
      <c r="N938" s="62">
        <f>_xlfn.RANK.EQ(Tabela33[[#This Row],[sold]],$H$2:$H$1979)</f>
        <v>43</v>
      </c>
      <c r="O938" s="62">
        <f>_xlfn.RANK.EQ(L938,Tabela33[income])</f>
        <v>94</v>
      </c>
      <c r="AL938" s="18" t="s">
        <v>6150</v>
      </c>
      <c r="AM938">
        <v>170</v>
      </c>
      <c r="AN938">
        <v>5</v>
      </c>
    </row>
    <row r="939" spans="1:40" x14ac:dyDescent="0.25">
      <c r="A939" s="32" t="s">
        <v>4033</v>
      </c>
      <c r="B939" s="32" t="s">
        <v>6550</v>
      </c>
      <c r="C939" s="32" t="s">
        <v>55</v>
      </c>
      <c r="D939" s="32">
        <v>19.989999999999998</v>
      </c>
      <c r="E939" s="32" t="s">
        <v>3890</v>
      </c>
      <c r="F939" s="32">
        <v>3</v>
      </c>
      <c r="G939" s="32" t="s">
        <v>6551</v>
      </c>
      <c r="H939" s="32">
        <v>58</v>
      </c>
      <c r="I939" s="32" t="s">
        <v>6552</v>
      </c>
      <c r="J939" s="33" t="s">
        <v>6553</v>
      </c>
      <c r="K939" s="34" t="s">
        <v>7209</v>
      </c>
      <c r="L939" s="61">
        <f>Tabela33[[#This Row],[price]]*Tabela33[[#This Row],[sold]]</f>
        <v>1159.4199999999998</v>
      </c>
      <c r="M939" s="62">
        <f>VLOOKUP(Tabela33[[#This Row],[brand]],Tabela5[#All],7,FALSE)</f>
        <v>160</v>
      </c>
      <c r="N939" s="62">
        <f>_xlfn.RANK.EQ(Tabela33[[#This Row],[sold]],$H$2:$H$1979)</f>
        <v>943</v>
      </c>
      <c r="O939" s="62">
        <f>_xlfn.RANK.EQ(L939,Tabela33[income])</f>
        <v>1201</v>
      </c>
      <c r="AL939" s="18" t="s">
        <v>6078</v>
      </c>
      <c r="AM939">
        <v>170</v>
      </c>
      <c r="AN939">
        <v>3</v>
      </c>
    </row>
    <row r="940" spans="1:40" x14ac:dyDescent="0.25">
      <c r="A940" s="35" t="s">
        <v>4033</v>
      </c>
      <c r="B940" s="35" t="s">
        <v>4197</v>
      </c>
      <c r="C940" s="35" t="s">
        <v>55</v>
      </c>
      <c r="D940" s="35">
        <v>27.59</v>
      </c>
      <c r="E940" s="35" t="s">
        <v>4198</v>
      </c>
      <c r="F940" s="35">
        <v>323</v>
      </c>
      <c r="G940" s="35" t="s">
        <v>4199</v>
      </c>
      <c r="H940" s="35">
        <v>4972</v>
      </c>
      <c r="I940" s="35" t="s">
        <v>4200</v>
      </c>
      <c r="J940" s="36" t="s">
        <v>230</v>
      </c>
      <c r="K940" s="34" t="s">
        <v>7209</v>
      </c>
      <c r="L940" s="61">
        <f>Tabela33[[#This Row],[price]]*Tabela33[[#This Row],[sold]]</f>
        <v>137177.48000000001</v>
      </c>
      <c r="M940" s="62">
        <f>VLOOKUP(Tabela33[[#This Row],[brand]],Tabela5[#All],7,FALSE)</f>
        <v>160</v>
      </c>
      <c r="N940" s="62">
        <f>_xlfn.RANK.EQ(Tabela33[[#This Row],[sold]],$H$2:$H$1979)</f>
        <v>58</v>
      </c>
      <c r="O940" s="62">
        <f>_xlfn.RANK.EQ(L940,Tabela33[income])</f>
        <v>62</v>
      </c>
      <c r="AL940" s="18" t="s">
        <v>1186</v>
      </c>
      <c r="AM940">
        <v>170</v>
      </c>
      <c r="AN940">
        <v>129</v>
      </c>
    </row>
    <row r="941" spans="1:40" x14ac:dyDescent="0.25">
      <c r="A941" s="27" t="s">
        <v>3499</v>
      </c>
      <c r="B941" s="27" t="s">
        <v>3768</v>
      </c>
      <c r="C941" s="27" t="s">
        <v>12</v>
      </c>
      <c r="D941" s="27">
        <v>28.99</v>
      </c>
      <c r="E941" s="27" t="s">
        <v>1354</v>
      </c>
      <c r="F941" s="27">
        <v>6</v>
      </c>
      <c r="G941" s="27" t="s">
        <v>3769</v>
      </c>
      <c r="H941" s="27">
        <v>42</v>
      </c>
      <c r="I941" s="27" t="s">
        <v>3770</v>
      </c>
      <c r="J941" s="28" t="s">
        <v>70</v>
      </c>
      <c r="K941" s="29" t="s">
        <v>7208</v>
      </c>
      <c r="L941" s="58">
        <f>Tabela33[[#This Row],[price]]*Tabela33[[#This Row],[sold]]</f>
        <v>1217.58</v>
      </c>
      <c r="M941" s="59">
        <f>VLOOKUP(Tabela33[[#This Row],[brand]],Tabela5[#All],7,FALSE)</f>
        <v>161</v>
      </c>
      <c r="N941" s="59">
        <f>_xlfn.RANK.EQ(Tabela33[[#This Row],[sold]],$H$2:$H$1979)</f>
        <v>1046</v>
      </c>
      <c r="O941" s="59">
        <f>_xlfn.RANK.EQ(L941,Tabela33[income])</f>
        <v>1165</v>
      </c>
      <c r="AL941" s="18" t="s">
        <v>6636</v>
      </c>
      <c r="AM941">
        <v>171</v>
      </c>
      <c r="AN941">
        <v>33</v>
      </c>
    </row>
    <row r="942" spans="1:40" x14ac:dyDescent="0.25">
      <c r="A942" s="30" t="s">
        <v>3499</v>
      </c>
      <c r="B942" s="30" t="s">
        <v>3500</v>
      </c>
      <c r="C942" s="30" t="s">
        <v>12</v>
      </c>
      <c r="D942" s="30">
        <v>150</v>
      </c>
      <c r="E942" s="30" t="s">
        <v>2325</v>
      </c>
      <c r="F942" s="30"/>
      <c r="G942" s="30" t="s">
        <v>3501</v>
      </c>
      <c r="H942" s="30">
        <v>62</v>
      </c>
      <c r="I942" s="30" t="s">
        <v>3502</v>
      </c>
      <c r="J942" s="31" t="s">
        <v>64</v>
      </c>
      <c r="K942" s="29" t="s">
        <v>7208</v>
      </c>
      <c r="L942" s="58">
        <f>Tabela33[[#This Row],[price]]*Tabela33[[#This Row],[sold]]</f>
        <v>9300</v>
      </c>
      <c r="M942" s="59">
        <f>VLOOKUP(Tabela33[[#This Row],[brand]],Tabela5[#All],7,FALSE)</f>
        <v>161</v>
      </c>
      <c r="N942" s="59">
        <f>_xlfn.RANK.EQ(Tabela33[[#This Row],[sold]],$H$2:$H$1979)</f>
        <v>923</v>
      </c>
      <c r="O942" s="59">
        <f>_xlfn.RANK.EQ(L942,Tabela33[income])</f>
        <v>509</v>
      </c>
      <c r="AL942" s="18" t="s">
        <v>1395</v>
      </c>
      <c r="AM942">
        <v>172</v>
      </c>
      <c r="AN942">
        <v>17</v>
      </c>
    </row>
    <row r="943" spans="1:40" x14ac:dyDescent="0.25">
      <c r="A943" s="32" t="s">
        <v>4625</v>
      </c>
      <c r="B943" s="32" t="s">
        <v>4626</v>
      </c>
      <c r="C943" s="32" t="s">
        <v>657</v>
      </c>
      <c r="D943" s="32">
        <v>30.07</v>
      </c>
      <c r="E943" s="32" t="s">
        <v>4627</v>
      </c>
      <c r="F943" s="32">
        <v>3</v>
      </c>
      <c r="G943" s="32" t="s">
        <v>3751</v>
      </c>
      <c r="H943" s="32">
        <v>25</v>
      </c>
      <c r="I943" s="32" t="s">
        <v>4628</v>
      </c>
      <c r="J943" s="33" t="s">
        <v>661</v>
      </c>
      <c r="K943" s="34" t="s">
        <v>7209</v>
      </c>
      <c r="L943" s="61">
        <f>Tabela33[[#This Row],[price]]*Tabela33[[#This Row],[sold]]</f>
        <v>751.75</v>
      </c>
      <c r="M943" s="62">
        <f>VLOOKUP(Tabela33[[#This Row],[brand]],Tabela5[#All],7,FALSE)</f>
        <v>162</v>
      </c>
      <c r="N943" s="62">
        <f>_xlfn.RANK.EQ(Tabela33[[#This Row],[sold]],$H$2:$H$1979)</f>
        <v>1248</v>
      </c>
      <c r="O943" s="62">
        <f>_xlfn.RANK.EQ(L943,Tabela33[income])</f>
        <v>1340</v>
      </c>
      <c r="AL943" s="18" t="s">
        <v>695</v>
      </c>
      <c r="AM943">
        <v>173</v>
      </c>
      <c r="AN943">
        <v>11</v>
      </c>
    </row>
    <row r="944" spans="1:40" x14ac:dyDescent="0.25">
      <c r="A944" s="27" t="s">
        <v>1999</v>
      </c>
      <c r="B944" s="27" t="s">
        <v>2000</v>
      </c>
      <c r="C944" s="27" t="s">
        <v>385</v>
      </c>
      <c r="D944" s="27">
        <v>14.7</v>
      </c>
      <c r="E944" s="27" t="s">
        <v>2001</v>
      </c>
      <c r="F944" s="27">
        <v>2</v>
      </c>
      <c r="G944" s="27" t="s">
        <v>2002</v>
      </c>
      <c r="H944" s="27">
        <v>169</v>
      </c>
      <c r="I944" s="27" t="s">
        <v>2003</v>
      </c>
      <c r="J944" s="28" t="s">
        <v>177</v>
      </c>
      <c r="K944" s="29" t="s">
        <v>7208</v>
      </c>
      <c r="L944" s="58">
        <f>Tabela33[[#This Row],[price]]*Tabela33[[#This Row],[sold]]</f>
        <v>2484.2999999999997</v>
      </c>
      <c r="M944" s="59">
        <f>VLOOKUP(Tabela33[[#This Row],[brand]],Tabela5[#All],7,FALSE)</f>
        <v>163</v>
      </c>
      <c r="N944" s="59">
        <f>_xlfn.RANK.EQ(Tabela33[[#This Row],[sold]],$H$2:$H$1979)</f>
        <v>626</v>
      </c>
      <c r="O944" s="59">
        <f>_xlfn.RANK.EQ(L944,Tabela33[income])</f>
        <v>888</v>
      </c>
      <c r="AL944" s="18" t="s">
        <v>1335</v>
      </c>
      <c r="AM944">
        <v>174</v>
      </c>
      <c r="AN944">
        <v>4977</v>
      </c>
    </row>
    <row r="945" spans="1:40" x14ac:dyDescent="0.25">
      <c r="A945" s="35" t="s">
        <v>1999</v>
      </c>
      <c r="B945" s="35" t="s">
        <v>5782</v>
      </c>
      <c r="C945" s="35" t="s">
        <v>385</v>
      </c>
      <c r="D945" s="35">
        <v>15.51</v>
      </c>
      <c r="E945" s="35" t="s">
        <v>5783</v>
      </c>
      <c r="F945" s="35">
        <v>113</v>
      </c>
      <c r="G945" s="35" t="s">
        <v>5784</v>
      </c>
      <c r="H945" s="35">
        <v>4443</v>
      </c>
      <c r="I945" s="35" t="s">
        <v>5785</v>
      </c>
      <c r="J945" s="36" t="s">
        <v>230</v>
      </c>
      <c r="K945" s="34" t="s">
        <v>7209</v>
      </c>
      <c r="L945" s="61">
        <f>Tabela33[[#This Row],[price]]*Tabela33[[#This Row],[sold]]</f>
        <v>68910.929999999993</v>
      </c>
      <c r="M945" s="62">
        <f>VLOOKUP(Tabela33[[#This Row],[brand]],Tabela5[#All],7,FALSE)</f>
        <v>163</v>
      </c>
      <c r="N945" s="62">
        <f>_xlfn.RANK.EQ(Tabela33[[#This Row],[sold]],$H$2:$H$1979)</f>
        <v>70</v>
      </c>
      <c r="O945" s="62">
        <f>_xlfn.RANK.EQ(L945,Tabela33[income])</f>
        <v>138</v>
      </c>
      <c r="AL945" s="18" t="s">
        <v>7078</v>
      </c>
      <c r="AM945">
        <v>174</v>
      </c>
      <c r="AN945">
        <v>52</v>
      </c>
    </row>
    <row r="946" spans="1:40" x14ac:dyDescent="0.25">
      <c r="A946" s="32" t="s">
        <v>6930</v>
      </c>
      <c r="B946" s="32" t="s">
        <v>6931</v>
      </c>
      <c r="C946" s="32" t="s">
        <v>55</v>
      </c>
      <c r="D946" s="32">
        <v>15.39</v>
      </c>
      <c r="E946" s="32" t="s">
        <v>6932</v>
      </c>
      <c r="F946" s="32">
        <v>5</v>
      </c>
      <c r="G946" s="32" t="s">
        <v>2573</v>
      </c>
      <c r="H946" s="32">
        <v>1</v>
      </c>
      <c r="I946" s="32" t="s">
        <v>6933</v>
      </c>
      <c r="J946" s="33" t="s">
        <v>285</v>
      </c>
      <c r="K946" s="34" t="s">
        <v>7209</v>
      </c>
      <c r="L946" s="61">
        <f>Tabela33[[#This Row],[price]]*Tabela33[[#This Row],[sold]]</f>
        <v>15.39</v>
      </c>
      <c r="M946" s="62">
        <f>VLOOKUP(Tabela33[[#This Row],[brand]],Tabela5[#All],7,FALSE)</f>
        <v>164</v>
      </c>
      <c r="N946" s="62">
        <f>_xlfn.RANK.EQ(Tabela33[[#This Row],[sold]],$H$2:$H$1979)</f>
        <v>1926</v>
      </c>
      <c r="O946" s="62">
        <f>_xlfn.RANK.EQ(L946,Tabela33[income])</f>
        <v>1976</v>
      </c>
      <c r="AL946" s="18" t="s">
        <v>3640</v>
      </c>
      <c r="AM946">
        <v>174</v>
      </c>
      <c r="AN946">
        <v>541</v>
      </c>
    </row>
    <row r="947" spans="1:40" x14ac:dyDescent="0.25">
      <c r="A947" s="35" t="s">
        <v>6186</v>
      </c>
      <c r="B947" s="35" t="s">
        <v>6187</v>
      </c>
      <c r="C947" s="35" t="s">
        <v>6188</v>
      </c>
      <c r="D947" s="35">
        <v>9.99</v>
      </c>
      <c r="E947" s="35" t="s">
        <v>2296</v>
      </c>
      <c r="F947" s="35">
        <v>10</v>
      </c>
      <c r="G947" s="35" t="s">
        <v>100</v>
      </c>
      <c r="H947" s="35">
        <v>94</v>
      </c>
      <c r="I947" s="35" t="s">
        <v>6189</v>
      </c>
      <c r="J947" s="36" t="s">
        <v>2433</v>
      </c>
      <c r="K947" s="34" t="s">
        <v>7209</v>
      </c>
      <c r="L947" s="61">
        <f>Tabela33[[#This Row],[price]]*Tabela33[[#This Row],[sold]]</f>
        <v>939.06000000000006</v>
      </c>
      <c r="M947" s="62">
        <f>VLOOKUP(Tabela33[[#This Row],[brand]],Tabela5[#All],7,FALSE)</f>
        <v>165</v>
      </c>
      <c r="N947" s="62">
        <f>_xlfn.RANK.EQ(Tabela33[[#This Row],[sold]],$H$2:$H$1979)</f>
        <v>801</v>
      </c>
      <c r="O947" s="62">
        <f>_xlfn.RANK.EQ(L947,Tabela33[income])</f>
        <v>1280</v>
      </c>
      <c r="AL947" s="18" t="s">
        <v>6289</v>
      </c>
      <c r="AM947">
        <v>174</v>
      </c>
      <c r="AN947">
        <v>87</v>
      </c>
    </row>
    <row r="948" spans="1:40" x14ac:dyDescent="0.25">
      <c r="A948" s="32" t="s">
        <v>5612</v>
      </c>
      <c r="B948" s="32" t="s">
        <v>5613</v>
      </c>
      <c r="C948" s="32" t="s">
        <v>510</v>
      </c>
      <c r="D948" s="32">
        <v>139.99</v>
      </c>
      <c r="E948" s="32" t="s">
        <v>5506</v>
      </c>
      <c r="F948" s="32">
        <v>4</v>
      </c>
      <c r="G948" s="32" t="s">
        <v>705</v>
      </c>
      <c r="H948" s="32">
        <v>46</v>
      </c>
      <c r="I948" s="32" t="s">
        <v>5614</v>
      </c>
      <c r="J948" s="33" t="s">
        <v>2825</v>
      </c>
      <c r="K948" s="34" t="s">
        <v>7209</v>
      </c>
      <c r="L948" s="61">
        <f>Tabela33[[#This Row],[price]]*Tabela33[[#This Row],[sold]]</f>
        <v>6439.5400000000009</v>
      </c>
      <c r="M948" s="62">
        <f>VLOOKUP(Tabela33[[#This Row],[brand]],Tabela5[#All],7,FALSE)</f>
        <v>166</v>
      </c>
      <c r="N948" s="62">
        <f>_xlfn.RANK.EQ(Tabela33[[#This Row],[sold]],$H$2:$H$1979)</f>
        <v>1014</v>
      </c>
      <c r="O948" s="62">
        <f>_xlfn.RANK.EQ(L948,Tabela33[income])</f>
        <v>616</v>
      </c>
      <c r="AL948" s="18" t="s">
        <v>5582</v>
      </c>
      <c r="AM948">
        <v>174</v>
      </c>
      <c r="AN948">
        <v>7</v>
      </c>
    </row>
    <row r="949" spans="1:40" x14ac:dyDescent="0.25">
      <c r="A949" s="35" t="s">
        <v>4684</v>
      </c>
      <c r="B949" s="35" t="s">
        <v>6277</v>
      </c>
      <c r="C949" s="35" t="s">
        <v>55</v>
      </c>
      <c r="D949" s="35">
        <v>14.98</v>
      </c>
      <c r="E949" s="35" t="s">
        <v>6248</v>
      </c>
      <c r="F949" s="35">
        <v>10</v>
      </c>
      <c r="G949" s="35" t="s">
        <v>6278</v>
      </c>
      <c r="H949" s="35">
        <v>418</v>
      </c>
      <c r="I949" s="35" t="s">
        <v>6279</v>
      </c>
      <c r="J949" s="36" t="s">
        <v>177</v>
      </c>
      <c r="K949" s="34" t="s">
        <v>7209</v>
      </c>
      <c r="L949" s="61">
        <f>Tabela33[[#This Row],[price]]*Tabela33[[#This Row],[sold]]</f>
        <v>6261.64</v>
      </c>
      <c r="M949" s="62">
        <f>VLOOKUP(Tabela33[[#This Row],[brand]],Tabela5[#All],7,FALSE)</f>
        <v>167</v>
      </c>
      <c r="N949" s="62">
        <f>_xlfn.RANK.EQ(Tabela33[[#This Row],[sold]],$H$2:$H$1979)</f>
        <v>397</v>
      </c>
      <c r="O949" s="62">
        <f>_xlfn.RANK.EQ(L949,Tabela33[income])</f>
        <v>623</v>
      </c>
      <c r="AL949" s="18" t="s">
        <v>2587</v>
      </c>
      <c r="AM949">
        <v>174</v>
      </c>
      <c r="AN949">
        <v>3555</v>
      </c>
    </row>
    <row r="950" spans="1:40" x14ac:dyDescent="0.25">
      <c r="A950" s="32" t="s">
        <v>4684</v>
      </c>
      <c r="B950" s="32" t="s">
        <v>4685</v>
      </c>
      <c r="C950" s="32" t="s">
        <v>657</v>
      </c>
      <c r="D950" s="32">
        <v>19.73</v>
      </c>
      <c r="E950" s="32" t="s">
        <v>4045</v>
      </c>
      <c r="F950" s="32">
        <v>3</v>
      </c>
      <c r="G950" s="32" t="s">
        <v>2991</v>
      </c>
      <c r="H950" s="32">
        <v>20</v>
      </c>
      <c r="I950" s="32" t="s">
        <v>4686</v>
      </c>
      <c r="J950" s="33" t="s">
        <v>661</v>
      </c>
      <c r="K950" s="34" t="s">
        <v>7209</v>
      </c>
      <c r="L950" s="61">
        <f>Tabela33[[#This Row],[price]]*Tabela33[[#This Row],[sold]]</f>
        <v>394.6</v>
      </c>
      <c r="M950" s="62">
        <f>VLOOKUP(Tabela33[[#This Row],[brand]],Tabela5[#All],7,FALSE)</f>
        <v>167</v>
      </c>
      <c r="N950" s="62">
        <f>_xlfn.RANK.EQ(Tabela33[[#This Row],[sold]],$H$2:$H$1979)</f>
        <v>1337</v>
      </c>
      <c r="O950" s="62">
        <f>_xlfn.RANK.EQ(L950,Tabela33[income])</f>
        <v>1587</v>
      </c>
      <c r="AL950" s="18" t="s">
        <v>6364</v>
      </c>
      <c r="AM950">
        <v>174</v>
      </c>
      <c r="AN950">
        <v>2098</v>
      </c>
    </row>
    <row r="951" spans="1:40" x14ac:dyDescent="0.25">
      <c r="A951" s="35" t="s">
        <v>4684</v>
      </c>
      <c r="B951" s="35" t="s">
        <v>6918</v>
      </c>
      <c r="C951" s="35" t="s">
        <v>657</v>
      </c>
      <c r="D951" s="35">
        <v>28.19</v>
      </c>
      <c r="E951" s="35" t="s">
        <v>5722</v>
      </c>
      <c r="F951" s="35">
        <v>3</v>
      </c>
      <c r="G951" s="35" t="s">
        <v>910</v>
      </c>
      <c r="H951" s="35">
        <v>6</v>
      </c>
      <c r="I951" s="35" t="s">
        <v>6919</v>
      </c>
      <c r="J951" s="36" t="s">
        <v>661</v>
      </c>
      <c r="K951" s="34" t="s">
        <v>7209</v>
      </c>
      <c r="L951" s="61">
        <f>Tabela33[[#This Row],[price]]*Tabela33[[#This Row],[sold]]</f>
        <v>169.14000000000001</v>
      </c>
      <c r="M951" s="62">
        <f>VLOOKUP(Tabela33[[#This Row],[brand]],Tabela5[#All],7,FALSE)</f>
        <v>167</v>
      </c>
      <c r="N951" s="62">
        <f>_xlfn.RANK.EQ(Tabela33[[#This Row],[sold]],$H$2:$H$1979)</f>
        <v>1713</v>
      </c>
      <c r="O951" s="62">
        <f>_xlfn.RANK.EQ(L951,Tabela33[income])</f>
        <v>1789</v>
      </c>
      <c r="AL951" s="18" t="s">
        <v>4579</v>
      </c>
      <c r="AM951">
        <v>174</v>
      </c>
      <c r="AN951">
        <v>75</v>
      </c>
    </row>
    <row r="952" spans="1:40" x14ac:dyDescent="0.25">
      <c r="A952" s="32" t="s">
        <v>1824</v>
      </c>
      <c r="B952" s="32" t="s">
        <v>4955</v>
      </c>
      <c r="C952" s="32" t="s">
        <v>12</v>
      </c>
      <c r="D952" s="32">
        <v>8.49</v>
      </c>
      <c r="E952" s="32" t="s">
        <v>4956</v>
      </c>
      <c r="F952" s="32">
        <v>5</v>
      </c>
      <c r="G952" s="32" t="s">
        <v>4957</v>
      </c>
      <c r="H952" s="32">
        <v>131</v>
      </c>
      <c r="I952" s="32" t="s">
        <v>4958</v>
      </c>
      <c r="J952" s="33" t="s">
        <v>1549</v>
      </c>
      <c r="K952" s="34" t="s">
        <v>7209</v>
      </c>
      <c r="L952" s="61">
        <f>Tabela33[[#This Row],[price]]*Tabela33[[#This Row],[sold]]</f>
        <v>1112.19</v>
      </c>
      <c r="M952" s="62">
        <f>VLOOKUP(Tabela33[[#This Row],[brand]],Tabela5[#All],7,FALSE)</f>
        <v>168</v>
      </c>
      <c r="N952" s="62">
        <f>_xlfn.RANK.EQ(Tabela33[[#This Row],[sold]],$H$2:$H$1979)</f>
        <v>692</v>
      </c>
      <c r="O952" s="62">
        <f>_xlfn.RANK.EQ(L952,Tabela33[income])</f>
        <v>1215</v>
      </c>
      <c r="AL952" s="18" t="s">
        <v>6642</v>
      </c>
      <c r="AM952">
        <v>174</v>
      </c>
      <c r="AN952">
        <v>7506</v>
      </c>
    </row>
    <row r="953" spans="1:40" x14ac:dyDescent="0.25">
      <c r="A953" s="30" t="s">
        <v>1824</v>
      </c>
      <c r="B953" s="30" t="s">
        <v>2560</v>
      </c>
      <c r="C953" s="30" t="s">
        <v>12</v>
      </c>
      <c r="D953" s="30">
        <v>13.88</v>
      </c>
      <c r="E953" s="30" t="s">
        <v>2561</v>
      </c>
      <c r="F953" s="30">
        <v>10</v>
      </c>
      <c r="G953" s="30" t="s">
        <v>217</v>
      </c>
      <c r="H953" s="30">
        <v>68</v>
      </c>
      <c r="I953" s="30" t="s">
        <v>2562</v>
      </c>
      <c r="J953" s="31" t="s">
        <v>70</v>
      </c>
      <c r="K953" s="29" t="s">
        <v>7208</v>
      </c>
      <c r="L953" s="58">
        <f>Tabela33[[#This Row],[price]]*Tabela33[[#This Row],[sold]]</f>
        <v>943.84</v>
      </c>
      <c r="M953" s="59">
        <f>VLOOKUP(Tabela33[[#This Row],[brand]],Tabela5[#All],7,FALSE)</f>
        <v>168</v>
      </c>
      <c r="N953" s="59">
        <f>_xlfn.RANK.EQ(Tabela33[[#This Row],[sold]],$H$2:$H$1979)</f>
        <v>892</v>
      </c>
      <c r="O953" s="59">
        <f>_xlfn.RANK.EQ(L953,Tabela33[income])</f>
        <v>1276</v>
      </c>
      <c r="AL953" s="18" t="s">
        <v>6807</v>
      </c>
      <c r="AM953">
        <v>174</v>
      </c>
      <c r="AN953">
        <v>604</v>
      </c>
    </row>
    <row r="954" spans="1:40" x14ac:dyDescent="0.25">
      <c r="A954" s="32" t="s">
        <v>1824</v>
      </c>
      <c r="B954" s="32" t="s">
        <v>4413</v>
      </c>
      <c r="C954" s="32" t="s">
        <v>12</v>
      </c>
      <c r="D954" s="32">
        <v>28.99</v>
      </c>
      <c r="E954" s="32" t="s">
        <v>1354</v>
      </c>
      <c r="F954" s="32"/>
      <c r="G954" s="32" t="s">
        <v>4414</v>
      </c>
      <c r="H954" s="32">
        <v>23</v>
      </c>
      <c r="I954" s="32" t="s">
        <v>4415</v>
      </c>
      <c r="J954" s="33" t="s">
        <v>3660</v>
      </c>
      <c r="K954" s="34" t="s">
        <v>7209</v>
      </c>
      <c r="L954" s="61">
        <f>Tabela33[[#This Row],[price]]*Tabela33[[#This Row],[sold]]</f>
        <v>666.77</v>
      </c>
      <c r="M954" s="62">
        <f>VLOOKUP(Tabela33[[#This Row],[brand]],Tabela5[#All],7,FALSE)</f>
        <v>168</v>
      </c>
      <c r="N954" s="62">
        <f>_xlfn.RANK.EQ(Tabela33[[#This Row],[sold]],$H$2:$H$1979)</f>
        <v>1285</v>
      </c>
      <c r="O954" s="62">
        <f>_xlfn.RANK.EQ(L954,Tabela33[income])</f>
        <v>1387</v>
      </c>
      <c r="AL954" s="18" t="s">
        <v>6618</v>
      </c>
      <c r="AM954">
        <v>175</v>
      </c>
      <c r="AN954">
        <v>73</v>
      </c>
    </row>
    <row r="955" spans="1:40" x14ac:dyDescent="0.25">
      <c r="A955" s="35" t="s">
        <v>1824</v>
      </c>
      <c r="B955" s="35" t="s">
        <v>5369</v>
      </c>
      <c r="C955" s="35" t="s">
        <v>1104</v>
      </c>
      <c r="D955" s="35">
        <v>39.99</v>
      </c>
      <c r="E955" s="35" t="s">
        <v>315</v>
      </c>
      <c r="F955" s="35">
        <v>10</v>
      </c>
      <c r="G955" s="35" t="s">
        <v>387</v>
      </c>
      <c r="H955" s="35">
        <v>40</v>
      </c>
      <c r="I955" s="35" t="s">
        <v>5370</v>
      </c>
      <c r="J955" s="36" t="s">
        <v>318</v>
      </c>
      <c r="K955" s="34" t="s">
        <v>7209</v>
      </c>
      <c r="L955" s="61">
        <f>Tabela33[[#This Row],[price]]*Tabela33[[#This Row],[sold]]</f>
        <v>1599.6000000000001</v>
      </c>
      <c r="M955" s="62">
        <f>VLOOKUP(Tabela33[[#This Row],[brand]],Tabela5[#All],7,FALSE)</f>
        <v>168</v>
      </c>
      <c r="N955" s="62">
        <f>_xlfn.RANK.EQ(Tabela33[[#This Row],[sold]],$H$2:$H$1979)</f>
        <v>1064</v>
      </c>
      <c r="O955" s="62">
        <f>_xlfn.RANK.EQ(L955,Tabela33[income])</f>
        <v>1052</v>
      </c>
      <c r="AL955" s="18" t="s">
        <v>6720</v>
      </c>
      <c r="AM955">
        <v>176</v>
      </c>
      <c r="AN955">
        <v>27</v>
      </c>
    </row>
    <row r="956" spans="1:40" x14ac:dyDescent="0.25">
      <c r="A956" s="30" t="s">
        <v>1824</v>
      </c>
      <c r="B956" s="30" t="s">
        <v>3080</v>
      </c>
      <c r="C956" s="30" t="s">
        <v>12</v>
      </c>
      <c r="D956" s="30">
        <v>47.66</v>
      </c>
      <c r="E956" s="30" t="s">
        <v>3081</v>
      </c>
      <c r="F956" s="30"/>
      <c r="G956" s="30" t="s">
        <v>2373</v>
      </c>
      <c r="H956" s="30">
        <v>119</v>
      </c>
      <c r="I956" s="30" t="s">
        <v>3082</v>
      </c>
      <c r="J956" s="31" t="s">
        <v>3083</v>
      </c>
      <c r="K956" s="29" t="s">
        <v>7208</v>
      </c>
      <c r="L956" s="58">
        <f>Tabela33[[#This Row],[price]]*Tabela33[[#This Row],[sold]]</f>
        <v>5671.54</v>
      </c>
      <c r="M956" s="59">
        <f>VLOOKUP(Tabela33[[#This Row],[brand]],Tabela5[#All],7,FALSE)</f>
        <v>168</v>
      </c>
      <c r="N956" s="59">
        <f>_xlfn.RANK.EQ(Tabela33[[#This Row],[sold]],$H$2:$H$1979)</f>
        <v>733</v>
      </c>
      <c r="O956" s="59">
        <f>_xlfn.RANK.EQ(L956,Tabela33[income])</f>
        <v>651</v>
      </c>
      <c r="AL956" s="18" t="s">
        <v>5706</v>
      </c>
      <c r="AM956">
        <v>176</v>
      </c>
      <c r="AN956">
        <v>5</v>
      </c>
    </row>
    <row r="957" spans="1:40" x14ac:dyDescent="0.25">
      <c r="A957" s="30" t="s">
        <v>1824</v>
      </c>
      <c r="B957" s="30" t="s">
        <v>2301</v>
      </c>
      <c r="C957" s="30" t="s">
        <v>55</v>
      </c>
      <c r="D957" s="30">
        <v>49.99</v>
      </c>
      <c r="E957" s="30" t="s">
        <v>148</v>
      </c>
      <c r="F957" s="30">
        <v>2</v>
      </c>
      <c r="G957" s="30" t="s">
        <v>2302</v>
      </c>
      <c r="H957" s="30">
        <v>25</v>
      </c>
      <c r="I957" s="30" t="s">
        <v>2303</v>
      </c>
      <c r="J957" s="31" t="s">
        <v>707</v>
      </c>
      <c r="K957" s="29" t="s">
        <v>7208</v>
      </c>
      <c r="L957" s="58">
        <f>Tabela33[[#This Row],[price]]*Tabela33[[#This Row],[sold]]</f>
        <v>1249.75</v>
      </c>
      <c r="M957" s="59">
        <f>VLOOKUP(Tabela33[[#This Row],[brand]],Tabela5[#All],7,FALSE)</f>
        <v>168</v>
      </c>
      <c r="N957" s="59">
        <f>_xlfn.RANK.EQ(Tabela33[[#This Row],[sold]],$H$2:$H$1979)</f>
        <v>1248</v>
      </c>
      <c r="O957" s="59">
        <f>_xlfn.RANK.EQ(L957,Tabela33[income])</f>
        <v>1156</v>
      </c>
      <c r="AL957" s="18" t="s">
        <v>6784</v>
      </c>
      <c r="AM957">
        <v>176</v>
      </c>
      <c r="AN957">
        <v>88</v>
      </c>
    </row>
    <row r="958" spans="1:40" x14ac:dyDescent="0.25">
      <c r="A958" s="27" t="s">
        <v>1824</v>
      </c>
      <c r="B958" s="27" t="s">
        <v>1922</v>
      </c>
      <c r="C958" s="27" t="s">
        <v>55</v>
      </c>
      <c r="D958" s="27">
        <v>49.99</v>
      </c>
      <c r="E958" s="27" t="s">
        <v>623</v>
      </c>
      <c r="F958" s="27">
        <v>10</v>
      </c>
      <c r="G958" s="27" t="s">
        <v>26</v>
      </c>
      <c r="H958" s="27">
        <v>35</v>
      </c>
      <c r="I958" s="27" t="s">
        <v>1923</v>
      </c>
      <c r="J958" s="28" t="s">
        <v>318</v>
      </c>
      <c r="K958" s="29" t="s">
        <v>7208</v>
      </c>
      <c r="L958" s="58">
        <f>Tabela33[[#This Row],[price]]*Tabela33[[#This Row],[sold]]</f>
        <v>1749.65</v>
      </c>
      <c r="M958" s="59">
        <f>VLOOKUP(Tabela33[[#This Row],[brand]],Tabela5[#All],7,FALSE)</f>
        <v>168</v>
      </c>
      <c r="N958" s="59">
        <f>_xlfn.RANK.EQ(Tabela33[[#This Row],[sold]],$H$2:$H$1979)</f>
        <v>1122</v>
      </c>
      <c r="O958" s="59">
        <f>_xlfn.RANK.EQ(L958,Tabela33[income])</f>
        <v>1014</v>
      </c>
      <c r="AL958" s="18" t="s">
        <v>4647</v>
      </c>
      <c r="AM958">
        <v>176</v>
      </c>
      <c r="AN958">
        <v>2206</v>
      </c>
    </row>
    <row r="959" spans="1:40" x14ac:dyDescent="0.25">
      <c r="A959" s="35" t="s">
        <v>1824</v>
      </c>
      <c r="B959" s="35" t="s">
        <v>5265</v>
      </c>
      <c r="C959" s="35" t="s">
        <v>1104</v>
      </c>
      <c r="D959" s="35">
        <v>52.99</v>
      </c>
      <c r="E959" s="35" t="s">
        <v>1761</v>
      </c>
      <c r="F959" s="35">
        <v>10</v>
      </c>
      <c r="G959" s="35" t="s">
        <v>5266</v>
      </c>
      <c r="H959" s="35">
        <v>117</v>
      </c>
      <c r="I959" s="35" t="s">
        <v>5267</v>
      </c>
      <c r="J959" s="36" t="s">
        <v>318</v>
      </c>
      <c r="K959" s="34" t="s">
        <v>7209</v>
      </c>
      <c r="L959" s="61">
        <f>Tabela33[[#This Row],[price]]*Tabela33[[#This Row],[sold]]</f>
        <v>6199.83</v>
      </c>
      <c r="M959" s="62">
        <f>VLOOKUP(Tabela33[[#This Row],[brand]],Tabela5[#All],7,FALSE)</f>
        <v>168</v>
      </c>
      <c r="N959" s="62">
        <f>_xlfn.RANK.EQ(Tabela33[[#This Row],[sold]],$H$2:$H$1979)</f>
        <v>740</v>
      </c>
      <c r="O959" s="62">
        <f>_xlfn.RANK.EQ(L959,Tabela33[income])</f>
        <v>626</v>
      </c>
      <c r="AL959" s="18" t="s">
        <v>3397</v>
      </c>
      <c r="AM959">
        <v>176</v>
      </c>
      <c r="AN959">
        <v>258</v>
      </c>
    </row>
    <row r="960" spans="1:40" x14ac:dyDescent="0.25">
      <c r="A960" s="27" t="s">
        <v>1824</v>
      </c>
      <c r="B960" s="27" t="s">
        <v>3084</v>
      </c>
      <c r="C960" s="27" t="s">
        <v>55</v>
      </c>
      <c r="D960" s="27">
        <v>58.08</v>
      </c>
      <c r="E960" s="27" t="s">
        <v>3085</v>
      </c>
      <c r="F960" s="27">
        <v>10</v>
      </c>
      <c r="G960" s="27" t="s">
        <v>1253</v>
      </c>
      <c r="H960" s="27">
        <v>278</v>
      </c>
      <c r="I960" s="27" t="s">
        <v>3086</v>
      </c>
      <c r="J960" s="28" t="s">
        <v>177</v>
      </c>
      <c r="K960" s="29" t="s">
        <v>7208</v>
      </c>
      <c r="L960" s="58">
        <f>Tabela33[[#This Row],[price]]*Tabela33[[#This Row],[sold]]</f>
        <v>16146.24</v>
      </c>
      <c r="M960" s="59">
        <f>VLOOKUP(Tabela33[[#This Row],[brand]],Tabela5[#All],7,FALSE)</f>
        <v>168</v>
      </c>
      <c r="N960" s="59">
        <f>_xlfn.RANK.EQ(Tabela33[[#This Row],[sold]],$H$2:$H$1979)</f>
        <v>496</v>
      </c>
      <c r="O960" s="59">
        <f>_xlfn.RANK.EQ(L960,Tabela33[income])</f>
        <v>362</v>
      </c>
      <c r="AL960" s="18" t="s">
        <v>4544</v>
      </c>
      <c r="AM960">
        <v>176</v>
      </c>
      <c r="AN960">
        <v>2465</v>
      </c>
    </row>
    <row r="961" spans="1:40" x14ac:dyDescent="0.25">
      <c r="A961" s="35" t="s">
        <v>1824</v>
      </c>
      <c r="B961" s="35" t="s">
        <v>4352</v>
      </c>
      <c r="C961" s="35" t="s">
        <v>55</v>
      </c>
      <c r="D961" s="35">
        <v>58.99</v>
      </c>
      <c r="E961" s="35" t="s">
        <v>49</v>
      </c>
      <c r="F961" s="35"/>
      <c r="G961" s="35" t="s">
        <v>3849</v>
      </c>
      <c r="H961" s="35">
        <v>3</v>
      </c>
      <c r="I961" s="35" t="s">
        <v>4353</v>
      </c>
      <c r="J961" s="36" t="s">
        <v>70</v>
      </c>
      <c r="K961" s="34" t="s">
        <v>7209</v>
      </c>
      <c r="L961" s="61">
        <f>Tabela33[[#This Row],[price]]*Tabela33[[#This Row],[sold]]</f>
        <v>176.97</v>
      </c>
      <c r="M961" s="62">
        <f>VLOOKUP(Tabela33[[#This Row],[brand]],Tabela5[#All],7,FALSE)</f>
        <v>168</v>
      </c>
      <c r="N961" s="62">
        <f>_xlfn.RANK.EQ(Tabela33[[#This Row],[sold]],$H$2:$H$1979)</f>
        <v>1845</v>
      </c>
      <c r="O961" s="62">
        <f>_xlfn.RANK.EQ(L961,Tabela33[income])</f>
        <v>1782</v>
      </c>
      <c r="AL961" s="18" t="s">
        <v>3690</v>
      </c>
      <c r="AM961">
        <v>176</v>
      </c>
      <c r="AN961">
        <v>2</v>
      </c>
    </row>
    <row r="962" spans="1:40" x14ac:dyDescent="0.25">
      <c r="A962" s="32" t="s">
        <v>1824</v>
      </c>
      <c r="B962" s="32" t="s">
        <v>6728</v>
      </c>
      <c r="C962" s="32" t="s">
        <v>385</v>
      </c>
      <c r="D962" s="32">
        <v>62.62</v>
      </c>
      <c r="E962" s="32" t="s">
        <v>6729</v>
      </c>
      <c r="F962" s="32">
        <v>3</v>
      </c>
      <c r="G962" s="32" t="s">
        <v>6730</v>
      </c>
      <c r="H962" s="32">
        <v>335</v>
      </c>
      <c r="I962" s="32" t="s">
        <v>6731</v>
      </c>
      <c r="J962" s="33" t="s">
        <v>177</v>
      </c>
      <c r="K962" s="34" t="s">
        <v>7209</v>
      </c>
      <c r="L962" s="61">
        <f>Tabela33[[#This Row],[price]]*Tabela33[[#This Row],[sold]]</f>
        <v>20977.7</v>
      </c>
      <c r="M962" s="62">
        <f>VLOOKUP(Tabela33[[#This Row],[brand]],Tabela5[#All],7,FALSE)</f>
        <v>168</v>
      </c>
      <c r="N962" s="62">
        <f>_xlfn.RANK.EQ(Tabela33[[#This Row],[sold]],$H$2:$H$1979)</f>
        <v>450</v>
      </c>
      <c r="O962" s="62">
        <f>_xlfn.RANK.EQ(L962,Tabela33[income])</f>
        <v>308</v>
      </c>
      <c r="AL962" s="18" t="s">
        <v>2155</v>
      </c>
      <c r="AM962">
        <v>177</v>
      </c>
      <c r="AN962">
        <v>549</v>
      </c>
    </row>
    <row r="963" spans="1:40" x14ac:dyDescent="0.25">
      <c r="A963" s="35" t="s">
        <v>1824</v>
      </c>
      <c r="B963" s="35" t="s">
        <v>4352</v>
      </c>
      <c r="C963" s="35" t="s">
        <v>55</v>
      </c>
      <c r="D963" s="35">
        <v>64.88</v>
      </c>
      <c r="E963" s="35" t="s">
        <v>1078</v>
      </c>
      <c r="F963" s="35">
        <v>16</v>
      </c>
      <c r="G963" s="35" t="s">
        <v>5643</v>
      </c>
      <c r="H963" s="35">
        <v>292</v>
      </c>
      <c r="I963" s="35" t="s">
        <v>5644</v>
      </c>
      <c r="J963" s="36" t="s">
        <v>230</v>
      </c>
      <c r="K963" s="34" t="s">
        <v>7209</v>
      </c>
      <c r="L963" s="61">
        <f>Tabela33[[#This Row],[price]]*Tabela33[[#This Row],[sold]]</f>
        <v>18944.96</v>
      </c>
      <c r="M963" s="62">
        <f>VLOOKUP(Tabela33[[#This Row],[brand]],Tabela5[#All],7,FALSE)</f>
        <v>168</v>
      </c>
      <c r="N963" s="62">
        <f>_xlfn.RANK.EQ(Tabela33[[#This Row],[sold]],$H$2:$H$1979)</f>
        <v>476</v>
      </c>
      <c r="O963" s="62">
        <f>_xlfn.RANK.EQ(L963,Tabela33[income])</f>
        <v>329</v>
      </c>
      <c r="AL963" s="18" t="s">
        <v>1767</v>
      </c>
      <c r="AM963">
        <v>178</v>
      </c>
      <c r="AN963">
        <v>984</v>
      </c>
    </row>
    <row r="964" spans="1:40" x14ac:dyDescent="0.25">
      <c r="A964" s="30" t="s">
        <v>1824</v>
      </c>
      <c r="B964" s="30" t="s">
        <v>1825</v>
      </c>
      <c r="C964" s="30" t="s">
        <v>12</v>
      </c>
      <c r="D964" s="30">
        <v>64.989999999999995</v>
      </c>
      <c r="E964" s="30" t="s">
        <v>1742</v>
      </c>
      <c r="F964" s="30">
        <v>10</v>
      </c>
      <c r="G964" s="30" t="s">
        <v>565</v>
      </c>
      <c r="H964" s="30">
        <v>123</v>
      </c>
      <c r="I964" s="30" t="s">
        <v>1826</v>
      </c>
      <c r="J964" s="31" t="s">
        <v>318</v>
      </c>
      <c r="K964" s="29" t="s">
        <v>7208</v>
      </c>
      <c r="L964" s="58">
        <f>Tabela33[[#This Row],[price]]*Tabela33[[#This Row],[sold]]</f>
        <v>7993.7699999999995</v>
      </c>
      <c r="M964" s="59">
        <f>VLOOKUP(Tabela33[[#This Row],[brand]],Tabela5[#All],7,FALSE)</f>
        <v>168</v>
      </c>
      <c r="N964" s="59">
        <f>_xlfn.RANK.EQ(Tabela33[[#This Row],[sold]],$H$2:$H$1979)</f>
        <v>720</v>
      </c>
      <c r="O964" s="59">
        <f>_xlfn.RANK.EQ(L964,Tabela33[income])</f>
        <v>541</v>
      </c>
      <c r="AL964" s="18" t="s">
        <v>6205</v>
      </c>
      <c r="AM964">
        <v>178</v>
      </c>
      <c r="AN964">
        <v>612</v>
      </c>
    </row>
    <row r="965" spans="1:40" x14ac:dyDescent="0.25">
      <c r="A965" s="30" t="s">
        <v>1824</v>
      </c>
      <c r="B965" s="30" t="s">
        <v>2407</v>
      </c>
      <c r="C965" s="30" t="s">
        <v>55</v>
      </c>
      <c r="D965" s="30">
        <v>67.989999999999995</v>
      </c>
      <c r="E965" s="30" t="s">
        <v>2408</v>
      </c>
      <c r="F965" s="30">
        <v>10</v>
      </c>
      <c r="G965" s="30" t="s">
        <v>343</v>
      </c>
      <c r="H965" s="30">
        <v>110</v>
      </c>
      <c r="I965" s="30" t="s">
        <v>2409</v>
      </c>
      <c r="J965" s="31" t="s">
        <v>318</v>
      </c>
      <c r="K965" s="29" t="s">
        <v>7208</v>
      </c>
      <c r="L965" s="58">
        <f>Tabela33[[#This Row],[price]]*Tabela33[[#This Row],[sold]]</f>
        <v>7478.9</v>
      </c>
      <c r="M965" s="59">
        <f>VLOOKUP(Tabela33[[#This Row],[brand]],Tabela5[#All],7,FALSE)</f>
        <v>168</v>
      </c>
      <c r="N965" s="59">
        <f>_xlfn.RANK.EQ(Tabela33[[#This Row],[sold]],$H$2:$H$1979)</f>
        <v>761</v>
      </c>
      <c r="O965" s="59">
        <f>_xlfn.RANK.EQ(L965,Tabela33[income])</f>
        <v>566</v>
      </c>
      <c r="AL965" s="18" t="s">
        <v>5560</v>
      </c>
      <c r="AM965">
        <v>178</v>
      </c>
      <c r="AN965">
        <v>542</v>
      </c>
    </row>
    <row r="966" spans="1:40" x14ac:dyDescent="0.25">
      <c r="A966" s="35" t="s">
        <v>1824</v>
      </c>
      <c r="B966" s="35" t="s">
        <v>5469</v>
      </c>
      <c r="C966" s="35" t="s">
        <v>55</v>
      </c>
      <c r="D966" s="35">
        <v>99.98</v>
      </c>
      <c r="E966" s="35" t="s">
        <v>5470</v>
      </c>
      <c r="F966" s="35">
        <v>10</v>
      </c>
      <c r="G966" s="35" t="s">
        <v>5471</v>
      </c>
      <c r="H966" s="35">
        <v>740</v>
      </c>
      <c r="I966" s="35" t="s">
        <v>5472</v>
      </c>
      <c r="J966" s="36" t="s">
        <v>177</v>
      </c>
      <c r="K966" s="34" t="s">
        <v>7209</v>
      </c>
      <c r="L966" s="61">
        <f>Tabela33[[#This Row],[price]]*Tabela33[[#This Row],[sold]]</f>
        <v>73985.2</v>
      </c>
      <c r="M966" s="62">
        <f>VLOOKUP(Tabela33[[#This Row],[brand]],Tabela5[#All],7,FALSE)</f>
        <v>168</v>
      </c>
      <c r="N966" s="62">
        <f>_xlfn.RANK.EQ(Tabela33[[#This Row],[sold]],$H$2:$H$1979)</f>
        <v>277</v>
      </c>
      <c r="O966" s="62">
        <f>_xlfn.RANK.EQ(L966,Tabela33[income])</f>
        <v>130</v>
      </c>
      <c r="AL966" s="18" t="s">
        <v>4484</v>
      </c>
      <c r="AM966">
        <v>178</v>
      </c>
      <c r="AN966">
        <v>866</v>
      </c>
    </row>
    <row r="967" spans="1:40" x14ac:dyDescent="0.25">
      <c r="A967" s="32" t="s">
        <v>1824</v>
      </c>
      <c r="B967" s="32" t="s">
        <v>4660</v>
      </c>
      <c r="C967" s="32" t="s">
        <v>55</v>
      </c>
      <c r="D967" s="32">
        <v>99.99</v>
      </c>
      <c r="E967" s="32" t="s">
        <v>169</v>
      </c>
      <c r="F967" s="32">
        <v>10</v>
      </c>
      <c r="G967" s="32" t="s">
        <v>1126</v>
      </c>
      <c r="H967" s="32">
        <v>65</v>
      </c>
      <c r="I967" s="32" t="s">
        <v>4661</v>
      </c>
      <c r="J967" s="33" t="s">
        <v>318</v>
      </c>
      <c r="K967" s="34" t="s">
        <v>7209</v>
      </c>
      <c r="L967" s="61">
        <f>Tabela33[[#This Row],[price]]*Tabela33[[#This Row],[sold]]</f>
        <v>6499.3499999999995</v>
      </c>
      <c r="M967" s="62">
        <f>VLOOKUP(Tabela33[[#This Row],[brand]],Tabela5[#All],7,FALSE)</f>
        <v>168</v>
      </c>
      <c r="N967" s="62">
        <f>_xlfn.RANK.EQ(Tabela33[[#This Row],[sold]],$H$2:$H$1979)</f>
        <v>906</v>
      </c>
      <c r="O967" s="62">
        <f>_xlfn.RANK.EQ(L967,Tabela33[income])</f>
        <v>613</v>
      </c>
      <c r="AL967" s="18" t="s">
        <v>5136</v>
      </c>
      <c r="AM967">
        <v>178</v>
      </c>
      <c r="AN967">
        <v>397</v>
      </c>
    </row>
    <row r="968" spans="1:40" x14ac:dyDescent="0.25">
      <c r="A968" s="32" t="s">
        <v>6391</v>
      </c>
      <c r="B968" s="32" t="s">
        <v>6392</v>
      </c>
      <c r="C968" s="32" t="s">
        <v>12</v>
      </c>
      <c r="D968" s="32">
        <v>99</v>
      </c>
      <c r="E968" s="32" t="s">
        <v>2101</v>
      </c>
      <c r="F968" s="32">
        <v>8</v>
      </c>
      <c r="G968" s="32" t="s">
        <v>6393</v>
      </c>
      <c r="H968" s="32">
        <v>177</v>
      </c>
      <c r="I968" s="32" t="s">
        <v>6394</v>
      </c>
      <c r="J968" s="33" t="s">
        <v>6395</v>
      </c>
      <c r="K968" s="34" t="s">
        <v>7209</v>
      </c>
      <c r="L968" s="61">
        <f>Tabela33[[#This Row],[price]]*Tabela33[[#This Row],[sold]]</f>
        <v>17523</v>
      </c>
      <c r="M968" s="62">
        <f>VLOOKUP(Tabela33[[#This Row],[brand]],Tabela5[#All],7,FALSE)</f>
        <v>169</v>
      </c>
      <c r="N968" s="62">
        <f>_xlfn.RANK.EQ(Tabela33[[#This Row],[sold]],$H$2:$H$1979)</f>
        <v>611</v>
      </c>
      <c r="O968" s="62">
        <f>_xlfn.RANK.EQ(L968,Tabela33[income])</f>
        <v>342</v>
      </c>
      <c r="AL968" s="18" t="s">
        <v>1872</v>
      </c>
      <c r="AM968">
        <v>178</v>
      </c>
      <c r="AN968">
        <v>651</v>
      </c>
    </row>
    <row r="969" spans="1:40" x14ac:dyDescent="0.25">
      <c r="A969" s="27" t="s">
        <v>1185</v>
      </c>
      <c r="B969" s="27" t="s">
        <v>1186</v>
      </c>
      <c r="C969" s="27" t="s">
        <v>363</v>
      </c>
      <c r="D969" s="27">
        <v>15.52</v>
      </c>
      <c r="E969" s="27" t="s">
        <v>1187</v>
      </c>
      <c r="F969" s="27">
        <v>26</v>
      </c>
      <c r="G969" s="27" t="s">
        <v>1188</v>
      </c>
      <c r="H969" s="27">
        <v>129</v>
      </c>
      <c r="I969" s="27" t="s">
        <v>1189</v>
      </c>
      <c r="J969" s="28" t="s">
        <v>230</v>
      </c>
      <c r="K969" s="29" t="s">
        <v>7208</v>
      </c>
      <c r="L969" s="58">
        <f>Tabela33[[#This Row],[price]]*Tabela33[[#This Row],[sold]]</f>
        <v>2002.08</v>
      </c>
      <c r="M969" s="59">
        <f>VLOOKUP(Tabela33[[#This Row],[brand]],Tabela5[#All],7,FALSE)</f>
        <v>170</v>
      </c>
      <c r="N969" s="59">
        <f>_xlfn.RANK.EQ(Tabela33[[#This Row],[sold]],$H$2:$H$1979)</f>
        <v>702</v>
      </c>
      <c r="O969" s="59">
        <f>_xlfn.RANK.EQ(L969,Tabela33[income])</f>
        <v>954</v>
      </c>
      <c r="AL969" s="18" t="s">
        <v>6302</v>
      </c>
      <c r="AM969">
        <v>179</v>
      </c>
      <c r="AN969">
        <v>957</v>
      </c>
    </row>
    <row r="970" spans="1:40" x14ac:dyDescent="0.25">
      <c r="A970" s="30" t="s">
        <v>1185</v>
      </c>
      <c r="B970" s="30" t="s">
        <v>1995</v>
      </c>
      <c r="C970" s="30" t="s">
        <v>12</v>
      </c>
      <c r="D970" s="30">
        <v>18.14</v>
      </c>
      <c r="E970" s="30" t="s">
        <v>1996</v>
      </c>
      <c r="F970" s="30">
        <v>10</v>
      </c>
      <c r="G970" s="30" t="s">
        <v>1997</v>
      </c>
      <c r="H970" s="30">
        <v>1966</v>
      </c>
      <c r="I970" s="30" t="s">
        <v>1998</v>
      </c>
      <c r="J970" s="31" t="s">
        <v>177</v>
      </c>
      <c r="K970" s="29" t="s">
        <v>7208</v>
      </c>
      <c r="L970" s="58">
        <f>Tabela33[[#This Row],[price]]*Tabela33[[#This Row],[sold]]</f>
        <v>35663.24</v>
      </c>
      <c r="M970" s="59">
        <f>VLOOKUP(Tabela33[[#This Row],[brand]],Tabela5[#All],7,FALSE)</f>
        <v>170</v>
      </c>
      <c r="N970" s="59">
        <f>_xlfn.RANK.EQ(Tabela33[[#This Row],[sold]],$H$2:$H$1979)</f>
        <v>144</v>
      </c>
      <c r="O970" s="59">
        <f>_xlfn.RANK.EQ(L970,Tabela33[income])</f>
        <v>228</v>
      </c>
      <c r="AL970" s="18" t="s">
        <v>6977</v>
      </c>
      <c r="AM970">
        <v>180</v>
      </c>
      <c r="AN970">
        <v>63</v>
      </c>
    </row>
    <row r="971" spans="1:40" x14ac:dyDescent="0.25">
      <c r="A971" s="32" t="s">
        <v>1185</v>
      </c>
      <c r="B971" s="32" t="s">
        <v>7154</v>
      </c>
      <c r="C971" s="32" t="s">
        <v>55</v>
      </c>
      <c r="D971" s="32">
        <v>18.760000000000002</v>
      </c>
      <c r="E971" s="32" t="s">
        <v>7155</v>
      </c>
      <c r="F971" s="32">
        <v>5</v>
      </c>
      <c r="G971" s="32" t="s">
        <v>7156</v>
      </c>
      <c r="H971" s="32">
        <v>227</v>
      </c>
      <c r="I971" s="32" t="s">
        <v>7157</v>
      </c>
      <c r="J971" s="33" t="s">
        <v>177</v>
      </c>
      <c r="K971" s="34" t="s">
        <v>7209</v>
      </c>
      <c r="L971" s="61">
        <f>Tabela33[[#This Row],[price]]*Tabela33[[#This Row],[sold]]</f>
        <v>4258.5200000000004</v>
      </c>
      <c r="M971" s="62">
        <f>VLOOKUP(Tabela33[[#This Row],[brand]],Tabela5[#All],7,FALSE)</f>
        <v>170</v>
      </c>
      <c r="N971" s="62">
        <f>_xlfn.RANK.EQ(Tabela33[[#This Row],[sold]],$H$2:$H$1979)</f>
        <v>558</v>
      </c>
      <c r="O971" s="62">
        <f>_xlfn.RANK.EQ(L971,Tabela33[income])</f>
        <v>724</v>
      </c>
      <c r="AL971" s="18" t="s">
        <v>5844</v>
      </c>
      <c r="AM971">
        <v>180</v>
      </c>
      <c r="AN971">
        <v>2777</v>
      </c>
    </row>
    <row r="972" spans="1:40" x14ac:dyDescent="0.25">
      <c r="A972" s="35" t="s">
        <v>1185</v>
      </c>
      <c r="B972" s="35" t="s">
        <v>6150</v>
      </c>
      <c r="C972" s="35" t="s">
        <v>6151</v>
      </c>
      <c r="D972" s="35">
        <v>26.75</v>
      </c>
      <c r="E972" s="35" t="s">
        <v>6152</v>
      </c>
      <c r="F972" s="35">
        <v>7</v>
      </c>
      <c r="G972" s="35" t="s">
        <v>6153</v>
      </c>
      <c r="H972" s="35">
        <v>5</v>
      </c>
      <c r="I972" s="35" t="s">
        <v>39</v>
      </c>
      <c r="J972" s="36" t="s">
        <v>4535</v>
      </c>
      <c r="K972" s="34" t="s">
        <v>7209</v>
      </c>
      <c r="L972" s="61">
        <f>Tabela33[[#This Row],[price]]*Tabela33[[#This Row],[sold]]</f>
        <v>133.75</v>
      </c>
      <c r="M972" s="62">
        <f>VLOOKUP(Tabela33[[#This Row],[brand]],Tabela5[#All],7,FALSE)</f>
        <v>170</v>
      </c>
      <c r="N972" s="62">
        <f>_xlfn.RANK.EQ(Tabela33[[#This Row],[sold]],$H$2:$H$1979)</f>
        <v>1749</v>
      </c>
      <c r="O972" s="62">
        <f>_xlfn.RANK.EQ(L972,Tabela33[income])</f>
        <v>1837</v>
      </c>
      <c r="AL972" s="18" t="s">
        <v>6235</v>
      </c>
      <c r="AM972">
        <v>180</v>
      </c>
      <c r="AN972">
        <v>7</v>
      </c>
    </row>
    <row r="973" spans="1:40" x14ac:dyDescent="0.25">
      <c r="A973" s="35" t="s">
        <v>1185</v>
      </c>
      <c r="B973" s="35" t="s">
        <v>5558</v>
      </c>
      <c r="C973" s="35" t="s">
        <v>385</v>
      </c>
      <c r="D973" s="35">
        <v>28.97</v>
      </c>
      <c r="E973" s="35" t="s">
        <v>5559</v>
      </c>
      <c r="F973" s="35">
        <v>9</v>
      </c>
      <c r="G973" s="35" t="s">
        <v>2795</v>
      </c>
      <c r="H973" s="35">
        <v>12</v>
      </c>
      <c r="I973" s="35" t="s">
        <v>39</v>
      </c>
      <c r="J973" s="36" t="s">
        <v>4535</v>
      </c>
      <c r="K973" s="34" t="s">
        <v>7209</v>
      </c>
      <c r="L973" s="61">
        <f>Tabela33[[#This Row],[price]]*Tabela33[[#This Row],[sold]]</f>
        <v>347.64</v>
      </c>
      <c r="M973" s="62">
        <f>VLOOKUP(Tabela33[[#This Row],[brand]],Tabela5[#All],7,FALSE)</f>
        <v>170</v>
      </c>
      <c r="N973" s="62">
        <f>_xlfn.RANK.EQ(Tabela33[[#This Row],[sold]],$H$2:$H$1979)</f>
        <v>1520</v>
      </c>
      <c r="O973" s="62">
        <f>_xlfn.RANK.EQ(L973,Tabela33[income])</f>
        <v>1615</v>
      </c>
      <c r="AL973" s="18" t="s">
        <v>4514</v>
      </c>
      <c r="AM973">
        <v>180</v>
      </c>
      <c r="AN973">
        <v>3942</v>
      </c>
    </row>
    <row r="974" spans="1:40" x14ac:dyDescent="0.25">
      <c r="A974" s="32" t="s">
        <v>1185</v>
      </c>
      <c r="B974" s="32" t="s">
        <v>6078</v>
      </c>
      <c r="C974" s="32" t="s">
        <v>385</v>
      </c>
      <c r="D974" s="32">
        <v>46.75</v>
      </c>
      <c r="E974" s="32" t="s">
        <v>6079</v>
      </c>
      <c r="F974" s="32">
        <v>7</v>
      </c>
      <c r="G974" s="32" t="s">
        <v>1355</v>
      </c>
      <c r="H974" s="32">
        <v>3</v>
      </c>
      <c r="I974" s="32" t="s">
        <v>39</v>
      </c>
      <c r="J974" s="33" t="s">
        <v>6080</v>
      </c>
      <c r="K974" s="34" t="s">
        <v>7209</v>
      </c>
      <c r="L974" s="61">
        <f>Tabela33[[#This Row],[price]]*Tabela33[[#This Row],[sold]]</f>
        <v>140.25</v>
      </c>
      <c r="M974" s="62">
        <f>VLOOKUP(Tabela33[[#This Row],[brand]],Tabela5[#All],7,FALSE)</f>
        <v>170</v>
      </c>
      <c r="N974" s="62">
        <f>_xlfn.RANK.EQ(Tabela33[[#This Row],[sold]],$H$2:$H$1979)</f>
        <v>1845</v>
      </c>
      <c r="O974" s="62">
        <f>_xlfn.RANK.EQ(L974,Tabela33[income])</f>
        <v>1822</v>
      </c>
      <c r="AL974" s="18" t="s">
        <v>2340</v>
      </c>
      <c r="AM974">
        <v>181</v>
      </c>
    </row>
    <row r="975" spans="1:40" x14ac:dyDescent="0.25">
      <c r="A975" s="32" t="s">
        <v>6635</v>
      </c>
      <c r="B975" s="32" t="s">
        <v>6636</v>
      </c>
      <c r="C975" s="32" t="s">
        <v>55</v>
      </c>
      <c r="D975" s="32">
        <v>68</v>
      </c>
      <c r="E975" s="32" t="s">
        <v>6637</v>
      </c>
      <c r="F975" s="32">
        <v>6</v>
      </c>
      <c r="G975" s="32" t="s">
        <v>6638</v>
      </c>
      <c r="H975" s="32">
        <v>33</v>
      </c>
      <c r="I975" s="32" t="s">
        <v>6639</v>
      </c>
      <c r="J975" s="33" t="s">
        <v>2976</v>
      </c>
      <c r="K975" s="34" t="s">
        <v>7209</v>
      </c>
      <c r="L975" s="61">
        <f>Tabela33[[#This Row],[price]]*Tabela33[[#This Row],[sold]]</f>
        <v>2244</v>
      </c>
      <c r="M975" s="62">
        <f>VLOOKUP(Tabela33[[#This Row],[brand]],Tabela5[#All],7,FALSE)</f>
        <v>171</v>
      </c>
      <c r="N975" s="62">
        <f>_xlfn.RANK.EQ(Tabela33[[#This Row],[sold]],$H$2:$H$1979)</f>
        <v>1147</v>
      </c>
      <c r="O975" s="62">
        <f>_xlfn.RANK.EQ(L975,Tabela33[income])</f>
        <v>920</v>
      </c>
      <c r="AL975" s="18" t="s">
        <v>5312</v>
      </c>
      <c r="AM975">
        <v>182</v>
      </c>
      <c r="AN975">
        <v>594</v>
      </c>
    </row>
    <row r="976" spans="1:40" x14ac:dyDescent="0.25">
      <c r="A976" s="30" t="s">
        <v>1394</v>
      </c>
      <c r="B976" s="30" t="s">
        <v>1395</v>
      </c>
      <c r="C976" s="30" t="s">
        <v>12</v>
      </c>
      <c r="D976" s="30">
        <v>14.95</v>
      </c>
      <c r="E976" s="30" t="s">
        <v>1396</v>
      </c>
      <c r="F976" s="30"/>
      <c r="G976" s="30" t="s">
        <v>1397</v>
      </c>
      <c r="H976" s="30">
        <v>17</v>
      </c>
      <c r="I976" s="30" t="s">
        <v>1398</v>
      </c>
      <c r="J976" s="31" t="s">
        <v>1399</v>
      </c>
      <c r="K976" s="29" t="s">
        <v>7208</v>
      </c>
      <c r="L976" s="58">
        <f>Tabela33[[#This Row],[price]]*Tabela33[[#This Row],[sold]]</f>
        <v>254.14999999999998</v>
      </c>
      <c r="M976" s="59">
        <f>VLOOKUP(Tabela33[[#This Row],[brand]],Tabela5[#All],7,FALSE)</f>
        <v>172</v>
      </c>
      <c r="N976" s="59">
        <f>_xlfn.RANK.EQ(Tabela33[[#This Row],[sold]],$H$2:$H$1979)</f>
        <v>1397</v>
      </c>
      <c r="O976" s="59">
        <f>_xlfn.RANK.EQ(L976,Tabela33[income])</f>
        <v>1702</v>
      </c>
      <c r="AL976" s="18" t="s">
        <v>6627</v>
      </c>
      <c r="AM976">
        <v>182</v>
      </c>
      <c r="AN976">
        <v>51</v>
      </c>
    </row>
    <row r="977" spans="1:40" x14ac:dyDescent="0.25">
      <c r="A977" s="27" t="s">
        <v>694</v>
      </c>
      <c r="B977" s="27" t="s">
        <v>695</v>
      </c>
      <c r="C977" s="27" t="s">
        <v>12</v>
      </c>
      <c r="D977" s="27">
        <v>42</v>
      </c>
      <c r="E977" s="27" t="s">
        <v>696</v>
      </c>
      <c r="F977" s="27">
        <v>4</v>
      </c>
      <c r="G977" s="27" t="s">
        <v>697</v>
      </c>
      <c r="H977" s="27">
        <v>11</v>
      </c>
      <c r="I977" s="27" t="s">
        <v>698</v>
      </c>
      <c r="J977" s="28" t="s">
        <v>699</v>
      </c>
      <c r="K977" s="29" t="s">
        <v>7208</v>
      </c>
      <c r="L977" s="58">
        <f>Tabela33[[#This Row],[price]]*Tabela33[[#This Row],[sold]]</f>
        <v>462</v>
      </c>
      <c r="M977" s="59">
        <f>VLOOKUP(Tabela33[[#This Row],[brand]],Tabela5[#All],7,FALSE)</f>
        <v>173</v>
      </c>
      <c r="N977" s="59">
        <f>_xlfn.RANK.EQ(Tabela33[[#This Row],[sold]],$H$2:$H$1979)</f>
        <v>1550</v>
      </c>
      <c r="O977" s="59">
        <f>_xlfn.RANK.EQ(L977,Tabela33[income])</f>
        <v>1529</v>
      </c>
      <c r="AL977" s="18" t="s">
        <v>4411</v>
      </c>
      <c r="AM977">
        <v>182</v>
      </c>
      <c r="AN977">
        <v>73</v>
      </c>
    </row>
    <row r="978" spans="1:40" x14ac:dyDescent="0.25">
      <c r="A978" s="32" t="s">
        <v>1334</v>
      </c>
      <c r="B978" s="32" t="s">
        <v>4579</v>
      </c>
      <c r="C978" s="32" t="s">
        <v>55</v>
      </c>
      <c r="D978" s="32">
        <v>17.95</v>
      </c>
      <c r="E978" s="32" t="s">
        <v>4580</v>
      </c>
      <c r="F978" s="32">
        <v>10</v>
      </c>
      <c r="G978" s="32" t="s">
        <v>4581</v>
      </c>
      <c r="H978" s="32">
        <v>75</v>
      </c>
      <c r="I978" s="32" t="s">
        <v>4582</v>
      </c>
      <c r="J978" s="33" t="s">
        <v>4583</v>
      </c>
      <c r="K978" s="34" t="s">
        <v>7209</v>
      </c>
      <c r="L978" s="61">
        <f>Tabela33[[#This Row],[price]]*Tabela33[[#This Row],[sold]]</f>
        <v>1346.25</v>
      </c>
      <c r="M978" s="62">
        <f>VLOOKUP(Tabela33[[#This Row],[brand]],Tabela5[#All],7,FALSE)</f>
        <v>174</v>
      </c>
      <c r="N978" s="62">
        <f>_xlfn.RANK.EQ(Tabela33[[#This Row],[sold]],$H$2:$H$1979)</f>
        <v>864</v>
      </c>
      <c r="O978" s="62">
        <f>_xlfn.RANK.EQ(L978,Tabela33[income])</f>
        <v>1129</v>
      </c>
      <c r="AL978" s="18" t="s">
        <v>5400</v>
      </c>
      <c r="AM978">
        <v>182</v>
      </c>
      <c r="AN978">
        <v>539</v>
      </c>
    </row>
    <row r="979" spans="1:40" x14ac:dyDescent="0.25">
      <c r="A979" s="27" t="s">
        <v>1334</v>
      </c>
      <c r="B979" s="27" t="s">
        <v>2587</v>
      </c>
      <c r="C979" s="27" t="s">
        <v>12</v>
      </c>
      <c r="D979" s="27">
        <v>27.25</v>
      </c>
      <c r="E979" s="27" t="s">
        <v>2588</v>
      </c>
      <c r="F979" s="27">
        <v>10</v>
      </c>
      <c r="G979" s="27" t="s">
        <v>2589</v>
      </c>
      <c r="H979" s="27">
        <v>3555</v>
      </c>
      <c r="I979" s="27" t="s">
        <v>2590</v>
      </c>
      <c r="J979" s="28" t="s">
        <v>177</v>
      </c>
      <c r="K979" s="29" t="s">
        <v>7208</v>
      </c>
      <c r="L979" s="58">
        <f>Tabela33[[#This Row],[price]]*Tabela33[[#This Row],[sold]]</f>
        <v>96873.75</v>
      </c>
      <c r="M979" s="59">
        <f>VLOOKUP(Tabela33[[#This Row],[brand]],Tabela5[#All],7,FALSE)</f>
        <v>174</v>
      </c>
      <c r="N979" s="59">
        <f>_xlfn.RANK.EQ(Tabela33[[#This Row],[sold]],$H$2:$H$1979)</f>
        <v>84</v>
      </c>
      <c r="O979" s="59">
        <f>_xlfn.RANK.EQ(L979,Tabela33[income])</f>
        <v>99</v>
      </c>
      <c r="AL979" s="18" t="s">
        <v>4703</v>
      </c>
      <c r="AM979">
        <v>182</v>
      </c>
      <c r="AN979">
        <v>1024</v>
      </c>
    </row>
    <row r="980" spans="1:40" x14ac:dyDescent="0.25">
      <c r="A980" s="30" t="s">
        <v>1334</v>
      </c>
      <c r="B980" s="30" t="s">
        <v>1335</v>
      </c>
      <c r="C980" s="30" t="s">
        <v>12</v>
      </c>
      <c r="D980" s="30">
        <v>27.26</v>
      </c>
      <c r="E980" s="30" t="s">
        <v>1336</v>
      </c>
      <c r="F980" s="30">
        <v>32</v>
      </c>
      <c r="G980" s="30" t="s">
        <v>1337</v>
      </c>
      <c r="H980" s="30">
        <v>4977</v>
      </c>
      <c r="I980" s="30" t="s">
        <v>1338</v>
      </c>
      <c r="J980" s="31" t="s">
        <v>230</v>
      </c>
      <c r="K980" s="29" t="s">
        <v>7208</v>
      </c>
      <c r="L980" s="58">
        <f>Tabela33[[#This Row],[price]]*Tabela33[[#This Row],[sold]]</f>
        <v>135673.02000000002</v>
      </c>
      <c r="M980" s="59">
        <f>VLOOKUP(Tabela33[[#This Row],[brand]],Tabela5[#All],7,FALSE)</f>
        <v>174</v>
      </c>
      <c r="N980" s="59">
        <f>_xlfn.RANK.EQ(Tabela33[[#This Row],[sold]],$H$2:$H$1979)</f>
        <v>57</v>
      </c>
      <c r="O980" s="59">
        <f>_xlfn.RANK.EQ(L980,Tabela33[income])</f>
        <v>64</v>
      </c>
      <c r="AL980" s="18" t="s">
        <v>4536</v>
      </c>
      <c r="AM980">
        <v>182</v>
      </c>
      <c r="AN980">
        <v>5</v>
      </c>
    </row>
    <row r="981" spans="1:40" x14ac:dyDescent="0.25">
      <c r="A981" s="32" t="s">
        <v>6288</v>
      </c>
      <c r="B981" s="32" t="s">
        <v>6807</v>
      </c>
      <c r="C981" s="32" t="s">
        <v>55</v>
      </c>
      <c r="D981" s="32">
        <v>29.78</v>
      </c>
      <c r="E981" s="32" t="s">
        <v>6808</v>
      </c>
      <c r="F981" s="32"/>
      <c r="G981" s="32" t="s">
        <v>6809</v>
      </c>
      <c r="H981" s="32">
        <v>604</v>
      </c>
      <c r="I981" s="32" t="s">
        <v>6810</v>
      </c>
      <c r="J981" s="33" t="s">
        <v>230</v>
      </c>
      <c r="K981" s="34" t="s">
        <v>7209</v>
      </c>
      <c r="L981" s="61">
        <f>Tabela33[[#This Row],[price]]*Tabela33[[#This Row],[sold]]</f>
        <v>17987.12</v>
      </c>
      <c r="M981" s="62">
        <f>VLOOKUP(Tabela33[[#This Row],[brand]],Tabela5[#All],7,FALSE)</f>
        <v>174</v>
      </c>
      <c r="N981" s="62">
        <f>_xlfn.RANK.EQ(Tabela33[[#This Row],[sold]],$H$2:$H$1979)</f>
        <v>312</v>
      </c>
      <c r="O981" s="62">
        <f>_xlfn.RANK.EQ(L981,Tabela33[income])</f>
        <v>336</v>
      </c>
      <c r="AL981" s="18" t="s">
        <v>4867</v>
      </c>
      <c r="AM981">
        <v>182</v>
      </c>
      <c r="AN981">
        <v>37</v>
      </c>
    </row>
    <row r="982" spans="1:40" x14ac:dyDescent="0.25">
      <c r="A982" s="30" t="s">
        <v>1334</v>
      </c>
      <c r="B982" s="30" t="s">
        <v>3640</v>
      </c>
      <c r="C982" s="30" t="s">
        <v>12</v>
      </c>
      <c r="D982" s="30">
        <v>29.79</v>
      </c>
      <c r="E982" s="30" t="s">
        <v>3641</v>
      </c>
      <c r="F982" s="30">
        <v>10</v>
      </c>
      <c r="G982" s="30" t="s">
        <v>3642</v>
      </c>
      <c r="H982" s="30">
        <v>541</v>
      </c>
      <c r="I982" s="30" t="s">
        <v>3086</v>
      </c>
      <c r="J982" s="31" t="s">
        <v>177</v>
      </c>
      <c r="K982" s="29" t="s">
        <v>7208</v>
      </c>
      <c r="L982" s="58">
        <f>Tabela33[[#This Row],[price]]*Tabela33[[#This Row],[sold]]</f>
        <v>16116.39</v>
      </c>
      <c r="M982" s="59">
        <f>VLOOKUP(Tabela33[[#This Row],[brand]],Tabela5[#All],7,FALSE)</f>
        <v>174</v>
      </c>
      <c r="N982" s="59">
        <f>_xlfn.RANK.EQ(Tabela33[[#This Row],[sold]],$H$2:$H$1979)</f>
        <v>338</v>
      </c>
      <c r="O982" s="59">
        <f>_xlfn.RANK.EQ(L982,Tabela33[income])</f>
        <v>364</v>
      </c>
      <c r="AL982" s="18" t="s">
        <v>5304</v>
      </c>
      <c r="AM982">
        <v>182</v>
      </c>
    </row>
    <row r="983" spans="1:40" x14ac:dyDescent="0.25">
      <c r="A983" s="35" t="s">
        <v>1334</v>
      </c>
      <c r="B983" s="35" t="s">
        <v>6364</v>
      </c>
      <c r="C983" s="35" t="s">
        <v>55</v>
      </c>
      <c r="D983" s="35">
        <v>44.93</v>
      </c>
      <c r="E983" s="35" t="s">
        <v>6365</v>
      </c>
      <c r="F983" s="35">
        <v>26</v>
      </c>
      <c r="G983" s="35" t="s">
        <v>6366</v>
      </c>
      <c r="H983" s="35">
        <v>2098</v>
      </c>
      <c r="I983" s="35" t="s">
        <v>6367</v>
      </c>
      <c r="J983" s="36" t="s">
        <v>230</v>
      </c>
      <c r="K983" s="34" t="s">
        <v>7209</v>
      </c>
      <c r="L983" s="61">
        <f>Tabela33[[#This Row],[price]]*Tabela33[[#This Row],[sold]]</f>
        <v>94263.14</v>
      </c>
      <c r="M983" s="62">
        <f>VLOOKUP(Tabela33[[#This Row],[brand]],Tabela5[#All],7,FALSE)</f>
        <v>174</v>
      </c>
      <c r="N983" s="62">
        <f>_xlfn.RANK.EQ(Tabela33[[#This Row],[sold]],$H$2:$H$1979)</f>
        <v>137</v>
      </c>
      <c r="O983" s="62">
        <f>_xlfn.RANK.EQ(L983,Tabela33[income])</f>
        <v>103</v>
      </c>
      <c r="AL983" s="18" t="s">
        <v>5510</v>
      </c>
      <c r="AM983">
        <v>182</v>
      </c>
      <c r="AN983">
        <v>30</v>
      </c>
    </row>
    <row r="984" spans="1:40" x14ac:dyDescent="0.25">
      <c r="A984" s="32" t="s">
        <v>1334</v>
      </c>
      <c r="B984" s="32" t="s">
        <v>7078</v>
      </c>
      <c r="C984" s="32" t="s">
        <v>55</v>
      </c>
      <c r="D984" s="32">
        <v>47.26</v>
      </c>
      <c r="E984" s="32" t="s">
        <v>7079</v>
      </c>
      <c r="F984" s="32">
        <v>88</v>
      </c>
      <c r="G984" s="32" t="s">
        <v>7080</v>
      </c>
      <c r="H984" s="32">
        <v>52</v>
      </c>
      <c r="I984" s="32" t="s">
        <v>7081</v>
      </c>
      <c r="J984" s="33" t="s">
        <v>230</v>
      </c>
      <c r="K984" s="34" t="s">
        <v>7209</v>
      </c>
      <c r="L984" s="61">
        <f>Tabela33[[#This Row],[price]]*Tabela33[[#This Row],[sold]]</f>
        <v>2457.52</v>
      </c>
      <c r="M984" s="62">
        <f>VLOOKUP(Tabela33[[#This Row],[brand]],Tabela5[#All],7,FALSE)</f>
        <v>174</v>
      </c>
      <c r="N984" s="62">
        <f>_xlfn.RANK.EQ(Tabela33[[#This Row],[sold]],$H$2:$H$1979)</f>
        <v>969</v>
      </c>
      <c r="O984" s="62">
        <f>_xlfn.RANK.EQ(L984,Tabela33[income])</f>
        <v>891</v>
      </c>
      <c r="AL984" s="18" t="s">
        <v>4734</v>
      </c>
      <c r="AM984">
        <v>182</v>
      </c>
      <c r="AN984">
        <v>116</v>
      </c>
    </row>
    <row r="985" spans="1:40" x14ac:dyDescent="0.25">
      <c r="A985" s="32" t="s">
        <v>1334</v>
      </c>
      <c r="B985" s="32" t="s">
        <v>6642</v>
      </c>
      <c r="C985" s="32" t="s">
        <v>55</v>
      </c>
      <c r="D985" s="32">
        <v>50.79</v>
      </c>
      <c r="E985" s="32" t="s">
        <v>6643</v>
      </c>
      <c r="F985" s="32"/>
      <c r="G985" s="32" t="s">
        <v>6644</v>
      </c>
      <c r="H985" s="32">
        <v>7506</v>
      </c>
      <c r="I985" s="32" t="s">
        <v>955</v>
      </c>
      <c r="J985" s="33" t="s">
        <v>177</v>
      </c>
      <c r="K985" s="34" t="s">
        <v>7209</v>
      </c>
      <c r="L985" s="61">
        <f>Tabela33[[#This Row],[price]]*Tabela33[[#This Row],[sold]]</f>
        <v>381229.74</v>
      </c>
      <c r="M985" s="62">
        <f>VLOOKUP(Tabela33[[#This Row],[brand]],Tabela5[#All],7,FALSE)</f>
        <v>174</v>
      </c>
      <c r="N985" s="62">
        <f>_xlfn.RANK.EQ(Tabela33[[#This Row],[sold]],$H$2:$H$1979)</f>
        <v>28</v>
      </c>
      <c r="O985" s="62">
        <f>_xlfn.RANK.EQ(L985,Tabela33[income])</f>
        <v>12</v>
      </c>
      <c r="AL985" s="18" t="s">
        <v>4885</v>
      </c>
      <c r="AM985">
        <v>182</v>
      </c>
      <c r="AN985">
        <v>29</v>
      </c>
    </row>
    <row r="986" spans="1:40" x14ac:dyDescent="0.25">
      <c r="A986" s="32" t="s">
        <v>1334</v>
      </c>
      <c r="B986" s="32" t="s">
        <v>5582</v>
      </c>
      <c r="C986" s="32" t="s">
        <v>12</v>
      </c>
      <c r="D986" s="32">
        <v>52.99</v>
      </c>
      <c r="E986" s="32" t="s">
        <v>1761</v>
      </c>
      <c r="F986" s="32"/>
      <c r="G986" s="32" t="s">
        <v>2057</v>
      </c>
      <c r="H986" s="32">
        <v>7</v>
      </c>
      <c r="I986" s="32" t="s">
        <v>39</v>
      </c>
      <c r="J986" s="33" t="s">
        <v>318</v>
      </c>
      <c r="K986" s="34" t="s">
        <v>7209</v>
      </c>
      <c r="L986" s="61">
        <f>Tabela33[[#This Row],[price]]*Tabela33[[#This Row],[sold]]</f>
        <v>370.93</v>
      </c>
      <c r="M986" s="62">
        <f>VLOOKUP(Tabela33[[#This Row],[brand]],Tabela5[#All],7,FALSE)</f>
        <v>174</v>
      </c>
      <c r="N986" s="62">
        <f>_xlfn.RANK.EQ(Tabela33[[#This Row],[sold]],$H$2:$H$1979)</f>
        <v>1677</v>
      </c>
      <c r="O986" s="62">
        <f>_xlfn.RANK.EQ(L986,Tabela33[income])</f>
        <v>1602</v>
      </c>
      <c r="AL986" s="18" t="s">
        <v>3584</v>
      </c>
      <c r="AM986">
        <v>182</v>
      </c>
      <c r="AN986">
        <v>129</v>
      </c>
    </row>
    <row r="987" spans="1:40" x14ac:dyDescent="0.25">
      <c r="A987" s="35" t="s">
        <v>6288</v>
      </c>
      <c r="B987" s="35" t="s">
        <v>6289</v>
      </c>
      <c r="C987" s="35" t="s">
        <v>363</v>
      </c>
      <c r="D987" s="35">
        <v>65.37</v>
      </c>
      <c r="E987" s="35" t="s">
        <v>6290</v>
      </c>
      <c r="F987" s="35">
        <v>16</v>
      </c>
      <c r="G987" s="35" t="s">
        <v>6291</v>
      </c>
      <c r="H987" s="35">
        <v>87</v>
      </c>
      <c r="I987" s="35" t="s">
        <v>6292</v>
      </c>
      <c r="J987" s="36" t="s">
        <v>230</v>
      </c>
      <c r="K987" s="34" t="s">
        <v>7209</v>
      </c>
      <c r="L987" s="61">
        <f>Tabela33[[#This Row],[price]]*Tabela33[[#This Row],[sold]]</f>
        <v>5687.1900000000005</v>
      </c>
      <c r="M987" s="62">
        <f>VLOOKUP(Tabela33[[#This Row],[brand]],Tabela5[#All],7,FALSE)</f>
        <v>174</v>
      </c>
      <c r="N987" s="62">
        <f>_xlfn.RANK.EQ(Tabela33[[#This Row],[sold]],$H$2:$H$1979)</f>
        <v>817</v>
      </c>
      <c r="O987" s="62">
        <f>_xlfn.RANK.EQ(L987,Tabela33[income])</f>
        <v>650</v>
      </c>
      <c r="AL987" s="18" t="s">
        <v>4720</v>
      </c>
      <c r="AM987">
        <v>182</v>
      </c>
      <c r="AN987">
        <v>248</v>
      </c>
    </row>
    <row r="988" spans="1:40" x14ac:dyDescent="0.25">
      <c r="A988" s="32" t="s">
        <v>6617</v>
      </c>
      <c r="B988" s="32" t="s">
        <v>6618</v>
      </c>
      <c r="C988" s="32" t="s">
        <v>510</v>
      </c>
      <c r="D988" s="32">
        <v>24.19</v>
      </c>
      <c r="E988" s="32" t="s">
        <v>6619</v>
      </c>
      <c r="F988" s="32">
        <v>15</v>
      </c>
      <c r="G988" s="32" t="s">
        <v>6620</v>
      </c>
      <c r="H988" s="32">
        <v>73</v>
      </c>
      <c r="I988" s="32" t="s">
        <v>6621</v>
      </c>
      <c r="J988" s="33" t="s">
        <v>6622</v>
      </c>
      <c r="K988" s="34" t="s">
        <v>7209</v>
      </c>
      <c r="L988" s="61">
        <f>Tabela33[[#This Row],[price]]*Tabela33[[#This Row],[sold]]</f>
        <v>1765.8700000000001</v>
      </c>
      <c r="M988" s="62">
        <f>VLOOKUP(Tabela33[[#This Row],[brand]],Tabela5[#All],7,FALSE)</f>
        <v>175</v>
      </c>
      <c r="N988" s="62">
        <f>_xlfn.RANK.EQ(Tabela33[[#This Row],[sold]],$H$2:$H$1979)</f>
        <v>873</v>
      </c>
      <c r="O988" s="62">
        <f>_xlfn.RANK.EQ(L988,Tabela33[income])</f>
        <v>1008</v>
      </c>
      <c r="AL988" s="18" t="s">
        <v>7111</v>
      </c>
      <c r="AM988">
        <v>182</v>
      </c>
      <c r="AN988">
        <v>368</v>
      </c>
    </row>
    <row r="989" spans="1:40" x14ac:dyDescent="0.25">
      <c r="A989" s="30" t="s">
        <v>3396</v>
      </c>
      <c r="B989" s="30" t="s">
        <v>3690</v>
      </c>
      <c r="C989" s="30" t="s">
        <v>55</v>
      </c>
      <c r="D989" s="30">
        <v>21</v>
      </c>
      <c r="E989" s="30" t="s">
        <v>3691</v>
      </c>
      <c r="F989" s="30">
        <v>3</v>
      </c>
      <c r="G989" s="30" t="s">
        <v>3692</v>
      </c>
      <c r="H989" s="30">
        <v>2</v>
      </c>
      <c r="I989" s="30" t="s">
        <v>3693</v>
      </c>
      <c r="J989" s="31" t="s">
        <v>1118</v>
      </c>
      <c r="K989" s="29" t="s">
        <v>7208</v>
      </c>
      <c r="L989" s="58">
        <f>Tabela33[[#This Row],[price]]*Tabela33[[#This Row],[sold]]</f>
        <v>42</v>
      </c>
      <c r="M989" s="59">
        <f>VLOOKUP(Tabela33[[#This Row],[brand]],Tabela5[#All],7,FALSE)</f>
        <v>176</v>
      </c>
      <c r="N989" s="59">
        <f>_xlfn.RANK.EQ(Tabela33[[#This Row],[sold]],$H$2:$H$1979)</f>
        <v>1890</v>
      </c>
      <c r="O989" s="59">
        <f>_xlfn.RANK.EQ(L989,Tabela33[income])</f>
        <v>1952</v>
      </c>
      <c r="AL989" s="18" t="s">
        <v>3545</v>
      </c>
      <c r="AM989">
        <v>183</v>
      </c>
      <c r="AN989">
        <v>163</v>
      </c>
    </row>
    <row r="990" spans="1:40" x14ac:dyDescent="0.25">
      <c r="A990" s="35" t="s">
        <v>4543</v>
      </c>
      <c r="B990" s="35" t="s">
        <v>6784</v>
      </c>
      <c r="C990" s="35" t="s">
        <v>1970</v>
      </c>
      <c r="D990" s="35">
        <v>24.35</v>
      </c>
      <c r="E990" s="35" t="s">
        <v>6785</v>
      </c>
      <c r="F990" s="35">
        <v>10</v>
      </c>
      <c r="G990" s="35" t="s">
        <v>6786</v>
      </c>
      <c r="H990" s="35">
        <v>88</v>
      </c>
      <c r="I990" s="35" t="s">
        <v>6787</v>
      </c>
      <c r="J990" s="36" t="s">
        <v>96</v>
      </c>
      <c r="K990" s="34" t="s">
        <v>7209</v>
      </c>
      <c r="L990" s="61">
        <f>Tabela33[[#This Row],[price]]*Tabela33[[#This Row],[sold]]</f>
        <v>2142.8000000000002</v>
      </c>
      <c r="M990" s="62">
        <f>VLOOKUP(Tabela33[[#This Row],[brand]],Tabela5[#All],7,FALSE)</f>
        <v>176</v>
      </c>
      <c r="N990" s="62">
        <f>_xlfn.RANK.EQ(Tabela33[[#This Row],[sold]],$H$2:$H$1979)</f>
        <v>815</v>
      </c>
      <c r="O990" s="62">
        <f>_xlfn.RANK.EQ(L990,Tabela33[income])</f>
        <v>936</v>
      </c>
      <c r="AL990" s="18" t="s">
        <v>2756</v>
      </c>
      <c r="AM990">
        <v>184</v>
      </c>
      <c r="AN990">
        <v>18</v>
      </c>
    </row>
    <row r="991" spans="1:40" x14ac:dyDescent="0.25">
      <c r="A991" s="35" t="s">
        <v>3396</v>
      </c>
      <c r="B991" s="35" t="s">
        <v>5706</v>
      </c>
      <c r="C991" s="35" t="s">
        <v>55</v>
      </c>
      <c r="D991" s="35">
        <v>26.95</v>
      </c>
      <c r="E991" s="35" t="s">
        <v>2952</v>
      </c>
      <c r="F991" s="35">
        <v>4</v>
      </c>
      <c r="G991" s="35" t="s">
        <v>3290</v>
      </c>
      <c r="H991" s="35">
        <v>5</v>
      </c>
      <c r="I991" s="35" t="s">
        <v>39</v>
      </c>
      <c r="J991" s="36" t="s">
        <v>4970</v>
      </c>
      <c r="K991" s="34" t="s">
        <v>7209</v>
      </c>
      <c r="L991" s="61">
        <f>Tabela33[[#This Row],[price]]*Tabela33[[#This Row],[sold]]</f>
        <v>134.75</v>
      </c>
      <c r="M991" s="62">
        <f>VLOOKUP(Tabela33[[#This Row],[brand]],Tabela5[#All],7,FALSE)</f>
        <v>176</v>
      </c>
      <c r="N991" s="62">
        <f>_xlfn.RANK.EQ(Tabela33[[#This Row],[sold]],$H$2:$H$1979)</f>
        <v>1749</v>
      </c>
      <c r="O991" s="62">
        <f>_xlfn.RANK.EQ(L991,Tabela33[income])</f>
        <v>1835</v>
      </c>
      <c r="AL991" s="18" t="s">
        <v>2091</v>
      </c>
      <c r="AM991">
        <v>184</v>
      </c>
      <c r="AN991">
        <v>1576</v>
      </c>
    </row>
    <row r="992" spans="1:40" x14ac:dyDescent="0.25">
      <c r="A992" s="30" t="s">
        <v>3396</v>
      </c>
      <c r="B992" s="30" t="s">
        <v>3397</v>
      </c>
      <c r="C992" s="30" t="s">
        <v>55</v>
      </c>
      <c r="D992" s="30">
        <v>31.87</v>
      </c>
      <c r="E992" s="30" t="s">
        <v>3398</v>
      </c>
      <c r="F992" s="30">
        <v>6</v>
      </c>
      <c r="G992" s="30" t="s">
        <v>57</v>
      </c>
      <c r="H992" s="30">
        <v>258</v>
      </c>
      <c r="I992" s="30" t="s">
        <v>3399</v>
      </c>
      <c r="J992" s="31" t="s">
        <v>177</v>
      </c>
      <c r="K992" s="29" t="s">
        <v>7208</v>
      </c>
      <c r="L992" s="58">
        <f>Tabela33[[#This Row],[price]]*Tabela33[[#This Row],[sold]]</f>
        <v>8222.4600000000009</v>
      </c>
      <c r="M992" s="59">
        <f>VLOOKUP(Tabela33[[#This Row],[brand]],Tabela5[#All],7,FALSE)</f>
        <v>176</v>
      </c>
      <c r="N992" s="59">
        <f>_xlfn.RANK.EQ(Tabela33[[#This Row],[sold]],$H$2:$H$1979)</f>
        <v>516</v>
      </c>
      <c r="O992" s="59">
        <f>_xlfn.RANK.EQ(L992,Tabela33[income])</f>
        <v>539</v>
      </c>
      <c r="AL992" s="18" t="s">
        <v>479</v>
      </c>
      <c r="AM992">
        <v>185</v>
      </c>
      <c r="AN992">
        <v>1484</v>
      </c>
    </row>
    <row r="993" spans="1:40" x14ac:dyDescent="0.25">
      <c r="A993" s="32" t="s">
        <v>4543</v>
      </c>
      <c r="B993" s="32" t="s">
        <v>6720</v>
      </c>
      <c r="C993" s="32" t="s">
        <v>55</v>
      </c>
      <c r="D993" s="32">
        <v>44.61</v>
      </c>
      <c r="E993" s="32" t="s">
        <v>6721</v>
      </c>
      <c r="F993" s="32">
        <v>54</v>
      </c>
      <c r="G993" s="32" t="s">
        <v>6722</v>
      </c>
      <c r="H993" s="32">
        <v>27</v>
      </c>
      <c r="I993" s="32" t="s">
        <v>6723</v>
      </c>
      <c r="J993" s="33" t="s">
        <v>230</v>
      </c>
      <c r="K993" s="34" t="s">
        <v>7209</v>
      </c>
      <c r="L993" s="61">
        <f>Tabela33[[#This Row],[price]]*Tabela33[[#This Row],[sold]]</f>
        <v>1204.47</v>
      </c>
      <c r="M993" s="62">
        <f>VLOOKUP(Tabela33[[#This Row],[brand]],Tabela5[#All],7,FALSE)</f>
        <v>176</v>
      </c>
      <c r="N993" s="62">
        <f>_xlfn.RANK.EQ(Tabela33[[#This Row],[sold]],$H$2:$H$1979)</f>
        <v>1217</v>
      </c>
      <c r="O993" s="62">
        <f>_xlfn.RANK.EQ(L993,Tabela33[income])</f>
        <v>1174</v>
      </c>
      <c r="AL993" s="18" t="s">
        <v>1654</v>
      </c>
      <c r="AM993">
        <v>185</v>
      </c>
      <c r="AN993">
        <v>886</v>
      </c>
    </row>
    <row r="994" spans="1:40" x14ac:dyDescent="0.25">
      <c r="A994" s="32" t="s">
        <v>3396</v>
      </c>
      <c r="B994" s="32" t="s">
        <v>4647</v>
      </c>
      <c r="C994" s="32" t="s">
        <v>55</v>
      </c>
      <c r="D994" s="32">
        <v>54.91</v>
      </c>
      <c r="E994" s="32" t="s">
        <v>4648</v>
      </c>
      <c r="F994" s="32">
        <v>10</v>
      </c>
      <c r="G994" s="32" t="s">
        <v>4649</v>
      </c>
      <c r="H994" s="32">
        <v>2206</v>
      </c>
      <c r="I994" s="32" t="s">
        <v>4650</v>
      </c>
      <c r="J994" s="33" t="s">
        <v>177</v>
      </c>
      <c r="K994" s="34" t="s">
        <v>7209</v>
      </c>
      <c r="L994" s="61">
        <f>Tabela33[[#This Row],[price]]*Tabela33[[#This Row],[sold]]</f>
        <v>121131.45999999999</v>
      </c>
      <c r="M994" s="62">
        <f>VLOOKUP(Tabela33[[#This Row],[brand]],Tabela5[#All],7,FALSE)</f>
        <v>176</v>
      </c>
      <c r="N994" s="62">
        <f>_xlfn.RANK.EQ(Tabela33[[#This Row],[sold]],$H$2:$H$1979)</f>
        <v>132</v>
      </c>
      <c r="O994" s="62">
        <f>_xlfn.RANK.EQ(L994,Tabela33[income])</f>
        <v>77</v>
      </c>
      <c r="AL994" s="18" t="s">
        <v>2815</v>
      </c>
      <c r="AM994">
        <v>186</v>
      </c>
      <c r="AN994">
        <v>1386</v>
      </c>
    </row>
    <row r="995" spans="1:40" x14ac:dyDescent="0.25">
      <c r="A995" s="32" t="s">
        <v>4543</v>
      </c>
      <c r="B995" s="32" t="s">
        <v>4544</v>
      </c>
      <c r="C995" s="32" t="s">
        <v>55</v>
      </c>
      <c r="D995" s="32">
        <v>54.92</v>
      </c>
      <c r="E995" s="32" t="s">
        <v>4545</v>
      </c>
      <c r="F995" s="32">
        <v>124</v>
      </c>
      <c r="G995" s="32" t="s">
        <v>4546</v>
      </c>
      <c r="H995" s="32">
        <v>2465</v>
      </c>
      <c r="I995" s="32" t="s">
        <v>4547</v>
      </c>
      <c r="J995" s="33" t="s">
        <v>230</v>
      </c>
      <c r="K995" s="34" t="s">
        <v>7209</v>
      </c>
      <c r="L995" s="61">
        <f>Tabela33[[#This Row],[price]]*Tabela33[[#This Row],[sold]]</f>
        <v>135377.80000000002</v>
      </c>
      <c r="M995" s="62">
        <f>VLOOKUP(Tabela33[[#This Row],[brand]],Tabela5[#All],7,FALSE)</f>
        <v>176</v>
      </c>
      <c r="N995" s="62">
        <f>_xlfn.RANK.EQ(Tabela33[[#This Row],[sold]],$H$2:$H$1979)</f>
        <v>122</v>
      </c>
      <c r="O995" s="62">
        <f>_xlfn.RANK.EQ(L995,Tabela33[income])</f>
        <v>66</v>
      </c>
      <c r="AL995" s="18" t="s">
        <v>3668</v>
      </c>
      <c r="AM995">
        <v>186</v>
      </c>
      <c r="AN995">
        <v>279</v>
      </c>
    </row>
    <row r="996" spans="1:40" x14ac:dyDescent="0.25">
      <c r="A996" s="30" t="s">
        <v>2154</v>
      </c>
      <c r="B996" s="30" t="s">
        <v>2155</v>
      </c>
      <c r="C996" s="30" t="s">
        <v>363</v>
      </c>
      <c r="D996" s="30">
        <v>17.989999999999998</v>
      </c>
      <c r="E996" s="30" t="s">
        <v>2156</v>
      </c>
      <c r="F996" s="30">
        <v>38</v>
      </c>
      <c r="G996" s="30" t="s">
        <v>2157</v>
      </c>
      <c r="H996" s="30">
        <v>549</v>
      </c>
      <c r="I996" s="30" t="s">
        <v>2158</v>
      </c>
      <c r="J996" s="31" t="s">
        <v>230</v>
      </c>
      <c r="K996" s="29" t="s">
        <v>7208</v>
      </c>
      <c r="L996" s="58">
        <f>Tabela33[[#This Row],[price]]*Tabela33[[#This Row],[sold]]</f>
        <v>9876.5099999999984</v>
      </c>
      <c r="M996" s="59">
        <f>VLOOKUP(Tabela33[[#This Row],[brand]],Tabela5[#All],7,FALSE)</f>
        <v>177</v>
      </c>
      <c r="N996" s="59">
        <f>_xlfn.RANK.EQ(Tabela33[[#This Row],[sold]],$H$2:$H$1979)</f>
        <v>334</v>
      </c>
      <c r="O996" s="59">
        <f>_xlfn.RANK.EQ(L996,Tabela33[income])</f>
        <v>487</v>
      </c>
      <c r="AL996" s="18" t="s">
        <v>2538</v>
      </c>
      <c r="AM996">
        <v>186</v>
      </c>
      <c r="AN996">
        <v>2724</v>
      </c>
    </row>
    <row r="997" spans="1:40" x14ac:dyDescent="0.25">
      <c r="A997" s="27" t="s">
        <v>1766</v>
      </c>
      <c r="B997" s="27" t="s">
        <v>1872</v>
      </c>
      <c r="C997" s="27" t="s">
        <v>55</v>
      </c>
      <c r="D997" s="27">
        <v>19.39</v>
      </c>
      <c r="E997" s="27" t="s">
        <v>1873</v>
      </c>
      <c r="F997" s="27">
        <v>33</v>
      </c>
      <c r="G997" s="27" t="s">
        <v>1874</v>
      </c>
      <c r="H997" s="27">
        <v>651</v>
      </c>
      <c r="I997" s="27" t="s">
        <v>1875</v>
      </c>
      <c r="J997" s="28" t="s">
        <v>230</v>
      </c>
      <c r="K997" s="29" t="s">
        <v>7208</v>
      </c>
      <c r="L997" s="58">
        <f>Tabela33[[#This Row],[price]]*Tabela33[[#This Row],[sold]]</f>
        <v>12622.890000000001</v>
      </c>
      <c r="M997" s="59">
        <f>VLOOKUP(Tabela33[[#This Row],[brand]],Tabela5[#All],7,FALSE)</f>
        <v>178</v>
      </c>
      <c r="N997" s="59">
        <f>_xlfn.RANK.EQ(Tabela33[[#This Row],[sold]],$H$2:$H$1979)</f>
        <v>296</v>
      </c>
      <c r="O997" s="59">
        <f>_xlfn.RANK.EQ(L997,Tabela33[income])</f>
        <v>423</v>
      </c>
      <c r="AL997" s="18" t="s">
        <v>6533</v>
      </c>
      <c r="AM997">
        <v>187</v>
      </c>
      <c r="AN997">
        <v>85</v>
      </c>
    </row>
    <row r="998" spans="1:40" x14ac:dyDescent="0.25">
      <c r="A998" s="27" t="s">
        <v>1766</v>
      </c>
      <c r="B998" s="27" t="s">
        <v>1767</v>
      </c>
      <c r="C998" s="27" t="s">
        <v>55</v>
      </c>
      <c r="D998" s="27">
        <v>26.35</v>
      </c>
      <c r="E998" s="27" t="s">
        <v>1768</v>
      </c>
      <c r="F998" s="27">
        <v>127</v>
      </c>
      <c r="G998" s="27" t="s">
        <v>1769</v>
      </c>
      <c r="H998" s="27">
        <v>984</v>
      </c>
      <c r="I998" s="27" t="s">
        <v>1770</v>
      </c>
      <c r="J998" s="28" t="s">
        <v>230</v>
      </c>
      <c r="K998" s="29" t="s">
        <v>7208</v>
      </c>
      <c r="L998" s="58">
        <f>Tabela33[[#This Row],[price]]*Tabela33[[#This Row],[sold]]</f>
        <v>25928.400000000001</v>
      </c>
      <c r="M998" s="59">
        <f>VLOOKUP(Tabela33[[#This Row],[brand]],Tabela5[#All],7,FALSE)</f>
        <v>178</v>
      </c>
      <c r="N998" s="59">
        <f>_xlfn.RANK.EQ(Tabela33[[#This Row],[sold]],$H$2:$H$1979)</f>
        <v>236</v>
      </c>
      <c r="O998" s="59">
        <f>_xlfn.RANK.EQ(L998,Tabela33[income])</f>
        <v>275</v>
      </c>
      <c r="AL998" s="18" t="s">
        <v>6184</v>
      </c>
      <c r="AM998">
        <v>188</v>
      </c>
      <c r="AN998">
        <v>4</v>
      </c>
    </row>
    <row r="999" spans="1:40" x14ac:dyDescent="0.25">
      <c r="A999" s="32" t="s">
        <v>1766</v>
      </c>
      <c r="B999" s="32" t="s">
        <v>5136</v>
      </c>
      <c r="C999" s="32" t="s">
        <v>55</v>
      </c>
      <c r="D999" s="32">
        <v>27.4</v>
      </c>
      <c r="E999" s="32" t="s">
        <v>5137</v>
      </c>
      <c r="F999" s="32">
        <v>52</v>
      </c>
      <c r="G999" s="32" t="s">
        <v>5138</v>
      </c>
      <c r="H999" s="32">
        <v>397</v>
      </c>
      <c r="I999" s="32" t="s">
        <v>5139</v>
      </c>
      <c r="J999" s="33" t="s">
        <v>230</v>
      </c>
      <c r="K999" s="34" t="s">
        <v>7209</v>
      </c>
      <c r="L999" s="61">
        <f>Tabela33[[#This Row],[price]]*Tabela33[[#This Row],[sold]]</f>
        <v>10877.8</v>
      </c>
      <c r="M999" s="62">
        <f>VLOOKUP(Tabela33[[#This Row],[brand]],Tabela5[#All],7,FALSE)</f>
        <v>178</v>
      </c>
      <c r="N999" s="62">
        <f>_xlfn.RANK.EQ(Tabela33[[#This Row],[sold]],$H$2:$H$1979)</f>
        <v>414</v>
      </c>
      <c r="O999" s="62">
        <f>_xlfn.RANK.EQ(L999,Tabela33[income])</f>
        <v>460</v>
      </c>
      <c r="AL999" s="18" t="s">
        <v>6148</v>
      </c>
      <c r="AM999">
        <v>188</v>
      </c>
      <c r="AN999">
        <v>8</v>
      </c>
    </row>
    <row r="1000" spans="1:40" x14ac:dyDescent="0.25">
      <c r="A1000" s="32" t="s">
        <v>1766</v>
      </c>
      <c r="B1000" s="32" t="s">
        <v>5560</v>
      </c>
      <c r="C1000" s="32" t="s">
        <v>55</v>
      </c>
      <c r="D1000" s="32">
        <v>28.11</v>
      </c>
      <c r="E1000" s="32" t="s">
        <v>5561</v>
      </c>
      <c r="F1000" s="32">
        <v>7</v>
      </c>
      <c r="G1000" s="32" t="s">
        <v>5562</v>
      </c>
      <c r="H1000" s="32">
        <v>542</v>
      </c>
      <c r="I1000" s="32" t="s">
        <v>5563</v>
      </c>
      <c r="J1000" s="33" t="s">
        <v>230</v>
      </c>
      <c r="K1000" s="34" t="s">
        <v>7209</v>
      </c>
      <c r="L1000" s="61">
        <f>Tabela33[[#This Row],[price]]*Tabela33[[#This Row],[sold]]</f>
        <v>15235.619999999999</v>
      </c>
      <c r="M1000" s="62">
        <f>VLOOKUP(Tabela33[[#This Row],[brand]],Tabela5[#All],7,FALSE)</f>
        <v>178</v>
      </c>
      <c r="N1000" s="62">
        <f>_xlfn.RANK.EQ(Tabela33[[#This Row],[sold]],$H$2:$H$1979)</f>
        <v>337</v>
      </c>
      <c r="O1000" s="62">
        <f>_xlfn.RANK.EQ(L1000,Tabela33[income])</f>
        <v>379</v>
      </c>
      <c r="AL1000" s="18" t="s">
        <v>2028</v>
      </c>
      <c r="AM1000">
        <v>188</v>
      </c>
      <c r="AN1000">
        <v>1832</v>
      </c>
    </row>
    <row r="1001" spans="1:40" x14ac:dyDescent="0.25">
      <c r="A1001" s="50" t="s">
        <v>1766</v>
      </c>
      <c r="B1001" s="50" t="s">
        <v>4484</v>
      </c>
      <c r="C1001" s="50" t="s">
        <v>55</v>
      </c>
      <c r="D1001" s="50">
        <v>30.99</v>
      </c>
      <c r="E1001" s="50" t="s">
        <v>4485</v>
      </c>
      <c r="F1001" s="50">
        <v>10</v>
      </c>
      <c r="G1001" s="50" t="s">
        <v>4486</v>
      </c>
      <c r="H1001" s="50">
        <v>866</v>
      </c>
      <c r="I1001" s="50" t="s">
        <v>4487</v>
      </c>
      <c r="J1001" s="51" t="s">
        <v>661</v>
      </c>
      <c r="K1001" s="34" t="s">
        <v>7209</v>
      </c>
      <c r="L1001" s="61">
        <f>Tabela33[[#This Row],[price]]*Tabela33[[#This Row],[sold]]</f>
        <v>26837.34</v>
      </c>
      <c r="M1001" s="62">
        <f>VLOOKUP(Tabela33[[#This Row],[brand]],Tabela5[#All],7,FALSE)</f>
        <v>178</v>
      </c>
      <c r="N1001" s="62">
        <f>_xlfn.RANK.EQ(Tabela33[[#This Row],[sold]],$H$2:$H$1979)</f>
        <v>258</v>
      </c>
      <c r="O1001" s="62">
        <f>_xlfn.RANK.EQ(L1001,Tabela33[income])</f>
        <v>266</v>
      </c>
      <c r="AL1001" s="18" t="s">
        <v>7092</v>
      </c>
      <c r="AM1001">
        <v>188</v>
      </c>
      <c r="AN1001">
        <v>16</v>
      </c>
    </row>
    <row r="1002" spans="1:40" x14ac:dyDescent="0.25">
      <c r="A1002" s="35" t="s">
        <v>1766</v>
      </c>
      <c r="B1002" s="35" t="s">
        <v>6205</v>
      </c>
      <c r="C1002" s="35" t="s">
        <v>55</v>
      </c>
      <c r="D1002" s="35">
        <v>37.979999999999997</v>
      </c>
      <c r="E1002" s="35" t="s">
        <v>6206</v>
      </c>
      <c r="F1002" s="35">
        <v>10</v>
      </c>
      <c r="G1002" s="35" t="s">
        <v>6207</v>
      </c>
      <c r="H1002" s="35">
        <v>612</v>
      </c>
      <c r="I1002" s="35" t="s">
        <v>6208</v>
      </c>
      <c r="J1002" s="36" t="s">
        <v>177</v>
      </c>
      <c r="K1002" s="34" t="s">
        <v>7209</v>
      </c>
      <c r="L1002" s="61">
        <f>Tabela33[[#This Row],[price]]*Tabela33[[#This Row],[sold]]</f>
        <v>23243.759999999998</v>
      </c>
      <c r="M1002" s="62">
        <f>VLOOKUP(Tabela33[[#This Row],[brand]],Tabela5[#All],7,FALSE)</f>
        <v>178</v>
      </c>
      <c r="N1002" s="62">
        <f>_xlfn.RANK.EQ(Tabela33[[#This Row],[sold]],$H$2:$H$1979)</f>
        <v>310</v>
      </c>
      <c r="O1002" s="62">
        <f>_xlfn.RANK.EQ(L1002,Tabela33[income])</f>
        <v>291</v>
      </c>
      <c r="AL1002" s="18" t="s">
        <v>1048</v>
      </c>
      <c r="AM1002">
        <v>188</v>
      </c>
      <c r="AN1002">
        <v>601</v>
      </c>
    </row>
    <row r="1003" spans="1:40" x14ac:dyDescent="0.25">
      <c r="A1003" s="32" t="s">
        <v>6301</v>
      </c>
      <c r="B1003" s="32" t="s">
        <v>6302</v>
      </c>
      <c r="C1003" s="32" t="s">
        <v>55</v>
      </c>
      <c r="D1003" s="32">
        <v>13.97</v>
      </c>
      <c r="E1003" s="32" t="s">
        <v>6303</v>
      </c>
      <c r="F1003" s="32">
        <v>31</v>
      </c>
      <c r="G1003" s="32" t="s">
        <v>6304</v>
      </c>
      <c r="H1003" s="32">
        <v>957</v>
      </c>
      <c r="I1003" s="32" t="s">
        <v>6305</v>
      </c>
      <c r="J1003" s="33" t="s">
        <v>230</v>
      </c>
      <c r="K1003" s="34" t="s">
        <v>7209</v>
      </c>
      <c r="L1003" s="61">
        <f>Tabela33[[#This Row],[price]]*Tabela33[[#This Row],[sold]]</f>
        <v>13369.29</v>
      </c>
      <c r="M1003" s="62">
        <f>VLOOKUP(Tabela33[[#This Row],[brand]],Tabela5[#All],7,FALSE)</f>
        <v>179</v>
      </c>
      <c r="N1003" s="62">
        <f>_xlfn.RANK.EQ(Tabela33[[#This Row],[sold]],$H$2:$H$1979)</f>
        <v>240</v>
      </c>
      <c r="O1003" s="62">
        <f>_xlfn.RANK.EQ(L1003,Tabela33[income])</f>
        <v>409</v>
      </c>
      <c r="AL1003" s="18" t="s">
        <v>6872</v>
      </c>
      <c r="AM1003">
        <v>188</v>
      </c>
      <c r="AN1003">
        <v>55</v>
      </c>
    </row>
    <row r="1004" spans="1:40" x14ac:dyDescent="0.25">
      <c r="A1004" s="35" t="s">
        <v>4513</v>
      </c>
      <c r="B1004" s="35" t="s">
        <v>6235</v>
      </c>
      <c r="C1004" s="35" t="s">
        <v>657</v>
      </c>
      <c r="D1004" s="35">
        <v>13.15</v>
      </c>
      <c r="E1004" s="35" t="s">
        <v>6236</v>
      </c>
      <c r="F1004" s="35">
        <v>3</v>
      </c>
      <c r="G1004" s="35" t="s">
        <v>692</v>
      </c>
      <c r="H1004" s="35">
        <v>7</v>
      </c>
      <c r="I1004" s="35" t="s">
        <v>6237</v>
      </c>
      <c r="J1004" s="36" t="s">
        <v>661</v>
      </c>
      <c r="K1004" s="34" t="s">
        <v>7209</v>
      </c>
      <c r="L1004" s="61">
        <f>Tabela33[[#This Row],[price]]*Tabela33[[#This Row],[sold]]</f>
        <v>92.05</v>
      </c>
      <c r="M1004" s="62">
        <f>VLOOKUP(Tabela33[[#This Row],[brand]],Tabela5[#All],7,FALSE)</f>
        <v>180</v>
      </c>
      <c r="N1004" s="62">
        <f>_xlfn.RANK.EQ(Tabela33[[#This Row],[sold]],$H$2:$H$1979)</f>
        <v>1677</v>
      </c>
      <c r="O1004" s="62">
        <f>_xlfn.RANK.EQ(L1004,Tabela33[income])</f>
        <v>1885</v>
      </c>
      <c r="AL1004" s="18" t="s">
        <v>3715</v>
      </c>
      <c r="AM1004">
        <v>188</v>
      </c>
      <c r="AN1004">
        <v>131</v>
      </c>
    </row>
    <row r="1005" spans="1:40" x14ac:dyDescent="0.25">
      <c r="A1005" s="32" t="s">
        <v>4513</v>
      </c>
      <c r="B1005" s="32" t="s">
        <v>6977</v>
      </c>
      <c r="C1005" s="32" t="s">
        <v>55</v>
      </c>
      <c r="D1005" s="32">
        <v>14.57</v>
      </c>
      <c r="E1005" s="32" t="s">
        <v>6978</v>
      </c>
      <c r="F1005" s="32">
        <v>54</v>
      </c>
      <c r="G1005" s="32" t="s">
        <v>6979</v>
      </c>
      <c r="H1005" s="32">
        <v>63</v>
      </c>
      <c r="I1005" s="32" t="s">
        <v>6980</v>
      </c>
      <c r="J1005" s="33" t="s">
        <v>230</v>
      </c>
      <c r="K1005" s="34" t="s">
        <v>7209</v>
      </c>
      <c r="L1005" s="61">
        <f>Tabela33[[#This Row],[price]]*Tabela33[[#This Row],[sold]]</f>
        <v>917.91</v>
      </c>
      <c r="M1005" s="62">
        <f>VLOOKUP(Tabela33[[#This Row],[brand]],Tabela5[#All],7,FALSE)</f>
        <v>180</v>
      </c>
      <c r="N1005" s="62">
        <f>_xlfn.RANK.EQ(Tabela33[[#This Row],[sold]],$H$2:$H$1979)</f>
        <v>921</v>
      </c>
      <c r="O1005" s="62">
        <f>_xlfn.RANK.EQ(L1005,Tabela33[income])</f>
        <v>1286</v>
      </c>
      <c r="AL1005" s="18" t="s">
        <v>6863</v>
      </c>
      <c r="AM1005">
        <v>188</v>
      </c>
      <c r="AN1005">
        <v>67</v>
      </c>
    </row>
    <row r="1006" spans="1:40" x14ac:dyDescent="0.25">
      <c r="A1006" s="32" t="s">
        <v>4513</v>
      </c>
      <c r="B1006" s="32" t="s">
        <v>4514</v>
      </c>
      <c r="C1006" s="32" t="s">
        <v>55</v>
      </c>
      <c r="D1006" s="32">
        <v>15.4</v>
      </c>
      <c r="E1006" s="32" t="s">
        <v>4515</v>
      </c>
      <c r="F1006" s="32">
        <v>224</v>
      </c>
      <c r="G1006" s="32" t="s">
        <v>4516</v>
      </c>
      <c r="H1006" s="32">
        <v>3942</v>
      </c>
      <c r="I1006" s="32" t="s">
        <v>4517</v>
      </c>
      <c r="J1006" s="33" t="s">
        <v>230</v>
      </c>
      <c r="K1006" s="34" t="s">
        <v>7209</v>
      </c>
      <c r="L1006" s="61">
        <f>Tabela33[[#This Row],[price]]*Tabela33[[#This Row],[sold]]</f>
        <v>60706.8</v>
      </c>
      <c r="M1006" s="62">
        <f>VLOOKUP(Tabela33[[#This Row],[brand]],Tabela5[#All],7,FALSE)</f>
        <v>180</v>
      </c>
      <c r="N1006" s="62">
        <f>_xlfn.RANK.EQ(Tabela33[[#This Row],[sold]],$H$2:$H$1979)</f>
        <v>77</v>
      </c>
      <c r="O1006" s="62">
        <f>_xlfn.RANK.EQ(L1006,Tabela33[income])</f>
        <v>150</v>
      </c>
      <c r="AL1006" s="18" t="s">
        <v>1311</v>
      </c>
      <c r="AM1006">
        <v>188</v>
      </c>
      <c r="AN1006">
        <v>30</v>
      </c>
    </row>
    <row r="1007" spans="1:40" x14ac:dyDescent="0.25">
      <c r="A1007" s="32" t="s">
        <v>4513</v>
      </c>
      <c r="B1007" s="32" t="s">
        <v>5844</v>
      </c>
      <c r="C1007" s="32" t="s">
        <v>55</v>
      </c>
      <c r="D1007" s="32">
        <v>15.65</v>
      </c>
      <c r="E1007" s="32" t="s">
        <v>5845</v>
      </c>
      <c r="F1007" s="32">
        <v>93</v>
      </c>
      <c r="G1007" s="32" t="s">
        <v>5846</v>
      </c>
      <c r="H1007" s="32">
        <v>2777</v>
      </c>
      <c r="I1007" s="32" t="s">
        <v>5847</v>
      </c>
      <c r="J1007" s="33" t="s">
        <v>230</v>
      </c>
      <c r="K1007" s="34" t="s">
        <v>7209</v>
      </c>
      <c r="L1007" s="61">
        <f>Tabela33[[#This Row],[price]]*Tabela33[[#This Row],[sold]]</f>
        <v>43460.05</v>
      </c>
      <c r="M1007" s="62">
        <f>VLOOKUP(Tabela33[[#This Row],[brand]],Tabela5[#All],7,FALSE)</f>
        <v>180</v>
      </c>
      <c r="N1007" s="62">
        <f>_xlfn.RANK.EQ(Tabela33[[#This Row],[sold]],$H$2:$H$1979)</f>
        <v>105</v>
      </c>
      <c r="O1007" s="62">
        <f>_xlfn.RANK.EQ(L1007,Tabela33[income])</f>
        <v>192</v>
      </c>
      <c r="AL1007" s="18" t="s">
        <v>2132</v>
      </c>
      <c r="AM1007">
        <v>188</v>
      </c>
      <c r="AN1007">
        <v>15</v>
      </c>
    </row>
    <row r="1008" spans="1:40" x14ac:dyDescent="0.25">
      <c r="A1008" s="30" t="s">
        <v>2339</v>
      </c>
      <c r="B1008" s="30" t="s">
        <v>2340</v>
      </c>
      <c r="C1008" s="30" t="s">
        <v>55</v>
      </c>
      <c r="D1008" s="30">
        <v>21.95</v>
      </c>
      <c r="E1008" s="30" t="s">
        <v>1036</v>
      </c>
      <c r="F1008" s="30">
        <v>5</v>
      </c>
      <c r="G1008" s="30" t="s">
        <v>2341</v>
      </c>
      <c r="H1008" s="30"/>
      <c r="I1008" s="30" t="s">
        <v>39</v>
      </c>
      <c r="J1008" s="31" t="s">
        <v>422</v>
      </c>
      <c r="K1008" s="29" t="s">
        <v>7208</v>
      </c>
      <c r="L1008" s="58">
        <f>Tabela33[[#This Row],[price]]*Tabela33[[#This Row],[sold]]</f>
        <v>0</v>
      </c>
      <c r="M1008" s="59">
        <f>VLOOKUP(Tabela33[[#This Row],[brand]],Tabela5[#All],7,FALSE)</f>
        <v>181</v>
      </c>
      <c r="N1008" s="59" t="e">
        <f>_xlfn.RANK.EQ(Tabela33[[#This Row],[sold]],$H$2:$H$1979)</f>
        <v>#N/A</v>
      </c>
      <c r="O1008" s="59">
        <f>_xlfn.RANK.EQ(L1008,Tabela33[income])</f>
        <v>1979</v>
      </c>
      <c r="AL1008" s="18" t="s">
        <v>587</v>
      </c>
      <c r="AM1008">
        <v>188</v>
      </c>
      <c r="AN1008">
        <v>2846</v>
      </c>
    </row>
    <row r="1009" spans="1:40" x14ac:dyDescent="0.25">
      <c r="A1009" s="32" t="s">
        <v>3583</v>
      </c>
      <c r="B1009" s="32" t="s">
        <v>4536</v>
      </c>
      <c r="C1009" s="32" t="s">
        <v>55</v>
      </c>
      <c r="D1009" s="32">
        <v>12.2</v>
      </c>
      <c r="E1009" s="32" t="s">
        <v>4537</v>
      </c>
      <c r="F1009" s="32">
        <v>10</v>
      </c>
      <c r="G1009" s="32" t="s">
        <v>1201</v>
      </c>
      <c r="H1009" s="32">
        <v>5</v>
      </c>
      <c r="I1009" s="32" t="s">
        <v>4538</v>
      </c>
      <c r="J1009" s="33" t="s">
        <v>318</v>
      </c>
      <c r="K1009" s="34" t="s">
        <v>7209</v>
      </c>
      <c r="L1009" s="61">
        <f>Tabela33[[#This Row],[price]]*Tabela33[[#This Row],[sold]]</f>
        <v>61</v>
      </c>
      <c r="M1009" s="62">
        <f>VLOOKUP(Tabela33[[#This Row],[brand]],Tabela5[#All],7,FALSE)</f>
        <v>182</v>
      </c>
      <c r="N1009" s="62">
        <f>_xlfn.RANK.EQ(Tabela33[[#This Row],[sold]],$H$2:$H$1979)</f>
        <v>1749</v>
      </c>
      <c r="O1009" s="62">
        <f>_xlfn.RANK.EQ(L1009,Tabela33[income])</f>
        <v>1929</v>
      </c>
      <c r="AL1009" s="18" t="s">
        <v>3442</v>
      </c>
      <c r="AM1009">
        <v>188</v>
      </c>
      <c r="AN1009">
        <v>30</v>
      </c>
    </row>
    <row r="1010" spans="1:40" x14ac:dyDescent="0.25">
      <c r="A1010" s="35" t="s">
        <v>3583</v>
      </c>
      <c r="B1010" s="35" t="s">
        <v>5312</v>
      </c>
      <c r="C1010" s="35" t="s">
        <v>12</v>
      </c>
      <c r="D1010" s="35">
        <v>12.95</v>
      </c>
      <c r="E1010" s="35" t="s">
        <v>751</v>
      </c>
      <c r="F1010" s="35">
        <v>10</v>
      </c>
      <c r="G1010" s="35" t="s">
        <v>4210</v>
      </c>
      <c r="H1010" s="35">
        <v>594</v>
      </c>
      <c r="I1010" s="35" t="s">
        <v>5313</v>
      </c>
      <c r="J1010" s="36" t="s">
        <v>754</v>
      </c>
      <c r="K1010" s="34" t="s">
        <v>7209</v>
      </c>
      <c r="L1010" s="61">
        <f>Tabela33[[#This Row],[price]]*Tabela33[[#This Row],[sold]]</f>
        <v>7692.2999999999993</v>
      </c>
      <c r="M1010" s="62">
        <f>VLOOKUP(Tabela33[[#This Row],[brand]],Tabela5[#All],7,FALSE)</f>
        <v>182</v>
      </c>
      <c r="N1010" s="62">
        <f>_xlfn.RANK.EQ(Tabela33[[#This Row],[sold]],$H$2:$H$1979)</f>
        <v>317</v>
      </c>
      <c r="O1010" s="62">
        <f>_xlfn.RANK.EQ(L1010,Tabela33[income])</f>
        <v>554</v>
      </c>
      <c r="AL1010" s="18" t="s">
        <v>1916</v>
      </c>
      <c r="AM1010">
        <v>188</v>
      </c>
      <c r="AN1010">
        <v>563</v>
      </c>
    </row>
    <row r="1011" spans="1:40" x14ac:dyDescent="0.25">
      <c r="A1011" s="32" t="s">
        <v>3583</v>
      </c>
      <c r="B1011" s="32" t="s">
        <v>4734</v>
      </c>
      <c r="C1011" s="32" t="s">
        <v>55</v>
      </c>
      <c r="D1011" s="32">
        <v>45.49</v>
      </c>
      <c r="E1011" s="32" t="s">
        <v>4735</v>
      </c>
      <c r="F1011" s="32">
        <v>2</v>
      </c>
      <c r="G1011" s="32" t="s">
        <v>4736</v>
      </c>
      <c r="H1011" s="32">
        <v>116</v>
      </c>
      <c r="I1011" s="32" t="s">
        <v>4737</v>
      </c>
      <c r="J1011" s="33" t="s">
        <v>90</v>
      </c>
      <c r="K1011" s="34" t="s">
        <v>7209</v>
      </c>
      <c r="L1011" s="61">
        <f>Tabela33[[#This Row],[price]]*Tabela33[[#This Row],[sold]]</f>
        <v>5276.84</v>
      </c>
      <c r="M1011" s="62">
        <f>VLOOKUP(Tabela33[[#This Row],[brand]],Tabela5[#All],7,FALSE)</f>
        <v>182</v>
      </c>
      <c r="N1011" s="62">
        <f>_xlfn.RANK.EQ(Tabela33[[#This Row],[sold]],$H$2:$H$1979)</f>
        <v>743</v>
      </c>
      <c r="O1011" s="62">
        <f>_xlfn.RANK.EQ(L1011,Tabela33[income])</f>
        <v>671</v>
      </c>
      <c r="AL1011" s="18" t="s">
        <v>536</v>
      </c>
      <c r="AM1011">
        <v>188</v>
      </c>
      <c r="AN1011">
        <v>909</v>
      </c>
    </row>
    <row r="1012" spans="1:40" x14ac:dyDescent="0.25">
      <c r="A1012" s="32" t="s">
        <v>3583</v>
      </c>
      <c r="B1012" s="32" t="s">
        <v>5510</v>
      </c>
      <c r="C1012" s="32" t="s">
        <v>55</v>
      </c>
      <c r="D1012" s="32">
        <v>48.99</v>
      </c>
      <c r="E1012" s="32" t="s">
        <v>1350</v>
      </c>
      <c r="F1012" s="32">
        <v>10</v>
      </c>
      <c r="G1012" s="32" t="s">
        <v>942</v>
      </c>
      <c r="H1012" s="32">
        <v>30</v>
      </c>
      <c r="I1012" s="32" t="s">
        <v>5511</v>
      </c>
      <c r="J1012" s="33" t="s">
        <v>225</v>
      </c>
      <c r="K1012" s="34" t="s">
        <v>7209</v>
      </c>
      <c r="L1012" s="61">
        <f>Tabela33[[#This Row],[price]]*Tabela33[[#This Row],[sold]]</f>
        <v>1469.7</v>
      </c>
      <c r="M1012" s="62">
        <f>VLOOKUP(Tabela33[[#This Row],[brand]],Tabela5[#All],7,FALSE)</f>
        <v>182</v>
      </c>
      <c r="N1012" s="62">
        <f>_xlfn.RANK.EQ(Tabela33[[#This Row],[sold]],$H$2:$H$1979)</f>
        <v>1175</v>
      </c>
      <c r="O1012" s="62">
        <f>_xlfn.RANK.EQ(L1012,Tabela33[income])</f>
        <v>1081</v>
      </c>
      <c r="AL1012" s="18" t="s">
        <v>3221</v>
      </c>
      <c r="AM1012">
        <v>188</v>
      </c>
      <c r="AN1012">
        <v>1926</v>
      </c>
    </row>
    <row r="1013" spans="1:40" x14ac:dyDescent="0.25">
      <c r="A1013" s="35" t="s">
        <v>3583</v>
      </c>
      <c r="B1013" s="35" t="s">
        <v>4411</v>
      </c>
      <c r="C1013" s="35" t="s">
        <v>55</v>
      </c>
      <c r="D1013" s="35">
        <v>51.99</v>
      </c>
      <c r="E1013" s="35" t="s">
        <v>43</v>
      </c>
      <c r="F1013" s="35">
        <v>10</v>
      </c>
      <c r="G1013" s="35" t="s">
        <v>2105</v>
      </c>
      <c r="H1013" s="35">
        <v>73</v>
      </c>
      <c r="I1013" s="35" t="s">
        <v>4412</v>
      </c>
      <c r="J1013" s="36" t="s">
        <v>499</v>
      </c>
      <c r="K1013" s="34" t="s">
        <v>7209</v>
      </c>
      <c r="L1013" s="61">
        <f>Tabela33[[#This Row],[price]]*Tabela33[[#This Row],[sold]]</f>
        <v>3795.27</v>
      </c>
      <c r="M1013" s="62">
        <f>VLOOKUP(Tabela33[[#This Row],[brand]],Tabela5[#All],7,FALSE)</f>
        <v>182</v>
      </c>
      <c r="N1013" s="62">
        <f>_xlfn.RANK.EQ(Tabela33[[#This Row],[sold]],$H$2:$H$1979)</f>
        <v>873</v>
      </c>
      <c r="O1013" s="62">
        <f>_xlfn.RANK.EQ(L1013,Tabela33[income])</f>
        <v>760</v>
      </c>
      <c r="AL1013" s="18" t="s">
        <v>1223</v>
      </c>
      <c r="AM1013">
        <v>188</v>
      </c>
      <c r="AN1013">
        <v>770</v>
      </c>
    </row>
    <row r="1014" spans="1:40" x14ac:dyDescent="0.25">
      <c r="A1014" s="32" t="s">
        <v>3583</v>
      </c>
      <c r="B1014" s="32" t="s">
        <v>4720</v>
      </c>
      <c r="C1014" s="32" t="s">
        <v>55</v>
      </c>
      <c r="D1014" s="32">
        <v>51.99</v>
      </c>
      <c r="E1014" s="32" t="s">
        <v>43</v>
      </c>
      <c r="F1014" s="32">
        <v>10</v>
      </c>
      <c r="G1014" s="32" t="s">
        <v>4721</v>
      </c>
      <c r="H1014" s="32">
        <v>248</v>
      </c>
      <c r="I1014" s="32" t="s">
        <v>4722</v>
      </c>
      <c r="J1014" s="33" t="s">
        <v>225</v>
      </c>
      <c r="K1014" s="34" t="s">
        <v>7209</v>
      </c>
      <c r="L1014" s="61">
        <f>Tabela33[[#This Row],[price]]*Tabela33[[#This Row],[sold]]</f>
        <v>12893.52</v>
      </c>
      <c r="M1014" s="62">
        <f>VLOOKUP(Tabela33[[#This Row],[brand]],Tabela5[#All],7,FALSE)</f>
        <v>182</v>
      </c>
      <c r="N1014" s="62">
        <f>_xlfn.RANK.EQ(Tabela33[[#This Row],[sold]],$H$2:$H$1979)</f>
        <v>530</v>
      </c>
      <c r="O1014" s="62">
        <f>_xlfn.RANK.EQ(L1014,Tabela33[income])</f>
        <v>418</v>
      </c>
      <c r="AL1014" s="18" t="s">
        <v>3503</v>
      </c>
      <c r="AM1014">
        <v>188</v>
      </c>
      <c r="AN1014">
        <v>48</v>
      </c>
    </row>
    <row r="1015" spans="1:40" x14ac:dyDescent="0.25">
      <c r="A1015" s="35" t="s">
        <v>3583</v>
      </c>
      <c r="B1015" s="35" t="s">
        <v>7111</v>
      </c>
      <c r="C1015" s="35" t="s">
        <v>55</v>
      </c>
      <c r="D1015" s="35">
        <v>55.99</v>
      </c>
      <c r="E1015" s="35" t="s">
        <v>376</v>
      </c>
      <c r="F1015" s="35">
        <v>10</v>
      </c>
      <c r="G1015" s="35" t="s">
        <v>7112</v>
      </c>
      <c r="H1015" s="35">
        <v>368</v>
      </c>
      <c r="I1015" s="35" t="s">
        <v>7113</v>
      </c>
      <c r="J1015" s="36" t="s">
        <v>524</v>
      </c>
      <c r="K1015" s="34" t="s">
        <v>7209</v>
      </c>
      <c r="L1015" s="61">
        <f>Tabela33[[#This Row],[price]]*Tabela33[[#This Row],[sold]]</f>
        <v>20604.32</v>
      </c>
      <c r="M1015" s="62">
        <f>VLOOKUP(Tabela33[[#This Row],[brand]],Tabela5[#All],7,FALSE)</f>
        <v>182</v>
      </c>
      <c r="N1015" s="62">
        <f>_xlfn.RANK.EQ(Tabela33[[#This Row],[sold]],$H$2:$H$1979)</f>
        <v>432</v>
      </c>
      <c r="O1015" s="62">
        <f>_xlfn.RANK.EQ(L1015,Tabela33[income])</f>
        <v>312</v>
      </c>
      <c r="AL1015" s="18" t="s">
        <v>2939</v>
      </c>
      <c r="AM1015">
        <v>188</v>
      </c>
      <c r="AN1015">
        <v>2503</v>
      </c>
    </row>
    <row r="1016" spans="1:40" x14ac:dyDescent="0.25">
      <c r="A1016" s="27" t="s">
        <v>3583</v>
      </c>
      <c r="B1016" s="27" t="s">
        <v>3584</v>
      </c>
      <c r="C1016" s="27" t="s">
        <v>55</v>
      </c>
      <c r="D1016" s="27">
        <v>58.94</v>
      </c>
      <c r="E1016" s="27" t="s">
        <v>3585</v>
      </c>
      <c r="F1016" s="27">
        <v>95</v>
      </c>
      <c r="G1016" s="27" t="s">
        <v>3586</v>
      </c>
      <c r="H1016" s="27">
        <v>129</v>
      </c>
      <c r="I1016" s="27" t="s">
        <v>3587</v>
      </c>
      <c r="J1016" s="28" t="s">
        <v>230</v>
      </c>
      <c r="K1016" s="29" t="s">
        <v>7208</v>
      </c>
      <c r="L1016" s="58">
        <f>Tabela33[[#This Row],[price]]*Tabela33[[#This Row],[sold]]</f>
        <v>7603.2599999999993</v>
      </c>
      <c r="M1016" s="59">
        <f>VLOOKUP(Tabela33[[#This Row],[brand]],Tabela5[#All],7,FALSE)</f>
        <v>182</v>
      </c>
      <c r="N1016" s="59">
        <f>_xlfn.RANK.EQ(Tabela33[[#This Row],[sold]],$H$2:$H$1979)</f>
        <v>702</v>
      </c>
      <c r="O1016" s="59">
        <f>_xlfn.RANK.EQ(L1016,Tabela33[income])</f>
        <v>557</v>
      </c>
      <c r="AL1016" s="18" t="s">
        <v>2729</v>
      </c>
      <c r="AM1016">
        <v>189</v>
      </c>
      <c r="AN1016">
        <v>478</v>
      </c>
    </row>
    <row r="1017" spans="1:40" x14ac:dyDescent="0.25">
      <c r="A1017" s="32" t="s">
        <v>3583</v>
      </c>
      <c r="B1017" s="32" t="s">
        <v>4867</v>
      </c>
      <c r="C1017" s="32" t="s">
        <v>4868</v>
      </c>
      <c r="D1017" s="32">
        <v>92</v>
      </c>
      <c r="E1017" s="32" t="s">
        <v>4869</v>
      </c>
      <c r="F1017" s="32">
        <v>3</v>
      </c>
      <c r="G1017" s="32" t="s">
        <v>4870</v>
      </c>
      <c r="H1017" s="32">
        <v>37</v>
      </c>
      <c r="I1017" s="32" t="s">
        <v>4871</v>
      </c>
      <c r="J1017" s="33" t="s">
        <v>4009</v>
      </c>
      <c r="K1017" s="34" t="s">
        <v>7209</v>
      </c>
      <c r="L1017" s="61">
        <f>Tabela33[[#This Row],[price]]*Tabela33[[#This Row],[sold]]</f>
        <v>3404</v>
      </c>
      <c r="M1017" s="62">
        <f>VLOOKUP(Tabela33[[#This Row],[brand]],Tabela5[#All],7,FALSE)</f>
        <v>182</v>
      </c>
      <c r="N1017" s="62">
        <f>_xlfn.RANK.EQ(Tabela33[[#This Row],[sold]],$H$2:$H$1979)</f>
        <v>1099</v>
      </c>
      <c r="O1017" s="62">
        <f>_xlfn.RANK.EQ(L1017,Tabela33[income])</f>
        <v>791</v>
      </c>
      <c r="AL1017" s="18" t="s">
        <v>2240</v>
      </c>
      <c r="AM1017">
        <v>190</v>
      </c>
      <c r="AN1017">
        <v>12</v>
      </c>
    </row>
    <row r="1018" spans="1:40" x14ac:dyDescent="0.25">
      <c r="A1018" s="35" t="s">
        <v>3583</v>
      </c>
      <c r="B1018" s="35" t="s">
        <v>4885</v>
      </c>
      <c r="C1018" s="35" t="s">
        <v>55</v>
      </c>
      <c r="D1018" s="35">
        <v>92</v>
      </c>
      <c r="E1018" s="35" t="s">
        <v>4869</v>
      </c>
      <c r="F1018" s="35">
        <v>3</v>
      </c>
      <c r="G1018" s="35" t="s">
        <v>3886</v>
      </c>
      <c r="H1018" s="35">
        <v>29</v>
      </c>
      <c r="I1018" s="35" t="s">
        <v>4886</v>
      </c>
      <c r="J1018" s="36" t="s">
        <v>4009</v>
      </c>
      <c r="K1018" s="34" t="s">
        <v>7209</v>
      </c>
      <c r="L1018" s="61">
        <f>Tabela33[[#This Row],[price]]*Tabela33[[#This Row],[sold]]</f>
        <v>2668</v>
      </c>
      <c r="M1018" s="62">
        <f>VLOOKUP(Tabela33[[#This Row],[brand]],Tabela5[#All],7,FALSE)</f>
        <v>182</v>
      </c>
      <c r="N1018" s="62">
        <f>_xlfn.RANK.EQ(Tabela33[[#This Row],[sold]],$H$2:$H$1979)</f>
        <v>1195</v>
      </c>
      <c r="O1018" s="62">
        <f>_xlfn.RANK.EQ(L1018,Tabela33[income])</f>
        <v>867</v>
      </c>
      <c r="AL1018" s="18" t="s">
        <v>2166</v>
      </c>
      <c r="AM1018">
        <v>190</v>
      </c>
      <c r="AN1018">
        <v>7</v>
      </c>
    </row>
    <row r="1019" spans="1:40" x14ac:dyDescent="0.25">
      <c r="A1019" s="35" t="s">
        <v>3583</v>
      </c>
      <c r="B1019" s="35" t="s">
        <v>4703</v>
      </c>
      <c r="C1019" s="35" t="s">
        <v>12</v>
      </c>
      <c r="D1019" s="35">
        <v>94.99</v>
      </c>
      <c r="E1019" s="35" t="s">
        <v>3446</v>
      </c>
      <c r="F1019" s="35">
        <v>10</v>
      </c>
      <c r="G1019" s="35" t="s">
        <v>4704</v>
      </c>
      <c r="H1019" s="35">
        <v>1024</v>
      </c>
      <c r="I1019" s="35" t="s">
        <v>4705</v>
      </c>
      <c r="J1019" s="36" t="s">
        <v>524</v>
      </c>
      <c r="K1019" s="34" t="s">
        <v>7209</v>
      </c>
      <c r="L1019" s="61">
        <f>Tabela33[[#This Row],[price]]*Tabela33[[#This Row],[sold]]</f>
        <v>97269.759999999995</v>
      </c>
      <c r="M1019" s="62">
        <f>VLOOKUP(Tabela33[[#This Row],[brand]],Tabela5[#All],7,FALSE)</f>
        <v>182</v>
      </c>
      <c r="N1019" s="62">
        <f>_xlfn.RANK.EQ(Tabela33[[#This Row],[sold]],$H$2:$H$1979)</f>
        <v>230</v>
      </c>
      <c r="O1019" s="62">
        <f>_xlfn.RANK.EQ(L1019,Tabela33[income])</f>
        <v>98</v>
      </c>
      <c r="AL1019" s="18" t="s">
        <v>944</v>
      </c>
      <c r="AM1019">
        <v>190</v>
      </c>
      <c r="AN1019">
        <v>117</v>
      </c>
    </row>
    <row r="1020" spans="1:40" x14ac:dyDescent="0.25">
      <c r="A1020" s="35" t="s">
        <v>3583</v>
      </c>
      <c r="B1020" s="35" t="s">
        <v>5400</v>
      </c>
      <c r="C1020" s="35" t="s">
        <v>55</v>
      </c>
      <c r="D1020" s="35">
        <v>114.99</v>
      </c>
      <c r="E1020" s="35" t="s">
        <v>5401</v>
      </c>
      <c r="F1020" s="35">
        <v>10</v>
      </c>
      <c r="G1020" s="35" t="s">
        <v>5402</v>
      </c>
      <c r="H1020" s="35">
        <v>539</v>
      </c>
      <c r="I1020" s="35" t="s">
        <v>5403</v>
      </c>
      <c r="J1020" s="36" t="s">
        <v>524</v>
      </c>
      <c r="K1020" s="34" t="s">
        <v>7209</v>
      </c>
      <c r="L1020" s="61">
        <f>Tabela33[[#This Row],[price]]*Tabela33[[#This Row],[sold]]</f>
        <v>61979.61</v>
      </c>
      <c r="M1020" s="62">
        <f>VLOOKUP(Tabela33[[#This Row],[brand]],Tabela5[#All],7,FALSE)</f>
        <v>182</v>
      </c>
      <c r="N1020" s="62">
        <f>_xlfn.RANK.EQ(Tabela33[[#This Row],[sold]],$H$2:$H$1979)</f>
        <v>341</v>
      </c>
      <c r="O1020" s="62">
        <f>_xlfn.RANK.EQ(L1020,Tabela33[income])</f>
        <v>147</v>
      </c>
      <c r="AL1020" s="18" t="s">
        <v>1364</v>
      </c>
      <c r="AM1020">
        <v>190</v>
      </c>
      <c r="AN1020">
        <v>6</v>
      </c>
    </row>
    <row r="1021" spans="1:40" x14ac:dyDescent="0.25">
      <c r="A1021" s="32" t="s">
        <v>3583</v>
      </c>
      <c r="B1021" s="32" t="s">
        <v>6627</v>
      </c>
      <c r="C1021" s="32" t="s">
        <v>55</v>
      </c>
      <c r="D1021" s="32">
        <v>136</v>
      </c>
      <c r="E1021" s="32" t="s">
        <v>6628</v>
      </c>
      <c r="F1021" s="32">
        <v>5</v>
      </c>
      <c r="G1021" s="32" t="s">
        <v>6629</v>
      </c>
      <c r="H1021" s="32">
        <v>51</v>
      </c>
      <c r="I1021" s="32" t="s">
        <v>6630</v>
      </c>
      <c r="J1021" s="33" t="s">
        <v>318</v>
      </c>
      <c r="K1021" s="34" t="s">
        <v>7209</v>
      </c>
      <c r="L1021" s="61">
        <f>Tabela33[[#This Row],[price]]*Tabela33[[#This Row],[sold]]</f>
        <v>6936</v>
      </c>
      <c r="M1021" s="62">
        <f>VLOOKUP(Tabela33[[#This Row],[brand]],Tabela5[#All],7,FALSE)</f>
        <v>182</v>
      </c>
      <c r="N1021" s="62">
        <f>_xlfn.RANK.EQ(Tabela33[[#This Row],[sold]],$H$2:$H$1979)</f>
        <v>978</v>
      </c>
      <c r="O1021" s="62">
        <f>_xlfn.RANK.EQ(L1021,Tabela33[income])</f>
        <v>596</v>
      </c>
      <c r="AL1021" s="18" t="s">
        <v>2614</v>
      </c>
      <c r="AM1021">
        <v>190</v>
      </c>
      <c r="AN1021">
        <v>2</v>
      </c>
    </row>
    <row r="1022" spans="1:40" x14ac:dyDescent="0.25">
      <c r="A1022" s="35" t="s">
        <v>3583</v>
      </c>
      <c r="B1022" s="35" t="s">
        <v>5304</v>
      </c>
      <c r="C1022" s="35" t="s">
        <v>12</v>
      </c>
      <c r="D1022" s="35">
        <v>169</v>
      </c>
      <c r="E1022" s="35" t="s">
        <v>5305</v>
      </c>
      <c r="F1022" s="35"/>
      <c r="G1022" s="35" t="s">
        <v>39</v>
      </c>
      <c r="H1022" s="35"/>
      <c r="I1022" s="35" t="s">
        <v>39</v>
      </c>
      <c r="J1022" s="36" t="s">
        <v>5306</v>
      </c>
      <c r="K1022" s="34" t="s">
        <v>7209</v>
      </c>
      <c r="L1022" s="61">
        <f>Tabela33[[#This Row],[price]]*Tabela33[[#This Row],[sold]]</f>
        <v>0</v>
      </c>
      <c r="M1022" s="62">
        <f>VLOOKUP(Tabela33[[#This Row],[brand]],Tabela5[#All],7,FALSE)</f>
        <v>182</v>
      </c>
      <c r="N1022" s="62" t="e">
        <f>_xlfn.RANK.EQ(Tabela33[[#This Row],[sold]],$H$2:$H$1979)</f>
        <v>#N/A</v>
      </c>
      <c r="O1022" s="62">
        <f>_xlfn.RANK.EQ(L1022,Tabela33[income])</f>
        <v>1979</v>
      </c>
      <c r="AL1022" s="18" t="s">
        <v>2286</v>
      </c>
      <c r="AM1022">
        <v>190</v>
      </c>
      <c r="AN1022">
        <v>3954</v>
      </c>
    </row>
    <row r="1023" spans="1:40" x14ac:dyDescent="0.25">
      <c r="A1023" s="30" t="s">
        <v>3544</v>
      </c>
      <c r="B1023" s="30" t="s">
        <v>3545</v>
      </c>
      <c r="C1023" s="30" t="s">
        <v>12</v>
      </c>
      <c r="D1023" s="30">
        <v>29.66</v>
      </c>
      <c r="E1023" s="30" t="s">
        <v>3546</v>
      </c>
      <c r="F1023" s="30">
        <v>10</v>
      </c>
      <c r="G1023" s="30" t="s">
        <v>3547</v>
      </c>
      <c r="H1023" s="30">
        <v>163</v>
      </c>
      <c r="I1023" s="30" t="s">
        <v>3548</v>
      </c>
      <c r="J1023" s="31" t="s">
        <v>3549</v>
      </c>
      <c r="K1023" s="29" t="s">
        <v>7208</v>
      </c>
      <c r="L1023" s="58">
        <f>Tabela33[[#This Row],[price]]*Tabela33[[#This Row],[sold]]</f>
        <v>4834.58</v>
      </c>
      <c r="M1023" s="59">
        <f>VLOOKUP(Tabela33[[#This Row],[brand]],Tabela5[#All],7,FALSE)</f>
        <v>183</v>
      </c>
      <c r="N1023" s="59">
        <f>_xlfn.RANK.EQ(Tabela33[[#This Row],[sold]],$H$2:$H$1979)</f>
        <v>634</v>
      </c>
      <c r="O1023" s="59">
        <f>_xlfn.RANK.EQ(L1023,Tabela33[income])</f>
        <v>691</v>
      </c>
      <c r="AL1023" s="18" t="s">
        <v>3296</v>
      </c>
      <c r="AM1023">
        <v>190</v>
      </c>
      <c r="AN1023">
        <v>4</v>
      </c>
    </row>
    <row r="1024" spans="1:40" x14ac:dyDescent="0.25">
      <c r="A1024" s="30" t="s">
        <v>2090</v>
      </c>
      <c r="B1024" s="30" t="s">
        <v>2756</v>
      </c>
      <c r="C1024" s="30" t="s">
        <v>55</v>
      </c>
      <c r="D1024" s="30">
        <v>15.99</v>
      </c>
      <c r="E1024" s="30" t="s">
        <v>1129</v>
      </c>
      <c r="F1024" s="30">
        <v>22</v>
      </c>
      <c r="G1024" s="30" t="s">
        <v>2757</v>
      </c>
      <c r="H1024" s="30">
        <v>18</v>
      </c>
      <c r="I1024" s="30" t="s">
        <v>2758</v>
      </c>
      <c r="J1024" s="31" t="s">
        <v>2069</v>
      </c>
      <c r="K1024" s="29" t="s">
        <v>7208</v>
      </c>
      <c r="L1024" s="58">
        <f>Tabela33[[#This Row],[price]]*Tabela33[[#This Row],[sold]]</f>
        <v>287.82</v>
      </c>
      <c r="M1024" s="59">
        <f>VLOOKUP(Tabela33[[#This Row],[brand]],Tabela5[#All],7,FALSE)</f>
        <v>184</v>
      </c>
      <c r="N1024" s="59">
        <f>_xlfn.RANK.EQ(Tabela33[[#This Row],[sold]],$H$2:$H$1979)</f>
        <v>1378</v>
      </c>
      <c r="O1024" s="59">
        <f>_xlfn.RANK.EQ(L1024,Tabela33[income])</f>
        <v>1675</v>
      </c>
      <c r="AL1024" s="18" t="s">
        <v>2265</v>
      </c>
      <c r="AM1024">
        <v>190</v>
      </c>
      <c r="AN1024">
        <v>6</v>
      </c>
    </row>
    <row r="1025" spans="1:40" x14ac:dyDescent="0.25">
      <c r="A1025" s="30" t="s">
        <v>2090</v>
      </c>
      <c r="B1025" s="30" t="s">
        <v>2091</v>
      </c>
      <c r="C1025" s="30" t="s">
        <v>55</v>
      </c>
      <c r="D1025" s="30">
        <v>23.68</v>
      </c>
      <c r="E1025" s="30" t="s">
        <v>2092</v>
      </c>
      <c r="F1025" s="30">
        <v>10</v>
      </c>
      <c r="G1025" s="30" t="s">
        <v>2093</v>
      </c>
      <c r="H1025" s="30">
        <v>1576</v>
      </c>
      <c r="I1025" s="30" t="s">
        <v>2094</v>
      </c>
      <c r="J1025" s="31" t="s">
        <v>177</v>
      </c>
      <c r="K1025" s="29" t="s">
        <v>7208</v>
      </c>
      <c r="L1025" s="58">
        <f>Tabela33[[#This Row],[price]]*Tabela33[[#This Row],[sold]]</f>
        <v>37319.68</v>
      </c>
      <c r="M1025" s="59">
        <f>VLOOKUP(Tabela33[[#This Row],[brand]],Tabela5[#All],7,FALSE)</f>
        <v>184</v>
      </c>
      <c r="N1025" s="59">
        <f>_xlfn.RANK.EQ(Tabela33[[#This Row],[sold]],$H$2:$H$1979)</f>
        <v>176</v>
      </c>
      <c r="O1025" s="59">
        <f>_xlfn.RANK.EQ(L1025,Tabela33[income])</f>
        <v>217</v>
      </c>
      <c r="AL1025" s="18" t="s">
        <v>3470</v>
      </c>
      <c r="AM1025">
        <v>190</v>
      </c>
      <c r="AN1025">
        <v>2</v>
      </c>
    </row>
    <row r="1026" spans="1:40" x14ac:dyDescent="0.25">
      <c r="A1026" s="27" t="s">
        <v>478</v>
      </c>
      <c r="B1026" s="27" t="s">
        <v>1654</v>
      </c>
      <c r="C1026" s="27" t="s">
        <v>12</v>
      </c>
      <c r="D1026" s="27">
        <v>18.989999999999998</v>
      </c>
      <c r="E1026" s="27" t="s">
        <v>863</v>
      </c>
      <c r="F1026" s="27">
        <v>73</v>
      </c>
      <c r="G1026" s="27" t="s">
        <v>1655</v>
      </c>
      <c r="H1026" s="27">
        <v>886</v>
      </c>
      <c r="I1026" s="27" t="s">
        <v>1656</v>
      </c>
      <c r="J1026" s="28" t="s">
        <v>230</v>
      </c>
      <c r="K1026" s="29" t="s">
        <v>7208</v>
      </c>
      <c r="L1026" s="58">
        <f>Tabela33[[#This Row],[price]]*Tabela33[[#This Row],[sold]]</f>
        <v>16825.14</v>
      </c>
      <c r="M1026" s="59">
        <f>VLOOKUP(Tabela33[[#This Row],[brand]],Tabela5[#All],7,FALSE)</f>
        <v>185</v>
      </c>
      <c r="N1026" s="59">
        <f>_xlfn.RANK.EQ(Tabela33[[#This Row],[sold]],$H$2:$H$1979)</f>
        <v>254</v>
      </c>
      <c r="O1026" s="59">
        <f>_xlfn.RANK.EQ(L1026,Tabela33[income])</f>
        <v>355</v>
      </c>
      <c r="AL1026" s="18" t="s">
        <v>3536</v>
      </c>
      <c r="AM1026">
        <v>190</v>
      </c>
      <c r="AN1026">
        <v>5</v>
      </c>
    </row>
    <row r="1027" spans="1:40" x14ac:dyDescent="0.25">
      <c r="A1027" s="30" t="s">
        <v>478</v>
      </c>
      <c r="B1027" s="30" t="s">
        <v>479</v>
      </c>
      <c r="C1027" s="30" t="s">
        <v>12</v>
      </c>
      <c r="D1027" s="30">
        <v>20.93</v>
      </c>
      <c r="E1027" s="30" t="s">
        <v>480</v>
      </c>
      <c r="F1027" s="30"/>
      <c r="G1027" s="30" t="s">
        <v>481</v>
      </c>
      <c r="H1027" s="30">
        <v>1484</v>
      </c>
      <c r="I1027" s="30" t="s">
        <v>482</v>
      </c>
      <c r="J1027" s="31" t="s">
        <v>177</v>
      </c>
      <c r="K1027" s="29" t="s">
        <v>7208</v>
      </c>
      <c r="L1027" s="58">
        <f>Tabela33[[#This Row],[price]]*Tabela33[[#This Row],[sold]]</f>
        <v>31060.12</v>
      </c>
      <c r="M1027" s="59">
        <f>VLOOKUP(Tabela33[[#This Row],[brand]],Tabela5[#All],7,FALSE)</f>
        <v>185</v>
      </c>
      <c r="N1027" s="59">
        <f>_xlfn.RANK.EQ(Tabela33[[#This Row],[sold]],$H$2:$H$1979)</f>
        <v>184</v>
      </c>
      <c r="O1027" s="59">
        <f>_xlfn.RANK.EQ(L1027,Tabela33[income])</f>
        <v>250</v>
      </c>
      <c r="AL1027" s="18" t="s">
        <v>940</v>
      </c>
      <c r="AM1027">
        <v>190</v>
      </c>
      <c r="AN1027">
        <v>30</v>
      </c>
    </row>
    <row r="1028" spans="1:40" x14ac:dyDescent="0.25">
      <c r="A1028" s="27" t="s">
        <v>2537</v>
      </c>
      <c r="B1028" s="27" t="s">
        <v>3668</v>
      </c>
      <c r="C1028" s="27" t="s">
        <v>233</v>
      </c>
      <c r="D1028" s="27">
        <v>10.98</v>
      </c>
      <c r="E1028" s="27" t="s">
        <v>3669</v>
      </c>
      <c r="F1028" s="27">
        <v>10</v>
      </c>
      <c r="G1028" s="27" t="s">
        <v>3670</v>
      </c>
      <c r="H1028" s="27">
        <v>279</v>
      </c>
      <c r="I1028" s="27" t="s">
        <v>3671</v>
      </c>
      <c r="J1028" s="28" t="s">
        <v>177</v>
      </c>
      <c r="K1028" s="29" t="s">
        <v>7208</v>
      </c>
      <c r="L1028" s="58">
        <f>Tabela33[[#This Row],[price]]*Tabela33[[#This Row],[sold]]</f>
        <v>3063.42</v>
      </c>
      <c r="M1028" s="59">
        <f>VLOOKUP(Tabela33[[#This Row],[brand]],Tabela5[#All],7,FALSE)</f>
        <v>186</v>
      </c>
      <c r="N1028" s="59">
        <f>_xlfn.RANK.EQ(Tabela33[[#This Row],[sold]],$H$2:$H$1979)</f>
        <v>495</v>
      </c>
      <c r="O1028" s="59">
        <f>_xlfn.RANK.EQ(L1028,Tabela33[income])</f>
        <v>823</v>
      </c>
      <c r="AL1028" s="18" t="s">
        <v>3160</v>
      </c>
      <c r="AM1028">
        <v>190</v>
      </c>
      <c r="AN1028">
        <v>1</v>
      </c>
    </row>
    <row r="1029" spans="1:40" x14ac:dyDescent="0.25">
      <c r="A1029" s="30" t="s">
        <v>2537</v>
      </c>
      <c r="B1029" s="30" t="s">
        <v>2538</v>
      </c>
      <c r="C1029" s="30" t="s">
        <v>12</v>
      </c>
      <c r="D1029" s="30">
        <v>26.14</v>
      </c>
      <c r="E1029" s="30" t="s">
        <v>2539</v>
      </c>
      <c r="F1029" s="30">
        <v>10</v>
      </c>
      <c r="G1029" s="30" t="s">
        <v>2540</v>
      </c>
      <c r="H1029" s="30">
        <v>2724</v>
      </c>
      <c r="I1029" s="30" t="s">
        <v>2541</v>
      </c>
      <c r="J1029" s="31" t="s">
        <v>177</v>
      </c>
      <c r="K1029" s="29" t="s">
        <v>7208</v>
      </c>
      <c r="L1029" s="58">
        <f>Tabela33[[#This Row],[price]]*Tabela33[[#This Row],[sold]]</f>
        <v>71205.36</v>
      </c>
      <c r="M1029" s="59">
        <f>VLOOKUP(Tabela33[[#This Row],[brand]],Tabela5[#All],7,FALSE)</f>
        <v>186</v>
      </c>
      <c r="N1029" s="59">
        <f>_xlfn.RANK.EQ(Tabela33[[#This Row],[sold]],$H$2:$H$1979)</f>
        <v>108</v>
      </c>
      <c r="O1029" s="59">
        <f>_xlfn.RANK.EQ(L1029,Tabela33[income])</f>
        <v>136</v>
      </c>
      <c r="AL1029" s="18" t="s">
        <v>773</v>
      </c>
      <c r="AM1029">
        <v>190</v>
      </c>
      <c r="AN1029">
        <v>15</v>
      </c>
    </row>
    <row r="1030" spans="1:40" x14ac:dyDescent="0.25">
      <c r="A1030" s="30" t="s">
        <v>2537</v>
      </c>
      <c r="B1030" s="30" t="s">
        <v>2815</v>
      </c>
      <c r="C1030" s="30" t="s">
        <v>12</v>
      </c>
      <c r="D1030" s="30">
        <v>26.15</v>
      </c>
      <c r="E1030" s="30" t="s">
        <v>2048</v>
      </c>
      <c r="F1030" s="30">
        <v>52</v>
      </c>
      <c r="G1030" s="30" t="s">
        <v>2816</v>
      </c>
      <c r="H1030" s="30">
        <v>1386</v>
      </c>
      <c r="I1030" s="30" t="s">
        <v>2817</v>
      </c>
      <c r="J1030" s="31" t="s">
        <v>230</v>
      </c>
      <c r="K1030" s="29" t="s">
        <v>7208</v>
      </c>
      <c r="L1030" s="58">
        <f>Tabela33[[#This Row],[price]]*Tabela33[[#This Row],[sold]]</f>
        <v>36243.9</v>
      </c>
      <c r="M1030" s="59">
        <f>VLOOKUP(Tabela33[[#This Row],[brand]],Tabela5[#All],7,FALSE)</f>
        <v>186</v>
      </c>
      <c r="N1030" s="59">
        <f>_xlfn.RANK.EQ(Tabela33[[#This Row],[sold]],$H$2:$H$1979)</f>
        <v>193</v>
      </c>
      <c r="O1030" s="59">
        <f>_xlfn.RANK.EQ(L1030,Tabela33[income])</f>
        <v>225</v>
      </c>
      <c r="AL1030" s="18" t="s">
        <v>1649</v>
      </c>
      <c r="AM1030">
        <v>190</v>
      </c>
      <c r="AN1030">
        <v>995</v>
      </c>
    </row>
    <row r="1031" spans="1:40" x14ac:dyDescent="0.25">
      <c r="A1031" s="35" t="s">
        <v>6532</v>
      </c>
      <c r="B1031" s="35" t="s">
        <v>6533</v>
      </c>
      <c r="C1031" s="35" t="s">
        <v>55</v>
      </c>
      <c r="D1031" s="35">
        <v>27.84</v>
      </c>
      <c r="E1031" s="35" t="s">
        <v>6534</v>
      </c>
      <c r="F1031" s="35"/>
      <c r="G1031" s="35" t="s">
        <v>6535</v>
      </c>
      <c r="H1031" s="35">
        <v>85</v>
      </c>
      <c r="I1031" s="35" t="s">
        <v>6536</v>
      </c>
      <c r="J1031" s="36" t="s">
        <v>230</v>
      </c>
      <c r="K1031" s="34" t="s">
        <v>7209</v>
      </c>
      <c r="L1031" s="61">
        <f>Tabela33[[#This Row],[price]]*Tabela33[[#This Row],[sold]]</f>
        <v>2366.4</v>
      </c>
      <c r="M1031" s="62">
        <f>VLOOKUP(Tabela33[[#This Row],[brand]],Tabela5[#All],7,FALSE)</f>
        <v>187</v>
      </c>
      <c r="N1031" s="62">
        <f>_xlfn.RANK.EQ(Tabela33[[#This Row],[sold]],$H$2:$H$1979)</f>
        <v>822</v>
      </c>
      <c r="O1031" s="62">
        <f>_xlfn.RANK.EQ(L1031,Tabela33[income])</f>
        <v>904</v>
      </c>
      <c r="AL1031" s="18" t="s">
        <v>1470</v>
      </c>
      <c r="AM1031">
        <v>190</v>
      </c>
      <c r="AN1031">
        <v>9</v>
      </c>
    </row>
    <row r="1032" spans="1:40" x14ac:dyDescent="0.25">
      <c r="A1032" s="32" t="s">
        <v>535</v>
      </c>
      <c r="B1032" s="32" t="s">
        <v>6863</v>
      </c>
      <c r="C1032" s="32" t="s">
        <v>55</v>
      </c>
      <c r="D1032" s="32">
        <v>16.5</v>
      </c>
      <c r="E1032" s="32" t="s">
        <v>6864</v>
      </c>
      <c r="F1032" s="32">
        <v>5</v>
      </c>
      <c r="G1032" s="32" t="s">
        <v>6865</v>
      </c>
      <c r="H1032" s="32">
        <v>67</v>
      </c>
      <c r="I1032" s="32" t="s">
        <v>6866</v>
      </c>
      <c r="J1032" s="33" t="s">
        <v>3764</v>
      </c>
      <c r="K1032" s="34" t="s">
        <v>7209</v>
      </c>
      <c r="L1032" s="61">
        <f>Tabela33[[#This Row],[price]]*Tabela33[[#This Row],[sold]]</f>
        <v>1105.5</v>
      </c>
      <c r="M1032" s="62">
        <f>VLOOKUP(Tabela33[[#This Row],[brand]],Tabela5[#All],7,FALSE)</f>
        <v>188</v>
      </c>
      <c r="N1032" s="62">
        <f>_xlfn.RANK.EQ(Tabela33[[#This Row],[sold]],$H$2:$H$1979)</f>
        <v>899</v>
      </c>
      <c r="O1032" s="62">
        <f>_xlfn.RANK.EQ(L1032,Tabela33[income])</f>
        <v>1217</v>
      </c>
      <c r="AL1032" s="18" t="s">
        <v>384</v>
      </c>
      <c r="AM1032">
        <v>190</v>
      </c>
      <c r="AN1032">
        <v>40</v>
      </c>
    </row>
    <row r="1033" spans="1:40" x14ac:dyDescent="0.25">
      <c r="A1033" s="32" t="s">
        <v>535</v>
      </c>
      <c r="B1033" s="32" t="s">
        <v>6184</v>
      </c>
      <c r="C1033" s="32" t="s">
        <v>55</v>
      </c>
      <c r="D1033" s="32">
        <v>24.43</v>
      </c>
      <c r="E1033" s="32" t="s">
        <v>4161</v>
      </c>
      <c r="F1033" s="32">
        <v>3</v>
      </c>
      <c r="G1033" s="32" t="s">
        <v>758</v>
      </c>
      <c r="H1033" s="32">
        <v>4</v>
      </c>
      <c r="I1033" s="32" t="s">
        <v>6185</v>
      </c>
      <c r="J1033" s="33" t="s">
        <v>661</v>
      </c>
      <c r="K1033" s="34" t="s">
        <v>7209</v>
      </c>
      <c r="L1033" s="61">
        <f>Tabela33[[#This Row],[price]]*Tabela33[[#This Row],[sold]]</f>
        <v>97.72</v>
      </c>
      <c r="M1033" s="62">
        <f>VLOOKUP(Tabela33[[#This Row],[brand]],Tabela5[#All],7,FALSE)</f>
        <v>188</v>
      </c>
      <c r="N1033" s="62">
        <f>_xlfn.RANK.EQ(Tabela33[[#This Row],[sold]],$H$2:$H$1979)</f>
        <v>1795</v>
      </c>
      <c r="O1033" s="62">
        <f>_xlfn.RANK.EQ(L1033,Tabela33[income])</f>
        <v>1878</v>
      </c>
      <c r="AL1033" s="18" t="s">
        <v>3292</v>
      </c>
      <c r="AM1033">
        <v>190</v>
      </c>
      <c r="AN1033">
        <v>13</v>
      </c>
    </row>
    <row r="1034" spans="1:40" x14ac:dyDescent="0.25">
      <c r="A1034" s="30" t="s">
        <v>535</v>
      </c>
      <c r="B1034" s="30" t="s">
        <v>1048</v>
      </c>
      <c r="C1034" s="30" t="s">
        <v>55</v>
      </c>
      <c r="D1034" s="30">
        <v>24.51</v>
      </c>
      <c r="E1034" s="30" t="s">
        <v>1049</v>
      </c>
      <c r="F1034" s="30"/>
      <c r="G1034" s="30" t="s">
        <v>1050</v>
      </c>
      <c r="H1034" s="30">
        <v>601</v>
      </c>
      <c r="I1034" s="30" t="s">
        <v>1051</v>
      </c>
      <c r="J1034" s="31" t="s">
        <v>230</v>
      </c>
      <c r="K1034" s="29" t="s">
        <v>7208</v>
      </c>
      <c r="L1034" s="58">
        <f>Tabela33[[#This Row],[price]]*Tabela33[[#This Row],[sold]]</f>
        <v>14730.51</v>
      </c>
      <c r="M1034" s="59">
        <f>VLOOKUP(Tabela33[[#This Row],[brand]],Tabela5[#All],7,FALSE)</f>
        <v>188</v>
      </c>
      <c r="N1034" s="59">
        <f>_xlfn.RANK.EQ(Tabela33[[#This Row],[sold]],$H$2:$H$1979)</f>
        <v>314</v>
      </c>
      <c r="O1034" s="59">
        <f>_xlfn.RANK.EQ(L1034,Tabela33[income])</f>
        <v>387</v>
      </c>
      <c r="AL1034" s="18" t="s">
        <v>3311</v>
      </c>
      <c r="AM1034">
        <v>190</v>
      </c>
      <c r="AN1034">
        <v>6</v>
      </c>
    </row>
    <row r="1035" spans="1:40" x14ac:dyDescent="0.25">
      <c r="A1035" s="30" t="s">
        <v>535</v>
      </c>
      <c r="B1035" s="30" t="s">
        <v>536</v>
      </c>
      <c r="C1035" s="30" t="s">
        <v>55</v>
      </c>
      <c r="D1035" s="30">
        <v>25.23</v>
      </c>
      <c r="E1035" s="30" t="s">
        <v>537</v>
      </c>
      <c r="F1035" s="30">
        <v>8</v>
      </c>
      <c r="G1035" s="30" t="s">
        <v>538</v>
      </c>
      <c r="H1035" s="30">
        <v>909</v>
      </c>
      <c r="I1035" s="30" t="s">
        <v>539</v>
      </c>
      <c r="J1035" s="31" t="s">
        <v>230</v>
      </c>
      <c r="K1035" s="29" t="s">
        <v>7208</v>
      </c>
      <c r="L1035" s="58">
        <f>Tabela33[[#This Row],[price]]*Tabela33[[#This Row],[sold]]</f>
        <v>22934.07</v>
      </c>
      <c r="M1035" s="59">
        <f>VLOOKUP(Tabela33[[#This Row],[brand]],Tabela5[#All],7,FALSE)</f>
        <v>188</v>
      </c>
      <c r="N1035" s="59">
        <f>_xlfn.RANK.EQ(Tabela33[[#This Row],[sold]],$H$2:$H$1979)</f>
        <v>250</v>
      </c>
      <c r="O1035" s="59">
        <f>_xlfn.RANK.EQ(L1035,Tabela33[income])</f>
        <v>293</v>
      </c>
      <c r="AL1035" s="18" t="s">
        <v>3066</v>
      </c>
      <c r="AM1035">
        <v>190</v>
      </c>
      <c r="AN1035">
        <v>52</v>
      </c>
    </row>
    <row r="1036" spans="1:40" x14ac:dyDescent="0.25">
      <c r="A1036" s="30" t="s">
        <v>535</v>
      </c>
      <c r="B1036" s="30" t="s">
        <v>3715</v>
      </c>
      <c r="C1036" s="30" t="s">
        <v>12</v>
      </c>
      <c r="D1036" s="30">
        <v>28.18</v>
      </c>
      <c r="E1036" s="30" t="s">
        <v>3716</v>
      </c>
      <c r="F1036" s="30">
        <v>10</v>
      </c>
      <c r="G1036" s="30" t="s">
        <v>1070</v>
      </c>
      <c r="H1036" s="30">
        <v>131</v>
      </c>
      <c r="I1036" s="30" t="s">
        <v>3717</v>
      </c>
      <c r="J1036" s="31" t="s">
        <v>177</v>
      </c>
      <c r="K1036" s="29" t="s">
        <v>7208</v>
      </c>
      <c r="L1036" s="58">
        <f>Tabela33[[#This Row],[price]]*Tabela33[[#This Row],[sold]]</f>
        <v>3691.58</v>
      </c>
      <c r="M1036" s="59">
        <f>VLOOKUP(Tabela33[[#This Row],[brand]],Tabela5[#All],7,FALSE)</f>
        <v>188</v>
      </c>
      <c r="N1036" s="59">
        <f>_xlfn.RANK.EQ(Tabela33[[#This Row],[sold]],$H$2:$H$1979)</f>
        <v>692</v>
      </c>
      <c r="O1036" s="59">
        <f>_xlfn.RANK.EQ(L1036,Tabela33[income])</f>
        <v>767</v>
      </c>
      <c r="AL1036" s="18" t="s">
        <v>2434</v>
      </c>
      <c r="AM1036">
        <v>190</v>
      </c>
      <c r="AN1036">
        <v>122</v>
      </c>
    </row>
    <row r="1037" spans="1:40" x14ac:dyDescent="0.25">
      <c r="A1037" s="27" t="s">
        <v>535</v>
      </c>
      <c r="B1037" s="27" t="s">
        <v>2939</v>
      </c>
      <c r="C1037" s="27" t="s">
        <v>363</v>
      </c>
      <c r="D1037" s="27">
        <v>31.14</v>
      </c>
      <c r="E1037" s="27" t="s">
        <v>2940</v>
      </c>
      <c r="F1037" s="27">
        <v>25</v>
      </c>
      <c r="G1037" s="27" t="s">
        <v>2941</v>
      </c>
      <c r="H1037" s="27">
        <v>2503</v>
      </c>
      <c r="I1037" s="27" t="s">
        <v>2942</v>
      </c>
      <c r="J1037" s="28" t="s">
        <v>230</v>
      </c>
      <c r="K1037" s="29" t="s">
        <v>7208</v>
      </c>
      <c r="L1037" s="58">
        <f>Tabela33[[#This Row],[price]]*Tabela33[[#This Row],[sold]]</f>
        <v>77943.42</v>
      </c>
      <c r="M1037" s="59">
        <f>VLOOKUP(Tabela33[[#This Row],[brand]],Tabela5[#All],7,FALSE)</f>
        <v>188</v>
      </c>
      <c r="N1037" s="59">
        <f>_xlfn.RANK.EQ(Tabela33[[#This Row],[sold]],$H$2:$H$1979)</f>
        <v>117</v>
      </c>
      <c r="O1037" s="59">
        <f>_xlfn.RANK.EQ(L1037,Tabela33[income])</f>
        <v>124</v>
      </c>
      <c r="AL1037" s="18" t="s">
        <v>3524</v>
      </c>
      <c r="AM1037">
        <v>190</v>
      </c>
      <c r="AN1037">
        <v>6</v>
      </c>
    </row>
    <row r="1038" spans="1:40" x14ac:dyDescent="0.25">
      <c r="A1038" s="32" t="s">
        <v>535</v>
      </c>
      <c r="B1038" s="32" t="s">
        <v>6148</v>
      </c>
      <c r="C1038" s="32" t="s">
        <v>55</v>
      </c>
      <c r="D1038" s="32">
        <v>31.95</v>
      </c>
      <c r="E1038" s="32" t="s">
        <v>5413</v>
      </c>
      <c r="F1038" s="32">
        <v>3</v>
      </c>
      <c r="G1038" s="32" t="s">
        <v>2970</v>
      </c>
      <c r="H1038" s="32">
        <v>8</v>
      </c>
      <c r="I1038" s="32" t="s">
        <v>6149</v>
      </c>
      <c r="J1038" s="33" t="s">
        <v>661</v>
      </c>
      <c r="K1038" s="34" t="s">
        <v>7209</v>
      </c>
      <c r="L1038" s="61">
        <f>Tabela33[[#This Row],[price]]*Tabela33[[#This Row],[sold]]</f>
        <v>255.6</v>
      </c>
      <c r="M1038" s="62">
        <f>VLOOKUP(Tabela33[[#This Row],[brand]],Tabela5[#All],7,FALSE)</f>
        <v>188</v>
      </c>
      <c r="N1038" s="62">
        <f>_xlfn.RANK.EQ(Tabela33[[#This Row],[sold]],$H$2:$H$1979)</f>
        <v>1635</v>
      </c>
      <c r="O1038" s="62">
        <f>_xlfn.RANK.EQ(L1038,Tabela33[income])</f>
        <v>1700</v>
      </c>
      <c r="AL1038" s="18" t="s">
        <v>2181</v>
      </c>
      <c r="AM1038">
        <v>190</v>
      </c>
      <c r="AN1038">
        <v>4</v>
      </c>
    </row>
    <row r="1039" spans="1:40" x14ac:dyDescent="0.25">
      <c r="A1039" s="30" t="s">
        <v>535</v>
      </c>
      <c r="B1039" s="30" t="s">
        <v>587</v>
      </c>
      <c r="C1039" s="30" t="s">
        <v>55</v>
      </c>
      <c r="D1039" s="30">
        <v>33.520000000000003</v>
      </c>
      <c r="E1039" s="30" t="s">
        <v>588</v>
      </c>
      <c r="F1039" s="30">
        <v>131</v>
      </c>
      <c r="G1039" s="30" t="s">
        <v>589</v>
      </c>
      <c r="H1039" s="30">
        <v>2846</v>
      </c>
      <c r="I1039" s="30" t="s">
        <v>590</v>
      </c>
      <c r="J1039" s="31" t="s">
        <v>230</v>
      </c>
      <c r="K1039" s="29" t="s">
        <v>7208</v>
      </c>
      <c r="L1039" s="58">
        <f>Tabela33[[#This Row],[price]]*Tabela33[[#This Row],[sold]]</f>
        <v>95397.920000000013</v>
      </c>
      <c r="M1039" s="59">
        <f>VLOOKUP(Tabela33[[#This Row],[brand]],Tabela5[#All],7,FALSE)</f>
        <v>188</v>
      </c>
      <c r="N1039" s="59">
        <f>_xlfn.RANK.EQ(Tabela33[[#This Row],[sold]],$H$2:$H$1979)</f>
        <v>102</v>
      </c>
      <c r="O1039" s="59">
        <f>_xlfn.RANK.EQ(L1039,Tabela33[income])</f>
        <v>102</v>
      </c>
      <c r="AL1039" s="18" t="s">
        <v>3628</v>
      </c>
      <c r="AM1039">
        <v>190</v>
      </c>
      <c r="AN1039">
        <v>39</v>
      </c>
    </row>
    <row r="1040" spans="1:40" x14ac:dyDescent="0.25">
      <c r="A1040" s="27" t="s">
        <v>535</v>
      </c>
      <c r="B1040" s="27" t="s">
        <v>1916</v>
      </c>
      <c r="C1040" s="27" t="s">
        <v>55</v>
      </c>
      <c r="D1040" s="27">
        <v>34.43</v>
      </c>
      <c r="E1040" s="27" t="s">
        <v>1917</v>
      </c>
      <c r="F1040" s="27">
        <v>16</v>
      </c>
      <c r="G1040" s="27" t="s">
        <v>1918</v>
      </c>
      <c r="H1040" s="27">
        <v>563</v>
      </c>
      <c r="I1040" s="27" t="s">
        <v>1919</v>
      </c>
      <c r="J1040" s="28" t="s">
        <v>230</v>
      </c>
      <c r="K1040" s="29" t="s">
        <v>7208</v>
      </c>
      <c r="L1040" s="58">
        <f>Tabela33[[#This Row],[price]]*Tabela33[[#This Row],[sold]]</f>
        <v>19384.09</v>
      </c>
      <c r="M1040" s="59">
        <f>VLOOKUP(Tabela33[[#This Row],[brand]],Tabela5[#All],7,FALSE)</f>
        <v>188</v>
      </c>
      <c r="N1040" s="59">
        <f>_xlfn.RANK.EQ(Tabela33[[#This Row],[sold]],$H$2:$H$1979)</f>
        <v>328</v>
      </c>
      <c r="O1040" s="59">
        <f>_xlfn.RANK.EQ(L1040,Tabela33[income])</f>
        <v>323</v>
      </c>
      <c r="AL1040" s="18" t="s">
        <v>2962</v>
      </c>
      <c r="AM1040">
        <v>190</v>
      </c>
      <c r="AN1040">
        <v>9</v>
      </c>
    </row>
    <row r="1041" spans="1:40" x14ac:dyDescent="0.25">
      <c r="A1041" s="27" t="s">
        <v>535</v>
      </c>
      <c r="B1041" s="27" t="s">
        <v>3442</v>
      </c>
      <c r="C1041" s="27" t="s">
        <v>363</v>
      </c>
      <c r="D1041" s="27">
        <v>36.94</v>
      </c>
      <c r="E1041" s="27" t="s">
        <v>3234</v>
      </c>
      <c r="F1041" s="27">
        <v>214</v>
      </c>
      <c r="G1041" s="27" t="s">
        <v>3443</v>
      </c>
      <c r="H1041" s="27">
        <v>30</v>
      </c>
      <c r="I1041" s="27" t="s">
        <v>3444</v>
      </c>
      <c r="J1041" s="28" t="s">
        <v>230</v>
      </c>
      <c r="K1041" s="29" t="s">
        <v>7208</v>
      </c>
      <c r="L1041" s="58">
        <f>Tabela33[[#This Row],[price]]*Tabela33[[#This Row],[sold]]</f>
        <v>1108.1999999999998</v>
      </c>
      <c r="M1041" s="59">
        <f>VLOOKUP(Tabela33[[#This Row],[brand]],Tabela5[#All],7,FALSE)</f>
        <v>188</v>
      </c>
      <c r="N1041" s="59">
        <f>_xlfn.RANK.EQ(Tabela33[[#This Row],[sold]],$H$2:$H$1979)</f>
        <v>1175</v>
      </c>
      <c r="O1041" s="59">
        <f>_xlfn.RANK.EQ(L1041,Tabela33[income])</f>
        <v>1216</v>
      </c>
      <c r="AL1041" s="18" t="s">
        <v>2437</v>
      </c>
      <c r="AM1041">
        <v>190</v>
      </c>
      <c r="AN1041">
        <v>1</v>
      </c>
    </row>
    <row r="1042" spans="1:40" x14ac:dyDescent="0.25">
      <c r="A1042" s="32" t="s">
        <v>535</v>
      </c>
      <c r="B1042" s="32" t="s">
        <v>7092</v>
      </c>
      <c r="C1042" s="32" t="s">
        <v>55</v>
      </c>
      <c r="D1042" s="32">
        <v>36.99</v>
      </c>
      <c r="E1042" s="32" t="s">
        <v>884</v>
      </c>
      <c r="F1042" s="32">
        <v>4</v>
      </c>
      <c r="G1042" s="32" t="s">
        <v>5568</v>
      </c>
      <c r="H1042" s="32">
        <v>16</v>
      </c>
      <c r="I1042" s="32" t="s">
        <v>7093</v>
      </c>
      <c r="J1042" s="33" t="s">
        <v>833</v>
      </c>
      <c r="K1042" s="34" t="s">
        <v>7209</v>
      </c>
      <c r="L1042" s="61">
        <f>Tabela33[[#This Row],[price]]*Tabela33[[#This Row],[sold]]</f>
        <v>591.84</v>
      </c>
      <c r="M1042" s="62">
        <f>VLOOKUP(Tabela33[[#This Row],[brand]],Tabela5[#All],7,FALSE)</f>
        <v>188</v>
      </c>
      <c r="N1042" s="62">
        <f>_xlfn.RANK.EQ(Tabela33[[#This Row],[sold]],$H$2:$H$1979)</f>
        <v>1422</v>
      </c>
      <c r="O1042" s="62">
        <f>_xlfn.RANK.EQ(L1042,Tabela33[income])</f>
        <v>1441</v>
      </c>
      <c r="AL1042" s="18" t="s">
        <v>3808</v>
      </c>
      <c r="AM1042">
        <v>190</v>
      </c>
      <c r="AN1042">
        <v>7</v>
      </c>
    </row>
    <row r="1043" spans="1:40" x14ac:dyDescent="0.25">
      <c r="A1043" s="30" t="s">
        <v>535</v>
      </c>
      <c r="B1043" s="30" t="s">
        <v>3221</v>
      </c>
      <c r="C1043" s="30" t="s">
        <v>363</v>
      </c>
      <c r="D1043" s="30">
        <v>37.020000000000003</v>
      </c>
      <c r="E1043" s="30" t="s">
        <v>3222</v>
      </c>
      <c r="F1043" s="30">
        <v>25</v>
      </c>
      <c r="G1043" s="30" t="s">
        <v>3223</v>
      </c>
      <c r="H1043" s="30">
        <v>1926</v>
      </c>
      <c r="I1043" s="30" t="s">
        <v>3224</v>
      </c>
      <c r="J1043" s="31" t="s">
        <v>230</v>
      </c>
      <c r="K1043" s="29" t="s">
        <v>7208</v>
      </c>
      <c r="L1043" s="58">
        <f>Tabela33[[#This Row],[price]]*Tabela33[[#This Row],[sold]]</f>
        <v>71300.52</v>
      </c>
      <c r="M1043" s="59">
        <f>VLOOKUP(Tabela33[[#This Row],[brand]],Tabela5[#All],7,FALSE)</f>
        <v>188</v>
      </c>
      <c r="N1043" s="59">
        <f>_xlfn.RANK.EQ(Tabela33[[#This Row],[sold]],$H$2:$H$1979)</f>
        <v>151</v>
      </c>
      <c r="O1043" s="59">
        <f>_xlfn.RANK.EQ(L1043,Tabela33[income])</f>
        <v>134</v>
      </c>
      <c r="AL1043" s="18" t="s">
        <v>1771</v>
      </c>
      <c r="AM1043">
        <v>190</v>
      </c>
      <c r="AN1043">
        <v>5</v>
      </c>
    </row>
    <row r="1044" spans="1:40" x14ac:dyDescent="0.25">
      <c r="A1044" s="30" t="s">
        <v>535</v>
      </c>
      <c r="B1044" s="30" t="s">
        <v>2028</v>
      </c>
      <c r="C1044" s="30" t="s">
        <v>12</v>
      </c>
      <c r="D1044" s="30">
        <v>38.89</v>
      </c>
      <c r="E1044" s="30" t="s">
        <v>2029</v>
      </c>
      <c r="F1044" s="30">
        <v>25</v>
      </c>
      <c r="G1044" s="30" t="s">
        <v>2030</v>
      </c>
      <c r="H1044" s="30">
        <v>1832</v>
      </c>
      <c r="I1044" s="30" t="s">
        <v>2031</v>
      </c>
      <c r="J1044" s="31" t="s">
        <v>230</v>
      </c>
      <c r="K1044" s="29" t="s">
        <v>7208</v>
      </c>
      <c r="L1044" s="58">
        <f>Tabela33[[#This Row],[price]]*Tabela33[[#This Row],[sold]]</f>
        <v>71246.48</v>
      </c>
      <c r="M1044" s="59">
        <f>VLOOKUP(Tabela33[[#This Row],[brand]],Tabela5[#All],7,FALSE)</f>
        <v>188</v>
      </c>
      <c r="N1044" s="59">
        <f>_xlfn.RANK.EQ(Tabela33[[#This Row],[sold]],$H$2:$H$1979)</f>
        <v>158</v>
      </c>
      <c r="O1044" s="59">
        <f>_xlfn.RANK.EQ(L1044,Tabela33[income])</f>
        <v>135</v>
      </c>
      <c r="AL1044" s="18" t="s">
        <v>4636</v>
      </c>
      <c r="AM1044">
        <v>190</v>
      </c>
      <c r="AN1044">
        <v>6</v>
      </c>
    </row>
    <row r="1045" spans="1:40" x14ac:dyDescent="0.25">
      <c r="A1045" s="30" t="s">
        <v>535</v>
      </c>
      <c r="B1045" s="30" t="s">
        <v>2132</v>
      </c>
      <c r="C1045" s="30" t="s">
        <v>657</v>
      </c>
      <c r="D1045" s="30">
        <v>45.11</v>
      </c>
      <c r="E1045" s="30" t="s">
        <v>2133</v>
      </c>
      <c r="F1045" s="30">
        <v>3</v>
      </c>
      <c r="G1045" s="30" t="s">
        <v>2134</v>
      </c>
      <c r="H1045" s="30">
        <v>15</v>
      </c>
      <c r="I1045" s="30" t="s">
        <v>2135</v>
      </c>
      <c r="J1045" s="31" t="s">
        <v>661</v>
      </c>
      <c r="K1045" s="29" t="s">
        <v>7208</v>
      </c>
      <c r="L1045" s="58">
        <f>Tabela33[[#This Row],[price]]*Tabela33[[#This Row],[sold]]</f>
        <v>676.65</v>
      </c>
      <c r="M1045" s="59">
        <f>VLOOKUP(Tabela33[[#This Row],[brand]],Tabela5[#All],7,FALSE)</f>
        <v>188</v>
      </c>
      <c r="N1045" s="59">
        <f>_xlfn.RANK.EQ(Tabela33[[#This Row],[sold]],$H$2:$H$1979)</f>
        <v>1444</v>
      </c>
      <c r="O1045" s="59">
        <f>_xlfn.RANK.EQ(L1045,Tabela33[income])</f>
        <v>1383</v>
      </c>
      <c r="AL1045" s="18" t="s">
        <v>3093</v>
      </c>
      <c r="AM1045">
        <v>190</v>
      </c>
      <c r="AN1045">
        <v>36</v>
      </c>
    </row>
    <row r="1046" spans="1:40" x14ac:dyDescent="0.25">
      <c r="A1046" s="27" t="s">
        <v>535</v>
      </c>
      <c r="B1046" s="27" t="s">
        <v>1311</v>
      </c>
      <c r="C1046" s="27" t="s">
        <v>12</v>
      </c>
      <c r="D1046" s="27">
        <v>49.81</v>
      </c>
      <c r="E1046" s="27" t="s">
        <v>1312</v>
      </c>
      <c r="F1046" s="27">
        <v>3</v>
      </c>
      <c r="G1046" s="27" t="s">
        <v>1313</v>
      </c>
      <c r="H1046" s="27">
        <v>30</v>
      </c>
      <c r="I1046" s="27" t="s">
        <v>1314</v>
      </c>
      <c r="J1046" s="28" t="s">
        <v>661</v>
      </c>
      <c r="K1046" s="29" t="s">
        <v>7208</v>
      </c>
      <c r="L1046" s="58">
        <f>Tabela33[[#This Row],[price]]*Tabela33[[#This Row],[sold]]</f>
        <v>1494.3000000000002</v>
      </c>
      <c r="M1046" s="59">
        <f>VLOOKUP(Tabela33[[#This Row],[brand]],Tabela5[#All],7,FALSE)</f>
        <v>188</v>
      </c>
      <c r="N1046" s="59">
        <f>_xlfn.RANK.EQ(Tabela33[[#This Row],[sold]],$H$2:$H$1979)</f>
        <v>1175</v>
      </c>
      <c r="O1046" s="59">
        <f>_xlfn.RANK.EQ(L1046,Tabela33[income])</f>
        <v>1077</v>
      </c>
      <c r="AL1046" s="18" t="s">
        <v>4096</v>
      </c>
      <c r="AM1046">
        <v>191</v>
      </c>
      <c r="AN1046">
        <v>485</v>
      </c>
    </row>
    <row r="1047" spans="1:40" x14ac:dyDescent="0.25">
      <c r="A1047" s="27" t="s">
        <v>535</v>
      </c>
      <c r="B1047" s="27" t="s">
        <v>1223</v>
      </c>
      <c r="C1047" s="27" t="s">
        <v>12</v>
      </c>
      <c r="D1047" s="27">
        <v>58.61</v>
      </c>
      <c r="E1047" s="27" t="s">
        <v>1224</v>
      </c>
      <c r="F1047" s="27"/>
      <c r="G1047" s="27" t="s">
        <v>1225</v>
      </c>
      <c r="H1047" s="27">
        <v>770</v>
      </c>
      <c r="I1047" s="27" t="s">
        <v>1226</v>
      </c>
      <c r="J1047" s="28" t="s">
        <v>177</v>
      </c>
      <c r="K1047" s="29" t="s">
        <v>7208</v>
      </c>
      <c r="L1047" s="58">
        <f>Tabela33[[#This Row],[price]]*Tabela33[[#This Row],[sold]]</f>
        <v>45129.7</v>
      </c>
      <c r="M1047" s="59">
        <f>VLOOKUP(Tabela33[[#This Row],[brand]],Tabela5[#All],7,FALSE)</f>
        <v>188</v>
      </c>
      <c r="N1047" s="59">
        <f>_xlfn.RANK.EQ(Tabela33[[#This Row],[sold]],$H$2:$H$1979)</f>
        <v>270</v>
      </c>
      <c r="O1047" s="59">
        <f>_xlfn.RANK.EQ(L1047,Tabela33[income])</f>
        <v>190</v>
      </c>
      <c r="AL1047" s="18" t="s">
        <v>5743</v>
      </c>
      <c r="AM1047">
        <v>191</v>
      </c>
      <c r="AN1047">
        <v>453</v>
      </c>
    </row>
    <row r="1048" spans="1:40" x14ac:dyDescent="0.25">
      <c r="A1048" s="27" t="s">
        <v>535</v>
      </c>
      <c r="B1048" s="27" t="s">
        <v>3503</v>
      </c>
      <c r="C1048" s="27" t="s">
        <v>104</v>
      </c>
      <c r="D1048" s="27">
        <v>58.62</v>
      </c>
      <c r="E1048" s="27" t="s">
        <v>3504</v>
      </c>
      <c r="F1048" s="27">
        <v>10</v>
      </c>
      <c r="G1048" s="27" t="s">
        <v>3484</v>
      </c>
      <c r="H1048" s="27">
        <v>48</v>
      </c>
      <c r="I1048" s="27" t="s">
        <v>3505</v>
      </c>
      <c r="J1048" s="28" t="s">
        <v>96</v>
      </c>
      <c r="K1048" s="29" t="s">
        <v>7208</v>
      </c>
      <c r="L1048" s="58">
        <f>Tabela33[[#This Row],[price]]*Tabela33[[#This Row],[sold]]</f>
        <v>2813.7599999999998</v>
      </c>
      <c r="M1048" s="59">
        <f>VLOOKUP(Tabela33[[#This Row],[brand]],Tabela5[#All],7,FALSE)</f>
        <v>188</v>
      </c>
      <c r="N1048" s="59">
        <f>_xlfn.RANK.EQ(Tabela33[[#This Row],[sold]],$H$2:$H$1979)</f>
        <v>998</v>
      </c>
      <c r="O1048" s="59">
        <f>_xlfn.RANK.EQ(L1048,Tabela33[income])</f>
        <v>852</v>
      </c>
      <c r="AL1048" s="18" t="s">
        <v>5601</v>
      </c>
      <c r="AM1048">
        <v>191</v>
      </c>
      <c r="AN1048">
        <v>17</v>
      </c>
    </row>
    <row r="1049" spans="1:40" x14ac:dyDescent="0.25">
      <c r="A1049" s="35" t="s">
        <v>535</v>
      </c>
      <c r="B1049" s="35" t="s">
        <v>6872</v>
      </c>
      <c r="C1049" s="35" t="s">
        <v>55</v>
      </c>
      <c r="D1049" s="35">
        <v>68.72</v>
      </c>
      <c r="E1049" s="35" t="s">
        <v>6873</v>
      </c>
      <c r="F1049" s="35">
        <v>10</v>
      </c>
      <c r="G1049" s="35" t="s">
        <v>6874</v>
      </c>
      <c r="H1049" s="35">
        <v>55</v>
      </c>
      <c r="I1049" s="35" t="s">
        <v>6875</v>
      </c>
      <c r="J1049" s="36" t="s">
        <v>6876</v>
      </c>
      <c r="K1049" s="34" t="s">
        <v>7209</v>
      </c>
      <c r="L1049" s="61">
        <f>Tabela33[[#This Row],[price]]*Tabela33[[#This Row],[sold]]</f>
        <v>3779.6</v>
      </c>
      <c r="M1049" s="62">
        <f>VLOOKUP(Tabela33[[#This Row],[brand]],Tabela5[#All],7,FALSE)</f>
        <v>188</v>
      </c>
      <c r="N1049" s="62">
        <f>_xlfn.RANK.EQ(Tabela33[[#This Row],[sold]],$H$2:$H$1979)</f>
        <v>957</v>
      </c>
      <c r="O1049" s="62">
        <f>_xlfn.RANK.EQ(L1049,Tabela33[income])</f>
        <v>761</v>
      </c>
      <c r="AL1049" s="18" t="s">
        <v>6800</v>
      </c>
      <c r="AM1049">
        <v>191</v>
      </c>
      <c r="AN1049">
        <v>121</v>
      </c>
    </row>
    <row r="1050" spans="1:40" x14ac:dyDescent="0.25">
      <c r="A1050" s="27" t="s">
        <v>2728</v>
      </c>
      <c r="B1050" s="27" t="s">
        <v>2729</v>
      </c>
      <c r="C1050" s="27" t="s">
        <v>55</v>
      </c>
      <c r="D1050" s="27">
        <v>26.81</v>
      </c>
      <c r="E1050" s="27" t="s">
        <v>2730</v>
      </c>
      <c r="F1050" s="27"/>
      <c r="G1050" s="27" t="s">
        <v>2731</v>
      </c>
      <c r="H1050" s="27">
        <v>478</v>
      </c>
      <c r="I1050" s="27" t="s">
        <v>2732</v>
      </c>
      <c r="J1050" s="28" t="s">
        <v>230</v>
      </c>
      <c r="K1050" s="29" t="s">
        <v>7208</v>
      </c>
      <c r="L1050" s="58">
        <f>Tabela33[[#This Row],[price]]*Tabela33[[#This Row],[sold]]</f>
        <v>12815.18</v>
      </c>
      <c r="M1050" s="59">
        <f>VLOOKUP(Tabela33[[#This Row],[brand]],Tabela5[#All],7,FALSE)</f>
        <v>189</v>
      </c>
      <c r="N1050" s="59">
        <f>_xlfn.RANK.EQ(Tabela33[[#This Row],[sold]],$H$2:$H$1979)</f>
        <v>363</v>
      </c>
      <c r="O1050" s="59">
        <f>_xlfn.RANK.EQ(L1050,Tabela33[income])</f>
        <v>420</v>
      </c>
      <c r="AL1050" s="18" t="s">
        <v>4771</v>
      </c>
      <c r="AM1050">
        <v>192</v>
      </c>
      <c r="AN1050">
        <v>33</v>
      </c>
    </row>
    <row r="1051" spans="1:40" x14ac:dyDescent="0.25">
      <c r="A1051" s="30" t="s">
        <v>383</v>
      </c>
      <c r="B1051" s="30" t="s">
        <v>2286</v>
      </c>
      <c r="C1051" s="30" t="s">
        <v>385</v>
      </c>
      <c r="D1051" s="30">
        <v>4.95</v>
      </c>
      <c r="E1051" s="30" t="s">
        <v>2287</v>
      </c>
      <c r="F1051" s="30">
        <v>10</v>
      </c>
      <c r="G1051" s="30" t="s">
        <v>2288</v>
      </c>
      <c r="H1051" s="30">
        <v>3954</v>
      </c>
      <c r="I1051" s="30" t="s">
        <v>2289</v>
      </c>
      <c r="J1051" s="31" t="s">
        <v>754</v>
      </c>
      <c r="K1051" s="29" t="s">
        <v>7208</v>
      </c>
      <c r="L1051" s="58">
        <f>Tabela33[[#This Row],[price]]*Tabela33[[#This Row],[sold]]</f>
        <v>19572.3</v>
      </c>
      <c r="M1051" s="59">
        <f>VLOOKUP(Tabela33[[#This Row],[brand]],Tabela5[#All],7,FALSE)</f>
        <v>190</v>
      </c>
      <c r="N1051" s="59">
        <f>_xlfn.RANK.EQ(Tabela33[[#This Row],[sold]],$H$2:$H$1979)</f>
        <v>76</v>
      </c>
      <c r="O1051" s="59">
        <f>_xlfn.RANK.EQ(L1051,Tabela33[income])</f>
        <v>320</v>
      </c>
      <c r="AL1051" s="18" t="s">
        <v>4963</v>
      </c>
      <c r="AM1051">
        <v>192</v>
      </c>
      <c r="AN1051">
        <v>29</v>
      </c>
    </row>
    <row r="1052" spans="1:40" x14ac:dyDescent="0.25">
      <c r="A1052" s="30" t="s">
        <v>383</v>
      </c>
      <c r="B1052" s="30" t="s">
        <v>384</v>
      </c>
      <c r="C1052" s="30" t="s">
        <v>385</v>
      </c>
      <c r="D1052" s="30">
        <v>15.98</v>
      </c>
      <c r="E1052" s="30" t="s">
        <v>386</v>
      </c>
      <c r="F1052" s="30">
        <v>10</v>
      </c>
      <c r="G1052" s="30" t="s">
        <v>387</v>
      </c>
      <c r="H1052" s="30">
        <v>40</v>
      </c>
      <c r="I1052" s="30" t="s">
        <v>388</v>
      </c>
      <c r="J1052" s="31" t="s">
        <v>285</v>
      </c>
      <c r="K1052" s="29" t="s">
        <v>7208</v>
      </c>
      <c r="L1052" s="58">
        <f>Tabela33[[#This Row],[price]]*Tabela33[[#This Row],[sold]]</f>
        <v>639.20000000000005</v>
      </c>
      <c r="M1052" s="59">
        <f>VLOOKUP(Tabela33[[#This Row],[brand]],Tabela5[#All],7,FALSE)</f>
        <v>190</v>
      </c>
      <c r="N1052" s="59">
        <f>_xlfn.RANK.EQ(Tabela33[[#This Row],[sold]],$H$2:$H$1979)</f>
        <v>1064</v>
      </c>
      <c r="O1052" s="59">
        <f>_xlfn.RANK.EQ(L1052,Tabela33[income])</f>
        <v>1412</v>
      </c>
      <c r="AL1052" s="18" t="s">
        <v>3285</v>
      </c>
      <c r="AM1052">
        <v>193</v>
      </c>
      <c r="AN1052">
        <v>1286</v>
      </c>
    </row>
    <row r="1053" spans="1:40" x14ac:dyDescent="0.25">
      <c r="A1053" s="30" t="s">
        <v>383</v>
      </c>
      <c r="B1053" s="30" t="s">
        <v>1649</v>
      </c>
      <c r="C1053" s="30" t="s">
        <v>385</v>
      </c>
      <c r="D1053" s="30">
        <v>16.98</v>
      </c>
      <c r="E1053" s="30" t="s">
        <v>3183</v>
      </c>
      <c r="F1053" s="30">
        <v>10</v>
      </c>
      <c r="G1053" s="30" t="s">
        <v>3184</v>
      </c>
      <c r="H1053" s="30">
        <v>27</v>
      </c>
      <c r="I1053" s="30" t="s">
        <v>3185</v>
      </c>
      <c r="J1053" s="31" t="s">
        <v>285</v>
      </c>
      <c r="K1053" s="29" t="s">
        <v>7208</v>
      </c>
      <c r="L1053" s="58">
        <f>Tabela33[[#This Row],[price]]*Tabela33[[#This Row],[sold]]</f>
        <v>458.46000000000004</v>
      </c>
      <c r="M1053" s="59">
        <f>VLOOKUP(Tabela33[[#This Row],[brand]],Tabela5[#All],7,FALSE)</f>
        <v>190</v>
      </c>
      <c r="N1053" s="59">
        <f>_xlfn.RANK.EQ(Tabela33[[#This Row],[sold]],$H$2:$H$1979)</f>
        <v>1217</v>
      </c>
      <c r="O1053" s="59">
        <f>_xlfn.RANK.EQ(L1053,Tabela33[income])</f>
        <v>1533</v>
      </c>
      <c r="AL1053" s="18" t="s">
        <v>2855</v>
      </c>
      <c r="AM1053">
        <v>193</v>
      </c>
      <c r="AN1053">
        <v>58</v>
      </c>
    </row>
    <row r="1054" spans="1:40" x14ac:dyDescent="0.25">
      <c r="A1054" s="30" t="s">
        <v>383</v>
      </c>
      <c r="B1054" s="30" t="s">
        <v>3628</v>
      </c>
      <c r="C1054" s="30" t="s">
        <v>385</v>
      </c>
      <c r="D1054" s="30">
        <v>16.989999999999998</v>
      </c>
      <c r="E1054" s="30" t="s">
        <v>2764</v>
      </c>
      <c r="F1054" s="30">
        <v>10</v>
      </c>
      <c r="G1054" s="30" t="s">
        <v>3629</v>
      </c>
      <c r="H1054" s="30">
        <v>39</v>
      </c>
      <c r="I1054" s="30" t="s">
        <v>3630</v>
      </c>
      <c r="J1054" s="31" t="s">
        <v>1218</v>
      </c>
      <c r="K1054" s="29" t="s">
        <v>7208</v>
      </c>
      <c r="L1054" s="58">
        <f>Tabela33[[#This Row],[price]]*Tabela33[[#This Row],[sold]]</f>
        <v>662.6099999999999</v>
      </c>
      <c r="M1054" s="59">
        <f>VLOOKUP(Tabela33[[#This Row],[brand]],Tabela5[#All],7,FALSE)</f>
        <v>190</v>
      </c>
      <c r="N1054" s="59">
        <f>_xlfn.RANK.EQ(Tabela33[[#This Row],[sold]],$H$2:$H$1979)</f>
        <v>1077</v>
      </c>
      <c r="O1054" s="59">
        <f>_xlfn.RANK.EQ(L1054,Tabela33[income])</f>
        <v>1393</v>
      </c>
      <c r="AL1054" s="18" t="s">
        <v>5224</v>
      </c>
      <c r="AM1054">
        <v>193</v>
      </c>
      <c r="AN1054">
        <v>330</v>
      </c>
    </row>
    <row r="1055" spans="1:40" x14ac:dyDescent="0.25">
      <c r="A1055" s="30" t="s">
        <v>383</v>
      </c>
      <c r="B1055" s="30" t="s">
        <v>1649</v>
      </c>
      <c r="C1055" s="30" t="s">
        <v>385</v>
      </c>
      <c r="D1055" s="30">
        <v>17</v>
      </c>
      <c r="E1055" s="30" t="s">
        <v>1650</v>
      </c>
      <c r="F1055" s="30">
        <v>5</v>
      </c>
      <c r="G1055" s="30" t="s">
        <v>1651</v>
      </c>
      <c r="H1055" s="30">
        <v>968</v>
      </c>
      <c r="I1055" s="30" t="s">
        <v>1652</v>
      </c>
      <c r="J1055" s="31" t="s">
        <v>1653</v>
      </c>
      <c r="K1055" s="29" t="s">
        <v>7208</v>
      </c>
      <c r="L1055" s="58">
        <f>Tabela33[[#This Row],[price]]*Tabela33[[#This Row],[sold]]</f>
        <v>16456</v>
      </c>
      <c r="M1055" s="59">
        <f>VLOOKUP(Tabela33[[#This Row],[brand]],Tabela5[#All],7,FALSE)</f>
        <v>190</v>
      </c>
      <c r="N1055" s="59">
        <f>_xlfn.RANK.EQ(Tabela33[[#This Row],[sold]],$H$2:$H$1979)</f>
        <v>239</v>
      </c>
      <c r="O1055" s="59">
        <f>_xlfn.RANK.EQ(L1055,Tabela33[income])</f>
        <v>358</v>
      </c>
      <c r="AL1055" s="18" t="s">
        <v>7158</v>
      </c>
      <c r="AM1055">
        <v>194</v>
      </c>
      <c r="AN1055">
        <v>541</v>
      </c>
    </row>
    <row r="1056" spans="1:40" x14ac:dyDescent="0.25">
      <c r="A1056" s="27" t="s">
        <v>383</v>
      </c>
      <c r="B1056" s="27" t="s">
        <v>2240</v>
      </c>
      <c r="C1056" s="27" t="s">
        <v>385</v>
      </c>
      <c r="D1056" s="27">
        <v>34.99</v>
      </c>
      <c r="E1056" s="27" t="s">
        <v>2241</v>
      </c>
      <c r="F1056" s="27">
        <v>3</v>
      </c>
      <c r="G1056" s="27" t="s">
        <v>2242</v>
      </c>
      <c r="H1056" s="27">
        <v>12</v>
      </c>
      <c r="I1056" s="27" t="s">
        <v>2243</v>
      </c>
      <c r="J1056" s="28" t="s">
        <v>2244</v>
      </c>
      <c r="K1056" s="29" t="s">
        <v>7208</v>
      </c>
      <c r="L1056" s="58">
        <f>Tabela33[[#This Row],[price]]*Tabela33[[#This Row],[sold]]</f>
        <v>419.88</v>
      </c>
      <c r="M1056" s="59">
        <f>VLOOKUP(Tabela33[[#This Row],[brand]],Tabela5[#All],7,FALSE)</f>
        <v>190</v>
      </c>
      <c r="N1056" s="59">
        <f>_xlfn.RANK.EQ(Tabela33[[#This Row],[sold]],$H$2:$H$1979)</f>
        <v>1520</v>
      </c>
      <c r="O1056" s="59">
        <f>_xlfn.RANK.EQ(L1056,Tabela33[income])</f>
        <v>1561</v>
      </c>
      <c r="AL1056" s="18" t="s">
        <v>2236</v>
      </c>
      <c r="AM1056">
        <v>194</v>
      </c>
      <c r="AN1056">
        <v>2188</v>
      </c>
    </row>
    <row r="1057" spans="1:40" x14ac:dyDescent="0.25">
      <c r="A1057" s="27" t="s">
        <v>383</v>
      </c>
      <c r="B1057" s="27" t="s">
        <v>3292</v>
      </c>
      <c r="C1057" s="27" t="s">
        <v>510</v>
      </c>
      <c r="D1057" s="27">
        <v>49.99</v>
      </c>
      <c r="E1057" s="27" t="s">
        <v>623</v>
      </c>
      <c r="F1057" s="27">
        <v>9</v>
      </c>
      <c r="G1057" s="27" t="s">
        <v>3293</v>
      </c>
      <c r="H1057" s="27">
        <v>13</v>
      </c>
      <c r="I1057" s="27" t="s">
        <v>3294</v>
      </c>
      <c r="J1057" s="28" t="s">
        <v>3295</v>
      </c>
      <c r="K1057" s="29" t="s">
        <v>7208</v>
      </c>
      <c r="L1057" s="58">
        <f>Tabela33[[#This Row],[price]]*Tabela33[[#This Row],[sold]]</f>
        <v>649.87</v>
      </c>
      <c r="M1057" s="59">
        <f>VLOOKUP(Tabela33[[#This Row],[brand]],Tabela5[#All],7,FALSE)</f>
        <v>190</v>
      </c>
      <c r="N1057" s="59">
        <f>_xlfn.RANK.EQ(Tabela33[[#This Row],[sold]],$H$2:$H$1979)</f>
        <v>1498</v>
      </c>
      <c r="O1057" s="59">
        <f>_xlfn.RANK.EQ(L1057,Tabela33[income])</f>
        <v>1404</v>
      </c>
      <c r="AL1057" s="18" t="s">
        <v>1031</v>
      </c>
      <c r="AM1057">
        <v>194</v>
      </c>
      <c r="AN1057">
        <v>3152</v>
      </c>
    </row>
    <row r="1058" spans="1:40" x14ac:dyDescent="0.25">
      <c r="A1058" s="30" t="s">
        <v>383</v>
      </c>
      <c r="B1058" s="30" t="s">
        <v>944</v>
      </c>
      <c r="C1058" s="30" t="s">
        <v>385</v>
      </c>
      <c r="D1058" s="30">
        <v>49.99</v>
      </c>
      <c r="E1058" s="30" t="s">
        <v>148</v>
      </c>
      <c r="F1058" s="30">
        <v>6</v>
      </c>
      <c r="G1058" s="30" t="s">
        <v>945</v>
      </c>
      <c r="H1058" s="30">
        <v>117</v>
      </c>
      <c r="I1058" s="30" t="s">
        <v>946</v>
      </c>
      <c r="J1058" s="31" t="s">
        <v>947</v>
      </c>
      <c r="K1058" s="29" t="s">
        <v>7208</v>
      </c>
      <c r="L1058" s="58">
        <f>Tabela33[[#This Row],[price]]*Tabela33[[#This Row],[sold]]</f>
        <v>5848.83</v>
      </c>
      <c r="M1058" s="59">
        <f>VLOOKUP(Tabela33[[#This Row],[brand]],Tabela5[#All],7,FALSE)</f>
        <v>190</v>
      </c>
      <c r="N1058" s="59">
        <f>_xlfn.RANK.EQ(Tabela33[[#This Row],[sold]],$H$2:$H$1979)</f>
        <v>740</v>
      </c>
      <c r="O1058" s="59">
        <f>_xlfn.RANK.EQ(L1058,Tabela33[income])</f>
        <v>644</v>
      </c>
      <c r="AL1058" s="18" t="s">
        <v>3336</v>
      </c>
      <c r="AM1058">
        <v>194</v>
      </c>
      <c r="AN1058">
        <v>178</v>
      </c>
    </row>
    <row r="1059" spans="1:40" x14ac:dyDescent="0.25">
      <c r="A1059" s="27" t="s">
        <v>383</v>
      </c>
      <c r="B1059" s="27" t="s">
        <v>2434</v>
      </c>
      <c r="C1059" s="27" t="s">
        <v>385</v>
      </c>
      <c r="D1059" s="27">
        <v>49.99</v>
      </c>
      <c r="E1059" s="27" t="s">
        <v>623</v>
      </c>
      <c r="F1059" s="27">
        <v>7</v>
      </c>
      <c r="G1059" s="27" t="s">
        <v>2435</v>
      </c>
      <c r="H1059" s="27">
        <v>122</v>
      </c>
      <c r="I1059" s="27" t="s">
        <v>2436</v>
      </c>
      <c r="J1059" s="28" t="s">
        <v>205</v>
      </c>
      <c r="K1059" s="29" t="s">
        <v>7208</v>
      </c>
      <c r="L1059" s="58">
        <f>Tabela33[[#This Row],[price]]*Tabela33[[#This Row],[sold]]</f>
        <v>6098.7800000000007</v>
      </c>
      <c r="M1059" s="59">
        <f>VLOOKUP(Tabela33[[#This Row],[brand]],Tabela5[#All],7,FALSE)</f>
        <v>190</v>
      </c>
      <c r="N1059" s="59">
        <f>_xlfn.RANK.EQ(Tabela33[[#This Row],[sold]],$H$2:$H$1979)</f>
        <v>723</v>
      </c>
      <c r="O1059" s="59">
        <f>_xlfn.RANK.EQ(L1059,Tabela33[income])</f>
        <v>634</v>
      </c>
      <c r="AL1059" s="18" t="s">
        <v>3785</v>
      </c>
      <c r="AM1059">
        <v>194</v>
      </c>
      <c r="AN1059">
        <v>10</v>
      </c>
    </row>
    <row r="1060" spans="1:40" x14ac:dyDescent="0.25">
      <c r="A1060" s="27" t="s">
        <v>383</v>
      </c>
      <c r="B1060" s="27" t="s">
        <v>3093</v>
      </c>
      <c r="C1060" s="27" t="s">
        <v>385</v>
      </c>
      <c r="D1060" s="27">
        <v>59.99</v>
      </c>
      <c r="E1060" s="27" t="s">
        <v>25</v>
      </c>
      <c r="F1060" s="27">
        <v>5</v>
      </c>
      <c r="G1060" s="27" t="s">
        <v>3094</v>
      </c>
      <c r="H1060" s="27">
        <v>36</v>
      </c>
      <c r="I1060" s="27" t="s">
        <v>3095</v>
      </c>
      <c r="J1060" s="28" t="s">
        <v>3096</v>
      </c>
      <c r="K1060" s="29" t="s">
        <v>7208</v>
      </c>
      <c r="L1060" s="58">
        <f>Tabela33[[#This Row],[price]]*Tabela33[[#This Row],[sold]]</f>
        <v>2159.64</v>
      </c>
      <c r="M1060" s="59">
        <f>VLOOKUP(Tabela33[[#This Row],[brand]],Tabela5[#All],7,FALSE)</f>
        <v>190</v>
      </c>
      <c r="N1060" s="59">
        <f>_xlfn.RANK.EQ(Tabela33[[#This Row],[sold]],$H$2:$H$1979)</f>
        <v>1113</v>
      </c>
      <c r="O1060" s="59">
        <f>_xlfn.RANK.EQ(L1060,Tabela33[income])</f>
        <v>929</v>
      </c>
      <c r="AL1060" s="18" t="s">
        <v>2550</v>
      </c>
      <c r="AM1060">
        <v>194</v>
      </c>
      <c r="AN1060">
        <v>5</v>
      </c>
    </row>
    <row r="1061" spans="1:40" x14ac:dyDescent="0.25">
      <c r="A1061" s="35" t="s">
        <v>383</v>
      </c>
      <c r="B1061" s="35" t="s">
        <v>4636</v>
      </c>
      <c r="C1061" s="35" t="s">
        <v>4637</v>
      </c>
      <c r="D1061" s="35">
        <v>63.99</v>
      </c>
      <c r="E1061" s="35" t="s">
        <v>4638</v>
      </c>
      <c r="F1061" s="35">
        <v>2</v>
      </c>
      <c r="G1061" s="35" t="s">
        <v>4639</v>
      </c>
      <c r="H1061" s="35">
        <v>6</v>
      </c>
      <c r="I1061" s="35" t="s">
        <v>4640</v>
      </c>
      <c r="J1061" s="36" t="s">
        <v>4641</v>
      </c>
      <c r="K1061" s="34" t="s">
        <v>7209</v>
      </c>
      <c r="L1061" s="61">
        <f>Tabela33[[#This Row],[price]]*Tabela33[[#This Row],[sold]]</f>
        <v>383.94</v>
      </c>
      <c r="M1061" s="62">
        <f>VLOOKUP(Tabela33[[#This Row],[brand]],Tabela5[#All],7,FALSE)</f>
        <v>190</v>
      </c>
      <c r="N1061" s="62">
        <f>_xlfn.RANK.EQ(Tabela33[[#This Row],[sold]],$H$2:$H$1979)</f>
        <v>1713</v>
      </c>
      <c r="O1061" s="62">
        <f>_xlfn.RANK.EQ(L1061,Tabela33[income])</f>
        <v>1592</v>
      </c>
      <c r="AL1061" s="18" t="s">
        <v>362</v>
      </c>
      <c r="AM1061">
        <v>194</v>
      </c>
      <c r="AN1061">
        <v>1498</v>
      </c>
    </row>
    <row r="1062" spans="1:40" x14ac:dyDescent="0.25">
      <c r="A1062" s="27" t="s">
        <v>383</v>
      </c>
      <c r="B1062" s="27" t="s">
        <v>3311</v>
      </c>
      <c r="C1062" s="27" t="s">
        <v>385</v>
      </c>
      <c r="D1062" s="27">
        <v>66.95</v>
      </c>
      <c r="E1062" s="27" t="s">
        <v>3312</v>
      </c>
      <c r="F1062" s="27">
        <v>10</v>
      </c>
      <c r="G1062" s="27" t="s">
        <v>3313</v>
      </c>
      <c r="H1062" s="27">
        <v>6</v>
      </c>
      <c r="I1062" s="27" t="s">
        <v>3314</v>
      </c>
      <c r="J1062" s="28" t="s">
        <v>1101</v>
      </c>
      <c r="K1062" s="29" t="s">
        <v>7208</v>
      </c>
      <c r="L1062" s="58">
        <f>Tabela33[[#This Row],[price]]*Tabela33[[#This Row],[sold]]</f>
        <v>401.70000000000005</v>
      </c>
      <c r="M1062" s="59">
        <f>VLOOKUP(Tabela33[[#This Row],[brand]],Tabela5[#All],7,FALSE)</f>
        <v>190</v>
      </c>
      <c r="N1062" s="59">
        <f>_xlfn.RANK.EQ(Tabela33[[#This Row],[sold]],$H$2:$H$1979)</f>
        <v>1713</v>
      </c>
      <c r="O1062" s="59">
        <f>_xlfn.RANK.EQ(L1062,Tabela33[income])</f>
        <v>1578</v>
      </c>
      <c r="AL1062" s="18" t="s">
        <v>1294</v>
      </c>
      <c r="AM1062">
        <v>194</v>
      </c>
      <c r="AN1062">
        <v>1833</v>
      </c>
    </row>
    <row r="1063" spans="1:40" x14ac:dyDescent="0.25">
      <c r="A1063" s="30" t="s">
        <v>383</v>
      </c>
      <c r="B1063" s="30" t="s">
        <v>3066</v>
      </c>
      <c r="C1063" s="30" t="s">
        <v>510</v>
      </c>
      <c r="D1063" s="30">
        <v>73.989999999999995</v>
      </c>
      <c r="E1063" s="30" t="s">
        <v>3067</v>
      </c>
      <c r="F1063" s="30">
        <v>7</v>
      </c>
      <c r="G1063" s="30" t="s">
        <v>3068</v>
      </c>
      <c r="H1063" s="30">
        <v>52</v>
      </c>
      <c r="I1063" s="30" t="s">
        <v>3069</v>
      </c>
      <c r="J1063" s="31" t="s">
        <v>571</v>
      </c>
      <c r="K1063" s="29" t="s">
        <v>7208</v>
      </c>
      <c r="L1063" s="58">
        <f>Tabela33[[#This Row],[price]]*Tabela33[[#This Row],[sold]]</f>
        <v>3847.4799999999996</v>
      </c>
      <c r="M1063" s="59">
        <f>VLOOKUP(Tabela33[[#This Row],[brand]],Tabela5[#All],7,FALSE)</f>
        <v>190</v>
      </c>
      <c r="N1063" s="59">
        <f>_xlfn.RANK.EQ(Tabela33[[#This Row],[sold]],$H$2:$H$1979)</f>
        <v>969</v>
      </c>
      <c r="O1063" s="59">
        <f>_xlfn.RANK.EQ(L1063,Tabela33[income])</f>
        <v>755</v>
      </c>
      <c r="AL1063" s="18" t="s">
        <v>3188</v>
      </c>
      <c r="AM1063">
        <v>194</v>
      </c>
      <c r="AN1063">
        <v>34</v>
      </c>
    </row>
    <row r="1064" spans="1:40" x14ac:dyDescent="0.25">
      <c r="A1064" s="30" t="s">
        <v>383</v>
      </c>
      <c r="B1064" s="30" t="s">
        <v>3160</v>
      </c>
      <c r="C1064" s="30" t="s">
        <v>385</v>
      </c>
      <c r="D1064" s="30">
        <v>76.989999999999995</v>
      </c>
      <c r="E1064" s="30" t="s">
        <v>3161</v>
      </c>
      <c r="F1064" s="30">
        <v>9</v>
      </c>
      <c r="G1064" s="30" t="s">
        <v>2438</v>
      </c>
      <c r="H1064" s="30">
        <v>1</v>
      </c>
      <c r="I1064" s="30" t="s">
        <v>3162</v>
      </c>
      <c r="J1064" s="31" t="s">
        <v>571</v>
      </c>
      <c r="K1064" s="29" t="s">
        <v>7208</v>
      </c>
      <c r="L1064" s="58">
        <f>Tabela33[[#This Row],[price]]*Tabela33[[#This Row],[sold]]</f>
        <v>76.989999999999995</v>
      </c>
      <c r="M1064" s="59">
        <f>VLOOKUP(Tabela33[[#This Row],[brand]],Tabela5[#All],7,FALSE)</f>
        <v>190</v>
      </c>
      <c r="N1064" s="59">
        <f>_xlfn.RANK.EQ(Tabela33[[#This Row],[sold]],$H$2:$H$1979)</f>
        <v>1926</v>
      </c>
      <c r="O1064" s="59">
        <f>_xlfn.RANK.EQ(L1064,Tabela33[income])</f>
        <v>1907</v>
      </c>
      <c r="AL1064" s="18" t="s">
        <v>1368</v>
      </c>
      <c r="AM1064">
        <v>194</v>
      </c>
      <c r="AN1064">
        <v>886</v>
      </c>
    </row>
    <row r="1065" spans="1:40" x14ac:dyDescent="0.25">
      <c r="A1065" s="30" t="s">
        <v>383</v>
      </c>
      <c r="B1065" s="30" t="s">
        <v>2437</v>
      </c>
      <c r="C1065" s="30" t="s">
        <v>385</v>
      </c>
      <c r="D1065" s="30">
        <v>79.989999999999995</v>
      </c>
      <c r="E1065" s="30" t="s">
        <v>19</v>
      </c>
      <c r="F1065" s="30">
        <v>9</v>
      </c>
      <c r="G1065" s="30" t="s">
        <v>2438</v>
      </c>
      <c r="H1065" s="30">
        <v>1</v>
      </c>
      <c r="I1065" s="30" t="s">
        <v>775</v>
      </c>
      <c r="J1065" s="31" t="s">
        <v>571</v>
      </c>
      <c r="K1065" s="29" t="s">
        <v>7208</v>
      </c>
      <c r="L1065" s="58">
        <f>Tabela33[[#This Row],[price]]*Tabela33[[#This Row],[sold]]</f>
        <v>79.989999999999995</v>
      </c>
      <c r="M1065" s="59">
        <f>VLOOKUP(Tabela33[[#This Row],[brand]],Tabela5[#All],7,FALSE)</f>
        <v>190</v>
      </c>
      <c r="N1065" s="59">
        <f>_xlfn.RANK.EQ(Tabela33[[#This Row],[sold]],$H$2:$H$1979)</f>
        <v>1926</v>
      </c>
      <c r="O1065" s="59">
        <f>_xlfn.RANK.EQ(L1065,Tabela33[income])</f>
        <v>1896</v>
      </c>
      <c r="AL1065" s="18" t="s">
        <v>2371</v>
      </c>
      <c r="AM1065">
        <v>194</v>
      </c>
      <c r="AN1065">
        <v>119</v>
      </c>
    </row>
    <row r="1066" spans="1:40" x14ac:dyDescent="0.25">
      <c r="A1066" s="27" t="s">
        <v>383</v>
      </c>
      <c r="B1066" s="27" t="s">
        <v>2614</v>
      </c>
      <c r="C1066" s="27" t="s">
        <v>385</v>
      </c>
      <c r="D1066" s="27">
        <v>79.989999999999995</v>
      </c>
      <c r="E1066" s="27" t="s">
        <v>19</v>
      </c>
      <c r="F1066" s="27">
        <v>8</v>
      </c>
      <c r="G1066" s="27" t="s">
        <v>2615</v>
      </c>
      <c r="H1066" s="27">
        <v>2</v>
      </c>
      <c r="I1066" s="27" t="s">
        <v>1772</v>
      </c>
      <c r="J1066" s="28" t="s">
        <v>571</v>
      </c>
      <c r="K1066" s="29" t="s">
        <v>7208</v>
      </c>
      <c r="L1066" s="58">
        <f>Tabela33[[#This Row],[price]]*Tabela33[[#This Row],[sold]]</f>
        <v>159.97999999999999</v>
      </c>
      <c r="M1066" s="59">
        <f>VLOOKUP(Tabela33[[#This Row],[brand]],Tabela5[#All],7,FALSE)</f>
        <v>190</v>
      </c>
      <c r="N1066" s="59">
        <f>_xlfn.RANK.EQ(Tabela33[[#This Row],[sold]],$H$2:$H$1979)</f>
        <v>1890</v>
      </c>
      <c r="O1066" s="59">
        <f>_xlfn.RANK.EQ(L1066,Tabela33[income])</f>
        <v>1802</v>
      </c>
      <c r="AL1066" s="18" t="s">
        <v>2043</v>
      </c>
      <c r="AM1066">
        <v>194</v>
      </c>
      <c r="AN1066">
        <v>204</v>
      </c>
    </row>
    <row r="1067" spans="1:40" x14ac:dyDescent="0.25">
      <c r="A1067" s="30" t="s">
        <v>383</v>
      </c>
      <c r="B1067" s="30" t="s">
        <v>3296</v>
      </c>
      <c r="C1067" s="30" t="s">
        <v>385</v>
      </c>
      <c r="D1067" s="30">
        <v>79.989999999999995</v>
      </c>
      <c r="E1067" s="30" t="s">
        <v>19</v>
      </c>
      <c r="F1067" s="30">
        <v>6</v>
      </c>
      <c r="G1067" s="30" t="s">
        <v>2182</v>
      </c>
      <c r="H1067" s="30">
        <v>4</v>
      </c>
      <c r="I1067" s="30" t="s">
        <v>3297</v>
      </c>
      <c r="J1067" s="31" t="s">
        <v>571</v>
      </c>
      <c r="K1067" s="29" t="s">
        <v>7208</v>
      </c>
      <c r="L1067" s="58">
        <f>Tabela33[[#This Row],[price]]*Tabela33[[#This Row],[sold]]</f>
        <v>319.95999999999998</v>
      </c>
      <c r="M1067" s="59">
        <f>VLOOKUP(Tabela33[[#This Row],[brand]],Tabela5[#All],7,FALSE)</f>
        <v>190</v>
      </c>
      <c r="N1067" s="59">
        <f>_xlfn.RANK.EQ(Tabela33[[#This Row],[sold]],$H$2:$H$1979)</f>
        <v>1795</v>
      </c>
      <c r="O1067" s="59">
        <f>_xlfn.RANK.EQ(L1067,Tabela33[income])</f>
        <v>1644</v>
      </c>
      <c r="AL1067" s="18" t="s">
        <v>899</v>
      </c>
      <c r="AM1067">
        <v>194</v>
      </c>
      <c r="AN1067">
        <v>1790</v>
      </c>
    </row>
    <row r="1068" spans="1:40" x14ac:dyDescent="0.25">
      <c r="A1068" s="30" t="s">
        <v>383</v>
      </c>
      <c r="B1068" s="30" t="s">
        <v>1771</v>
      </c>
      <c r="C1068" s="30" t="s">
        <v>385</v>
      </c>
      <c r="D1068" s="30">
        <v>79.989999999999995</v>
      </c>
      <c r="E1068" s="30" t="s">
        <v>19</v>
      </c>
      <c r="F1068" s="30">
        <v>5</v>
      </c>
      <c r="G1068" s="30" t="s">
        <v>1517</v>
      </c>
      <c r="H1068" s="30">
        <v>5</v>
      </c>
      <c r="I1068" s="30" t="s">
        <v>1772</v>
      </c>
      <c r="J1068" s="31" t="s">
        <v>571</v>
      </c>
      <c r="K1068" s="29" t="s">
        <v>7208</v>
      </c>
      <c r="L1068" s="58">
        <f>Tabela33[[#This Row],[price]]*Tabela33[[#This Row],[sold]]</f>
        <v>399.95</v>
      </c>
      <c r="M1068" s="59">
        <f>VLOOKUP(Tabela33[[#This Row],[brand]],Tabela5[#All],7,FALSE)</f>
        <v>190</v>
      </c>
      <c r="N1068" s="59">
        <f>_xlfn.RANK.EQ(Tabela33[[#This Row],[sold]],$H$2:$H$1979)</f>
        <v>1749</v>
      </c>
      <c r="O1068" s="59">
        <f>_xlfn.RANK.EQ(L1068,Tabela33[income])</f>
        <v>1581</v>
      </c>
      <c r="AL1068" s="18" t="s">
        <v>1027</v>
      </c>
      <c r="AM1068">
        <v>194</v>
      </c>
      <c r="AN1068">
        <v>2361</v>
      </c>
    </row>
    <row r="1069" spans="1:40" x14ac:dyDescent="0.25">
      <c r="A1069" s="30" t="s">
        <v>383</v>
      </c>
      <c r="B1069" s="30" t="s">
        <v>2265</v>
      </c>
      <c r="C1069" s="30" t="s">
        <v>385</v>
      </c>
      <c r="D1069" s="30">
        <v>79.989999999999995</v>
      </c>
      <c r="E1069" s="30" t="s">
        <v>19</v>
      </c>
      <c r="F1069" s="30">
        <v>4</v>
      </c>
      <c r="G1069" s="30" t="s">
        <v>1366</v>
      </c>
      <c r="H1069" s="30">
        <v>6</v>
      </c>
      <c r="I1069" s="30" t="s">
        <v>39</v>
      </c>
      <c r="J1069" s="31" t="s">
        <v>571</v>
      </c>
      <c r="K1069" s="29" t="s">
        <v>7208</v>
      </c>
      <c r="L1069" s="58">
        <f>Tabela33[[#This Row],[price]]*Tabela33[[#This Row],[sold]]</f>
        <v>479.93999999999994</v>
      </c>
      <c r="M1069" s="59">
        <f>VLOOKUP(Tabela33[[#This Row],[brand]],Tabela5[#All],7,FALSE)</f>
        <v>190</v>
      </c>
      <c r="N1069" s="59">
        <f>_xlfn.RANK.EQ(Tabela33[[#This Row],[sold]],$H$2:$H$1979)</f>
        <v>1713</v>
      </c>
      <c r="O1069" s="59">
        <f>_xlfn.RANK.EQ(L1069,Tabela33[income])</f>
        <v>1516</v>
      </c>
      <c r="AL1069" s="18" t="s">
        <v>2163</v>
      </c>
      <c r="AM1069">
        <v>195</v>
      </c>
      <c r="AN1069">
        <v>8</v>
      </c>
    </row>
    <row r="1070" spans="1:40" x14ac:dyDescent="0.25">
      <c r="A1070" s="27" t="s">
        <v>383</v>
      </c>
      <c r="B1070" s="27" t="s">
        <v>3808</v>
      </c>
      <c r="C1070" s="27" t="s">
        <v>385</v>
      </c>
      <c r="D1070" s="27">
        <v>79.989999999999995</v>
      </c>
      <c r="E1070" s="27" t="s">
        <v>19</v>
      </c>
      <c r="F1070" s="27">
        <v>9</v>
      </c>
      <c r="G1070" s="27" t="s">
        <v>3809</v>
      </c>
      <c r="H1070" s="27">
        <v>7</v>
      </c>
      <c r="I1070" s="27" t="s">
        <v>3810</v>
      </c>
      <c r="J1070" s="28" t="s">
        <v>571</v>
      </c>
      <c r="K1070" s="29" t="s">
        <v>7208</v>
      </c>
      <c r="L1070" s="58">
        <f>Tabela33[[#This Row],[price]]*Tabela33[[#This Row],[sold]]</f>
        <v>559.92999999999995</v>
      </c>
      <c r="M1070" s="59">
        <f>VLOOKUP(Tabela33[[#This Row],[brand]],Tabela5[#All],7,FALSE)</f>
        <v>190</v>
      </c>
      <c r="N1070" s="59">
        <f>_xlfn.RANK.EQ(Tabela33[[#This Row],[sold]],$H$2:$H$1979)</f>
        <v>1677</v>
      </c>
      <c r="O1070" s="59">
        <f>_xlfn.RANK.EQ(L1070,Tabela33[income])</f>
        <v>1459</v>
      </c>
      <c r="AL1070" s="18" t="s">
        <v>3334</v>
      </c>
      <c r="AM1070">
        <v>195</v>
      </c>
      <c r="AN1070">
        <v>19</v>
      </c>
    </row>
    <row r="1071" spans="1:40" x14ac:dyDescent="0.25">
      <c r="A1071" s="27" t="s">
        <v>383</v>
      </c>
      <c r="B1071" s="27" t="s">
        <v>2962</v>
      </c>
      <c r="C1071" s="27" t="s">
        <v>385</v>
      </c>
      <c r="D1071" s="27">
        <v>79.989999999999995</v>
      </c>
      <c r="E1071" s="27" t="s">
        <v>19</v>
      </c>
      <c r="F1071" s="27">
        <v>7</v>
      </c>
      <c r="G1071" s="27" t="s">
        <v>1471</v>
      </c>
      <c r="H1071" s="27">
        <v>9</v>
      </c>
      <c r="I1071" s="27" t="s">
        <v>2963</v>
      </c>
      <c r="J1071" s="28" t="s">
        <v>571</v>
      </c>
      <c r="K1071" s="29" t="s">
        <v>7208</v>
      </c>
      <c r="L1071" s="58">
        <f>Tabela33[[#This Row],[price]]*Tabela33[[#This Row],[sold]]</f>
        <v>719.91</v>
      </c>
      <c r="M1071" s="59">
        <f>VLOOKUP(Tabela33[[#This Row],[brand]],Tabela5[#All],7,FALSE)</f>
        <v>190</v>
      </c>
      <c r="N1071" s="59">
        <f>_xlfn.RANK.EQ(Tabela33[[#This Row],[sold]],$H$2:$H$1979)</f>
        <v>1606</v>
      </c>
      <c r="O1071" s="59">
        <f>_xlfn.RANK.EQ(L1071,Tabela33[income])</f>
        <v>1356</v>
      </c>
      <c r="AL1071" s="18" t="s">
        <v>267</v>
      </c>
      <c r="AM1071">
        <v>195</v>
      </c>
      <c r="AN1071">
        <v>128</v>
      </c>
    </row>
    <row r="1072" spans="1:40" x14ac:dyDescent="0.25">
      <c r="A1072" s="30" t="s">
        <v>383</v>
      </c>
      <c r="B1072" s="30" t="s">
        <v>773</v>
      </c>
      <c r="C1072" s="30" t="s">
        <v>385</v>
      </c>
      <c r="D1072" s="30">
        <v>79.989999999999995</v>
      </c>
      <c r="E1072" s="30" t="s">
        <v>19</v>
      </c>
      <c r="F1072" s="30">
        <v>10</v>
      </c>
      <c r="G1072" s="30" t="s">
        <v>774</v>
      </c>
      <c r="H1072" s="30">
        <v>15</v>
      </c>
      <c r="I1072" s="30" t="s">
        <v>775</v>
      </c>
      <c r="J1072" s="31" t="s">
        <v>571</v>
      </c>
      <c r="K1072" s="29" t="s">
        <v>7208</v>
      </c>
      <c r="L1072" s="58">
        <f>Tabela33[[#This Row],[price]]*Tabela33[[#This Row],[sold]]</f>
        <v>1199.8499999999999</v>
      </c>
      <c r="M1072" s="59">
        <f>VLOOKUP(Tabela33[[#This Row],[brand]],Tabela5[#All],7,FALSE)</f>
        <v>190</v>
      </c>
      <c r="N1072" s="59">
        <f>_xlfn.RANK.EQ(Tabela33[[#This Row],[sold]],$H$2:$H$1979)</f>
        <v>1444</v>
      </c>
      <c r="O1072" s="59">
        <f>_xlfn.RANK.EQ(L1072,Tabela33[income])</f>
        <v>1177</v>
      </c>
      <c r="AL1072" s="18" t="s">
        <v>3537</v>
      </c>
      <c r="AM1072">
        <v>195</v>
      </c>
      <c r="AN1072">
        <v>18</v>
      </c>
    </row>
    <row r="1073" spans="1:40" x14ac:dyDescent="0.25">
      <c r="A1073" s="27" t="s">
        <v>383</v>
      </c>
      <c r="B1073" s="27" t="s">
        <v>2181</v>
      </c>
      <c r="C1073" s="27" t="s">
        <v>385</v>
      </c>
      <c r="D1073" s="27">
        <v>86.99</v>
      </c>
      <c r="E1073" s="27" t="s">
        <v>1365</v>
      </c>
      <c r="F1073" s="27">
        <v>6</v>
      </c>
      <c r="G1073" s="27" t="s">
        <v>2182</v>
      </c>
      <c r="H1073" s="27">
        <v>4</v>
      </c>
      <c r="I1073" s="27" t="s">
        <v>1367</v>
      </c>
      <c r="J1073" s="28" t="s">
        <v>571</v>
      </c>
      <c r="K1073" s="29" t="s">
        <v>7208</v>
      </c>
      <c r="L1073" s="58">
        <f>Tabela33[[#This Row],[price]]*Tabela33[[#This Row],[sold]]</f>
        <v>347.96</v>
      </c>
      <c r="M1073" s="59">
        <f>VLOOKUP(Tabela33[[#This Row],[brand]],Tabela5[#All],7,FALSE)</f>
        <v>190</v>
      </c>
      <c r="N1073" s="59">
        <f>_xlfn.RANK.EQ(Tabela33[[#This Row],[sold]],$H$2:$H$1979)</f>
        <v>1795</v>
      </c>
      <c r="O1073" s="59">
        <f>_xlfn.RANK.EQ(L1073,Tabela33[income])</f>
        <v>1614</v>
      </c>
      <c r="AL1073" s="18" t="s">
        <v>1498</v>
      </c>
      <c r="AM1073">
        <v>195</v>
      </c>
      <c r="AN1073">
        <v>12</v>
      </c>
    </row>
    <row r="1074" spans="1:40" x14ac:dyDescent="0.25">
      <c r="A1074" s="27" t="s">
        <v>383</v>
      </c>
      <c r="B1074" s="27" t="s">
        <v>3536</v>
      </c>
      <c r="C1074" s="27" t="s">
        <v>385</v>
      </c>
      <c r="D1074" s="27">
        <v>86.99</v>
      </c>
      <c r="E1074" s="27" t="s">
        <v>1365</v>
      </c>
      <c r="F1074" s="27">
        <v>5</v>
      </c>
      <c r="G1074" s="27" t="s">
        <v>1517</v>
      </c>
      <c r="H1074" s="27">
        <v>5</v>
      </c>
      <c r="I1074" s="27" t="s">
        <v>1367</v>
      </c>
      <c r="J1074" s="28" t="s">
        <v>571</v>
      </c>
      <c r="K1074" s="29" t="s">
        <v>7208</v>
      </c>
      <c r="L1074" s="58">
        <f>Tabela33[[#This Row],[price]]*Tabela33[[#This Row],[sold]]</f>
        <v>434.95</v>
      </c>
      <c r="M1074" s="59">
        <f>VLOOKUP(Tabela33[[#This Row],[brand]],Tabela5[#All],7,FALSE)</f>
        <v>190</v>
      </c>
      <c r="N1074" s="59">
        <f>_xlfn.RANK.EQ(Tabela33[[#This Row],[sold]],$H$2:$H$1979)</f>
        <v>1749</v>
      </c>
      <c r="O1074" s="59">
        <f>_xlfn.RANK.EQ(L1074,Tabela33[income])</f>
        <v>1552</v>
      </c>
      <c r="AL1074" s="18" t="s">
        <v>729</v>
      </c>
      <c r="AM1074">
        <v>195</v>
      </c>
      <c r="AN1074">
        <v>39</v>
      </c>
    </row>
    <row r="1075" spans="1:40" x14ac:dyDescent="0.25">
      <c r="A1075" s="27" t="s">
        <v>383</v>
      </c>
      <c r="B1075" s="27" t="s">
        <v>3524</v>
      </c>
      <c r="C1075" s="27" t="s">
        <v>385</v>
      </c>
      <c r="D1075" s="27">
        <v>86.99</v>
      </c>
      <c r="E1075" s="27" t="s">
        <v>1365</v>
      </c>
      <c r="F1075" s="27">
        <v>4</v>
      </c>
      <c r="G1075" s="27" t="s">
        <v>1366</v>
      </c>
      <c r="H1075" s="27">
        <v>6</v>
      </c>
      <c r="I1075" s="27" t="s">
        <v>1367</v>
      </c>
      <c r="J1075" s="28" t="s">
        <v>571</v>
      </c>
      <c r="K1075" s="29" t="s">
        <v>7208</v>
      </c>
      <c r="L1075" s="58">
        <f>Tabela33[[#This Row],[price]]*Tabela33[[#This Row],[sold]]</f>
        <v>521.93999999999994</v>
      </c>
      <c r="M1075" s="59">
        <f>VLOOKUP(Tabela33[[#This Row],[brand]],Tabela5[#All],7,FALSE)</f>
        <v>190</v>
      </c>
      <c r="N1075" s="59">
        <f>_xlfn.RANK.EQ(Tabela33[[#This Row],[sold]],$H$2:$H$1979)</f>
        <v>1713</v>
      </c>
      <c r="O1075" s="59">
        <f>_xlfn.RANK.EQ(L1075,Tabela33[income])</f>
        <v>1491</v>
      </c>
      <c r="AL1075" s="18" t="s">
        <v>173</v>
      </c>
      <c r="AM1075">
        <v>195</v>
      </c>
      <c r="AN1075">
        <v>1571</v>
      </c>
    </row>
    <row r="1076" spans="1:40" x14ac:dyDescent="0.25">
      <c r="A1076" s="30" t="s">
        <v>383</v>
      </c>
      <c r="B1076" s="30" t="s">
        <v>1364</v>
      </c>
      <c r="C1076" s="30" t="s">
        <v>385</v>
      </c>
      <c r="D1076" s="30">
        <v>86.99</v>
      </c>
      <c r="E1076" s="30" t="s">
        <v>1365</v>
      </c>
      <c r="F1076" s="30">
        <v>4</v>
      </c>
      <c r="G1076" s="30" t="s">
        <v>1366</v>
      </c>
      <c r="H1076" s="30">
        <v>6</v>
      </c>
      <c r="I1076" s="30" t="s">
        <v>1367</v>
      </c>
      <c r="J1076" s="31" t="s">
        <v>571</v>
      </c>
      <c r="K1076" s="29" t="s">
        <v>7208</v>
      </c>
      <c r="L1076" s="58">
        <f>Tabela33[[#This Row],[price]]*Tabela33[[#This Row],[sold]]</f>
        <v>521.93999999999994</v>
      </c>
      <c r="M1076" s="59">
        <f>VLOOKUP(Tabela33[[#This Row],[brand]],Tabela5[#All],7,FALSE)</f>
        <v>190</v>
      </c>
      <c r="N1076" s="59">
        <f>_xlfn.RANK.EQ(Tabela33[[#This Row],[sold]],$H$2:$H$1979)</f>
        <v>1713</v>
      </c>
      <c r="O1076" s="59">
        <f>_xlfn.RANK.EQ(L1076,Tabela33[income])</f>
        <v>1491</v>
      </c>
      <c r="AL1076" s="18" t="s">
        <v>2405</v>
      </c>
      <c r="AM1076">
        <v>195</v>
      </c>
      <c r="AN1076">
        <v>32</v>
      </c>
    </row>
    <row r="1077" spans="1:40" x14ac:dyDescent="0.25">
      <c r="A1077" s="27" t="s">
        <v>383</v>
      </c>
      <c r="B1077" s="27" t="s">
        <v>2166</v>
      </c>
      <c r="C1077" s="27" t="s">
        <v>385</v>
      </c>
      <c r="D1077" s="27">
        <v>86.99</v>
      </c>
      <c r="E1077" s="27" t="s">
        <v>1365</v>
      </c>
      <c r="F1077" s="27">
        <v>3</v>
      </c>
      <c r="G1077" s="27" t="s">
        <v>692</v>
      </c>
      <c r="H1077" s="27">
        <v>7</v>
      </c>
      <c r="I1077" s="27" t="s">
        <v>1367</v>
      </c>
      <c r="J1077" s="28" t="s">
        <v>571</v>
      </c>
      <c r="K1077" s="29" t="s">
        <v>7208</v>
      </c>
      <c r="L1077" s="58">
        <f>Tabela33[[#This Row],[price]]*Tabela33[[#This Row],[sold]]</f>
        <v>608.92999999999995</v>
      </c>
      <c r="M1077" s="59">
        <f>VLOOKUP(Tabela33[[#This Row],[brand]],Tabela5[#All],7,FALSE)</f>
        <v>190</v>
      </c>
      <c r="N1077" s="59">
        <f>_xlfn.RANK.EQ(Tabela33[[#This Row],[sold]],$H$2:$H$1979)</f>
        <v>1677</v>
      </c>
      <c r="O1077" s="59">
        <f>_xlfn.RANK.EQ(L1077,Tabela33[income])</f>
        <v>1433</v>
      </c>
      <c r="AL1077" s="18" t="s">
        <v>3905</v>
      </c>
      <c r="AM1077">
        <v>195</v>
      </c>
      <c r="AN1077">
        <v>117</v>
      </c>
    </row>
    <row r="1078" spans="1:40" x14ac:dyDescent="0.25">
      <c r="A1078" s="27" t="s">
        <v>383</v>
      </c>
      <c r="B1078" s="27" t="s">
        <v>1470</v>
      </c>
      <c r="C1078" s="27" t="s">
        <v>385</v>
      </c>
      <c r="D1078" s="27">
        <v>86.99</v>
      </c>
      <c r="E1078" s="27" t="s">
        <v>1365</v>
      </c>
      <c r="F1078" s="27">
        <v>7</v>
      </c>
      <c r="G1078" s="27" t="s">
        <v>1471</v>
      </c>
      <c r="H1078" s="27">
        <v>9</v>
      </c>
      <c r="I1078" s="27" t="s">
        <v>1472</v>
      </c>
      <c r="J1078" s="28" t="s">
        <v>571</v>
      </c>
      <c r="K1078" s="29" t="s">
        <v>7208</v>
      </c>
      <c r="L1078" s="58">
        <f>Tabela33[[#This Row],[price]]*Tabela33[[#This Row],[sold]]</f>
        <v>782.91</v>
      </c>
      <c r="M1078" s="59">
        <f>VLOOKUP(Tabela33[[#This Row],[brand]],Tabela5[#All],7,FALSE)</f>
        <v>190</v>
      </c>
      <c r="N1078" s="59">
        <f>_xlfn.RANK.EQ(Tabela33[[#This Row],[sold]],$H$2:$H$1979)</f>
        <v>1606</v>
      </c>
      <c r="O1078" s="59">
        <f>_xlfn.RANK.EQ(L1078,Tabela33[income])</f>
        <v>1330</v>
      </c>
      <c r="AL1078" s="18" t="s">
        <v>396</v>
      </c>
      <c r="AM1078">
        <v>195</v>
      </c>
      <c r="AN1078">
        <v>288</v>
      </c>
    </row>
    <row r="1079" spans="1:40" x14ac:dyDescent="0.25">
      <c r="A1079" s="27" t="s">
        <v>383</v>
      </c>
      <c r="B1079" s="27" t="s">
        <v>940</v>
      </c>
      <c r="C1079" s="27" t="s">
        <v>385</v>
      </c>
      <c r="D1079" s="27">
        <v>95.99</v>
      </c>
      <c r="E1079" s="27" t="s">
        <v>941</v>
      </c>
      <c r="F1079" s="27">
        <v>10</v>
      </c>
      <c r="G1079" s="27" t="s">
        <v>942</v>
      </c>
      <c r="H1079" s="27">
        <v>30</v>
      </c>
      <c r="I1079" s="27" t="s">
        <v>943</v>
      </c>
      <c r="J1079" s="28" t="s">
        <v>571</v>
      </c>
      <c r="K1079" s="29" t="s">
        <v>7208</v>
      </c>
      <c r="L1079" s="58">
        <f>Tabela33[[#This Row],[price]]*Tabela33[[#This Row],[sold]]</f>
        <v>2879.7</v>
      </c>
      <c r="M1079" s="59">
        <f>VLOOKUP(Tabela33[[#This Row],[brand]],Tabela5[#All],7,FALSE)</f>
        <v>190</v>
      </c>
      <c r="N1079" s="59">
        <f>_xlfn.RANK.EQ(Tabela33[[#This Row],[sold]],$H$2:$H$1979)</f>
        <v>1175</v>
      </c>
      <c r="O1079" s="59">
        <f>_xlfn.RANK.EQ(L1079,Tabela33[income])</f>
        <v>845</v>
      </c>
      <c r="AL1079" s="18" t="s">
        <v>1504</v>
      </c>
      <c r="AM1079">
        <v>195</v>
      </c>
      <c r="AN1079">
        <v>561</v>
      </c>
    </row>
    <row r="1080" spans="1:40" x14ac:dyDescent="0.25">
      <c r="A1080" s="27" t="s">
        <v>383</v>
      </c>
      <c r="B1080" s="27" t="s">
        <v>3470</v>
      </c>
      <c r="C1080" s="27" t="s">
        <v>385</v>
      </c>
      <c r="D1080" s="27">
        <v>99</v>
      </c>
      <c r="E1080" s="27" t="s">
        <v>2101</v>
      </c>
      <c r="F1080" s="27">
        <v>2</v>
      </c>
      <c r="G1080" s="27" t="s">
        <v>3471</v>
      </c>
      <c r="H1080" s="27">
        <v>2</v>
      </c>
      <c r="I1080" s="27" t="s">
        <v>3472</v>
      </c>
      <c r="J1080" s="28" t="s">
        <v>1671</v>
      </c>
      <c r="K1080" s="29" t="s">
        <v>7208</v>
      </c>
      <c r="L1080" s="58">
        <f>Tabela33[[#This Row],[price]]*Tabela33[[#This Row],[sold]]</f>
        <v>198</v>
      </c>
      <c r="M1080" s="59">
        <f>VLOOKUP(Tabela33[[#This Row],[brand]],Tabela5[#All],7,FALSE)</f>
        <v>190</v>
      </c>
      <c r="N1080" s="59">
        <f>_xlfn.RANK.EQ(Tabela33[[#This Row],[sold]],$H$2:$H$1979)</f>
        <v>1890</v>
      </c>
      <c r="O1080" s="59">
        <f>_xlfn.RANK.EQ(L1080,Tabela33[income])</f>
        <v>1759</v>
      </c>
      <c r="AL1080" s="18" t="s">
        <v>3571</v>
      </c>
      <c r="AM1080">
        <v>195</v>
      </c>
      <c r="AN1080">
        <v>2</v>
      </c>
    </row>
    <row r="1081" spans="1:40" x14ac:dyDescent="0.25">
      <c r="A1081" s="32" t="s">
        <v>4095</v>
      </c>
      <c r="B1081" s="32" t="s">
        <v>4096</v>
      </c>
      <c r="C1081" s="32" t="s">
        <v>55</v>
      </c>
      <c r="D1081" s="32">
        <v>27.94</v>
      </c>
      <c r="E1081" s="32" t="s">
        <v>4097</v>
      </c>
      <c r="F1081" s="32">
        <v>161</v>
      </c>
      <c r="G1081" s="32" t="s">
        <v>4098</v>
      </c>
      <c r="H1081" s="32">
        <v>485</v>
      </c>
      <c r="I1081" s="32" t="s">
        <v>4099</v>
      </c>
      <c r="J1081" s="33" t="s">
        <v>230</v>
      </c>
      <c r="K1081" s="34" t="s">
        <v>7209</v>
      </c>
      <c r="L1081" s="61">
        <f>Tabela33[[#This Row],[price]]*Tabela33[[#This Row],[sold]]</f>
        <v>13550.900000000001</v>
      </c>
      <c r="M1081" s="62">
        <f>VLOOKUP(Tabela33[[#This Row],[brand]],Tabela5[#All],7,FALSE)</f>
        <v>191</v>
      </c>
      <c r="N1081" s="62">
        <f>_xlfn.RANK.EQ(Tabela33[[#This Row],[sold]],$H$2:$H$1979)</f>
        <v>361</v>
      </c>
      <c r="O1081" s="62">
        <f>_xlfn.RANK.EQ(L1081,Tabela33[income])</f>
        <v>406</v>
      </c>
      <c r="AL1081" s="18" t="s">
        <v>2060</v>
      </c>
      <c r="AM1081">
        <v>196</v>
      </c>
      <c r="AN1081">
        <v>2</v>
      </c>
    </row>
    <row r="1082" spans="1:40" x14ac:dyDescent="0.25">
      <c r="A1082" s="32" t="s">
        <v>4095</v>
      </c>
      <c r="B1082" s="32" t="s">
        <v>6800</v>
      </c>
      <c r="C1082" s="32" t="s">
        <v>55</v>
      </c>
      <c r="D1082" s="32">
        <v>29.2</v>
      </c>
      <c r="E1082" s="32" t="s">
        <v>93</v>
      </c>
      <c r="F1082" s="32">
        <v>21</v>
      </c>
      <c r="G1082" s="32" t="s">
        <v>6801</v>
      </c>
      <c r="H1082" s="32">
        <v>121</v>
      </c>
      <c r="I1082" s="32" t="s">
        <v>6802</v>
      </c>
      <c r="J1082" s="33" t="s">
        <v>230</v>
      </c>
      <c r="K1082" s="34" t="s">
        <v>7209</v>
      </c>
      <c r="L1082" s="61">
        <f>Tabela33[[#This Row],[price]]*Tabela33[[#This Row],[sold]]</f>
        <v>3533.2</v>
      </c>
      <c r="M1082" s="62">
        <f>VLOOKUP(Tabela33[[#This Row],[brand]],Tabela5[#All],7,FALSE)</f>
        <v>191</v>
      </c>
      <c r="N1082" s="62">
        <f>_xlfn.RANK.EQ(Tabela33[[#This Row],[sold]],$H$2:$H$1979)</f>
        <v>726</v>
      </c>
      <c r="O1082" s="62">
        <f>_xlfn.RANK.EQ(L1082,Tabela33[income])</f>
        <v>779</v>
      </c>
      <c r="AL1082" s="18" t="s">
        <v>4474</v>
      </c>
      <c r="AM1082">
        <v>197</v>
      </c>
      <c r="AN1082">
        <v>825</v>
      </c>
    </row>
    <row r="1083" spans="1:40" x14ac:dyDescent="0.25">
      <c r="A1083" s="32" t="s">
        <v>4095</v>
      </c>
      <c r="B1083" s="32" t="s">
        <v>5743</v>
      </c>
      <c r="C1083" s="32" t="s">
        <v>55</v>
      </c>
      <c r="D1083" s="32">
        <v>33.36</v>
      </c>
      <c r="E1083" s="32" t="s">
        <v>5744</v>
      </c>
      <c r="F1083" s="32">
        <v>4</v>
      </c>
      <c r="G1083" s="32" t="s">
        <v>5745</v>
      </c>
      <c r="H1083" s="32">
        <v>453</v>
      </c>
      <c r="I1083" s="32" t="s">
        <v>5746</v>
      </c>
      <c r="J1083" s="33" t="s">
        <v>230</v>
      </c>
      <c r="K1083" s="34" t="s">
        <v>7209</v>
      </c>
      <c r="L1083" s="61">
        <f>Tabela33[[#This Row],[price]]*Tabela33[[#This Row],[sold]]</f>
        <v>15112.08</v>
      </c>
      <c r="M1083" s="62">
        <f>VLOOKUP(Tabela33[[#This Row],[brand]],Tabela5[#All],7,FALSE)</f>
        <v>191</v>
      </c>
      <c r="N1083" s="62">
        <f>_xlfn.RANK.EQ(Tabela33[[#This Row],[sold]],$H$2:$H$1979)</f>
        <v>376</v>
      </c>
      <c r="O1083" s="62">
        <f>_xlfn.RANK.EQ(L1083,Tabela33[income])</f>
        <v>383</v>
      </c>
      <c r="AL1083" s="18" t="s">
        <v>5658</v>
      </c>
      <c r="AM1083">
        <v>197</v>
      </c>
      <c r="AN1083">
        <v>5076</v>
      </c>
    </row>
    <row r="1084" spans="1:40" x14ac:dyDescent="0.25">
      <c r="A1084" s="32" t="s">
        <v>4095</v>
      </c>
      <c r="B1084" s="32" t="s">
        <v>5601</v>
      </c>
      <c r="C1084" s="32" t="s">
        <v>12</v>
      </c>
      <c r="D1084" s="32">
        <v>79.989999999999995</v>
      </c>
      <c r="E1084" s="32" t="s">
        <v>4282</v>
      </c>
      <c r="F1084" s="32">
        <v>10</v>
      </c>
      <c r="G1084" s="32" t="s">
        <v>440</v>
      </c>
      <c r="H1084" s="32">
        <v>17</v>
      </c>
      <c r="I1084" s="32" t="s">
        <v>5602</v>
      </c>
      <c r="J1084" s="33" t="s">
        <v>5603</v>
      </c>
      <c r="K1084" s="34" t="s">
        <v>7209</v>
      </c>
      <c r="L1084" s="61">
        <f>Tabela33[[#This Row],[price]]*Tabela33[[#This Row],[sold]]</f>
        <v>1359.83</v>
      </c>
      <c r="M1084" s="62">
        <f>VLOOKUP(Tabela33[[#This Row],[brand]],Tabela5[#All],7,FALSE)</f>
        <v>191</v>
      </c>
      <c r="N1084" s="62">
        <f>_xlfn.RANK.EQ(Tabela33[[#This Row],[sold]],$H$2:$H$1979)</f>
        <v>1397</v>
      </c>
      <c r="O1084" s="62">
        <f>_xlfn.RANK.EQ(L1084,Tabela33[income])</f>
        <v>1123</v>
      </c>
      <c r="AL1084" s="18" t="s">
        <v>2116</v>
      </c>
      <c r="AM1084">
        <v>198</v>
      </c>
      <c r="AN1084">
        <v>28</v>
      </c>
    </row>
    <row r="1085" spans="1:40" x14ac:dyDescent="0.25">
      <c r="A1085" s="35" t="s">
        <v>4770</v>
      </c>
      <c r="B1085" s="35" t="s">
        <v>4963</v>
      </c>
      <c r="C1085" s="35" t="s">
        <v>657</v>
      </c>
      <c r="D1085" s="35">
        <v>23.49</v>
      </c>
      <c r="E1085" s="35" t="s">
        <v>4845</v>
      </c>
      <c r="F1085" s="35"/>
      <c r="G1085" s="35" t="s">
        <v>4964</v>
      </c>
      <c r="H1085" s="35">
        <v>29</v>
      </c>
      <c r="I1085" s="35" t="s">
        <v>4965</v>
      </c>
      <c r="J1085" s="36" t="s">
        <v>661</v>
      </c>
      <c r="K1085" s="34" t="s">
        <v>7209</v>
      </c>
      <c r="L1085" s="61">
        <f>Tabela33[[#This Row],[price]]*Tabela33[[#This Row],[sold]]</f>
        <v>681.20999999999992</v>
      </c>
      <c r="M1085" s="62">
        <f>VLOOKUP(Tabela33[[#This Row],[brand]],Tabela5[#All],7,FALSE)</f>
        <v>192</v>
      </c>
      <c r="N1085" s="62">
        <f>_xlfn.RANK.EQ(Tabela33[[#This Row],[sold]],$H$2:$H$1979)</f>
        <v>1195</v>
      </c>
      <c r="O1085" s="62">
        <f>_xlfn.RANK.EQ(L1085,Tabela33[income])</f>
        <v>1379</v>
      </c>
      <c r="AL1085" s="18" t="s">
        <v>3506</v>
      </c>
      <c r="AM1085">
        <v>198</v>
      </c>
      <c r="AN1085">
        <v>243</v>
      </c>
    </row>
    <row r="1086" spans="1:40" x14ac:dyDescent="0.25">
      <c r="A1086" s="32" t="s">
        <v>4770</v>
      </c>
      <c r="B1086" s="32" t="s">
        <v>4771</v>
      </c>
      <c r="C1086" s="32" t="s">
        <v>657</v>
      </c>
      <c r="D1086" s="32">
        <v>38.53</v>
      </c>
      <c r="E1086" s="32" t="s">
        <v>4772</v>
      </c>
      <c r="F1086" s="32">
        <v>3</v>
      </c>
      <c r="G1086" s="32" t="s">
        <v>4773</v>
      </c>
      <c r="H1086" s="32">
        <v>33</v>
      </c>
      <c r="I1086" s="32" t="s">
        <v>4774</v>
      </c>
      <c r="J1086" s="33" t="s">
        <v>661</v>
      </c>
      <c r="K1086" s="34" t="s">
        <v>7209</v>
      </c>
      <c r="L1086" s="61">
        <f>Tabela33[[#This Row],[price]]*Tabela33[[#This Row],[sold]]</f>
        <v>1271.49</v>
      </c>
      <c r="M1086" s="62">
        <f>VLOOKUP(Tabela33[[#This Row],[brand]],Tabela5[#All],7,FALSE)</f>
        <v>192</v>
      </c>
      <c r="N1086" s="62">
        <f>_xlfn.RANK.EQ(Tabela33[[#This Row],[sold]],$H$2:$H$1979)</f>
        <v>1147</v>
      </c>
      <c r="O1086" s="62">
        <f>_xlfn.RANK.EQ(L1086,Tabela33[income])</f>
        <v>1148</v>
      </c>
      <c r="AL1086" s="18" t="s">
        <v>3781</v>
      </c>
      <c r="AM1086">
        <v>198</v>
      </c>
      <c r="AN1086">
        <v>221</v>
      </c>
    </row>
    <row r="1087" spans="1:40" x14ac:dyDescent="0.25">
      <c r="A1087" s="32" t="s">
        <v>2854</v>
      </c>
      <c r="B1087" s="32" t="s">
        <v>5224</v>
      </c>
      <c r="C1087" s="32" t="s">
        <v>385</v>
      </c>
      <c r="D1087" s="32">
        <v>10.19</v>
      </c>
      <c r="E1087" s="32" t="s">
        <v>5225</v>
      </c>
      <c r="F1087" s="32">
        <v>44</v>
      </c>
      <c r="G1087" s="32" t="s">
        <v>5226</v>
      </c>
      <c r="H1087" s="32">
        <v>330</v>
      </c>
      <c r="I1087" s="32" t="s">
        <v>5227</v>
      </c>
      <c r="J1087" s="33" t="s">
        <v>230</v>
      </c>
      <c r="K1087" s="34" t="s">
        <v>7209</v>
      </c>
      <c r="L1087" s="61">
        <f>Tabela33[[#This Row],[price]]*Tabela33[[#This Row],[sold]]</f>
        <v>3362.7</v>
      </c>
      <c r="M1087" s="62">
        <f>VLOOKUP(Tabela33[[#This Row],[brand]],Tabela5[#All],7,FALSE)</f>
        <v>193</v>
      </c>
      <c r="N1087" s="62">
        <f>_xlfn.RANK.EQ(Tabela33[[#This Row],[sold]],$H$2:$H$1979)</f>
        <v>455</v>
      </c>
      <c r="O1087" s="62">
        <f>_xlfn.RANK.EQ(L1087,Tabela33[income])</f>
        <v>796</v>
      </c>
      <c r="AL1087" s="18" t="s">
        <v>1687</v>
      </c>
      <c r="AM1087">
        <v>199</v>
      </c>
      <c r="AN1087">
        <v>73</v>
      </c>
    </row>
    <row r="1088" spans="1:40" x14ac:dyDescent="0.25">
      <c r="A1088" s="27" t="s">
        <v>2854</v>
      </c>
      <c r="B1088" s="27" t="s">
        <v>3285</v>
      </c>
      <c r="C1088" s="27" t="s">
        <v>385</v>
      </c>
      <c r="D1088" s="27">
        <v>11.94</v>
      </c>
      <c r="E1088" s="27" t="s">
        <v>3286</v>
      </c>
      <c r="F1088" s="27">
        <v>82</v>
      </c>
      <c r="G1088" s="27" t="s">
        <v>3287</v>
      </c>
      <c r="H1088" s="27">
        <v>1286</v>
      </c>
      <c r="I1088" s="27" t="s">
        <v>3288</v>
      </c>
      <c r="J1088" s="28" t="s">
        <v>230</v>
      </c>
      <c r="K1088" s="29" t="s">
        <v>7208</v>
      </c>
      <c r="L1088" s="58">
        <f>Tabela33[[#This Row],[price]]*Tabela33[[#This Row],[sold]]</f>
        <v>15354.84</v>
      </c>
      <c r="M1088" s="59">
        <f>VLOOKUP(Tabela33[[#This Row],[brand]],Tabela5[#All],7,FALSE)</f>
        <v>193</v>
      </c>
      <c r="N1088" s="59">
        <f>_xlfn.RANK.EQ(Tabela33[[#This Row],[sold]],$H$2:$H$1979)</f>
        <v>209</v>
      </c>
      <c r="O1088" s="59">
        <f>_xlfn.RANK.EQ(L1088,Tabela33[income])</f>
        <v>377</v>
      </c>
      <c r="AL1088" s="18" t="s">
        <v>1595</v>
      </c>
      <c r="AM1088">
        <v>200</v>
      </c>
      <c r="AN1088">
        <v>103</v>
      </c>
    </row>
    <row r="1089" spans="1:40" x14ac:dyDescent="0.25">
      <c r="A1089" s="30" t="s">
        <v>2854</v>
      </c>
      <c r="B1089" s="30" t="s">
        <v>2855</v>
      </c>
      <c r="C1089" s="30" t="s">
        <v>385</v>
      </c>
      <c r="D1089" s="30">
        <v>11.99</v>
      </c>
      <c r="E1089" s="30" t="s">
        <v>2215</v>
      </c>
      <c r="F1089" s="30"/>
      <c r="G1089" s="30" t="s">
        <v>2856</v>
      </c>
      <c r="H1089" s="30">
        <v>58</v>
      </c>
      <c r="I1089" s="30" t="s">
        <v>2857</v>
      </c>
      <c r="J1089" s="31" t="s">
        <v>225</v>
      </c>
      <c r="K1089" s="29" t="s">
        <v>7208</v>
      </c>
      <c r="L1089" s="58">
        <f>Tabela33[[#This Row],[price]]*Tabela33[[#This Row],[sold]]</f>
        <v>695.42</v>
      </c>
      <c r="M1089" s="59">
        <f>VLOOKUP(Tabela33[[#This Row],[brand]],Tabela5[#All],7,FALSE)</f>
        <v>193</v>
      </c>
      <c r="N1089" s="59">
        <f>_xlfn.RANK.EQ(Tabela33[[#This Row],[sold]],$H$2:$H$1979)</f>
        <v>943</v>
      </c>
      <c r="O1089" s="59">
        <f>_xlfn.RANK.EQ(L1089,Tabela33[income])</f>
        <v>1373</v>
      </c>
      <c r="AL1089" s="18" t="s">
        <v>858</v>
      </c>
      <c r="AM1089">
        <v>200</v>
      </c>
      <c r="AN1089">
        <v>417</v>
      </c>
    </row>
    <row r="1090" spans="1:40" x14ac:dyDescent="0.25">
      <c r="A1090" s="27" t="s">
        <v>361</v>
      </c>
      <c r="B1090" s="27" t="s">
        <v>3336</v>
      </c>
      <c r="C1090" s="27" t="s">
        <v>3337</v>
      </c>
      <c r="D1090" s="27">
        <v>5.65</v>
      </c>
      <c r="E1090" s="27" t="s">
        <v>3338</v>
      </c>
      <c r="F1090" s="27">
        <v>6</v>
      </c>
      <c r="G1090" s="27" t="s">
        <v>3339</v>
      </c>
      <c r="H1090" s="27">
        <v>178</v>
      </c>
      <c r="I1090" s="27" t="s">
        <v>3340</v>
      </c>
      <c r="J1090" s="28" t="s">
        <v>986</v>
      </c>
      <c r="K1090" s="29" t="s">
        <v>7208</v>
      </c>
      <c r="L1090" s="58">
        <f>Tabela33[[#This Row],[price]]*Tabela33[[#This Row],[sold]]</f>
        <v>1005.7</v>
      </c>
      <c r="M1090" s="59">
        <f>VLOOKUP(Tabela33[[#This Row],[brand]],Tabela5[#All],7,FALSE)</f>
        <v>194</v>
      </c>
      <c r="N1090" s="59">
        <f>_xlfn.RANK.EQ(Tabela33[[#This Row],[sold]],$H$2:$H$1979)</f>
        <v>609</v>
      </c>
      <c r="O1090" s="59">
        <f>_xlfn.RANK.EQ(L1090,Tabela33[income])</f>
        <v>1255</v>
      </c>
      <c r="AL1090" s="18" t="s">
        <v>5840</v>
      </c>
      <c r="AM1090">
        <v>201</v>
      </c>
      <c r="AN1090">
        <v>9265</v>
      </c>
    </row>
    <row r="1091" spans="1:40" x14ac:dyDescent="0.25">
      <c r="A1091" s="30" t="s">
        <v>361</v>
      </c>
      <c r="B1091" s="30" t="s">
        <v>3785</v>
      </c>
      <c r="C1091" s="30" t="s">
        <v>12</v>
      </c>
      <c r="D1091" s="30">
        <v>12</v>
      </c>
      <c r="E1091" s="30" t="s">
        <v>213</v>
      </c>
      <c r="F1091" s="30">
        <v>8</v>
      </c>
      <c r="G1091" s="30" t="s">
        <v>3786</v>
      </c>
      <c r="H1091" s="30">
        <v>10</v>
      </c>
      <c r="I1091" s="30" t="s">
        <v>3787</v>
      </c>
      <c r="J1091" s="31" t="s">
        <v>3788</v>
      </c>
      <c r="K1091" s="29" t="s">
        <v>7208</v>
      </c>
      <c r="L1091" s="58">
        <f>Tabela33[[#This Row],[price]]*Tabela33[[#This Row],[sold]]</f>
        <v>120</v>
      </c>
      <c r="M1091" s="59">
        <f>VLOOKUP(Tabela33[[#This Row],[brand]],Tabela5[#All],7,FALSE)</f>
        <v>194</v>
      </c>
      <c r="N1091" s="59">
        <f>_xlfn.RANK.EQ(Tabela33[[#This Row],[sold]],$H$2:$H$1979)</f>
        <v>1577</v>
      </c>
      <c r="O1091" s="59">
        <f>_xlfn.RANK.EQ(L1091,Tabela33[income])</f>
        <v>1851</v>
      </c>
      <c r="AL1091" s="18" t="s">
        <v>5775</v>
      </c>
      <c r="AM1091">
        <v>201</v>
      </c>
      <c r="AN1091">
        <v>731</v>
      </c>
    </row>
    <row r="1092" spans="1:40" x14ac:dyDescent="0.25">
      <c r="A1092" s="27" t="s">
        <v>361</v>
      </c>
      <c r="B1092" s="27" t="s">
        <v>2550</v>
      </c>
      <c r="C1092" s="27" t="s">
        <v>12</v>
      </c>
      <c r="D1092" s="27">
        <v>14.99</v>
      </c>
      <c r="E1092" s="27" t="s">
        <v>1859</v>
      </c>
      <c r="F1092" s="27">
        <v>10</v>
      </c>
      <c r="G1092" s="27" t="s">
        <v>1201</v>
      </c>
      <c r="H1092" s="27">
        <v>5</v>
      </c>
      <c r="I1092" s="27" t="s">
        <v>2551</v>
      </c>
      <c r="J1092" s="28" t="s">
        <v>2552</v>
      </c>
      <c r="K1092" s="29" t="s">
        <v>7208</v>
      </c>
      <c r="L1092" s="58">
        <f>Tabela33[[#This Row],[price]]*Tabela33[[#This Row],[sold]]</f>
        <v>74.95</v>
      </c>
      <c r="M1092" s="59">
        <f>VLOOKUP(Tabela33[[#This Row],[brand]],Tabela5[#All],7,FALSE)</f>
        <v>194</v>
      </c>
      <c r="N1092" s="59">
        <f>_xlfn.RANK.EQ(Tabela33[[#This Row],[sold]],$H$2:$H$1979)</f>
        <v>1749</v>
      </c>
      <c r="O1092" s="59">
        <f>_xlfn.RANK.EQ(L1092,Tabela33[income])</f>
        <v>1912</v>
      </c>
      <c r="AL1092" s="18" t="s">
        <v>6724</v>
      </c>
      <c r="AM1092">
        <v>201</v>
      </c>
      <c r="AN1092">
        <v>58</v>
      </c>
    </row>
    <row r="1093" spans="1:40" x14ac:dyDescent="0.25">
      <c r="A1093" s="30" t="s">
        <v>361</v>
      </c>
      <c r="B1093" s="30" t="s">
        <v>3188</v>
      </c>
      <c r="C1093" s="30" t="s">
        <v>12</v>
      </c>
      <c r="D1093" s="30">
        <v>18.95</v>
      </c>
      <c r="E1093" s="30" t="s">
        <v>3189</v>
      </c>
      <c r="F1093" s="30">
        <v>10</v>
      </c>
      <c r="G1093" s="30" t="s">
        <v>2123</v>
      </c>
      <c r="H1093" s="30">
        <v>34</v>
      </c>
      <c r="I1093" s="30" t="s">
        <v>3190</v>
      </c>
      <c r="J1093" s="31" t="s">
        <v>250</v>
      </c>
      <c r="K1093" s="29" t="s">
        <v>7208</v>
      </c>
      <c r="L1093" s="58">
        <f>Tabela33[[#This Row],[price]]*Tabela33[[#This Row],[sold]]</f>
        <v>644.29999999999995</v>
      </c>
      <c r="M1093" s="59">
        <f>VLOOKUP(Tabela33[[#This Row],[brand]],Tabela5[#All],7,FALSE)</f>
        <v>194</v>
      </c>
      <c r="N1093" s="59">
        <f>_xlfn.RANK.EQ(Tabela33[[#This Row],[sold]],$H$2:$H$1979)</f>
        <v>1135</v>
      </c>
      <c r="O1093" s="59">
        <f>_xlfn.RANK.EQ(L1093,Tabela33[income])</f>
        <v>1408</v>
      </c>
      <c r="AL1093" s="18" t="s">
        <v>6069</v>
      </c>
      <c r="AM1093">
        <v>201</v>
      </c>
      <c r="AN1093">
        <v>368</v>
      </c>
    </row>
    <row r="1094" spans="1:40" x14ac:dyDescent="0.25">
      <c r="A1094" s="35" t="s">
        <v>361</v>
      </c>
      <c r="B1094" s="35" t="s">
        <v>7158</v>
      </c>
      <c r="C1094" s="35" t="s">
        <v>55</v>
      </c>
      <c r="D1094" s="35">
        <v>22.6</v>
      </c>
      <c r="E1094" s="35" t="s">
        <v>7159</v>
      </c>
      <c r="F1094" s="35">
        <v>9</v>
      </c>
      <c r="G1094" s="35" t="s">
        <v>7160</v>
      </c>
      <c r="H1094" s="35">
        <v>541</v>
      </c>
      <c r="I1094" s="35" t="s">
        <v>7161</v>
      </c>
      <c r="J1094" s="36" t="s">
        <v>177</v>
      </c>
      <c r="K1094" s="34" t="s">
        <v>7209</v>
      </c>
      <c r="L1094" s="61">
        <f>Tabela33[[#This Row],[price]]*Tabela33[[#This Row],[sold]]</f>
        <v>12226.6</v>
      </c>
      <c r="M1094" s="62">
        <f>VLOOKUP(Tabela33[[#This Row],[brand]],Tabela5[#All],7,FALSE)</f>
        <v>194</v>
      </c>
      <c r="N1094" s="62">
        <f>_xlfn.RANK.EQ(Tabela33[[#This Row],[sold]],$H$2:$H$1979)</f>
        <v>338</v>
      </c>
      <c r="O1094" s="62">
        <f>_xlfn.RANK.EQ(L1094,Tabela33[income])</f>
        <v>430</v>
      </c>
      <c r="AL1094" s="18" t="s">
        <v>4128</v>
      </c>
      <c r="AM1094">
        <v>201</v>
      </c>
      <c r="AN1094">
        <v>12879</v>
      </c>
    </row>
    <row r="1095" spans="1:40" x14ac:dyDescent="0.25">
      <c r="A1095" s="30" t="s">
        <v>361</v>
      </c>
      <c r="B1095" s="30" t="s">
        <v>1031</v>
      </c>
      <c r="C1095" s="30" t="s">
        <v>12</v>
      </c>
      <c r="D1095" s="30">
        <v>24.24</v>
      </c>
      <c r="E1095" s="30" t="s">
        <v>1032</v>
      </c>
      <c r="F1095" s="30">
        <v>251</v>
      </c>
      <c r="G1095" s="30" t="s">
        <v>1033</v>
      </c>
      <c r="H1095" s="30">
        <v>3152</v>
      </c>
      <c r="I1095" s="30" t="s">
        <v>1034</v>
      </c>
      <c r="J1095" s="31" t="s">
        <v>230</v>
      </c>
      <c r="K1095" s="29" t="s">
        <v>7208</v>
      </c>
      <c r="L1095" s="58">
        <f>Tabela33[[#This Row],[price]]*Tabela33[[#This Row],[sold]]</f>
        <v>76404.479999999996</v>
      </c>
      <c r="M1095" s="59">
        <f>VLOOKUP(Tabela33[[#This Row],[brand]],Tabela5[#All],7,FALSE)</f>
        <v>194</v>
      </c>
      <c r="N1095" s="59">
        <f>_xlfn.RANK.EQ(Tabela33[[#This Row],[sold]],$H$2:$H$1979)</f>
        <v>93</v>
      </c>
      <c r="O1095" s="59">
        <f>_xlfn.RANK.EQ(L1095,Tabela33[income])</f>
        <v>125</v>
      </c>
      <c r="AL1095" s="18" t="s">
        <v>6794</v>
      </c>
      <c r="AM1095">
        <v>201</v>
      </c>
      <c r="AN1095">
        <v>415</v>
      </c>
    </row>
    <row r="1096" spans="1:40" x14ac:dyDescent="0.25">
      <c r="A1096" s="30" t="s">
        <v>361</v>
      </c>
      <c r="B1096" s="30" t="s">
        <v>2043</v>
      </c>
      <c r="C1096" s="30" t="s">
        <v>55</v>
      </c>
      <c r="D1096" s="30">
        <v>27.98</v>
      </c>
      <c r="E1096" s="30" t="s">
        <v>2044</v>
      </c>
      <c r="F1096" s="30">
        <v>3</v>
      </c>
      <c r="G1096" s="30" t="s">
        <v>2045</v>
      </c>
      <c r="H1096" s="30">
        <v>204</v>
      </c>
      <c r="I1096" s="30" t="s">
        <v>2046</v>
      </c>
      <c r="J1096" s="31" t="s">
        <v>177</v>
      </c>
      <c r="K1096" s="29" t="s">
        <v>7208</v>
      </c>
      <c r="L1096" s="58">
        <f>Tabela33[[#This Row],[price]]*Tabela33[[#This Row],[sold]]</f>
        <v>5707.92</v>
      </c>
      <c r="M1096" s="59">
        <f>VLOOKUP(Tabela33[[#This Row],[brand]],Tabela5[#All],7,FALSE)</f>
        <v>194</v>
      </c>
      <c r="N1096" s="59">
        <f>_xlfn.RANK.EQ(Tabela33[[#This Row],[sold]],$H$2:$H$1979)</f>
        <v>580</v>
      </c>
      <c r="O1096" s="59">
        <f>_xlfn.RANK.EQ(L1096,Tabela33[income])</f>
        <v>649</v>
      </c>
      <c r="AL1096" s="18" t="s">
        <v>1847</v>
      </c>
      <c r="AM1096">
        <v>201</v>
      </c>
      <c r="AN1096">
        <v>920</v>
      </c>
    </row>
    <row r="1097" spans="1:40" x14ac:dyDescent="0.25">
      <c r="A1097" s="30" t="s">
        <v>361</v>
      </c>
      <c r="B1097" s="30" t="s">
        <v>2236</v>
      </c>
      <c r="C1097" s="30" t="s">
        <v>12</v>
      </c>
      <c r="D1097" s="30">
        <v>28.68</v>
      </c>
      <c r="E1097" s="30" t="s">
        <v>2237</v>
      </c>
      <c r="F1097" s="30">
        <v>145</v>
      </c>
      <c r="G1097" s="30" t="s">
        <v>2238</v>
      </c>
      <c r="H1097" s="30">
        <v>2188</v>
      </c>
      <c r="I1097" s="30" t="s">
        <v>2239</v>
      </c>
      <c r="J1097" s="31" t="s">
        <v>230</v>
      </c>
      <c r="K1097" s="29" t="s">
        <v>7208</v>
      </c>
      <c r="L1097" s="58">
        <f>Tabela33[[#This Row],[price]]*Tabela33[[#This Row],[sold]]</f>
        <v>62751.839999999997</v>
      </c>
      <c r="M1097" s="59">
        <f>VLOOKUP(Tabela33[[#This Row],[brand]],Tabela5[#All],7,FALSE)</f>
        <v>194</v>
      </c>
      <c r="N1097" s="59">
        <f>_xlfn.RANK.EQ(Tabela33[[#This Row],[sold]],$H$2:$H$1979)</f>
        <v>133</v>
      </c>
      <c r="O1097" s="59">
        <f>_xlfn.RANK.EQ(L1097,Tabela33[income])</f>
        <v>145</v>
      </c>
      <c r="AL1097" s="18" t="s">
        <v>5381</v>
      </c>
      <c r="AM1097">
        <v>202</v>
      </c>
      <c r="AN1097">
        <v>31</v>
      </c>
    </row>
    <row r="1098" spans="1:40" x14ac:dyDescent="0.25">
      <c r="A1098" s="27" t="s">
        <v>361</v>
      </c>
      <c r="B1098" s="27" t="s">
        <v>1368</v>
      </c>
      <c r="C1098" s="27" t="s">
        <v>363</v>
      </c>
      <c r="D1098" s="27">
        <v>29.55</v>
      </c>
      <c r="E1098" s="27" t="s">
        <v>1369</v>
      </c>
      <c r="F1098" s="27">
        <v>408</v>
      </c>
      <c r="G1098" s="27" t="s">
        <v>1370</v>
      </c>
      <c r="H1098" s="27">
        <v>886</v>
      </c>
      <c r="I1098" s="27" t="s">
        <v>1371</v>
      </c>
      <c r="J1098" s="28" t="s">
        <v>230</v>
      </c>
      <c r="K1098" s="29" t="s">
        <v>7208</v>
      </c>
      <c r="L1098" s="58">
        <f>Tabela33[[#This Row],[price]]*Tabela33[[#This Row],[sold]]</f>
        <v>26181.3</v>
      </c>
      <c r="M1098" s="59">
        <f>VLOOKUP(Tabela33[[#This Row],[brand]],Tabela5[#All],7,FALSE)</f>
        <v>194</v>
      </c>
      <c r="N1098" s="59">
        <f>_xlfn.RANK.EQ(Tabela33[[#This Row],[sold]],$H$2:$H$1979)</f>
        <v>254</v>
      </c>
      <c r="O1098" s="59">
        <f>_xlfn.RANK.EQ(L1098,Tabela33[income])</f>
        <v>274</v>
      </c>
      <c r="AL1098" s="18" t="s">
        <v>314</v>
      </c>
      <c r="AM1098">
        <v>203</v>
      </c>
      <c r="AN1098">
        <v>102</v>
      </c>
    </row>
    <row r="1099" spans="1:40" x14ac:dyDescent="0.25">
      <c r="A1099" s="27" t="s">
        <v>361</v>
      </c>
      <c r="B1099" s="27" t="s">
        <v>1027</v>
      </c>
      <c r="C1099" s="27" t="s">
        <v>12</v>
      </c>
      <c r="D1099" s="27">
        <v>34.380000000000003</v>
      </c>
      <c r="E1099" s="27" t="s">
        <v>1028</v>
      </c>
      <c r="F1099" s="27">
        <v>131</v>
      </c>
      <c r="G1099" s="27" t="s">
        <v>1029</v>
      </c>
      <c r="H1099" s="27">
        <v>2361</v>
      </c>
      <c r="I1099" s="27" t="s">
        <v>1030</v>
      </c>
      <c r="J1099" s="28" t="s">
        <v>230</v>
      </c>
      <c r="K1099" s="29" t="s">
        <v>7208</v>
      </c>
      <c r="L1099" s="58">
        <f>Tabela33[[#This Row],[price]]*Tabela33[[#This Row],[sold]]</f>
        <v>81171.180000000008</v>
      </c>
      <c r="M1099" s="59">
        <f>VLOOKUP(Tabela33[[#This Row],[brand]],Tabela5[#All],7,FALSE)</f>
        <v>194</v>
      </c>
      <c r="N1099" s="59">
        <f>_xlfn.RANK.EQ(Tabela33[[#This Row],[sold]],$H$2:$H$1979)</f>
        <v>125</v>
      </c>
      <c r="O1099" s="59">
        <f>_xlfn.RANK.EQ(L1099,Tabela33[income])</f>
        <v>120</v>
      </c>
      <c r="AL1099" s="18" t="s">
        <v>6501</v>
      </c>
      <c r="AM1099">
        <v>203</v>
      </c>
      <c r="AN1099">
        <v>33</v>
      </c>
    </row>
    <row r="1100" spans="1:40" x14ac:dyDescent="0.25">
      <c r="A1100" s="27" t="s">
        <v>361</v>
      </c>
      <c r="B1100" s="27" t="s">
        <v>899</v>
      </c>
      <c r="C1100" s="27" t="s">
        <v>12</v>
      </c>
      <c r="D1100" s="27">
        <v>34.590000000000003</v>
      </c>
      <c r="E1100" s="27" t="s">
        <v>900</v>
      </c>
      <c r="F1100" s="27"/>
      <c r="G1100" s="27" t="s">
        <v>901</v>
      </c>
      <c r="H1100" s="27">
        <v>1790</v>
      </c>
      <c r="I1100" s="27" t="s">
        <v>748</v>
      </c>
      <c r="J1100" s="28" t="s">
        <v>177</v>
      </c>
      <c r="K1100" s="29" t="s">
        <v>7208</v>
      </c>
      <c r="L1100" s="58">
        <f>Tabela33[[#This Row],[price]]*Tabela33[[#This Row],[sold]]</f>
        <v>61916.100000000006</v>
      </c>
      <c r="M1100" s="59">
        <f>VLOOKUP(Tabela33[[#This Row],[brand]],Tabela5[#All],7,FALSE)</f>
        <v>194</v>
      </c>
      <c r="N1100" s="59">
        <f>_xlfn.RANK.EQ(Tabela33[[#This Row],[sold]],$H$2:$H$1979)</f>
        <v>162</v>
      </c>
      <c r="O1100" s="59">
        <f>_xlfn.RANK.EQ(L1100,Tabela33[income])</f>
        <v>148</v>
      </c>
      <c r="AL1100" s="18" t="s">
        <v>2125</v>
      </c>
      <c r="AM1100">
        <v>203</v>
      </c>
      <c r="AN1100">
        <v>57</v>
      </c>
    </row>
    <row r="1101" spans="1:40" x14ac:dyDescent="0.25">
      <c r="A1101" s="27" t="s">
        <v>361</v>
      </c>
      <c r="B1101" s="27" t="s">
        <v>1294</v>
      </c>
      <c r="C1101" s="27" t="s">
        <v>12</v>
      </c>
      <c r="D1101" s="27">
        <v>34.6</v>
      </c>
      <c r="E1101" s="27" t="s">
        <v>1295</v>
      </c>
      <c r="F1101" s="27">
        <v>89</v>
      </c>
      <c r="G1101" s="27" t="s">
        <v>1296</v>
      </c>
      <c r="H1101" s="27">
        <v>1833</v>
      </c>
      <c r="I1101" s="27" t="s">
        <v>1297</v>
      </c>
      <c r="J1101" s="28" t="s">
        <v>230</v>
      </c>
      <c r="K1101" s="29" t="s">
        <v>7208</v>
      </c>
      <c r="L1101" s="58">
        <f>Tabela33[[#This Row],[price]]*Tabela33[[#This Row],[sold]]</f>
        <v>63421.8</v>
      </c>
      <c r="M1101" s="59">
        <f>VLOOKUP(Tabela33[[#This Row],[brand]],Tabela5[#All],7,FALSE)</f>
        <v>194</v>
      </c>
      <c r="N1101" s="59">
        <f>_xlfn.RANK.EQ(Tabela33[[#This Row],[sold]],$H$2:$H$1979)</f>
        <v>157</v>
      </c>
      <c r="O1101" s="59">
        <f>_xlfn.RANK.EQ(L1101,Tabela33[income])</f>
        <v>144</v>
      </c>
      <c r="AL1101" s="18" t="s">
        <v>5707</v>
      </c>
      <c r="AM1101">
        <v>203</v>
      </c>
      <c r="AN1101">
        <v>165</v>
      </c>
    </row>
    <row r="1102" spans="1:40" x14ac:dyDescent="0.25">
      <c r="A1102" s="27" t="s">
        <v>361</v>
      </c>
      <c r="B1102" s="27" t="s">
        <v>362</v>
      </c>
      <c r="C1102" s="27" t="s">
        <v>363</v>
      </c>
      <c r="D1102" s="27">
        <v>36.79</v>
      </c>
      <c r="E1102" s="27" t="s">
        <v>364</v>
      </c>
      <c r="F1102" s="27">
        <v>68</v>
      </c>
      <c r="G1102" s="27" t="s">
        <v>365</v>
      </c>
      <c r="H1102" s="27">
        <v>1498</v>
      </c>
      <c r="I1102" s="27" t="s">
        <v>366</v>
      </c>
      <c r="J1102" s="28" t="s">
        <v>230</v>
      </c>
      <c r="K1102" s="29" t="s">
        <v>7208</v>
      </c>
      <c r="L1102" s="58">
        <f>Tabela33[[#This Row],[price]]*Tabela33[[#This Row],[sold]]</f>
        <v>55111.42</v>
      </c>
      <c r="M1102" s="59">
        <f>VLOOKUP(Tabela33[[#This Row],[brand]],Tabela5[#All],7,FALSE)</f>
        <v>194</v>
      </c>
      <c r="N1102" s="59">
        <f>_xlfn.RANK.EQ(Tabela33[[#This Row],[sold]],$H$2:$H$1979)</f>
        <v>183</v>
      </c>
      <c r="O1102" s="59">
        <f>_xlfn.RANK.EQ(L1102,Tabela33[income])</f>
        <v>163</v>
      </c>
      <c r="AL1102" s="18" t="s">
        <v>4657</v>
      </c>
      <c r="AM1102">
        <v>204</v>
      </c>
      <c r="AN1102">
        <v>4</v>
      </c>
    </row>
    <row r="1103" spans="1:40" x14ac:dyDescent="0.25">
      <c r="A1103" s="27" t="s">
        <v>361</v>
      </c>
      <c r="B1103" s="27" t="s">
        <v>2371</v>
      </c>
      <c r="C1103" s="27" t="s">
        <v>12</v>
      </c>
      <c r="D1103" s="27">
        <v>59.32</v>
      </c>
      <c r="E1103" s="27" t="s">
        <v>2372</v>
      </c>
      <c r="F1103" s="27"/>
      <c r="G1103" s="27" t="s">
        <v>2373</v>
      </c>
      <c r="H1103" s="27">
        <v>119</v>
      </c>
      <c r="I1103" s="27" t="s">
        <v>2374</v>
      </c>
      <c r="J1103" s="28" t="s">
        <v>177</v>
      </c>
      <c r="K1103" s="29" t="s">
        <v>7208</v>
      </c>
      <c r="L1103" s="58">
        <f>Tabela33[[#This Row],[price]]*Tabela33[[#This Row],[sold]]</f>
        <v>7059.08</v>
      </c>
      <c r="M1103" s="59">
        <f>VLOOKUP(Tabela33[[#This Row],[brand]],Tabela5[#All],7,FALSE)</f>
        <v>194</v>
      </c>
      <c r="N1103" s="59">
        <f>_xlfn.RANK.EQ(Tabela33[[#This Row],[sold]],$H$2:$H$1979)</f>
        <v>733</v>
      </c>
      <c r="O1103" s="59">
        <f>_xlfn.RANK.EQ(L1103,Tabela33[income])</f>
        <v>592</v>
      </c>
      <c r="AL1103" s="18" t="s">
        <v>3722</v>
      </c>
      <c r="AM1103">
        <v>204</v>
      </c>
      <c r="AN1103">
        <v>49</v>
      </c>
    </row>
    <row r="1104" spans="1:40" x14ac:dyDescent="0.25">
      <c r="A1104" s="30" t="s">
        <v>172</v>
      </c>
      <c r="B1104" s="30" t="s">
        <v>1498</v>
      </c>
      <c r="C1104" s="30" t="s">
        <v>12</v>
      </c>
      <c r="D1104" s="30">
        <v>11.66</v>
      </c>
      <c r="E1104" s="30" t="s">
        <v>1499</v>
      </c>
      <c r="F1104" s="30">
        <v>2</v>
      </c>
      <c r="G1104" s="30" t="s">
        <v>1500</v>
      </c>
      <c r="H1104" s="30">
        <v>12</v>
      </c>
      <c r="I1104" s="30" t="s">
        <v>1501</v>
      </c>
      <c r="J1104" s="31" t="s">
        <v>1502</v>
      </c>
      <c r="K1104" s="29" t="s">
        <v>7208</v>
      </c>
      <c r="L1104" s="58">
        <f>Tabela33[[#This Row],[price]]*Tabela33[[#This Row],[sold]]</f>
        <v>139.92000000000002</v>
      </c>
      <c r="M1104" s="59">
        <f>VLOOKUP(Tabela33[[#This Row],[brand]],Tabela5[#All],7,FALSE)</f>
        <v>195</v>
      </c>
      <c r="N1104" s="59">
        <f>_xlfn.RANK.EQ(Tabela33[[#This Row],[sold]],$H$2:$H$1979)</f>
        <v>1520</v>
      </c>
      <c r="O1104" s="59">
        <f>_xlfn.RANK.EQ(L1104,Tabela33[income])</f>
        <v>1827</v>
      </c>
      <c r="AL1104" s="18" t="s">
        <v>3490</v>
      </c>
      <c r="AM1104">
        <v>204</v>
      </c>
      <c r="AN1104">
        <v>8</v>
      </c>
    </row>
    <row r="1105" spans="1:40" x14ac:dyDescent="0.25">
      <c r="A1105" s="30" t="s">
        <v>172</v>
      </c>
      <c r="B1105" s="30" t="s">
        <v>2163</v>
      </c>
      <c r="C1105" s="30" t="s">
        <v>510</v>
      </c>
      <c r="D1105" s="30">
        <v>11.99</v>
      </c>
      <c r="E1105" s="30" t="s">
        <v>2164</v>
      </c>
      <c r="F1105" s="30">
        <v>2</v>
      </c>
      <c r="G1105" s="30" t="s">
        <v>1963</v>
      </c>
      <c r="H1105" s="30">
        <v>8</v>
      </c>
      <c r="I1105" s="30" t="s">
        <v>39</v>
      </c>
      <c r="J1105" s="31" t="s">
        <v>2165</v>
      </c>
      <c r="K1105" s="29" t="s">
        <v>7208</v>
      </c>
      <c r="L1105" s="58">
        <f>Tabela33[[#This Row],[price]]*Tabela33[[#This Row],[sold]]</f>
        <v>95.92</v>
      </c>
      <c r="M1105" s="59">
        <f>VLOOKUP(Tabela33[[#This Row],[brand]],Tabela5[#All],7,FALSE)</f>
        <v>195</v>
      </c>
      <c r="N1105" s="59">
        <f>_xlfn.RANK.EQ(Tabela33[[#This Row],[sold]],$H$2:$H$1979)</f>
        <v>1635</v>
      </c>
      <c r="O1105" s="59">
        <f>_xlfn.RANK.EQ(L1105,Tabela33[income])</f>
        <v>1881</v>
      </c>
      <c r="AL1105" s="18" t="s">
        <v>36</v>
      </c>
      <c r="AM1105">
        <v>204</v>
      </c>
    </row>
    <row r="1106" spans="1:40" x14ac:dyDescent="0.25">
      <c r="A1106" s="30" t="s">
        <v>172</v>
      </c>
      <c r="B1106" s="30" t="s">
        <v>3334</v>
      </c>
      <c r="C1106" s="30" t="s">
        <v>12</v>
      </c>
      <c r="D1106" s="30">
        <v>11.99</v>
      </c>
      <c r="E1106" s="30" t="s">
        <v>2164</v>
      </c>
      <c r="F1106" s="30">
        <v>10</v>
      </c>
      <c r="G1106" s="30" t="s">
        <v>338</v>
      </c>
      <c r="H1106" s="30">
        <v>19</v>
      </c>
      <c r="I1106" s="30" t="s">
        <v>3335</v>
      </c>
      <c r="J1106" s="31" t="s">
        <v>865</v>
      </c>
      <c r="K1106" s="29" t="s">
        <v>7208</v>
      </c>
      <c r="L1106" s="58">
        <f>Tabela33[[#This Row],[price]]*Tabela33[[#This Row],[sold]]</f>
        <v>227.81</v>
      </c>
      <c r="M1106" s="59">
        <f>VLOOKUP(Tabela33[[#This Row],[brand]],Tabela5[#All],7,FALSE)</f>
        <v>195</v>
      </c>
      <c r="N1106" s="59">
        <f>_xlfn.RANK.EQ(Tabela33[[#This Row],[sold]],$H$2:$H$1979)</f>
        <v>1359</v>
      </c>
      <c r="O1106" s="59">
        <f>_xlfn.RANK.EQ(L1106,Tabela33[income])</f>
        <v>1722</v>
      </c>
      <c r="AL1106" s="18" t="s">
        <v>3679</v>
      </c>
      <c r="AM1106">
        <v>205</v>
      </c>
      <c r="AN1106">
        <v>2</v>
      </c>
    </row>
    <row r="1107" spans="1:40" x14ac:dyDescent="0.25">
      <c r="A1107" s="30" t="s">
        <v>172</v>
      </c>
      <c r="B1107" s="30" t="s">
        <v>267</v>
      </c>
      <c r="C1107" s="30" t="s">
        <v>12</v>
      </c>
      <c r="D1107" s="30">
        <v>26.05</v>
      </c>
      <c r="E1107" s="30" t="s">
        <v>268</v>
      </c>
      <c r="F1107" s="30">
        <v>10</v>
      </c>
      <c r="G1107" s="30" t="s">
        <v>269</v>
      </c>
      <c r="H1107" s="30">
        <v>128</v>
      </c>
      <c r="I1107" s="30" t="s">
        <v>270</v>
      </c>
      <c r="J1107" s="31" t="s">
        <v>271</v>
      </c>
      <c r="K1107" s="29" t="s">
        <v>7208</v>
      </c>
      <c r="L1107" s="58">
        <f>Tabela33[[#This Row],[price]]*Tabela33[[#This Row],[sold]]</f>
        <v>3334.4</v>
      </c>
      <c r="M1107" s="59">
        <f>VLOOKUP(Tabela33[[#This Row],[brand]],Tabela5[#All],7,FALSE)</f>
        <v>195</v>
      </c>
      <c r="N1107" s="59">
        <f>_xlfn.RANK.EQ(Tabela33[[#This Row],[sold]],$H$2:$H$1979)</f>
        <v>708</v>
      </c>
      <c r="O1107" s="59">
        <f>_xlfn.RANK.EQ(L1107,Tabela33[income])</f>
        <v>799</v>
      </c>
      <c r="AL1107" s="18" t="s">
        <v>1077</v>
      </c>
      <c r="AM1107">
        <v>205</v>
      </c>
      <c r="AN1107">
        <v>42</v>
      </c>
    </row>
    <row r="1108" spans="1:40" x14ac:dyDescent="0.25">
      <c r="A1108" s="30" t="s">
        <v>172</v>
      </c>
      <c r="B1108" s="30" t="s">
        <v>173</v>
      </c>
      <c r="C1108" s="30" t="s">
        <v>12</v>
      </c>
      <c r="D1108" s="30">
        <v>40.92</v>
      </c>
      <c r="E1108" s="30" t="s">
        <v>174</v>
      </c>
      <c r="F1108" s="30"/>
      <c r="G1108" s="30" t="s">
        <v>175</v>
      </c>
      <c r="H1108" s="30">
        <v>1571</v>
      </c>
      <c r="I1108" s="30" t="s">
        <v>176</v>
      </c>
      <c r="J1108" s="31" t="s">
        <v>177</v>
      </c>
      <c r="K1108" s="29" t="s">
        <v>7208</v>
      </c>
      <c r="L1108" s="58">
        <f>Tabela33[[#This Row],[price]]*Tabela33[[#This Row],[sold]]</f>
        <v>64285.32</v>
      </c>
      <c r="M1108" s="59">
        <f>VLOOKUP(Tabela33[[#This Row],[brand]],Tabela5[#All],7,FALSE)</f>
        <v>195</v>
      </c>
      <c r="N1108" s="59">
        <f>_xlfn.RANK.EQ(Tabela33[[#This Row],[sold]],$H$2:$H$1979)</f>
        <v>177</v>
      </c>
      <c r="O1108" s="59">
        <f>_xlfn.RANK.EQ(L1108,Tabela33[income])</f>
        <v>143</v>
      </c>
      <c r="AL1108" s="18" t="s">
        <v>1270</v>
      </c>
      <c r="AM1108">
        <v>205</v>
      </c>
      <c r="AN1108">
        <v>344</v>
      </c>
    </row>
    <row r="1109" spans="1:40" x14ac:dyDescent="0.25">
      <c r="A1109" s="27" t="s">
        <v>172</v>
      </c>
      <c r="B1109" s="27" t="s">
        <v>2405</v>
      </c>
      <c r="C1109" s="27" t="s">
        <v>12</v>
      </c>
      <c r="D1109" s="27">
        <v>42.99</v>
      </c>
      <c r="E1109" s="27" t="s">
        <v>460</v>
      </c>
      <c r="F1109" s="27">
        <v>10</v>
      </c>
      <c r="G1109" s="27" t="s">
        <v>1495</v>
      </c>
      <c r="H1109" s="27">
        <v>32</v>
      </c>
      <c r="I1109" s="27" t="s">
        <v>2406</v>
      </c>
      <c r="J1109" s="28" t="s">
        <v>661</v>
      </c>
      <c r="K1109" s="29" t="s">
        <v>7208</v>
      </c>
      <c r="L1109" s="58">
        <f>Tabela33[[#This Row],[price]]*Tabela33[[#This Row],[sold]]</f>
        <v>1375.68</v>
      </c>
      <c r="M1109" s="59">
        <f>VLOOKUP(Tabela33[[#This Row],[brand]],Tabela5[#All],7,FALSE)</f>
        <v>195</v>
      </c>
      <c r="N1109" s="59">
        <f>_xlfn.RANK.EQ(Tabela33[[#This Row],[sold]],$H$2:$H$1979)</f>
        <v>1154</v>
      </c>
      <c r="O1109" s="59">
        <f>_xlfn.RANK.EQ(L1109,Tabela33[income])</f>
        <v>1116</v>
      </c>
      <c r="AL1109" s="18" t="s">
        <v>1900</v>
      </c>
      <c r="AM1109">
        <v>205</v>
      </c>
      <c r="AN1109">
        <v>20</v>
      </c>
    </row>
    <row r="1110" spans="1:40" x14ac:dyDescent="0.25">
      <c r="A1110" s="27" t="s">
        <v>1503</v>
      </c>
      <c r="B1110" s="27" t="s">
        <v>1504</v>
      </c>
      <c r="C1110" s="27" t="s">
        <v>510</v>
      </c>
      <c r="D1110" s="27">
        <v>43.15</v>
      </c>
      <c r="E1110" s="27" t="s">
        <v>1505</v>
      </c>
      <c r="F1110" s="27">
        <v>10</v>
      </c>
      <c r="G1110" s="27" t="s">
        <v>1506</v>
      </c>
      <c r="H1110" s="27">
        <v>561</v>
      </c>
      <c r="I1110" s="27" t="s">
        <v>1507</v>
      </c>
      <c r="J1110" s="28" t="s">
        <v>96</v>
      </c>
      <c r="K1110" s="29" t="s">
        <v>7208</v>
      </c>
      <c r="L1110" s="58">
        <f>Tabela33[[#This Row],[price]]*Tabela33[[#This Row],[sold]]</f>
        <v>24207.149999999998</v>
      </c>
      <c r="M1110" s="59">
        <f>VLOOKUP(Tabela33[[#This Row],[brand]],Tabela5[#All],7,FALSE)</f>
        <v>195</v>
      </c>
      <c r="N1110" s="59">
        <f>_xlfn.RANK.EQ(Tabela33[[#This Row],[sold]],$H$2:$H$1979)</f>
        <v>329</v>
      </c>
      <c r="O1110" s="59">
        <f>_xlfn.RANK.EQ(L1110,Tabela33[income])</f>
        <v>288</v>
      </c>
      <c r="AL1110" s="18" t="s">
        <v>2533</v>
      </c>
      <c r="AM1110">
        <v>205</v>
      </c>
      <c r="AN1110">
        <v>4</v>
      </c>
    </row>
    <row r="1111" spans="1:40" x14ac:dyDescent="0.25">
      <c r="A1111" s="30" t="s">
        <v>172</v>
      </c>
      <c r="B1111" s="30" t="s">
        <v>396</v>
      </c>
      <c r="C1111" s="30" t="s">
        <v>397</v>
      </c>
      <c r="D1111" s="30">
        <v>49.99</v>
      </c>
      <c r="E1111" s="30" t="s">
        <v>148</v>
      </c>
      <c r="F1111" s="30">
        <v>2</v>
      </c>
      <c r="G1111" s="30" t="s">
        <v>398</v>
      </c>
      <c r="H1111" s="30">
        <v>288</v>
      </c>
      <c r="I1111" s="30" t="s">
        <v>399</v>
      </c>
      <c r="J1111" s="31" t="s">
        <v>400</v>
      </c>
      <c r="K1111" s="29" t="s">
        <v>7208</v>
      </c>
      <c r="L1111" s="58">
        <f>Tabela33[[#This Row],[price]]*Tabela33[[#This Row],[sold]]</f>
        <v>14397.12</v>
      </c>
      <c r="M1111" s="59">
        <f>VLOOKUP(Tabela33[[#This Row],[brand]],Tabela5[#All],7,FALSE)</f>
        <v>195</v>
      </c>
      <c r="N1111" s="59">
        <f>_xlfn.RANK.EQ(Tabela33[[#This Row],[sold]],$H$2:$H$1979)</f>
        <v>483</v>
      </c>
      <c r="O1111" s="59">
        <f>_xlfn.RANK.EQ(L1111,Tabela33[income])</f>
        <v>390</v>
      </c>
      <c r="AL1111" s="18" t="s">
        <v>591</v>
      </c>
      <c r="AM1111">
        <v>205</v>
      </c>
      <c r="AN1111">
        <v>48</v>
      </c>
    </row>
    <row r="1112" spans="1:40" x14ac:dyDescent="0.25">
      <c r="A1112" s="27" t="s">
        <v>3904</v>
      </c>
      <c r="B1112" s="27" t="s">
        <v>3905</v>
      </c>
      <c r="C1112" s="27" t="s">
        <v>363</v>
      </c>
      <c r="D1112" s="27">
        <v>53.99</v>
      </c>
      <c r="E1112" s="27" t="s">
        <v>1158</v>
      </c>
      <c r="F1112" s="27">
        <v>3</v>
      </c>
      <c r="G1112" s="27" t="s">
        <v>3906</v>
      </c>
      <c r="H1112" s="27">
        <v>117</v>
      </c>
      <c r="I1112" s="27" t="s">
        <v>3907</v>
      </c>
      <c r="J1112" s="28" t="s">
        <v>230</v>
      </c>
      <c r="K1112" s="29" t="s">
        <v>7208</v>
      </c>
      <c r="L1112" s="58">
        <f>Tabela33[[#This Row],[price]]*Tabela33[[#This Row],[sold]]</f>
        <v>6316.83</v>
      </c>
      <c r="M1112" s="59">
        <f>VLOOKUP(Tabela33[[#This Row],[brand]],Tabela5[#All],7,FALSE)</f>
        <v>195</v>
      </c>
      <c r="N1112" s="59">
        <f>_xlfn.RANK.EQ(Tabela33[[#This Row],[sold]],$H$2:$H$1979)</f>
        <v>740</v>
      </c>
      <c r="O1112" s="59">
        <f>_xlfn.RANK.EQ(L1112,Tabela33[income])</f>
        <v>619</v>
      </c>
      <c r="AL1112" s="18" t="s">
        <v>1169</v>
      </c>
      <c r="AM1112">
        <v>205</v>
      </c>
      <c r="AN1112">
        <v>20</v>
      </c>
    </row>
    <row r="1113" spans="1:40" x14ac:dyDescent="0.25">
      <c r="A1113" s="30" t="s">
        <v>172</v>
      </c>
      <c r="B1113" s="30" t="s">
        <v>3537</v>
      </c>
      <c r="C1113" s="30" t="s">
        <v>12</v>
      </c>
      <c r="D1113" s="30">
        <v>54.95</v>
      </c>
      <c r="E1113" s="30" t="s">
        <v>3538</v>
      </c>
      <c r="F1113" s="30">
        <v>10</v>
      </c>
      <c r="G1113" s="30" t="s">
        <v>3539</v>
      </c>
      <c r="H1113" s="30">
        <v>18</v>
      </c>
      <c r="I1113" s="30" t="s">
        <v>3540</v>
      </c>
      <c r="J1113" s="31" t="s">
        <v>524</v>
      </c>
      <c r="K1113" s="29" t="s">
        <v>7208</v>
      </c>
      <c r="L1113" s="58">
        <f>Tabela33[[#This Row],[price]]*Tabela33[[#This Row],[sold]]</f>
        <v>989.1</v>
      </c>
      <c r="M1113" s="59">
        <f>VLOOKUP(Tabela33[[#This Row],[brand]],Tabela5[#All],7,FALSE)</f>
        <v>195</v>
      </c>
      <c r="N1113" s="59">
        <f>_xlfn.RANK.EQ(Tabela33[[#This Row],[sold]],$H$2:$H$1979)</f>
        <v>1378</v>
      </c>
      <c r="O1113" s="59">
        <f>_xlfn.RANK.EQ(L1113,Tabela33[income])</f>
        <v>1261</v>
      </c>
      <c r="AL1113" s="18" t="s">
        <v>3044</v>
      </c>
      <c r="AM1113">
        <v>205</v>
      </c>
      <c r="AN1113">
        <v>12</v>
      </c>
    </row>
    <row r="1114" spans="1:40" x14ac:dyDescent="0.25">
      <c r="A1114" s="27" t="s">
        <v>172</v>
      </c>
      <c r="B1114" s="27" t="s">
        <v>729</v>
      </c>
      <c r="C1114" s="27" t="s">
        <v>12</v>
      </c>
      <c r="D1114" s="27">
        <v>55.1</v>
      </c>
      <c r="E1114" s="27" t="s">
        <v>730</v>
      </c>
      <c r="F1114" s="27"/>
      <c r="G1114" s="27" t="s">
        <v>731</v>
      </c>
      <c r="H1114" s="27">
        <v>39</v>
      </c>
      <c r="I1114" s="27" t="s">
        <v>732</v>
      </c>
      <c r="J1114" s="28" t="s">
        <v>733</v>
      </c>
      <c r="K1114" s="29" t="s">
        <v>7208</v>
      </c>
      <c r="L1114" s="58">
        <f>Tabela33[[#This Row],[price]]*Tabela33[[#This Row],[sold]]</f>
        <v>2148.9</v>
      </c>
      <c r="M1114" s="59">
        <f>VLOOKUP(Tabela33[[#This Row],[brand]],Tabela5[#All],7,FALSE)</f>
        <v>195</v>
      </c>
      <c r="N1114" s="59">
        <f>_xlfn.RANK.EQ(Tabela33[[#This Row],[sold]],$H$2:$H$1979)</f>
        <v>1077</v>
      </c>
      <c r="O1114" s="59">
        <f>_xlfn.RANK.EQ(L1114,Tabela33[income])</f>
        <v>932</v>
      </c>
      <c r="AL1114" s="18" t="s">
        <v>3113</v>
      </c>
      <c r="AM1114">
        <v>205</v>
      </c>
      <c r="AN1114">
        <v>15</v>
      </c>
    </row>
    <row r="1115" spans="1:40" x14ac:dyDescent="0.25">
      <c r="A1115" s="27" t="s">
        <v>172</v>
      </c>
      <c r="B1115" s="27" t="s">
        <v>3571</v>
      </c>
      <c r="C1115" s="27" t="s">
        <v>12</v>
      </c>
      <c r="D1115" s="27">
        <v>56.99</v>
      </c>
      <c r="E1115" s="27" t="s">
        <v>3572</v>
      </c>
      <c r="F1115" s="27">
        <v>2</v>
      </c>
      <c r="G1115" s="27" t="s">
        <v>3471</v>
      </c>
      <c r="H1115" s="27">
        <v>2</v>
      </c>
      <c r="I1115" s="27" t="s">
        <v>3573</v>
      </c>
      <c r="J1115" s="28" t="s">
        <v>3574</v>
      </c>
      <c r="K1115" s="29" t="s">
        <v>7208</v>
      </c>
      <c r="L1115" s="58">
        <f>Tabela33[[#This Row],[price]]*Tabela33[[#This Row],[sold]]</f>
        <v>113.98</v>
      </c>
      <c r="M1115" s="59">
        <f>VLOOKUP(Tabela33[[#This Row],[brand]],Tabela5[#All],7,FALSE)</f>
        <v>195</v>
      </c>
      <c r="N1115" s="59">
        <f>_xlfn.RANK.EQ(Tabela33[[#This Row],[sold]],$H$2:$H$1979)</f>
        <v>1890</v>
      </c>
      <c r="O1115" s="59">
        <f>_xlfn.RANK.EQ(L1115,Tabela33[income])</f>
        <v>1859</v>
      </c>
      <c r="AL1115" s="18" t="s">
        <v>647</v>
      </c>
      <c r="AM1115">
        <v>205</v>
      </c>
      <c r="AN1115">
        <v>333</v>
      </c>
    </row>
    <row r="1116" spans="1:40" x14ac:dyDescent="0.25">
      <c r="A1116" s="30" t="s">
        <v>2059</v>
      </c>
      <c r="B1116" s="30" t="s">
        <v>2060</v>
      </c>
      <c r="C1116" s="30" t="s">
        <v>12</v>
      </c>
      <c r="D1116" s="30">
        <v>76.5</v>
      </c>
      <c r="E1116" s="30" t="s">
        <v>2061</v>
      </c>
      <c r="F1116" s="30">
        <v>10</v>
      </c>
      <c r="G1116" s="30" t="s">
        <v>605</v>
      </c>
      <c r="H1116" s="30">
        <v>2</v>
      </c>
      <c r="I1116" s="30" t="s">
        <v>2062</v>
      </c>
      <c r="J1116" s="31" t="s">
        <v>2063</v>
      </c>
      <c r="K1116" s="29" t="s">
        <v>7208</v>
      </c>
      <c r="L1116" s="58">
        <f>Tabela33[[#This Row],[price]]*Tabela33[[#This Row],[sold]]</f>
        <v>153</v>
      </c>
      <c r="M1116" s="59">
        <f>VLOOKUP(Tabela33[[#This Row],[brand]],Tabela5[#All],7,FALSE)</f>
        <v>196</v>
      </c>
      <c r="N1116" s="59">
        <f>_xlfn.RANK.EQ(Tabela33[[#This Row],[sold]],$H$2:$H$1979)</f>
        <v>1890</v>
      </c>
      <c r="O1116" s="59">
        <f>_xlfn.RANK.EQ(L1116,Tabela33[income])</f>
        <v>1808</v>
      </c>
      <c r="AL1116" s="18" t="s">
        <v>239</v>
      </c>
      <c r="AM1116">
        <v>205</v>
      </c>
      <c r="AN1116">
        <v>80</v>
      </c>
    </row>
    <row r="1117" spans="1:40" x14ac:dyDescent="0.25">
      <c r="A1117" s="35" t="s">
        <v>4473</v>
      </c>
      <c r="B1117" s="35" t="s">
        <v>4474</v>
      </c>
      <c r="C1117" s="35" t="s">
        <v>55</v>
      </c>
      <c r="D1117" s="35">
        <v>16.91</v>
      </c>
      <c r="E1117" s="35" t="s">
        <v>4475</v>
      </c>
      <c r="F1117" s="35">
        <v>6</v>
      </c>
      <c r="G1117" s="35" t="s">
        <v>4476</v>
      </c>
      <c r="H1117" s="35">
        <v>825</v>
      </c>
      <c r="I1117" s="35" t="s">
        <v>4477</v>
      </c>
      <c r="J1117" s="36" t="s">
        <v>96</v>
      </c>
      <c r="K1117" s="34" t="s">
        <v>7209</v>
      </c>
      <c r="L1117" s="61">
        <f>Tabela33[[#This Row],[price]]*Tabela33[[#This Row],[sold]]</f>
        <v>13950.75</v>
      </c>
      <c r="M1117" s="62">
        <f>VLOOKUP(Tabela33[[#This Row],[brand]],Tabela5[#All],7,FALSE)</f>
        <v>197</v>
      </c>
      <c r="N1117" s="62">
        <f>_xlfn.RANK.EQ(Tabela33[[#This Row],[sold]],$H$2:$H$1979)</f>
        <v>263</v>
      </c>
      <c r="O1117" s="62">
        <f>_xlfn.RANK.EQ(L1117,Tabela33[income])</f>
        <v>398</v>
      </c>
      <c r="AL1117" s="18" t="s">
        <v>492</v>
      </c>
      <c r="AM1117">
        <v>205</v>
      </c>
      <c r="AN1117">
        <v>4</v>
      </c>
    </row>
    <row r="1118" spans="1:40" x14ac:dyDescent="0.25">
      <c r="A1118" s="32" t="s">
        <v>4473</v>
      </c>
      <c r="B1118" s="32" t="s">
        <v>5658</v>
      </c>
      <c r="C1118" s="32" t="s">
        <v>55</v>
      </c>
      <c r="D1118" s="32">
        <v>25.1</v>
      </c>
      <c r="E1118" s="32" t="s">
        <v>5659</v>
      </c>
      <c r="F1118" s="32"/>
      <c r="G1118" s="32" t="s">
        <v>5660</v>
      </c>
      <c r="H1118" s="32">
        <v>5076</v>
      </c>
      <c r="I1118" s="32" t="s">
        <v>5661</v>
      </c>
      <c r="J1118" s="33" t="s">
        <v>177</v>
      </c>
      <c r="K1118" s="34" t="s">
        <v>7209</v>
      </c>
      <c r="L1118" s="61">
        <f>Tabela33[[#This Row],[price]]*Tabela33[[#This Row],[sold]]</f>
        <v>127407.6</v>
      </c>
      <c r="M1118" s="62">
        <f>VLOOKUP(Tabela33[[#This Row],[brand]],Tabela5[#All],7,FALSE)</f>
        <v>197</v>
      </c>
      <c r="N1118" s="62">
        <f>_xlfn.RANK.EQ(Tabela33[[#This Row],[sold]],$H$2:$H$1979)</f>
        <v>54</v>
      </c>
      <c r="O1118" s="62">
        <f>_xlfn.RANK.EQ(L1118,Tabela33[income])</f>
        <v>75</v>
      </c>
      <c r="AL1118" s="18" t="s">
        <v>450</v>
      </c>
      <c r="AM1118">
        <v>206</v>
      </c>
      <c r="AN1118">
        <v>528</v>
      </c>
    </row>
    <row r="1119" spans="1:40" x14ac:dyDescent="0.25">
      <c r="A1119" s="27" t="s">
        <v>2115</v>
      </c>
      <c r="B1119" s="27" t="s">
        <v>3781</v>
      </c>
      <c r="C1119" s="27" t="s">
        <v>233</v>
      </c>
      <c r="D1119" s="27">
        <v>13.75</v>
      </c>
      <c r="E1119" s="27" t="s">
        <v>3782</v>
      </c>
      <c r="F1119" s="27">
        <v>5</v>
      </c>
      <c r="G1119" s="27" t="s">
        <v>3783</v>
      </c>
      <c r="H1119" s="27">
        <v>221</v>
      </c>
      <c r="I1119" s="27" t="s">
        <v>3784</v>
      </c>
      <c r="J1119" s="28" t="s">
        <v>986</v>
      </c>
      <c r="K1119" s="29" t="s">
        <v>7208</v>
      </c>
      <c r="L1119" s="58">
        <f>Tabela33[[#This Row],[price]]*Tabela33[[#This Row],[sold]]</f>
        <v>3038.75</v>
      </c>
      <c r="M1119" s="59">
        <f>VLOOKUP(Tabela33[[#This Row],[brand]],Tabela5[#All],7,FALSE)</f>
        <v>198</v>
      </c>
      <c r="N1119" s="59">
        <f>_xlfn.RANK.EQ(Tabela33[[#This Row],[sold]],$H$2:$H$1979)</f>
        <v>563</v>
      </c>
      <c r="O1119" s="59">
        <f>_xlfn.RANK.EQ(L1119,Tabela33[income])</f>
        <v>826</v>
      </c>
      <c r="AL1119" s="18" t="s">
        <v>3126</v>
      </c>
      <c r="AM1119">
        <v>206</v>
      </c>
      <c r="AN1119">
        <v>491</v>
      </c>
    </row>
    <row r="1120" spans="1:40" x14ac:dyDescent="0.25">
      <c r="A1120" s="30" t="s">
        <v>2115</v>
      </c>
      <c r="B1120" s="30" t="s">
        <v>3506</v>
      </c>
      <c r="C1120" s="30" t="s">
        <v>363</v>
      </c>
      <c r="D1120" s="30">
        <v>20.93</v>
      </c>
      <c r="E1120" s="30" t="s">
        <v>3507</v>
      </c>
      <c r="F1120" s="30"/>
      <c r="G1120" s="30" t="s">
        <v>3508</v>
      </c>
      <c r="H1120" s="30">
        <v>243</v>
      </c>
      <c r="I1120" s="30" t="s">
        <v>3509</v>
      </c>
      <c r="J1120" s="31" t="s">
        <v>230</v>
      </c>
      <c r="K1120" s="29" t="s">
        <v>7208</v>
      </c>
      <c r="L1120" s="58">
        <f>Tabela33[[#This Row],[price]]*Tabela33[[#This Row],[sold]]</f>
        <v>5085.99</v>
      </c>
      <c r="M1120" s="59">
        <f>VLOOKUP(Tabela33[[#This Row],[brand]],Tabela5[#All],7,FALSE)</f>
        <v>198</v>
      </c>
      <c r="N1120" s="59">
        <f>_xlfn.RANK.EQ(Tabela33[[#This Row],[sold]],$H$2:$H$1979)</f>
        <v>536</v>
      </c>
      <c r="O1120" s="59">
        <f>_xlfn.RANK.EQ(L1120,Tabela33[income])</f>
        <v>676</v>
      </c>
      <c r="AL1120" s="18" t="s">
        <v>2625</v>
      </c>
      <c r="AM1120">
        <v>206</v>
      </c>
      <c r="AN1120">
        <v>537</v>
      </c>
    </row>
    <row r="1121" spans="1:40" x14ac:dyDescent="0.25">
      <c r="A1121" s="27" t="s">
        <v>2115</v>
      </c>
      <c r="B1121" s="27" t="s">
        <v>2116</v>
      </c>
      <c r="C1121" s="27" t="s">
        <v>1970</v>
      </c>
      <c r="D1121" s="27">
        <v>34.36</v>
      </c>
      <c r="E1121" s="27" t="s">
        <v>2117</v>
      </c>
      <c r="F1121" s="27">
        <v>10</v>
      </c>
      <c r="G1121" s="27" t="s">
        <v>1684</v>
      </c>
      <c r="H1121" s="27">
        <v>28</v>
      </c>
      <c r="I1121" s="27" t="s">
        <v>2118</v>
      </c>
      <c r="J1121" s="28" t="s">
        <v>96</v>
      </c>
      <c r="K1121" s="29" t="s">
        <v>7208</v>
      </c>
      <c r="L1121" s="58">
        <f>Tabela33[[#This Row],[price]]*Tabela33[[#This Row],[sold]]</f>
        <v>962.07999999999993</v>
      </c>
      <c r="M1121" s="59">
        <f>VLOOKUP(Tabela33[[#This Row],[brand]],Tabela5[#All],7,FALSE)</f>
        <v>198</v>
      </c>
      <c r="N1121" s="59">
        <f>_xlfn.RANK.EQ(Tabela33[[#This Row],[sold]],$H$2:$H$1979)</f>
        <v>1208</v>
      </c>
      <c r="O1121" s="59">
        <f>_xlfn.RANK.EQ(L1121,Tabela33[income])</f>
        <v>1269</v>
      </c>
      <c r="AL1121" s="18" t="s">
        <v>4554</v>
      </c>
      <c r="AM1121">
        <v>207</v>
      </c>
      <c r="AN1121">
        <v>430</v>
      </c>
    </row>
    <row r="1122" spans="1:40" x14ac:dyDescent="0.25">
      <c r="A1122" s="30" t="s">
        <v>1686</v>
      </c>
      <c r="B1122" s="30" t="s">
        <v>1687</v>
      </c>
      <c r="C1122" s="30" t="s">
        <v>1688</v>
      </c>
      <c r="D1122" s="30">
        <v>14.4</v>
      </c>
      <c r="E1122" s="30" t="s">
        <v>1689</v>
      </c>
      <c r="F1122" s="30">
        <v>5</v>
      </c>
      <c r="G1122" s="30" t="s">
        <v>1690</v>
      </c>
      <c r="H1122" s="30">
        <v>73</v>
      </c>
      <c r="I1122" s="30" t="s">
        <v>1691</v>
      </c>
      <c r="J1122" s="31" t="s">
        <v>1692</v>
      </c>
      <c r="K1122" s="29" t="s">
        <v>7208</v>
      </c>
      <c r="L1122" s="58">
        <f>Tabela33[[#This Row],[price]]*Tabela33[[#This Row],[sold]]</f>
        <v>1051.2</v>
      </c>
      <c r="M1122" s="59">
        <f>VLOOKUP(Tabela33[[#This Row],[brand]],Tabela5[#All],7,FALSE)</f>
        <v>199</v>
      </c>
      <c r="N1122" s="59">
        <f>_xlfn.RANK.EQ(Tabela33[[#This Row],[sold]],$H$2:$H$1979)</f>
        <v>873</v>
      </c>
      <c r="O1122" s="59">
        <f>_xlfn.RANK.EQ(L1122,Tabela33[income])</f>
        <v>1240</v>
      </c>
      <c r="AL1122" s="18" t="s">
        <v>4860</v>
      </c>
      <c r="AM1122">
        <v>208</v>
      </c>
      <c r="AN1122">
        <v>43</v>
      </c>
    </row>
    <row r="1123" spans="1:40" x14ac:dyDescent="0.25">
      <c r="A1123" s="27" t="s">
        <v>857</v>
      </c>
      <c r="B1123" s="27" t="s">
        <v>1595</v>
      </c>
      <c r="C1123" s="27" t="s">
        <v>12</v>
      </c>
      <c r="D1123" s="27">
        <v>15.88</v>
      </c>
      <c r="E1123" s="27" t="s">
        <v>1596</v>
      </c>
      <c r="F1123" s="27"/>
      <c r="G1123" s="27" t="s">
        <v>1597</v>
      </c>
      <c r="H1123" s="27">
        <v>103</v>
      </c>
      <c r="I1123" s="27" t="s">
        <v>1598</v>
      </c>
      <c r="J1123" s="28" t="s">
        <v>230</v>
      </c>
      <c r="K1123" s="29" t="s">
        <v>7208</v>
      </c>
      <c r="L1123" s="58">
        <f>Tabela33[[#This Row],[price]]*Tabela33[[#This Row],[sold]]</f>
        <v>1635.64</v>
      </c>
      <c r="M1123" s="59">
        <f>VLOOKUP(Tabela33[[#This Row],[brand]],Tabela5[#All],7,FALSE)</f>
        <v>200</v>
      </c>
      <c r="N1123" s="59">
        <f>_xlfn.RANK.EQ(Tabela33[[#This Row],[sold]],$H$2:$H$1979)</f>
        <v>778</v>
      </c>
      <c r="O1123" s="59">
        <f>_xlfn.RANK.EQ(L1123,Tabela33[income])</f>
        <v>1044</v>
      </c>
      <c r="AL1123" s="18" t="s">
        <v>5249</v>
      </c>
      <c r="AM1123">
        <v>208</v>
      </c>
      <c r="AN1123">
        <v>15</v>
      </c>
    </row>
    <row r="1124" spans="1:40" x14ac:dyDescent="0.25">
      <c r="A1124" s="27" t="s">
        <v>857</v>
      </c>
      <c r="B1124" s="27" t="s">
        <v>858</v>
      </c>
      <c r="C1124" s="27" t="s">
        <v>363</v>
      </c>
      <c r="D1124" s="27">
        <v>23.75</v>
      </c>
      <c r="E1124" s="27" t="s">
        <v>859</v>
      </c>
      <c r="F1124" s="27">
        <v>132</v>
      </c>
      <c r="G1124" s="27" t="s">
        <v>860</v>
      </c>
      <c r="H1124" s="27">
        <v>417</v>
      </c>
      <c r="I1124" s="27" t="s">
        <v>861</v>
      </c>
      <c r="J1124" s="28" t="s">
        <v>230</v>
      </c>
      <c r="K1124" s="29" t="s">
        <v>7208</v>
      </c>
      <c r="L1124" s="58">
        <f>Tabela33[[#This Row],[price]]*Tabela33[[#This Row],[sold]]</f>
        <v>9903.75</v>
      </c>
      <c r="M1124" s="59">
        <f>VLOOKUP(Tabela33[[#This Row],[brand]],Tabela5[#All],7,FALSE)</f>
        <v>200</v>
      </c>
      <c r="N1124" s="59">
        <f>_xlfn.RANK.EQ(Tabela33[[#This Row],[sold]],$H$2:$H$1979)</f>
        <v>398</v>
      </c>
      <c r="O1124" s="59">
        <f>_xlfn.RANK.EQ(L1124,Tabela33[income])</f>
        <v>484</v>
      </c>
      <c r="AL1124" s="18" t="s">
        <v>6176</v>
      </c>
      <c r="AM1124">
        <v>209</v>
      </c>
      <c r="AN1124">
        <v>4</v>
      </c>
    </row>
    <row r="1125" spans="1:40" x14ac:dyDescent="0.25">
      <c r="A1125" s="32" t="s">
        <v>1846</v>
      </c>
      <c r="B1125" s="32" t="s">
        <v>6069</v>
      </c>
      <c r="C1125" s="32" t="s">
        <v>402</v>
      </c>
      <c r="D1125" s="32">
        <v>10.99</v>
      </c>
      <c r="E1125" s="32" t="s">
        <v>5339</v>
      </c>
      <c r="F1125" s="32">
        <v>10</v>
      </c>
      <c r="G1125" s="32" t="s">
        <v>6070</v>
      </c>
      <c r="H1125" s="32">
        <v>368</v>
      </c>
      <c r="I1125" s="32" t="s">
        <v>6071</v>
      </c>
      <c r="J1125" s="33" t="s">
        <v>661</v>
      </c>
      <c r="K1125" s="34" t="s">
        <v>7209</v>
      </c>
      <c r="L1125" s="61">
        <f>Tabela33[[#This Row],[price]]*Tabela33[[#This Row],[sold]]</f>
        <v>4044.32</v>
      </c>
      <c r="M1125" s="62">
        <f>VLOOKUP(Tabela33[[#This Row],[brand]],Tabela5[#All],7,FALSE)</f>
        <v>201</v>
      </c>
      <c r="N1125" s="62">
        <f>_xlfn.RANK.EQ(Tabela33[[#This Row],[sold]],$H$2:$H$1979)</f>
        <v>432</v>
      </c>
      <c r="O1125" s="62">
        <f>_xlfn.RANK.EQ(L1125,Tabela33[income])</f>
        <v>740</v>
      </c>
      <c r="AL1125" s="18" t="s">
        <v>6479</v>
      </c>
      <c r="AM1125">
        <v>210</v>
      </c>
      <c r="AN1125">
        <v>1995</v>
      </c>
    </row>
    <row r="1126" spans="1:40" x14ac:dyDescent="0.25">
      <c r="A1126" s="35" t="s">
        <v>1846</v>
      </c>
      <c r="B1126" s="35" t="s">
        <v>6724</v>
      </c>
      <c r="C1126" s="35" t="s">
        <v>55</v>
      </c>
      <c r="D1126" s="35">
        <v>18.66</v>
      </c>
      <c r="E1126" s="35" t="s">
        <v>6725</v>
      </c>
      <c r="F1126" s="35">
        <v>26</v>
      </c>
      <c r="G1126" s="35" t="s">
        <v>6726</v>
      </c>
      <c r="H1126" s="35">
        <v>58</v>
      </c>
      <c r="I1126" s="35" t="s">
        <v>6727</v>
      </c>
      <c r="J1126" s="36" t="s">
        <v>230</v>
      </c>
      <c r="K1126" s="34" t="s">
        <v>7209</v>
      </c>
      <c r="L1126" s="61">
        <f>Tabela33[[#This Row],[price]]*Tabela33[[#This Row],[sold]]</f>
        <v>1082.28</v>
      </c>
      <c r="M1126" s="62">
        <f>VLOOKUP(Tabela33[[#This Row],[brand]],Tabela5[#All],7,FALSE)</f>
        <v>201</v>
      </c>
      <c r="N1126" s="62">
        <f>_xlfn.RANK.EQ(Tabela33[[#This Row],[sold]],$H$2:$H$1979)</f>
        <v>943</v>
      </c>
      <c r="O1126" s="62">
        <f>_xlfn.RANK.EQ(L1126,Tabela33[income])</f>
        <v>1231</v>
      </c>
      <c r="AL1126" s="18" t="s">
        <v>5412</v>
      </c>
      <c r="AM1126">
        <v>210</v>
      </c>
      <c r="AN1126">
        <v>12</v>
      </c>
    </row>
    <row r="1127" spans="1:40" x14ac:dyDescent="0.25">
      <c r="A1127" s="30" t="s">
        <v>1846</v>
      </c>
      <c r="B1127" s="30" t="s">
        <v>1847</v>
      </c>
      <c r="C1127" s="30" t="s">
        <v>12</v>
      </c>
      <c r="D1127" s="30">
        <v>23.97</v>
      </c>
      <c r="E1127" s="30" t="s">
        <v>1848</v>
      </c>
      <c r="F1127" s="30">
        <v>117</v>
      </c>
      <c r="G1127" s="30" t="s">
        <v>1849</v>
      </c>
      <c r="H1127" s="30">
        <v>920</v>
      </c>
      <c r="I1127" s="30" t="s">
        <v>1850</v>
      </c>
      <c r="J1127" s="31" t="s">
        <v>230</v>
      </c>
      <c r="K1127" s="29" t="s">
        <v>7208</v>
      </c>
      <c r="L1127" s="58">
        <f>Tabela33[[#This Row],[price]]*Tabela33[[#This Row],[sold]]</f>
        <v>22052.399999999998</v>
      </c>
      <c r="M1127" s="59">
        <f>VLOOKUP(Tabela33[[#This Row],[brand]],Tabela5[#All],7,FALSE)</f>
        <v>201</v>
      </c>
      <c r="N1127" s="59">
        <f>_xlfn.RANK.EQ(Tabela33[[#This Row],[sold]],$H$2:$H$1979)</f>
        <v>245</v>
      </c>
      <c r="O1127" s="59">
        <f>_xlfn.RANK.EQ(L1127,Tabela33[income])</f>
        <v>300</v>
      </c>
      <c r="AL1127" s="18" t="s">
        <v>5666</v>
      </c>
      <c r="AM1127">
        <v>210</v>
      </c>
      <c r="AN1127">
        <v>634</v>
      </c>
    </row>
    <row r="1128" spans="1:40" x14ac:dyDescent="0.25">
      <c r="A1128" s="35" t="s">
        <v>1846</v>
      </c>
      <c r="B1128" s="35" t="s">
        <v>5840</v>
      </c>
      <c r="C1128" s="35" t="s">
        <v>55</v>
      </c>
      <c r="D1128" s="35">
        <v>24.14</v>
      </c>
      <c r="E1128" s="35" t="s">
        <v>5841</v>
      </c>
      <c r="F1128" s="35">
        <v>10</v>
      </c>
      <c r="G1128" s="35" t="s">
        <v>5842</v>
      </c>
      <c r="H1128" s="35">
        <v>9265</v>
      </c>
      <c r="I1128" s="35" t="s">
        <v>5843</v>
      </c>
      <c r="J1128" s="36" t="s">
        <v>177</v>
      </c>
      <c r="K1128" s="34" t="s">
        <v>7209</v>
      </c>
      <c r="L1128" s="61">
        <f>Tabela33[[#This Row],[price]]*Tabela33[[#This Row],[sold]]</f>
        <v>223657.1</v>
      </c>
      <c r="M1128" s="62">
        <f>VLOOKUP(Tabela33[[#This Row],[brand]],Tabela5[#All],7,FALSE)</f>
        <v>201</v>
      </c>
      <c r="N1128" s="62">
        <f>_xlfn.RANK.EQ(Tabela33[[#This Row],[sold]],$H$2:$H$1979)</f>
        <v>19</v>
      </c>
      <c r="O1128" s="62">
        <f>_xlfn.RANK.EQ(L1128,Tabela33[income])</f>
        <v>31</v>
      </c>
      <c r="AL1128" s="18" t="s">
        <v>4368</v>
      </c>
      <c r="AM1128">
        <v>210</v>
      </c>
      <c r="AN1128">
        <v>9</v>
      </c>
    </row>
    <row r="1129" spans="1:40" x14ac:dyDescent="0.25">
      <c r="A1129" s="35" t="s">
        <v>1846</v>
      </c>
      <c r="B1129" s="35" t="s">
        <v>4128</v>
      </c>
      <c r="C1129" s="35" t="s">
        <v>55</v>
      </c>
      <c r="D1129" s="35">
        <v>24.15</v>
      </c>
      <c r="E1129" s="35" t="s">
        <v>5595</v>
      </c>
      <c r="F1129" s="35">
        <v>10</v>
      </c>
      <c r="G1129" s="35" t="s">
        <v>374</v>
      </c>
      <c r="H1129" s="35">
        <v>14</v>
      </c>
      <c r="I1129" s="35" t="s">
        <v>39</v>
      </c>
      <c r="J1129" s="36" t="s">
        <v>318</v>
      </c>
      <c r="K1129" s="34" t="s">
        <v>7209</v>
      </c>
      <c r="L1129" s="61">
        <f>Tabela33[[#This Row],[price]]*Tabela33[[#This Row],[sold]]</f>
        <v>338.09999999999997</v>
      </c>
      <c r="M1129" s="62">
        <f>VLOOKUP(Tabela33[[#This Row],[brand]],Tabela5[#All],7,FALSE)</f>
        <v>201</v>
      </c>
      <c r="N1129" s="62">
        <f>_xlfn.RANK.EQ(Tabela33[[#This Row],[sold]],$H$2:$H$1979)</f>
        <v>1468</v>
      </c>
      <c r="O1129" s="62">
        <f>_xlfn.RANK.EQ(L1129,Tabela33[income])</f>
        <v>1622</v>
      </c>
      <c r="AL1129" s="18" t="s">
        <v>5341</v>
      </c>
      <c r="AM1129">
        <v>210</v>
      </c>
      <c r="AN1129">
        <v>14</v>
      </c>
    </row>
    <row r="1130" spans="1:40" x14ac:dyDescent="0.25">
      <c r="A1130" s="32" t="s">
        <v>1846</v>
      </c>
      <c r="B1130" s="32" t="s">
        <v>6794</v>
      </c>
      <c r="C1130" s="32" t="s">
        <v>6795</v>
      </c>
      <c r="D1130" s="32">
        <v>24.5</v>
      </c>
      <c r="E1130" s="32" t="s">
        <v>3632</v>
      </c>
      <c r="F1130" s="32">
        <v>10</v>
      </c>
      <c r="G1130" s="32" t="s">
        <v>6796</v>
      </c>
      <c r="H1130" s="32">
        <v>415</v>
      </c>
      <c r="I1130" s="32" t="s">
        <v>6797</v>
      </c>
      <c r="J1130" s="33" t="s">
        <v>2417</v>
      </c>
      <c r="K1130" s="34" t="s">
        <v>7209</v>
      </c>
      <c r="L1130" s="61">
        <f>Tabela33[[#This Row],[price]]*Tabela33[[#This Row],[sold]]</f>
        <v>10167.5</v>
      </c>
      <c r="M1130" s="62">
        <f>VLOOKUP(Tabela33[[#This Row],[brand]],Tabela5[#All],7,FALSE)</f>
        <v>201</v>
      </c>
      <c r="N1130" s="62">
        <f>_xlfn.RANK.EQ(Tabela33[[#This Row],[sold]],$H$2:$H$1979)</f>
        <v>402</v>
      </c>
      <c r="O1130" s="62">
        <f>_xlfn.RANK.EQ(L1130,Tabela33[income])</f>
        <v>481</v>
      </c>
      <c r="AL1130" s="18" t="s">
        <v>735</v>
      </c>
      <c r="AM1130">
        <v>211</v>
      </c>
      <c r="AN1130">
        <v>3</v>
      </c>
    </row>
    <row r="1131" spans="1:40" x14ac:dyDescent="0.25">
      <c r="A1131" s="32" t="s">
        <v>1846</v>
      </c>
      <c r="B1131" s="32" t="s">
        <v>4128</v>
      </c>
      <c r="C1131" s="32" t="s">
        <v>55</v>
      </c>
      <c r="D1131" s="32">
        <v>24.7</v>
      </c>
      <c r="E1131" s="32" t="s">
        <v>4129</v>
      </c>
      <c r="F1131" s="32"/>
      <c r="G1131" s="32" t="s">
        <v>4130</v>
      </c>
      <c r="H1131" s="32">
        <v>12865</v>
      </c>
      <c r="I1131" s="32" t="s">
        <v>1066</v>
      </c>
      <c r="J1131" s="33" t="s">
        <v>230</v>
      </c>
      <c r="K1131" s="34" t="s">
        <v>7209</v>
      </c>
      <c r="L1131" s="61">
        <f>Tabela33[[#This Row],[price]]*Tabela33[[#This Row],[sold]]</f>
        <v>317765.5</v>
      </c>
      <c r="M1131" s="62">
        <f>VLOOKUP(Tabela33[[#This Row],[brand]],Tabela5[#All],7,FALSE)</f>
        <v>201</v>
      </c>
      <c r="N1131" s="62">
        <f>_xlfn.RANK.EQ(Tabela33[[#This Row],[sold]],$H$2:$H$1979)</f>
        <v>12</v>
      </c>
      <c r="O1131" s="62">
        <f>_xlfn.RANK.EQ(L1131,Tabela33[income])</f>
        <v>17</v>
      </c>
      <c r="AL1131" s="18" t="s">
        <v>4730</v>
      </c>
      <c r="AM1131">
        <v>212</v>
      </c>
      <c r="AN1131">
        <v>202</v>
      </c>
    </row>
    <row r="1132" spans="1:40" x14ac:dyDescent="0.25">
      <c r="A1132" s="35" t="s">
        <v>1846</v>
      </c>
      <c r="B1132" s="35" t="s">
        <v>5775</v>
      </c>
      <c r="C1132" s="35" t="s">
        <v>55</v>
      </c>
      <c r="D1132" s="35">
        <v>28.42</v>
      </c>
      <c r="E1132" s="35" t="s">
        <v>5776</v>
      </c>
      <c r="F1132" s="35">
        <v>60</v>
      </c>
      <c r="G1132" s="35" t="s">
        <v>5777</v>
      </c>
      <c r="H1132" s="35">
        <v>731</v>
      </c>
      <c r="I1132" s="35" t="s">
        <v>5778</v>
      </c>
      <c r="J1132" s="36" t="s">
        <v>230</v>
      </c>
      <c r="K1132" s="34" t="s">
        <v>7209</v>
      </c>
      <c r="L1132" s="61">
        <f>Tabela33[[#This Row],[price]]*Tabela33[[#This Row],[sold]]</f>
        <v>20775.02</v>
      </c>
      <c r="M1132" s="62">
        <f>VLOOKUP(Tabela33[[#This Row],[brand]],Tabela5[#All],7,FALSE)</f>
        <v>201</v>
      </c>
      <c r="N1132" s="62">
        <f>_xlfn.RANK.EQ(Tabela33[[#This Row],[sold]],$H$2:$H$1979)</f>
        <v>280</v>
      </c>
      <c r="O1132" s="62">
        <f>_xlfn.RANK.EQ(L1132,Tabela33[income])</f>
        <v>310</v>
      </c>
      <c r="AL1132" s="18" t="s">
        <v>5721</v>
      </c>
      <c r="AM1132">
        <v>212</v>
      </c>
      <c r="AN1132">
        <v>10</v>
      </c>
    </row>
    <row r="1133" spans="1:40" x14ac:dyDescent="0.25">
      <c r="A1133" s="35" t="s">
        <v>5380</v>
      </c>
      <c r="B1133" s="35" t="s">
        <v>5381</v>
      </c>
      <c r="C1133" s="35" t="s">
        <v>55</v>
      </c>
      <c r="D1133" s="35">
        <v>22.99</v>
      </c>
      <c r="E1133" s="35" t="s">
        <v>207</v>
      </c>
      <c r="F1133" s="35">
        <v>10</v>
      </c>
      <c r="G1133" s="35" t="s">
        <v>3154</v>
      </c>
      <c r="H1133" s="35">
        <v>31</v>
      </c>
      <c r="I1133" s="35" t="s">
        <v>5382</v>
      </c>
      <c r="J1133" s="36" t="s">
        <v>1132</v>
      </c>
      <c r="K1133" s="34" t="s">
        <v>7209</v>
      </c>
      <c r="L1133" s="61">
        <f>Tabela33[[#This Row],[price]]*Tabela33[[#This Row],[sold]]</f>
        <v>712.68999999999994</v>
      </c>
      <c r="M1133" s="62">
        <f>VLOOKUP(Tabela33[[#This Row],[brand]],Tabela5[#All],7,FALSE)</f>
        <v>202</v>
      </c>
      <c r="N1133" s="62">
        <f>_xlfn.RANK.EQ(Tabela33[[#This Row],[sold]],$H$2:$H$1979)</f>
        <v>1168</v>
      </c>
      <c r="O1133" s="62">
        <f>_xlfn.RANK.EQ(L1133,Tabela33[income])</f>
        <v>1361</v>
      </c>
      <c r="AL1133" s="18" t="s">
        <v>5111</v>
      </c>
      <c r="AM1133">
        <v>212</v>
      </c>
      <c r="AN1133">
        <v>1866</v>
      </c>
    </row>
    <row r="1134" spans="1:40" x14ac:dyDescent="0.25">
      <c r="A1134" s="30" t="s">
        <v>313</v>
      </c>
      <c r="B1134" s="30" t="s">
        <v>2125</v>
      </c>
      <c r="C1134" s="30" t="s">
        <v>12</v>
      </c>
      <c r="D1134" s="30">
        <v>38.99</v>
      </c>
      <c r="E1134" s="30" t="s">
        <v>2126</v>
      </c>
      <c r="F1134" s="30">
        <v>10</v>
      </c>
      <c r="G1134" s="30" t="s">
        <v>1448</v>
      </c>
      <c r="H1134" s="30">
        <v>57</v>
      </c>
      <c r="I1134" s="30" t="s">
        <v>2127</v>
      </c>
      <c r="J1134" s="31" t="s">
        <v>318</v>
      </c>
      <c r="K1134" s="29" t="s">
        <v>7208</v>
      </c>
      <c r="L1134" s="58">
        <f>Tabela33[[#This Row],[price]]*Tabela33[[#This Row],[sold]]</f>
        <v>2222.4300000000003</v>
      </c>
      <c r="M1134" s="59">
        <f>VLOOKUP(Tabela33[[#This Row],[brand]],Tabela5[#All],7,FALSE)</f>
        <v>203</v>
      </c>
      <c r="N1134" s="59">
        <f>_xlfn.RANK.EQ(Tabela33[[#This Row],[sold]],$H$2:$H$1979)</f>
        <v>948</v>
      </c>
      <c r="O1134" s="59">
        <f>_xlfn.RANK.EQ(L1134,Tabela33[income])</f>
        <v>922</v>
      </c>
      <c r="AL1134" s="18" t="s">
        <v>6962</v>
      </c>
      <c r="AM1134">
        <v>212</v>
      </c>
      <c r="AN1134">
        <v>7</v>
      </c>
    </row>
    <row r="1135" spans="1:40" x14ac:dyDescent="0.25">
      <c r="A1135" s="30" t="s">
        <v>313</v>
      </c>
      <c r="B1135" s="30" t="s">
        <v>314</v>
      </c>
      <c r="C1135" s="30" t="s">
        <v>12</v>
      </c>
      <c r="D1135" s="30">
        <v>39.99</v>
      </c>
      <c r="E1135" s="30" t="s">
        <v>315</v>
      </c>
      <c r="F1135" s="30">
        <v>10</v>
      </c>
      <c r="G1135" s="30" t="s">
        <v>316</v>
      </c>
      <c r="H1135" s="30">
        <v>102</v>
      </c>
      <c r="I1135" s="30" t="s">
        <v>317</v>
      </c>
      <c r="J1135" s="31" t="s">
        <v>318</v>
      </c>
      <c r="K1135" s="29" t="s">
        <v>7208</v>
      </c>
      <c r="L1135" s="58">
        <f>Tabela33[[#This Row],[price]]*Tabela33[[#This Row],[sold]]</f>
        <v>4078.98</v>
      </c>
      <c r="M1135" s="59">
        <f>VLOOKUP(Tabela33[[#This Row],[brand]],Tabela5[#All],7,FALSE)</f>
        <v>203</v>
      </c>
      <c r="N1135" s="59">
        <f>_xlfn.RANK.EQ(Tabela33[[#This Row],[sold]],$H$2:$H$1979)</f>
        <v>785</v>
      </c>
      <c r="O1135" s="59">
        <f>_xlfn.RANK.EQ(L1135,Tabela33[income])</f>
        <v>735</v>
      </c>
      <c r="AL1135" s="18" t="s">
        <v>7103</v>
      </c>
      <c r="AM1135">
        <v>212</v>
      </c>
      <c r="AN1135">
        <v>397</v>
      </c>
    </row>
    <row r="1136" spans="1:40" x14ac:dyDescent="0.25">
      <c r="A1136" s="32" t="s">
        <v>313</v>
      </c>
      <c r="B1136" s="32" t="s">
        <v>5707</v>
      </c>
      <c r="C1136" s="32" t="s">
        <v>55</v>
      </c>
      <c r="D1136" s="32">
        <v>47.99</v>
      </c>
      <c r="E1136" s="32" t="s">
        <v>4764</v>
      </c>
      <c r="F1136" s="32">
        <v>10</v>
      </c>
      <c r="G1136" s="32" t="s">
        <v>5708</v>
      </c>
      <c r="H1136" s="32">
        <v>165</v>
      </c>
      <c r="I1136" s="32" t="s">
        <v>5709</v>
      </c>
      <c r="J1136" s="33" t="s">
        <v>524</v>
      </c>
      <c r="K1136" s="34" t="s">
        <v>7209</v>
      </c>
      <c r="L1136" s="61">
        <f>Tabela33[[#This Row],[price]]*Tabela33[[#This Row],[sold]]</f>
        <v>7918.35</v>
      </c>
      <c r="M1136" s="62">
        <f>VLOOKUP(Tabela33[[#This Row],[brand]],Tabela5[#All],7,FALSE)</f>
        <v>203</v>
      </c>
      <c r="N1136" s="62">
        <f>_xlfn.RANK.EQ(Tabela33[[#This Row],[sold]],$H$2:$H$1979)</f>
        <v>632</v>
      </c>
      <c r="O1136" s="62">
        <f>_xlfn.RANK.EQ(L1136,Tabela33[income])</f>
        <v>546</v>
      </c>
      <c r="AL1136" s="18" t="s">
        <v>5678</v>
      </c>
      <c r="AM1136">
        <v>212</v>
      </c>
      <c r="AN1136">
        <v>24</v>
      </c>
    </row>
    <row r="1137" spans="1:40" x14ac:dyDescent="0.25">
      <c r="A1137" s="32" t="s">
        <v>313</v>
      </c>
      <c r="B1137" s="32" t="s">
        <v>6501</v>
      </c>
      <c r="C1137" s="32" t="s">
        <v>55</v>
      </c>
      <c r="D1137" s="32">
        <v>76.989999999999995</v>
      </c>
      <c r="E1137" s="32" t="s">
        <v>1256</v>
      </c>
      <c r="F1137" s="32">
        <v>10</v>
      </c>
      <c r="G1137" s="32" t="s">
        <v>6502</v>
      </c>
      <c r="H1137" s="32">
        <v>33</v>
      </c>
      <c r="I1137" s="32" t="s">
        <v>6503</v>
      </c>
      <c r="J1137" s="33" t="s">
        <v>524</v>
      </c>
      <c r="K1137" s="34" t="s">
        <v>7209</v>
      </c>
      <c r="L1137" s="61">
        <f>Tabela33[[#This Row],[price]]*Tabela33[[#This Row],[sold]]</f>
        <v>2540.6699999999996</v>
      </c>
      <c r="M1137" s="62">
        <f>VLOOKUP(Tabela33[[#This Row],[brand]],Tabela5[#All],7,FALSE)</f>
        <v>203</v>
      </c>
      <c r="N1137" s="62">
        <f>_xlfn.RANK.EQ(Tabela33[[#This Row],[sold]],$H$2:$H$1979)</f>
        <v>1147</v>
      </c>
      <c r="O1137" s="62">
        <f>_xlfn.RANK.EQ(L1137,Tabela33[income])</f>
        <v>883</v>
      </c>
      <c r="AL1137" s="18" t="s">
        <v>2694</v>
      </c>
      <c r="AM1137">
        <v>213</v>
      </c>
      <c r="AN1137">
        <v>517</v>
      </c>
    </row>
    <row r="1138" spans="1:40" x14ac:dyDescent="0.25">
      <c r="A1138" s="30" t="s">
        <v>35</v>
      </c>
      <c r="B1138" s="30" t="s">
        <v>3722</v>
      </c>
      <c r="C1138" s="30" t="s">
        <v>3723</v>
      </c>
      <c r="D1138" s="30">
        <v>25.99</v>
      </c>
      <c r="E1138" s="30" t="s">
        <v>2633</v>
      </c>
      <c r="F1138" s="30">
        <v>10</v>
      </c>
      <c r="G1138" s="30" t="s">
        <v>1712</v>
      </c>
      <c r="H1138" s="30">
        <v>49</v>
      </c>
      <c r="I1138" s="30" t="s">
        <v>3724</v>
      </c>
      <c r="J1138" s="31" t="s">
        <v>70</v>
      </c>
      <c r="K1138" s="29" t="s">
        <v>7208</v>
      </c>
      <c r="L1138" s="58">
        <f>Tabela33[[#This Row],[price]]*Tabela33[[#This Row],[sold]]</f>
        <v>1273.51</v>
      </c>
      <c r="M1138" s="59">
        <f>VLOOKUP(Tabela33[[#This Row],[brand]],Tabela5[#All],7,FALSE)</f>
        <v>204</v>
      </c>
      <c r="N1138" s="59">
        <f>_xlfn.RANK.EQ(Tabela33[[#This Row],[sold]],$H$2:$H$1979)</f>
        <v>991</v>
      </c>
      <c r="O1138" s="59">
        <f>_xlfn.RANK.EQ(L1138,Tabela33[income])</f>
        <v>1147</v>
      </c>
      <c r="AL1138" s="18" t="s">
        <v>1220</v>
      </c>
      <c r="AM1138">
        <v>213</v>
      </c>
      <c r="AN1138">
        <v>44</v>
      </c>
    </row>
    <row r="1139" spans="1:40" x14ac:dyDescent="0.25">
      <c r="A1139" s="27" t="s">
        <v>35</v>
      </c>
      <c r="B1139" s="27" t="s">
        <v>36</v>
      </c>
      <c r="C1139" s="27" t="s">
        <v>12</v>
      </c>
      <c r="D1139" s="27">
        <v>29.99</v>
      </c>
      <c r="E1139" s="27" t="s">
        <v>37</v>
      </c>
      <c r="F1139" s="27">
        <v>10</v>
      </c>
      <c r="G1139" s="27" t="s">
        <v>38</v>
      </c>
      <c r="H1139" s="27"/>
      <c r="I1139" s="27" t="s">
        <v>39</v>
      </c>
      <c r="J1139" s="28" t="s">
        <v>40</v>
      </c>
      <c r="K1139" s="29" t="s">
        <v>7208</v>
      </c>
      <c r="L1139" s="58">
        <f>Tabela33[[#This Row],[price]]*Tabela33[[#This Row],[sold]]</f>
        <v>0</v>
      </c>
      <c r="M1139" s="59">
        <f>VLOOKUP(Tabela33[[#This Row],[brand]],Tabela5[#All],7,FALSE)</f>
        <v>204</v>
      </c>
      <c r="N1139" s="59" t="e">
        <f>_xlfn.RANK.EQ(Tabela33[[#This Row],[sold]],$H$2:$H$1979)</f>
        <v>#N/A</v>
      </c>
      <c r="O1139" s="59">
        <f>_xlfn.RANK.EQ(L1139,Tabela33[income])</f>
        <v>1979</v>
      </c>
      <c r="AL1139" s="18" t="s">
        <v>1426</v>
      </c>
      <c r="AM1139">
        <v>213</v>
      </c>
      <c r="AN1139">
        <v>161</v>
      </c>
    </row>
    <row r="1140" spans="1:40" x14ac:dyDescent="0.25">
      <c r="A1140" s="27" t="s">
        <v>35</v>
      </c>
      <c r="B1140" s="27" t="s">
        <v>3490</v>
      </c>
      <c r="C1140" s="27" t="s">
        <v>12</v>
      </c>
      <c r="D1140" s="27">
        <v>38</v>
      </c>
      <c r="E1140" s="27" t="s">
        <v>1962</v>
      </c>
      <c r="F1140" s="27"/>
      <c r="G1140" s="27" t="s">
        <v>913</v>
      </c>
      <c r="H1140" s="27">
        <v>8</v>
      </c>
      <c r="I1140" s="27" t="s">
        <v>3491</v>
      </c>
      <c r="J1140" s="28" t="s">
        <v>1413</v>
      </c>
      <c r="K1140" s="29" t="s">
        <v>7208</v>
      </c>
      <c r="L1140" s="58">
        <f>Tabela33[[#This Row],[price]]*Tabela33[[#This Row],[sold]]</f>
        <v>304</v>
      </c>
      <c r="M1140" s="59">
        <f>VLOOKUP(Tabela33[[#This Row],[brand]],Tabela5[#All],7,FALSE)</f>
        <v>204</v>
      </c>
      <c r="N1140" s="59">
        <f>_xlfn.RANK.EQ(Tabela33[[#This Row],[sold]],$H$2:$H$1979)</f>
        <v>1635</v>
      </c>
      <c r="O1140" s="59">
        <f>_xlfn.RANK.EQ(L1140,Tabela33[income])</f>
        <v>1658</v>
      </c>
      <c r="AL1140" s="18" t="s">
        <v>1228</v>
      </c>
      <c r="AM1140">
        <v>213</v>
      </c>
      <c r="AN1140">
        <v>1385</v>
      </c>
    </row>
    <row r="1141" spans="1:40" x14ac:dyDescent="0.25">
      <c r="A1141" s="35" t="s">
        <v>35</v>
      </c>
      <c r="B1141" s="35" t="s">
        <v>4657</v>
      </c>
      <c r="C1141" s="35" t="s">
        <v>12</v>
      </c>
      <c r="D1141" s="35">
        <v>54.86</v>
      </c>
      <c r="E1141" s="35" t="s">
        <v>4658</v>
      </c>
      <c r="F1141" s="35">
        <v>3</v>
      </c>
      <c r="G1141" s="35" t="s">
        <v>758</v>
      </c>
      <c r="H1141" s="35">
        <v>4</v>
      </c>
      <c r="I1141" s="35" t="s">
        <v>4659</v>
      </c>
      <c r="J1141" s="36" t="s">
        <v>661</v>
      </c>
      <c r="K1141" s="34" t="s">
        <v>7209</v>
      </c>
      <c r="L1141" s="61">
        <f>Tabela33[[#This Row],[price]]*Tabela33[[#This Row],[sold]]</f>
        <v>219.44</v>
      </c>
      <c r="M1141" s="62">
        <f>VLOOKUP(Tabela33[[#This Row],[brand]],Tabela5[#All],7,FALSE)</f>
        <v>204</v>
      </c>
      <c r="N1141" s="62">
        <f>_xlfn.RANK.EQ(Tabela33[[#This Row],[sold]],$H$2:$H$1979)</f>
        <v>1795</v>
      </c>
      <c r="O1141" s="62">
        <f>_xlfn.RANK.EQ(L1141,Tabela33[income])</f>
        <v>1733</v>
      </c>
      <c r="AL1141" s="18" t="s">
        <v>1634</v>
      </c>
      <c r="AM1141">
        <v>214</v>
      </c>
      <c r="AN1141">
        <v>60</v>
      </c>
    </row>
    <row r="1142" spans="1:40" x14ac:dyDescent="0.25">
      <c r="A1142" s="27" t="s">
        <v>238</v>
      </c>
      <c r="B1142" s="27" t="s">
        <v>647</v>
      </c>
      <c r="C1142" s="27" t="s">
        <v>12</v>
      </c>
      <c r="D1142" s="27">
        <v>7.99</v>
      </c>
      <c r="E1142" s="27" t="s">
        <v>648</v>
      </c>
      <c r="F1142" s="27">
        <v>10</v>
      </c>
      <c r="G1142" s="27" t="s">
        <v>649</v>
      </c>
      <c r="H1142" s="27">
        <v>333</v>
      </c>
      <c r="I1142" s="27" t="s">
        <v>650</v>
      </c>
      <c r="J1142" s="28" t="s">
        <v>651</v>
      </c>
      <c r="K1142" s="29" t="s">
        <v>7208</v>
      </c>
      <c r="L1142" s="58">
        <f>Tabela33[[#This Row],[price]]*Tabela33[[#This Row],[sold]]</f>
        <v>2660.67</v>
      </c>
      <c r="M1142" s="59">
        <f>VLOOKUP(Tabela33[[#This Row],[brand]],Tabela5[#All],7,FALSE)</f>
        <v>205</v>
      </c>
      <c r="N1142" s="59">
        <f>_xlfn.RANK.EQ(Tabela33[[#This Row],[sold]],$H$2:$H$1979)</f>
        <v>452</v>
      </c>
      <c r="O1142" s="59">
        <f>_xlfn.RANK.EQ(L1142,Tabela33[income])</f>
        <v>868</v>
      </c>
      <c r="AL1142" s="18" t="s">
        <v>2016</v>
      </c>
      <c r="AM1142">
        <v>214</v>
      </c>
      <c r="AN1142">
        <v>7</v>
      </c>
    </row>
    <row r="1143" spans="1:40" x14ac:dyDescent="0.25">
      <c r="A1143" s="30" t="s">
        <v>238</v>
      </c>
      <c r="B1143" s="30" t="s">
        <v>1270</v>
      </c>
      <c r="C1143" s="30" t="s">
        <v>12</v>
      </c>
      <c r="D1143" s="30">
        <v>8.99</v>
      </c>
      <c r="E1143" s="30" t="s">
        <v>1271</v>
      </c>
      <c r="F1143" s="30">
        <v>10</v>
      </c>
      <c r="G1143" s="30" t="s">
        <v>1272</v>
      </c>
      <c r="H1143" s="30">
        <v>344</v>
      </c>
      <c r="I1143" s="30" t="s">
        <v>1273</v>
      </c>
      <c r="J1143" s="31" t="s">
        <v>1274</v>
      </c>
      <c r="K1143" s="29" t="s">
        <v>7208</v>
      </c>
      <c r="L1143" s="58">
        <f>Tabela33[[#This Row],[price]]*Tabela33[[#This Row],[sold]]</f>
        <v>3092.56</v>
      </c>
      <c r="M1143" s="59">
        <f>VLOOKUP(Tabela33[[#This Row],[brand]],Tabela5[#All],7,FALSE)</f>
        <v>205</v>
      </c>
      <c r="N1143" s="59">
        <f>_xlfn.RANK.EQ(Tabela33[[#This Row],[sold]],$H$2:$H$1979)</f>
        <v>445</v>
      </c>
      <c r="O1143" s="59">
        <f>_xlfn.RANK.EQ(L1143,Tabela33[income])</f>
        <v>819</v>
      </c>
      <c r="AL1143" s="18" t="s">
        <v>2710</v>
      </c>
      <c r="AM1143">
        <v>214</v>
      </c>
      <c r="AN1143">
        <v>15</v>
      </c>
    </row>
    <row r="1144" spans="1:40" x14ac:dyDescent="0.25">
      <c r="A1144" s="30" t="s">
        <v>238</v>
      </c>
      <c r="B1144" s="30" t="s">
        <v>3679</v>
      </c>
      <c r="C1144" s="30" t="s">
        <v>12</v>
      </c>
      <c r="D1144" s="30">
        <v>9.9</v>
      </c>
      <c r="E1144" s="30" t="s">
        <v>3680</v>
      </c>
      <c r="F1144" s="30">
        <v>6</v>
      </c>
      <c r="G1144" s="30" t="s">
        <v>3681</v>
      </c>
      <c r="H1144" s="30">
        <v>2</v>
      </c>
      <c r="I1144" s="30" t="s">
        <v>39</v>
      </c>
      <c r="J1144" s="31" t="s">
        <v>285</v>
      </c>
      <c r="K1144" s="29" t="s">
        <v>7208</v>
      </c>
      <c r="L1144" s="58">
        <f>Tabela33[[#This Row],[price]]*Tabela33[[#This Row],[sold]]</f>
        <v>19.8</v>
      </c>
      <c r="M1144" s="59">
        <f>VLOOKUP(Tabela33[[#This Row],[brand]],Tabela5[#All],7,FALSE)</f>
        <v>205</v>
      </c>
      <c r="N1144" s="59">
        <f>_xlfn.RANK.EQ(Tabela33[[#This Row],[sold]],$H$2:$H$1979)</f>
        <v>1890</v>
      </c>
      <c r="O1144" s="59">
        <f>_xlfn.RANK.EQ(L1144,Tabela33[income])</f>
        <v>1970</v>
      </c>
      <c r="AL1144" s="18" t="s">
        <v>2098</v>
      </c>
      <c r="AM1144">
        <v>214</v>
      </c>
      <c r="AN1144">
        <v>20</v>
      </c>
    </row>
    <row r="1145" spans="1:40" x14ac:dyDescent="0.25">
      <c r="A1145" s="30" t="s">
        <v>238</v>
      </c>
      <c r="B1145" s="30" t="s">
        <v>239</v>
      </c>
      <c r="C1145" s="30" t="s">
        <v>12</v>
      </c>
      <c r="D1145" s="30">
        <v>29.75</v>
      </c>
      <c r="E1145" s="30" t="s">
        <v>240</v>
      </c>
      <c r="F1145" s="30">
        <v>9</v>
      </c>
      <c r="G1145" s="30" t="s">
        <v>241</v>
      </c>
      <c r="H1145" s="30">
        <v>80</v>
      </c>
      <c r="I1145" s="30" t="s">
        <v>242</v>
      </c>
      <c r="J1145" s="31" t="s">
        <v>243</v>
      </c>
      <c r="K1145" s="29" t="s">
        <v>7208</v>
      </c>
      <c r="L1145" s="58">
        <f>Tabela33[[#This Row],[price]]*Tabela33[[#This Row],[sold]]</f>
        <v>2380</v>
      </c>
      <c r="M1145" s="59">
        <f>VLOOKUP(Tabela33[[#This Row],[brand]],Tabela5[#All],7,FALSE)</f>
        <v>205</v>
      </c>
      <c r="N1145" s="59">
        <f>_xlfn.RANK.EQ(Tabela33[[#This Row],[sold]],$H$2:$H$1979)</f>
        <v>841</v>
      </c>
      <c r="O1145" s="59">
        <f>_xlfn.RANK.EQ(L1145,Tabela33[income])</f>
        <v>902</v>
      </c>
      <c r="AL1145" s="18" t="s">
        <v>600</v>
      </c>
      <c r="AM1145">
        <v>214</v>
      </c>
      <c r="AN1145">
        <v>127</v>
      </c>
    </row>
    <row r="1146" spans="1:40" x14ac:dyDescent="0.25">
      <c r="A1146" s="27" t="s">
        <v>238</v>
      </c>
      <c r="B1146" s="27" t="s">
        <v>2533</v>
      </c>
      <c r="C1146" s="27" t="s">
        <v>12</v>
      </c>
      <c r="D1146" s="27">
        <v>54.99</v>
      </c>
      <c r="E1146" s="27" t="s">
        <v>273</v>
      </c>
      <c r="F1146" s="27">
        <v>4</v>
      </c>
      <c r="G1146" s="27" t="s">
        <v>2534</v>
      </c>
      <c r="H1146" s="27">
        <v>4</v>
      </c>
      <c r="I1146" s="27" t="s">
        <v>2535</v>
      </c>
      <c r="J1146" s="28" t="s">
        <v>2536</v>
      </c>
      <c r="K1146" s="29" t="s">
        <v>7208</v>
      </c>
      <c r="L1146" s="58">
        <f>Tabela33[[#This Row],[price]]*Tabela33[[#This Row],[sold]]</f>
        <v>219.96</v>
      </c>
      <c r="M1146" s="59">
        <f>VLOOKUP(Tabela33[[#This Row],[brand]],Tabela5[#All],7,FALSE)</f>
        <v>205</v>
      </c>
      <c r="N1146" s="59">
        <f>_xlfn.RANK.EQ(Tabela33[[#This Row],[sold]],$H$2:$H$1979)</f>
        <v>1795</v>
      </c>
      <c r="O1146" s="59">
        <f>_xlfn.RANK.EQ(L1146,Tabela33[income])</f>
        <v>1731</v>
      </c>
      <c r="AL1146" s="18" t="s">
        <v>3061</v>
      </c>
      <c r="AM1146">
        <v>214</v>
      </c>
      <c r="AN1146">
        <v>14</v>
      </c>
    </row>
    <row r="1147" spans="1:40" x14ac:dyDescent="0.25">
      <c r="A1147" s="27" t="s">
        <v>238</v>
      </c>
      <c r="B1147" s="27" t="s">
        <v>1077</v>
      </c>
      <c r="C1147" s="27" t="s">
        <v>12</v>
      </c>
      <c r="D1147" s="27">
        <v>64.88</v>
      </c>
      <c r="E1147" s="27" t="s">
        <v>1078</v>
      </c>
      <c r="F1147" s="27">
        <v>5</v>
      </c>
      <c r="G1147" s="27" t="s">
        <v>1079</v>
      </c>
      <c r="H1147" s="27">
        <v>42</v>
      </c>
      <c r="I1147" s="27" t="s">
        <v>1080</v>
      </c>
      <c r="J1147" s="28" t="s">
        <v>1081</v>
      </c>
      <c r="K1147" s="29" t="s">
        <v>7208</v>
      </c>
      <c r="L1147" s="58">
        <f>Tabela33[[#This Row],[price]]*Tabela33[[#This Row],[sold]]</f>
        <v>2724.96</v>
      </c>
      <c r="M1147" s="59">
        <f>VLOOKUP(Tabela33[[#This Row],[brand]],Tabela5[#All],7,FALSE)</f>
        <v>205</v>
      </c>
      <c r="N1147" s="59">
        <f>_xlfn.RANK.EQ(Tabela33[[#This Row],[sold]],$H$2:$H$1979)</f>
        <v>1046</v>
      </c>
      <c r="O1147" s="59">
        <f>_xlfn.RANK.EQ(L1147,Tabela33[income])</f>
        <v>858</v>
      </c>
      <c r="AL1147" s="18" t="s">
        <v>1082</v>
      </c>
      <c r="AM1147">
        <v>214</v>
      </c>
      <c r="AN1147">
        <v>25</v>
      </c>
    </row>
    <row r="1148" spans="1:40" x14ac:dyDescent="0.25">
      <c r="A1148" s="27" t="s">
        <v>238</v>
      </c>
      <c r="B1148" s="27" t="s">
        <v>492</v>
      </c>
      <c r="C1148" s="27" t="s">
        <v>12</v>
      </c>
      <c r="D1148" s="27">
        <v>64.989999999999995</v>
      </c>
      <c r="E1148" s="27" t="s">
        <v>79</v>
      </c>
      <c r="F1148" s="27">
        <v>5</v>
      </c>
      <c r="G1148" s="27" t="s">
        <v>493</v>
      </c>
      <c r="H1148" s="27">
        <v>4</v>
      </c>
      <c r="I1148" s="27" t="s">
        <v>494</v>
      </c>
      <c r="J1148" s="28" t="s">
        <v>495</v>
      </c>
      <c r="K1148" s="29" t="s">
        <v>7208</v>
      </c>
      <c r="L1148" s="58">
        <f>Tabela33[[#This Row],[price]]*Tabela33[[#This Row],[sold]]</f>
        <v>259.95999999999998</v>
      </c>
      <c r="M1148" s="59">
        <f>VLOOKUP(Tabela33[[#This Row],[brand]],Tabela5[#All],7,FALSE)</f>
        <v>205</v>
      </c>
      <c r="N1148" s="59">
        <f>_xlfn.RANK.EQ(Tabela33[[#This Row],[sold]],$H$2:$H$1979)</f>
        <v>1795</v>
      </c>
      <c r="O1148" s="59">
        <f>_xlfn.RANK.EQ(L1148,Tabela33[income])</f>
        <v>1697</v>
      </c>
      <c r="AL1148" s="18" t="s">
        <v>3473</v>
      </c>
      <c r="AM1148">
        <v>214</v>
      </c>
      <c r="AN1148">
        <v>9</v>
      </c>
    </row>
    <row r="1149" spans="1:40" x14ac:dyDescent="0.25">
      <c r="A1149" s="27" t="s">
        <v>238</v>
      </c>
      <c r="B1149" s="27" t="s">
        <v>1169</v>
      </c>
      <c r="C1149" s="27" t="s">
        <v>12</v>
      </c>
      <c r="D1149" s="27">
        <v>99.99</v>
      </c>
      <c r="E1149" s="27" t="s">
        <v>169</v>
      </c>
      <c r="F1149" s="27"/>
      <c r="G1149" s="27" t="s">
        <v>1170</v>
      </c>
      <c r="H1149" s="27">
        <v>20</v>
      </c>
      <c r="I1149" s="27" t="s">
        <v>1171</v>
      </c>
      <c r="J1149" s="28" t="s">
        <v>1172</v>
      </c>
      <c r="K1149" s="29" t="s">
        <v>7208</v>
      </c>
      <c r="L1149" s="58">
        <f>Tabela33[[#This Row],[price]]*Tabela33[[#This Row],[sold]]</f>
        <v>1999.8</v>
      </c>
      <c r="M1149" s="59">
        <f>VLOOKUP(Tabela33[[#This Row],[brand]],Tabela5[#All],7,FALSE)</f>
        <v>205</v>
      </c>
      <c r="N1149" s="59">
        <f>_xlfn.RANK.EQ(Tabela33[[#This Row],[sold]],$H$2:$H$1979)</f>
        <v>1337</v>
      </c>
      <c r="O1149" s="59">
        <f>_xlfn.RANK.EQ(L1149,Tabela33[income])</f>
        <v>955</v>
      </c>
      <c r="AL1149" s="18" t="s">
        <v>2452</v>
      </c>
      <c r="AM1149">
        <v>214</v>
      </c>
      <c r="AN1149">
        <v>49</v>
      </c>
    </row>
    <row r="1150" spans="1:40" x14ac:dyDescent="0.25">
      <c r="A1150" s="30" t="s">
        <v>238</v>
      </c>
      <c r="B1150" s="30" t="s">
        <v>1900</v>
      </c>
      <c r="C1150" s="30" t="s">
        <v>12</v>
      </c>
      <c r="D1150" s="30">
        <v>99.99</v>
      </c>
      <c r="E1150" s="30" t="s">
        <v>169</v>
      </c>
      <c r="F1150" s="30"/>
      <c r="G1150" s="30" t="s">
        <v>1170</v>
      </c>
      <c r="H1150" s="30">
        <v>20</v>
      </c>
      <c r="I1150" s="30" t="s">
        <v>1901</v>
      </c>
      <c r="J1150" s="31" t="s">
        <v>1172</v>
      </c>
      <c r="K1150" s="29" t="s">
        <v>7208</v>
      </c>
      <c r="L1150" s="58">
        <f>Tabela33[[#This Row],[price]]*Tabela33[[#This Row],[sold]]</f>
        <v>1999.8</v>
      </c>
      <c r="M1150" s="59">
        <f>VLOOKUP(Tabela33[[#This Row],[brand]],Tabela5[#All],7,FALSE)</f>
        <v>205</v>
      </c>
      <c r="N1150" s="59">
        <f>_xlfn.RANK.EQ(Tabela33[[#This Row],[sold]],$H$2:$H$1979)</f>
        <v>1337</v>
      </c>
      <c r="O1150" s="59">
        <f>_xlfn.RANK.EQ(L1150,Tabela33[income])</f>
        <v>955</v>
      </c>
      <c r="AL1150" s="18" t="s">
        <v>3859</v>
      </c>
      <c r="AM1150">
        <v>214</v>
      </c>
      <c r="AN1150">
        <v>29</v>
      </c>
    </row>
    <row r="1151" spans="1:40" x14ac:dyDescent="0.25">
      <c r="A1151" s="27" t="s">
        <v>238</v>
      </c>
      <c r="B1151" s="27" t="s">
        <v>3044</v>
      </c>
      <c r="C1151" s="27" t="s">
        <v>12</v>
      </c>
      <c r="D1151" s="27">
        <v>100</v>
      </c>
      <c r="E1151" s="27" t="s">
        <v>3045</v>
      </c>
      <c r="F1151" s="27"/>
      <c r="G1151" s="27" t="s">
        <v>3046</v>
      </c>
      <c r="H1151" s="27">
        <v>12</v>
      </c>
      <c r="I1151" s="27" t="s">
        <v>3047</v>
      </c>
      <c r="J1151" s="28" t="s">
        <v>688</v>
      </c>
      <c r="K1151" s="29" t="s">
        <v>7208</v>
      </c>
      <c r="L1151" s="58">
        <f>Tabela33[[#This Row],[price]]*Tabela33[[#This Row],[sold]]</f>
        <v>1200</v>
      </c>
      <c r="M1151" s="59">
        <f>VLOOKUP(Tabela33[[#This Row],[brand]],Tabela5[#All],7,FALSE)</f>
        <v>205</v>
      </c>
      <c r="N1151" s="59">
        <f>_xlfn.RANK.EQ(Tabela33[[#This Row],[sold]],$H$2:$H$1979)</f>
        <v>1520</v>
      </c>
      <c r="O1151" s="59">
        <f>_xlfn.RANK.EQ(L1151,Tabela33[income])</f>
        <v>1175</v>
      </c>
      <c r="AL1151" s="18" t="s">
        <v>3033</v>
      </c>
      <c r="AM1151">
        <v>214</v>
      </c>
      <c r="AN1151">
        <v>77</v>
      </c>
    </row>
    <row r="1152" spans="1:40" x14ac:dyDescent="0.25">
      <c r="A1152" s="27" t="s">
        <v>238</v>
      </c>
      <c r="B1152" s="27" t="s">
        <v>3113</v>
      </c>
      <c r="C1152" s="27" t="s">
        <v>12</v>
      </c>
      <c r="D1152" s="27">
        <v>100.99</v>
      </c>
      <c r="E1152" s="27" t="s">
        <v>263</v>
      </c>
      <c r="F1152" s="27"/>
      <c r="G1152" s="27" t="s">
        <v>1405</v>
      </c>
      <c r="H1152" s="27">
        <v>15</v>
      </c>
      <c r="I1152" s="27" t="s">
        <v>3114</v>
      </c>
      <c r="J1152" s="28" t="s">
        <v>1407</v>
      </c>
      <c r="K1152" s="29" t="s">
        <v>7208</v>
      </c>
      <c r="L1152" s="58">
        <f>Tabela33[[#This Row],[price]]*Tabela33[[#This Row],[sold]]</f>
        <v>1514.85</v>
      </c>
      <c r="M1152" s="59">
        <f>VLOOKUP(Tabela33[[#This Row],[brand]],Tabela5[#All],7,FALSE)</f>
        <v>205</v>
      </c>
      <c r="N1152" s="59">
        <f>_xlfn.RANK.EQ(Tabela33[[#This Row],[sold]],$H$2:$H$1979)</f>
        <v>1444</v>
      </c>
      <c r="O1152" s="59">
        <f>_xlfn.RANK.EQ(L1152,Tabela33[income])</f>
        <v>1072</v>
      </c>
      <c r="AL1152" s="18" t="s">
        <v>2713</v>
      </c>
      <c r="AM1152">
        <v>214</v>
      </c>
      <c r="AN1152">
        <v>15</v>
      </c>
    </row>
    <row r="1153" spans="1:40" x14ac:dyDescent="0.25">
      <c r="A1153" s="27" t="s">
        <v>238</v>
      </c>
      <c r="B1153" s="27" t="s">
        <v>591</v>
      </c>
      <c r="C1153" s="27" t="s">
        <v>12</v>
      </c>
      <c r="D1153" s="27">
        <v>100.99</v>
      </c>
      <c r="E1153" s="27" t="s">
        <v>263</v>
      </c>
      <c r="F1153" s="27"/>
      <c r="G1153" s="27" t="s">
        <v>592</v>
      </c>
      <c r="H1153" s="27">
        <v>48</v>
      </c>
      <c r="I1153" s="27" t="s">
        <v>593</v>
      </c>
      <c r="J1153" s="28" t="s">
        <v>266</v>
      </c>
      <c r="K1153" s="29" t="s">
        <v>7208</v>
      </c>
      <c r="L1153" s="58">
        <f>Tabela33[[#This Row],[price]]*Tabela33[[#This Row],[sold]]</f>
        <v>4847.5199999999995</v>
      </c>
      <c r="M1153" s="59">
        <f>VLOOKUP(Tabela33[[#This Row],[brand]],Tabela5[#All],7,FALSE)</f>
        <v>205</v>
      </c>
      <c r="N1153" s="59">
        <f>_xlfn.RANK.EQ(Tabela33[[#This Row],[sold]],$H$2:$H$1979)</f>
        <v>998</v>
      </c>
      <c r="O1153" s="59">
        <f>_xlfn.RANK.EQ(L1153,Tabela33[income])</f>
        <v>690</v>
      </c>
      <c r="AL1153" s="18" t="s">
        <v>2786</v>
      </c>
      <c r="AM1153">
        <v>214</v>
      </c>
      <c r="AN1153">
        <v>53</v>
      </c>
    </row>
    <row r="1154" spans="1:40" x14ac:dyDescent="0.25">
      <c r="A1154" s="30" t="s">
        <v>449</v>
      </c>
      <c r="B1154" s="30" t="s">
        <v>3126</v>
      </c>
      <c r="C1154" s="30" t="s">
        <v>12</v>
      </c>
      <c r="D1154" s="30">
        <v>9.49</v>
      </c>
      <c r="E1154" s="30" t="s">
        <v>3127</v>
      </c>
      <c r="F1154" s="30">
        <v>5</v>
      </c>
      <c r="G1154" s="30" t="s">
        <v>3128</v>
      </c>
      <c r="H1154" s="30">
        <v>491</v>
      </c>
      <c r="I1154" s="30" t="s">
        <v>3129</v>
      </c>
      <c r="J1154" s="31" t="s">
        <v>318</v>
      </c>
      <c r="K1154" s="29" t="s">
        <v>7208</v>
      </c>
      <c r="L1154" s="58">
        <f>Tabela33[[#This Row],[price]]*Tabela33[[#This Row],[sold]]</f>
        <v>4659.59</v>
      </c>
      <c r="M1154" s="59">
        <f>VLOOKUP(Tabela33[[#This Row],[brand]],Tabela5[#All],7,FALSE)</f>
        <v>206</v>
      </c>
      <c r="N1154" s="59">
        <f>_xlfn.RANK.EQ(Tabela33[[#This Row],[sold]],$H$2:$H$1979)</f>
        <v>358</v>
      </c>
      <c r="O1154" s="59">
        <f>_xlfn.RANK.EQ(L1154,Tabela33[income])</f>
        <v>700</v>
      </c>
      <c r="AL1154" s="18" t="s">
        <v>1750</v>
      </c>
      <c r="AM1154">
        <v>214</v>
      </c>
      <c r="AN1154">
        <v>52</v>
      </c>
    </row>
    <row r="1155" spans="1:40" x14ac:dyDescent="0.25">
      <c r="A1155" s="30" t="s">
        <v>449</v>
      </c>
      <c r="B1155" s="30" t="s">
        <v>450</v>
      </c>
      <c r="C1155" s="30" t="s">
        <v>363</v>
      </c>
      <c r="D1155" s="30">
        <v>16.63</v>
      </c>
      <c r="E1155" s="30" t="s">
        <v>451</v>
      </c>
      <c r="F1155" s="30">
        <v>37</v>
      </c>
      <c r="G1155" s="30" t="s">
        <v>452</v>
      </c>
      <c r="H1155" s="30">
        <v>528</v>
      </c>
      <c r="I1155" s="30" t="s">
        <v>453</v>
      </c>
      <c r="J1155" s="31" t="s">
        <v>230</v>
      </c>
      <c r="K1155" s="29" t="s">
        <v>7208</v>
      </c>
      <c r="L1155" s="58">
        <f>Tabela33[[#This Row],[price]]*Tabela33[[#This Row],[sold]]</f>
        <v>8780.64</v>
      </c>
      <c r="M1155" s="59">
        <f>VLOOKUP(Tabela33[[#This Row],[brand]],Tabela5[#All],7,FALSE)</f>
        <v>206</v>
      </c>
      <c r="N1155" s="59">
        <f>_xlfn.RANK.EQ(Tabela33[[#This Row],[sold]],$H$2:$H$1979)</f>
        <v>346</v>
      </c>
      <c r="O1155" s="59">
        <f>_xlfn.RANK.EQ(L1155,Tabela33[income])</f>
        <v>525</v>
      </c>
      <c r="AL1155" s="18" t="s">
        <v>2882</v>
      </c>
      <c r="AM1155">
        <v>214</v>
      </c>
      <c r="AN1155">
        <v>10</v>
      </c>
    </row>
    <row r="1156" spans="1:40" x14ac:dyDescent="0.25">
      <c r="A1156" s="30" t="s">
        <v>449</v>
      </c>
      <c r="B1156" s="30" t="s">
        <v>2625</v>
      </c>
      <c r="C1156" s="30" t="s">
        <v>12</v>
      </c>
      <c r="D1156" s="30">
        <v>19.53</v>
      </c>
      <c r="E1156" s="30" t="s">
        <v>2626</v>
      </c>
      <c r="F1156" s="30">
        <v>47</v>
      </c>
      <c r="G1156" s="30" t="s">
        <v>2627</v>
      </c>
      <c r="H1156" s="30">
        <v>537</v>
      </c>
      <c r="I1156" s="30" t="s">
        <v>2628</v>
      </c>
      <c r="J1156" s="31" t="s">
        <v>230</v>
      </c>
      <c r="K1156" s="29" t="s">
        <v>7208</v>
      </c>
      <c r="L1156" s="58">
        <f>Tabela33[[#This Row],[price]]*Tabela33[[#This Row],[sold]]</f>
        <v>10487.61</v>
      </c>
      <c r="M1156" s="59">
        <f>VLOOKUP(Tabela33[[#This Row],[brand]],Tabela5[#All],7,FALSE)</f>
        <v>206</v>
      </c>
      <c r="N1156" s="59">
        <f>_xlfn.RANK.EQ(Tabela33[[#This Row],[sold]],$H$2:$H$1979)</f>
        <v>343</v>
      </c>
      <c r="O1156" s="59">
        <f>_xlfn.RANK.EQ(L1156,Tabela33[income])</f>
        <v>469</v>
      </c>
      <c r="AL1156" s="18" t="s">
        <v>1913</v>
      </c>
      <c r="AM1156">
        <v>214</v>
      </c>
      <c r="AN1156">
        <v>40</v>
      </c>
    </row>
    <row r="1157" spans="1:40" x14ac:dyDescent="0.25">
      <c r="A1157" s="35" t="s">
        <v>4553</v>
      </c>
      <c r="B1157" s="35" t="s">
        <v>4554</v>
      </c>
      <c r="C1157" s="35" t="s">
        <v>4555</v>
      </c>
      <c r="D1157" s="35">
        <v>74.8</v>
      </c>
      <c r="E1157" s="35" t="s">
        <v>4556</v>
      </c>
      <c r="F1157" s="35"/>
      <c r="G1157" s="35" t="s">
        <v>4557</v>
      </c>
      <c r="H1157" s="35">
        <v>430</v>
      </c>
      <c r="I1157" s="35" t="s">
        <v>4558</v>
      </c>
      <c r="J1157" s="36" t="s">
        <v>230</v>
      </c>
      <c r="K1157" s="34" t="s">
        <v>7209</v>
      </c>
      <c r="L1157" s="61">
        <f>Tabela33[[#This Row],[price]]*Tabela33[[#This Row],[sold]]</f>
        <v>32164</v>
      </c>
      <c r="M1157" s="62">
        <f>VLOOKUP(Tabela33[[#This Row],[brand]],Tabela5[#All],7,FALSE)</f>
        <v>207</v>
      </c>
      <c r="N1157" s="62">
        <f>_xlfn.RANK.EQ(Tabela33[[#This Row],[sold]],$H$2:$H$1979)</f>
        <v>389</v>
      </c>
      <c r="O1157" s="62">
        <f>_xlfn.RANK.EQ(L1157,Tabela33[income])</f>
        <v>242</v>
      </c>
      <c r="AL1157" s="18" t="s">
        <v>870</v>
      </c>
      <c r="AM1157">
        <v>214</v>
      </c>
      <c r="AN1157">
        <v>61</v>
      </c>
    </row>
    <row r="1158" spans="1:40" x14ac:dyDescent="0.25">
      <c r="A1158" s="32" t="s">
        <v>5248</v>
      </c>
      <c r="B1158" s="32" t="s">
        <v>5249</v>
      </c>
      <c r="C1158" s="32" t="s">
        <v>510</v>
      </c>
      <c r="D1158" s="32">
        <v>79.989999999999995</v>
      </c>
      <c r="E1158" s="32" t="s">
        <v>19</v>
      </c>
      <c r="F1158" s="32">
        <v>9</v>
      </c>
      <c r="G1158" s="32" t="s">
        <v>5250</v>
      </c>
      <c r="H1158" s="32">
        <v>15</v>
      </c>
      <c r="I1158" s="32" t="s">
        <v>5251</v>
      </c>
      <c r="J1158" s="33" t="s">
        <v>1168</v>
      </c>
      <c r="K1158" s="34" t="s">
        <v>7209</v>
      </c>
      <c r="L1158" s="61">
        <f>Tabela33[[#This Row],[price]]*Tabela33[[#This Row],[sold]]</f>
        <v>1199.8499999999999</v>
      </c>
      <c r="M1158" s="62">
        <f>VLOOKUP(Tabela33[[#This Row],[brand]],Tabela5[#All],7,FALSE)</f>
        <v>208</v>
      </c>
      <c r="N1158" s="62">
        <f>_xlfn.RANK.EQ(Tabela33[[#This Row],[sold]],$H$2:$H$1979)</f>
        <v>1444</v>
      </c>
      <c r="O1158" s="62">
        <f>_xlfn.RANK.EQ(L1158,Tabela33[income])</f>
        <v>1177</v>
      </c>
      <c r="AL1158" s="18" t="s">
        <v>3018</v>
      </c>
      <c r="AM1158">
        <v>214</v>
      </c>
      <c r="AN1158">
        <v>17</v>
      </c>
    </row>
    <row r="1159" spans="1:40" x14ac:dyDescent="0.25">
      <c r="A1159" s="35" t="s">
        <v>4859</v>
      </c>
      <c r="B1159" s="35" t="s">
        <v>4860</v>
      </c>
      <c r="C1159" s="35" t="s">
        <v>510</v>
      </c>
      <c r="D1159" s="35">
        <v>79.989999999999995</v>
      </c>
      <c r="E1159" s="35" t="s">
        <v>19</v>
      </c>
      <c r="F1159" s="35">
        <v>7</v>
      </c>
      <c r="G1159" s="35" t="s">
        <v>4861</v>
      </c>
      <c r="H1159" s="35">
        <v>43</v>
      </c>
      <c r="I1159" s="35" t="s">
        <v>4862</v>
      </c>
      <c r="J1159" s="36" t="s">
        <v>1168</v>
      </c>
      <c r="K1159" s="34" t="s">
        <v>7209</v>
      </c>
      <c r="L1159" s="61">
        <f>Tabela33[[#This Row],[price]]*Tabela33[[#This Row],[sold]]</f>
        <v>3439.5699999999997</v>
      </c>
      <c r="M1159" s="62">
        <f>VLOOKUP(Tabela33[[#This Row],[brand]],Tabela5[#All],7,FALSE)</f>
        <v>208</v>
      </c>
      <c r="N1159" s="62">
        <f>_xlfn.RANK.EQ(Tabela33[[#This Row],[sold]],$H$2:$H$1979)</f>
        <v>1036</v>
      </c>
      <c r="O1159" s="62">
        <f>_xlfn.RANK.EQ(L1159,Tabela33[income])</f>
        <v>788</v>
      </c>
      <c r="AL1159" s="18" t="s">
        <v>3367</v>
      </c>
      <c r="AM1159">
        <v>214</v>
      </c>
      <c r="AN1159">
        <v>160</v>
      </c>
    </row>
    <row r="1160" spans="1:40" x14ac:dyDescent="0.25">
      <c r="A1160" s="32" t="s">
        <v>6175</v>
      </c>
      <c r="B1160" s="32" t="s">
        <v>6176</v>
      </c>
      <c r="C1160" s="32" t="s">
        <v>55</v>
      </c>
      <c r="D1160" s="32">
        <v>59</v>
      </c>
      <c r="E1160" s="32" t="s">
        <v>6177</v>
      </c>
      <c r="F1160" s="32">
        <v>5</v>
      </c>
      <c r="G1160" s="32" t="s">
        <v>493</v>
      </c>
      <c r="H1160" s="32">
        <v>4</v>
      </c>
      <c r="I1160" s="32" t="s">
        <v>6178</v>
      </c>
      <c r="J1160" s="33" t="s">
        <v>5306</v>
      </c>
      <c r="K1160" s="34" t="s">
        <v>7209</v>
      </c>
      <c r="L1160" s="61">
        <f>Tabela33[[#This Row],[price]]*Tabela33[[#This Row],[sold]]</f>
        <v>236</v>
      </c>
      <c r="M1160" s="62">
        <f>VLOOKUP(Tabela33[[#This Row],[brand]],Tabela5[#All],7,FALSE)</f>
        <v>209</v>
      </c>
      <c r="N1160" s="62">
        <f>_xlfn.RANK.EQ(Tabela33[[#This Row],[sold]],$H$2:$H$1979)</f>
        <v>1795</v>
      </c>
      <c r="O1160" s="62">
        <f>_xlfn.RANK.EQ(L1160,Tabela33[income])</f>
        <v>1714</v>
      </c>
      <c r="AL1160" s="18" t="s">
        <v>2744</v>
      </c>
      <c r="AM1160">
        <v>214</v>
      </c>
      <c r="AN1160">
        <v>146</v>
      </c>
    </row>
    <row r="1161" spans="1:40" x14ac:dyDescent="0.25">
      <c r="A1161" s="35" t="s">
        <v>4367</v>
      </c>
      <c r="B1161" s="35" t="s">
        <v>5412</v>
      </c>
      <c r="C1161" s="35" t="s">
        <v>55</v>
      </c>
      <c r="D1161" s="35">
        <v>31.95</v>
      </c>
      <c r="E1161" s="35" t="s">
        <v>5413</v>
      </c>
      <c r="F1161" s="35">
        <v>10</v>
      </c>
      <c r="G1161" s="35" t="s">
        <v>709</v>
      </c>
      <c r="H1161" s="35">
        <v>12</v>
      </c>
      <c r="I1161" s="35" t="s">
        <v>5414</v>
      </c>
      <c r="J1161" s="36" t="s">
        <v>4970</v>
      </c>
      <c r="K1161" s="34" t="s">
        <v>7209</v>
      </c>
      <c r="L1161" s="61">
        <f>Tabela33[[#This Row],[price]]*Tabela33[[#This Row],[sold]]</f>
        <v>383.4</v>
      </c>
      <c r="M1161" s="62">
        <f>VLOOKUP(Tabela33[[#This Row],[brand]],Tabela5[#All],7,FALSE)</f>
        <v>210</v>
      </c>
      <c r="N1161" s="62">
        <f>_xlfn.RANK.EQ(Tabela33[[#This Row],[sold]],$H$2:$H$1979)</f>
        <v>1520</v>
      </c>
      <c r="O1161" s="62">
        <f>_xlfn.RANK.EQ(L1161,Tabela33[income])</f>
        <v>1594</v>
      </c>
      <c r="AL1161" s="18" t="s">
        <v>883</v>
      </c>
      <c r="AM1161">
        <v>214</v>
      </c>
      <c r="AN1161">
        <v>66</v>
      </c>
    </row>
    <row r="1162" spans="1:40" x14ac:dyDescent="0.25">
      <c r="A1162" s="35" t="s">
        <v>4367</v>
      </c>
      <c r="B1162" s="35" t="s">
        <v>5666</v>
      </c>
      <c r="C1162" s="35" t="s">
        <v>55</v>
      </c>
      <c r="D1162" s="35">
        <v>32.5</v>
      </c>
      <c r="E1162" s="35" t="s">
        <v>5667</v>
      </c>
      <c r="F1162" s="35">
        <v>40</v>
      </c>
      <c r="G1162" s="35" t="s">
        <v>5668</v>
      </c>
      <c r="H1162" s="35">
        <v>634</v>
      </c>
      <c r="I1162" s="35" t="s">
        <v>5669</v>
      </c>
      <c r="J1162" s="36" t="s">
        <v>230</v>
      </c>
      <c r="K1162" s="34" t="s">
        <v>7209</v>
      </c>
      <c r="L1162" s="61">
        <f>Tabela33[[#This Row],[price]]*Tabela33[[#This Row],[sold]]</f>
        <v>20605</v>
      </c>
      <c r="M1162" s="62">
        <f>VLOOKUP(Tabela33[[#This Row],[brand]],Tabela5[#All],7,FALSE)</f>
        <v>210</v>
      </c>
      <c r="N1162" s="62">
        <f>_xlfn.RANK.EQ(Tabela33[[#This Row],[sold]],$H$2:$H$1979)</f>
        <v>302</v>
      </c>
      <c r="O1162" s="62">
        <f>_xlfn.RANK.EQ(L1162,Tabela33[income])</f>
        <v>311</v>
      </c>
      <c r="AL1162" s="18" t="s">
        <v>1783</v>
      </c>
      <c r="AM1162">
        <v>214</v>
      </c>
      <c r="AN1162">
        <v>162</v>
      </c>
    </row>
    <row r="1163" spans="1:40" x14ac:dyDescent="0.25">
      <c r="A1163" s="35" t="s">
        <v>4367</v>
      </c>
      <c r="B1163" s="35" t="s">
        <v>4368</v>
      </c>
      <c r="C1163" s="35" t="s">
        <v>1970</v>
      </c>
      <c r="D1163" s="35">
        <v>36.68</v>
      </c>
      <c r="E1163" s="35" t="s">
        <v>3450</v>
      </c>
      <c r="F1163" s="35">
        <v>10</v>
      </c>
      <c r="G1163" s="35" t="s">
        <v>32</v>
      </c>
      <c r="H1163" s="35">
        <v>9</v>
      </c>
      <c r="I1163" s="35" t="s">
        <v>4369</v>
      </c>
      <c r="J1163" s="36" t="s">
        <v>693</v>
      </c>
      <c r="K1163" s="34" t="s">
        <v>7209</v>
      </c>
      <c r="L1163" s="61">
        <f>Tabela33[[#This Row],[price]]*Tabela33[[#This Row],[sold]]</f>
        <v>330.12</v>
      </c>
      <c r="M1163" s="62">
        <f>VLOOKUP(Tabela33[[#This Row],[brand]],Tabela5[#All],7,FALSE)</f>
        <v>210</v>
      </c>
      <c r="N1163" s="62">
        <f>_xlfn.RANK.EQ(Tabela33[[#This Row],[sold]],$H$2:$H$1979)</f>
        <v>1606</v>
      </c>
      <c r="O1163" s="62">
        <f>_xlfn.RANK.EQ(L1163,Tabela33[income])</f>
        <v>1629</v>
      </c>
      <c r="AL1163" s="18" t="s">
        <v>3468</v>
      </c>
      <c r="AM1163">
        <v>214</v>
      </c>
      <c r="AN1163">
        <v>23</v>
      </c>
    </row>
    <row r="1164" spans="1:40" x14ac:dyDescent="0.25">
      <c r="A1164" s="35" t="s">
        <v>4367</v>
      </c>
      <c r="B1164" s="35" t="s">
        <v>5341</v>
      </c>
      <c r="C1164" s="35" t="s">
        <v>55</v>
      </c>
      <c r="D1164" s="35">
        <v>47.34</v>
      </c>
      <c r="E1164" s="35" t="s">
        <v>5342</v>
      </c>
      <c r="F1164" s="35">
        <v>4</v>
      </c>
      <c r="G1164" s="35" t="s">
        <v>3407</v>
      </c>
      <c r="H1164" s="35">
        <v>14</v>
      </c>
      <c r="I1164" s="35" t="s">
        <v>39</v>
      </c>
      <c r="J1164" s="36" t="s">
        <v>3010</v>
      </c>
      <c r="K1164" s="34" t="s">
        <v>7209</v>
      </c>
      <c r="L1164" s="61">
        <f>Tabela33[[#This Row],[price]]*Tabela33[[#This Row],[sold]]</f>
        <v>662.76</v>
      </c>
      <c r="M1164" s="62">
        <f>VLOOKUP(Tabela33[[#This Row],[brand]],Tabela5[#All],7,FALSE)</f>
        <v>210</v>
      </c>
      <c r="N1164" s="62">
        <f>_xlfn.RANK.EQ(Tabela33[[#This Row],[sold]],$H$2:$H$1979)</f>
        <v>1468</v>
      </c>
      <c r="O1164" s="62">
        <f>_xlfn.RANK.EQ(L1164,Tabela33[income])</f>
        <v>1392</v>
      </c>
      <c r="AL1164" s="18" t="s">
        <v>1147</v>
      </c>
      <c r="AM1164">
        <v>214</v>
      </c>
      <c r="AN1164">
        <v>63</v>
      </c>
    </row>
    <row r="1165" spans="1:40" x14ac:dyDescent="0.25">
      <c r="A1165" s="35" t="s">
        <v>4367</v>
      </c>
      <c r="B1165" s="35" t="s">
        <v>6479</v>
      </c>
      <c r="C1165" s="35" t="s">
        <v>55</v>
      </c>
      <c r="D1165" s="35">
        <v>54.5</v>
      </c>
      <c r="E1165" s="35" t="s">
        <v>6480</v>
      </c>
      <c r="F1165" s="35">
        <v>2</v>
      </c>
      <c r="G1165" s="35" t="s">
        <v>6481</v>
      </c>
      <c r="H1165" s="35">
        <v>1995</v>
      </c>
      <c r="I1165" s="35" t="s">
        <v>6482</v>
      </c>
      <c r="J1165" s="36" t="s">
        <v>177</v>
      </c>
      <c r="K1165" s="34" t="s">
        <v>7209</v>
      </c>
      <c r="L1165" s="61">
        <f>Tabela33[[#This Row],[price]]*Tabela33[[#This Row],[sold]]</f>
        <v>108727.5</v>
      </c>
      <c r="M1165" s="62">
        <f>VLOOKUP(Tabela33[[#This Row],[brand]],Tabela5[#All],7,FALSE)</f>
        <v>210</v>
      </c>
      <c r="N1165" s="62">
        <f>_xlfn.RANK.EQ(Tabela33[[#This Row],[sold]],$H$2:$H$1979)</f>
        <v>142</v>
      </c>
      <c r="O1165" s="62">
        <f>_xlfn.RANK.EQ(L1165,Tabela33[income])</f>
        <v>90</v>
      </c>
      <c r="AL1165" s="18" t="s">
        <v>2943</v>
      </c>
      <c r="AM1165">
        <v>214</v>
      </c>
      <c r="AN1165">
        <v>705</v>
      </c>
    </row>
    <row r="1166" spans="1:40" x14ac:dyDescent="0.25">
      <c r="A1166" s="30" t="s">
        <v>734</v>
      </c>
      <c r="B1166" s="30" t="s">
        <v>735</v>
      </c>
      <c r="C1166" s="30" t="s">
        <v>12</v>
      </c>
      <c r="D1166" s="30">
        <v>99.99</v>
      </c>
      <c r="E1166" s="30" t="s">
        <v>736</v>
      </c>
      <c r="F1166" s="30">
        <v>2</v>
      </c>
      <c r="G1166" s="30" t="s">
        <v>737</v>
      </c>
      <c r="H1166" s="30">
        <v>3</v>
      </c>
      <c r="I1166" s="30" t="s">
        <v>738</v>
      </c>
      <c r="J1166" s="31" t="s">
        <v>739</v>
      </c>
      <c r="K1166" s="29" t="s">
        <v>7208</v>
      </c>
      <c r="L1166" s="58">
        <f>Tabela33[[#This Row],[price]]*Tabela33[[#This Row],[sold]]</f>
        <v>299.96999999999997</v>
      </c>
      <c r="M1166" s="59">
        <f>VLOOKUP(Tabela33[[#This Row],[brand]],Tabela5[#All],7,FALSE)</f>
        <v>211</v>
      </c>
      <c r="N1166" s="59">
        <f>_xlfn.RANK.EQ(Tabela33[[#This Row],[sold]],$H$2:$H$1979)</f>
        <v>1845</v>
      </c>
      <c r="O1166" s="59">
        <f>_xlfn.RANK.EQ(L1166,Tabela33[income])</f>
        <v>1662</v>
      </c>
      <c r="AL1166" s="18" t="s">
        <v>1115</v>
      </c>
      <c r="AM1166">
        <v>214</v>
      </c>
      <c r="AN1166">
        <v>12</v>
      </c>
    </row>
    <row r="1167" spans="1:40" x14ac:dyDescent="0.25">
      <c r="A1167" s="35" t="s">
        <v>4729</v>
      </c>
      <c r="B1167" s="35" t="s">
        <v>6962</v>
      </c>
      <c r="C1167" s="35" t="s">
        <v>12</v>
      </c>
      <c r="D1167" s="35">
        <v>25.74</v>
      </c>
      <c r="E1167" s="35" t="s">
        <v>6963</v>
      </c>
      <c r="F1167" s="35">
        <v>5</v>
      </c>
      <c r="G1167" s="35" t="s">
        <v>2102</v>
      </c>
      <c r="H1167" s="35">
        <v>7</v>
      </c>
      <c r="I1167" s="35" t="s">
        <v>6964</v>
      </c>
      <c r="J1167" s="36" t="s">
        <v>230</v>
      </c>
      <c r="K1167" s="34" t="s">
        <v>7209</v>
      </c>
      <c r="L1167" s="61">
        <f>Tabela33[[#This Row],[price]]*Tabela33[[#This Row],[sold]]</f>
        <v>180.17999999999998</v>
      </c>
      <c r="M1167" s="62">
        <f>VLOOKUP(Tabela33[[#This Row],[brand]],Tabela5[#All],7,FALSE)</f>
        <v>212</v>
      </c>
      <c r="N1167" s="62">
        <f>_xlfn.RANK.EQ(Tabela33[[#This Row],[sold]],$H$2:$H$1979)</f>
        <v>1677</v>
      </c>
      <c r="O1167" s="62">
        <f>_xlfn.RANK.EQ(L1167,Tabela33[income])</f>
        <v>1773</v>
      </c>
      <c r="AL1167" s="18" t="s">
        <v>1760</v>
      </c>
      <c r="AM1167">
        <v>214</v>
      </c>
      <c r="AN1167">
        <v>287</v>
      </c>
    </row>
    <row r="1168" spans="1:40" x14ac:dyDescent="0.25">
      <c r="A1168" s="32" t="s">
        <v>4729</v>
      </c>
      <c r="B1168" s="32" t="s">
        <v>5111</v>
      </c>
      <c r="C1168" s="32" t="s">
        <v>55</v>
      </c>
      <c r="D1168" s="32">
        <v>26.52</v>
      </c>
      <c r="E1168" s="32" t="s">
        <v>5112</v>
      </c>
      <c r="F1168" s="32"/>
      <c r="G1168" s="32" t="s">
        <v>5113</v>
      </c>
      <c r="H1168" s="32">
        <v>1866</v>
      </c>
      <c r="I1168" s="32" t="s">
        <v>5114</v>
      </c>
      <c r="J1168" s="33" t="s">
        <v>230</v>
      </c>
      <c r="K1168" s="34" t="s">
        <v>7209</v>
      </c>
      <c r="L1168" s="61">
        <f>Tabela33[[#This Row],[price]]*Tabela33[[#This Row],[sold]]</f>
        <v>49486.32</v>
      </c>
      <c r="M1168" s="62">
        <f>VLOOKUP(Tabela33[[#This Row],[brand]],Tabela5[#All],7,FALSE)</f>
        <v>212</v>
      </c>
      <c r="N1168" s="62">
        <f>_xlfn.RANK.EQ(Tabela33[[#This Row],[sold]],$H$2:$H$1979)</f>
        <v>156</v>
      </c>
      <c r="O1168" s="62">
        <f>_xlfn.RANK.EQ(L1168,Tabela33[income])</f>
        <v>173</v>
      </c>
      <c r="AL1168" s="18" t="s">
        <v>1858</v>
      </c>
      <c r="AM1168">
        <v>214</v>
      </c>
      <c r="AN1168">
        <v>256</v>
      </c>
    </row>
    <row r="1169" spans="1:40" x14ac:dyDescent="0.25">
      <c r="A1169" s="32" t="s">
        <v>4729</v>
      </c>
      <c r="B1169" s="32" t="s">
        <v>5678</v>
      </c>
      <c r="C1169" s="32" t="s">
        <v>12</v>
      </c>
      <c r="D1169" s="32">
        <v>27.25</v>
      </c>
      <c r="E1169" s="32" t="s">
        <v>2088</v>
      </c>
      <c r="F1169" s="32">
        <v>3</v>
      </c>
      <c r="G1169" s="32" t="s">
        <v>4075</v>
      </c>
      <c r="H1169" s="32">
        <v>24</v>
      </c>
      <c r="I1169" s="32" t="s">
        <v>5679</v>
      </c>
      <c r="J1169" s="33" t="s">
        <v>661</v>
      </c>
      <c r="K1169" s="34" t="s">
        <v>7209</v>
      </c>
      <c r="L1169" s="61">
        <f>Tabela33[[#This Row],[price]]*Tabela33[[#This Row],[sold]]</f>
        <v>654</v>
      </c>
      <c r="M1169" s="62">
        <f>VLOOKUP(Tabela33[[#This Row],[brand]],Tabela5[#All],7,FALSE)</f>
        <v>212</v>
      </c>
      <c r="N1169" s="62">
        <f>_xlfn.RANK.EQ(Tabela33[[#This Row],[sold]],$H$2:$H$1979)</f>
        <v>1266</v>
      </c>
      <c r="O1169" s="62">
        <f>_xlfn.RANK.EQ(L1169,Tabela33[income])</f>
        <v>1402</v>
      </c>
      <c r="AL1169" s="18" t="s">
        <v>2923</v>
      </c>
      <c r="AM1169">
        <v>214</v>
      </c>
      <c r="AN1169">
        <v>65</v>
      </c>
    </row>
    <row r="1170" spans="1:40" x14ac:dyDescent="0.25">
      <c r="A1170" s="35" t="s">
        <v>4729</v>
      </c>
      <c r="B1170" s="35" t="s">
        <v>5721</v>
      </c>
      <c r="C1170" s="35" t="s">
        <v>12</v>
      </c>
      <c r="D1170" s="35">
        <v>28.19</v>
      </c>
      <c r="E1170" s="35" t="s">
        <v>5722</v>
      </c>
      <c r="F1170" s="35">
        <v>3</v>
      </c>
      <c r="G1170" s="35" t="s">
        <v>3111</v>
      </c>
      <c r="H1170" s="35">
        <v>10</v>
      </c>
      <c r="I1170" s="35" t="s">
        <v>5723</v>
      </c>
      <c r="J1170" s="36" t="s">
        <v>661</v>
      </c>
      <c r="K1170" s="34" t="s">
        <v>7209</v>
      </c>
      <c r="L1170" s="61">
        <f>Tabela33[[#This Row],[price]]*Tabela33[[#This Row],[sold]]</f>
        <v>281.90000000000003</v>
      </c>
      <c r="M1170" s="62">
        <f>VLOOKUP(Tabela33[[#This Row],[brand]],Tabela5[#All],7,FALSE)</f>
        <v>212</v>
      </c>
      <c r="N1170" s="62">
        <f>_xlfn.RANK.EQ(Tabela33[[#This Row],[sold]],$H$2:$H$1979)</f>
        <v>1577</v>
      </c>
      <c r="O1170" s="62">
        <f>_xlfn.RANK.EQ(L1170,Tabela33[income])</f>
        <v>1678</v>
      </c>
      <c r="AL1170" s="18" t="s">
        <v>1052</v>
      </c>
      <c r="AM1170">
        <v>214</v>
      </c>
      <c r="AN1170">
        <v>238</v>
      </c>
    </row>
    <row r="1171" spans="1:40" x14ac:dyDescent="0.25">
      <c r="A1171" s="35" t="s">
        <v>4729</v>
      </c>
      <c r="B1171" s="35" t="s">
        <v>7103</v>
      </c>
      <c r="C1171" s="35" t="s">
        <v>12</v>
      </c>
      <c r="D1171" s="35">
        <v>31.47</v>
      </c>
      <c r="E1171" s="35" t="s">
        <v>7104</v>
      </c>
      <c r="F1171" s="35">
        <v>48</v>
      </c>
      <c r="G1171" s="35" t="s">
        <v>7105</v>
      </c>
      <c r="H1171" s="35">
        <v>397</v>
      </c>
      <c r="I1171" s="35" t="s">
        <v>7106</v>
      </c>
      <c r="J1171" s="36" t="s">
        <v>230</v>
      </c>
      <c r="K1171" s="34" t="s">
        <v>7209</v>
      </c>
      <c r="L1171" s="61">
        <f>Tabela33[[#This Row],[price]]*Tabela33[[#This Row],[sold]]</f>
        <v>12493.59</v>
      </c>
      <c r="M1171" s="62">
        <f>VLOOKUP(Tabela33[[#This Row],[brand]],Tabela5[#All],7,FALSE)</f>
        <v>212</v>
      </c>
      <c r="N1171" s="62">
        <f>_xlfn.RANK.EQ(Tabela33[[#This Row],[sold]],$H$2:$H$1979)</f>
        <v>414</v>
      </c>
      <c r="O1171" s="62">
        <f>_xlfn.RANK.EQ(L1171,Tabela33[income])</f>
        <v>425</v>
      </c>
      <c r="AL1171" s="18" t="s">
        <v>1372</v>
      </c>
      <c r="AM1171">
        <v>214</v>
      </c>
      <c r="AN1171">
        <v>65</v>
      </c>
    </row>
    <row r="1172" spans="1:40" x14ac:dyDescent="0.25">
      <c r="A1172" s="35" t="s">
        <v>4729</v>
      </c>
      <c r="B1172" s="35" t="s">
        <v>4730</v>
      </c>
      <c r="C1172" s="35" t="s">
        <v>104</v>
      </c>
      <c r="D1172" s="35">
        <v>57.46</v>
      </c>
      <c r="E1172" s="35" t="s">
        <v>4731</v>
      </c>
      <c r="F1172" s="35">
        <v>10</v>
      </c>
      <c r="G1172" s="35" t="s">
        <v>4732</v>
      </c>
      <c r="H1172" s="35">
        <v>202</v>
      </c>
      <c r="I1172" s="35" t="s">
        <v>4733</v>
      </c>
      <c r="J1172" s="36" t="s">
        <v>96</v>
      </c>
      <c r="K1172" s="34" t="s">
        <v>7209</v>
      </c>
      <c r="L1172" s="61">
        <f>Tabela33[[#This Row],[price]]*Tabela33[[#This Row],[sold]]</f>
        <v>11606.92</v>
      </c>
      <c r="M1172" s="62">
        <f>VLOOKUP(Tabela33[[#This Row],[brand]],Tabela5[#All],7,FALSE)</f>
        <v>212</v>
      </c>
      <c r="N1172" s="62">
        <f>_xlfn.RANK.EQ(Tabela33[[#This Row],[sold]],$H$2:$H$1979)</f>
        <v>582</v>
      </c>
      <c r="O1172" s="62">
        <f>_xlfn.RANK.EQ(L1172,Tabela33[income])</f>
        <v>444</v>
      </c>
      <c r="AL1172" s="18" t="s">
        <v>2055</v>
      </c>
      <c r="AM1172">
        <v>214</v>
      </c>
      <c r="AN1172">
        <v>7</v>
      </c>
    </row>
    <row r="1173" spans="1:40" x14ac:dyDescent="0.25">
      <c r="A1173" s="30" t="s">
        <v>1219</v>
      </c>
      <c r="B1173" s="30" t="s">
        <v>1220</v>
      </c>
      <c r="C1173" s="30" t="s">
        <v>12</v>
      </c>
      <c r="D1173" s="30">
        <v>26.99</v>
      </c>
      <c r="E1173" s="30" t="s">
        <v>849</v>
      </c>
      <c r="F1173" s="30">
        <v>10</v>
      </c>
      <c r="G1173" s="30" t="s">
        <v>1221</v>
      </c>
      <c r="H1173" s="30">
        <v>44</v>
      </c>
      <c r="I1173" s="30" t="s">
        <v>1222</v>
      </c>
      <c r="J1173" s="31" t="s">
        <v>887</v>
      </c>
      <c r="K1173" s="29" t="s">
        <v>7208</v>
      </c>
      <c r="L1173" s="58">
        <f>Tabela33[[#This Row],[price]]*Tabela33[[#This Row],[sold]]</f>
        <v>1187.56</v>
      </c>
      <c r="M1173" s="59">
        <f>VLOOKUP(Tabela33[[#This Row],[brand]],Tabela5[#All],7,FALSE)</f>
        <v>213</v>
      </c>
      <c r="N1173" s="59">
        <f>_xlfn.RANK.EQ(Tabela33[[#This Row],[sold]],$H$2:$H$1979)</f>
        <v>1030</v>
      </c>
      <c r="O1173" s="59">
        <f>_xlfn.RANK.EQ(L1173,Tabela33[income])</f>
        <v>1191</v>
      </c>
      <c r="AL1173" s="18" t="s">
        <v>2004</v>
      </c>
      <c r="AM1173">
        <v>214</v>
      </c>
      <c r="AN1173">
        <v>12</v>
      </c>
    </row>
    <row r="1174" spans="1:40" x14ac:dyDescent="0.25">
      <c r="A1174" s="30" t="s">
        <v>1227</v>
      </c>
      <c r="B1174" s="30" t="s">
        <v>1426</v>
      </c>
      <c r="C1174" s="30" t="s">
        <v>12</v>
      </c>
      <c r="D1174" s="30">
        <v>35.99</v>
      </c>
      <c r="E1174" s="30" t="s">
        <v>1427</v>
      </c>
      <c r="F1174" s="30">
        <v>10</v>
      </c>
      <c r="G1174" s="30" t="s">
        <v>1428</v>
      </c>
      <c r="H1174" s="30">
        <v>161</v>
      </c>
      <c r="I1174" s="30" t="s">
        <v>1429</v>
      </c>
      <c r="J1174" s="31" t="s">
        <v>225</v>
      </c>
      <c r="K1174" s="29" t="s">
        <v>7208</v>
      </c>
      <c r="L1174" s="58">
        <f>Tabela33[[#This Row],[price]]*Tabela33[[#This Row],[sold]]</f>
        <v>5794.39</v>
      </c>
      <c r="M1174" s="59">
        <f>VLOOKUP(Tabela33[[#This Row],[brand]],Tabela5[#All],7,FALSE)</f>
        <v>213</v>
      </c>
      <c r="N1174" s="59">
        <f>_xlfn.RANK.EQ(Tabela33[[#This Row],[sold]],$H$2:$H$1979)</f>
        <v>638</v>
      </c>
      <c r="O1174" s="59">
        <f>_xlfn.RANK.EQ(L1174,Tabela33[income])</f>
        <v>647</v>
      </c>
      <c r="AL1174" s="18" t="s">
        <v>816</v>
      </c>
      <c r="AM1174">
        <v>214</v>
      </c>
      <c r="AN1174">
        <v>220</v>
      </c>
    </row>
    <row r="1175" spans="1:40" x14ac:dyDescent="0.25">
      <c r="A1175" s="27" t="s">
        <v>1227</v>
      </c>
      <c r="B1175" s="27" t="s">
        <v>2694</v>
      </c>
      <c r="C1175" s="27" t="s">
        <v>12</v>
      </c>
      <c r="D1175" s="27">
        <v>37.99</v>
      </c>
      <c r="E1175" s="27" t="s">
        <v>2358</v>
      </c>
      <c r="F1175" s="27">
        <v>10</v>
      </c>
      <c r="G1175" s="27" t="s">
        <v>2695</v>
      </c>
      <c r="H1175" s="27">
        <v>517</v>
      </c>
      <c r="I1175" s="27" t="s">
        <v>2696</v>
      </c>
      <c r="J1175" s="28" t="s">
        <v>225</v>
      </c>
      <c r="K1175" s="29" t="s">
        <v>7208</v>
      </c>
      <c r="L1175" s="58">
        <f>Tabela33[[#This Row],[price]]*Tabela33[[#This Row],[sold]]</f>
        <v>19640.830000000002</v>
      </c>
      <c r="M1175" s="59">
        <f>VLOOKUP(Tabela33[[#This Row],[brand]],Tabela5[#All],7,FALSE)</f>
        <v>213</v>
      </c>
      <c r="N1175" s="59">
        <f>_xlfn.RANK.EQ(Tabela33[[#This Row],[sold]],$H$2:$H$1979)</f>
        <v>348</v>
      </c>
      <c r="O1175" s="59">
        <f>_xlfn.RANK.EQ(L1175,Tabela33[income])</f>
        <v>318</v>
      </c>
      <c r="AL1175" s="18" t="s">
        <v>1581</v>
      </c>
      <c r="AM1175">
        <v>215</v>
      </c>
      <c r="AN1175">
        <v>3</v>
      </c>
    </row>
    <row r="1176" spans="1:40" x14ac:dyDescent="0.25">
      <c r="A1176" s="30" t="s">
        <v>1227</v>
      </c>
      <c r="B1176" s="30" t="s">
        <v>1228</v>
      </c>
      <c r="C1176" s="30" t="s">
        <v>1229</v>
      </c>
      <c r="D1176" s="30">
        <v>86.99</v>
      </c>
      <c r="E1176" s="30" t="s">
        <v>1230</v>
      </c>
      <c r="F1176" s="30">
        <v>10</v>
      </c>
      <c r="G1176" s="30" t="s">
        <v>1231</v>
      </c>
      <c r="H1176" s="30">
        <v>1385</v>
      </c>
      <c r="I1176" s="30" t="s">
        <v>1232</v>
      </c>
      <c r="J1176" s="31" t="s">
        <v>524</v>
      </c>
      <c r="K1176" s="29" t="s">
        <v>7208</v>
      </c>
      <c r="L1176" s="58">
        <f>Tabela33[[#This Row],[price]]*Tabela33[[#This Row],[sold]]</f>
        <v>120481.15</v>
      </c>
      <c r="M1176" s="59">
        <f>VLOOKUP(Tabela33[[#This Row],[brand]],Tabela5[#All],7,FALSE)</f>
        <v>213</v>
      </c>
      <c r="N1176" s="59">
        <f>_xlfn.RANK.EQ(Tabela33[[#This Row],[sold]],$H$2:$H$1979)</f>
        <v>194</v>
      </c>
      <c r="O1176" s="59">
        <f>_xlfn.RANK.EQ(L1176,Tabela33[income])</f>
        <v>79</v>
      </c>
      <c r="AL1176" s="18" t="s">
        <v>2638</v>
      </c>
      <c r="AM1176">
        <v>215</v>
      </c>
      <c r="AN1176">
        <v>1585</v>
      </c>
    </row>
    <row r="1177" spans="1:40" x14ac:dyDescent="0.25">
      <c r="A1177" s="30" t="s">
        <v>599</v>
      </c>
      <c r="B1177" s="30" t="s">
        <v>1783</v>
      </c>
      <c r="C1177" s="30" t="s">
        <v>12</v>
      </c>
      <c r="D1177" s="30">
        <v>7.95</v>
      </c>
      <c r="E1177" s="30" t="s">
        <v>1784</v>
      </c>
      <c r="F1177" s="30">
        <v>10</v>
      </c>
      <c r="G1177" s="30" t="s">
        <v>1785</v>
      </c>
      <c r="H1177" s="30">
        <v>162</v>
      </c>
      <c r="I1177" s="30" t="s">
        <v>1786</v>
      </c>
      <c r="J1177" s="31" t="s">
        <v>1375</v>
      </c>
      <c r="K1177" s="29" t="s">
        <v>7208</v>
      </c>
      <c r="L1177" s="58">
        <f>Tabela33[[#This Row],[price]]*Tabela33[[#This Row],[sold]]</f>
        <v>1287.9000000000001</v>
      </c>
      <c r="M1177" s="59">
        <f>VLOOKUP(Tabela33[[#This Row],[brand]],Tabela5[#All],7,FALSE)</f>
        <v>214</v>
      </c>
      <c r="N1177" s="59">
        <f>_xlfn.RANK.EQ(Tabela33[[#This Row],[sold]],$H$2:$H$1979)</f>
        <v>637</v>
      </c>
      <c r="O1177" s="59">
        <f>_xlfn.RANK.EQ(L1177,Tabela33[income])</f>
        <v>1141</v>
      </c>
      <c r="AL1177" s="18" t="s">
        <v>1809</v>
      </c>
      <c r="AM1177">
        <v>215</v>
      </c>
      <c r="AN1177">
        <v>757</v>
      </c>
    </row>
    <row r="1178" spans="1:40" x14ac:dyDescent="0.25">
      <c r="A1178" s="30" t="s">
        <v>599</v>
      </c>
      <c r="B1178" s="30" t="s">
        <v>1372</v>
      </c>
      <c r="C1178" s="30" t="s">
        <v>12</v>
      </c>
      <c r="D1178" s="30">
        <v>9.99</v>
      </c>
      <c r="E1178" s="30" t="s">
        <v>1373</v>
      </c>
      <c r="F1178" s="30">
        <v>10</v>
      </c>
      <c r="G1178" s="30" t="s">
        <v>1126</v>
      </c>
      <c r="H1178" s="30">
        <v>65</v>
      </c>
      <c r="I1178" s="30" t="s">
        <v>1374</v>
      </c>
      <c r="J1178" s="31" t="s">
        <v>1375</v>
      </c>
      <c r="K1178" s="29" t="s">
        <v>7208</v>
      </c>
      <c r="L1178" s="58">
        <f>Tabela33[[#This Row],[price]]*Tabela33[[#This Row],[sold]]</f>
        <v>649.35</v>
      </c>
      <c r="M1178" s="59">
        <f>VLOOKUP(Tabela33[[#This Row],[brand]],Tabela5[#All],7,FALSE)</f>
        <v>214</v>
      </c>
      <c r="N1178" s="59">
        <f>_xlfn.RANK.EQ(Tabela33[[#This Row],[sold]],$H$2:$H$1979)</f>
        <v>906</v>
      </c>
      <c r="O1178" s="59">
        <f>_xlfn.RANK.EQ(L1178,Tabela33[income])</f>
        <v>1405</v>
      </c>
      <c r="AL1178" s="18" t="s">
        <v>2418</v>
      </c>
      <c r="AM1178">
        <v>215</v>
      </c>
      <c r="AN1178">
        <v>5107</v>
      </c>
    </row>
    <row r="1179" spans="1:40" x14ac:dyDescent="0.25">
      <c r="A1179" s="27" t="s">
        <v>599</v>
      </c>
      <c r="B1179" s="27" t="s">
        <v>1858</v>
      </c>
      <c r="C1179" s="27" t="s">
        <v>12</v>
      </c>
      <c r="D1179" s="27">
        <v>14.99</v>
      </c>
      <c r="E1179" s="27" t="s">
        <v>1859</v>
      </c>
      <c r="F1179" s="27">
        <v>10</v>
      </c>
      <c r="G1179" s="27" t="s">
        <v>456</v>
      </c>
      <c r="H1179" s="27">
        <v>256</v>
      </c>
      <c r="I1179" s="27" t="s">
        <v>1860</v>
      </c>
      <c r="J1179" s="28" t="s">
        <v>1375</v>
      </c>
      <c r="K1179" s="29" t="s">
        <v>7208</v>
      </c>
      <c r="L1179" s="58">
        <f>Tabela33[[#This Row],[price]]*Tabela33[[#This Row],[sold]]</f>
        <v>3837.44</v>
      </c>
      <c r="M1179" s="59">
        <f>VLOOKUP(Tabela33[[#This Row],[brand]],Tabela5[#All],7,FALSE)</f>
        <v>214</v>
      </c>
      <c r="N1179" s="59">
        <f>_xlfn.RANK.EQ(Tabela33[[#This Row],[sold]],$H$2:$H$1979)</f>
        <v>523</v>
      </c>
      <c r="O1179" s="59">
        <f>_xlfn.RANK.EQ(L1179,Tabela33[income])</f>
        <v>757</v>
      </c>
      <c r="AL1179" s="18" t="s">
        <v>5028</v>
      </c>
      <c r="AM1179">
        <v>215</v>
      </c>
      <c r="AN1179">
        <v>1955</v>
      </c>
    </row>
    <row r="1180" spans="1:40" x14ac:dyDescent="0.25">
      <c r="A1180" s="27" t="s">
        <v>599</v>
      </c>
      <c r="B1180" s="27" t="s">
        <v>2016</v>
      </c>
      <c r="C1180" s="27" t="s">
        <v>2017</v>
      </c>
      <c r="D1180" s="27">
        <v>15</v>
      </c>
      <c r="E1180" s="27" t="s">
        <v>1125</v>
      </c>
      <c r="F1180" s="27">
        <v>10</v>
      </c>
      <c r="G1180" s="27" t="s">
        <v>965</v>
      </c>
      <c r="H1180" s="27">
        <v>7</v>
      </c>
      <c r="I1180" s="27" t="s">
        <v>39</v>
      </c>
      <c r="J1180" s="28" t="s">
        <v>2018</v>
      </c>
      <c r="K1180" s="29" t="s">
        <v>7208</v>
      </c>
      <c r="L1180" s="58">
        <f>Tabela33[[#This Row],[price]]*Tabela33[[#This Row],[sold]]</f>
        <v>105</v>
      </c>
      <c r="M1180" s="59">
        <f>VLOOKUP(Tabela33[[#This Row],[brand]],Tabela5[#All],7,FALSE)</f>
        <v>214</v>
      </c>
      <c r="N1180" s="59">
        <f>_xlfn.RANK.EQ(Tabela33[[#This Row],[sold]],$H$2:$H$1979)</f>
        <v>1677</v>
      </c>
      <c r="O1180" s="59">
        <f>_xlfn.RANK.EQ(L1180,Tabela33[income])</f>
        <v>1867</v>
      </c>
      <c r="AL1180" s="18" t="s">
        <v>2674</v>
      </c>
      <c r="AM1180">
        <v>215</v>
      </c>
      <c r="AN1180">
        <v>43</v>
      </c>
    </row>
    <row r="1181" spans="1:40" x14ac:dyDescent="0.25">
      <c r="A1181" s="30" t="s">
        <v>599</v>
      </c>
      <c r="B1181" s="30" t="s">
        <v>2923</v>
      </c>
      <c r="C1181" s="30" t="s">
        <v>12</v>
      </c>
      <c r="D1181" s="30">
        <v>32.99</v>
      </c>
      <c r="E1181" s="30" t="s">
        <v>1053</v>
      </c>
      <c r="F1181" s="30">
        <v>10</v>
      </c>
      <c r="G1181" s="30" t="s">
        <v>1126</v>
      </c>
      <c r="H1181" s="30">
        <v>65</v>
      </c>
      <c r="I1181" s="30" t="s">
        <v>2924</v>
      </c>
      <c r="J1181" s="31" t="s">
        <v>2925</v>
      </c>
      <c r="K1181" s="29" t="s">
        <v>7208</v>
      </c>
      <c r="L1181" s="58">
        <f>Tabela33[[#This Row],[price]]*Tabela33[[#This Row],[sold]]</f>
        <v>2144.35</v>
      </c>
      <c r="M1181" s="59">
        <f>VLOOKUP(Tabela33[[#This Row],[brand]],Tabela5[#All],7,FALSE)</f>
        <v>214</v>
      </c>
      <c r="N1181" s="59">
        <f>_xlfn.RANK.EQ(Tabela33[[#This Row],[sold]],$H$2:$H$1979)</f>
        <v>906</v>
      </c>
      <c r="O1181" s="59">
        <f>_xlfn.RANK.EQ(L1181,Tabela33[income])</f>
        <v>935</v>
      </c>
      <c r="AL1181" s="18" t="s">
        <v>6165</v>
      </c>
      <c r="AM1181">
        <v>216</v>
      </c>
      <c r="AN1181">
        <v>24</v>
      </c>
    </row>
    <row r="1182" spans="1:40" x14ac:dyDescent="0.25">
      <c r="A1182" s="27" t="s">
        <v>599</v>
      </c>
      <c r="B1182" s="27" t="s">
        <v>1052</v>
      </c>
      <c r="C1182" s="27" t="s">
        <v>12</v>
      </c>
      <c r="D1182" s="27">
        <v>32.99</v>
      </c>
      <c r="E1182" s="27" t="s">
        <v>1053</v>
      </c>
      <c r="F1182" s="27">
        <v>8</v>
      </c>
      <c r="G1182" s="27" t="s">
        <v>1054</v>
      </c>
      <c r="H1182" s="27">
        <v>238</v>
      </c>
      <c r="I1182" s="27" t="s">
        <v>1055</v>
      </c>
      <c r="J1182" s="28" t="s">
        <v>458</v>
      </c>
      <c r="K1182" s="29" t="s">
        <v>7208</v>
      </c>
      <c r="L1182" s="58">
        <f>Tabela33[[#This Row],[price]]*Tabela33[[#This Row],[sold]]</f>
        <v>7851.6200000000008</v>
      </c>
      <c r="M1182" s="59">
        <f>VLOOKUP(Tabela33[[#This Row],[brand]],Tabela5[#All],7,FALSE)</f>
        <v>214</v>
      </c>
      <c r="N1182" s="59">
        <f>_xlfn.RANK.EQ(Tabela33[[#This Row],[sold]],$H$2:$H$1979)</f>
        <v>542</v>
      </c>
      <c r="O1182" s="59">
        <f>_xlfn.RANK.EQ(L1182,Tabela33[income])</f>
        <v>550</v>
      </c>
      <c r="AL1182" s="18" t="s">
        <v>7035</v>
      </c>
      <c r="AM1182">
        <v>216</v>
      </c>
      <c r="AN1182">
        <v>518</v>
      </c>
    </row>
    <row r="1183" spans="1:40" x14ac:dyDescent="0.25">
      <c r="A1183" s="27" t="s">
        <v>599</v>
      </c>
      <c r="B1183" s="27" t="s">
        <v>883</v>
      </c>
      <c r="C1183" s="27" t="s">
        <v>12</v>
      </c>
      <c r="D1183" s="27">
        <v>36.99</v>
      </c>
      <c r="E1183" s="27" t="s">
        <v>884</v>
      </c>
      <c r="F1183" s="27">
        <v>8</v>
      </c>
      <c r="G1183" s="27" t="s">
        <v>885</v>
      </c>
      <c r="H1183" s="27">
        <v>66</v>
      </c>
      <c r="I1183" s="27" t="s">
        <v>886</v>
      </c>
      <c r="J1183" s="28" t="s">
        <v>887</v>
      </c>
      <c r="K1183" s="29" t="s">
        <v>7208</v>
      </c>
      <c r="L1183" s="58">
        <f>Tabela33[[#This Row],[price]]*Tabela33[[#This Row],[sold]]</f>
        <v>2441.34</v>
      </c>
      <c r="M1183" s="59">
        <f>VLOOKUP(Tabela33[[#This Row],[brand]],Tabela5[#All],7,FALSE)</f>
        <v>214</v>
      </c>
      <c r="N1183" s="59">
        <f>_xlfn.RANK.EQ(Tabela33[[#This Row],[sold]],$H$2:$H$1979)</f>
        <v>901</v>
      </c>
      <c r="O1183" s="59">
        <f>_xlfn.RANK.EQ(L1183,Tabela33[income])</f>
        <v>894</v>
      </c>
      <c r="AL1183" s="18" t="s">
        <v>3321</v>
      </c>
      <c r="AM1183">
        <v>217</v>
      </c>
      <c r="AN1183">
        <v>37</v>
      </c>
    </row>
    <row r="1184" spans="1:40" x14ac:dyDescent="0.25">
      <c r="A1184" s="27" t="s">
        <v>599</v>
      </c>
      <c r="B1184" s="27" t="s">
        <v>3033</v>
      </c>
      <c r="C1184" s="27" t="s">
        <v>12</v>
      </c>
      <c r="D1184" s="27">
        <v>37.99</v>
      </c>
      <c r="E1184" s="27" t="s">
        <v>2358</v>
      </c>
      <c r="F1184" s="27">
        <v>10</v>
      </c>
      <c r="G1184" s="27" t="s">
        <v>74</v>
      </c>
      <c r="H1184" s="27">
        <v>77</v>
      </c>
      <c r="I1184" s="27" t="s">
        <v>3034</v>
      </c>
      <c r="J1184" s="28" t="s">
        <v>16</v>
      </c>
      <c r="K1184" s="29" t="s">
        <v>7208</v>
      </c>
      <c r="L1184" s="58">
        <f>Tabela33[[#This Row],[price]]*Tabela33[[#This Row],[sold]]</f>
        <v>2925.23</v>
      </c>
      <c r="M1184" s="59">
        <f>VLOOKUP(Tabela33[[#This Row],[brand]],Tabela5[#All],7,FALSE)</f>
        <v>214</v>
      </c>
      <c r="N1184" s="59">
        <f>_xlfn.RANK.EQ(Tabela33[[#This Row],[sold]],$H$2:$H$1979)</f>
        <v>859</v>
      </c>
      <c r="O1184" s="59">
        <f>_xlfn.RANK.EQ(L1184,Tabela33[income])</f>
        <v>839</v>
      </c>
      <c r="AL1184" s="18" t="s">
        <v>5284</v>
      </c>
      <c r="AM1184">
        <v>218</v>
      </c>
      <c r="AN1184">
        <v>75</v>
      </c>
    </row>
    <row r="1185" spans="1:40" x14ac:dyDescent="0.25">
      <c r="A1185" s="30" t="s">
        <v>599</v>
      </c>
      <c r="B1185" s="30" t="s">
        <v>1634</v>
      </c>
      <c r="C1185" s="30" t="s">
        <v>12</v>
      </c>
      <c r="D1185" s="30">
        <v>39.950000000000003</v>
      </c>
      <c r="E1185" s="30" t="s">
        <v>1635</v>
      </c>
      <c r="F1185" s="30">
        <v>10</v>
      </c>
      <c r="G1185" s="30" t="s">
        <v>1636</v>
      </c>
      <c r="H1185" s="30">
        <v>60</v>
      </c>
      <c r="I1185" s="30" t="s">
        <v>1637</v>
      </c>
      <c r="J1185" s="31" t="s">
        <v>285</v>
      </c>
      <c r="K1185" s="29" t="s">
        <v>7208</v>
      </c>
      <c r="L1185" s="58">
        <f>Tabela33[[#This Row],[price]]*Tabela33[[#This Row],[sold]]</f>
        <v>2397</v>
      </c>
      <c r="M1185" s="59">
        <f>VLOOKUP(Tabela33[[#This Row],[brand]],Tabela5[#All],7,FALSE)</f>
        <v>214</v>
      </c>
      <c r="N1185" s="59">
        <f>_xlfn.RANK.EQ(Tabela33[[#This Row],[sold]],$H$2:$H$1979)</f>
        <v>933</v>
      </c>
      <c r="O1185" s="59">
        <f>_xlfn.RANK.EQ(L1185,Tabela33[income])</f>
        <v>900</v>
      </c>
      <c r="AL1185" s="18" t="s">
        <v>5217</v>
      </c>
      <c r="AM1185">
        <v>218</v>
      </c>
      <c r="AN1185">
        <v>14</v>
      </c>
    </row>
    <row r="1186" spans="1:40" x14ac:dyDescent="0.25">
      <c r="A1186" s="27" t="s">
        <v>599</v>
      </c>
      <c r="B1186" s="27" t="s">
        <v>2055</v>
      </c>
      <c r="C1186" s="27" t="s">
        <v>12</v>
      </c>
      <c r="D1186" s="27">
        <v>40.99</v>
      </c>
      <c r="E1186" s="27" t="s">
        <v>2056</v>
      </c>
      <c r="F1186" s="27"/>
      <c r="G1186" s="27" t="s">
        <v>2057</v>
      </c>
      <c r="H1186" s="27">
        <v>7</v>
      </c>
      <c r="I1186" s="27" t="s">
        <v>2058</v>
      </c>
      <c r="J1186" s="28" t="s">
        <v>678</v>
      </c>
      <c r="K1186" s="29" t="s">
        <v>7208</v>
      </c>
      <c r="L1186" s="58">
        <f>Tabela33[[#This Row],[price]]*Tabela33[[#This Row],[sold]]</f>
        <v>286.93</v>
      </c>
      <c r="M1186" s="59">
        <f>VLOOKUP(Tabela33[[#This Row],[brand]],Tabela5[#All],7,FALSE)</f>
        <v>214</v>
      </c>
      <c r="N1186" s="59">
        <f>_xlfn.RANK.EQ(Tabela33[[#This Row],[sold]],$H$2:$H$1979)</f>
        <v>1677</v>
      </c>
      <c r="O1186" s="59">
        <f>_xlfn.RANK.EQ(L1186,Tabela33[income])</f>
        <v>1676</v>
      </c>
      <c r="AL1186" s="18" t="s">
        <v>1251</v>
      </c>
      <c r="AM1186">
        <v>218</v>
      </c>
      <c r="AN1186">
        <v>278</v>
      </c>
    </row>
    <row r="1187" spans="1:40" x14ac:dyDescent="0.25">
      <c r="A1187" s="30" t="s">
        <v>599</v>
      </c>
      <c r="B1187" s="30" t="s">
        <v>870</v>
      </c>
      <c r="C1187" s="30" t="s">
        <v>12</v>
      </c>
      <c r="D1187" s="30">
        <v>41.49</v>
      </c>
      <c r="E1187" s="30" t="s">
        <v>871</v>
      </c>
      <c r="F1187" s="30"/>
      <c r="G1187" s="30" t="s">
        <v>872</v>
      </c>
      <c r="H1187" s="30">
        <v>61</v>
      </c>
      <c r="I1187" s="30" t="s">
        <v>873</v>
      </c>
      <c r="J1187" s="31" t="s">
        <v>76</v>
      </c>
      <c r="K1187" s="29" t="s">
        <v>7208</v>
      </c>
      <c r="L1187" s="58">
        <f>Tabela33[[#This Row],[price]]*Tabela33[[#This Row],[sold]]</f>
        <v>2530.8900000000003</v>
      </c>
      <c r="M1187" s="59">
        <f>VLOOKUP(Tabela33[[#This Row],[brand]],Tabela5[#All],7,FALSE)</f>
        <v>214</v>
      </c>
      <c r="N1187" s="59">
        <f>_xlfn.RANK.EQ(Tabela33[[#This Row],[sold]],$H$2:$H$1979)</f>
        <v>927</v>
      </c>
      <c r="O1187" s="59">
        <f>_xlfn.RANK.EQ(L1187,Tabela33[income])</f>
        <v>884</v>
      </c>
      <c r="AL1187" s="18" t="s">
        <v>66</v>
      </c>
      <c r="AM1187">
        <v>218</v>
      </c>
      <c r="AN1187">
        <v>174</v>
      </c>
    </row>
    <row r="1188" spans="1:40" x14ac:dyDescent="0.25">
      <c r="A1188" s="30" t="s">
        <v>599</v>
      </c>
      <c r="B1188" s="30" t="s">
        <v>816</v>
      </c>
      <c r="C1188" s="30" t="s">
        <v>12</v>
      </c>
      <c r="D1188" s="30">
        <v>41.99</v>
      </c>
      <c r="E1188" s="30" t="s">
        <v>795</v>
      </c>
      <c r="F1188" s="30"/>
      <c r="G1188" s="30" t="s">
        <v>817</v>
      </c>
      <c r="H1188" s="30">
        <v>220</v>
      </c>
      <c r="I1188" s="30" t="s">
        <v>818</v>
      </c>
      <c r="J1188" s="31" t="s">
        <v>64</v>
      </c>
      <c r="K1188" s="29" t="s">
        <v>7208</v>
      </c>
      <c r="L1188" s="58">
        <f>Tabela33[[#This Row],[price]]*Tabela33[[#This Row],[sold]]</f>
        <v>9237.8000000000011</v>
      </c>
      <c r="M1188" s="59">
        <f>VLOOKUP(Tabela33[[#This Row],[brand]],Tabela5[#All],7,FALSE)</f>
        <v>214</v>
      </c>
      <c r="N1188" s="59">
        <f>_xlfn.RANK.EQ(Tabela33[[#This Row],[sold]],$H$2:$H$1979)</f>
        <v>567</v>
      </c>
      <c r="O1188" s="59">
        <f>_xlfn.RANK.EQ(L1188,Tabela33[income])</f>
        <v>514</v>
      </c>
      <c r="AL1188" s="18" t="s">
        <v>618</v>
      </c>
      <c r="AM1188">
        <v>218</v>
      </c>
      <c r="AN1188">
        <v>8</v>
      </c>
    </row>
    <row r="1189" spans="1:40" x14ac:dyDescent="0.25">
      <c r="A1189" s="27" t="s">
        <v>599</v>
      </c>
      <c r="B1189" s="27" t="s">
        <v>1147</v>
      </c>
      <c r="C1189" s="27" t="s">
        <v>12</v>
      </c>
      <c r="D1189" s="27">
        <v>42.99</v>
      </c>
      <c r="E1189" s="27" t="s">
        <v>460</v>
      </c>
      <c r="F1189" s="27">
        <v>2</v>
      </c>
      <c r="G1189" s="27" t="s">
        <v>1400</v>
      </c>
      <c r="H1189" s="27">
        <v>4</v>
      </c>
      <c r="I1189" s="27" t="s">
        <v>1401</v>
      </c>
      <c r="J1189" s="28" t="s">
        <v>1402</v>
      </c>
      <c r="K1189" s="29" t="s">
        <v>7208</v>
      </c>
      <c r="L1189" s="58">
        <f>Tabela33[[#This Row],[price]]*Tabela33[[#This Row],[sold]]</f>
        <v>171.96</v>
      </c>
      <c r="M1189" s="59">
        <f>VLOOKUP(Tabela33[[#This Row],[brand]],Tabela5[#All],7,FALSE)</f>
        <v>214</v>
      </c>
      <c r="N1189" s="59">
        <f>_xlfn.RANK.EQ(Tabela33[[#This Row],[sold]],$H$2:$H$1979)</f>
        <v>1795</v>
      </c>
      <c r="O1189" s="59">
        <f>_xlfn.RANK.EQ(L1189,Tabela33[income])</f>
        <v>1786</v>
      </c>
      <c r="AL1189" s="18" t="s">
        <v>3928</v>
      </c>
      <c r="AM1189">
        <v>218</v>
      </c>
      <c r="AN1189">
        <v>156</v>
      </c>
    </row>
    <row r="1190" spans="1:40" x14ac:dyDescent="0.25">
      <c r="A1190" s="27" t="s">
        <v>599</v>
      </c>
      <c r="B1190" s="27" t="s">
        <v>3018</v>
      </c>
      <c r="C1190" s="27" t="s">
        <v>12</v>
      </c>
      <c r="D1190" s="27">
        <v>42.99</v>
      </c>
      <c r="E1190" s="27" t="s">
        <v>302</v>
      </c>
      <c r="F1190" s="27">
        <v>10</v>
      </c>
      <c r="G1190" s="27" t="s">
        <v>440</v>
      </c>
      <c r="H1190" s="27">
        <v>17</v>
      </c>
      <c r="I1190" s="27" t="s">
        <v>3019</v>
      </c>
      <c r="J1190" s="28" t="s">
        <v>3020</v>
      </c>
      <c r="K1190" s="29" t="s">
        <v>7208</v>
      </c>
      <c r="L1190" s="58">
        <f>Tabela33[[#This Row],[price]]*Tabela33[[#This Row],[sold]]</f>
        <v>730.83</v>
      </c>
      <c r="M1190" s="59">
        <f>VLOOKUP(Tabela33[[#This Row],[brand]],Tabela5[#All],7,FALSE)</f>
        <v>214</v>
      </c>
      <c r="N1190" s="59">
        <f>_xlfn.RANK.EQ(Tabela33[[#This Row],[sold]],$H$2:$H$1979)</f>
        <v>1397</v>
      </c>
      <c r="O1190" s="59">
        <f>_xlfn.RANK.EQ(L1190,Tabela33[income])</f>
        <v>1350</v>
      </c>
      <c r="AL1190" s="18" t="s">
        <v>5314</v>
      </c>
      <c r="AM1190">
        <v>218</v>
      </c>
      <c r="AN1190">
        <v>10</v>
      </c>
    </row>
    <row r="1191" spans="1:40" x14ac:dyDescent="0.25">
      <c r="A1191" s="30" t="s">
        <v>599</v>
      </c>
      <c r="B1191" s="30" t="s">
        <v>2098</v>
      </c>
      <c r="C1191" s="30" t="s">
        <v>12</v>
      </c>
      <c r="D1191" s="30">
        <v>42.99</v>
      </c>
      <c r="E1191" s="30" t="s">
        <v>302</v>
      </c>
      <c r="F1191" s="30">
        <v>10</v>
      </c>
      <c r="G1191" s="30" t="s">
        <v>1677</v>
      </c>
      <c r="H1191" s="30">
        <v>20</v>
      </c>
      <c r="I1191" s="30" t="s">
        <v>2099</v>
      </c>
      <c r="J1191" s="31" t="s">
        <v>76</v>
      </c>
      <c r="K1191" s="29" t="s">
        <v>7208</v>
      </c>
      <c r="L1191" s="58">
        <f>Tabela33[[#This Row],[price]]*Tabela33[[#This Row],[sold]]</f>
        <v>859.80000000000007</v>
      </c>
      <c r="M1191" s="59">
        <f>VLOOKUP(Tabela33[[#This Row],[brand]],Tabela5[#All],7,FALSE)</f>
        <v>214</v>
      </c>
      <c r="N1191" s="59">
        <f>_xlfn.RANK.EQ(Tabela33[[#This Row],[sold]],$H$2:$H$1979)</f>
        <v>1337</v>
      </c>
      <c r="O1191" s="59">
        <f>_xlfn.RANK.EQ(L1191,Tabela33[income])</f>
        <v>1305</v>
      </c>
      <c r="AL1191" s="18" t="s">
        <v>6413</v>
      </c>
      <c r="AM1191">
        <v>218</v>
      </c>
      <c r="AN1191">
        <v>4</v>
      </c>
    </row>
    <row r="1192" spans="1:40" x14ac:dyDescent="0.25">
      <c r="A1192" s="30" t="s">
        <v>599</v>
      </c>
      <c r="B1192" s="30" t="s">
        <v>2744</v>
      </c>
      <c r="C1192" s="30" t="s">
        <v>12</v>
      </c>
      <c r="D1192" s="30">
        <v>42.99</v>
      </c>
      <c r="E1192" s="30" t="s">
        <v>302</v>
      </c>
      <c r="F1192" s="30">
        <v>2</v>
      </c>
      <c r="G1192" s="30" t="s">
        <v>2745</v>
      </c>
      <c r="H1192" s="30">
        <v>146</v>
      </c>
      <c r="I1192" s="30" t="s">
        <v>2746</v>
      </c>
      <c r="J1192" s="31" t="s">
        <v>1342</v>
      </c>
      <c r="K1192" s="29" t="s">
        <v>7208</v>
      </c>
      <c r="L1192" s="58">
        <f>Tabela33[[#This Row],[price]]*Tabela33[[#This Row],[sold]]</f>
        <v>6276.54</v>
      </c>
      <c r="M1192" s="59">
        <f>VLOOKUP(Tabela33[[#This Row],[brand]],Tabela5[#All],7,FALSE)</f>
        <v>214</v>
      </c>
      <c r="N1192" s="59">
        <f>_xlfn.RANK.EQ(Tabela33[[#This Row],[sold]],$H$2:$H$1979)</f>
        <v>667</v>
      </c>
      <c r="O1192" s="59">
        <f>_xlfn.RANK.EQ(L1192,Tabela33[income])</f>
        <v>621</v>
      </c>
      <c r="AL1192" s="18" t="s">
        <v>4181</v>
      </c>
      <c r="AM1192">
        <v>218</v>
      </c>
      <c r="AN1192">
        <v>44</v>
      </c>
    </row>
    <row r="1193" spans="1:40" x14ac:dyDescent="0.25">
      <c r="A1193" s="27" t="s">
        <v>599</v>
      </c>
      <c r="B1193" s="27" t="s">
        <v>2710</v>
      </c>
      <c r="C1193" s="27" t="s">
        <v>12</v>
      </c>
      <c r="D1193" s="27">
        <v>43.99</v>
      </c>
      <c r="E1193" s="27" t="s">
        <v>13</v>
      </c>
      <c r="F1193" s="27">
        <v>6</v>
      </c>
      <c r="G1193" s="27" t="s">
        <v>2711</v>
      </c>
      <c r="H1193" s="27">
        <v>15</v>
      </c>
      <c r="I1193" s="27" t="s">
        <v>2712</v>
      </c>
      <c r="J1193" s="28" t="s">
        <v>499</v>
      </c>
      <c r="K1193" s="29" t="s">
        <v>7208</v>
      </c>
      <c r="L1193" s="58">
        <f>Tabela33[[#This Row],[price]]*Tabela33[[#This Row],[sold]]</f>
        <v>659.85</v>
      </c>
      <c r="M1193" s="59">
        <f>VLOOKUP(Tabela33[[#This Row],[brand]],Tabela5[#All],7,FALSE)</f>
        <v>214</v>
      </c>
      <c r="N1193" s="59">
        <f>_xlfn.RANK.EQ(Tabela33[[#This Row],[sold]],$H$2:$H$1979)</f>
        <v>1444</v>
      </c>
      <c r="O1193" s="59">
        <f>_xlfn.RANK.EQ(L1193,Tabela33[income])</f>
        <v>1398</v>
      </c>
      <c r="AL1193" s="18" t="s">
        <v>336</v>
      </c>
      <c r="AM1193">
        <v>218</v>
      </c>
      <c r="AN1193">
        <v>19</v>
      </c>
    </row>
    <row r="1194" spans="1:40" x14ac:dyDescent="0.25">
      <c r="A1194" s="30" t="s">
        <v>599</v>
      </c>
      <c r="B1194" s="30" t="s">
        <v>2713</v>
      </c>
      <c r="C1194" s="30" t="s">
        <v>12</v>
      </c>
      <c r="D1194" s="30">
        <v>43.99</v>
      </c>
      <c r="E1194" s="30" t="s">
        <v>13</v>
      </c>
      <c r="F1194" s="30">
        <v>6</v>
      </c>
      <c r="G1194" s="30" t="s">
        <v>2711</v>
      </c>
      <c r="H1194" s="30">
        <v>15</v>
      </c>
      <c r="I1194" s="30" t="s">
        <v>2714</v>
      </c>
      <c r="J1194" s="31" t="s">
        <v>76</v>
      </c>
      <c r="K1194" s="29" t="s">
        <v>7208</v>
      </c>
      <c r="L1194" s="58">
        <f>Tabela33[[#This Row],[price]]*Tabela33[[#This Row],[sold]]</f>
        <v>659.85</v>
      </c>
      <c r="M1194" s="59">
        <f>VLOOKUP(Tabela33[[#This Row],[brand]],Tabela5[#All],7,FALSE)</f>
        <v>214</v>
      </c>
      <c r="N1194" s="59">
        <f>_xlfn.RANK.EQ(Tabela33[[#This Row],[sold]],$H$2:$H$1979)</f>
        <v>1444</v>
      </c>
      <c r="O1194" s="59">
        <f>_xlfn.RANK.EQ(L1194,Tabela33[income])</f>
        <v>1398</v>
      </c>
      <c r="AL1194" s="18" t="s">
        <v>5025</v>
      </c>
      <c r="AM1194">
        <v>218</v>
      </c>
      <c r="AN1194">
        <v>11</v>
      </c>
    </row>
    <row r="1195" spans="1:40" x14ac:dyDescent="0.25">
      <c r="A1195" s="27" t="s">
        <v>599</v>
      </c>
      <c r="B1195" s="27" t="s">
        <v>3859</v>
      </c>
      <c r="C1195" s="27" t="s">
        <v>12</v>
      </c>
      <c r="D1195" s="27">
        <v>43.99</v>
      </c>
      <c r="E1195" s="27" t="s">
        <v>13</v>
      </c>
      <c r="F1195" s="27">
        <v>10</v>
      </c>
      <c r="G1195" s="27" t="s">
        <v>381</v>
      </c>
      <c r="H1195" s="27">
        <v>29</v>
      </c>
      <c r="I1195" s="27" t="s">
        <v>3860</v>
      </c>
      <c r="J1195" s="28" t="s">
        <v>225</v>
      </c>
      <c r="K1195" s="29" t="s">
        <v>7208</v>
      </c>
      <c r="L1195" s="58">
        <f>Tabela33[[#This Row],[price]]*Tabela33[[#This Row],[sold]]</f>
        <v>1275.71</v>
      </c>
      <c r="M1195" s="59">
        <f>VLOOKUP(Tabela33[[#This Row],[brand]],Tabela5[#All],7,FALSE)</f>
        <v>214</v>
      </c>
      <c r="N1195" s="59">
        <f>_xlfn.RANK.EQ(Tabela33[[#This Row],[sold]],$H$2:$H$1979)</f>
        <v>1195</v>
      </c>
      <c r="O1195" s="59">
        <f>_xlfn.RANK.EQ(L1195,Tabela33[income])</f>
        <v>1146</v>
      </c>
      <c r="AL1195" s="18" t="s">
        <v>6664</v>
      </c>
      <c r="AM1195">
        <v>218</v>
      </c>
      <c r="AN1195">
        <v>14</v>
      </c>
    </row>
    <row r="1196" spans="1:40" x14ac:dyDescent="0.25">
      <c r="A1196" s="30" t="s">
        <v>599</v>
      </c>
      <c r="B1196" s="30" t="s">
        <v>1913</v>
      </c>
      <c r="C1196" s="30" t="s">
        <v>12</v>
      </c>
      <c r="D1196" s="30">
        <v>43.99</v>
      </c>
      <c r="E1196" s="30" t="s">
        <v>13</v>
      </c>
      <c r="F1196" s="30">
        <v>10</v>
      </c>
      <c r="G1196" s="30" t="s">
        <v>387</v>
      </c>
      <c r="H1196" s="30">
        <v>40</v>
      </c>
      <c r="I1196" s="30" t="s">
        <v>1914</v>
      </c>
      <c r="J1196" s="31" t="s">
        <v>1915</v>
      </c>
      <c r="K1196" s="29" t="s">
        <v>7208</v>
      </c>
      <c r="L1196" s="58">
        <f>Tabela33[[#This Row],[price]]*Tabela33[[#This Row],[sold]]</f>
        <v>1759.6000000000001</v>
      </c>
      <c r="M1196" s="59">
        <f>VLOOKUP(Tabela33[[#This Row],[brand]],Tabela5[#All],7,FALSE)</f>
        <v>214</v>
      </c>
      <c r="N1196" s="59">
        <f>_xlfn.RANK.EQ(Tabela33[[#This Row],[sold]],$H$2:$H$1979)</f>
        <v>1064</v>
      </c>
      <c r="O1196" s="59">
        <f>_xlfn.RANK.EQ(L1196,Tabela33[income])</f>
        <v>1010</v>
      </c>
      <c r="AL1196" s="18" t="s">
        <v>6577</v>
      </c>
      <c r="AM1196">
        <v>218</v>
      </c>
      <c r="AN1196">
        <v>71</v>
      </c>
    </row>
    <row r="1197" spans="1:40" x14ac:dyDescent="0.25">
      <c r="A1197" s="30" t="s">
        <v>599</v>
      </c>
      <c r="B1197" s="30" t="s">
        <v>1750</v>
      </c>
      <c r="C1197" s="30" t="s">
        <v>12</v>
      </c>
      <c r="D1197" s="30">
        <v>43.99</v>
      </c>
      <c r="E1197" s="30" t="s">
        <v>13</v>
      </c>
      <c r="F1197" s="30">
        <v>6</v>
      </c>
      <c r="G1197" s="30" t="s">
        <v>1751</v>
      </c>
      <c r="H1197" s="30">
        <v>52</v>
      </c>
      <c r="I1197" s="30" t="s">
        <v>1752</v>
      </c>
      <c r="J1197" s="31" t="s">
        <v>225</v>
      </c>
      <c r="K1197" s="29" t="s">
        <v>7208</v>
      </c>
      <c r="L1197" s="58">
        <f>Tabela33[[#This Row],[price]]*Tabela33[[#This Row],[sold]]</f>
        <v>2287.48</v>
      </c>
      <c r="M1197" s="59">
        <f>VLOOKUP(Tabela33[[#This Row],[brand]],Tabela5[#All],7,FALSE)</f>
        <v>214</v>
      </c>
      <c r="N1197" s="59">
        <f>_xlfn.RANK.EQ(Tabela33[[#This Row],[sold]],$H$2:$H$1979)</f>
        <v>969</v>
      </c>
      <c r="O1197" s="59">
        <f>_xlfn.RANK.EQ(L1197,Tabela33[income])</f>
        <v>914</v>
      </c>
      <c r="AL1197" s="18" t="s">
        <v>1796</v>
      </c>
      <c r="AM1197">
        <v>218</v>
      </c>
      <c r="AN1197">
        <v>9</v>
      </c>
    </row>
    <row r="1198" spans="1:40" x14ac:dyDescent="0.25">
      <c r="A1198" s="30" t="s">
        <v>599</v>
      </c>
      <c r="B1198" s="30" t="s">
        <v>1147</v>
      </c>
      <c r="C1198" s="30" t="s">
        <v>12</v>
      </c>
      <c r="D1198" s="30">
        <v>44.95</v>
      </c>
      <c r="E1198" s="30" t="s">
        <v>1148</v>
      </c>
      <c r="F1198" s="30"/>
      <c r="G1198" s="30" t="s">
        <v>1149</v>
      </c>
      <c r="H1198" s="30">
        <v>14</v>
      </c>
      <c r="I1198" s="30" t="s">
        <v>1150</v>
      </c>
      <c r="J1198" s="31" t="s">
        <v>1151</v>
      </c>
      <c r="K1198" s="29" t="s">
        <v>7208</v>
      </c>
      <c r="L1198" s="58">
        <f>Tabela33[[#This Row],[price]]*Tabela33[[#This Row],[sold]]</f>
        <v>629.30000000000007</v>
      </c>
      <c r="M1198" s="59">
        <f>VLOOKUP(Tabela33[[#This Row],[brand]],Tabela5[#All],7,FALSE)</f>
        <v>214</v>
      </c>
      <c r="N1198" s="59">
        <f>_xlfn.RANK.EQ(Tabela33[[#This Row],[sold]],$H$2:$H$1979)</f>
        <v>1468</v>
      </c>
      <c r="O1198" s="59">
        <f>_xlfn.RANK.EQ(L1198,Tabela33[income])</f>
        <v>1422</v>
      </c>
      <c r="AL1198" s="18" t="s">
        <v>3725</v>
      </c>
      <c r="AM1198">
        <v>218</v>
      </c>
      <c r="AN1198">
        <v>13</v>
      </c>
    </row>
    <row r="1199" spans="1:40" x14ac:dyDescent="0.25">
      <c r="A1199" s="30" t="s">
        <v>599</v>
      </c>
      <c r="B1199" s="30" t="s">
        <v>1147</v>
      </c>
      <c r="C1199" s="30" t="s">
        <v>12</v>
      </c>
      <c r="D1199" s="30">
        <v>44.98</v>
      </c>
      <c r="E1199" s="30" t="s">
        <v>2119</v>
      </c>
      <c r="F1199" s="30">
        <v>10</v>
      </c>
      <c r="G1199" s="30" t="s">
        <v>2120</v>
      </c>
      <c r="H1199" s="30">
        <v>23</v>
      </c>
      <c r="I1199" s="30" t="s">
        <v>2121</v>
      </c>
      <c r="J1199" s="31" t="s">
        <v>285</v>
      </c>
      <c r="K1199" s="29" t="s">
        <v>7208</v>
      </c>
      <c r="L1199" s="58">
        <f>Tabela33[[#This Row],[price]]*Tabela33[[#This Row],[sold]]</f>
        <v>1034.54</v>
      </c>
      <c r="M1199" s="59">
        <f>VLOOKUP(Tabela33[[#This Row],[brand]],Tabela5[#All],7,FALSE)</f>
        <v>214</v>
      </c>
      <c r="N1199" s="59">
        <f>_xlfn.RANK.EQ(Tabela33[[#This Row],[sold]],$H$2:$H$1979)</f>
        <v>1285</v>
      </c>
      <c r="O1199" s="59">
        <f>_xlfn.RANK.EQ(L1199,Tabela33[income])</f>
        <v>1248</v>
      </c>
      <c r="AL1199" s="18" t="s">
        <v>6631</v>
      </c>
      <c r="AM1199">
        <v>218</v>
      </c>
      <c r="AN1199">
        <v>127</v>
      </c>
    </row>
    <row r="1200" spans="1:40" x14ac:dyDescent="0.25">
      <c r="A1200" s="30" t="s">
        <v>599</v>
      </c>
      <c r="B1200" s="30" t="s">
        <v>3473</v>
      </c>
      <c r="C1200" s="30" t="s">
        <v>12</v>
      </c>
      <c r="D1200" s="30">
        <v>44.99</v>
      </c>
      <c r="E1200" s="30" t="s">
        <v>974</v>
      </c>
      <c r="F1200" s="30">
        <v>10</v>
      </c>
      <c r="G1200" s="30" t="s">
        <v>32</v>
      </c>
      <c r="H1200" s="30">
        <v>9</v>
      </c>
      <c r="I1200" s="30" t="s">
        <v>3474</v>
      </c>
      <c r="J1200" s="31" t="s">
        <v>2482</v>
      </c>
      <c r="K1200" s="29" t="s">
        <v>7208</v>
      </c>
      <c r="L1200" s="58">
        <f>Tabela33[[#This Row],[price]]*Tabela33[[#This Row],[sold]]</f>
        <v>404.91</v>
      </c>
      <c r="M1200" s="59">
        <f>VLOOKUP(Tabela33[[#This Row],[brand]],Tabela5[#All],7,FALSE)</f>
        <v>214</v>
      </c>
      <c r="N1200" s="59">
        <f>_xlfn.RANK.EQ(Tabela33[[#This Row],[sold]],$H$2:$H$1979)</f>
        <v>1606</v>
      </c>
      <c r="O1200" s="59">
        <f>_xlfn.RANK.EQ(L1200,Tabela33[income])</f>
        <v>1575</v>
      </c>
      <c r="AL1200" s="18" t="s">
        <v>4077</v>
      </c>
      <c r="AM1200">
        <v>218</v>
      </c>
      <c r="AN1200">
        <v>989</v>
      </c>
    </row>
    <row r="1201" spans="1:40" x14ac:dyDescent="0.25">
      <c r="A1201" s="30" t="s">
        <v>599</v>
      </c>
      <c r="B1201" s="30" t="s">
        <v>2004</v>
      </c>
      <c r="C1201" s="30" t="s">
        <v>12</v>
      </c>
      <c r="D1201" s="30">
        <v>44.99</v>
      </c>
      <c r="E1201" s="30" t="s">
        <v>607</v>
      </c>
      <c r="F1201" s="30">
        <v>10</v>
      </c>
      <c r="G1201" s="30" t="s">
        <v>709</v>
      </c>
      <c r="H1201" s="30">
        <v>12</v>
      </c>
      <c r="I1201" s="30" t="s">
        <v>2005</v>
      </c>
      <c r="J1201" s="31" t="s">
        <v>219</v>
      </c>
      <c r="K1201" s="29" t="s">
        <v>7208</v>
      </c>
      <c r="L1201" s="58">
        <f>Tabela33[[#This Row],[price]]*Tabela33[[#This Row],[sold]]</f>
        <v>539.88</v>
      </c>
      <c r="M1201" s="59">
        <f>VLOOKUP(Tabela33[[#This Row],[brand]],Tabela5[#All],7,FALSE)</f>
        <v>214</v>
      </c>
      <c r="N1201" s="59">
        <f>_xlfn.RANK.EQ(Tabela33[[#This Row],[sold]],$H$2:$H$1979)</f>
        <v>1520</v>
      </c>
      <c r="O1201" s="59">
        <f>_xlfn.RANK.EQ(L1201,Tabela33[income])</f>
        <v>1483</v>
      </c>
      <c r="AL1201" s="18" t="s">
        <v>4926</v>
      </c>
      <c r="AM1201">
        <v>218</v>
      </c>
      <c r="AN1201">
        <v>139</v>
      </c>
    </row>
    <row r="1202" spans="1:40" x14ac:dyDescent="0.25">
      <c r="A1202" s="30" t="s">
        <v>599</v>
      </c>
      <c r="B1202" s="30" t="s">
        <v>3061</v>
      </c>
      <c r="C1202" s="30" t="s">
        <v>12</v>
      </c>
      <c r="D1202" s="30">
        <v>44.99</v>
      </c>
      <c r="E1202" s="30" t="s">
        <v>974</v>
      </c>
      <c r="F1202" s="30">
        <v>5</v>
      </c>
      <c r="G1202" s="30" t="s">
        <v>3062</v>
      </c>
      <c r="H1202" s="30">
        <v>14</v>
      </c>
      <c r="I1202" s="30" t="s">
        <v>3063</v>
      </c>
      <c r="J1202" s="31" t="s">
        <v>151</v>
      </c>
      <c r="K1202" s="29" t="s">
        <v>7208</v>
      </c>
      <c r="L1202" s="58">
        <f>Tabela33[[#This Row],[price]]*Tabela33[[#This Row],[sold]]</f>
        <v>629.86</v>
      </c>
      <c r="M1202" s="59">
        <f>VLOOKUP(Tabela33[[#This Row],[brand]],Tabela5[#All],7,FALSE)</f>
        <v>214</v>
      </c>
      <c r="N1202" s="59">
        <f>_xlfn.RANK.EQ(Tabela33[[#This Row],[sold]],$H$2:$H$1979)</f>
        <v>1468</v>
      </c>
      <c r="O1202" s="59">
        <f>_xlfn.RANK.EQ(L1202,Tabela33[income])</f>
        <v>1417</v>
      </c>
      <c r="AL1202" s="18" t="s">
        <v>2503</v>
      </c>
      <c r="AM1202">
        <v>218</v>
      </c>
      <c r="AN1202">
        <v>8</v>
      </c>
    </row>
    <row r="1203" spans="1:40" x14ac:dyDescent="0.25">
      <c r="A1203" s="30" t="s">
        <v>599</v>
      </c>
      <c r="B1203" s="30" t="s">
        <v>2882</v>
      </c>
      <c r="C1203" s="30" t="s">
        <v>12</v>
      </c>
      <c r="D1203" s="30">
        <v>49.99</v>
      </c>
      <c r="E1203" s="30" t="s">
        <v>148</v>
      </c>
      <c r="F1203" s="30">
        <v>6</v>
      </c>
      <c r="G1203" s="30" t="s">
        <v>2883</v>
      </c>
      <c r="H1203" s="30">
        <v>10</v>
      </c>
      <c r="I1203" s="30" t="s">
        <v>2884</v>
      </c>
      <c r="J1203" s="31" t="s">
        <v>458</v>
      </c>
      <c r="K1203" s="29" t="s">
        <v>7208</v>
      </c>
      <c r="L1203" s="58">
        <f>Tabela33[[#This Row],[price]]*Tabela33[[#This Row],[sold]]</f>
        <v>499.90000000000003</v>
      </c>
      <c r="M1203" s="59">
        <f>VLOOKUP(Tabela33[[#This Row],[brand]],Tabela5[#All],7,FALSE)</f>
        <v>214</v>
      </c>
      <c r="N1203" s="59">
        <f>_xlfn.RANK.EQ(Tabela33[[#This Row],[sold]],$H$2:$H$1979)</f>
        <v>1577</v>
      </c>
      <c r="O1203" s="59">
        <f>_xlfn.RANK.EQ(L1203,Tabela33[income])</f>
        <v>1505</v>
      </c>
      <c r="AL1203" s="18" t="s">
        <v>6645</v>
      </c>
      <c r="AM1203">
        <v>218</v>
      </c>
      <c r="AN1203">
        <v>65</v>
      </c>
    </row>
    <row r="1204" spans="1:40" x14ac:dyDescent="0.25">
      <c r="A1204" s="30" t="s">
        <v>599</v>
      </c>
      <c r="B1204" s="30" t="s">
        <v>1147</v>
      </c>
      <c r="C1204" s="30" t="s">
        <v>12</v>
      </c>
      <c r="D1204" s="30">
        <v>49.99</v>
      </c>
      <c r="E1204" s="30" t="s">
        <v>623</v>
      </c>
      <c r="F1204" s="30">
        <v>10</v>
      </c>
      <c r="G1204" s="30" t="s">
        <v>2717</v>
      </c>
      <c r="H1204" s="30">
        <v>22</v>
      </c>
      <c r="I1204" s="30" t="s">
        <v>3575</v>
      </c>
      <c r="J1204" s="31" t="s">
        <v>285</v>
      </c>
      <c r="K1204" s="29" t="s">
        <v>7208</v>
      </c>
      <c r="L1204" s="58">
        <f>Tabela33[[#This Row],[price]]*Tabela33[[#This Row],[sold]]</f>
        <v>1099.78</v>
      </c>
      <c r="M1204" s="59">
        <f>VLOOKUP(Tabela33[[#This Row],[brand]],Tabela5[#All],7,FALSE)</f>
        <v>214</v>
      </c>
      <c r="N1204" s="59">
        <f>_xlfn.RANK.EQ(Tabela33[[#This Row],[sold]],$H$2:$H$1979)</f>
        <v>1301</v>
      </c>
      <c r="O1204" s="59">
        <f>_xlfn.RANK.EQ(L1204,Tabela33[income])</f>
        <v>1221</v>
      </c>
      <c r="AL1204" s="18" t="s">
        <v>2214</v>
      </c>
      <c r="AM1204">
        <v>218</v>
      </c>
      <c r="AN1204">
        <v>423</v>
      </c>
    </row>
    <row r="1205" spans="1:40" x14ac:dyDescent="0.25">
      <c r="A1205" s="30" t="s">
        <v>599</v>
      </c>
      <c r="B1205" s="30" t="s">
        <v>2786</v>
      </c>
      <c r="C1205" s="30" t="s">
        <v>12</v>
      </c>
      <c r="D1205" s="30">
        <v>49.99</v>
      </c>
      <c r="E1205" s="30" t="s">
        <v>148</v>
      </c>
      <c r="F1205" s="30">
        <v>8</v>
      </c>
      <c r="G1205" s="30" t="s">
        <v>1695</v>
      </c>
      <c r="H1205" s="30">
        <v>53</v>
      </c>
      <c r="I1205" s="30" t="s">
        <v>2787</v>
      </c>
      <c r="J1205" s="31" t="s">
        <v>2482</v>
      </c>
      <c r="K1205" s="29" t="s">
        <v>7208</v>
      </c>
      <c r="L1205" s="58">
        <f>Tabela33[[#This Row],[price]]*Tabela33[[#This Row],[sold]]</f>
        <v>2649.4700000000003</v>
      </c>
      <c r="M1205" s="59">
        <f>VLOOKUP(Tabela33[[#This Row],[brand]],Tabela5[#All],7,FALSE)</f>
        <v>214</v>
      </c>
      <c r="N1205" s="59">
        <f>_xlfn.RANK.EQ(Tabela33[[#This Row],[sold]],$H$2:$H$1979)</f>
        <v>966</v>
      </c>
      <c r="O1205" s="59">
        <f>_xlfn.RANK.EQ(L1205,Tabela33[income])</f>
        <v>869</v>
      </c>
      <c r="AL1205" s="18" t="s">
        <v>1732</v>
      </c>
      <c r="AM1205">
        <v>218</v>
      </c>
      <c r="AN1205">
        <v>45</v>
      </c>
    </row>
    <row r="1206" spans="1:40" x14ac:dyDescent="0.25">
      <c r="A1206" s="27" t="s">
        <v>599</v>
      </c>
      <c r="B1206" s="27" t="s">
        <v>600</v>
      </c>
      <c r="C1206" s="27" t="s">
        <v>12</v>
      </c>
      <c r="D1206" s="27">
        <v>49.99</v>
      </c>
      <c r="E1206" s="27" t="s">
        <v>148</v>
      </c>
      <c r="F1206" s="27">
        <v>5</v>
      </c>
      <c r="G1206" s="27" t="s">
        <v>601</v>
      </c>
      <c r="H1206" s="27">
        <v>127</v>
      </c>
      <c r="I1206" s="27" t="s">
        <v>602</v>
      </c>
      <c r="J1206" s="28" t="s">
        <v>280</v>
      </c>
      <c r="K1206" s="29" t="s">
        <v>7208</v>
      </c>
      <c r="L1206" s="58">
        <f>Tabela33[[#This Row],[price]]*Tabela33[[#This Row],[sold]]</f>
        <v>6348.7300000000005</v>
      </c>
      <c r="M1206" s="59">
        <f>VLOOKUP(Tabela33[[#This Row],[brand]],Tabela5[#All],7,FALSE)</f>
        <v>214</v>
      </c>
      <c r="N1206" s="59">
        <f>_xlfn.RANK.EQ(Tabela33[[#This Row],[sold]],$H$2:$H$1979)</f>
        <v>710</v>
      </c>
      <c r="O1206" s="59">
        <f>_xlfn.RANK.EQ(L1206,Tabela33[income])</f>
        <v>618</v>
      </c>
      <c r="AL1206" s="18" t="s">
        <v>2521</v>
      </c>
      <c r="AM1206">
        <v>218</v>
      </c>
      <c r="AN1206">
        <v>152</v>
      </c>
    </row>
    <row r="1207" spans="1:40" x14ac:dyDescent="0.25">
      <c r="A1207" s="27" t="s">
        <v>599</v>
      </c>
      <c r="B1207" s="27" t="s">
        <v>1760</v>
      </c>
      <c r="C1207" s="27" t="s">
        <v>12</v>
      </c>
      <c r="D1207" s="27">
        <v>52.99</v>
      </c>
      <c r="E1207" s="27" t="s">
        <v>1761</v>
      </c>
      <c r="F1207" s="27">
        <v>10</v>
      </c>
      <c r="G1207" s="27" t="s">
        <v>298</v>
      </c>
      <c r="H1207" s="27">
        <v>287</v>
      </c>
      <c r="I1207" s="27" t="s">
        <v>1762</v>
      </c>
      <c r="J1207" s="28" t="s">
        <v>318</v>
      </c>
      <c r="K1207" s="29" t="s">
        <v>7208</v>
      </c>
      <c r="L1207" s="58">
        <f>Tabela33[[#This Row],[price]]*Tabela33[[#This Row],[sold]]</f>
        <v>15208.130000000001</v>
      </c>
      <c r="M1207" s="59">
        <f>VLOOKUP(Tabela33[[#This Row],[brand]],Tabela5[#All],7,FALSE)</f>
        <v>214</v>
      </c>
      <c r="N1207" s="59">
        <f>_xlfn.RANK.EQ(Tabela33[[#This Row],[sold]],$H$2:$H$1979)</f>
        <v>485</v>
      </c>
      <c r="O1207" s="59">
        <f>_xlfn.RANK.EQ(L1207,Tabela33[income])</f>
        <v>380</v>
      </c>
      <c r="AL1207" s="18" t="s">
        <v>2822</v>
      </c>
      <c r="AM1207">
        <v>218</v>
      </c>
      <c r="AN1207">
        <v>432</v>
      </c>
    </row>
    <row r="1208" spans="1:40" x14ac:dyDescent="0.25">
      <c r="A1208" s="27" t="s">
        <v>599</v>
      </c>
      <c r="B1208" s="27" t="s">
        <v>2452</v>
      </c>
      <c r="C1208" s="27" t="s">
        <v>12</v>
      </c>
      <c r="D1208" s="27">
        <v>61.99</v>
      </c>
      <c r="E1208" s="27" t="s">
        <v>2453</v>
      </c>
      <c r="F1208" s="27">
        <v>4</v>
      </c>
      <c r="G1208" s="27" t="s">
        <v>2454</v>
      </c>
      <c r="H1208" s="27">
        <v>49</v>
      </c>
      <c r="I1208" s="27" t="s">
        <v>2455</v>
      </c>
      <c r="J1208" s="28" t="s">
        <v>22</v>
      </c>
      <c r="K1208" s="29" t="s">
        <v>7208</v>
      </c>
      <c r="L1208" s="58">
        <f>Tabela33[[#This Row],[price]]*Tabela33[[#This Row],[sold]]</f>
        <v>3037.51</v>
      </c>
      <c r="M1208" s="59">
        <f>VLOOKUP(Tabela33[[#This Row],[brand]],Tabela5[#All],7,FALSE)</f>
        <v>214</v>
      </c>
      <c r="N1208" s="59">
        <f>_xlfn.RANK.EQ(Tabela33[[#This Row],[sold]],$H$2:$H$1979)</f>
        <v>991</v>
      </c>
      <c r="O1208" s="59">
        <f>_xlfn.RANK.EQ(L1208,Tabela33[income])</f>
        <v>827</v>
      </c>
      <c r="AL1208" s="18" t="s">
        <v>3455</v>
      </c>
      <c r="AM1208">
        <v>218</v>
      </c>
      <c r="AN1208">
        <v>128</v>
      </c>
    </row>
    <row r="1209" spans="1:40" x14ac:dyDescent="0.25">
      <c r="A1209" s="30" t="s">
        <v>599</v>
      </c>
      <c r="B1209" s="30" t="s">
        <v>1115</v>
      </c>
      <c r="C1209" s="30" t="s">
        <v>1116</v>
      </c>
      <c r="D1209" s="30">
        <v>67.5</v>
      </c>
      <c r="E1209" s="30" t="s">
        <v>1117</v>
      </c>
      <c r="F1209" s="30">
        <v>10</v>
      </c>
      <c r="G1209" s="30" t="s">
        <v>709</v>
      </c>
      <c r="H1209" s="30">
        <v>12</v>
      </c>
      <c r="I1209" s="30" t="s">
        <v>39</v>
      </c>
      <c r="J1209" s="31" t="s">
        <v>1118</v>
      </c>
      <c r="K1209" s="29" t="s">
        <v>7208</v>
      </c>
      <c r="L1209" s="58">
        <f>Tabela33[[#This Row],[price]]*Tabela33[[#This Row],[sold]]</f>
        <v>810</v>
      </c>
      <c r="M1209" s="59">
        <f>VLOOKUP(Tabela33[[#This Row],[brand]],Tabela5[#All],7,FALSE)</f>
        <v>214</v>
      </c>
      <c r="N1209" s="59">
        <f>_xlfn.RANK.EQ(Tabela33[[#This Row],[sold]],$H$2:$H$1979)</f>
        <v>1520</v>
      </c>
      <c r="O1209" s="59">
        <f>_xlfn.RANK.EQ(L1209,Tabela33[income])</f>
        <v>1319</v>
      </c>
      <c r="AL1209" s="18" t="s">
        <v>829</v>
      </c>
      <c r="AM1209">
        <v>219</v>
      </c>
      <c r="AN1209">
        <v>155</v>
      </c>
    </row>
    <row r="1210" spans="1:40" x14ac:dyDescent="0.25">
      <c r="A1210" s="30" t="s">
        <v>599</v>
      </c>
      <c r="B1210" s="30" t="s">
        <v>2943</v>
      </c>
      <c r="C1210" s="30" t="s">
        <v>12</v>
      </c>
      <c r="D1210" s="30">
        <v>67.98</v>
      </c>
      <c r="E1210" s="30" t="s">
        <v>2944</v>
      </c>
      <c r="F1210" s="30"/>
      <c r="G1210" s="30" t="s">
        <v>2945</v>
      </c>
      <c r="H1210" s="30">
        <v>705</v>
      </c>
      <c r="I1210" s="30" t="s">
        <v>2946</v>
      </c>
      <c r="J1210" s="31" t="s">
        <v>177</v>
      </c>
      <c r="K1210" s="29" t="s">
        <v>7208</v>
      </c>
      <c r="L1210" s="58">
        <f>Tabela33[[#This Row],[price]]*Tabela33[[#This Row],[sold]]</f>
        <v>47925.9</v>
      </c>
      <c r="M1210" s="59">
        <f>VLOOKUP(Tabela33[[#This Row],[brand]],Tabela5[#All],7,FALSE)</f>
        <v>214</v>
      </c>
      <c r="N1210" s="59">
        <f>_xlfn.RANK.EQ(Tabela33[[#This Row],[sold]],$H$2:$H$1979)</f>
        <v>284</v>
      </c>
      <c r="O1210" s="59">
        <f>_xlfn.RANK.EQ(L1210,Tabela33[income])</f>
        <v>176</v>
      </c>
      <c r="AL1210" s="18" t="s">
        <v>5920</v>
      </c>
      <c r="AM1210">
        <v>220</v>
      </c>
      <c r="AN1210">
        <v>420</v>
      </c>
    </row>
    <row r="1211" spans="1:40" x14ac:dyDescent="0.25">
      <c r="A1211" s="30" t="s">
        <v>599</v>
      </c>
      <c r="B1211" s="30" t="s">
        <v>3468</v>
      </c>
      <c r="C1211" s="30" t="s">
        <v>12</v>
      </c>
      <c r="D1211" s="30">
        <v>69.989999999999995</v>
      </c>
      <c r="E1211" s="30" t="s">
        <v>1694</v>
      </c>
      <c r="F1211" s="30">
        <v>4</v>
      </c>
      <c r="G1211" s="30" t="s">
        <v>2886</v>
      </c>
      <c r="H1211" s="30">
        <v>23</v>
      </c>
      <c r="I1211" s="30" t="s">
        <v>3469</v>
      </c>
      <c r="J1211" s="31" t="s">
        <v>157</v>
      </c>
      <c r="K1211" s="29" t="s">
        <v>7208</v>
      </c>
      <c r="L1211" s="58">
        <f>Tabela33[[#This Row],[price]]*Tabela33[[#This Row],[sold]]</f>
        <v>1609.77</v>
      </c>
      <c r="M1211" s="59">
        <f>VLOOKUP(Tabela33[[#This Row],[brand]],Tabela5[#All],7,FALSE)</f>
        <v>214</v>
      </c>
      <c r="N1211" s="59">
        <f>_xlfn.RANK.EQ(Tabela33[[#This Row],[sold]],$H$2:$H$1979)</f>
        <v>1285</v>
      </c>
      <c r="O1211" s="59">
        <f>_xlfn.RANK.EQ(L1211,Tabela33[income])</f>
        <v>1050</v>
      </c>
      <c r="AL1211" s="18" t="s">
        <v>2367</v>
      </c>
      <c r="AM1211">
        <v>221</v>
      </c>
      <c r="AN1211">
        <v>119</v>
      </c>
    </row>
    <row r="1212" spans="1:40" x14ac:dyDescent="0.25">
      <c r="A1212" s="30" t="s">
        <v>599</v>
      </c>
      <c r="B1212" s="30" t="s">
        <v>1082</v>
      </c>
      <c r="C1212" s="30" t="s">
        <v>12</v>
      </c>
      <c r="D1212" s="30">
        <v>69.989999999999995</v>
      </c>
      <c r="E1212" s="30" t="s">
        <v>1083</v>
      </c>
      <c r="F1212" s="30">
        <v>9</v>
      </c>
      <c r="G1212" s="30" t="s">
        <v>1084</v>
      </c>
      <c r="H1212" s="30">
        <v>25</v>
      </c>
      <c r="I1212" s="30" t="s">
        <v>1085</v>
      </c>
      <c r="J1212" s="31" t="s">
        <v>285</v>
      </c>
      <c r="K1212" s="29" t="s">
        <v>7208</v>
      </c>
      <c r="L1212" s="58">
        <f>Tabela33[[#This Row],[price]]*Tabela33[[#This Row],[sold]]</f>
        <v>1749.7499999999998</v>
      </c>
      <c r="M1212" s="59">
        <f>VLOOKUP(Tabela33[[#This Row],[brand]],Tabela5[#All],7,FALSE)</f>
        <v>214</v>
      </c>
      <c r="N1212" s="59">
        <f>_xlfn.RANK.EQ(Tabela33[[#This Row],[sold]],$H$2:$H$1979)</f>
        <v>1248</v>
      </c>
      <c r="O1212" s="59">
        <f>_xlfn.RANK.EQ(L1212,Tabela33[income])</f>
        <v>1013</v>
      </c>
      <c r="AL1212" s="18" t="s">
        <v>1545</v>
      </c>
      <c r="AM1212">
        <v>221</v>
      </c>
      <c r="AN1212">
        <v>52</v>
      </c>
    </row>
    <row r="1213" spans="1:40" x14ac:dyDescent="0.25">
      <c r="A1213" s="27" t="s">
        <v>599</v>
      </c>
      <c r="B1213" s="27" t="s">
        <v>3367</v>
      </c>
      <c r="C1213" s="27" t="s">
        <v>12</v>
      </c>
      <c r="D1213" s="27">
        <v>74.989999999999995</v>
      </c>
      <c r="E1213" s="27" t="s">
        <v>2033</v>
      </c>
      <c r="F1213" s="27">
        <v>10</v>
      </c>
      <c r="G1213" s="27" t="s">
        <v>3368</v>
      </c>
      <c r="H1213" s="27">
        <v>160</v>
      </c>
      <c r="I1213" s="27" t="s">
        <v>3369</v>
      </c>
      <c r="J1213" s="28" t="s">
        <v>318</v>
      </c>
      <c r="K1213" s="29" t="s">
        <v>7208</v>
      </c>
      <c r="L1213" s="58">
        <f>Tabela33[[#This Row],[price]]*Tabela33[[#This Row],[sold]]</f>
        <v>11998.4</v>
      </c>
      <c r="M1213" s="59">
        <f>VLOOKUP(Tabela33[[#This Row],[brand]],Tabela5[#All],7,FALSE)</f>
        <v>214</v>
      </c>
      <c r="N1213" s="59">
        <f>_xlfn.RANK.EQ(Tabela33[[#This Row],[sold]],$H$2:$H$1979)</f>
        <v>639</v>
      </c>
      <c r="O1213" s="59">
        <f>_xlfn.RANK.EQ(L1213,Tabela33[income])</f>
        <v>437</v>
      </c>
      <c r="AL1213" s="18" t="s">
        <v>1153</v>
      </c>
      <c r="AM1213">
        <v>221</v>
      </c>
      <c r="AN1213">
        <v>9</v>
      </c>
    </row>
    <row r="1214" spans="1:40" x14ac:dyDescent="0.25">
      <c r="A1214" s="30" t="s">
        <v>1580</v>
      </c>
      <c r="B1214" s="30" t="s">
        <v>2674</v>
      </c>
      <c r="C1214" s="30" t="s">
        <v>12</v>
      </c>
      <c r="D1214" s="30">
        <v>12.99</v>
      </c>
      <c r="E1214" s="30" t="s">
        <v>1215</v>
      </c>
      <c r="F1214" s="30">
        <v>10</v>
      </c>
      <c r="G1214" s="30" t="s">
        <v>2519</v>
      </c>
      <c r="H1214" s="30">
        <v>43</v>
      </c>
      <c r="I1214" s="30" t="s">
        <v>2675</v>
      </c>
      <c r="J1214" s="31" t="s">
        <v>2552</v>
      </c>
      <c r="K1214" s="29" t="s">
        <v>7208</v>
      </c>
      <c r="L1214" s="58">
        <f>Tabela33[[#This Row],[price]]*Tabela33[[#This Row],[sold]]</f>
        <v>558.57000000000005</v>
      </c>
      <c r="M1214" s="59">
        <f>VLOOKUP(Tabela33[[#This Row],[brand]],Tabela5[#All],7,FALSE)</f>
        <v>215</v>
      </c>
      <c r="N1214" s="59">
        <f>_xlfn.RANK.EQ(Tabela33[[#This Row],[sold]],$H$2:$H$1979)</f>
        <v>1036</v>
      </c>
      <c r="O1214" s="59">
        <f>_xlfn.RANK.EQ(L1214,Tabela33[income])</f>
        <v>1463</v>
      </c>
      <c r="AL1214" s="18" t="s">
        <v>5378</v>
      </c>
      <c r="AM1214">
        <v>222</v>
      </c>
      <c r="AN1214">
        <v>21</v>
      </c>
    </row>
    <row r="1215" spans="1:40" x14ac:dyDescent="0.25">
      <c r="A1215" s="35" t="s">
        <v>1580</v>
      </c>
      <c r="B1215" s="35" t="s">
        <v>5028</v>
      </c>
      <c r="C1215" s="35" t="s">
        <v>55</v>
      </c>
      <c r="D1215" s="35">
        <v>17.989999999999998</v>
      </c>
      <c r="E1215" s="35" t="s">
        <v>2156</v>
      </c>
      <c r="F1215" s="35">
        <v>138</v>
      </c>
      <c r="G1215" s="35" t="s">
        <v>5029</v>
      </c>
      <c r="H1215" s="35">
        <v>1955</v>
      </c>
      <c r="I1215" s="35" t="s">
        <v>5030</v>
      </c>
      <c r="J1215" s="36" t="s">
        <v>230</v>
      </c>
      <c r="K1215" s="34" t="s">
        <v>7209</v>
      </c>
      <c r="L1215" s="61">
        <f>Tabela33[[#This Row],[price]]*Tabela33[[#This Row],[sold]]</f>
        <v>35170.449999999997</v>
      </c>
      <c r="M1215" s="62">
        <f>VLOOKUP(Tabela33[[#This Row],[brand]],Tabela5[#All],7,FALSE)</f>
        <v>215</v>
      </c>
      <c r="N1215" s="62">
        <f>_xlfn.RANK.EQ(Tabela33[[#This Row],[sold]],$H$2:$H$1979)</f>
        <v>147</v>
      </c>
      <c r="O1215" s="62">
        <f>_xlfn.RANK.EQ(L1215,Tabela33[income])</f>
        <v>232</v>
      </c>
      <c r="AL1215" s="18" t="s">
        <v>1945</v>
      </c>
      <c r="AM1215">
        <v>223</v>
      </c>
      <c r="AN1215">
        <v>2156</v>
      </c>
    </row>
    <row r="1216" spans="1:40" x14ac:dyDescent="0.25">
      <c r="A1216" s="27" t="s">
        <v>1580</v>
      </c>
      <c r="B1216" s="27" t="s">
        <v>1581</v>
      </c>
      <c r="C1216" s="27" t="s">
        <v>12</v>
      </c>
      <c r="D1216" s="27">
        <v>19.989999999999998</v>
      </c>
      <c r="E1216" s="27" t="s">
        <v>247</v>
      </c>
      <c r="F1216" s="27">
        <v>3</v>
      </c>
      <c r="G1216" s="27" t="s">
        <v>1582</v>
      </c>
      <c r="H1216" s="27">
        <v>3</v>
      </c>
      <c r="I1216" s="27" t="s">
        <v>1583</v>
      </c>
      <c r="J1216" s="28" t="s">
        <v>318</v>
      </c>
      <c r="K1216" s="29" t="s">
        <v>7208</v>
      </c>
      <c r="L1216" s="58">
        <f>Tabela33[[#This Row],[price]]*Tabela33[[#This Row],[sold]]</f>
        <v>59.97</v>
      </c>
      <c r="M1216" s="59">
        <f>VLOOKUP(Tabela33[[#This Row],[brand]],Tabela5[#All],7,FALSE)</f>
        <v>215</v>
      </c>
      <c r="N1216" s="59">
        <f>_xlfn.RANK.EQ(Tabela33[[#This Row],[sold]],$H$2:$H$1979)</f>
        <v>1845</v>
      </c>
      <c r="O1216" s="59">
        <f>_xlfn.RANK.EQ(L1216,Tabela33[income])</f>
        <v>1930</v>
      </c>
      <c r="AL1216" s="18" t="s">
        <v>5816</v>
      </c>
      <c r="AM1216">
        <v>223</v>
      </c>
      <c r="AN1216">
        <v>1370</v>
      </c>
    </row>
    <row r="1217" spans="1:40" x14ac:dyDescent="0.25">
      <c r="A1217" s="30" t="s">
        <v>1580</v>
      </c>
      <c r="B1217" s="30" t="s">
        <v>2638</v>
      </c>
      <c r="C1217" s="30" t="s">
        <v>12</v>
      </c>
      <c r="D1217" s="30">
        <v>24.77</v>
      </c>
      <c r="E1217" s="30" t="s">
        <v>2639</v>
      </c>
      <c r="F1217" s="30">
        <v>200</v>
      </c>
      <c r="G1217" s="30" t="s">
        <v>2640</v>
      </c>
      <c r="H1217" s="30">
        <v>1585</v>
      </c>
      <c r="I1217" s="30" t="s">
        <v>2641</v>
      </c>
      <c r="J1217" s="31" t="s">
        <v>230</v>
      </c>
      <c r="K1217" s="29" t="s">
        <v>7208</v>
      </c>
      <c r="L1217" s="58">
        <f>Tabela33[[#This Row],[price]]*Tabela33[[#This Row],[sold]]</f>
        <v>39260.449999999997</v>
      </c>
      <c r="M1217" s="59">
        <f>VLOOKUP(Tabela33[[#This Row],[brand]],Tabela5[#All],7,FALSE)</f>
        <v>215</v>
      </c>
      <c r="N1217" s="59">
        <f>_xlfn.RANK.EQ(Tabela33[[#This Row],[sold]],$H$2:$H$1979)</f>
        <v>175</v>
      </c>
      <c r="O1217" s="59">
        <f>_xlfn.RANK.EQ(L1217,Tabela33[income])</f>
        <v>212</v>
      </c>
      <c r="AL1217" s="18" t="s">
        <v>5724</v>
      </c>
      <c r="AM1217">
        <v>223</v>
      </c>
      <c r="AN1217">
        <v>3823</v>
      </c>
    </row>
    <row r="1218" spans="1:40" x14ac:dyDescent="0.25">
      <c r="A1218" s="27" t="s">
        <v>1580</v>
      </c>
      <c r="B1218" s="27" t="s">
        <v>1809</v>
      </c>
      <c r="C1218" s="27" t="s">
        <v>363</v>
      </c>
      <c r="D1218" s="27">
        <v>24.79</v>
      </c>
      <c r="E1218" s="27" t="s">
        <v>1810</v>
      </c>
      <c r="F1218" s="27">
        <v>70</v>
      </c>
      <c r="G1218" s="27" t="s">
        <v>1811</v>
      </c>
      <c r="H1218" s="27">
        <v>757</v>
      </c>
      <c r="I1218" s="27" t="s">
        <v>1812</v>
      </c>
      <c r="J1218" s="28" t="s">
        <v>230</v>
      </c>
      <c r="K1218" s="29" t="s">
        <v>7208</v>
      </c>
      <c r="L1218" s="58">
        <f>Tabela33[[#This Row],[price]]*Tabela33[[#This Row],[sold]]</f>
        <v>18766.03</v>
      </c>
      <c r="M1218" s="59">
        <f>VLOOKUP(Tabela33[[#This Row],[brand]],Tabela5[#All],7,FALSE)</f>
        <v>215</v>
      </c>
      <c r="N1218" s="59">
        <f>_xlfn.RANK.EQ(Tabela33[[#This Row],[sold]],$H$2:$H$1979)</f>
        <v>272</v>
      </c>
      <c r="O1218" s="59">
        <f>_xlfn.RANK.EQ(L1218,Tabela33[income])</f>
        <v>333</v>
      </c>
      <c r="AL1218" s="18" t="s">
        <v>5090</v>
      </c>
      <c r="AM1218">
        <v>223</v>
      </c>
      <c r="AN1218">
        <v>6634</v>
      </c>
    </row>
    <row r="1219" spans="1:40" x14ac:dyDescent="0.25">
      <c r="A1219" s="27" t="s">
        <v>1580</v>
      </c>
      <c r="B1219" s="27" t="s">
        <v>2418</v>
      </c>
      <c r="C1219" s="27" t="s">
        <v>12</v>
      </c>
      <c r="D1219" s="27">
        <v>31.41</v>
      </c>
      <c r="E1219" s="27" t="s">
        <v>2419</v>
      </c>
      <c r="F1219" s="27"/>
      <c r="G1219" s="27" t="s">
        <v>2420</v>
      </c>
      <c r="H1219" s="27">
        <v>5107</v>
      </c>
      <c r="I1219" s="27" t="s">
        <v>2421</v>
      </c>
      <c r="J1219" s="28" t="s">
        <v>177</v>
      </c>
      <c r="K1219" s="29" t="s">
        <v>7208</v>
      </c>
      <c r="L1219" s="58">
        <f>Tabela33[[#This Row],[price]]*Tabela33[[#This Row],[sold]]</f>
        <v>160410.87</v>
      </c>
      <c r="M1219" s="59">
        <f>VLOOKUP(Tabela33[[#This Row],[brand]],Tabela5[#All],7,FALSE)</f>
        <v>215</v>
      </c>
      <c r="N1219" s="59">
        <f>_xlfn.RANK.EQ(Tabela33[[#This Row],[sold]],$H$2:$H$1979)</f>
        <v>52</v>
      </c>
      <c r="O1219" s="59">
        <f>_xlfn.RANK.EQ(L1219,Tabela33[income])</f>
        <v>48</v>
      </c>
      <c r="AL1219" s="18" t="s">
        <v>3747</v>
      </c>
      <c r="AM1219">
        <v>223</v>
      </c>
      <c r="AN1219">
        <v>163</v>
      </c>
    </row>
    <row r="1220" spans="1:40" x14ac:dyDescent="0.25">
      <c r="A1220" s="32" t="s">
        <v>6164</v>
      </c>
      <c r="B1220" s="32" t="s">
        <v>7035</v>
      </c>
      <c r="C1220" s="32" t="s">
        <v>55</v>
      </c>
      <c r="D1220" s="32">
        <v>20.079999999999998</v>
      </c>
      <c r="E1220" s="32" t="s">
        <v>7036</v>
      </c>
      <c r="F1220" s="32">
        <v>29</v>
      </c>
      <c r="G1220" s="32" t="s">
        <v>7037</v>
      </c>
      <c r="H1220" s="32">
        <v>518</v>
      </c>
      <c r="I1220" s="32" t="s">
        <v>7038</v>
      </c>
      <c r="J1220" s="33" t="s">
        <v>230</v>
      </c>
      <c r="K1220" s="34" t="s">
        <v>7209</v>
      </c>
      <c r="L1220" s="61">
        <f>Tabela33[[#This Row],[price]]*Tabela33[[#This Row],[sold]]</f>
        <v>10401.439999999999</v>
      </c>
      <c r="M1220" s="62">
        <f>VLOOKUP(Tabela33[[#This Row],[brand]],Tabela5[#All],7,FALSE)</f>
        <v>216</v>
      </c>
      <c r="N1220" s="62">
        <f>_xlfn.RANK.EQ(Tabela33[[#This Row],[sold]],$H$2:$H$1979)</f>
        <v>347</v>
      </c>
      <c r="O1220" s="62">
        <f>_xlfn.RANK.EQ(L1220,Tabela33[income])</f>
        <v>478</v>
      </c>
      <c r="AL1220" s="18" t="s">
        <v>5861</v>
      </c>
      <c r="AM1220">
        <v>223</v>
      </c>
      <c r="AN1220">
        <v>7816</v>
      </c>
    </row>
    <row r="1221" spans="1:40" x14ac:dyDescent="0.25">
      <c r="A1221" s="35" t="s">
        <v>6164</v>
      </c>
      <c r="B1221" s="35" t="s">
        <v>6165</v>
      </c>
      <c r="C1221" s="35" t="s">
        <v>55</v>
      </c>
      <c r="D1221" s="35">
        <v>20.25</v>
      </c>
      <c r="E1221" s="35" t="s">
        <v>2255</v>
      </c>
      <c r="F1221" s="35">
        <v>10</v>
      </c>
      <c r="G1221" s="35" t="s">
        <v>2362</v>
      </c>
      <c r="H1221" s="35">
        <v>24</v>
      </c>
      <c r="I1221" s="35" t="s">
        <v>6166</v>
      </c>
      <c r="J1221" s="36" t="s">
        <v>70</v>
      </c>
      <c r="K1221" s="34" t="s">
        <v>7209</v>
      </c>
      <c r="L1221" s="61">
        <f>Tabela33[[#This Row],[price]]*Tabela33[[#This Row],[sold]]</f>
        <v>486</v>
      </c>
      <c r="M1221" s="62">
        <f>VLOOKUP(Tabela33[[#This Row],[brand]],Tabela5[#All],7,FALSE)</f>
        <v>216</v>
      </c>
      <c r="N1221" s="62">
        <f>_xlfn.RANK.EQ(Tabela33[[#This Row],[sold]],$H$2:$H$1979)</f>
        <v>1266</v>
      </c>
      <c r="O1221" s="62">
        <f>_xlfn.RANK.EQ(L1221,Tabela33[income])</f>
        <v>1512</v>
      </c>
      <c r="AL1221" s="18" t="s">
        <v>7114</v>
      </c>
      <c r="AM1221">
        <v>223</v>
      </c>
      <c r="AN1221">
        <v>211</v>
      </c>
    </row>
    <row r="1222" spans="1:40" x14ac:dyDescent="0.25">
      <c r="A1222" s="30" t="s">
        <v>3320</v>
      </c>
      <c r="B1222" s="30" t="s">
        <v>3321</v>
      </c>
      <c r="C1222" s="30" t="s">
        <v>104</v>
      </c>
      <c r="D1222" s="30">
        <v>48.93</v>
      </c>
      <c r="E1222" s="30" t="s">
        <v>3322</v>
      </c>
      <c r="F1222" s="30">
        <v>10</v>
      </c>
      <c r="G1222" s="30" t="s">
        <v>2309</v>
      </c>
      <c r="H1222" s="30">
        <v>37</v>
      </c>
      <c r="I1222" s="30" t="s">
        <v>3323</v>
      </c>
      <c r="J1222" s="31" t="s">
        <v>967</v>
      </c>
      <c r="K1222" s="29" t="s">
        <v>7208</v>
      </c>
      <c r="L1222" s="58">
        <f>Tabela33[[#This Row],[price]]*Tabela33[[#This Row],[sold]]</f>
        <v>1810.41</v>
      </c>
      <c r="M1222" s="59">
        <f>VLOOKUP(Tabela33[[#This Row],[brand]],Tabela5[#All],7,FALSE)</f>
        <v>217</v>
      </c>
      <c r="N1222" s="59">
        <f>_xlfn.RANK.EQ(Tabela33[[#This Row],[sold]],$H$2:$H$1979)</f>
        <v>1099</v>
      </c>
      <c r="O1222" s="59">
        <f>_xlfn.RANK.EQ(L1222,Tabela33[income])</f>
        <v>1000</v>
      </c>
      <c r="AL1222" s="18" t="s">
        <v>3364</v>
      </c>
      <c r="AM1222">
        <v>223</v>
      </c>
      <c r="AN1222">
        <v>3584</v>
      </c>
    </row>
    <row r="1223" spans="1:40" x14ac:dyDescent="0.25">
      <c r="A1223" s="27" t="s">
        <v>65</v>
      </c>
      <c r="B1223" s="27" t="s">
        <v>3455</v>
      </c>
      <c r="C1223" s="27" t="s">
        <v>510</v>
      </c>
      <c r="D1223" s="27">
        <v>7.2</v>
      </c>
      <c r="E1223" s="27" t="s">
        <v>3456</v>
      </c>
      <c r="F1223" s="27">
        <v>10</v>
      </c>
      <c r="G1223" s="27" t="s">
        <v>269</v>
      </c>
      <c r="H1223" s="27">
        <v>128</v>
      </c>
      <c r="I1223" s="27" t="s">
        <v>3457</v>
      </c>
      <c r="J1223" s="28" t="s">
        <v>3458</v>
      </c>
      <c r="K1223" s="29" t="s">
        <v>7208</v>
      </c>
      <c r="L1223" s="58">
        <f>Tabela33[[#This Row],[price]]*Tabela33[[#This Row],[sold]]</f>
        <v>921.6</v>
      </c>
      <c r="M1223" s="59">
        <f>VLOOKUP(Tabela33[[#This Row],[brand]],Tabela5[#All],7,FALSE)</f>
        <v>218</v>
      </c>
      <c r="N1223" s="59">
        <f>_xlfn.RANK.EQ(Tabela33[[#This Row],[sold]],$H$2:$H$1979)</f>
        <v>708</v>
      </c>
      <c r="O1223" s="59">
        <f>_xlfn.RANK.EQ(L1223,Tabela33[income])</f>
        <v>1283</v>
      </c>
      <c r="AL1223" s="18" t="s">
        <v>2282</v>
      </c>
      <c r="AM1223">
        <v>223</v>
      </c>
      <c r="AN1223">
        <v>1926</v>
      </c>
    </row>
    <row r="1224" spans="1:40" x14ac:dyDescent="0.25">
      <c r="A1224" s="27" t="s">
        <v>65</v>
      </c>
      <c r="B1224" s="27" t="s">
        <v>3725</v>
      </c>
      <c r="C1224" s="27" t="s">
        <v>510</v>
      </c>
      <c r="D1224" s="27">
        <v>9.99</v>
      </c>
      <c r="E1224" s="27" t="s">
        <v>1373</v>
      </c>
      <c r="F1224" s="27">
        <v>7</v>
      </c>
      <c r="G1224" s="27" t="s">
        <v>821</v>
      </c>
      <c r="H1224" s="27">
        <v>13</v>
      </c>
      <c r="I1224" s="27" t="s">
        <v>39</v>
      </c>
      <c r="J1224" s="28" t="s">
        <v>3726</v>
      </c>
      <c r="K1224" s="29" t="s">
        <v>7208</v>
      </c>
      <c r="L1224" s="58">
        <f>Tabela33[[#This Row],[price]]*Tabela33[[#This Row],[sold]]</f>
        <v>129.87</v>
      </c>
      <c r="M1224" s="59">
        <f>VLOOKUP(Tabela33[[#This Row],[brand]],Tabela5[#All],7,FALSE)</f>
        <v>218</v>
      </c>
      <c r="N1224" s="59">
        <f>_xlfn.RANK.EQ(Tabela33[[#This Row],[sold]],$H$2:$H$1979)</f>
        <v>1498</v>
      </c>
      <c r="O1224" s="59">
        <f>_xlfn.RANK.EQ(L1224,Tabela33[income])</f>
        <v>1843</v>
      </c>
      <c r="AL1224" s="18" t="s">
        <v>4744</v>
      </c>
      <c r="AM1224">
        <v>223</v>
      </c>
      <c r="AN1224">
        <v>1337</v>
      </c>
    </row>
    <row r="1225" spans="1:40" x14ac:dyDescent="0.25">
      <c r="A1225" s="30" t="s">
        <v>65</v>
      </c>
      <c r="B1225" s="30" t="s">
        <v>2214</v>
      </c>
      <c r="C1225" s="30" t="s">
        <v>2012</v>
      </c>
      <c r="D1225" s="30">
        <v>11.99</v>
      </c>
      <c r="E1225" s="30" t="s">
        <v>2215</v>
      </c>
      <c r="F1225" s="30"/>
      <c r="G1225" s="30" t="s">
        <v>2216</v>
      </c>
      <c r="H1225" s="30">
        <v>423</v>
      </c>
      <c r="I1225" s="30" t="s">
        <v>2217</v>
      </c>
      <c r="J1225" s="31" t="s">
        <v>1289</v>
      </c>
      <c r="K1225" s="29" t="s">
        <v>7208</v>
      </c>
      <c r="L1225" s="58">
        <f>Tabela33[[#This Row],[price]]*Tabela33[[#This Row],[sold]]</f>
        <v>5071.7700000000004</v>
      </c>
      <c r="M1225" s="59">
        <f>VLOOKUP(Tabela33[[#This Row],[brand]],Tabela5[#All],7,FALSE)</f>
        <v>218</v>
      </c>
      <c r="N1225" s="59">
        <f>_xlfn.RANK.EQ(Tabela33[[#This Row],[sold]],$H$2:$H$1979)</f>
        <v>394</v>
      </c>
      <c r="O1225" s="59">
        <f>_xlfn.RANK.EQ(L1225,Tabela33[income])</f>
        <v>677</v>
      </c>
      <c r="AL1225" s="18" t="s">
        <v>6141</v>
      </c>
      <c r="AM1225">
        <v>223</v>
      </c>
      <c r="AN1225">
        <v>150</v>
      </c>
    </row>
    <row r="1226" spans="1:40" x14ac:dyDescent="0.25">
      <c r="A1226" s="35" t="s">
        <v>65</v>
      </c>
      <c r="B1226" s="35" t="s">
        <v>4181</v>
      </c>
      <c r="C1226" s="35" t="s">
        <v>657</v>
      </c>
      <c r="D1226" s="35">
        <v>15.03</v>
      </c>
      <c r="E1226" s="35" t="s">
        <v>4182</v>
      </c>
      <c r="F1226" s="35">
        <v>3</v>
      </c>
      <c r="G1226" s="35" t="s">
        <v>4183</v>
      </c>
      <c r="H1226" s="35">
        <v>44</v>
      </c>
      <c r="I1226" s="35" t="s">
        <v>4184</v>
      </c>
      <c r="J1226" s="36" t="s">
        <v>661</v>
      </c>
      <c r="K1226" s="34" t="s">
        <v>7209</v>
      </c>
      <c r="L1226" s="61">
        <f>Tabela33[[#This Row],[price]]*Tabela33[[#This Row],[sold]]</f>
        <v>661.31999999999994</v>
      </c>
      <c r="M1226" s="62">
        <f>VLOOKUP(Tabela33[[#This Row],[brand]],Tabela5[#All],7,FALSE)</f>
        <v>218</v>
      </c>
      <c r="N1226" s="62">
        <f>_xlfn.RANK.EQ(Tabela33[[#This Row],[sold]],$H$2:$H$1979)</f>
        <v>1030</v>
      </c>
      <c r="O1226" s="62">
        <f>_xlfn.RANK.EQ(L1226,Tabela33[income])</f>
        <v>1394</v>
      </c>
      <c r="AL1226" s="18" t="s">
        <v>6296</v>
      </c>
      <c r="AM1226">
        <v>224</v>
      </c>
      <c r="AN1226">
        <v>114</v>
      </c>
    </row>
    <row r="1227" spans="1:40" x14ac:dyDescent="0.25">
      <c r="A1227" s="35" t="s">
        <v>65</v>
      </c>
      <c r="B1227" s="35" t="s">
        <v>6631</v>
      </c>
      <c r="C1227" s="35" t="s">
        <v>12</v>
      </c>
      <c r="D1227" s="35">
        <v>16.899999999999999</v>
      </c>
      <c r="E1227" s="35" t="s">
        <v>6632</v>
      </c>
      <c r="F1227" s="35">
        <v>10</v>
      </c>
      <c r="G1227" s="35" t="s">
        <v>6633</v>
      </c>
      <c r="H1227" s="35">
        <v>127</v>
      </c>
      <c r="I1227" s="35" t="s">
        <v>6634</v>
      </c>
      <c r="J1227" s="36" t="s">
        <v>177</v>
      </c>
      <c r="K1227" s="34" t="s">
        <v>7209</v>
      </c>
      <c r="L1227" s="61">
        <f>Tabela33[[#This Row],[price]]*Tabela33[[#This Row],[sold]]</f>
        <v>2146.2999999999997</v>
      </c>
      <c r="M1227" s="62">
        <f>VLOOKUP(Tabela33[[#This Row],[brand]],Tabela5[#All],7,FALSE)</f>
        <v>218</v>
      </c>
      <c r="N1227" s="62">
        <f>_xlfn.RANK.EQ(Tabela33[[#This Row],[sold]],$H$2:$H$1979)</f>
        <v>710</v>
      </c>
      <c r="O1227" s="62">
        <f>_xlfn.RANK.EQ(L1227,Tabela33[income])</f>
        <v>933</v>
      </c>
      <c r="AL1227" s="18" t="s">
        <v>3376</v>
      </c>
      <c r="AM1227">
        <v>225</v>
      </c>
      <c r="AN1227">
        <v>2143</v>
      </c>
    </row>
    <row r="1228" spans="1:40" x14ac:dyDescent="0.25">
      <c r="A1228" s="32" t="s">
        <v>65</v>
      </c>
      <c r="B1228" s="32" t="s">
        <v>3928</v>
      </c>
      <c r="C1228" s="32" t="s">
        <v>657</v>
      </c>
      <c r="D1228" s="32">
        <v>16.91</v>
      </c>
      <c r="E1228" s="32" t="s">
        <v>3929</v>
      </c>
      <c r="F1228" s="32"/>
      <c r="G1228" s="32" t="s">
        <v>3930</v>
      </c>
      <c r="H1228" s="32">
        <v>156</v>
      </c>
      <c r="I1228" s="32" t="s">
        <v>3931</v>
      </c>
      <c r="J1228" s="33" t="s">
        <v>661</v>
      </c>
      <c r="K1228" s="34" t="s">
        <v>7209</v>
      </c>
      <c r="L1228" s="61">
        <f>Tabela33[[#This Row],[price]]*Tabela33[[#This Row],[sold]]</f>
        <v>2637.96</v>
      </c>
      <c r="M1228" s="62">
        <f>VLOOKUP(Tabela33[[#This Row],[brand]],Tabela5[#All],7,FALSE)</f>
        <v>218</v>
      </c>
      <c r="N1228" s="62">
        <f>_xlfn.RANK.EQ(Tabela33[[#This Row],[sold]],$H$2:$H$1979)</f>
        <v>646</v>
      </c>
      <c r="O1228" s="62">
        <f>_xlfn.RANK.EQ(L1228,Tabela33[income])</f>
        <v>875</v>
      </c>
      <c r="AL1228" s="18" t="s">
        <v>4855</v>
      </c>
      <c r="AM1228">
        <v>226</v>
      </c>
      <c r="AN1228">
        <v>1630</v>
      </c>
    </row>
    <row r="1229" spans="1:40" x14ac:dyDescent="0.25">
      <c r="A1229" s="35" t="s">
        <v>65</v>
      </c>
      <c r="B1229" s="35" t="s">
        <v>6645</v>
      </c>
      <c r="C1229" s="35" t="s">
        <v>12</v>
      </c>
      <c r="D1229" s="35">
        <v>17.18</v>
      </c>
      <c r="E1229" s="35" t="s">
        <v>6646</v>
      </c>
      <c r="F1229" s="35">
        <v>10</v>
      </c>
      <c r="G1229" s="35" t="s">
        <v>1126</v>
      </c>
      <c r="H1229" s="35">
        <v>65</v>
      </c>
      <c r="I1229" s="35" t="s">
        <v>6647</v>
      </c>
      <c r="J1229" s="36" t="s">
        <v>177</v>
      </c>
      <c r="K1229" s="34" t="s">
        <v>7209</v>
      </c>
      <c r="L1229" s="61">
        <f>Tabela33[[#This Row],[price]]*Tabela33[[#This Row],[sold]]</f>
        <v>1116.7</v>
      </c>
      <c r="M1229" s="62">
        <f>VLOOKUP(Tabela33[[#This Row],[brand]],Tabela5[#All],7,FALSE)</f>
        <v>218</v>
      </c>
      <c r="N1229" s="62">
        <f>_xlfn.RANK.EQ(Tabela33[[#This Row],[sold]],$H$2:$H$1979)</f>
        <v>906</v>
      </c>
      <c r="O1229" s="62">
        <f>_xlfn.RANK.EQ(L1229,Tabela33[income])</f>
        <v>1212</v>
      </c>
      <c r="AL1229" s="18" t="s">
        <v>7202</v>
      </c>
      <c r="AM1229">
        <v>226</v>
      </c>
      <c r="AN1229">
        <v>22</v>
      </c>
    </row>
    <row r="1230" spans="1:40" x14ac:dyDescent="0.25">
      <c r="A1230" s="35" t="s">
        <v>65</v>
      </c>
      <c r="B1230" s="35" t="s">
        <v>4926</v>
      </c>
      <c r="C1230" s="35" t="s">
        <v>12</v>
      </c>
      <c r="D1230" s="35">
        <v>18.989999999999998</v>
      </c>
      <c r="E1230" s="35" t="s">
        <v>863</v>
      </c>
      <c r="F1230" s="35">
        <v>10</v>
      </c>
      <c r="G1230" s="35" t="s">
        <v>4927</v>
      </c>
      <c r="H1230" s="35">
        <v>139</v>
      </c>
      <c r="I1230" s="35" t="s">
        <v>4928</v>
      </c>
      <c r="J1230" s="36" t="s">
        <v>4929</v>
      </c>
      <c r="K1230" s="34" t="s">
        <v>7209</v>
      </c>
      <c r="L1230" s="61">
        <f>Tabela33[[#This Row],[price]]*Tabela33[[#This Row],[sold]]</f>
        <v>2639.6099999999997</v>
      </c>
      <c r="M1230" s="62">
        <f>VLOOKUP(Tabela33[[#This Row],[brand]],Tabela5[#All],7,FALSE)</f>
        <v>218</v>
      </c>
      <c r="N1230" s="62">
        <f>_xlfn.RANK.EQ(Tabela33[[#This Row],[sold]],$H$2:$H$1979)</f>
        <v>681</v>
      </c>
      <c r="O1230" s="62">
        <f>_xlfn.RANK.EQ(L1230,Tabela33[income])</f>
        <v>872</v>
      </c>
      <c r="AL1230" s="18" t="s">
        <v>3351</v>
      </c>
      <c r="AM1230">
        <v>226</v>
      </c>
    </row>
    <row r="1231" spans="1:40" x14ac:dyDescent="0.25">
      <c r="A1231" s="32" t="s">
        <v>65</v>
      </c>
      <c r="B1231" s="32" t="s">
        <v>4077</v>
      </c>
      <c r="C1231" s="32" t="s">
        <v>12</v>
      </c>
      <c r="D1231" s="32">
        <v>21.54</v>
      </c>
      <c r="E1231" s="32" t="s">
        <v>4078</v>
      </c>
      <c r="F1231" s="32">
        <v>96</v>
      </c>
      <c r="G1231" s="32" t="s">
        <v>4079</v>
      </c>
      <c r="H1231" s="32">
        <v>989</v>
      </c>
      <c r="I1231" s="32" t="s">
        <v>4080</v>
      </c>
      <c r="J1231" s="33" t="s">
        <v>230</v>
      </c>
      <c r="K1231" s="34" t="s">
        <v>7209</v>
      </c>
      <c r="L1231" s="61">
        <f>Tabela33[[#This Row],[price]]*Tabela33[[#This Row],[sold]]</f>
        <v>21303.059999999998</v>
      </c>
      <c r="M1231" s="62">
        <f>VLOOKUP(Tabela33[[#This Row],[brand]],Tabela5[#All],7,FALSE)</f>
        <v>218</v>
      </c>
      <c r="N1231" s="62">
        <f>_xlfn.RANK.EQ(Tabela33[[#This Row],[sold]],$H$2:$H$1979)</f>
        <v>235</v>
      </c>
      <c r="O1231" s="62">
        <f>_xlfn.RANK.EQ(L1231,Tabela33[income])</f>
        <v>305</v>
      </c>
      <c r="AL1231" s="18" t="s">
        <v>4934</v>
      </c>
      <c r="AM1231">
        <v>227</v>
      </c>
      <c r="AN1231">
        <v>647</v>
      </c>
    </row>
    <row r="1232" spans="1:40" x14ac:dyDescent="0.25">
      <c r="A1232" s="27" t="s">
        <v>65</v>
      </c>
      <c r="B1232" s="27" t="s">
        <v>1251</v>
      </c>
      <c r="C1232" s="27" t="s">
        <v>12</v>
      </c>
      <c r="D1232" s="27">
        <v>21.98</v>
      </c>
      <c r="E1232" s="27" t="s">
        <v>1252</v>
      </c>
      <c r="F1232" s="27">
        <v>10</v>
      </c>
      <c r="G1232" s="27" t="s">
        <v>1253</v>
      </c>
      <c r="H1232" s="27">
        <v>278</v>
      </c>
      <c r="I1232" s="27" t="s">
        <v>1254</v>
      </c>
      <c r="J1232" s="28" t="s">
        <v>177</v>
      </c>
      <c r="K1232" s="29" t="s">
        <v>7208</v>
      </c>
      <c r="L1232" s="58">
        <f>Tabela33[[#This Row],[price]]*Tabela33[[#This Row],[sold]]</f>
        <v>6110.4400000000005</v>
      </c>
      <c r="M1232" s="59">
        <f>VLOOKUP(Tabela33[[#This Row],[brand]],Tabela5[#All],7,FALSE)</f>
        <v>218</v>
      </c>
      <c r="N1232" s="59">
        <f>_xlfn.RANK.EQ(Tabela33[[#This Row],[sold]],$H$2:$H$1979)</f>
        <v>496</v>
      </c>
      <c r="O1232" s="59">
        <f>_xlfn.RANK.EQ(L1232,Tabela33[income])</f>
        <v>633</v>
      </c>
      <c r="AL1232" s="18" t="s">
        <v>6209</v>
      </c>
      <c r="AM1232">
        <v>227</v>
      </c>
      <c r="AN1232">
        <v>624</v>
      </c>
    </row>
    <row r="1233" spans="1:40" x14ac:dyDescent="0.25">
      <c r="A1233" s="30" t="s">
        <v>65</v>
      </c>
      <c r="B1233" s="30" t="s">
        <v>66</v>
      </c>
      <c r="C1233" s="30" t="s">
        <v>12</v>
      </c>
      <c r="D1233" s="30">
        <v>22.75</v>
      </c>
      <c r="E1233" s="30" t="s">
        <v>67</v>
      </c>
      <c r="F1233" s="30">
        <v>10</v>
      </c>
      <c r="G1233" s="30" t="s">
        <v>68</v>
      </c>
      <c r="H1233" s="30">
        <v>174</v>
      </c>
      <c r="I1233" s="30" t="s">
        <v>69</v>
      </c>
      <c r="J1233" s="31" t="s">
        <v>70</v>
      </c>
      <c r="K1233" s="29" t="s">
        <v>7208</v>
      </c>
      <c r="L1233" s="58">
        <f>Tabela33[[#This Row],[price]]*Tabela33[[#This Row],[sold]]</f>
        <v>3958.5</v>
      </c>
      <c r="M1233" s="59">
        <f>VLOOKUP(Tabela33[[#This Row],[brand]],Tabela5[#All],7,FALSE)</f>
        <v>218</v>
      </c>
      <c r="N1233" s="59">
        <f>_xlfn.RANK.EQ(Tabela33[[#This Row],[sold]],$H$2:$H$1979)</f>
        <v>617</v>
      </c>
      <c r="O1233" s="59">
        <f>_xlfn.RANK.EQ(L1233,Tabela33[income])</f>
        <v>746</v>
      </c>
      <c r="AL1233" s="18" t="s">
        <v>4667</v>
      </c>
      <c r="AM1233">
        <v>227</v>
      </c>
      <c r="AN1233">
        <v>448</v>
      </c>
    </row>
    <row r="1234" spans="1:40" x14ac:dyDescent="0.25">
      <c r="A1234" s="30" t="s">
        <v>65</v>
      </c>
      <c r="B1234" s="30" t="s">
        <v>618</v>
      </c>
      <c r="C1234" s="30" t="s">
        <v>12</v>
      </c>
      <c r="D1234" s="30">
        <v>22.99</v>
      </c>
      <c r="E1234" s="30" t="s">
        <v>619</v>
      </c>
      <c r="F1234" s="30">
        <v>10</v>
      </c>
      <c r="G1234" s="30" t="s">
        <v>620</v>
      </c>
      <c r="H1234" s="30">
        <v>8</v>
      </c>
      <c r="I1234" s="30" t="s">
        <v>621</v>
      </c>
      <c r="J1234" s="31" t="s">
        <v>70</v>
      </c>
      <c r="K1234" s="29" t="s">
        <v>7208</v>
      </c>
      <c r="L1234" s="58">
        <f>Tabela33[[#This Row],[price]]*Tabela33[[#This Row],[sold]]</f>
        <v>183.92</v>
      </c>
      <c r="M1234" s="59">
        <f>VLOOKUP(Tabela33[[#This Row],[brand]],Tabela5[#All],7,FALSE)</f>
        <v>218</v>
      </c>
      <c r="N1234" s="59">
        <f>_xlfn.RANK.EQ(Tabela33[[#This Row],[sold]],$H$2:$H$1979)</f>
        <v>1635</v>
      </c>
      <c r="O1234" s="59">
        <f>_xlfn.RANK.EQ(L1234,Tabela33[income])</f>
        <v>1770</v>
      </c>
      <c r="AL1234" s="18" t="s">
        <v>2564</v>
      </c>
      <c r="AM1234">
        <v>228</v>
      </c>
      <c r="AN1234">
        <v>1</v>
      </c>
    </row>
    <row r="1235" spans="1:40" x14ac:dyDescent="0.25">
      <c r="A1235" s="27" t="s">
        <v>65</v>
      </c>
      <c r="B1235" s="27" t="s">
        <v>336</v>
      </c>
      <c r="C1235" s="27" t="s">
        <v>12</v>
      </c>
      <c r="D1235" s="27">
        <v>23.25</v>
      </c>
      <c r="E1235" s="27" t="s">
        <v>337</v>
      </c>
      <c r="F1235" s="27">
        <v>10</v>
      </c>
      <c r="G1235" s="27" t="s">
        <v>338</v>
      </c>
      <c r="H1235" s="27">
        <v>19</v>
      </c>
      <c r="I1235" s="27" t="s">
        <v>339</v>
      </c>
      <c r="J1235" s="28" t="s">
        <v>70</v>
      </c>
      <c r="K1235" s="29" t="s">
        <v>7208</v>
      </c>
      <c r="L1235" s="58">
        <f>Tabela33[[#This Row],[price]]*Tabela33[[#This Row],[sold]]</f>
        <v>441.75</v>
      </c>
      <c r="M1235" s="59">
        <f>VLOOKUP(Tabela33[[#This Row],[brand]],Tabela5[#All],7,FALSE)</f>
        <v>218</v>
      </c>
      <c r="N1235" s="59">
        <f>_xlfn.RANK.EQ(Tabela33[[#This Row],[sold]],$H$2:$H$1979)</f>
        <v>1359</v>
      </c>
      <c r="O1235" s="59">
        <f>_xlfn.RANK.EQ(L1235,Tabela33[income])</f>
        <v>1542</v>
      </c>
      <c r="AL1235" s="18" t="s">
        <v>5120</v>
      </c>
      <c r="AM1235">
        <v>229</v>
      </c>
      <c r="AN1235">
        <v>21</v>
      </c>
    </row>
    <row r="1236" spans="1:40" x14ac:dyDescent="0.25">
      <c r="A1236" s="35" t="s">
        <v>65</v>
      </c>
      <c r="B1236" s="35" t="s">
        <v>6664</v>
      </c>
      <c r="C1236" s="35" t="s">
        <v>12</v>
      </c>
      <c r="D1236" s="35">
        <v>23.89</v>
      </c>
      <c r="E1236" s="35" t="s">
        <v>3426</v>
      </c>
      <c r="F1236" s="35">
        <v>9</v>
      </c>
      <c r="G1236" s="35" t="s">
        <v>1196</v>
      </c>
      <c r="H1236" s="35">
        <v>14</v>
      </c>
      <c r="I1236" s="35" t="s">
        <v>6665</v>
      </c>
      <c r="J1236" s="36" t="s">
        <v>411</v>
      </c>
      <c r="K1236" s="34" t="s">
        <v>7209</v>
      </c>
      <c r="L1236" s="61">
        <f>Tabela33[[#This Row],[price]]*Tabela33[[#This Row],[sold]]</f>
        <v>334.46000000000004</v>
      </c>
      <c r="M1236" s="62">
        <f>VLOOKUP(Tabela33[[#This Row],[brand]],Tabela5[#All],7,FALSE)</f>
        <v>218</v>
      </c>
      <c r="N1236" s="62">
        <f>_xlfn.RANK.EQ(Tabela33[[#This Row],[sold]],$H$2:$H$1979)</f>
        <v>1468</v>
      </c>
      <c r="O1236" s="62">
        <f>_xlfn.RANK.EQ(L1236,Tabela33[income])</f>
        <v>1627</v>
      </c>
      <c r="AL1236" s="18" t="s">
        <v>1420</v>
      </c>
      <c r="AM1236">
        <v>230</v>
      </c>
      <c r="AN1236">
        <v>889</v>
      </c>
    </row>
    <row r="1237" spans="1:40" x14ac:dyDescent="0.25">
      <c r="A1237" s="32" t="s">
        <v>65</v>
      </c>
      <c r="B1237" s="32" t="s">
        <v>5314</v>
      </c>
      <c r="C1237" s="32" t="s">
        <v>12</v>
      </c>
      <c r="D1237" s="32">
        <v>23.99</v>
      </c>
      <c r="E1237" s="32" t="s">
        <v>3719</v>
      </c>
      <c r="F1237" s="32">
        <v>10</v>
      </c>
      <c r="G1237" s="32" t="s">
        <v>421</v>
      </c>
      <c r="H1237" s="32">
        <v>10</v>
      </c>
      <c r="I1237" s="32" t="s">
        <v>5315</v>
      </c>
      <c r="J1237" s="33" t="s">
        <v>70</v>
      </c>
      <c r="K1237" s="34" t="s">
        <v>7209</v>
      </c>
      <c r="L1237" s="61">
        <f>Tabela33[[#This Row],[price]]*Tabela33[[#This Row],[sold]]</f>
        <v>239.89999999999998</v>
      </c>
      <c r="M1237" s="62">
        <f>VLOOKUP(Tabela33[[#This Row],[brand]],Tabela5[#All],7,FALSE)</f>
        <v>218</v>
      </c>
      <c r="N1237" s="62">
        <f>_xlfn.RANK.EQ(Tabela33[[#This Row],[sold]],$H$2:$H$1979)</f>
        <v>1577</v>
      </c>
      <c r="O1237" s="62">
        <f>_xlfn.RANK.EQ(L1237,Tabela33[income])</f>
        <v>1712</v>
      </c>
      <c r="AL1237" s="18" t="s">
        <v>6521</v>
      </c>
      <c r="AM1237">
        <v>231</v>
      </c>
      <c r="AN1237">
        <v>272</v>
      </c>
    </row>
    <row r="1238" spans="1:40" x14ac:dyDescent="0.25">
      <c r="A1238" s="32" t="s">
        <v>65</v>
      </c>
      <c r="B1238" s="32" t="s">
        <v>5217</v>
      </c>
      <c r="C1238" s="32" t="s">
        <v>12</v>
      </c>
      <c r="D1238" s="32">
        <v>24.4</v>
      </c>
      <c r="E1238" s="32" t="s">
        <v>5218</v>
      </c>
      <c r="F1238" s="32">
        <v>50</v>
      </c>
      <c r="G1238" s="32" t="s">
        <v>5219</v>
      </c>
      <c r="H1238" s="32">
        <v>14</v>
      </c>
      <c r="I1238" s="32" t="s">
        <v>5220</v>
      </c>
      <c r="J1238" s="33" t="s">
        <v>395</v>
      </c>
      <c r="K1238" s="34" t="s">
        <v>7209</v>
      </c>
      <c r="L1238" s="61">
        <f>Tabela33[[#This Row],[price]]*Tabela33[[#This Row],[sold]]</f>
        <v>341.59999999999997</v>
      </c>
      <c r="M1238" s="62">
        <f>VLOOKUP(Tabela33[[#This Row],[brand]],Tabela5[#All],7,FALSE)</f>
        <v>218</v>
      </c>
      <c r="N1238" s="62">
        <f>_xlfn.RANK.EQ(Tabela33[[#This Row],[sold]],$H$2:$H$1979)</f>
        <v>1468</v>
      </c>
      <c r="O1238" s="62">
        <f>_xlfn.RANK.EQ(L1238,Tabela33[income])</f>
        <v>1619</v>
      </c>
      <c r="AL1238" s="18" t="s">
        <v>3400</v>
      </c>
      <c r="AM1238">
        <v>232</v>
      </c>
      <c r="AN1238">
        <v>7</v>
      </c>
    </row>
    <row r="1239" spans="1:40" x14ac:dyDescent="0.25">
      <c r="A1239" s="32" t="s">
        <v>65</v>
      </c>
      <c r="B1239" s="32" t="s">
        <v>5025</v>
      </c>
      <c r="C1239" s="32" t="s">
        <v>12</v>
      </c>
      <c r="D1239" s="32">
        <v>25.79</v>
      </c>
      <c r="E1239" s="32" t="s">
        <v>5026</v>
      </c>
      <c r="F1239" s="32">
        <v>3</v>
      </c>
      <c r="G1239" s="32" t="s">
        <v>4718</v>
      </c>
      <c r="H1239" s="32">
        <v>11</v>
      </c>
      <c r="I1239" s="32" t="s">
        <v>5027</v>
      </c>
      <c r="J1239" s="33" t="s">
        <v>661</v>
      </c>
      <c r="K1239" s="34" t="s">
        <v>7209</v>
      </c>
      <c r="L1239" s="61">
        <f>Tabela33[[#This Row],[price]]*Tabela33[[#This Row],[sold]]</f>
        <v>283.69</v>
      </c>
      <c r="M1239" s="62">
        <f>VLOOKUP(Tabela33[[#This Row],[brand]],Tabela5[#All],7,FALSE)</f>
        <v>218</v>
      </c>
      <c r="N1239" s="62">
        <f>_xlfn.RANK.EQ(Tabela33[[#This Row],[sold]],$H$2:$H$1979)</f>
        <v>1550</v>
      </c>
      <c r="O1239" s="62">
        <f>_xlfn.RANK.EQ(L1239,Tabela33[income])</f>
        <v>1677</v>
      </c>
      <c r="AL1239" s="18" t="s">
        <v>1953</v>
      </c>
      <c r="AM1239">
        <v>232</v>
      </c>
      <c r="AN1239">
        <v>45</v>
      </c>
    </row>
    <row r="1240" spans="1:40" x14ac:dyDescent="0.25">
      <c r="A1240" s="32" t="s">
        <v>65</v>
      </c>
      <c r="B1240" s="32" t="s">
        <v>6577</v>
      </c>
      <c r="C1240" s="32" t="s">
        <v>12</v>
      </c>
      <c r="D1240" s="32">
        <v>25.99</v>
      </c>
      <c r="E1240" s="32" t="s">
        <v>2633</v>
      </c>
      <c r="F1240" s="32">
        <v>8</v>
      </c>
      <c r="G1240" s="32" t="s">
        <v>6578</v>
      </c>
      <c r="H1240" s="32">
        <v>71</v>
      </c>
      <c r="I1240" s="32" t="s">
        <v>6579</v>
      </c>
      <c r="J1240" s="33" t="s">
        <v>1168</v>
      </c>
      <c r="K1240" s="34" t="s">
        <v>7209</v>
      </c>
      <c r="L1240" s="61">
        <f>Tabela33[[#This Row],[price]]*Tabela33[[#This Row],[sold]]</f>
        <v>1845.29</v>
      </c>
      <c r="M1240" s="62">
        <f>VLOOKUP(Tabela33[[#This Row],[brand]],Tabela5[#All],7,FALSE)</f>
        <v>218</v>
      </c>
      <c r="N1240" s="62">
        <f>_xlfn.RANK.EQ(Tabela33[[#This Row],[sold]],$H$2:$H$1979)</f>
        <v>884</v>
      </c>
      <c r="O1240" s="62">
        <f>_xlfn.RANK.EQ(L1240,Tabela33[income])</f>
        <v>993</v>
      </c>
      <c r="AL1240" s="18" t="s">
        <v>4972</v>
      </c>
      <c r="AM1240">
        <v>233</v>
      </c>
      <c r="AN1240">
        <v>122</v>
      </c>
    </row>
    <row r="1241" spans="1:40" x14ac:dyDescent="0.25">
      <c r="A1241" s="35" t="s">
        <v>65</v>
      </c>
      <c r="B1241" s="35" t="s">
        <v>5284</v>
      </c>
      <c r="C1241" s="35" t="s">
        <v>12</v>
      </c>
      <c r="D1241" s="35">
        <v>26.99</v>
      </c>
      <c r="E1241" s="35" t="s">
        <v>830</v>
      </c>
      <c r="F1241" s="35">
        <v>9</v>
      </c>
      <c r="G1241" s="35" t="s">
        <v>5285</v>
      </c>
      <c r="H1241" s="35">
        <v>75</v>
      </c>
      <c r="I1241" s="35" t="s">
        <v>5286</v>
      </c>
      <c r="J1241" s="36" t="s">
        <v>411</v>
      </c>
      <c r="K1241" s="34" t="s">
        <v>7209</v>
      </c>
      <c r="L1241" s="61">
        <f>Tabela33[[#This Row],[price]]*Tabela33[[#This Row],[sold]]</f>
        <v>2024.2499999999998</v>
      </c>
      <c r="M1241" s="62">
        <f>VLOOKUP(Tabela33[[#This Row],[brand]],Tabela5[#All],7,FALSE)</f>
        <v>218</v>
      </c>
      <c r="N1241" s="62">
        <f>_xlfn.RANK.EQ(Tabela33[[#This Row],[sold]],$H$2:$H$1979)</f>
        <v>864</v>
      </c>
      <c r="O1241" s="62">
        <f>_xlfn.RANK.EQ(L1241,Tabela33[income])</f>
        <v>951</v>
      </c>
      <c r="AL1241" s="18" t="s">
        <v>3876</v>
      </c>
      <c r="AM1241">
        <v>234</v>
      </c>
      <c r="AN1241">
        <v>41</v>
      </c>
    </row>
    <row r="1242" spans="1:40" x14ac:dyDescent="0.25">
      <c r="A1242" s="30" t="s">
        <v>65</v>
      </c>
      <c r="B1242" s="30" t="s">
        <v>1732</v>
      </c>
      <c r="C1242" s="30" t="s">
        <v>12</v>
      </c>
      <c r="D1242" s="30">
        <v>28.89</v>
      </c>
      <c r="E1242" s="30" t="s">
        <v>1733</v>
      </c>
      <c r="F1242" s="30">
        <v>10</v>
      </c>
      <c r="G1242" s="30" t="s">
        <v>1734</v>
      </c>
      <c r="H1242" s="30">
        <v>45</v>
      </c>
      <c r="I1242" s="30" t="s">
        <v>1735</v>
      </c>
      <c r="J1242" s="31" t="s">
        <v>230</v>
      </c>
      <c r="K1242" s="29" t="s">
        <v>7208</v>
      </c>
      <c r="L1242" s="58">
        <f>Tabela33[[#This Row],[price]]*Tabela33[[#This Row],[sold]]</f>
        <v>1300.05</v>
      </c>
      <c r="M1242" s="59">
        <f>VLOOKUP(Tabela33[[#This Row],[brand]],Tabela5[#All],7,FALSE)</f>
        <v>218</v>
      </c>
      <c r="N1242" s="59">
        <f>_xlfn.RANK.EQ(Tabela33[[#This Row],[sold]],$H$2:$H$1979)</f>
        <v>1019</v>
      </c>
      <c r="O1242" s="59">
        <f>_xlfn.RANK.EQ(L1242,Tabela33[income])</f>
        <v>1135</v>
      </c>
      <c r="AL1242" s="18" t="s">
        <v>1165</v>
      </c>
      <c r="AM1242">
        <v>235</v>
      </c>
      <c r="AN1242">
        <v>2</v>
      </c>
    </row>
    <row r="1243" spans="1:40" x14ac:dyDescent="0.25">
      <c r="A1243" s="30" t="s">
        <v>65</v>
      </c>
      <c r="B1243" s="30" t="s">
        <v>2521</v>
      </c>
      <c r="C1243" s="30" t="s">
        <v>363</v>
      </c>
      <c r="D1243" s="30">
        <v>29.06</v>
      </c>
      <c r="E1243" s="30" t="s">
        <v>2522</v>
      </c>
      <c r="F1243" s="30">
        <v>103</v>
      </c>
      <c r="G1243" s="30" t="s">
        <v>2523</v>
      </c>
      <c r="H1243" s="30">
        <v>152</v>
      </c>
      <c r="I1243" s="30" t="s">
        <v>2524</v>
      </c>
      <c r="J1243" s="31" t="s">
        <v>230</v>
      </c>
      <c r="K1243" s="29" t="s">
        <v>7208</v>
      </c>
      <c r="L1243" s="58">
        <f>Tabela33[[#This Row],[price]]*Tabela33[[#This Row],[sold]]</f>
        <v>4417.12</v>
      </c>
      <c r="M1243" s="59">
        <f>VLOOKUP(Tabela33[[#This Row],[brand]],Tabela5[#All],7,FALSE)</f>
        <v>218</v>
      </c>
      <c r="N1243" s="59">
        <f>_xlfn.RANK.EQ(Tabela33[[#This Row],[sold]],$H$2:$H$1979)</f>
        <v>651</v>
      </c>
      <c r="O1243" s="59">
        <f>_xlfn.RANK.EQ(L1243,Tabela33[income])</f>
        <v>710</v>
      </c>
      <c r="AL1243" s="18" t="s">
        <v>1902</v>
      </c>
      <c r="AM1243">
        <v>235</v>
      </c>
    </row>
    <row r="1244" spans="1:40" x14ac:dyDescent="0.25">
      <c r="A1244" s="30" t="s">
        <v>65</v>
      </c>
      <c r="B1244" s="30" t="s">
        <v>2822</v>
      </c>
      <c r="C1244" s="30" t="s">
        <v>510</v>
      </c>
      <c r="D1244" s="30">
        <v>29.99</v>
      </c>
      <c r="E1244" s="30" t="s">
        <v>37</v>
      </c>
      <c r="F1244" s="30">
        <v>10</v>
      </c>
      <c r="G1244" s="30" t="s">
        <v>2823</v>
      </c>
      <c r="H1244" s="30">
        <v>432</v>
      </c>
      <c r="I1244" s="30" t="s">
        <v>2824</v>
      </c>
      <c r="J1244" s="31" t="s">
        <v>2825</v>
      </c>
      <c r="K1244" s="29" t="s">
        <v>7208</v>
      </c>
      <c r="L1244" s="58">
        <f>Tabela33[[#This Row],[price]]*Tabela33[[#This Row],[sold]]</f>
        <v>12955.679999999998</v>
      </c>
      <c r="M1244" s="59">
        <f>VLOOKUP(Tabela33[[#This Row],[brand]],Tabela5[#All],7,FALSE)</f>
        <v>218</v>
      </c>
      <c r="N1244" s="59">
        <f>_xlfn.RANK.EQ(Tabela33[[#This Row],[sold]],$H$2:$H$1979)</f>
        <v>387</v>
      </c>
      <c r="O1244" s="59">
        <f>_xlfn.RANK.EQ(L1244,Tabela33[income])</f>
        <v>417</v>
      </c>
      <c r="AL1244" s="18" t="s">
        <v>3934</v>
      </c>
      <c r="AM1244">
        <v>235</v>
      </c>
      <c r="AN1244">
        <v>39</v>
      </c>
    </row>
    <row r="1245" spans="1:40" x14ac:dyDescent="0.25">
      <c r="A1245" s="27" t="s">
        <v>65</v>
      </c>
      <c r="B1245" s="27" t="s">
        <v>2503</v>
      </c>
      <c r="C1245" s="27" t="s">
        <v>12</v>
      </c>
      <c r="D1245" s="27">
        <v>30.89</v>
      </c>
      <c r="E1245" s="27" t="s">
        <v>2504</v>
      </c>
      <c r="F1245" s="27">
        <v>8</v>
      </c>
      <c r="G1245" s="27" t="s">
        <v>1888</v>
      </c>
      <c r="H1245" s="27">
        <v>8</v>
      </c>
      <c r="I1245" s="27" t="s">
        <v>2505</v>
      </c>
      <c r="J1245" s="28" t="s">
        <v>230</v>
      </c>
      <c r="K1245" s="29" t="s">
        <v>7208</v>
      </c>
      <c r="L1245" s="58">
        <f>Tabela33[[#This Row],[price]]*Tabela33[[#This Row],[sold]]</f>
        <v>247.12</v>
      </c>
      <c r="M1245" s="59">
        <f>VLOOKUP(Tabela33[[#This Row],[brand]],Tabela5[#All],7,FALSE)</f>
        <v>218</v>
      </c>
      <c r="N1245" s="59">
        <f>_xlfn.RANK.EQ(Tabela33[[#This Row],[sold]],$H$2:$H$1979)</f>
        <v>1635</v>
      </c>
      <c r="O1245" s="59">
        <f>_xlfn.RANK.EQ(L1245,Tabela33[income])</f>
        <v>1708</v>
      </c>
      <c r="AL1245" s="18" t="s">
        <v>427</v>
      </c>
      <c r="AM1245">
        <v>235</v>
      </c>
      <c r="AN1245">
        <v>45</v>
      </c>
    </row>
    <row r="1246" spans="1:40" x14ac:dyDescent="0.25">
      <c r="A1246" s="32" t="s">
        <v>65</v>
      </c>
      <c r="B1246" s="32" t="s">
        <v>6413</v>
      </c>
      <c r="C1246" s="32" t="s">
        <v>657</v>
      </c>
      <c r="D1246" s="32">
        <v>33.49</v>
      </c>
      <c r="E1246" s="32" t="s">
        <v>6414</v>
      </c>
      <c r="F1246" s="32">
        <v>3</v>
      </c>
      <c r="G1246" s="32" t="s">
        <v>758</v>
      </c>
      <c r="H1246" s="32">
        <v>4</v>
      </c>
      <c r="I1246" s="32" t="s">
        <v>6415</v>
      </c>
      <c r="J1246" s="33" t="s">
        <v>661</v>
      </c>
      <c r="K1246" s="34" t="s">
        <v>7209</v>
      </c>
      <c r="L1246" s="61">
        <f>Tabela33[[#This Row],[price]]*Tabela33[[#This Row],[sold]]</f>
        <v>133.96</v>
      </c>
      <c r="M1246" s="62">
        <f>VLOOKUP(Tabela33[[#This Row],[brand]],Tabela5[#All],7,FALSE)</f>
        <v>218</v>
      </c>
      <c r="N1246" s="62">
        <f>_xlfn.RANK.EQ(Tabela33[[#This Row],[sold]],$H$2:$H$1979)</f>
        <v>1795</v>
      </c>
      <c r="O1246" s="62">
        <f>_xlfn.RANK.EQ(L1246,Tabela33[income])</f>
        <v>1836</v>
      </c>
      <c r="AL1246" s="18" t="s">
        <v>5991</v>
      </c>
      <c r="AM1246">
        <v>235</v>
      </c>
      <c r="AN1246">
        <v>3</v>
      </c>
    </row>
    <row r="1247" spans="1:40" x14ac:dyDescent="0.25">
      <c r="A1247" s="27" t="s">
        <v>65</v>
      </c>
      <c r="B1247" s="27" t="s">
        <v>1796</v>
      </c>
      <c r="C1247" s="27" t="s">
        <v>657</v>
      </c>
      <c r="D1247" s="27">
        <v>34.770000000000003</v>
      </c>
      <c r="E1247" s="27" t="s">
        <v>1797</v>
      </c>
      <c r="F1247" s="27">
        <v>3</v>
      </c>
      <c r="G1247" s="27" t="s">
        <v>1798</v>
      </c>
      <c r="H1247" s="27">
        <v>9</v>
      </c>
      <c r="I1247" s="27" t="s">
        <v>1799</v>
      </c>
      <c r="J1247" s="28" t="s">
        <v>661</v>
      </c>
      <c r="K1247" s="29" t="s">
        <v>7208</v>
      </c>
      <c r="L1247" s="58">
        <f>Tabela33[[#This Row],[price]]*Tabela33[[#This Row],[sold]]</f>
        <v>312.93</v>
      </c>
      <c r="M1247" s="59">
        <f>VLOOKUP(Tabela33[[#This Row],[brand]],Tabela5[#All],7,FALSE)</f>
        <v>218</v>
      </c>
      <c r="N1247" s="59">
        <f>_xlfn.RANK.EQ(Tabela33[[#This Row],[sold]],$H$2:$H$1979)</f>
        <v>1606</v>
      </c>
      <c r="O1247" s="59">
        <f>_xlfn.RANK.EQ(L1247,Tabela33[income])</f>
        <v>1652</v>
      </c>
      <c r="AL1247" s="18" t="s">
        <v>1356</v>
      </c>
      <c r="AM1247">
        <v>235</v>
      </c>
      <c r="AN1247">
        <v>16</v>
      </c>
    </row>
    <row r="1248" spans="1:40" x14ac:dyDescent="0.25">
      <c r="A1248" s="27" t="s">
        <v>828</v>
      </c>
      <c r="B1248" s="27" t="s">
        <v>829</v>
      </c>
      <c r="C1248" s="27" t="s">
        <v>12</v>
      </c>
      <c r="D1248" s="27">
        <v>26.99</v>
      </c>
      <c r="E1248" s="27" t="s">
        <v>830</v>
      </c>
      <c r="F1248" s="27">
        <v>6</v>
      </c>
      <c r="G1248" s="27" t="s">
        <v>831</v>
      </c>
      <c r="H1248" s="27">
        <v>155</v>
      </c>
      <c r="I1248" s="27" t="s">
        <v>832</v>
      </c>
      <c r="J1248" s="28" t="s">
        <v>833</v>
      </c>
      <c r="K1248" s="29" t="s">
        <v>7208</v>
      </c>
      <c r="L1248" s="58">
        <f>Tabela33[[#This Row],[price]]*Tabela33[[#This Row],[sold]]</f>
        <v>4183.45</v>
      </c>
      <c r="M1248" s="59">
        <f>VLOOKUP(Tabela33[[#This Row],[brand]],Tabela5[#All],7,FALSE)</f>
        <v>219</v>
      </c>
      <c r="N1248" s="59">
        <f>_xlfn.RANK.EQ(Tabela33[[#This Row],[sold]],$H$2:$H$1979)</f>
        <v>647</v>
      </c>
      <c r="O1248" s="59">
        <f>_xlfn.RANK.EQ(L1248,Tabela33[income])</f>
        <v>728</v>
      </c>
      <c r="AL1248" s="18" t="s">
        <v>3302</v>
      </c>
      <c r="AM1248">
        <v>235</v>
      </c>
      <c r="AN1248">
        <v>48</v>
      </c>
    </row>
    <row r="1249" spans="1:40" x14ac:dyDescent="0.25">
      <c r="A1249" s="35" t="s">
        <v>5919</v>
      </c>
      <c r="B1249" s="35" t="s">
        <v>5920</v>
      </c>
      <c r="C1249" s="35" t="s">
        <v>12</v>
      </c>
      <c r="D1249" s="35">
        <v>45.7</v>
      </c>
      <c r="E1249" s="35" t="s">
        <v>5921</v>
      </c>
      <c r="F1249" s="35">
        <v>102</v>
      </c>
      <c r="G1249" s="35" t="s">
        <v>5922</v>
      </c>
      <c r="H1249" s="35">
        <v>420</v>
      </c>
      <c r="I1249" s="35" t="s">
        <v>5923</v>
      </c>
      <c r="J1249" s="36" t="s">
        <v>230</v>
      </c>
      <c r="K1249" s="34" t="s">
        <v>7209</v>
      </c>
      <c r="L1249" s="61">
        <f>Tabela33[[#This Row],[price]]*Tabela33[[#This Row],[sold]]</f>
        <v>19194</v>
      </c>
      <c r="M1249" s="62">
        <f>VLOOKUP(Tabela33[[#This Row],[brand]],Tabela5[#All],7,FALSE)</f>
        <v>220</v>
      </c>
      <c r="N1249" s="62">
        <f>_xlfn.RANK.EQ(Tabela33[[#This Row],[sold]],$H$2:$H$1979)</f>
        <v>395</v>
      </c>
      <c r="O1249" s="62">
        <f>_xlfn.RANK.EQ(L1249,Tabela33[income])</f>
        <v>324</v>
      </c>
      <c r="AL1249" s="18" t="s">
        <v>4727</v>
      </c>
      <c r="AM1249">
        <v>235</v>
      </c>
      <c r="AN1249">
        <v>18</v>
      </c>
    </row>
    <row r="1250" spans="1:40" x14ac:dyDescent="0.25">
      <c r="A1250" s="27" t="s">
        <v>1152</v>
      </c>
      <c r="B1250" s="27" t="s">
        <v>1545</v>
      </c>
      <c r="C1250" s="27" t="s">
        <v>12</v>
      </c>
      <c r="D1250" s="27">
        <v>13.89</v>
      </c>
      <c r="E1250" s="27" t="s">
        <v>1546</v>
      </c>
      <c r="F1250" s="27">
        <v>5</v>
      </c>
      <c r="G1250" s="27" t="s">
        <v>1547</v>
      </c>
      <c r="H1250" s="27">
        <v>52</v>
      </c>
      <c r="I1250" s="27" t="s">
        <v>1548</v>
      </c>
      <c r="J1250" s="28" t="s">
        <v>1549</v>
      </c>
      <c r="K1250" s="29" t="s">
        <v>7208</v>
      </c>
      <c r="L1250" s="58">
        <f>Tabela33[[#This Row],[price]]*Tabela33[[#This Row],[sold]]</f>
        <v>722.28</v>
      </c>
      <c r="M1250" s="59">
        <f>VLOOKUP(Tabela33[[#This Row],[brand]],Tabela5[#All],7,FALSE)</f>
        <v>221</v>
      </c>
      <c r="N1250" s="59">
        <f>_xlfn.RANK.EQ(Tabela33[[#This Row],[sold]],$H$2:$H$1979)</f>
        <v>969</v>
      </c>
      <c r="O1250" s="59">
        <f>_xlfn.RANK.EQ(L1250,Tabela33[income])</f>
        <v>1352</v>
      </c>
      <c r="AL1250" s="18" t="s">
        <v>956</v>
      </c>
      <c r="AM1250">
        <v>235</v>
      </c>
      <c r="AN1250">
        <v>22</v>
      </c>
    </row>
    <row r="1251" spans="1:40" x14ac:dyDescent="0.25">
      <c r="A1251" s="30" t="s">
        <v>1152</v>
      </c>
      <c r="B1251" s="30" t="s">
        <v>2367</v>
      </c>
      <c r="C1251" s="30" t="s">
        <v>12</v>
      </c>
      <c r="D1251" s="30">
        <v>14.75</v>
      </c>
      <c r="E1251" s="30" t="s">
        <v>2368</v>
      </c>
      <c r="F1251" s="30">
        <v>10</v>
      </c>
      <c r="G1251" s="30" t="s">
        <v>2369</v>
      </c>
      <c r="H1251" s="30">
        <v>119</v>
      </c>
      <c r="I1251" s="30" t="s">
        <v>2370</v>
      </c>
      <c r="J1251" s="31" t="s">
        <v>422</v>
      </c>
      <c r="K1251" s="29" t="s">
        <v>7208</v>
      </c>
      <c r="L1251" s="58">
        <f>Tabela33[[#This Row],[price]]*Tabela33[[#This Row],[sold]]</f>
        <v>1755.25</v>
      </c>
      <c r="M1251" s="59">
        <f>VLOOKUP(Tabela33[[#This Row],[brand]],Tabela5[#All],7,FALSE)</f>
        <v>221</v>
      </c>
      <c r="N1251" s="59">
        <f>_xlfn.RANK.EQ(Tabela33[[#This Row],[sold]],$H$2:$H$1979)</f>
        <v>733</v>
      </c>
      <c r="O1251" s="59">
        <f>_xlfn.RANK.EQ(L1251,Tabela33[income])</f>
        <v>1011</v>
      </c>
      <c r="AL1251" s="18" t="s">
        <v>3179</v>
      </c>
      <c r="AM1251">
        <v>235</v>
      </c>
      <c r="AN1251">
        <v>13</v>
      </c>
    </row>
    <row r="1252" spans="1:40" x14ac:dyDescent="0.25">
      <c r="A1252" s="27" t="s">
        <v>1152</v>
      </c>
      <c r="B1252" s="27" t="s">
        <v>1153</v>
      </c>
      <c r="C1252" s="27" t="s">
        <v>104</v>
      </c>
      <c r="D1252" s="27">
        <v>60.37</v>
      </c>
      <c r="E1252" s="27" t="s">
        <v>1154</v>
      </c>
      <c r="F1252" s="27">
        <v>10</v>
      </c>
      <c r="G1252" s="27" t="s">
        <v>1155</v>
      </c>
      <c r="H1252" s="27">
        <v>9</v>
      </c>
      <c r="I1252" s="27" t="s">
        <v>1156</v>
      </c>
      <c r="J1252" s="28" t="s">
        <v>1081</v>
      </c>
      <c r="K1252" s="29" t="s">
        <v>7208</v>
      </c>
      <c r="L1252" s="58">
        <f>Tabela33[[#This Row],[price]]*Tabela33[[#This Row],[sold]]</f>
        <v>543.32999999999993</v>
      </c>
      <c r="M1252" s="59">
        <f>VLOOKUP(Tabela33[[#This Row],[brand]],Tabela5[#All],7,FALSE)</f>
        <v>221</v>
      </c>
      <c r="N1252" s="59">
        <f>_xlfn.RANK.EQ(Tabela33[[#This Row],[sold]],$H$2:$H$1979)</f>
        <v>1606</v>
      </c>
      <c r="O1252" s="59">
        <f>_xlfn.RANK.EQ(L1252,Tabela33[income])</f>
        <v>1477</v>
      </c>
      <c r="AL1252" s="18" t="s">
        <v>4044</v>
      </c>
      <c r="AM1252">
        <v>235</v>
      </c>
      <c r="AN1252">
        <v>55</v>
      </c>
    </row>
    <row r="1253" spans="1:40" x14ac:dyDescent="0.25">
      <c r="A1253" s="32" t="s">
        <v>5377</v>
      </c>
      <c r="B1253" s="32" t="s">
        <v>5378</v>
      </c>
      <c r="C1253" s="32" t="s">
        <v>212</v>
      </c>
      <c r="D1253" s="32">
        <v>65.5</v>
      </c>
      <c r="E1253" s="32" t="s">
        <v>3637</v>
      </c>
      <c r="F1253" s="32">
        <v>10</v>
      </c>
      <c r="G1253" s="32" t="s">
        <v>1092</v>
      </c>
      <c r="H1253" s="32">
        <v>21</v>
      </c>
      <c r="I1253" s="32" t="s">
        <v>5379</v>
      </c>
      <c r="J1253" s="33" t="s">
        <v>285</v>
      </c>
      <c r="K1253" s="34" t="s">
        <v>7209</v>
      </c>
      <c r="L1253" s="61">
        <f>Tabela33[[#This Row],[price]]*Tabela33[[#This Row],[sold]]</f>
        <v>1375.5</v>
      </c>
      <c r="M1253" s="62">
        <f>VLOOKUP(Tabela33[[#This Row],[brand]],Tabela5[#All],7,FALSE)</f>
        <v>222</v>
      </c>
      <c r="N1253" s="62">
        <f>_xlfn.RANK.EQ(Tabela33[[#This Row],[sold]],$H$2:$H$1979)</f>
        <v>1320</v>
      </c>
      <c r="O1253" s="62">
        <f>_xlfn.RANK.EQ(L1253,Tabela33[income])</f>
        <v>1117</v>
      </c>
      <c r="AL1253" s="18" t="s">
        <v>3191</v>
      </c>
      <c r="AM1253">
        <v>235</v>
      </c>
      <c r="AN1253">
        <v>8</v>
      </c>
    </row>
    <row r="1254" spans="1:40" x14ac:dyDescent="0.25">
      <c r="A1254" s="35" t="s">
        <v>1944</v>
      </c>
      <c r="B1254" s="35" t="s">
        <v>5861</v>
      </c>
      <c r="C1254" s="35" t="s">
        <v>385</v>
      </c>
      <c r="D1254" s="35">
        <v>16.71</v>
      </c>
      <c r="E1254" s="35" t="s">
        <v>5862</v>
      </c>
      <c r="F1254" s="35">
        <v>83</v>
      </c>
      <c r="G1254" s="35" t="s">
        <v>5863</v>
      </c>
      <c r="H1254" s="35">
        <v>7816</v>
      </c>
      <c r="I1254" s="35" t="s">
        <v>5864</v>
      </c>
      <c r="J1254" s="36" t="s">
        <v>230</v>
      </c>
      <c r="K1254" s="34" t="s">
        <v>7209</v>
      </c>
      <c r="L1254" s="61">
        <f>Tabela33[[#This Row],[price]]*Tabela33[[#This Row],[sold]]</f>
        <v>130605.36</v>
      </c>
      <c r="M1254" s="62">
        <f>VLOOKUP(Tabela33[[#This Row],[brand]],Tabela5[#All],7,FALSE)</f>
        <v>223</v>
      </c>
      <c r="N1254" s="62">
        <f>_xlfn.RANK.EQ(Tabela33[[#This Row],[sold]],$H$2:$H$1979)</f>
        <v>24</v>
      </c>
      <c r="O1254" s="62">
        <f>_xlfn.RANK.EQ(L1254,Tabela33[income])</f>
        <v>72</v>
      </c>
      <c r="AL1254" s="18" t="s">
        <v>2079</v>
      </c>
      <c r="AM1254">
        <v>235</v>
      </c>
      <c r="AN1254">
        <v>3</v>
      </c>
    </row>
    <row r="1255" spans="1:40" x14ac:dyDescent="0.25">
      <c r="A1255" s="32" t="s">
        <v>1944</v>
      </c>
      <c r="B1255" s="32" t="s">
        <v>5724</v>
      </c>
      <c r="C1255" s="32" t="s">
        <v>5725</v>
      </c>
      <c r="D1255" s="32">
        <v>17.02</v>
      </c>
      <c r="E1255" s="32" t="s">
        <v>5726</v>
      </c>
      <c r="F1255" s="32">
        <v>73</v>
      </c>
      <c r="G1255" s="32" t="s">
        <v>5727</v>
      </c>
      <c r="H1255" s="32">
        <v>3823</v>
      </c>
      <c r="I1255" s="32" t="s">
        <v>5728</v>
      </c>
      <c r="J1255" s="33" t="s">
        <v>230</v>
      </c>
      <c r="K1255" s="34" t="s">
        <v>7209</v>
      </c>
      <c r="L1255" s="61">
        <f>Tabela33[[#This Row],[price]]*Tabela33[[#This Row],[sold]]</f>
        <v>65067.46</v>
      </c>
      <c r="M1255" s="62">
        <f>VLOOKUP(Tabela33[[#This Row],[brand]],Tabela5[#All],7,FALSE)</f>
        <v>223</v>
      </c>
      <c r="N1255" s="62">
        <f>_xlfn.RANK.EQ(Tabela33[[#This Row],[sold]],$H$2:$H$1979)</f>
        <v>79</v>
      </c>
      <c r="O1255" s="62">
        <f>_xlfn.RANK.EQ(L1255,Tabela33[income])</f>
        <v>142</v>
      </c>
      <c r="AL1255" s="18" t="s">
        <v>6590</v>
      </c>
      <c r="AM1255">
        <v>235</v>
      </c>
      <c r="AN1255">
        <v>42</v>
      </c>
    </row>
    <row r="1256" spans="1:40" x14ac:dyDescent="0.25">
      <c r="A1256" s="27" t="s">
        <v>1944</v>
      </c>
      <c r="B1256" s="27" t="s">
        <v>1945</v>
      </c>
      <c r="C1256" s="27" t="s">
        <v>12</v>
      </c>
      <c r="D1256" s="27">
        <v>17.25</v>
      </c>
      <c r="E1256" s="27" t="s">
        <v>1946</v>
      </c>
      <c r="F1256" s="27">
        <v>165</v>
      </c>
      <c r="G1256" s="27" t="s">
        <v>1947</v>
      </c>
      <c r="H1256" s="27">
        <v>2156</v>
      </c>
      <c r="I1256" s="27" t="s">
        <v>1948</v>
      </c>
      <c r="J1256" s="28" t="s">
        <v>230</v>
      </c>
      <c r="K1256" s="29" t="s">
        <v>7208</v>
      </c>
      <c r="L1256" s="58">
        <f>Tabela33[[#This Row],[price]]*Tabela33[[#This Row],[sold]]</f>
        <v>37191</v>
      </c>
      <c r="M1256" s="59">
        <f>VLOOKUP(Tabela33[[#This Row],[brand]],Tabela5[#All],7,FALSE)</f>
        <v>223</v>
      </c>
      <c r="N1256" s="59">
        <f>_xlfn.RANK.EQ(Tabela33[[#This Row],[sold]],$H$2:$H$1979)</f>
        <v>135</v>
      </c>
      <c r="O1256" s="59">
        <f>_xlfn.RANK.EQ(L1256,Tabela33[income])</f>
        <v>218</v>
      </c>
      <c r="AL1256" s="18" t="s">
        <v>6747</v>
      </c>
      <c r="AM1256">
        <v>236</v>
      </c>
      <c r="AN1256">
        <v>2</v>
      </c>
    </row>
    <row r="1257" spans="1:40" x14ac:dyDescent="0.25">
      <c r="A1257" s="35" t="s">
        <v>1944</v>
      </c>
      <c r="B1257" s="35" t="s">
        <v>5816</v>
      </c>
      <c r="C1257" s="35" t="s">
        <v>385</v>
      </c>
      <c r="D1257" s="35">
        <v>17.29</v>
      </c>
      <c r="E1257" s="35" t="s">
        <v>5817</v>
      </c>
      <c r="F1257" s="35">
        <v>226</v>
      </c>
      <c r="G1257" s="35" t="s">
        <v>5818</v>
      </c>
      <c r="H1257" s="35">
        <v>1370</v>
      </c>
      <c r="I1257" s="35" t="s">
        <v>5819</v>
      </c>
      <c r="J1257" s="36" t="s">
        <v>230</v>
      </c>
      <c r="K1257" s="34" t="s">
        <v>7209</v>
      </c>
      <c r="L1257" s="61">
        <f>Tabela33[[#This Row],[price]]*Tabela33[[#This Row],[sold]]</f>
        <v>23687.3</v>
      </c>
      <c r="M1257" s="62">
        <f>VLOOKUP(Tabela33[[#This Row],[brand]],Tabela5[#All],7,FALSE)</f>
        <v>223</v>
      </c>
      <c r="N1257" s="62">
        <f>_xlfn.RANK.EQ(Tabela33[[#This Row],[sold]],$H$2:$H$1979)</f>
        <v>196</v>
      </c>
      <c r="O1257" s="62">
        <f>_xlfn.RANK.EQ(L1257,Tabela33[income])</f>
        <v>290</v>
      </c>
      <c r="AL1257" s="18" t="s">
        <v>5278</v>
      </c>
      <c r="AM1257">
        <v>236</v>
      </c>
      <c r="AN1257">
        <v>6</v>
      </c>
    </row>
    <row r="1258" spans="1:40" x14ac:dyDescent="0.25">
      <c r="A1258" s="32" t="s">
        <v>1944</v>
      </c>
      <c r="B1258" s="32" t="s">
        <v>6141</v>
      </c>
      <c r="C1258" s="32" t="s">
        <v>385</v>
      </c>
      <c r="D1258" s="32">
        <v>17.98</v>
      </c>
      <c r="E1258" s="32" t="s">
        <v>5141</v>
      </c>
      <c r="F1258" s="32"/>
      <c r="G1258" s="32" t="s">
        <v>6142</v>
      </c>
      <c r="H1258" s="32">
        <v>150</v>
      </c>
      <c r="I1258" s="32" t="s">
        <v>6143</v>
      </c>
      <c r="J1258" s="33" t="s">
        <v>96</v>
      </c>
      <c r="K1258" s="34" t="s">
        <v>7209</v>
      </c>
      <c r="L1258" s="61">
        <f>Tabela33[[#This Row],[price]]*Tabela33[[#This Row],[sold]]</f>
        <v>2697</v>
      </c>
      <c r="M1258" s="62">
        <f>VLOOKUP(Tabela33[[#This Row],[brand]],Tabela5[#All],7,FALSE)</f>
        <v>223</v>
      </c>
      <c r="N1258" s="62">
        <f>_xlfn.RANK.EQ(Tabela33[[#This Row],[sold]],$H$2:$H$1979)</f>
        <v>655</v>
      </c>
      <c r="O1258" s="62">
        <f>_xlfn.RANK.EQ(L1258,Tabela33[income])</f>
        <v>863</v>
      </c>
      <c r="AL1258" s="18" t="s">
        <v>1346</v>
      </c>
      <c r="AM1258">
        <v>237</v>
      </c>
      <c r="AN1258">
        <v>51</v>
      </c>
    </row>
    <row r="1259" spans="1:40" x14ac:dyDescent="0.25">
      <c r="A1259" s="32" t="s">
        <v>1944</v>
      </c>
      <c r="B1259" s="32" t="s">
        <v>7114</v>
      </c>
      <c r="C1259" s="32" t="s">
        <v>55</v>
      </c>
      <c r="D1259" s="32">
        <v>18.32</v>
      </c>
      <c r="E1259" s="32" t="s">
        <v>7115</v>
      </c>
      <c r="F1259" s="32">
        <v>10</v>
      </c>
      <c r="G1259" s="32" t="s">
        <v>7116</v>
      </c>
      <c r="H1259" s="32">
        <v>211</v>
      </c>
      <c r="I1259" s="32" t="s">
        <v>7117</v>
      </c>
      <c r="J1259" s="33" t="s">
        <v>177</v>
      </c>
      <c r="K1259" s="34" t="s">
        <v>7209</v>
      </c>
      <c r="L1259" s="61">
        <f>Tabela33[[#This Row],[price]]*Tabela33[[#This Row],[sold]]</f>
        <v>3865.52</v>
      </c>
      <c r="M1259" s="62">
        <f>VLOOKUP(Tabela33[[#This Row],[brand]],Tabela5[#All],7,FALSE)</f>
        <v>223</v>
      </c>
      <c r="N1259" s="62">
        <f>_xlfn.RANK.EQ(Tabela33[[#This Row],[sold]],$H$2:$H$1979)</f>
        <v>573</v>
      </c>
      <c r="O1259" s="62">
        <f>_xlfn.RANK.EQ(L1259,Tabela33[income])</f>
        <v>753</v>
      </c>
      <c r="AL1259" s="18" t="s">
        <v>372</v>
      </c>
      <c r="AM1259">
        <v>237</v>
      </c>
      <c r="AN1259">
        <v>62</v>
      </c>
    </row>
    <row r="1260" spans="1:40" x14ac:dyDescent="0.25">
      <c r="A1260" s="27" t="s">
        <v>1944</v>
      </c>
      <c r="B1260" s="27" t="s">
        <v>2282</v>
      </c>
      <c r="C1260" s="27" t="s">
        <v>55</v>
      </c>
      <c r="D1260" s="27">
        <v>18.350000000000001</v>
      </c>
      <c r="E1260" s="27" t="s">
        <v>2283</v>
      </c>
      <c r="F1260" s="27">
        <v>67</v>
      </c>
      <c r="G1260" s="27" t="s">
        <v>2284</v>
      </c>
      <c r="H1260" s="27">
        <v>1926</v>
      </c>
      <c r="I1260" s="27" t="s">
        <v>2285</v>
      </c>
      <c r="J1260" s="28" t="s">
        <v>230</v>
      </c>
      <c r="K1260" s="29" t="s">
        <v>7208</v>
      </c>
      <c r="L1260" s="58">
        <f>Tabela33[[#This Row],[price]]*Tabela33[[#This Row],[sold]]</f>
        <v>35342.100000000006</v>
      </c>
      <c r="M1260" s="59">
        <f>VLOOKUP(Tabela33[[#This Row],[brand]],Tabela5[#All],7,FALSE)</f>
        <v>223</v>
      </c>
      <c r="N1260" s="59">
        <f>_xlfn.RANK.EQ(Tabela33[[#This Row],[sold]],$H$2:$H$1979)</f>
        <v>151</v>
      </c>
      <c r="O1260" s="59">
        <f>_xlfn.RANK.EQ(L1260,Tabela33[income])</f>
        <v>230</v>
      </c>
      <c r="AL1260" s="18" t="s">
        <v>3255</v>
      </c>
      <c r="AM1260">
        <v>237</v>
      </c>
      <c r="AN1260">
        <v>4</v>
      </c>
    </row>
    <row r="1261" spans="1:40" x14ac:dyDescent="0.25">
      <c r="A1261" s="30" t="s">
        <v>1944</v>
      </c>
      <c r="B1261" s="30" t="s">
        <v>3364</v>
      </c>
      <c r="C1261" s="30" t="s">
        <v>55</v>
      </c>
      <c r="D1261" s="30">
        <v>22.23</v>
      </c>
      <c r="E1261" s="30" t="s">
        <v>3365</v>
      </c>
      <c r="F1261" s="30">
        <v>10</v>
      </c>
      <c r="G1261" s="30" t="s">
        <v>3366</v>
      </c>
      <c r="H1261" s="30">
        <v>3584</v>
      </c>
      <c r="I1261" s="30" t="s">
        <v>2391</v>
      </c>
      <c r="J1261" s="31" t="s">
        <v>177</v>
      </c>
      <c r="K1261" s="29" t="s">
        <v>7208</v>
      </c>
      <c r="L1261" s="58">
        <f>Tabela33[[#This Row],[price]]*Tabela33[[#This Row],[sold]]</f>
        <v>79672.320000000007</v>
      </c>
      <c r="M1261" s="59">
        <f>VLOOKUP(Tabela33[[#This Row],[brand]],Tabela5[#All],7,FALSE)</f>
        <v>223</v>
      </c>
      <c r="N1261" s="59">
        <f>_xlfn.RANK.EQ(Tabela33[[#This Row],[sold]],$H$2:$H$1979)</f>
        <v>83</v>
      </c>
      <c r="O1261" s="59">
        <f>_xlfn.RANK.EQ(L1261,Tabela33[income])</f>
        <v>122</v>
      </c>
      <c r="AL1261" s="18" t="s">
        <v>7143</v>
      </c>
      <c r="AM1261">
        <v>237</v>
      </c>
      <c r="AN1261">
        <v>42</v>
      </c>
    </row>
    <row r="1262" spans="1:40" x14ac:dyDescent="0.25">
      <c r="A1262" s="35" t="s">
        <v>1944</v>
      </c>
      <c r="B1262" s="35" t="s">
        <v>4744</v>
      </c>
      <c r="C1262" s="35" t="s">
        <v>55</v>
      </c>
      <c r="D1262" s="35">
        <v>27.03</v>
      </c>
      <c r="E1262" s="35" t="s">
        <v>4745</v>
      </c>
      <c r="F1262" s="35">
        <v>101</v>
      </c>
      <c r="G1262" s="35" t="s">
        <v>4746</v>
      </c>
      <c r="H1262" s="35">
        <v>1337</v>
      </c>
      <c r="I1262" s="35" t="s">
        <v>4747</v>
      </c>
      <c r="J1262" s="36" t="s">
        <v>230</v>
      </c>
      <c r="K1262" s="34" t="s">
        <v>7209</v>
      </c>
      <c r="L1262" s="61">
        <f>Tabela33[[#This Row],[price]]*Tabela33[[#This Row],[sold]]</f>
        <v>36139.11</v>
      </c>
      <c r="M1262" s="62">
        <f>VLOOKUP(Tabela33[[#This Row],[brand]],Tabela5[#All],7,FALSE)</f>
        <v>223</v>
      </c>
      <c r="N1262" s="62">
        <f>_xlfn.RANK.EQ(Tabela33[[#This Row],[sold]],$H$2:$H$1979)</f>
        <v>201</v>
      </c>
      <c r="O1262" s="62">
        <f>_xlfn.RANK.EQ(L1262,Tabela33[income])</f>
        <v>226</v>
      </c>
      <c r="AL1262" s="18" t="s">
        <v>6496</v>
      </c>
      <c r="AM1262">
        <v>238</v>
      </c>
      <c r="AN1262">
        <v>11</v>
      </c>
    </row>
    <row r="1263" spans="1:40" x14ac:dyDescent="0.25">
      <c r="A1263" s="35" t="s">
        <v>1944</v>
      </c>
      <c r="B1263" s="35" t="s">
        <v>5090</v>
      </c>
      <c r="C1263" s="35" t="s">
        <v>5091</v>
      </c>
      <c r="D1263" s="35">
        <v>33.99</v>
      </c>
      <c r="E1263" s="35" t="s">
        <v>813</v>
      </c>
      <c r="F1263" s="35">
        <v>155</v>
      </c>
      <c r="G1263" s="35" t="s">
        <v>5092</v>
      </c>
      <c r="H1263" s="35">
        <v>6634</v>
      </c>
      <c r="I1263" s="35" t="s">
        <v>5093</v>
      </c>
      <c r="J1263" s="36" t="s">
        <v>230</v>
      </c>
      <c r="K1263" s="34" t="s">
        <v>7209</v>
      </c>
      <c r="L1263" s="61">
        <f>Tabela33[[#This Row],[price]]*Tabela33[[#This Row],[sold]]</f>
        <v>225489.66</v>
      </c>
      <c r="M1263" s="62">
        <f>VLOOKUP(Tabela33[[#This Row],[brand]],Tabela5[#All],7,FALSE)</f>
        <v>223</v>
      </c>
      <c r="N1263" s="62">
        <f>_xlfn.RANK.EQ(Tabela33[[#This Row],[sold]],$H$2:$H$1979)</f>
        <v>32</v>
      </c>
      <c r="O1263" s="62">
        <f>_xlfn.RANK.EQ(L1263,Tabela33[income])</f>
        <v>29</v>
      </c>
      <c r="AL1263" s="18" t="s">
        <v>2839</v>
      </c>
      <c r="AM1263">
        <v>238</v>
      </c>
      <c r="AN1263">
        <v>4</v>
      </c>
    </row>
    <row r="1264" spans="1:40" x14ac:dyDescent="0.25">
      <c r="A1264" s="30" t="s">
        <v>1944</v>
      </c>
      <c r="B1264" s="30" t="s">
        <v>3747</v>
      </c>
      <c r="C1264" s="30" t="s">
        <v>12</v>
      </c>
      <c r="D1264" s="30">
        <v>54</v>
      </c>
      <c r="E1264" s="30" t="s">
        <v>3748</v>
      </c>
      <c r="F1264" s="30">
        <v>10</v>
      </c>
      <c r="G1264" s="30" t="s">
        <v>3547</v>
      </c>
      <c r="H1264" s="30">
        <v>163</v>
      </c>
      <c r="I1264" s="30" t="s">
        <v>3749</v>
      </c>
      <c r="J1264" s="31" t="s">
        <v>3726</v>
      </c>
      <c r="K1264" s="29" t="s">
        <v>7208</v>
      </c>
      <c r="L1264" s="58">
        <f>Tabela33[[#This Row],[price]]*Tabela33[[#This Row],[sold]]</f>
        <v>8802</v>
      </c>
      <c r="M1264" s="59">
        <f>VLOOKUP(Tabela33[[#This Row],[brand]],Tabela5[#All],7,FALSE)</f>
        <v>223</v>
      </c>
      <c r="N1264" s="59">
        <f>_xlfn.RANK.EQ(Tabela33[[#This Row],[sold]],$H$2:$H$1979)</f>
        <v>634</v>
      </c>
      <c r="O1264" s="59">
        <f>_xlfn.RANK.EQ(L1264,Tabela33[income])</f>
        <v>524</v>
      </c>
      <c r="AL1264" s="18" t="s">
        <v>6666</v>
      </c>
      <c r="AM1264">
        <v>239</v>
      </c>
      <c r="AN1264">
        <v>30</v>
      </c>
    </row>
    <row r="1265" spans="1:40" x14ac:dyDescent="0.25">
      <c r="A1265" s="35" t="s">
        <v>6295</v>
      </c>
      <c r="B1265" s="35" t="s">
        <v>6296</v>
      </c>
      <c r="C1265" s="35" t="s">
        <v>3482</v>
      </c>
      <c r="D1265" s="35">
        <v>38.950000000000003</v>
      </c>
      <c r="E1265" s="35" t="s">
        <v>6297</v>
      </c>
      <c r="F1265" s="35">
        <v>3</v>
      </c>
      <c r="G1265" s="35" t="s">
        <v>6298</v>
      </c>
      <c r="H1265" s="35">
        <v>114</v>
      </c>
      <c r="I1265" s="35" t="s">
        <v>6299</v>
      </c>
      <c r="J1265" s="36" t="s">
        <v>6300</v>
      </c>
      <c r="K1265" s="34" t="s">
        <v>7209</v>
      </c>
      <c r="L1265" s="61">
        <f>Tabela33[[#This Row],[price]]*Tabela33[[#This Row],[sold]]</f>
        <v>4440.3</v>
      </c>
      <c r="M1265" s="62">
        <f>VLOOKUP(Tabela33[[#This Row],[brand]],Tabela5[#All],7,FALSE)</f>
        <v>224</v>
      </c>
      <c r="N1265" s="62">
        <f>_xlfn.RANK.EQ(Tabela33[[#This Row],[sold]],$H$2:$H$1979)</f>
        <v>750</v>
      </c>
      <c r="O1265" s="62">
        <f>_xlfn.RANK.EQ(L1265,Tabela33[income])</f>
        <v>707</v>
      </c>
      <c r="AL1265" s="18" t="s">
        <v>6266</v>
      </c>
      <c r="AM1265">
        <v>239</v>
      </c>
      <c r="AN1265">
        <v>17</v>
      </c>
    </row>
    <row r="1266" spans="1:40" x14ac:dyDescent="0.25">
      <c r="A1266" s="27" t="s">
        <v>3375</v>
      </c>
      <c r="B1266" s="27" t="s">
        <v>3376</v>
      </c>
      <c r="C1266" s="27" t="s">
        <v>12</v>
      </c>
      <c r="D1266" s="27">
        <v>39.82</v>
      </c>
      <c r="E1266" s="27" t="s">
        <v>3377</v>
      </c>
      <c r="F1266" s="27">
        <v>10</v>
      </c>
      <c r="G1266" s="27" t="s">
        <v>3378</v>
      </c>
      <c r="H1266" s="27">
        <v>2143</v>
      </c>
      <c r="I1266" s="27" t="s">
        <v>3379</v>
      </c>
      <c r="J1266" s="28" t="s">
        <v>177</v>
      </c>
      <c r="K1266" s="29" t="s">
        <v>7208</v>
      </c>
      <c r="L1266" s="58">
        <f>Tabela33[[#This Row],[price]]*Tabela33[[#This Row],[sold]]</f>
        <v>85334.26</v>
      </c>
      <c r="M1266" s="59">
        <f>VLOOKUP(Tabela33[[#This Row],[brand]],Tabela5[#All],7,FALSE)</f>
        <v>225</v>
      </c>
      <c r="N1266" s="59">
        <f>_xlfn.RANK.EQ(Tabela33[[#This Row],[sold]],$H$2:$H$1979)</f>
        <v>136</v>
      </c>
      <c r="O1266" s="59">
        <f>_xlfn.RANK.EQ(L1266,Tabela33[income])</f>
        <v>114</v>
      </c>
      <c r="AL1266" s="18" t="s">
        <v>3896</v>
      </c>
      <c r="AM1266">
        <v>239</v>
      </c>
      <c r="AN1266">
        <v>58</v>
      </c>
    </row>
    <row r="1267" spans="1:40" x14ac:dyDescent="0.25">
      <c r="A1267" s="32" t="s">
        <v>3350</v>
      </c>
      <c r="B1267" s="32" t="s">
        <v>7202</v>
      </c>
      <c r="C1267" s="32" t="s">
        <v>55</v>
      </c>
      <c r="D1267" s="32">
        <v>9.99</v>
      </c>
      <c r="E1267" s="32" t="s">
        <v>2296</v>
      </c>
      <c r="F1267" s="32">
        <v>2</v>
      </c>
      <c r="G1267" s="32" t="s">
        <v>2807</v>
      </c>
      <c r="H1267" s="32">
        <v>22</v>
      </c>
      <c r="I1267" s="32" t="s">
        <v>7203</v>
      </c>
      <c r="J1267" s="33" t="s">
        <v>370</v>
      </c>
      <c r="K1267" s="34" t="s">
        <v>7209</v>
      </c>
      <c r="L1267" s="61">
        <f>Tabela33[[#This Row],[price]]*Tabela33[[#This Row],[sold]]</f>
        <v>219.78</v>
      </c>
      <c r="M1267" s="62">
        <f>VLOOKUP(Tabela33[[#This Row],[brand]],Tabela5[#All],7,FALSE)</f>
        <v>226</v>
      </c>
      <c r="N1267" s="62">
        <f>_xlfn.RANK.EQ(Tabela33[[#This Row],[sold]],$H$2:$H$1979)</f>
        <v>1301</v>
      </c>
      <c r="O1267" s="62">
        <f>_xlfn.RANK.EQ(L1267,Tabela33[income])</f>
        <v>1732</v>
      </c>
      <c r="AL1267" s="18" t="s">
        <v>3656</v>
      </c>
      <c r="AM1267">
        <v>239</v>
      </c>
      <c r="AN1267">
        <v>25</v>
      </c>
    </row>
    <row r="1268" spans="1:40" x14ac:dyDescent="0.25">
      <c r="A1268" s="32" t="s">
        <v>3350</v>
      </c>
      <c r="B1268" s="32" t="s">
        <v>4855</v>
      </c>
      <c r="C1268" s="32" t="s">
        <v>55</v>
      </c>
      <c r="D1268" s="32">
        <v>16.39</v>
      </c>
      <c r="E1268" s="32" t="s">
        <v>4856</v>
      </c>
      <c r="F1268" s="32">
        <v>31</v>
      </c>
      <c r="G1268" s="32" t="s">
        <v>4857</v>
      </c>
      <c r="H1268" s="32">
        <v>1630</v>
      </c>
      <c r="I1268" s="32" t="s">
        <v>4858</v>
      </c>
      <c r="J1268" s="33" t="s">
        <v>230</v>
      </c>
      <c r="K1268" s="34" t="s">
        <v>7209</v>
      </c>
      <c r="L1268" s="61">
        <f>Tabela33[[#This Row],[price]]*Tabela33[[#This Row],[sold]]</f>
        <v>26715.7</v>
      </c>
      <c r="M1268" s="62">
        <f>VLOOKUP(Tabela33[[#This Row],[brand]],Tabela5[#All],7,FALSE)</f>
        <v>226</v>
      </c>
      <c r="N1268" s="62">
        <f>_xlfn.RANK.EQ(Tabela33[[#This Row],[sold]],$H$2:$H$1979)</f>
        <v>170</v>
      </c>
      <c r="O1268" s="62">
        <f>_xlfn.RANK.EQ(L1268,Tabela33[income])</f>
        <v>267</v>
      </c>
      <c r="AL1268" s="18" t="s">
        <v>2484</v>
      </c>
      <c r="AM1268">
        <v>239</v>
      </c>
      <c r="AN1268">
        <v>104</v>
      </c>
    </row>
    <row r="1269" spans="1:40" x14ac:dyDescent="0.25">
      <c r="A1269" s="30" t="s">
        <v>3350</v>
      </c>
      <c r="B1269" s="30" t="s">
        <v>3351</v>
      </c>
      <c r="C1269" s="30" t="s">
        <v>12</v>
      </c>
      <c r="D1269" s="30">
        <v>84</v>
      </c>
      <c r="E1269" s="30" t="s">
        <v>3352</v>
      </c>
      <c r="F1269" s="30"/>
      <c r="G1269" s="30" t="s">
        <v>39</v>
      </c>
      <c r="H1269" s="30"/>
      <c r="I1269" s="30" t="s">
        <v>39</v>
      </c>
      <c r="J1269" s="31" t="s">
        <v>2976</v>
      </c>
      <c r="K1269" s="29" t="s">
        <v>7208</v>
      </c>
      <c r="L1269" s="58">
        <f>Tabela33[[#This Row],[price]]*Tabela33[[#This Row],[sold]]</f>
        <v>0</v>
      </c>
      <c r="M1269" s="59">
        <f>VLOOKUP(Tabela33[[#This Row],[brand]],Tabela5[#All],7,FALSE)</f>
        <v>226</v>
      </c>
      <c r="N1269" s="59" t="e">
        <f>_xlfn.RANK.EQ(Tabela33[[#This Row],[sold]],$H$2:$H$1979)</f>
        <v>#N/A</v>
      </c>
      <c r="O1269" s="59">
        <f>_xlfn.RANK.EQ(L1269,Tabela33[income])</f>
        <v>1979</v>
      </c>
      <c r="AL1269" s="18" t="s">
        <v>7185</v>
      </c>
      <c r="AM1269">
        <v>240</v>
      </c>
      <c r="AN1269">
        <v>75</v>
      </c>
    </row>
    <row r="1270" spans="1:40" x14ac:dyDescent="0.25">
      <c r="A1270" s="32" t="s">
        <v>4666</v>
      </c>
      <c r="B1270" s="32" t="s">
        <v>6209</v>
      </c>
      <c r="C1270" s="32" t="s">
        <v>12</v>
      </c>
      <c r="D1270" s="32">
        <v>18.95</v>
      </c>
      <c r="E1270" s="32" t="s">
        <v>1276</v>
      </c>
      <c r="F1270" s="32">
        <v>10</v>
      </c>
      <c r="G1270" s="32" t="s">
        <v>6210</v>
      </c>
      <c r="H1270" s="32">
        <v>624</v>
      </c>
      <c r="I1270" s="32" t="s">
        <v>6211</v>
      </c>
      <c r="J1270" s="33" t="s">
        <v>754</v>
      </c>
      <c r="K1270" s="34" t="s">
        <v>7209</v>
      </c>
      <c r="L1270" s="61">
        <f>Tabela33[[#This Row],[price]]*Tabela33[[#This Row],[sold]]</f>
        <v>11824.8</v>
      </c>
      <c r="M1270" s="62">
        <f>VLOOKUP(Tabela33[[#This Row],[brand]],Tabela5[#All],7,FALSE)</f>
        <v>227</v>
      </c>
      <c r="N1270" s="62">
        <f>_xlfn.RANK.EQ(Tabela33[[#This Row],[sold]],$H$2:$H$1979)</f>
        <v>305</v>
      </c>
      <c r="O1270" s="62">
        <f>_xlfn.RANK.EQ(L1270,Tabela33[income])</f>
        <v>439</v>
      </c>
      <c r="AL1270" s="18" t="s">
        <v>500</v>
      </c>
      <c r="AM1270">
        <v>241</v>
      </c>
      <c r="AN1270">
        <v>493</v>
      </c>
    </row>
    <row r="1271" spans="1:40" x14ac:dyDescent="0.25">
      <c r="A1271" s="35" t="s">
        <v>4666</v>
      </c>
      <c r="B1271" s="35" t="s">
        <v>4667</v>
      </c>
      <c r="C1271" s="35" t="s">
        <v>12</v>
      </c>
      <c r="D1271" s="35">
        <v>21.95</v>
      </c>
      <c r="E1271" s="35" t="s">
        <v>1036</v>
      </c>
      <c r="F1271" s="35">
        <v>10</v>
      </c>
      <c r="G1271" s="35" t="s">
        <v>4668</v>
      </c>
      <c r="H1271" s="35">
        <v>448</v>
      </c>
      <c r="I1271" s="35" t="s">
        <v>4669</v>
      </c>
      <c r="J1271" s="36" t="s">
        <v>754</v>
      </c>
      <c r="K1271" s="34" t="s">
        <v>7209</v>
      </c>
      <c r="L1271" s="61">
        <f>Tabela33[[#This Row],[price]]*Tabela33[[#This Row],[sold]]</f>
        <v>9833.6</v>
      </c>
      <c r="M1271" s="62">
        <f>VLOOKUP(Tabela33[[#This Row],[brand]],Tabela5[#All],7,FALSE)</f>
        <v>227</v>
      </c>
      <c r="N1271" s="62">
        <f>_xlfn.RANK.EQ(Tabela33[[#This Row],[sold]],$H$2:$H$1979)</f>
        <v>377</v>
      </c>
      <c r="O1271" s="62">
        <f>_xlfn.RANK.EQ(L1271,Tabela33[income])</f>
        <v>489</v>
      </c>
      <c r="AL1271" s="18" t="s">
        <v>3665</v>
      </c>
      <c r="AM1271">
        <v>241</v>
      </c>
      <c r="AN1271">
        <v>32</v>
      </c>
    </row>
    <row r="1272" spans="1:40" x14ac:dyDescent="0.25">
      <c r="A1272" s="35" t="s">
        <v>4666</v>
      </c>
      <c r="B1272" s="35" t="s">
        <v>4934</v>
      </c>
      <c r="C1272" s="35" t="s">
        <v>12</v>
      </c>
      <c r="D1272" s="35">
        <v>22.95</v>
      </c>
      <c r="E1272" s="35" t="s">
        <v>2603</v>
      </c>
      <c r="F1272" s="35">
        <v>9</v>
      </c>
      <c r="G1272" s="35" t="s">
        <v>4935</v>
      </c>
      <c r="H1272" s="35">
        <v>647</v>
      </c>
      <c r="I1272" s="35" t="s">
        <v>4936</v>
      </c>
      <c r="J1272" s="36" t="s">
        <v>754</v>
      </c>
      <c r="K1272" s="34" t="s">
        <v>7209</v>
      </c>
      <c r="L1272" s="61">
        <f>Tabela33[[#This Row],[price]]*Tabela33[[#This Row],[sold]]</f>
        <v>14848.65</v>
      </c>
      <c r="M1272" s="62">
        <f>VLOOKUP(Tabela33[[#This Row],[brand]],Tabela5[#All],7,FALSE)</f>
        <v>227</v>
      </c>
      <c r="N1272" s="62">
        <f>_xlfn.RANK.EQ(Tabela33[[#This Row],[sold]],$H$2:$H$1979)</f>
        <v>297</v>
      </c>
      <c r="O1272" s="62">
        <f>_xlfn.RANK.EQ(L1272,Tabela33[income])</f>
        <v>385</v>
      </c>
      <c r="AL1272" s="18" t="s">
        <v>3514</v>
      </c>
      <c r="AM1272">
        <v>241</v>
      </c>
      <c r="AN1272">
        <v>13</v>
      </c>
    </row>
    <row r="1273" spans="1:40" x14ac:dyDescent="0.25">
      <c r="A1273" s="27" t="s">
        <v>2563</v>
      </c>
      <c r="B1273" s="27" t="s">
        <v>2564</v>
      </c>
      <c r="C1273" s="27" t="s">
        <v>510</v>
      </c>
      <c r="D1273" s="27">
        <v>15</v>
      </c>
      <c r="E1273" s="27" t="s">
        <v>1516</v>
      </c>
      <c r="F1273" s="27">
        <v>4</v>
      </c>
      <c r="G1273" s="27" t="s">
        <v>1558</v>
      </c>
      <c r="H1273" s="27">
        <v>1</v>
      </c>
      <c r="I1273" s="27" t="s">
        <v>39</v>
      </c>
      <c r="J1273" s="28" t="s">
        <v>2565</v>
      </c>
      <c r="K1273" s="29" t="s">
        <v>7208</v>
      </c>
      <c r="L1273" s="58">
        <f>Tabela33[[#This Row],[price]]*Tabela33[[#This Row],[sold]]</f>
        <v>15</v>
      </c>
      <c r="M1273" s="59">
        <f>VLOOKUP(Tabela33[[#This Row],[brand]],Tabela5[#All],7,FALSE)</f>
        <v>228</v>
      </c>
      <c r="N1273" s="59">
        <f>_xlfn.RANK.EQ(Tabela33[[#This Row],[sold]],$H$2:$H$1979)</f>
        <v>1926</v>
      </c>
      <c r="O1273" s="59">
        <f>_xlfn.RANK.EQ(L1273,Tabela33[income])</f>
        <v>1977</v>
      </c>
      <c r="AL1273" s="18" t="s">
        <v>367</v>
      </c>
      <c r="AM1273">
        <v>241</v>
      </c>
      <c r="AN1273">
        <v>1129</v>
      </c>
    </row>
    <row r="1274" spans="1:40" x14ac:dyDescent="0.25">
      <c r="A1274" s="32" t="s">
        <v>5119</v>
      </c>
      <c r="B1274" s="32" t="s">
        <v>5120</v>
      </c>
      <c r="C1274" s="32" t="s">
        <v>5121</v>
      </c>
      <c r="D1274" s="32">
        <v>66</v>
      </c>
      <c r="E1274" s="32" t="s">
        <v>5122</v>
      </c>
      <c r="F1274" s="32">
        <v>10</v>
      </c>
      <c r="G1274" s="32" t="s">
        <v>1092</v>
      </c>
      <c r="H1274" s="32">
        <v>21</v>
      </c>
      <c r="I1274" s="32" t="s">
        <v>5123</v>
      </c>
      <c r="J1274" s="33" t="s">
        <v>5124</v>
      </c>
      <c r="K1274" s="34" t="s">
        <v>7209</v>
      </c>
      <c r="L1274" s="61">
        <f>Tabela33[[#This Row],[price]]*Tabela33[[#This Row],[sold]]</f>
        <v>1386</v>
      </c>
      <c r="M1274" s="62">
        <f>VLOOKUP(Tabela33[[#This Row],[brand]],Tabela5[#All],7,FALSE)</f>
        <v>229</v>
      </c>
      <c r="N1274" s="62">
        <f>_xlfn.RANK.EQ(Tabela33[[#This Row],[sold]],$H$2:$H$1979)</f>
        <v>1320</v>
      </c>
      <c r="O1274" s="62">
        <f>_xlfn.RANK.EQ(L1274,Tabela33[income])</f>
        <v>1110</v>
      </c>
      <c r="AL1274" s="18" t="s">
        <v>2082</v>
      </c>
      <c r="AM1274">
        <v>241</v>
      </c>
      <c r="AN1274">
        <v>430</v>
      </c>
    </row>
    <row r="1275" spans="1:40" x14ac:dyDescent="0.25">
      <c r="A1275" s="30" t="s">
        <v>1419</v>
      </c>
      <c r="B1275" s="30" t="s">
        <v>1420</v>
      </c>
      <c r="C1275" s="30" t="s">
        <v>55</v>
      </c>
      <c r="D1275" s="30">
        <v>14.74</v>
      </c>
      <c r="E1275" s="30" t="s">
        <v>1421</v>
      </c>
      <c r="F1275" s="30">
        <v>117</v>
      </c>
      <c r="G1275" s="30" t="s">
        <v>1422</v>
      </c>
      <c r="H1275" s="30">
        <v>889</v>
      </c>
      <c r="I1275" s="30" t="s">
        <v>1423</v>
      </c>
      <c r="J1275" s="31" t="s">
        <v>230</v>
      </c>
      <c r="K1275" s="29" t="s">
        <v>7208</v>
      </c>
      <c r="L1275" s="58">
        <f>Tabela33[[#This Row],[price]]*Tabela33[[#This Row],[sold]]</f>
        <v>13103.86</v>
      </c>
      <c r="M1275" s="59">
        <f>VLOOKUP(Tabela33[[#This Row],[brand]],Tabela5[#All],7,FALSE)</f>
        <v>230</v>
      </c>
      <c r="N1275" s="59">
        <f>_xlfn.RANK.EQ(Tabela33[[#This Row],[sold]],$H$2:$H$1979)</f>
        <v>251</v>
      </c>
      <c r="O1275" s="59">
        <f>_xlfn.RANK.EQ(L1275,Tabela33[income])</f>
        <v>415</v>
      </c>
      <c r="AL1275" s="18" t="s">
        <v>2768</v>
      </c>
      <c r="AM1275">
        <v>241</v>
      </c>
      <c r="AN1275">
        <v>75</v>
      </c>
    </row>
    <row r="1276" spans="1:40" x14ac:dyDescent="0.25">
      <c r="A1276" s="35" t="s">
        <v>6520</v>
      </c>
      <c r="B1276" s="35" t="s">
        <v>6521</v>
      </c>
      <c r="C1276" s="35" t="s">
        <v>55</v>
      </c>
      <c r="D1276" s="35">
        <v>10.67</v>
      </c>
      <c r="E1276" s="35" t="s">
        <v>6522</v>
      </c>
      <c r="F1276" s="35">
        <v>57</v>
      </c>
      <c r="G1276" s="35" t="s">
        <v>6523</v>
      </c>
      <c r="H1276" s="35">
        <v>272</v>
      </c>
      <c r="I1276" s="35" t="s">
        <v>6524</v>
      </c>
      <c r="J1276" s="36" t="s">
        <v>230</v>
      </c>
      <c r="K1276" s="34" t="s">
        <v>7209</v>
      </c>
      <c r="L1276" s="61">
        <f>Tabela33[[#This Row],[price]]*Tabela33[[#This Row],[sold]]</f>
        <v>2902.24</v>
      </c>
      <c r="M1276" s="62">
        <f>VLOOKUP(Tabela33[[#This Row],[brand]],Tabela5[#All],7,FALSE)</f>
        <v>231</v>
      </c>
      <c r="N1276" s="62">
        <f>_xlfn.RANK.EQ(Tabela33[[#This Row],[sold]],$H$2:$H$1979)</f>
        <v>501</v>
      </c>
      <c r="O1276" s="62">
        <f>_xlfn.RANK.EQ(L1276,Tabela33[income])</f>
        <v>841</v>
      </c>
      <c r="AL1276" s="18" t="s">
        <v>215</v>
      </c>
      <c r="AM1276">
        <v>241</v>
      </c>
      <c r="AN1276">
        <v>68</v>
      </c>
    </row>
    <row r="1277" spans="1:40" x14ac:dyDescent="0.25">
      <c r="A1277" s="27" t="s">
        <v>1952</v>
      </c>
      <c r="B1277" s="27" t="s">
        <v>3400</v>
      </c>
      <c r="C1277" s="27" t="s">
        <v>510</v>
      </c>
      <c r="D1277" s="27">
        <v>29.5</v>
      </c>
      <c r="E1277" s="27" t="s">
        <v>3401</v>
      </c>
      <c r="F1277" s="27">
        <v>5</v>
      </c>
      <c r="G1277" s="27" t="s">
        <v>2102</v>
      </c>
      <c r="H1277" s="27">
        <v>7</v>
      </c>
      <c r="I1277" s="27" t="s">
        <v>3402</v>
      </c>
      <c r="J1277" s="28" t="s">
        <v>1653</v>
      </c>
      <c r="K1277" s="29" t="s">
        <v>7208</v>
      </c>
      <c r="L1277" s="58">
        <f>Tabela33[[#This Row],[price]]*Tabela33[[#This Row],[sold]]</f>
        <v>206.5</v>
      </c>
      <c r="M1277" s="59">
        <f>VLOOKUP(Tabela33[[#This Row],[brand]],Tabela5[#All],7,FALSE)</f>
        <v>232</v>
      </c>
      <c r="N1277" s="59">
        <f>_xlfn.RANK.EQ(Tabela33[[#This Row],[sold]],$H$2:$H$1979)</f>
        <v>1677</v>
      </c>
      <c r="O1277" s="59">
        <f>_xlfn.RANK.EQ(L1277,Tabela33[income])</f>
        <v>1747</v>
      </c>
      <c r="AL1277" s="18" t="s">
        <v>1137</v>
      </c>
      <c r="AM1277">
        <v>241</v>
      </c>
      <c r="AN1277">
        <v>43</v>
      </c>
    </row>
    <row r="1278" spans="1:40" x14ac:dyDescent="0.25">
      <c r="A1278" s="27" t="s">
        <v>1952</v>
      </c>
      <c r="B1278" s="27" t="s">
        <v>1953</v>
      </c>
      <c r="C1278" s="27" t="s">
        <v>510</v>
      </c>
      <c r="D1278" s="27">
        <v>29.99</v>
      </c>
      <c r="E1278" s="27" t="s">
        <v>37</v>
      </c>
      <c r="F1278" s="27">
        <v>7</v>
      </c>
      <c r="G1278" s="27" t="s">
        <v>1954</v>
      </c>
      <c r="H1278" s="27">
        <v>45</v>
      </c>
      <c r="I1278" s="27" t="s">
        <v>1955</v>
      </c>
      <c r="J1278" s="28" t="s">
        <v>161</v>
      </c>
      <c r="K1278" s="29" t="s">
        <v>7208</v>
      </c>
      <c r="L1278" s="58">
        <f>Tabela33[[#This Row],[price]]*Tabela33[[#This Row],[sold]]</f>
        <v>1349.55</v>
      </c>
      <c r="M1278" s="59">
        <f>VLOOKUP(Tabela33[[#This Row],[brand]],Tabela5[#All],7,FALSE)</f>
        <v>232</v>
      </c>
      <c r="N1278" s="59">
        <f>_xlfn.RANK.EQ(Tabela33[[#This Row],[sold]],$H$2:$H$1979)</f>
        <v>1019</v>
      </c>
      <c r="O1278" s="59">
        <f>_xlfn.RANK.EQ(L1278,Tabela33[income])</f>
        <v>1127</v>
      </c>
      <c r="AL1278" s="18" t="s">
        <v>1353</v>
      </c>
      <c r="AM1278">
        <v>241</v>
      </c>
      <c r="AN1278">
        <v>3</v>
      </c>
    </row>
    <row r="1279" spans="1:40" x14ac:dyDescent="0.25">
      <c r="A1279" s="32" t="s">
        <v>4971</v>
      </c>
      <c r="B1279" s="32" t="s">
        <v>4972</v>
      </c>
      <c r="C1279" s="32" t="s">
        <v>12</v>
      </c>
      <c r="D1279" s="32">
        <v>19.989999999999998</v>
      </c>
      <c r="E1279" s="32" t="s">
        <v>3890</v>
      </c>
      <c r="F1279" s="32">
        <v>10</v>
      </c>
      <c r="G1279" s="32" t="s">
        <v>4973</v>
      </c>
      <c r="H1279" s="32">
        <v>122</v>
      </c>
      <c r="I1279" s="32" t="s">
        <v>4974</v>
      </c>
      <c r="J1279" s="33" t="s">
        <v>1168</v>
      </c>
      <c r="K1279" s="34" t="s">
        <v>7209</v>
      </c>
      <c r="L1279" s="61">
        <f>Tabela33[[#This Row],[price]]*Tabela33[[#This Row],[sold]]</f>
        <v>2438.7799999999997</v>
      </c>
      <c r="M1279" s="62">
        <f>VLOOKUP(Tabela33[[#This Row],[brand]],Tabela5[#All],7,FALSE)</f>
        <v>233</v>
      </c>
      <c r="N1279" s="62">
        <f>_xlfn.RANK.EQ(Tabela33[[#This Row],[sold]],$H$2:$H$1979)</f>
        <v>723</v>
      </c>
      <c r="O1279" s="62">
        <f>_xlfn.RANK.EQ(L1279,Tabela33[income])</f>
        <v>897</v>
      </c>
      <c r="AL1279" s="18" t="s">
        <v>258</v>
      </c>
      <c r="AM1279">
        <v>241</v>
      </c>
      <c r="AN1279">
        <v>71</v>
      </c>
    </row>
    <row r="1280" spans="1:40" x14ac:dyDescent="0.25">
      <c r="A1280" s="30" t="s">
        <v>3875</v>
      </c>
      <c r="B1280" s="30" t="s">
        <v>3876</v>
      </c>
      <c r="C1280" s="30" t="s">
        <v>510</v>
      </c>
      <c r="D1280" s="30">
        <v>22.09</v>
      </c>
      <c r="E1280" s="30" t="s">
        <v>1024</v>
      </c>
      <c r="F1280" s="30"/>
      <c r="G1280" s="30" t="s">
        <v>2292</v>
      </c>
      <c r="H1280" s="30">
        <v>41</v>
      </c>
      <c r="I1280" s="30" t="s">
        <v>3877</v>
      </c>
      <c r="J1280" s="31" t="s">
        <v>3878</v>
      </c>
      <c r="K1280" s="29" t="s">
        <v>7208</v>
      </c>
      <c r="L1280" s="58">
        <f>Tabela33[[#This Row],[price]]*Tabela33[[#This Row],[sold]]</f>
        <v>905.68999999999994</v>
      </c>
      <c r="M1280" s="59">
        <f>VLOOKUP(Tabela33[[#This Row],[brand]],Tabela5[#All],7,FALSE)</f>
        <v>234</v>
      </c>
      <c r="N1280" s="59">
        <f>_xlfn.RANK.EQ(Tabela33[[#This Row],[sold]],$H$2:$H$1979)</f>
        <v>1056</v>
      </c>
      <c r="O1280" s="59">
        <f>_xlfn.RANK.EQ(L1280,Tabela33[income])</f>
        <v>1290</v>
      </c>
      <c r="AL1280" s="18" t="s">
        <v>2977</v>
      </c>
      <c r="AM1280">
        <v>241</v>
      </c>
      <c r="AN1280">
        <v>3088</v>
      </c>
    </row>
    <row r="1281" spans="1:40" x14ac:dyDescent="0.25">
      <c r="A1281" s="27" t="s">
        <v>426</v>
      </c>
      <c r="B1281" s="27" t="s">
        <v>3179</v>
      </c>
      <c r="C1281" s="27" t="s">
        <v>657</v>
      </c>
      <c r="D1281" s="27">
        <v>15.97</v>
      </c>
      <c r="E1281" s="27" t="s">
        <v>3180</v>
      </c>
      <c r="F1281" s="27">
        <v>3</v>
      </c>
      <c r="G1281" s="27" t="s">
        <v>3181</v>
      </c>
      <c r="H1281" s="27">
        <v>13</v>
      </c>
      <c r="I1281" s="27" t="s">
        <v>3182</v>
      </c>
      <c r="J1281" s="28" t="s">
        <v>661</v>
      </c>
      <c r="K1281" s="29" t="s">
        <v>7208</v>
      </c>
      <c r="L1281" s="58">
        <f>Tabela33[[#This Row],[price]]*Tabela33[[#This Row],[sold]]</f>
        <v>207.61</v>
      </c>
      <c r="M1281" s="59">
        <f>VLOOKUP(Tabela33[[#This Row],[brand]],Tabela5[#All],7,FALSE)</f>
        <v>235</v>
      </c>
      <c r="N1281" s="59">
        <f>_xlfn.RANK.EQ(Tabela33[[#This Row],[sold]],$H$2:$H$1979)</f>
        <v>1498</v>
      </c>
      <c r="O1281" s="59">
        <f>_xlfn.RANK.EQ(L1281,Tabela33[income])</f>
        <v>1745</v>
      </c>
      <c r="AL1281" s="18" t="s">
        <v>933</v>
      </c>
      <c r="AM1281">
        <v>241</v>
      </c>
      <c r="AN1281">
        <v>16</v>
      </c>
    </row>
    <row r="1282" spans="1:40" x14ac:dyDescent="0.25">
      <c r="A1282" s="27" t="s">
        <v>426</v>
      </c>
      <c r="B1282" s="27" t="s">
        <v>956</v>
      </c>
      <c r="C1282" s="27" t="s">
        <v>657</v>
      </c>
      <c r="D1282" s="27">
        <v>18.79</v>
      </c>
      <c r="E1282" s="27" t="s">
        <v>957</v>
      </c>
      <c r="F1282" s="27">
        <v>3</v>
      </c>
      <c r="G1282" s="27" t="s">
        <v>659</v>
      </c>
      <c r="H1282" s="27">
        <v>22</v>
      </c>
      <c r="I1282" s="27" t="s">
        <v>958</v>
      </c>
      <c r="J1282" s="28" t="s">
        <v>661</v>
      </c>
      <c r="K1282" s="29" t="s">
        <v>7208</v>
      </c>
      <c r="L1282" s="58">
        <f>Tabela33[[#This Row],[price]]*Tabela33[[#This Row],[sold]]</f>
        <v>413.38</v>
      </c>
      <c r="M1282" s="59">
        <f>VLOOKUP(Tabela33[[#This Row],[brand]],Tabela5[#All],7,FALSE)</f>
        <v>235</v>
      </c>
      <c r="N1282" s="59">
        <f>_xlfn.RANK.EQ(Tabela33[[#This Row],[sold]],$H$2:$H$1979)</f>
        <v>1301</v>
      </c>
      <c r="O1282" s="59">
        <f>_xlfn.RANK.EQ(L1282,Tabela33[income])</f>
        <v>1574</v>
      </c>
      <c r="AL1282" s="18" t="s">
        <v>3262</v>
      </c>
      <c r="AM1282">
        <v>241</v>
      </c>
      <c r="AN1282">
        <v>150</v>
      </c>
    </row>
    <row r="1283" spans="1:40" x14ac:dyDescent="0.25">
      <c r="A1283" s="32" t="s">
        <v>426</v>
      </c>
      <c r="B1283" s="32" t="s">
        <v>4727</v>
      </c>
      <c r="C1283" s="32" t="s">
        <v>657</v>
      </c>
      <c r="D1283" s="32">
        <v>19.73</v>
      </c>
      <c r="E1283" s="32" t="s">
        <v>4045</v>
      </c>
      <c r="F1283" s="32">
        <v>3</v>
      </c>
      <c r="G1283" s="32" t="s">
        <v>4606</v>
      </c>
      <c r="H1283" s="32">
        <v>18</v>
      </c>
      <c r="I1283" s="32" t="s">
        <v>4728</v>
      </c>
      <c r="J1283" s="33" t="s">
        <v>661</v>
      </c>
      <c r="K1283" s="34" t="s">
        <v>7209</v>
      </c>
      <c r="L1283" s="61">
        <f>Tabela33[[#This Row],[price]]*Tabela33[[#This Row],[sold]]</f>
        <v>355.14</v>
      </c>
      <c r="M1283" s="62">
        <f>VLOOKUP(Tabela33[[#This Row],[brand]],Tabela5[#All],7,FALSE)</f>
        <v>235</v>
      </c>
      <c r="N1283" s="62">
        <f>_xlfn.RANK.EQ(Tabela33[[#This Row],[sold]],$H$2:$H$1979)</f>
        <v>1378</v>
      </c>
      <c r="O1283" s="62">
        <f>_xlfn.RANK.EQ(L1283,Tabela33[income])</f>
        <v>1609</v>
      </c>
      <c r="AL1283" s="18" t="s">
        <v>109</v>
      </c>
      <c r="AM1283">
        <v>241</v>
      </c>
      <c r="AN1283">
        <v>34</v>
      </c>
    </row>
    <row r="1284" spans="1:40" x14ac:dyDescent="0.25">
      <c r="A1284" s="35" t="s">
        <v>426</v>
      </c>
      <c r="B1284" s="35" t="s">
        <v>4044</v>
      </c>
      <c r="C1284" s="35" t="s">
        <v>657</v>
      </c>
      <c r="D1284" s="35">
        <v>19.73</v>
      </c>
      <c r="E1284" s="35" t="s">
        <v>4045</v>
      </c>
      <c r="F1284" s="35"/>
      <c r="G1284" s="35" t="s">
        <v>4046</v>
      </c>
      <c r="H1284" s="35">
        <v>55</v>
      </c>
      <c r="I1284" s="35" t="s">
        <v>4047</v>
      </c>
      <c r="J1284" s="36" t="s">
        <v>661</v>
      </c>
      <c r="K1284" s="34" t="s">
        <v>7209</v>
      </c>
      <c r="L1284" s="61">
        <f>Tabela33[[#This Row],[price]]*Tabela33[[#This Row],[sold]]</f>
        <v>1085.1500000000001</v>
      </c>
      <c r="M1284" s="62">
        <f>VLOOKUP(Tabela33[[#This Row],[brand]],Tabela5[#All],7,FALSE)</f>
        <v>235</v>
      </c>
      <c r="N1284" s="62">
        <f>_xlfn.RANK.EQ(Tabela33[[#This Row],[sold]],$H$2:$H$1979)</f>
        <v>957</v>
      </c>
      <c r="O1284" s="62">
        <f>_xlfn.RANK.EQ(L1284,Tabela33[income])</f>
        <v>1228</v>
      </c>
      <c r="AL1284" s="18" t="s">
        <v>756</v>
      </c>
      <c r="AM1284">
        <v>242</v>
      </c>
      <c r="AN1284">
        <v>4</v>
      </c>
    </row>
    <row r="1285" spans="1:40" x14ac:dyDescent="0.25">
      <c r="A1285" s="27" t="s">
        <v>426</v>
      </c>
      <c r="B1285" s="27" t="s">
        <v>2079</v>
      </c>
      <c r="C1285" s="27" t="s">
        <v>12</v>
      </c>
      <c r="D1285" s="27">
        <v>21.69</v>
      </c>
      <c r="E1285" s="27" t="s">
        <v>2080</v>
      </c>
      <c r="F1285" s="27">
        <v>7</v>
      </c>
      <c r="G1285" s="27" t="s">
        <v>1355</v>
      </c>
      <c r="H1285" s="27">
        <v>3</v>
      </c>
      <c r="I1285" s="27" t="s">
        <v>39</v>
      </c>
      <c r="J1285" s="28" t="s">
        <v>2081</v>
      </c>
      <c r="K1285" s="29" t="s">
        <v>7208</v>
      </c>
      <c r="L1285" s="58">
        <f>Tabela33[[#This Row],[price]]*Tabela33[[#This Row],[sold]]</f>
        <v>65.070000000000007</v>
      </c>
      <c r="M1285" s="59">
        <f>VLOOKUP(Tabela33[[#This Row],[brand]],Tabela5[#All],7,FALSE)</f>
        <v>235</v>
      </c>
      <c r="N1285" s="59">
        <f>_xlfn.RANK.EQ(Tabela33[[#This Row],[sold]],$H$2:$H$1979)</f>
        <v>1845</v>
      </c>
      <c r="O1285" s="59">
        <f>_xlfn.RANK.EQ(L1285,Tabela33[income])</f>
        <v>1926</v>
      </c>
      <c r="AL1285" s="18" t="s">
        <v>6168</v>
      </c>
      <c r="AM1285">
        <v>243</v>
      </c>
      <c r="AN1285">
        <v>24</v>
      </c>
    </row>
    <row r="1286" spans="1:40" x14ac:dyDescent="0.25">
      <c r="A1286" s="30" t="s">
        <v>426</v>
      </c>
      <c r="B1286" s="30" t="s">
        <v>1165</v>
      </c>
      <c r="C1286" s="30" t="s">
        <v>12</v>
      </c>
      <c r="D1286" s="30">
        <v>23.9</v>
      </c>
      <c r="E1286" s="30" t="s">
        <v>1166</v>
      </c>
      <c r="F1286" s="30">
        <v>10</v>
      </c>
      <c r="G1286" s="30" t="s">
        <v>605</v>
      </c>
      <c r="H1286" s="30">
        <v>2</v>
      </c>
      <c r="I1286" s="30" t="s">
        <v>1167</v>
      </c>
      <c r="J1286" s="31" t="s">
        <v>1168</v>
      </c>
      <c r="K1286" s="29" t="s">
        <v>7208</v>
      </c>
      <c r="L1286" s="58">
        <f>Tabela33[[#This Row],[price]]*Tabela33[[#This Row],[sold]]</f>
        <v>47.8</v>
      </c>
      <c r="M1286" s="59">
        <f>VLOOKUP(Tabela33[[#This Row],[brand]],Tabela5[#All],7,FALSE)</f>
        <v>235</v>
      </c>
      <c r="N1286" s="59">
        <f>_xlfn.RANK.EQ(Tabela33[[#This Row],[sold]],$H$2:$H$1979)</f>
        <v>1890</v>
      </c>
      <c r="O1286" s="59">
        <f>_xlfn.RANK.EQ(L1286,Tabela33[income])</f>
        <v>1946</v>
      </c>
      <c r="AL1286" s="18" t="s">
        <v>3481</v>
      </c>
      <c r="AM1286">
        <v>244</v>
      </c>
      <c r="AN1286">
        <v>6</v>
      </c>
    </row>
    <row r="1287" spans="1:40" x14ac:dyDescent="0.25">
      <c r="A1287" s="27" t="s">
        <v>426</v>
      </c>
      <c r="B1287" s="27" t="s">
        <v>1902</v>
      </c>
      <c r="C1287" s="27" t="s">
        <v>12</v>
      </c>
      <c r="D1287" s="27">
        <v>23.99</v>
      </c>
      <c r="E1287" s="27" t="s">
        <v>1720</v>
      </c>
      <c r="F1287" s="27">
        <v>10</v>
      </c>
      <c r="G1287" s="27" t="s">
        <v>38</v>
      </c>
      <c r="H1287" s="27"/>
      <c r="I1287" s="27" t="s">
        <v>39</v>
      </c>
      <c r="J1287" s="28" t="s">
        <v>70</v>
      </c>
      <c r="K1287" s="29" t="s">
        <v>7208</v>
      </c>
      <c r="L1287" s="58">
        <f>Tabela33[[#This Row],[price]]*Tabela33[[#This Row],[sold]]</f>
        <v>0</v>
      </c>
      <c r="M1287" s="59">
        <f>VLOOKUP(Tabela33[[#This Row],[brand]],Tabela5[#All],7,FALSE)</f>
        <v>235</v>
      </c>
      <c r="N1287" s="59" t="e">
        <f>_xlfn.RANK.EQ(Tabela33[[#This Row],[sold]],$H$2:$H$1979)</f>
        <v>#N/A</v>
      </c>
      <c r="O1287" s="59">
        <f>_xlfn.RANK.EQ(L1287,Tabela33[income])</f>
        <v>1979</v>
      </c>
      <c r="AL1287" s="18" t="s">
        <v>7147</v>
      </c>
      <c r="AM1287">
        <v>245</v>
      </c>
      <c r="AN1287">
        <v>21</v>
      </c>
    </row>
    <row r="1288" spans="1:40" x14ac:dyDescent="0.25">
      <c r="A1288" s="32" t="s">
        <v>426</v>
      </c>
      <c r="B1288" s="32" t="s">
        <v>5991</v>
      </c>
      <c r="C1288" s="32" t="s">
        <v>12</v>
      </c>
      <c r="D1288" s="32">
        <v>26.5</v>
      </c>
      <c r="E1288" s="32" t="s">
        <v>4202</v>
      </c>
      <c r="F1288" s="32"/>
      <c r="G1288" s="32" t="s">
        <v>3849</v>
      </c>
      <c r="H1288" s="32">
        <v>3</v>
      </c>
      <c r="I1288" s="32" t="s">
        <v>5992</v>
      </c>
      <c r="J1288" s="33" t="s">
        <v>70</v>
      </c>
      <c r="K1288" s="34" t="s">
        <v>7209</v>
      </c>
      <c r="L1288" s="61">
        <f>Tabela33[[#This Row],[price]]*Tabela33[[#This Row],[sold]]</f>
        <v>79.5</v>
      </c>
      <c r="M1288" s="62">
        <f>VLOOKUP(Tabela33[[#This Row],[brand]],Tabela5[#All],7,FALSE)</f>
        <v>235</v>
      </c>
      <c r="N1288" s="62">
        <f>_xlfn.RANK.EQ(Tabela33[[#This Row],[sold]],$H$2:$H$1979)</f>
        <v>1845</v>
      </c>
      <c r="O1288" s="62">
        <f>_xlfn.RANK.EQ(L1288,Tabela33[income])</f>
        <v>1901</v>
      </c>
      <c r="AL1288" s="18" t="s">
        <v>5711</v>
      </c>
      <c r="AM1288">
        <v>246</v>
      </c>
      <c r="AN1288">
        <v>15</v>
      </c>
    </row>
    <row r="1289" spans="1:40" x14ac:dyDescent="0.25">
      <c r="A1289" s="27" t="s">
        <v>426</v>
      </c>
      <c r="B1289" s="27" t="s">
        <v>3191</v>
      </c>
      <c r="C1289" s="27" t="s">
        <v>657</v>
      </c>
      <c r="D1289" s="27">
        <v>27.89</v>
      </c>
      <c r="E1289" s="27" t="s">
        <v>3192</v>
      </c>
      <c r="F1289" s="27">
        <v>3</v>
      </c>
      <c r="G1289" s="27" t="s">
        <v>2970</v>
      </c>
      <c r="H1289" s="27">
        <v>8</v>
      </c>
      <c r="I1289" s="27" t="s">
        <v>3193</v>
      </c>
      <c r="J1289" s="28" t="s">
        <v>661</v>
      </c>
      <c r="K1289" s="29" t="s">
        <v>7208</v>
      </c>
      <c r="L1289" s="58">
        <f>Tabela33[[#This Row],[price]]*Tabela33[[#This Row],[sold]]</f>
        <v>223.12</v>
      </c>
      <c r="M1289" s="59">
        <f>VLOOKUP(Tabela33[[#This Row],[brand]],Tabela5[#All],7,FALSE)</f>
        <v>235</v>
      </c>
      <c r="N1289" s="59">
        <f>_xlfn.RANK.EQ(Tabela33[[#This Row],[sold]],$H$2:$H$1979)</f>
        <v>1635</v>
      </c>
      <c r="O1289" s="59">
        <f>_xlfn.RANK.EQ(L1289,Tabela33[income])</f>
        <v>1728</v>
      </c>
      <c r="AL1289" s="18" t="s">
        <v>6097</v>
      </c>
      <c r="AM1289">
        <v>246</v>
      </c>
      <c r="AN1289">
        <v>17</v>
      </c>
    </row>
    <row r="1290" spans="1:40" x14ac:dyDescent="0.25">
      <c r="A1290" s="32" t="s">
        <v>6589</v>
      </c>
      <c r="B1290" s="32" t="s">
        <v>6590</v>
      </c>
      <c r="C1290" s="32" t="s">
        <v>510</v>
      </c>
      <c r="D1290" s="32">
        <v>29.99</v>
      </c>
      <c r="E1290" s="32" t="s">
        <v>61</v>
      </c>
      <c r="F1290" s="32">
        <v>3</v>
      </c>
      <c r="G1290" s="32" t="s">
        <v>1538</v>
      </c>
      <c r="H1290" s="32">
        <v>42</v>
      </c>
      <c r="I1290" s="32" t="s">
        <v>6591</v>
      </c>
      <c r="J1290" s="33" t="s">
        <v>318</v>
      </c>
      <c r="K1290" s="34" t="s">
        <v>7209</v>
      </c>
      <c r="L1290" s="61">
        <f>Tabela33[[#This Row],[price]]*Tabela33[[#This Row],[sold]]</f>
        <v>1259.58</v>
      </c>
      <c r="M1290" s="62">
        <f>VLOOKUP(Tabela33[[#This Row],[brand]],Tabela5[#All],7,FALSE)</f>
        <v>235</v>
      </c>
      <c r="N1290" s="62">
        <f>_xlfn.RANK.EQ(Tabela33[[#This Row],[sold]],$H$2:$H$1979)</f>
        <v>1046</v>
      </c>
      <c r="O1290" s="62">
        <f>_xlfn.RANK.EQ(L1290,Tabela33[income])</f>
        <v>1154</v>
      </c>
      <c r="AL1290" s="18" t="s">
        <v>5894</v>
      </c>
      <c r="AM1290">
        <v>246</v>
      </c>
      <c r="AN1290">
        <v>7</v>
      </c>
    </row>
    <row r="1291" spans="1:40" x14ac:dyDescent="0.25">
      <c r="A1291" s="32" t="s">
        <v>426</v>
      </c>
      <c r="B1291" s="32" t="s">
        <v>3934</v>
      </c>
      <c r="C1291" s="32" t="s">
        <v>12</v>
      </c>
      <c r="D1291" s="32">
        <v>30.99</v>
      </c>
      <c r="E1291" s="32" t="s">
        <v>445</v>
      </c>
      <c r="F1291" s="32">
        <v>9</v>
      </c>
      <c r="G1291" s="32" t="s">
        <v>3165</v>
      </c>
      <c r="H1291" s="32">
        <v>39</v>
      </c>
      <c r="I1291" s="32" t="s">
        <v>3935</v>
      </c>
      <c r="J1291" s="33" t="s">
        <v>3936</v>
      </c>
      <c r="K1291" s="34" t="s">
        <v>7209</v>
      </c>
      <c r="L1291" s="61">
        <f>Tabela33[[#This Row],[price]]*Tabela33[[#This Row],[sold]]</f>
        <v>1208.6099999999999</v>
      </c>
      <c r="M1291" s="62">
        <f>VLOOKUP(Tabela33[[#This Row],[brand]],Tabela5[#All],7,FALSE)</f>
        <v>235</v>
      </c>
      <c r="N1291" s="62">
        <f>_xlfn.RANK.EQ(Tabela33[[#This Row],[sold]],$H$2:$H$1979)</f>
        <v>1077</v>
      </c>
      <c r="O1291" s="62">
        <f>_xlfn.RANK.EQ(L1291,Tabela33[income])</f>
        <v>1173</v>
      </c>
      <c r="AL1291" s="18" t="s">
        <v>6046</v>
      </c>
      <c r="AM1291">
        <v>246</v>
      </c>
      <c r="AN1291">
        <v>2</v>
      </c>
    </row>
    <row r="1292" spans="1:40" x14ac:dyDescent="0.25">
      <c r="A1292" s="30" t="s">
        <v>426</v>
      </c>
      <c r="B1292" s="30" t="s">
        <v>427</v>
      </c>
      <c r="C1292" s="30" t="s">
        <v>12</v>
      </c>
      <c r="D1292" s="30">
        <v>34</v>
      </c>
      <c r="E1292" s="30" t="s">
        <v>428</v>
      </c>
      <c r="F1292" s="30">
        <v>10</v>
      </c>
      <c r="G1292" s="30" t="s">
        <v>429</v>
      </c>
      <c r="H1292" s="30">
        <v>45</v>
      </c>
      <c r="I1292" s="30" t="s">
        <v>430</v>
      </c>
      <c r="J1292" s="31" t="s">
        <v>52</v>
      </c>
      <c r="K1292" s="29" t="s">
        <v>7208</v>
      </c>
      <c r="L1292" s="58">
        <f>Tabela33[[#This Row],[price]]*Tabela33[[#This Row],[sold]]</f>
        <v>1530</v>
      </c>
      <c r="M1292" s="59">
        <f>VLOOKUP(Tabela33[[#This Row],[brand]],Tabela5[#All],7,FALSE)</f>
        <v>235</v>
      </c>
      <c r="N1292" s="59">
        <f>_xlfn.RANK.EQ(Tabela33[[#This Row],[sold]],$H$2:$H$1979)</f>
        <v>1019</v>
      </c>
      <c r="O1292" s="59">
        <f>_xlfn.RANK.EQ(L1292,Tabela33[income])</f>
        <v>1068</v>
      </c>
      <c r="AL1292" s="18" t="s">
        <v>4232</v>
      </c>
      <c r="AM1292">
        <v>247</v>
      </c>
      <c r="AN1292">
        <v>353</v>
      </c>
    </row>
    <row r="1293" spans="1:40" x14ac:dyDescent="0.25">
      <c r="A1293" s="30" t="s">
        <v>426</v>
      </c>
      <c r="B1293" s="30" t="s">
        <v>1356</v>
      </c>
      <c r="C1293" s="30" t="s">
        <v>12</v>
      </c>
      <c r="D1293" s="30">
        <v>37.99</v>
      </c>
      <c r="E1293" s="30" t="s">
        <v>1357</v>
      </c>
      <c r="F1293" s="30">
        <v>10</v>
      </c>
      <c r="G1293" s="30" t="s">
        <v>1358</v>
      </c>
      <c r="H1293" s="30">
        <v>16</v>
      </c>
      <c r="I1293" s="30" t="s">
        <v>1359</v>
      </c>
      <c r="J1293" s="31" t="s">
        <v>1168</v>
      </c>
      <c r="K1293" s="29" t="s">
        <v>7208</v>
      </c>
      <c r="L1293" s="58">
        <f>Tabela33[[#This Row],[price]]*Tabela33[[#This Row],[sold]]</f>
        <v>607.84</v>
      </c>
      <c r="M1293" s="59">
        <f>VLOOKUP(Tabela33[[#This Row],[brand]],Tabela5[#All],7,FALSE)</f>
        <v>235</v>
      </c>
      <c r="N1293" s="59">
        <f>_xlfn.RANK.EQ(Tabela33[[#This Row],[sold]],$H$2:$H$1979)</f>
        <v>1422</v>
      </c>
      <c r="O1293" s="59">
        <f>_xlfn.RANK.EQ(L1293,Tabela33[income])</f>
        <v>1435</v>
      </c>
      <c r="AL1293" s="18" t="s">
        <v>4682</v>
      </c>
      <c r="AM1293">
        <v>248</v>
      </c>
      <c r="AN1293">
        <v>13</v>
      </c>
    </row>
    <row r="1294" spans="1:40" x14ac:dyDescent="0.25">
      <c r="A1294" s="30" t="s">
        <v>426</v>
      </c>
      <c r="B1294" s="30" t="s">
        <v>3302</v>
      </c>
      <c r="C1294" s="30" t="s">
        <v>12</v>
      </c>
      <c r="D1294" s="30">
        <v>39.99</v>
      </c>
      <c r="E1294" s="30" t="s">
        <v>73</v>
      </c>
      <c r="F1294" s="30">
        <v>23</v>
      </c>
      <c r="G1294" s="30" t="s">
        <v>3303</v>
      </c>
      <c r="H1294" s="30">
        <v>48</v>
      </c>
      <c r="I1294" s="30" t="s">
        <v>3304</v>
      </c>
      <c r="J1294" s="31" t="s">
        <v>1168</v>
      </c>
      <c r="K1294" s="29" t="s">
        <v>7208</v>
      </c>
      <c r="L1294" s="58">
        <f>Tabela33[[#This Row],[price]]*Tabela33[[#This Row],[sold]]</f>
        <v>1919.52</v>
      </c>
      <c r="M1294" s="59">
        <f>VLOOKUP(Tabela33[[#This Row],[brand]],Tabela5[#All],7,FALSE)</f>
        <v>235</v>
      </c>
      <c r="N1294" s="59">
        <f>_xlfn.RANK.EQ(Tabela33[[#This Row],[sold]],$H$2:$H$1979)</f>
        <v>998</v>
      </c>
      <c r="O1294" s="59">
        <f>_xlfn.RANK.EQ(L1294,Tabela33[income])</f>
        <v>969</v>
      </c>
      <c r="AL1294" s="18" t="s">
        <v>6439</v>
      </c>
      <c r="AM1294">
        <v>249</v>
      </c>
      <c r="AN1294">
        <v>488</v>
      </c>
    </row>
    <row r="1295" spans="1:40" x14ac:dyDescent="0.25">
      <c r="A1295" s="35" t="s">
        <v>5277</v>
      </c>
      <c r="B1295" s="35" t="s">
        <v>5278</v>
      </c>
      <c r="C1295" s="35" t="s">
        <v>55</v>
      </c>
      <c r="D1295" s="35">
        <v>140</v>
      </c>
      <c r="E1295" s="35" t="s">
        <v>2527</v>
      </c>
      <c r="F1295" s="35">
        <v>24</v>
      </c>
      <c r="G1295" s="35" t="s">
        <v>5279</v>
      </c>
      <c r="H1295" s="35">
        <v>6</v>
      </c>
      <c r="I1295" s="35" t="s">
        <v>5280</v>
      </c>
      <c r="J1295" s="36" t="s">
        <v>1123</v>
      </c>
      <c r="K1295" s="34" t="s">
        <v>7209</v>
      </c>
      <c r="L1295" s="61">
        <f>Tabela33[[#This Row],[price]]*Tabela33[[#This Row],[sold]]</f>
        <v>840</v>
      </c>
      <c r="M1295" s="62">
        <f>VLOOKUP(Tabela33[[#This Row],[brand]],Tabela5[#All],7,FALSE)</f>
        <v>236</v>
      </c>
      <c r="N1295" s="62">
        <f>_xlfn.RANK.EQ(Tabela33[[#This Row],[sold]],$H$2:$H$1979)</f>
        <v>1713</v>
      </c>
      <c r="O1295" s="62">
        <f>_xlfn.RANK.EQ(L1295,Tabela33[income])</f>
        <v>1309</v>
      </c>
      <c r="AL1295" s="18" t="s">
        <v>7170</v>
      </c>
      <c r="AM1295">
        <v>249</v>
      </c>
      <c r="AN1295">
        <v>2624</v>
      </c>
    </row>
    <row r="1296" spans="1:40" x14ac:dyDescent="0.25">
      <c r="A1296" s="32" t="s">
        <v>5277</v>
      </c>
      <c r="B1296" s="32" t="s">
        <v>6747</v>
      </c>
      <c r="C1296" s="32" t="s">
        <v>1688</v>
      </c>
      <c r="D1296" s="32">
        <v>159.99</v>
      </c>
      <c r="E1296" s="32" t="s">
        <v>4440</v>
      </c>
      <c r="F1296" s="32">
        <v>4</v>
      </c>
      <c r="G1296" s="32" t="s">
        <v>6047</v>
      </c>
      <c r="H1296" s="32">
        <v>2</v>
      </c>
      <c r="I1296" s="32" t="s">
        <v>6748</v>
      </c>
      <c r="J1296" s="33" t="s">
        <v>6749</v>
      </c>
      <c r="K1296" s="34" t="s">
        <v>7209</v>
      </c>
      <c r="L1296" s="61">
        <f>Tabela33[[#This Row],[price]]*Tabela33[[#This Row],[sold]]</f>
        <v>319.98</v>
      </c>
      <c r="M1296" s="62">
        <f>VLOOKUP(Tabela33[[#This Row],[brand]],Tabela5[#All],7,FALSE)</f>
        <v>236</v>
      </c>
      <c r="N1296" s="62">
        <f>_xlfn.RANK.EQ(Tabela33[[#This Row],[sold]],$H$2:$H$1979)</f>
        <v>1890</v>
      </c>
      <c r="O1296" s="62">
        <f>_xlfn.RANK.EQ(L1296,Tabela33[income])</f>
        <v>1643</v>
      </c>
      <c r="AL1296" s="18" t="s">
        <v>2680</v>
      </c>
      <c r="AM1296">
        <v>250</v>
      </c>
      <c r="AN1296">
        <v>11</v>
      </c>
    </row>
    <row r="1297" spans="1:40" x14ac:dyDescent="0.25">
      <c r="A1297" s="27" t="s">
        <v>371</v>
      </c>
      <c r="B1297" s="27" t="s">
        <v>3255</v>
      </c>
      <c r="C1297" s="27" t="s">
        <v>55</v>
      </c>
      <c r="D1297" s="27">
        <v>48.88</v>
      </c>
      <c r="E1297" s="27" t="s">
        <v>373</v>
      </c>
      <c r="F1297" s="27">
        <v>10</v>
      </c>
      <c r="G1297" s="27" t="s">
        <v>235</v>
      </c>
      <c r="H1297" s="27">
        <v>4</v>
      </c>
      <c r="I1297" s="27" t="s">
        <v>39</v>
      </c>
      <c r="J1297" s="28" t="s">
        <v>219</v>
      </c>
      <c r="K1297" s="29" t="s">
        <v>7208</v>
      </c>
      <c r="L1297" s="58">
        <f>Tabela33[[#This Row],[price]]*Tabela33[[#This Row],[sold]]</f>
        <v>195.52</v>
      </c>
      <c r="M1297" s="59">
        <f>VLOOKUP(Tabela33[[#This Row],[brand]],Tabela5[#All],7,FALSE)</f>
        <v>237</v>
      </c>
      <c r="N1297" s="59">
        <f>_xlfn.RANK.EQ(Tabela33[[#This Row],[sold]],$H$2:$H$1979)</f>
        <v>1795</v>
      </c>
      <c r="O1297" s="59">
        <f>_xlfn.RANK.EQ(L1297,Tabela33[income])</f>
        <v>1761</v>
      </c>
      <c r="AL1297" s="18" t="s">
        <v>1813</v>
      </c>
      <c r="AM1297">
        <v>250</v>
      </c>
      <c r="AN1297">
        <v>59</v>
      </c>
    </row>
    <row r="1298" spans="1:40" x14ac:dyDescent="0.25">
      <c r="A1298" s="27" t="s">
        <v>371</v>
      </c>
      <c r="B1298" s="27" t="s">
        <v>372</v>
      </c>
      <c r="C1298" s="27" t="s">
        <v>55</v>
      </c>
      <c r="D1298" s="27">
        <v>48.88</v>
      </c>
      <c r="E1298" s="27" t="s">
        <v>373</v>
      </c>
      <c r="F1298" s="27">
        <v>10</v>
      </c>
      <c r="G1298" s="27" t="s">
        <v>374</v>
      </c>
      <c r="H1298" s="27">
        <v>14</v>
      </c>
      <c r="I1298" s="27" t="s">
        <v>39</v>
      </c>
      <c r="J1298" s="28" t="s">
        <v>219</v>
      </c>
      <c r="K1298" s="29" t="s">
        <v>7208</v>
      </c>
      <c r="L1298" s="58">
        <f>Tabela33[[#This Row],[price]]*Tabela33[[#This Row],[sold]]</f>
        <v>684.32</v>
      </c>
      <c r="M1298" s="59">
        <f>VLOOKUP(Tabela33[[#This Row],[brand]],Tabela5[#All],7,FALSE)</f>
        <v>237</v>
      </c>
      <c r="N1298" s="59">
        <f>_xlfn.RANK.EQ(Tabela33[[#This Row],[sold]],$H$2:$H$1979)</f>
        <v>1468</v>
      </c>
      <c r="O1298" s="59">
        <f>_xlfn.RANK.EQ(L1298,Tabela33[income])</f>
        <v>1377</v>
      </c>
      <c r="AL1298" s="18" t="s">
        <v>3100</v>
      </c>
      <c r="AM1298">
        <v>250</v>
      </c>
      <c r="AN1298">
        <v>92</v>
      </c>
    </row>
    <row r="1299" spans="1:40" x14ac:dyDescent="0.25">
      <c r="A1299" s="27" t="s">
        <v>371</v>
      </c>
      <c r="B1299" s="27" t="s">
        <v>372</v>
      </c>
      <c r="C1299" s="27" t="s">
        <v>55</v>
      </c>
      <c r="D1299" s="27">
        <v>48.88</v>
      </c>
      <c r="E1299" s="27" t="s">
        <v>373</v>
      </c>
      <c r="F1299" s="27">
        <v>10</v>
      </c>
      <c r="G1299" s="27" t="s">
        <v>3484</v>
      </c>
      <c r="H1299" s="27">
        <v>48</v>
      </c>
      <c r="I1299" s="27" t="s">
        <v>3485</v>
      </c>
      <c r="J1299" s="28" t="s">
        <v>219</v>
      </c>
      <c r="K1299" s="29" t="s">
        <v>7208</v>
      </c>
      <c r="L1299" s="58">
        <f>Tabela33[[#This Row],[price]]*Tabela33[[#This Row],[sold]]</f>
        <v>2346.2400000000002</v>
      </c>
      <c r="M1299" s="59">
        <f>VLOOKUP(Tabela33[[#This Row],[brand]],Tabela5[#All],7,FALSE)</f>
        <v>237</v>
      </c>
      <c r="N1299" s="59">
        <f>_xlfn.RANK.EQ(Tabela33[[#This Row],[sold]],$H$2:$H$1979)</f>
        <v>998</v>
      </c>
      <c r="O1299" s="59">
        <f>_xlfn.RANK.EQ(L1299,Tabela33[income])</f>
        <v>907</v>
      </c>
      <c r="AL1299" s="18" t="s">
        <v>1144</v>
      </c>
      <c r="AM1299">
        <v>250</v>
      </c>
      <c r="AN1299">
        <v>1647</v>
      </c>
    </row>
    <row r="1300" spans="1:40" x14ac:dyDescent="0.25">
      <c r="A1300" s="27" t="s">
        <v>371</v>
      </c>
      <c r="B1300" s="27" t="s">
        <v>1346</v>
      </c>
      <c r="C1300" s="27" t="s">
        <v>55</v>
      </c>
      <c r="D1300" s="27">
        <v>48.88</v>
      </c>
      <c r="E1300" s="27" t="s">
        <v>373</v>
      </c>
      <c r="F1300" s="27">
        <v>9</v>
      </c>
      <c r="G1300" s="27" t="s">
        <v>1347</v>
      </c>
      <c r="H1300" s="27">
        <v>51</v>
      </c>
      <c r="I1300" s="27" t="s">
        <v>1348</v>
      </c>
      <c r="J1300" s="28" t="s">
        <v>219</v>
      </c>
      <c r="K1300" s="29" t="s">
        <v>7208</v>
      </c>
      <c r="L1300" s="58">
        <f>Tabela33[[#This Row],[price]]*Tabela33[[#This Row],[sold]]</f>
        <v>2492.88</v>
      </c>
      <c r="M1300" s="59">
        <f>VLOOKUP(Tabela33[[#This Row],[brand]],Tabela5[#All],7,FALSE)</f>
        <v>237</v>
      </c>
      <c r="N1300" s="59">
        <f>_xlfn.RANK.EQ(Tabela33[[#This Row],[sold]],$H$2:$H$1979)</f>
        <v>978</v>
      </c>
      <c r="O1300" s="59">
        <f>_xlfn.RANK.EQ(L1300,Tabela33[income])</f>
        <v>887</v>
      </c>
      <c r="AL1300" s="18" t="s">
        <v>3727</v>
      </c>
      <c r="AM1300">
        <v>250</v>
      </c>
      <c r="AN1300">
        <v>283</v>
      </c>
    </row>
    <row r="1301" spans="1:40" x14ac:dyDescent="0.25">
      <c r="A1301" s="32" t="s">
        <v>371</v>
      </c>
      <c r="B1301" s="32" t="s">
        <v>7143</v>
      </c>
      <c r="C1301" s="32" t="s">
        <v>55</v>
      </c>
      <c r="D1301" s="32">
        <v>84.98</v>
      </c>
      <c r="E1301" s="32" t="s">
        <v>7144</v>
      </c>
      <c r="F1301" s="32">
        <v>8</v>
      </c>
      <c r="G1301" s="32" t="s">
        <v>1435</v>
      </c>
      <c r="H1301" s="32">
        <v>42</v>
      </c>
      <c r="I1301" s="32" t="s">
        <v>7145</v>
      </c>
      <c r="J1301" s="33" t="s">
        <v>177</v>
      </c>
      <c r="K1301" s="34" t="s">
        <v>7209</v>
      </c>
      <c r="L1301" s="61">
        <f>Tabela33[[#This Row],[price]]*Tabela33[[#This Row],[sold]]</f>
        <v>3569.1600000000003</v>
      </c>
      <c r="M1301" s="62">
        <f>VLOOKUP(Tabela33[[#This Row],[brand]],Tabela5[#All],7,FALSE)</f>
        <v>237</v>
      </c>
      <c r="N1301" s="62">
        <f>_xlfn.RANK.EQ(Tabela33[[#This Row],[sold]],$H$2:$H$1979)</f>
        <v>1046</v>
      </c>
      <c r="O1301" s="62">
        <f>_xlfn.RANK.EQ(L1301,Tabela33[income])</f>
        <v>776</v>
      </c>
      <c r="AL1301" s="18" t="s">
        <v>2499</v>
      </c>
      <c r="AM1301">
        <v>250</v>
      </c>
      <c r="AN1301">
        <v>110</v>
      </c>
    </row>
    <row r="1302" spans="1:40" x14ac:dyDescent="0.25">
      <c r="A1302" s="30" t="s">
        <v>2838</v>
      </c>
      <c r="B1302" s="30" t="s">
        <v>2839</v>
      </c>
      <c r="C1302" s="30" t="s">
        <v>55</v>
      </c>
      <c r="D1302" s="30">
        <v>21</v>
      </c>
      <c r="E1302" s="30" t="s">
        <v>2840</v>
      </c>
      <c r="F1302" s="30">
        <v>8</v>
      </c>
      <c r="G1302" s="30" t="s">
        <v>2841</v>
      </c>
      <c r="H1302" s="30">
        <v>4</v>
      </c>
      <c r="I1302" s="30" t="s">
        <v>39</v>
      </c>
      <c r="J1302" s="31" t="s">
        <v>2842</v>
      </c>
      <c r="K1302" s="29" t="s">
        <v>7208</v>
      </c>
      <c r="L1302" s="58">
        <f>Tabela33[[#This Row],[price]]*Tabela33[[#This Row],[sold]]</f>
        <v>84</v>
      </c>
      <c r="M1302" s="59">
        <f>VLOOKUP(Tabela33[[#This Row],[brand]],Tabela5[#All],7,FALSE)</f>
        <v>238</v>
      </c>
      <c r="N1302" s="59">
        <f>_xlfn.RANK.EQ(Tabela33[[#This Row],[sold]],$H$2:$H$1979)</f>
        <v>1795</v>
      </c>
      <c r="O1302" s="59">
        <f>_xlfn.RANK.EQ(L1302,Tabela33[income])</f>
        <v>1894</v>
      </c>
      <c r="AL1302" s="18" t="s">
        <v>4391</v>
      </c>
      <c r="AM1302">
        <v>251</v>
      </c>
      <c r="AN1302">
        <v>18</v>
      </c>
    </row>
    <row r="1303" spans="1:40" x14ac:dyDescent="0.25">
      <c r="A1303" s="32" t="s">
        <v>2838</v>
      </c>
      <c r="B1303" s="32" t="s">
        <v>6496</v>
      </c>
      <c r="C1303" s="32" t="s">
        <v>55</v>
      </c>
      <c r="D1303" s="32">
        <v>39.99</v>
      </c>
      <c r="E1303" s="32" t="s">
        <v>315</v>
      </c>
      <c r="F1303" s="32"/>
      <c r="G1303" s="32" t="s">
        <v>2112</v>
      </c>
      <c r="H1303" s="32">
        <v>11</v>
      </c>
      <c r="I1303" s="32" t="s">
        <v>6497</v>
      </c>
      <c r="J1303" s="33" t="s">
        <v>6498</v>
      </c>
      <c r="K1303" s="34" t="s">
        <v>7209</v>
      </c>
      <c r="L1303" s="61">
        <f>Tabela33[[#This Row],[price]]*Tabela33[[#This Row],[sold]]</f>
        <v>439.89000000000004</v>
      </c>
      <c r="M1303" s="62">
        <f>VLOOKUP(Tabela33[[#This Row],[brand]],Tabela5[#All],7,FALSE)</f>
        <v>238</v>
      </c>
      <c r="N1303" s="62">
        <f>_xlfn.RANK.EQ(Tabela33[[#This Row],[sold]],$H$2:$H$1979)</f>
        <v>1550</v>
      </c>
      <c r="O1303" s="62">
        <f>_xlfn.RANK.EQ(L1303,Tabela33[income])</f>
        <v>1549</v>
      </c>
      <c r="AL1303" s="18" t="s">
        <v>6842</v>
      </c>
      <c r="AM1303">
        <v>252</v>
      </c>
      <c r="AN1303">
        <v>4</v>
      </c>
    </row>
    <row r="1304" spans="1:40" x14ac:dyDescent="0.25">
      <c r="A1304" s="35" t="s">
        <v>2483</v>
      </c>
      <c r="B1304" s="35" t="s">
        <v>6266</v>
      </c>
      <c r="C1304" s="35" t="s">
        <v>12</v>
      </c>
      <c r="D1304" s="35">
        <v>13.5</v>
      </c>
      <c r="E1304" s="35" t="s">
        <v>4520</v>
      </c>
      <c r="F1304" s="35">
        <v>10</v>
      </c>
      <c r="G1304" s="35" t="s">
        <v>440</v>
      </c>
      <c r="H1304" s="35">
        <v>17</v>
      </c>
      <c r="I1304" s="35" t="s">
        <v>6267</v>
      </c>
      <c r="J1304" s="36" t="s">
        <v>122</v>
      </c>
      <c r="K1304" s="34" t="s">
        <v>7209</v>
      </c>
      <c r="L1304" s="61">
        <f>Tabela33[[#This Row],[price]]*Tabela33[[#This Row],[sold]]</f>
        <v>229.5</v>
      </c>
      <c r="M1304" s="62">
        <f>VLOOKUP(Tabela33[[#This Row],[brand]],Tabela5[#All],7,FALSE)</f>
        <v>239</v>
      </c>
      <c r="N1304" s="62">
        <f>_xlfn.RANK.EQ(Tabela33[[#This Row],[sold]],$H$2:$H$1979)</f>
        <v>1397</v>
      </c>
      <c r="O1304" s="62">
        <f>_xlfn.RANK.EQ(L1304,Tabela33[income])</f>
        <v>1717</v>
      </c>
      <c r="AL1304" s="18" t="s">
        <v>6117</v>
      </c>
      <c r="AM1304">
        <v>253</v>
      </c>
      <c r="AN1304">
        <v>8</v>
      </c>
    </row>
    <row r="1305" spans="1:40" x14ac:dyDescent="0.25">
      <c r="A1305" s="27" t="s">
        <v>2483</v>
      </c>
      <c r="B1305" s="27" t="s">
        <v>3656</v>
      </c>
      <c r="C1305" s="27" t="s">
        <v>12</v>
      </c>
      <c r="D1305" s="27">
        <v>55.99</v>
      </c>
      <c r="E1305" s="27" t="s">
        <v>376</v>
      </c>
      <c r="F1305" s="27">
        <v>10</v>
      </c>
      <c r="G1305" s="27" t="s">
        <v>347</v>
      </c>
      <c r="H1305" s="27">
        <v>25</v>
      </c>
      <c r="I1305" s="27" t="s">
        <v>3657</v>
      </c>
      <c r="J1305" s="28" t="s">
        <v>1161</v>
      </c>
      <c r="K1305" s="29" t="s">
        <v>7208</v>
      </c>
      <c r="L1305" s="58">
        <f>Tabela33[[#This Row],[price]]*Tabela33[[#This Row],[sold]]</f>
        <v>1399.75</v>
      </c>
      <c r="M1305" s="59">
        <f>VLOOKUP(Tabela33[[#This Row],[brand]],Tabela5[#All],7,FALSE)</f>
        <v>239</v>
      </c>
      <c r="N1305" s="59">
        <f>_xlfn.RANK.EQ(Tabela33[[#This Row],[sold]],$H$2:$H$1979)</f>
        <v>1248</v>
      </c>
      <c r="O1305" s="59">
        <f>_xlfn.RANK.EQ(L1305,Tabela33[income])</f>
        <v>1107</v>
      </c>
      <c r="AL1305" s="18" t="s">
        <v>6091</v>
      </c>
      <c r="AM1305">
        <v>253</v>
      </c>
      <c r="AN1305">
        <v>51</v>
      </c>
    </row>
    <row r="1306" spans="1:40" x14ac:dyDescent="0.25">
      <c r="A1306" s="27" t="s">
        <v>2483</v>
      </c>
      <c r="B1306" s="27" t="s">
        <v>3896</v>
      </c>
      <c r="C1306" s="27" t="s">
        <v>12</v>
      </c>
      <c r="D1306" s="27">
        <v>57.85</v>
      </c>
      <c r="E1306" s="27" t="s">
        <v>3897</v>
      </c>
      <c r="F1306" s="27">
        <v>33</v>
      </c>
      <c r="G1306" s="27" t="s">
        <v>3898</v>
      </c>
      <c r="H1306" s="27">
        <v>58</v>
      </c>
      <c r="I1306" s="27" t="s">
        <v>3899</v>
      </c>
      <c r="J1306" s="28" t="s">
        <v>230</v>
      </c>
      <c r="K1306" s="29" t="s">
        <v>7208</v>
      </c>
      <c r="L1306" s="58">
        <f>Tabela33[[#This Row],[price]]*Tabela33[[#This Row],[sold]]</f>
        <v>3355.3</v>
      </c>
      <c r="M1306" s="59">
        <f>VLOOKUP(Tabela33[[#This Row],[brand]],Tabela5[#All],7,FALSE)</f>
        <v>239</v>
      </c>
      <c r="N1306" s="59">
        <f>_xlfn.RANK.EQ(Tabela33[[#This Row],[sold]],$H$2:$H$1979)</f>
        <v>943</v>
      </c>
      <c r="O1306" s="59">
        <f>_xlfn.RANK.EQ(L1306,Tabela33[income])</f>
        <v>798</v>
      </c>
      <c r="AL1306" s="18" t="s">
        <v>7095</v>
      </c>
      <c r="AM1306">
        <v>254</v>
      </c>
      <c r="AN1306">
        <v>258</v>
      </c>
    </row>
    <row r="1307" spans="1:40" x14ac:dyDescent="0.25">
      <c r="A1307" s="30" t="s">
        <v>2483</v>
      </c>
      <c r="B1307" s="30" t="s">
        <v>2484</v>
      </c>
      <c r="C1307" s="30" t="s">
        <v>12</v>
      </c>
      <c r="D1307" s="30">
        <v>69.58</v>
      </c>
      <c r="E1307" s="30" t="s">
        <v>2485</v>
      </c>
      <c r="F1307" s="30">
        <v>10</v>
      </c>
      <c r="G1307" s="30" t="s">
        <v>1911</v>
      </c>
      <c r="H1307" s="30">
        <v>104</v>
      </c>
      <c r="I1307" s="30" t="s">
        <v>2486</v>
      </c>
      <c r="J1307" s="31" t="s">
        <v>177</v>
      </c>
      <c r="K1307" s="29" t="s">
        <v>7208</v>
      </c>
      <c r="L1307" s="58">
        <f>Tabela33[[#This Row],[price]]*Tabela33[[#This Row],[sold]]</f>
        <v>7236.32</v>
      </c>
      <c r="M1307" s="59">
        <f>VLOOKUP(Tabela33[[#This Row],[brand]],Tabela5[#All],7,FALSE)</f>
        <v>239</v>
      </c>
      <c r="N1307" s="59">
        <f>_xlfn.RANK.EQ(Tabela33[[#This Row],[sold]],$H$2:$H$1979)</f>
        <v>775</v>
      </c>
      <c r="O1307" s="59">
        <f>_xlfn.RANK.EQ(L1307,Tabela33[income])</f>
        <v>579</v>
      </c>
      <c r="AL1307" s="18" t="s">
        <v>2951</v>
      </c>
      <c r="AM1307">
        <v>255</v>
      </c>
      <c r="AN1307">
        <v>4</v>
      </c>
    </row>
    <row r="1308" spans="1:40" x14ac:dyDescent="0.25">
      <c r="A1308" s="32" t="s">
        <v>2483</v>
      </c>
      <c r="B1308" s="32" t="s">
        <v>6666</v>
      </c>
      <c r="C1308" s="32" t="s">
        <v>12</v>
      </c>
      <c r="D1308" s="32">
        <v>69.97</v>
      </c>
      <c r="E1308" s="32" t="s">
        <v>6667</v>
      </c>
      <c r="F1308" s="32">
        <v>8</v>
      </c>
      <c r="G1308" s="32" t="s">
        <v>6668</v>
      </c>
      <c r="H1308" s="32">
        <v>30</v>
      </c>
      <c r="I1308" s="32" t="s">
        <v>6669</v>
      </c>
      <c r="J1308" s="33" t="s">
        <v>1982</v>
      </c>
      <c r="K1308" s="34" t="s">
        <v>7209</v>
      </c>
      <c r="L1308" s="61">
        <f>Tabela33[[#This Row],[price]]*Tabela33[[#This Row],[sold]]</f>
        <v>2099.1</v>
      </c>
      <c r="M1308" s="62">
        <f>VLOOKUP(Tabela33[[#This Row],[brand]],Tabela5[#All],7,FALSE)</f>
        <v>239</v>
      </c>
      <c r="N1308" s="62">
        <f>_xlfn.RANK.EQ(Tabela33[[#This Row],[sold]],$H$2:$H$1979)</f>
        <v>1175</v>
      </c>
      <c r="O1308" s="62">
        <f>_xlfn.RANK.EQ(L1308,Tabela33[income])</f>
        <v>945</v>
      </c>
      <c r="AL1308" s="18" t="s">
        <v>5704</v>
      </c>
      <c r="AM1308">
        <v>256</v>
      </c>
      <c r="AN1308">
        <v>25</v>
      </c>
    </row>
    <row r="1309" spans="1:40" x14ac:dyDescent="0.25">
      <c r="A1309" s="32" t="s">
        <v>7184</v>
      </c>
      <c r="B1309" s="32" t="s">
        <v>7185</v>
      </c>
      <c r="C1309" s="32" t="s">
        <v>55</v>
      </c>
      <c r="D1309" s="32">
        <v>27.99</v>
      </c>
      <c r="E1309" s="32" t="s">
        <v>321</v>
      </c>
      <c r="F1309" s="32">
        <v>10</v>
      </c>
      <c r="G1309" s="32" t="s">
        <v>4581</v>
      </c>
      <c r="H1309" s="32">
        <v>75</v>
      </c>
      <c r="I1309" s="32" t="s">
        <v>7186</v>
      </c>
      <c r="J1309" s="33" t="s">
        <v>96</v>
      </c>
      <c r="K1309" s="34" t="s">
        <v>7209</v>
      </c>
      <c r="L1309" s="61">
        <f>Tabela33[[#This Row],[price]]*Tabela33[[#This Row],[sold]]</f>
        <v>2099.25</v>
      </c>
      <c r="M1309" s="62">
        <f>VLOOKUP(Tabela33[[#This Row],[brand]],Tabela5[#All],7,FALSE)</f>
        <v>240</v>
      </c>
      <c r="N1309" s="62">
        <f>_xlfn.RANK.EQ(Tabela33[[#This Row],[sold]],$H$2:$H$1979)</f>
        <v>864</v>
      </c>
      <c r="O1309" s="62">
        <f>_xlfn.RANK.EQ(L1309,Tabela33[income])</f>
        <v>944</v>
      </c>
      <c r="AL1309" s="18" t="s">
        <v>2442</v>
      </c>
      <c r="AM1309">
        <v>257</v>
      </c>
      <c r="AN1309">
        <v>61</v>
      </c>
    </row>
    <row r="1310" spans="1:40" x14ac:dyDescent="0.25">
      <c r="A1310" s="27" t="s">
        <v>108</v>
      </c>
      <c r="B1310" s="27" t="s">
        <v>2768</v>
      </c>
      <c r="C1310" s="27" t="s">
        <v>55</v>
      </c>
      <c r="D1310" s="27">
        <v>18</v>
      </c>
      <c r="E1310" s="27" t="s">
        <v>2673</v>
      </c>
      <c r="F1310" s="27">
        <v>5</v>
      </c>
      <c r="G1310" s="27" t="s">
        <v>2769</v>
      </c>
      <c r="H1310" s="27">
        <v>75</v>
      </c>
      <c r="I1310" s="27" t="s">
        <v>2770</v>
      </c>
      <c r="J1310" s="28" t="s">
        <v>1413</v>
      </c>
      <c r="K1310" s="29" t="s">
        <v>7208</v>
      </c>
      <c r="L1310" s="58">
        <f>Tabela33[[#This Row],[price]]*Tabela33[[#This Row],[sold]]</f>
        <v>1350</v>
      </c>
      <c r="M1310" s="59">
        <f>VLOOKUP(Tabela33[[#This Row],[brand]],Tabela5[#All],7,FALSE)</f>
        <v>241</v>
      </c>
      <c r="N1310" s="59">
        <f>_xlfn.RANK.EQ(Tabela33[[#This Row],[sold]],$H$2:$H$1979)</f>
        <v>864</v>
      </c>
      <c r="O1310" s="59">
        <f>_xlfn.RANK.EQ(L1310,Tabela33[income])</f>
        <v>1125</v>
      </c>
      <c r="AL1310" s="18" t="s">
        <v>4238</v>
      </c>
      <c r="AM1310">
        <v>258</v>
      </c>
      <c r="AN1310">
        <v>552</v>
      </c>
    </row>
    <row r="1311" spans="1:40" x14ac:dyDescent="0.25">
      <c r="A1311" s="27" t="s">
        <v>108</v>
      </c>
      <c r="B1311" s="27" t="s">
        <v>1353</v>
      </c>
      <c r="C1311" s="27" t="s">
        <v>12</v>
      </c>
      <c r="D1311" s="27">
        <v>28.99</v>
      </c>
      <c r="E1311" s="27" t="s">
        <v>1354</v>
      </c>
      <c r="F1311" s="27">
        <v>7</v>
      </c>
      <c r="G1311" s="27" t="s">
        <v>1355</v>
      </c>
      <c r="H1311" s="27">
        <v>3</v>
      </c>
      <c r="I1311" s="27" t="s">
        <v>39</v>
      </c>
      <c r="J1311" s="28" t="s">
        <v>318</v>
      </c>
      <c r="K1311" s="29" t="s">
        <v>7208</v>
      </c>
      <c r="L1311" s="58">
        <f>Tabela33[[#This Row],[price]]*Tabela33[[#This Row],[sold]]</f>
        <v>86.97</v>
      </c>
      <c r="M1311" s="59">
        <f>VLOOKUP(Tabela33[[#This Row],[brand]],Tabela5[#All],7,FALSE)</f>
        <v>241</v>
      </c>
      <c r="N1311" s="59">
        <f>_xlfn.RANK.EQ(Tabela33[[#This Row],[sold]],$H$2:$H$1979)</f>
        <v>1845</v>
      </c>
      <c r="O1311" s="59">
        <f>_xlfn.RANK.EQ(L1311,Tabela33[income])</f>
        <v>1892</v>
      </c>
      <c r="AL1311" s="18" t="s">
        <v>5915</v>
      </c>
      <c r="AM1311">
        <v>258</v>
      </c>
      <c r="AN1311">
        <v>105</v>
      </c>
    </row>
    <row r="1312" spans="1:40" x14ac:dyDescent="0.25">
      <c r="A1312" s="27" t="s">
        <v>108</v>
      </c>
      <c r="B1312" s="27" t="s">
        <v>500</v>
      </c>
      <c r="C1312" s="27" t="s">
        <v>55</v>
      </c>
      <c r="D1312" s="27">
        <v>30.79</v>
      </c>
      <c r="E1312" s="27" t="s">
        <v>501</v>
      </c>
      <c r="F1312" s="27">
        <v>3</v>
      </c>
      <c r="G1312" s="27" t="s">
        <v>502</v>
      </c>
      <c r="H1312" s="27">
        <v>493</v>
      </c>
      <c r="I1312" s="27" t="s">
        <v>503</v>
      </c>
      <c r="J1312" s="28" t="s">
        <v>64</v>
      </c>
      <c r="K1312" s="29" t="s">
        <v>7208</v>
      </c>
      <c r="L1312" s="58">
        <f>Tabela33[[#This Row],[price]]*Tabela33[[#This Row],[sold]]</f>
        <v>15179.47</v>
      </c>
      <c r="M1312" s="59">
        <f>VLOOKUP(Tabela33[[#This Row],[brand]],Tabela5[#All],7,FALSE)</f>
        <v>241</v>
      </c>
      <c r="N1312" s="59">
        <f>_xlfn.RANK.EQ(Tabela33[[#This Row],[sold]],$H$2:$H$1979)</f>
        <v>357</v>
      </c>
      <c r="O1312" s="59">
        <f>_xlfn.RANK.EQ(L1312,Tabela33[income])</f>
        <v>381</v>
      </c>
      <c r="AL1312" s="18" t="s">
        <v>5780</v>
      </c>
      <c r="AM1312">
        <v>259</v>
      </c>
      <c r="AN1312">
        <v>12</v>
      </c>
    </row>
    <row r="1313" spans="1:40" x14ac:dyDescent="0.25">
      <c r="A1313" s="30" t="s">
        <v>108</v>
      </c>
      <c r="B1313" s="30" t="s">
        <v>215</v>
      </c>
      <c r="C1313" s="30" t="s">
        <v>55</v>
      </c>
      <c r="D1313" s="30">
        <v>32.950000000000003</v>
      </c>
      <c r="E1313" s="30" t="s">
        <v>216</v>
      </c>
      <c r="F1313" s="30">
        <v>10</v>
      </c>
      <c r="G1313" s="30" t="s">
        <v>217</v>
      </c>
      <c r="H1313" s="30">
        <v>68</v>
      </c>
      <c r="I1313" s="30" t="s">
        <v>218</v>
      </c>
      <c r="J1313" s="31" t="s">
        <v>219</v>
      </c>
      <c r="K1313" s="29" t="s">
        <v>7208</v>
      </c>
      <c r="L1313" s="58">
        <f>Tabela33[[#This Row],[price]]*Tabela33[[#This Row],[sold]]</f>
        <v>2240.6000000000004</v>
      </c>
      <c r="M1313" s="59">
        <f>VLOOKUP(Tabela33[[#This Row],[brand]],Tabela5[#All],7,FALSE)</f>
        <v>241</v>
      </c>
      <c r="N1313" s="59">
        <f>_xlfn.RANK.EQ(Tabela33[[#This Row],[sold]],$H$2:$H$1979)</f>
        <v>892</v>
      </c>
      <c r="O1313" s="59">
        <f>_xlfn.RANK.EQ(L1313,Tabela33[income])</f>
        <v>921</v>
      </c>
      <c r="AL1313" s="18" t="s">
        <v>5094</v>
      </c>
      <c r="AM1313">
        <v>260</v>
      </c>
      <c r="AN1313">
        <v>125</v>
      </c>
    </row>
    <row r="1314" spans="1:40" x14ac:dyDescent="0.25">
      <c r="A1314" s="27" t="s">
        <v>108</v>
      </c>
      <c r="B1314" s="27" t="s">
        <v>1137</v>
      </c>
      <c r="C1314" s="27" t="s">
        <v>55</v>
      </c>
      <c r="D1314" s="27">
        <v>33.99</v>
      </c>
      <c r="E1314" s="27" t="s">
        <v>813</v>
      </c>
      <c r="F1314" s="27">
        <v>3</v>
      </c>
      <c r="G1314" s="27" t="s">
        <v>894</v>
      </c>
      <c r="H1314" s="27">
        <v>43</v>
      </c>
      <c r="I1314" s="27" t="s">
        <v>1138</v>
      </c>
      <c r="J1314" s="28" t="s">
        <v>661</v>
      </c>
      <c r="K1314" s="29" t="s">
        <v>7208</v>
      </c>
      <c r="L1314" s="58">
        <f>Tabela33[[#This Row],[price]]*Tabela33[[#This Row],[sold]]</f>
        <v>1461.5700000000002</v>
      </c>
      <c r="M1314" s="59">
        <f>VLOOKUP(Tabela33[[#This Row],[brand]],Tabela5[#All],7,FALSE)</f>
        <v>241</v>
      </c>
      <c r="N1314" s="59">
        <f>_xlfn.RANK.EQ(Tabela33[[#This Row],[sold]],$H$2:$H$1979)</f>
        <v>1036</v>
      </c>
      <c r="O1314" s="59">
        <f>_xlfn.RANK.EQ(L1314,Tabela33[income])</f>
        <v>1083</v>
      </c>
      <c r="AL1314" s="18" t="s">
        <v>5967</v>
      </c>
      <c r="AM1314">
        <v>260</v>
      </c>
      <c r="AN1314">
        <v>454</v>
      </c>
    </row>
    <row r="1315" spans="1:40" x14ac:dyDescent="0.25">
      <c r="A1315" s="30" t="s">
        <v>108</v>
      </c>
      <c r="B1315" s="30" t="s">
        <v>3665</v>
      </c>
      <c r="C1315" s="30" t="s">
        <v>55</v>
      </c>
      <c r="D1315" s="30">
        <v>39.99</v>
      </c>
      <c r="E1315" s="30" t="s">
        <v>73</v>
      </c>
      <c r="F1315" s="30">
        <v>5</v>
      </c>
      <c r="G1315" s="30" t="s">
        <v>3666</v>
      </c>
      <c r="H1315" s="30">
        <v>32</v>
      </c>
      <c r="I1315" s="30" t="s">
        <v>3667</v>
      </c>
      <c r="J1315" s="31" t="s">
        <v>280</v>
      </c>
      <c r="K1315" s="29" t="s">
        <v>7208</v>
      </c>
      <c r="L1315" s="58">
        <f>Tabela33[[#This Row],[price]]*Tabela33[[#This Row],[sold]]</f>
        <v>1279.68</v>
      </c>
      <c r="M1315" s="59">
        <f>VLOOKUP(Tabela33[[#This Row],[brand]],Tabela5[#All],7,FALSE)</f>
        <v>241</v>
      </c>
      <c r="N1315" s="59">
        <f>_xlfn.RANK.EQ(Tabela33[[#This Row],[sold]],$H$2:$H$1979)</f>
        <v>1154</v>
      </c>
      <c r="O1315" s="59">
        <f>_xlfn.RANK.EQ(L1315,Tabela33[income])</f>
        <v>1144</v>
      </c>
      <c r="AL1315" s="18" t="s">
        <v>4591</v>
      </c>
      <c r="AM1315">
        <v>260</v>
      </c>
      <c r="AN1315">
        <v>1234</v>
      </c>
    </row>
    <row r="1316" spans="1:40" x14ac:dyDescent="0.25">
      <c r="A1316" s="30" t="s">
        <v>108</v>
      </c>
      <c r="B1316" s="30" t="s">
        <v>367</v>
      </c>
      <c r="C1316" s="30" t="s">
        <v>55</v>
      </c>
      <c r="D1316" s="30">
        <v>39.99</v>
      </c>
      <c r="E1316" s="30" t="s">
        <v>73</v>
      </c>
      <c r="F1316" s="30">
        <v>10</v>
      </c>
      <c r="G1316" s="30" t="s">
        <v>368</v>
      </c>
      <c r="H1316" s="30">
        <v>1129</v>
      </c>
      <c r="I1316" s="30" t="s">
        <v>369</v>
      </c>
      <c r="J1316" s="31" t="s">
        <v>370</v>
      </c>
      <c r="K1316" s="29" t="s">
        <v>7208</v>
      </c>
      <c r="L1316" s="58">
        <f>Tabela33[[#This Row],[price]]*Tabela33[[#This Row],[sold]]</f>
        <v>45148.71</v>
      </c>
      <c r="M1316" s="59">
        <f>VLOOKUP(Tabela33[[#This Row],[brand]],Tabela5[#All],7,FALSE)</f>
        <v>241</v>
      </c>
      <c r="N1316" s="59">
        <f>_xlfn.RANK.EQ(Tabela33[[#This Row],[sold]],$H$2:$H$1979)</f>
        <v>220</v>
      </c>
      <c r="O1316" s="59">
        <f>_xlfn.RANK.EQ(L1316,Tabela33[income])</f>
        <v>189</v>
      </c>
      <c r="AL1316" s="18" t="s">
        <v>4608</v>
      </c>
      <c r="AM1316">
        <v>260</v>
      </c>
      <c r="AN1316">
        <v>1424</v>
      </c>
    </row>
    <row r="1317" spans="1:40" x14ac:dyDescent="0.25">
      <c r="A1317" s="30" t="s">
        <v>108</v>
      </c>
      <c r="B1317" s="30" t="s">
        <v>258</v>
      </c>
      <c r="C1317" s="30" t="s">
        <v>55</v>
      </c>
      <c r="D1317" s="30">
        <v>42.88</v>
      </c>
      <c r="E1317" s="30" t="s">
        <v>259</v>
      </c>
      <c r="F1317" s="30">
        <v>10</v>
      </c>
      <c r="G1317" s="30" t="s">
        <v>260</v>
      </c>
      <c r="H1317" s="30">
        <v>71</v>
      </c>
      <c r="I1317" s="30" t="s">
        <v>261</v>
      </c>
      <c r="J1317" s="31" t="s">
        <v>219</v>
      </c>
      <c r="K1317" s="29" t="s">
        <v>7208</v>
      </c>
      <c r="L1317" s="58">
        <f>Tabela33[[#This Row],[price]]*Tabela33[[#This Row],[sold]]</f>
        <v>3044.48</v>
      </c>
      <c r="M1317" s="59">
        <f>VLOOKUP(Tabela33[[#This Row],[brand]],Tabela5[#All],7,FALSE)</f>
        <v>241</v>
      </c>
      <c r="N1317" s="59">
        <f>_xlfn.RANK.EQ(Tabela33[[#This Row],[sold]],$H$2:$H$1979)</f>
        <v>884</v>
      </c>
      <c r="O1317" s="59">
        <f>_xlfn.RANK.EQ(L1317,Tabela33[income])</f>
        <v>824</v>
      </c>
      <c r="AL1317" s="18" t="s">
        <v>5245</v>
      </c>
      <c r="AM1317">
        <v>261</v>
      </c>
      <c r="AN1317">
        <v>1511</v>
      </c>
    </row>
    <row r="1318" spans="1:40" x14ac:dyDescent="0.25">
      <c r="A1318" s="30" t="s">
        <v>108</v>
      </c>
      <c r="B1318" s="30" t="s">
        <v>2082</v>
      </c>
      <c r="C1318" s="30" t="s">
        <v>55</v>
      </c>
      <c r="D1318" s="30">
        <v>57.63</v>
      </c>
      <c r="E1318" s="30" t="s">
        <v>2083</v>
      </c>
      <c r="F1318" s="30"/>
      <c r="G1318" s="30" t="s">
        <v>2084</v>
      </c>
      <c r="H1318" s="30">
        <v>430</v>
      </c>
      <c r="I1318" s="30" t="s">
        <v>2085</v>
      </c>
      <c r="J1318" s="31" t="s">
        <v>230</v>
      </c>
      <c r="K1318" s="29" t="s">
        <v>7208</v>
      </c>
      <c r="L1318" s="58">
        <f>Tabela33[[#This Row],[price]]*Tabela33[[#This Row],[sold]]</f>
        <v>24780.9</v>
      </c>
      <c r="M1318" s="59">
        <f>VLOOKUP(Tabela33[[#This Row],[brand]],Tabela5[#All],7,FALSE)</f>
        <v>241</v>
      </c>
      <c r="N1318" s="59">
        <f>_xlfn.RANK.EQ(Tabela33[[#This Row],[sold]],$H$2:$H$1979)</f>
        <v>389</v>
      </c>
      <c r="O1318" s="59">
        <f>_xlfn.RANK.EQ(L1318,Tabela33[income])</f>
        <v>284</v>
      </c>
      <c r="AL1318" s="18" t="s">
        <v>3636</v>
      </c>
      <c r="AM1318">
        <v>262</v>
      </c>
      <c r="AN1318">
        <v>46</v>
      </c>
    </row>
    <row r="1319" spans="1:40" x14ac:dyDescent="0.25">
      <c r="A1319" s="27" t="s">
        <v>108</v>
      </c>
      <c r="B1319" s="27" t="s">
        <v>2977</v>
      </c>
      <c r="C1319" s="27" t="s">
        <v>55</v>
      </c>
      <c r="D1319" s="27">
        <v>58.98</v>
      </c>
      <c r="E1319" s="27" t="s">
        <v>2978</v>
      </c>
      <c r="F1319" s="27">
        <v>10</v>
      </c>
      <c r="G1319" s="27" t="s">
        <v>2979</v>
      </c>
      <c r="H1319" s="27">
        <v>3088</v>
      </c>
      <c r="I1319" s="27" t="s">
        <v>2541</v>
      </c>
      <c r="J1319" s="28" t="s">
        <v>177</v>
      </c>
      <c r="K1319" s="29" t="s">
        <v>7208</v>
      </c>
      <c r="L1319" s="58">
        <f>Tabela33[[#This Row],[price]]*Tabela33[[#This Row],[sold]]</f>
        <v>182130.24</v>
      </c>
      <c r="M1319" s="59">
        <f>VLOOKUP(Tabela33[[#This Row],[brand]],Tabela5[#All],7,FALSE)</f>
        <v>241</v>
      </c>
      <c r="N1319" s="59">
        <f>_xlfn.RANK.EQ(Tabela33[[#This Row],[sold]],$H$2:$H$1979)</f>
        <v>96</v>
      </c>
      <c r="O1319" s="59">
        <f>_xlfn.RANK.EQ(L1319,Tabela33[income])</f>
        <v>42</v>
      </c>
      <c r="AL1319" s="18" t="s">
        <v>2488</v>
      </c>
      <c r="AM1319">
        <v>262</v>
      </c>
      <c r="AN1319">
        <v>51</v>
      </c>
    </row>
    <row r="1320" spans="1:40" x14ac:dyDescent="0.25">
      <c r="A1320" s="30" t="s">
        <v>108</v>
      </c>
      <c r="B1320" s="30" t="s">
        <v>109</v>
      </c>
      <c r="C1320" s="30" t="s">
        <v>12</v>
      </c>
      <c r="D1320" s="30">
        <v>59.99</v>
      </c>
      <c r="E1320" s="30" t="s">
        <v>25</v>
      </c>
      <c r="F1320" s="30">
        <v>6</v>
      </c>
      <c r="G1320" s="30" t="s">
        <v>110</v>
      </c>
      <c r="H1320" s="30">
        <v>34</v>
      </c>
      <c r="I1320" s="30" t="s">
        <v>111</v>
      </c>
      <c r="J1320" s="31" t="s">
        <v>112</v>
      </c>
      <c r="K1320" s="29" t="s">
        <v>7208</v>
      </c>
      <c r="L1320" s="58">
        <f>Tabela33[[#This Row],[price]]*Tabela33[[#This Row],[sold]]</f>
        <v>2039.66</v>
      </c>
      <c r="M1320" s="59">
        <f>VLOOKUP(Tabela33[[#This Row],[brand]],Tabela5[#All],7,FALSE)</f>
        <v>241</v>
      </c>
      <c r="N1320" s="59">
        <f>_xlfn.RANK.EQ(Tabela33[[#This Row],[sold]],$H$2:$H$1979)</f>
        <v>1135</v>
      </c>
      <c r="O1320" s="59">
        <f>_xlfn.RANK.EQ(L1320,Tabela33[income])</f>
        <v>950</v>
      </c>
      <c r="AL1320" s="18" t="s">
        <v>3381</v>
      </c>
      <c r="AM1320">
        <v>262</v>
      </c>
      <c r="AN1320">
        <v>268</v>
      </c>
    </row>
    <row r="1321" spans="1:40" x14ac:dyDescent="0.25">
      <c r="A1321" s="27" t="s">
        <v>108</v>
      </c>
      <c r="B1321" s="27" t="s">
        <v>933</v>
      </c>
      <c r="C1321" s="27" t="s">
        <v>12</v>
      </c>
      <c r="D1321" s="27">
        <v>62.99</v>
      </c>
      <c r="E1321" s="27" t="s">
        <v>934</v>
      </c>
      <c r="F1321" s="27">
        <v>2</v>
      </c>
      <c r="G1321" s="27" t="s">
        <v>252</v>
      </c>
      <c r="H1321" s="27">
        <v>16</v>
      </c>
      <c r="I1321" s="27" t="s">
        <v>935</v>
      </c>
      <c r="J1321" s="28" t="s">
        <v>936</v>
      </c>
      <c r="K1321" s="29" t="s">
        <v>7208</v>
      </c>
      <c r="L1321" s="58">
        <f>Tabela33[[#This Row],[price]]*Tabela33[[#This Row],[sold]]</f>
        <v>1007.84</v>
      </c>
      <c r="M1321" s="59">
        <f>VLOOKUP(Tabela33[[#This Row],[brand]],Tabela5[#All],7,FALSE)</f>
        <v>241</v>
      </c>
      <c r="N1321" s="59">
        <f>_xlfn.RANK.EQ(Tabela33[[#This Row],[sold]],$H$2:$H$1979)</f>
        <v>1422</v>
      </c>
      <c r="O1321" s="59">
        <f>_xlfn.RANK.EQ(L1321,Tabela33[income])</f>
        <v>1254</v>
      </c>
      <c r="AL1321" s="18" t="s">
        <v>6756</v>
      </c>
      <c r="AM1321">
        <v>262</v>
      </c>
      <c r="AN1321">
        <v>4</v>
      </c>
    </row>
    <row r="1322" spans="1:40" x14ac:dyDescent="0.25">
      <c r="A1322" s="30" t="s">
        <v>108</v>
      </c>
      <c r="B1322" s="30" t="s">
        <v>3262</v>
      </c>
      <c r="C1322" s="30" t="s">
        <v>12</v>
      </c>
      <c r="D1322" s="30">
        <v>65.95</v>
      </c>
      <c r="E1322" s="30" t="s">
        <v>3263</v>
      </c>
      <c r="F1322" s="30">
        <v>10</v>
      </c>
      <c r="G1322" s="30" t="s">
        <v>1268</v>
      </c>
      <c r="H1322" s="30">
        <v>150</v>
      </c>
      <c r="I1322" s="30" t="s">
        <v>3264</v>
      </c>
      <c r="J1322" s="31" t="s">
        <v>3265</v>
      </c>
      <c r="K1322" s="29" t="s">
        <v>7208</v>
      </c>
      <c r="L1322" s="58">
        <f>Tabela33[[#This Row],[price]]*Tabela33[[#This Row],[sold]]</f>
        <v>9892.5</v>
      </c>
      <c r="M1322" s="59">
        <f>VLOOKUP(Tabela33[[#This Row],[brand]],Tabela5[#All],7,FALSE)</f>
        <v>241</v>
      </c>
      <c r="N1322" s="59">
        <f>_xlfn.RANK.EQ(Tabela33[[#This Row],[sold]],$H$2:$H$1979)</f>
        <v>655</v>
      </c>
      <c r="O1322" s="59">
        <f>_xlfn.RANK.EQ(L1322,Tabela33[income])</f>
        <v>485</v>
      </c>
      <c r="AL1322" s="18" t="s">
        <v>6585</v>
      </c>
      <c r="AM1322">
        <v>263</v>
      </c>
      <c r="AN1322">
        <v>100</v>
      </c>
    </row>
    <row r="1323" spans="1:40" x14ac:dyDescent="0.25">
      <c r="A1323" s="30" t="s">
        <v>108</v>
      </c>
      <c r="B1323" s="30" t="s">
        <v>3514</v>
      </c>
      <c r="C1323" s="30" t="s">
        <v>55</v>
      </c>
      <c r="D1323" s="30">
        <v>74.989999999999995</v>
      </c>
      <c r="E1323" s="30" t="s">
        <v>3515</v>
      </c>
      <c r="F1323" s="30">
        <v>10</v>
      </c>
      <c r="G1323" s="30" t="s">
        <v>3516</v>
      </c>
      <c r="H1323" s="30">
        <v>13</v>
      </c>
      <c r="I1323" s="30" t="s">
        <v>3517</v>
      </c>
      <c r="J1323" s="31" t="s">
        <v>524</v>
      </c>
      <c r="K1323" s="29" t="s">
        <v>7208</v>
      </c>
      <c r="L1323" s="58">
        <f>Tabela33[[#This Row],[price]]*Tabela33[[#This Row],[sold]]</f>
        <v>974.86999999999989</v>
      </c>
      <c r="M1323" s="59">
        <f>VLOOKUP(Tabela33[[#This Row],[brand]],Tabela5[#All],7,FALSE)</f>
        <v>241</v>
      </c>
      <c r="N1323" s="59">
        <f>_xlfn.RANK.EQ(Tabela33[[#This Row],[sold]],$H$2:$H$1979)</f>
        <v>1498</v>
      </c>
      <c r="O1323" s="59">
        <f>_xlfn.RANK.EQ(L1323,Tabela33[income])</f>
        <v>1266</v>
      </c>
      <c r="AL1323" s="18" t="s">
        <v>5064</v>
      </c>
      <c r="AM1323">
        <v>263</v>
      </c>
      <c r="AN1323">
        <v>1424</v>
      </c>
    </row>
    <row r="1324" spans="1:40" x14ac:dyDescent="0.25">
      <c r="A1324" s="30" t="s">
        <v>755</v>
      </c>
      <c r="B1324" s="30" t="s">
        <v>756</v>
      </c>
      <c r="C1324" s="30" t="s">
        <v>12</v>
      </c>
      <c r="D1324" s="30">
        <v>30</v>
      </c>
      <c r="E1324" s="30" t="s">
        <v>757</v>
      </c>
      <c r="F1324" s="30">
        <v>3</v>
      </c>
      <c r="G1324" s="30" t="s">
        <v>758</v>
      </c>
      <c r="H1324" s="30">
        <v>4</v>
      </c>
      <c r="I1324" s="30" t="s">
        <v>759</v>
      </c>
      <c r="J1324" s="31" t="s">
        <v>760</v>
      </c>
      <c r="K1324" s="29" t="s">
        <v>7208</v>
      </c>
      <c r="L1324" s="58">
        <f>Tabela33[[#This Row],[price]]*Tabela33[[#This Row],[sold]]</f>
        <v>120</v>
      </c>
      <c r="M1324" s="59">
        <f>VLOOKUP(Tabela33[[#This Row],[brand]],Tabela5[#All],7,FALSE)</f>
        <v>242</v>
      </c>
      <c r="N1324" s="59">
        <f>_xlfn.RANK.EQ(Tabela33[[#This Row],[sold]],$H$2:$H$1979)</f>
        <v>1795</v>
      </c>
      <c r="O1324" s="59">
        <f>_xlfn.RANK.EQ(L1324,Tabela33[income])</f>
        <v>1851</v>
      </c>
      <c r="AL1324" s="18" t="s">
        <v>5103</v>
      </c>
      <c r="AM1324">
        <v>263</v>
      </c>
      <c r="AN1324">
        <v>349</v>
      </c>
    </row>
    <row r="1325" spans="1:40" x14ac:dyDescent="0.25">
      <c r="A1325" s="32" t="s">
        <v>6167</v>
      </c>
      <c r="B1325" s="32" t="s">
        <v>6168</v>
      </c>
      <c r="C1325" s="32" t="s">
        <v>385</v>
      </c>
      <c r="D1325" s="32">
        <v>30</v>
      </c>
      <c r="E1325" s="32" t="s">
        <v>757</v>
      </c>
      <c r="F1325" s="32">
        <v>2</v>
      </c>
      <c r="G1325" s="32" t="s">
        <v>4511</v>
      </c>
      <c r="H1325" s="32">
        <v>24</v>
      </c>
      <c r="I1325" s="32" t="s">
        <v>6169</v>
      </c>
      <c r="J1325" s="33" t="s">
        <v>6170</v>
      </c>
      <c r="K1325" s="34" t="s">
        <v>7209</v>
      </c>
      <c r="L1325" s="61">
        <f>Tabela33[[#This Row],[price]]*Tabela33[[#This Row],[sold]]</f>
        <v>720</v>
      </c>
      <c r="M1325" s="62">
        <f>VLOOKUP(Tabela33[[#This Row],[brand]],Tabela5[#All],7,FALSE)</f>
        <v>243</v>
      </c>
      <c r="N1325" s="62">
        <f>_xlfn.RANK.EQ(Tabela33[[#This Row],[sold]],$H$2:$H$1979)</f>
        <v>1266</v>
      </c>
      <c r="O1325" s="62">
        <f>_xlfn.RANK.EQ(L1325,Tabela33[income])</f>
        <v>1354</v>
      </c>
      <c r="AL1325" s="18" t="s">
        <v>5449</v>
      </c>
      <c r="AM1325">
        <v>263</v>
      </c>
      <c r="AN1325">
        <v>950</v>
      </c>
    </row>
    <row r="1326" spans="1:40" x14ac:dyDescent="0.25">
      <c r="A1326" s="30" t="s">
        <v>3480</v>
      </c>
      <c r="B1326" s="30" t="s">
        <v>3481</v>
      </c>
      <c r="C1326" s="30" t="s">
        <v>3482</v>
      </c>
      <c r="D1326" s="30">
        <v>28</v>
      </c>
      <c r="E1326" s="30" t="s">
        <v>596</v>
      </c>
      <c r="F1326" s="30">
        <v>10</v>
      </c>
      <c r="G1326" s="30" t="s">
        <v>3313</v>
      </c>
      <c r="H1326" s="30">
        <v>6</v>
      </c>
      <c r="I1326" s="30" t="s">
        <v>3483</v>
      </c>
      <c r="J1326" s="31" t="s">
        <v>1413</v>
      </c>
      <c r="K1326" s="29" t="s">
        <v>7208</v>
      </c>
      <c r="L1326" s="58">
        <f>Tabela33[[#This Row],[price]]*Tabela33[[#This Row],[sold]]</f>
        <v>168</v>
      </c>
      <c r="M1326" s="59">
        <f>VLOOKUP(Tabela33[[#This Row],[brand]],Tabela5[#All],7,FALSE)</f>
        <v>244</v>
      </c>
      <c r="N1326" s="59">
        <f>_xlfn.RANK.EQ(Tabela33[[#This Row],[sold]],$H$2:$H$1979)</f>
        <v>1713</v>
      </c>
      <c r="O1326" s="59">
        <f>_xlfn.RANK.EQ(L1326,Tabela33[income])</f>
        <v>1791</v>
      </c>
      <c r="AL1326" s="18" t="s">
        <v>4525</v>
      </c>
      <c r="AM1326">
        <v>263</v>
      </c>
      <c r="AN1326">
        <v>5098</v>
      </c>
    </row>
    <row r="1327" spans="1:40" x14ac:dyDescent="0.25">
      <c r="A1327" s="35" t="s">
        <v>7146</v>
      </c>
      <c r="B1327" s="35" t="s">
        <v>7147</v>
      </c>
      <c r="C1327" s="35" t="s">
        <v>1970</v>
      </c>
      <c r="D1327" s="35">
        <v>41.87</v>
      </c>
      <c r="E1327" s="35" t="s">
        <v>7148</v>
      </c>
      <c r="F1327" s="35">
        <v>8</v>
      </c>
      <c r="G1327" s="35" t="s">
        <v>1699</v>
      </c>
      <c r="H1327" s="35">
        <v>21</v>
      </c>
      <c r="I1327" s="35" t="s">
        <v>7149</v>
      </c>
      <c r="J1327" s="36" t="s">
        <v>96</v>
      </c>
      <c r="K1327" s="34" t="s">
        <v>7209</v>
      </c>
      <c r="L1327" s="61">
        <f>Tabela33[[#This Row],[price]]*Tabela33[[#This Row],[sold]]</f>
        <v>879.27</v>
      </c>
      <c r="M1327" s="62">
        <f>VLOOKUP(Tabela33[[#This Row],[brand]],Tabela5[#All],7,FALSE)</f>
        <v>245</v>
      </c>
      <c r="N1327" s="62">
        <f>_xlfn.RANK.EQ(Tabela33[[#This Row],[sold]],$H$2:$H$1979)</f>
        <v>1320</v>
      </c>
      <c r="O1327" s="62">
        <f>_xlfn.RANK.EQ(L1327,Tabela33[income])</f>
        <v>1298</v>
      </c>
      <c r="AL1327" s="18" t="s">
        <v>6527</v>
      </c>
      <c r="AM1327">
        <v>263</v>
      </c>
      <c r="AN1327">
        <v>1</v>
      </c>
    </row>
    <row r="1328" spans="1:40" x14ac:dyDescent="0.25">
      <c r="A1328" s="32" t="s">
        <v>5710</v>
      </c>
      <c r="B1328" s="32" t="s">
        <v>6046</v>
      </c>
      <c r="C1328" s="32" t="s">
        <v>55</v>
      </c>
      <c r="D1328" s="32">
        <v>37.99</v>
      </c>
      <c r="E1328" s="32" t="s">
        <v>1357</v>
      </c>
      <c r="F1328" s="32">
        <v>4</v>
      </c>
      <c r="G1328" s="32" t="s">
        <v>6047</v>
      </c>
      <c r="H1328" s="32">
        <v>2</v>
      </c>
      <c r="I1328" s="32" t="s">
        <v>6048</v>
      </c>
      <c r="J1328" s="33" t="s">
        <v>1168</v>
      </c>
      <c r="K1328" s="34" t="s">
        <v>7209</v>
      </c>
      <c r="L1328" s="61">
        <f>Tabela33[[#This Row],[price]]*Tabela33[[#This Row],[sold]]</f>
        <v>75.98</v>
      </c>
      <c r="M1328" s="62">
        <f>VLOOKUP(Tabela33[[#This Row],[brand]],Tabela5[#All],7,FALSE)</f>
        <v>246</v>
      </c>
      <c r="N1328" s="62">
        <f>_xlfn.RANK.EQ(Tabela33[[#This Row],[sold]],$H$2:$H$1979)</f>
        <v>1890</v>
      </c>
      <c r="O1328" s="62">
        <f>_xlfn.RANK.EQ(L1328,Tabela33[income])</f>
        <v>1908</v>
      </c>
      <c r="AL1328" s="18" t="s">
        <v>4460</v>
      </c>
      <c r="AM1328">
        <v>263</v>
      </c>
      <c r="AN1328">
        <v>30</v>
      </c>
    </row>
    <row r="1329" spans="1:40" x14ac:dyDescent="0.25">
      <c r="A1329" s="35" t="s">
        <v>5710</v>
      </c>
      <c r="B1329" s="35" t="s">
        <v>5894</v>
      </c>
      <c r="C1329" s="35" t="s">
        <v>55</v>
      </c>
      <c r="D1329" s="35">
        <v>38.99</v>
      </c>
      <c r="E1329" s="35" t="s">
        <v>1205</v>
      </c>
      <c r="F1329" s="35">
        <v>33</v>
      </c>
      <c r="G1329" s="35" t="s">
        <v>5895</v>
      </c>
      <c r="H1329" s="35">
        <v>7</v>
      </c>
      <c r="I1329" s="35" t="s">
        <v>5896</v>
      </c>
      <c r="J1329" s="36" t="s">
        <v>318</v>
      </c>
      <c r="K1329" s="34" t="s">
        <v>7209</v>
      </c>
      <c r="L1329" s="61">
        <f>Tabela33[[#This Row],[price]]*Tabela33[[#This Row],[sold]]</f>
        <v>272.93</v>
      </c>
      <c r="M1329" s="62">
        <f>VLOOKUP(Tabela33[[#This Row],[brand]],Tabela5[#All],7,FALSE)</f>
        <v>246</v>
      </c>
      <c r="N1329" s="62">
        <f>_xlfn.RANK.EQ(Tabela33[[#This Row],[sold]],$H$2:$H$1979)</f>
        <v>1677</v>
      </c>
      <c r="O1329" s="62">
        <f>_xlfn.RANK.EQ(L1329,Tabela33[income])</f>
        <v>1684</v>
      </c>
      <c r="AL1329" s="18" t="s">
        <v>4037</v>
      </c>
      <c r="AM1329">
        <v>263</v>
      </c>
      <c r="AN1329">
        <v>5032</v>
      </c>
    </row>
    <row r="1330" spans="1:40" x14ac:dyDescent="0.25">
      <c r="A1330" s="32" t="s">
        <v>5710</v>
      </c>
      <c r="B1330" s="32" t="s">
        <v>6097</v>
      </c>
      <c r="C1330" s="32" t="s">
        <v>55</v>
      </c>
      <c r="D1330" s="32">
        <v>47.99</v>
      </c>
      <c r="E1330" s="32" t="s">
        <v>4764</v>
      </c>
      <c r="F1330" s="32">
        <v>10</v>
      </c>
      <c r="G1330" s="32" t="s">
        <v>440</v>
      </c>
      <c r="H1330" s="32">
        <v>17</v>
      </c>
      <c r="I1330" s="32" t="s">
        <v>6098</v>
      </c>
      <c r="J1330" s="33" t="s">
        <v>96</v>
      </c>
      <c r="K1330" s="34" t="s">
        <v>7209</v>
      </c>
      <c r="L1330" s="61">
        <f>Tabela33[[#This Row],[price]]*Tabela33[[#This Row],[sold]]</f>
        <v>815.83</v>
      </c>
      <c r="M1330" s="62">
        <f>VLOOKUP(Tabela33[[#This Row],[brand]],Tabela5[#All],7,FALSE)</f>
        <v>246</v>
      </c>
      <c r="N1330" s="62">
        <f>_xlfn.RANK.EQ(Tabela33[[#This Row],[sold]],$H$2:$H$1979)</f>
        <v>1397</v>
      </c>
      <c r="O1330" s="62">
        <f>_xlfn.RANK.EQ(L1330,Tabela33[income])</f>
        <v>1318</v>
      </c>
      <c r="AL1330" s="18" t="s">
        <v>903</v>
      </c>
      <c r="AM1330">
        <v>263</v>
      </c>
      <c r="AN1330">
        <v>99</v>
      </c>
    </row>
    <row r="1331" spans="1:40" x14ac:dyDescent="0.25">
      <c r="A1331" s="35" t="s">
        <v>5710</v>
      </c>
      <c r="B1331" s="35" t="s">
        <v>5711</v>
      </c>
      <c r="C1331" s="35" t="s">
        <v>55</v>
      </c>
      <c r="D1331" s="35">
        <v>49.81</v>
      </c>
      <c r="E1331" s="35" t="s">
        <v>1312</v>
      </c>
      <c r="F1331" s="35">
        <v>3</v>
      </c>
      <c r="G1331" s="35" t="s">
        <v>2134</v>
      </c>
      <c r="H1331" s="35">
        <v>15</v>
      </c>
      <c r="I1331" s="35" t="s">
        <v>5712</v>
      </c>
      <c r="J1331" s="36" t="s">
        <v>661</v>
      </c>
      <c r="K1331" s="34" t="s">
        <v>7209</v>
      </c>
      <c r="L1331" s="61">
        <f>Tabela33[[#This Row],[price]]*Tabela33[[#This Row],[sold]]</f>
        <v>747.15000000000009</v>
      </c>
      <c r="M1331" s="62">
        <f>VLOOKUP(Tabela33[[#This Row],[brand]],Tabela5[#All],7,FALSE)</f>
        <v>246</v>
      </c>
      <c r="N1331" s="62">
        <f>_xlfn.RANK.EQ(Tabela33[[#This Row],[sold]],$H$2:$H$1979)</f>
        <v>1444</v>
      </c>
      <c r="O1331" s="62">
        <f>_xlfn.RANK.EQ(L1331,Tabela33[income])</f>
        <v>1346</v>
      </c>
      <c r="AL1331" s="18" t="s">
        <v>3647</v>
      </c>
      <c r="AM1331">
        <v>263</v>
      </c>
      <c r="AN1331">
        <v>6</v>
      </c>
    </row>
    <row r="1332" spans="1:40" x14ac:dyDescent="0.25">
      <c r="A1332" s="35" t="s">
        <v>4231</v>
      </c>
      <c r="B1332" s="35" t="s">
        <v>4232</v>
      </c>
      <c r="C1332" s="35" t="s">
        <v>4233</v>
      </c>
      <c r="D1332" s="35">
        <v>39.950000000000003</v>
      </c>
      <c r="E1332" s="35" t="s">
        <v>1635</v>
      </c>
      <c r="F1332" s="35">
        <v>10</v>
      </c>
      <c r="G1332" s="35" t="s">
        <v>4234</v>
      </c>
      <c r="H1332" s="35">
        <v>353</v>
      </c>
      <c r="I1332" s="35" t="s">
        <v>4235</v>
      </c>
      <c r="J1332" s="36" t="s">
        <v>4236</v>
      </c>
      <c r="K1332" s="34" t="s">
        <v>7209</v>
      </c>
      <c r="L1332" s="61">
        <f>Tabela33[[#This Row],[price]]*Tabela33[[#This Row],[sold]]</f>
        <v>14102.35</v>
      </c>
      <c r="M1332" s="62">
        <f>VLOOKUP(Tabela33[[#This Row],[brand]],Tabela5[#All],7,FALSE)</f>
        <v>247</v>
      </c>
      <c r="N1332" s="62">
        <f>_xlfn.RANK.EQ(Tabela33[[#This Row],[sold]],$H$2:$H$1979)</f>
        <v>438</v>
      </c>
      <c r="O1332" s="62">
        <f>_xlfn.RANK.EQ(L1332,Tabela33[income])</f>
        <v>395</v>
      </c>
      <c r="AL1332" s="18" t="s">
        <v>3750</v>
      </c>
      <c r="AM1332">
        <v>264</v>
      </c>
      <c r="AN1332">
        <v>25</v>
      </c>
    </row>
    <row r="1333" spans="1:40" x14ac:dyDescent="0.25">
      <c r="A1333" s="35" t="s">
        <v>4681</v>
      </c>
      <c r="B1333" s="35" t="s">
        <v>4682</v>
      </c>
      <c r="C1333" s="35" t="s">
        <v>12</v>
      </c>
      <c r="D1333" s="35">
        <v>119.99</v>
      </c>
      <c r="E1333" s="35" t="s">
        <v>4011</v>
      </c>
      <c r="F1333" s="35">
        <v>6</v>
      </c>
      <c r="G1333" s="35" t="s">
        <v>1950</v>
      </c>
      <c r="H1333" s="35">
        <v>13</v>
      </c>
      <c r="I1333" s="35" t="s">
        <v>4683</v>
      </c>
      <c r="J1333" s="36" t="s">
        <v>3434</v>
      </c>
      <c r="K1333" s="34" t="s">
        <v>7209</v>
      </c>
      <c r="L1333" s="61">
        <f>Tabela33[[#This Row],[price]]*Tabela33[[#This Row],[sold]]</f>
        <v>1559.87</v>
      </c>
      <c r="M1333" s="62">
        <f>VLOOKUP(Tabela33[[#This Row],[brand]],Tabela5[#All],7,FALSE)</f>
        <v>248</v>
      </c>
      <c r="N1333" s="62">
        <f>_xlfn.RANK.EQ(Tabela33[[#This Row],[sold]],$H$2:$H$1979)</f>
        <v>1498</v>
      </c>
      <c r="O1333" s="62">
        <f>_xlfn.RANK.EQ(L1333,Tabela33[income])</f>
        <v>1062</v>
      </c>
      <c r="AL1333" s="18" t="s">
        <v>1920</v>
      </c>
      <c r="AM1333">
        <v>264</v>
      </c>
      <c r="AN1333">
        <v>8</v>
      </c>
    </row>
    <row r="1334" spans="1:40" x14ac:dyDescent="0.25">
      <c r="A1334" s="32" t="s">
        <v>6438</v>
      </c>
      <c r="B1334" s="32" t="s">
        <v>7170</v>
      </c>
      <c r="C1334" s="32" t="s">
        <v>385</v>
      </c>
      <c r="D1334" s="32">
        <v>20.48</v>
      </c>
      <c r="E1334" s="32" t="s">
        <v>1016</v>
      </c>
      <c r="F1334" s="32"/>
      <c r="G1334" s="32" t="s">
        <v>7171</v>
      </c>
      <c r="H1334" s="32">
        <v>2624</v>
      </c>
      <c r="I1334" s="32" t="s">
        <v>7172</v>
      </c>
      <c r="J1334" s="33" t="s">
        <v>177</v>
      </c>
      <c r="K1334" s="34" t="s">
        <v>7209</v>
      </c>
      <c r="L1334" s="61">
        <f>Tabela33[[#This Row],[price]]*Tabela33[[#This Row],[sold]]</f>
        <v>53739.520000000004</v>
      </c>
      <c r="M1334" s="62">
        <f>VLOOKUP(Tabela33[[#This Row],[brand]],Tabela5[#All],7,FALSE)</f>
        <v>249</v>
      </c>
      <c r="N1334" s="62">
        <f>_xlfn.RANK.EQ(Tabela33[[#This Row],[sold]],$H$2:$H$1979)</f>
        <v>112</v>
      </c>
      <c r="O1334" s="62">
        <f>_xlfn.RANK.EQ(L1334,Tabela33[income])</f>
        <v>164</v>
      </c>
      <c r="AL1334" s="18" t="s">
        <v>4275</v>
      </c>
      <c r="AM1334">
        <v>264</v>
      </c>
      <c r="AN1334">
        <v>17</v>
      </c>
    </row>
    <row r="1335" spans="1:40" x14ac:dyDescent="0.25">
      <c r="A1335" s="32" t="s">
        <v>6438</v>
      </c>
      <c r="B1335" s="32" t="s">
        <v>6439</v>
      </c>
      <c r="C1335" s="32" t="s">
        <v>385</v>
      </c>
      <c r="D1335" s="32">
        <v>21.79</v>
      </c>
      <c r="E1335" s="32" t="s">
        <v>6440</v>
      </c>
      <c r="F1335" s="32">
        <v>10</v>
      </c>
      <c r="G1335" s="32" t="s">
        <v>6441</v>
      </c>
      <c r="H1335" s="32">
        <v>488</v>
      </c>
      <c r="I1335" s="32" t="s">
        <v>6442</v>
      </c>
      <c r="J1335" s="33" t="s">
        <v>177</v>
      </c>
      <c r="K1335" s="34" t="s">
        <v>7209</v>
      </c>
      <c r="L1335" s="61">
        <f>Tabela33[[#This Row],[price]]*Tabela33[[#This Row],[sold]]</f>
        <v>10633.52</v>
      </c>
      <c r="M1335" s="62">
        <f>VLOOKUP(Tabela33[[#This Row],[brand]],Tabela5[#All],7,FALSE)</f>
        <v>249</v>
      </c>
      <c r="N1335" s="62">
        <f>_xlfn.RANK.EQ(Tabela33[[#This Row],[sold]],$H$2:$H$1979)</f>
        <v>360</v>
      </c>
      <c r="O1335" s="62">
        <f>_xlfn.RANK.EQ(L1335,Tabela33[income])</f>
        <v>463</v>
      </c>
      <c r="AL1335" s="18" t="s">
        <v>6788</v>
      </c>
      <c r="AM1335">
        <v>264</v>
      </c>
      <c r="AN1335">
        <v>3</v>
      </c>
    </row>
    <row r="1336" spans="1:40" x14ac:dyDescent="0.25">
      <c r="A1336" s="30" t="s">
        <v>1143</v>
      </c>
      <c r="B1336" s="30" t="s">
        <v>2680</v>
      </c>
      <c r="C1336" s="30" t="s">
        <v>12</v>
      </c>
      <c r="D1336" s="30">
        <v>19.88</v>
      </c>
      <c r="E1336" s="30" t="s">
        <v>2681</v>
      </c>
      <c r="F1336" s="30">
        <v>10</v>
      </c>
      <c r="G1336" s="30" t="s">
        <v>2682</v>
      </c>
      <c r="H1336" s="30">
        <v>11</v>
      </c>
      <c r="I1336" s="30" t="s">
        <v>2683</v>
      </c>
      <c r="J1336" s="31" t="s">
        <v>967</v>
      </c>
      <c r="K1336" s="29" t="s">
        <v>7208</v>
      </c>
      <c r="L1336" s="58">
        <f>Tabela33[[#This Row],[price]]*Tabela33[[#This Row],[sold]]</f>
        <v>218.67999999999998</v>
      </c>
      <c r="M1336" s="59">
        <f>VLOOKUP(Tabela33[[#This Row],[brand]],Tabela5[#All],7,FALSE)</f>
        <v>250</v>
      </c>
      <c r="N1336" s="59">
        <f>_xlfn.RANK.EQ(Tabela33[[#This Row],[sold]],$H$2:$H$1979)</f>
        <v>1550</v>
      </c>
      <c r="O1336" s="59">
        <f>_xlfn.RANK.EQ(L1336,Tabela33[income])</f>
        <v>1734</v>
      </c>
      <c r="AL1336" s="18" t="s">
        <v>1608</v>
      </c>
      <c r="AM1336">
        <v>264</v>
      </c>
      <c r="AN1336">
        <v>135</v>
      </c>
    </row>
    <row r="1337" spans="1:40" x14ac:dyDescent="0.25">
      <c r="A1337" s="30" t="s">
        <v>1143</v>
      </c>
      <c r="B1337" s="30" t="s">
        <v>3727</v>
      </c>
      <c r="C1337" s="30" t="s">
        <v>1404</v>
      </c>
      <c r="D1337" s="30">
        <v>29.99</v>
      </c>
      <c r="E1337" s="30" t="s">
        <v>37</v>
      </c>
      <c r="F1337" s="30">
        <v>10</v>
      </c>
      <c r="G1337" s="30" t="s">
        <v>3728</v>
      </c>
      <c r="H1337" s="30">
        <v>283</v>
      </c>
      <c r="I1337" s="30" t="s">
        <v>3729</v>
      </c>
      <c r="J1337" s="31" t="s">
        <v>3730</v>
      </c>
      <c r="K1337" s="29" t="s">
        <v>7208</v>
      </c>
      <c r="L1337" s="58">
        <f>Tabela33[[#This Row],[price]]*Tabela33[[#This Row],[sold]]</f>
        <v>8487.17</v>
      </c>
      <c r="M1337" s="59">
        <f>VLOOKUP(Tabela33[[#This Row],[brand]],Tabela5[#All],7,FALSE)</f>
        <v>250</v>
      </c>
      <c r="N1337" s="59">
        <f>_xlfn.RANK.EQ(Tabela33[[#This Row],[sold]],$H$2:$H$1979)</f>
        <v>492</v>
      </c>
      <c r="O1337" s="59">
        <f>_xlfn.RANK.EQ(L1337,Tabela33[income])</f>
        <v>532</v>
      </c>
      <c r="AL1337" s="18" t="s">
        <v>2721</v>
      </c>
      <c r="AM1337">
        <v>264</v>
      </c>
      <c r="AN1337">
        <v>272</v>
      </c>
    </row>
    <row r="1338" spans="1:40" x14ac:dyDescent="0.25">
      <c r="A1338" s="30" t="s">
        <v>1143</v>
      </c>
      <c r="B1338" s="30" t="s">
        <v>2499</v>
      </c>
      <c r="C1338" s="30" t="s">
        <v>12</v>
      </c>
      <c r="D1338" s="30">
        <v>35.79</v>
      </c>
      <c r="E1338" s="30" t="s">
        <v>2500</v>
      </c>
      <c r="F1338" s="30">
        <v>3</v>
      </c>
      <c r="G1338" s="30" t="s">
        <v>2501</v>
      </c>
      <c r="H1338" s="30">
        <v>110</v>
      </c>
      <c r="I1338" s="30" t="s">
        <v>2502</v>
      </c>
      <c r="J1338" s="31" t="s">
        <v>64</v>
      </c>
      <c r="K1338" s="29" t="s">
        <v>7208</v>
      </c>
      <c r="L1338" s="58">
        <f>Tabela33[[#This Row],[price]]*Tabela33[[#This Row],[sold]]</f>
        <v>3936.9</v>
      </c>
      <c r="M1338" s="59">
        <f>VLOOKUP(Tabela33[[#This Row],[brand]],Tabela5[#All],7,FALSE)</f>
        <v>250</v>
      </c>
      <c r="N1338" s="59">
        <f>_xlfn.RANK.EQ(Tabela33[[#This Row],[sold]],$H$2:$H$1979)</f>
        <v>761</v>
      </c>
      <c r="O1338" s="59">
        <f>_xlfn.RANK.EQ(L1338,Tabela33[income])</f>
        <v>749</v>
      </c>
      <c r="AL1338" s="18" t="s">
        <v>6320</v>
      </c>
      <c r="AM1338">
        <v>264</v>
      </c>
      <c r="AN1338">
        <v>3</v>
      </c>
    </row>
    <row r="1339" spans="1:40" x14ac:dyDescent="0.25">
      <c r="A1339" s="27" t="s">
        <v>1143</v>
      </c>
      <c r="B1339" s="27" t="s">
        <v>1144</v>
      </c>
      <c r="C1339" s="27" t="s">
        <v>12</v>
      </c>
      <c r="D1339" s="27">
        <v>44.99</v>
      </c>
      <c r="E1339" s="27" t="s">
        <v>974</v>
      </c>
      <c r="F1339" s="27">
        <v>10</v>
      </c>
      <c r="G1339" s="27" t="s">
        <v>1145</v>
      </c>
      <c r="H1339" s="27">
        <v>1647</v>
      </c>
      <c r="I1339" s="27" t="s">
        <v>1146</v>
      </c>
      <c r="J1339" s="28" t="s">
        <v>177</v>
      </c>
      <c r="K1339" s="29" t="s">
        <v>7208</v>
      </c>
      <c r="L1339" s="58">
        <f>Tabela33[[#This Row],[price]]*Tabela33[[#This Row],[sold]]</f>
        <v>74098.53</v>
      </c>
      <c r="M1339" s="59">
        <f>VLOOKUP(Tabela33[[#This Row],[brand]],Tabela5[#All],7,FALSE)</f>
        <v>250</v>
      </c>
      <c r="N1339" s="59">
        <f>_xlfn.RANK.EQ(Tabela33[[#This Row],[sold]],$H$2:$H$1979)</f>
        <v>169</v>
      </c>
      <c r="O1339" s="59">
        <f>_xlfn.RANK.EQ(L1339,Tabela33[income])</f>
        <v>129</v>
      </c>
      <c r="AL1339" s="18" t="s">
        <v>6574</v>
      </c>
      <c r="AM1339">
        <v>264</v>
      </c>
      <c r="AN1339">
        <v>5</v>
      </c>
    </row>
    <row r="1340" spans="1:40" x14ac:dyDescent="0.25">
      <c r="A1340" s="30" t="s">
        <v>1143</v>
      </c>
      <c r="B1340" s="30" t="s">
        <v>1813</v>
      </c>
      <c r="C1340" s="30" t="s">
        <v>12</v>
      </c>
      <c r="D1340" s="30">
        <v>269</v>
      </c>
      <c r="E1340" s="30" t="s">
        <v>1814</v>
      </c>
      <c r="F1340" s="30"/>
      <c r="G1340" s="30" t="s">
        <v>1815</v>
      </c>
      <c r="H1340" s="30">
        <v>59</v>
      </c>
      <c r="I1340" s="30" t="s">
        <v>1816</v>
      </c>
      <c r="J1340" s="31" t="s">
        <v>1817</v>
      </c>
      <c r="K1340" s="29" t="s">
        <v>7208</v>
      </c>
      <c r="L1340" s="58">
        <f>Tabela33[[#This Row],[price]]*Tabela33[[#This Row],[sold]]</f>
        <v>15871</v>
      </c>
      <c r="M1340" s="59">
        <f>VLOOKUP(Tabela33[[#This Row],[brand]],Tabela5[#All],7,FALSE)</f>
        <v>250</v>
      </c>
      <c r="N1340" s="59">
        <f>_xlfn.RANK.EQ(Tabela33[[#This Row],[sold]],$H$2:$H$1979)</f>
        <v>939</v>
      </c>
      <c r="O1340" s="59">
        <f>_xlfn.RANK.EQ(L1340,Tabela33[income])</f>
        <v>367</v>
      </c>
      <c r="AL1340" s="18" t="s">
        <v>5751</v>
      </c>
      <c r="AM1340">
        <v>264</v>
      </c>
      <c r="AN1340">
        <v>440</v>
      </c>
    </row>
    <row r="1341" spans="1:40" x14ac:dyDescent="0.25">
      <c r="A1341" s="27" t="s">
        <v>1143</v>
      </c>
      <c r="B1341" s="27" t="s">
        <v>3100</v>
      </c>
      <c r="C1341" s="27" t="s">
        <v>341</v>
      </c>
      <c r="D1341" s="27">
        <v>299.99</v>
      </c>
      <c r="E1341" s="27" t="s">
        <v>3101</v>
      </c>
      <c r="F1341" s="27">
        <v>10</v>
      </c>
      <c r="G1341" s="27" t="s">
        <v>3102</v>
      </c>
      <c r="H1341" s="27">
        <v>92</v>
      </c>
      <c r="I1341" s="27" t="s">
        <v>3103</v>
      </c>
      <c r="J1341" s="28" t="s">
        <v>967</v>
      </c>
      <c r="K1341" s="29" t="s">
        <v>7208</v>
      </c>
      <c r="L1341" s="58">
        <f>Tabela33[[#This Row],[price]]*Tabela33[[#This Row],[sold]]</f>
        <v>27599.08</v>
      </c>
      <c r="M1341" s="59">
        <f>VLOOKUP(Tabela33[[#This Row],[brand]],Tabela5[#All],7,FALSE)</f>
        <v>250</v>
      </c>
      <c r="N1341" s="59">
        <f>_xlfn.RANK.EQ(Tabela33[[#This Row],[sold]],$H$2:$H$1979)</f>
        <v>805</v>
      </c>
      <c r="O1341" s="59">
        <f>_xlfn.RANK.EQ(L1341,Tabela33[income])</f>
        <v>265</v>
      </c>
      <c r="AL1341" s="18" t="s">
        <v>2662</v>
      </c>
      <c r="AM1341">
        <v>265</v>
      </c>
      <c r="AN1341">
        <v>4</v>
      </c>
    </row>
    <row r="1342" spans="1:40" x14ac:dyDescent="0.25">
      <c r="A1342" s="35" t="s">
        <v>4390</v>
      </c>
      <c r="B1342" s="35" t="s">
        <v>4391</v>
      </c>
      <c r="C1342" s="35" t="s">
        <v>12</v>
      </c>
      <c r="D1342" s="35">
        <v>79.989999999999995</v>
      </c>
      <c r="E1342" s="35" t="s">
        <v>19</v>
      </c>
      <c r="F1342" s="35">
        <v>6</v>
      </c>
      <c r="G1342" s="35" t="s">
        <v>778</v>
      </c>
      <c r="H1342" s="35">
        <v>18</v>
      </c>
      <c r="I1342" s="35" t="s">
        <v>4392</v>
      </c>
      <c r="J1342" s="36" t="s">
        <v>4393</v>
      </c>
      <c r="K1342" s="34" t="s">
        <v>7209</v>
      </c>
      <c r="L1342" s="61">
        <f>Tabela33[[#This Row],[price]]*Tabela33[[#This Row],[sold]]</f>
        <v>1439.82</v>
      </c>
      <c r="M1342" s="62">
        <f>VLOOKUP(Tabela33[[#This Row],[brand]],Tabela5[#All],7,FALSE)</f>
        <v>251</v>
      </c>
      <c r="N1342" s="62">
        <f>_xlfn.RANK.EQ(Tabela33[[#This Row],[sold]],$H$2:$H$1979)</f>
        <v>1378</v>
      </c>
      <c r="O1342" s="62">
        <f>_xlfn.RANK.EQ(L1342,Tabela33[income])</f>
        <v>1091</v>
      </c>
      <c r="AL1342" s="18" t="s">
        <v>3932</v>
      </c>
      <c r="AM1342">
        <v>265</v>
      </c>
      <c r="AN1342">
        <v>79</v>
      </c>
    </row>
    <row r="1343" spans="1:40" x14ac:dyDescent="0.25">
      <c r="A1343" s="35" t="s">
        <v>6841</v>
      </c>
      <c r="B1343" s="35" t="s">
        <v>6842</v>
      </c>
      <c r="C1343" s="35" t="s">
        <v>12</v>
      </c>
      <c r="D1343" s="35">
        <v>99.86</v>
      </c>
      <c r="E1343" s="35" t="s">
        <v>6843</v>
      </c>
      <c r="F1343" s="35">
        <v>3</v>
      </c>
      <c r="G1343" s="35" t="s">
        <v>758</v>
      </c>
      <c r="H1343" s="35">
        <v>4</v>
      </c>
      <c r="I1343" s="35" t="s">
        <v>6844</v>
      </c>
      <c r="J1343" s="36" t="s">
        <v>661</v>
      </c>
      <c r="K1343" s="34" t="s">
        <v>7209</v>
      </c>
      <c r="L1343" s="61">
        <f>Tabela33[[#This Row],[price]]*Tabela33[[#This Row],[sold]]</f>
        <v>399.44</v>
      </c>
      <c r="M1343" s="62">
        <f>VLOOKUP(Tabela33[[#This Row],[brand]],Tabela5[#All],7,FALSE)</f>
        <v>252</v>
      </c>
      <c r="N1343" s="62">
        <f>_xlfn.RANK.EQ(Tabela33[[#This Row],[sold]],$H$2:$H$1979)</f>
        <v>1795</v>
      </c>
      <c r="O1343" s="62">
        <f>_xlfn.RANK.EQ(L1343,Tabela33[income])</f>
        <v>1583</v>
      </c>
      <c r="AL1343" s="18" t="s">
        <v>5213</v>
      </c>
      <c r="AM1343">
        <v>266</v>
      </c>
      <c r="AN1343">
        <v>8453</v>
      </c>
    </row>
    <row r="1344" spans="1:40" x14ac:dyDescent="0.25">
      <c r="A1344" s="35" t="s">
        <v>6090</v>
      </c>
      <c r="B1344" s="35" t="s">
        <v>6117</v>
      </c>
      <c r="C1344" s="35" t="s">
        <v>12</v>
      </c>
      <c r="D1344" s="35">
        <v>89.99</v>
      </c>
      <c r="E1344" s="35" t="s">
        <v>1286</v>
      </c>
      <c r="F1344" s="35">
        <v>4</v>
      </c>
      <c r="G1344" s="35" t="s">
        <v>4431</v>
      </c>
      <c r="H1344" s="35">
        <v>8</v>
      </c>
      <c r="I1344" s="35" t="s">
        <v>6118</v>
      </c>
      <c r="J1344" s="36" t="s">
        <v>6119</v>
      </c>
      <c r="K1344" s="34" t="s">
        <v>7209</v>
      </c>
      <c r="L1344" s="61">
        <f>Tabela33[[#This Row],[price]]*Tabela33[[#This Row],[sold]]</f>
        <v>719.92</v>
      </c>
      <c r="M1344" s="62">
        <f>VLOOKUP(Tabela33[[#This Row],[brand]],Tabela5[#All],7,FALSE)</f>
        <v>253</v>
      </c>
      <c r="N1344" s="62">
        <f>_xlfn.RANK.EQ(Tabela33[[#This Row],[sold]],$H$2:$H$1979)</f>
        <v>1635</v>
      </c>
      <c r="O1344" s="62">
        <f>_xlfn.RANK.EQ(L1344,Tabela33[income])</f>
        <v>1355</v>
      </c>
      <c r="AL1344" s="18" t="s">
        <v>5533</v>
      </c>
      <c r="AM1344">
        <v>266</v>
      </c>
      <c r="AN1344">
        <v>3093</v>
      </c>
    </row>
    <row r="1345" spans="1:40" x14ac:dyDescent="0.25">
      <c r="A1345" s="32" t="s">
        <v>6090</v>
      </c>
      <c r="B1345" s="32" t="s">
        <v>6091</v>
      </c>
      <c r="C1345" s="32" t="s">
        <v>12</v>
      </c>
      <c r="D1345" s="32">
        <v>90.11</v>
      </c>
      <c r="E1345" s="32" t="s">
        <v>6092</v>
      </c>
      <c r="F1345" s="32">
        <v>10</v>
      </c>
      <c r="G1345" s="32" t="s">
        <v>2490</v>
      </c>
      <c r="H1345" s="32">
        <v>51</v>
      </c>
      <c r="I1345" s="32" t="s">
        <v>6093</v>
      </c>
      <c r="J1345" s="33" t="s">
        <v>6094</v>
      </c>
      <c r="K1345" s="34" t="s">
        <v>7209</v>
      </c>
      <c r="L1345" s="61">
        <f>Tabela33[[#This Row],[price]]*Tabela33[[#This Row],[sold]]</f>
        <v>4595.6099999999997</v>
      </c>
      <c r="M1345" s="62">
        <f>VLOOKUP(Tabela33[[#This Row],[brand]],Tabela5[#All],7,FALSE)</f>
        <v>253</v>
      </c>
      <c r="N1345" s="62">
        <f>_xlfn.RANK.EQ(Tabela33[[#This Row],[sold]],$H$2:$H$1979)</f>
        <v>978</v>
      </c>
      <c r="O1345" s="62">
        <f>_xlfn.RANK.EQ(L1345,Tabela33[income])</f>
        <v>702</v>
      </c>
      <c r="AL1345" s="18" t="s">
        <v>5482</v>
      </c>
      <c r="AM1345">
        <v>267</v>
      </c>
      <c r="AN1345">
        <v>432</v>
      </c>
    </row>
    <row r="1346" spans="1:40" x14ac:dyDescent="0.25">
      <c r="A1346" s="35" t="s">
        <v>7094</v>
      </c>
      <c r="B1346" s="35" t="s">
        <v>7095</v>
      </c>
      <c r="C1346" s="35" t="s">
        <v>55</v>
      </c>
      <c r="D1346" s="35">
        <v>41.19</v>
      </c>
      <c r="E1346" s="35" t="s">
        <v>7096</v>
      </c>
      <c r="F1346" s="35">
        <v>21</v>
      </c>
      <c r="G1346" s="35" t="s">
        <v>7097</v>
      </c>
      <c r="H1346" s="35">
        <v>258</v>
      </c>
      <c r="I1346" s="35" t="s">
        <v>7098</v>
      </c>
      <c r="J1346" s="36" t="s">
        <v>230</v>
      </c>
      <c r="K1346" s="34" t="s">
        <v>7209</v>
      </c>
      <c r="L1346" s="61">
        <f>Tabela33[[#This Row],[price]]*Tabela33[[#This Row],[sold]]</f>
        <v>10627.019999999999</v>
      </c>
      <c r="M1346" s="62">
        <f>VLOOKUP(Tabela33[[#This Row],[brand]],Tabela5[#All],7,FALSE)</f>
        <v>254</v>
      </c>
      <c r="N1346" s="62">
        <f>_xlfn.RANK.EQ(Tabela33[[#This Row],[sold]],$H$2:$H$1979)</f>
        <v>516</v>
      </c>
      <c r="O1346" s="62">
        <f>_xlfn.RANK.EQ(L1346,Tabela33[income])</f>
        <v>465</v>
      </c>
      <c r="AL1346" s="18" t="s">
        <v>3318</v>
      </c>
      <c r="AM1346">
        <v>267</v>
      </c>
      <c r="AN1346">
        <v>26</v>
      </c>
    </row>
    <row r="1347" spans="1:40" x14ac:dyDescent="0.25">
      <c r="A1347" s="30" t="s">
        <v>2950</v>
      </c>
      <c r="B1347" s="30" t="s">
        <v>2951</v>
      </c>
      <c r="C1347" s="30" t="s">
        <v>233</v>
      </c>
      <c r="D1347" s="30">
        <v>26.95</v>
      </c>
      <c r="E1347" s="30" t="s">
        <v>2952</v>
      </c>
      <c r="F1347" s="30">
        <v>3</v>
      </c>
      <c r="G1347" s="30" t="s">
        <v>758</v>
      </c>
      <c r="H1347" s="30">
        <v>4</v>
      </c>
      <c r="I1347" s="30" t="s">
        <v>39</v>
      </c>
      <c r="J1347" s="31" t="s">
        <v>2953</v>
      </c>
      <c r="K1347" s="29" t="s">
        <v>7208</v>
      </c>
      <c r="L1347" s="58">
        <f>Tabela33[[#This Row],[price]]*Tabela33[[#This Row],[sold]]</f>
        <v>107.8</v>
      </c>
      <c r="M1347" s="59">
        <f>VLOOKUP(Tabela33[[#This Row],[brand]],Tabela5[#All],7,FALSE)</f>
        <v>255</v>
      </c>
      <c r="N1347" s="59">
        <f>_xlfn.RANK.EQ(Tabela33[[#This Row],[sold]],$H$2:$H$1979)</f>
        <v>1795</v>
      </c>
      <c r="O1347" s="59">
        <f>_xlfn.RANK.EQ(L1347,Tabela33[income])</f>
        <v>1864</v>
      </c>
      <c r="AL1347" s="18" t="s">
        <v>1701</v>
      </c>
      <c r="AM1347">
        <v>267</v>
      </c>
      <c r="AN1347">
        <v>4</v>
      </c>
    </row>
    <row r="1348" spans="1:40" x14ac:dyDescent="0.25">
      <c r="A1348" s="32" t="s">
        <v>5703</v>
      </c>
      <c r="B1348" s="32" t="s">
        <v>5704</v>
      </c>
      <c r="C1348" s="32" t="s">
        <v>5932</v>
      </c>
      <c r="D1348" s="32">
        <v>19.89</v>
      </c>
      <c r="E1348" s="32" t="s">
        <v>5933</v>
      </c>
      <c r="F1348" s="32">
        <v>10</v>
      </c>
      <c r="G1348" s="32" t="s">
        <v>1092</v>
      </c>
      <c r="H1348" s="32">
        <v>21</v>
      </c>
      <c r="I1348" s="32" t="s">
        <v>5934</v>
      </c>
      <c r="J1348" s="33" t="s">
        <v>318</v>
      </c>
      <c r="K1348" s="34" t="s">
        <v>7209</v>
      </c>
      <c r="L1348" s="61">
        <f>Tabela33[[#This Row],[price]]*Tabela33[[#This Row],[sold]]</f>
        <v>417.69</v>
      </c>
      <c r="M1348" s="62">
        <f>VLOOKUP(Tabela33[[#This Row],[brand]],Tabela5[#All],7,FALSE)</f>
        <v>256</v>
      </c>
      <c r="N1348" s="62">
        <f>_xlfn.RANK.EQ(Tabela33[[#This Row],[sold]],$H$2:$H$1979)</f>
        <v>1320</v>
      </c>
      <c r="O1348" s="62">
        <f>_xlfn.RANK.EQ(L1348,Tabela33[income])</f>
        <v>1569</v>
      </c>
      <c r="AL1348" s="18" t="s">
        <v>292</v>
      </c>
      <c r="AM1348">
        <v>267</v>
      </c>
      <c r="AN1348">
        <v>87</v>
      </c>
    </row>
    <row r="1349" spans="1:40" x14ac:dyDescent="0.25">
      <c r="A1349" s="32" t="s">
        <v>5703</v>
      </c>
      <c r="B1349" s="32" t="s">
        <v>5704</v>
      </c>
      <c r="C1349" s="32" t="s">
        <v>12</v>
      </c>
      <c r="D1349" s="32">
        <v>34.99</v>
      </c>
      <c r="E1349" s="32" t="s">
        <v>2241</v>
      </c>
      <c r="F1349" s="32">
        <v>8</v>
      </c>
      <c r="G1349" s="32" t="s">
        <v>2841</v>
      </c>
      <c r="H1349" s="32">
        <v>4</v>
      </c>
      <c r="I1349" s="32" t="s">
        <v>39</v>
      </c>
      <c r="J1349" s="33" t="s">
        <v>5705</v>
      </c>
      <c r="K1349" s="34" t="s">
        <v>7209</v>
      </c>
      <c r="L1349" s="61">
        <f>Tabela33[[#This Row],[price]]*Tabela33[[#This Row],[sold]]</f>
        <v>139.96</v>
      </c>
      <c r="M1349" s="62">
        <f>VLOOKUP(Tabela33[[#This Row],[brand]],Tabela5[#All],7,FALSE)</f>
        <v>256</v>
      </c>
      <c r="N1349" s="62">
        <f>_xlfn.RANK.EQ(Tabela33[[#This Row],[sold]],$H$2:$H$1979)</f>
        <v>1795</v>
      </c>
      <c r="O1349" s="62">
        <f>_xlfn.RANK.EQ(L1349,Tabela33[income])</f>
        <v>1826</v>
      </c>
      <c r="AL1349" s="18" t="s">
        <v>1106</v>
      </c>
      <c r="AM1349">
        <v>267</v>
      </c>
      <c r="AN1349">
        <v>5</v>
      </c>
    </row>
    <row r="1350" spans="1:40" x14ac:dyDescent="0.25">
      <c r="A1350" s="30" t="s">
        <v>2441</v>
      </c>
      <c r="B1350" s="30" t="s">
        <v>2442</v>
      </c>
      <c r="C1350" s="30" t="s">
        <v>12</v>
      </c>
      <c r="D1350" s="30">
        <v>27</v>
      </c>
      <c r="E1350" s="30" t="s">
        <v>126</v>
      </c>
      <c r="F1350" s="30">
        <v>10</v>
      </c>
      <c r="G1350" s="30" t="s">
        <v>2443</v>
      </c>
      <c r="H1350" s="30">
        <v>61</v>
      </c>
      <c r="I1350" s="30" t="s">
        <v>2444</v>
      </c>
      <c r="J1350" s="31" t="s">
        <v>1413</v>
      </c>
      <c r="K1350" s="29" t="s">
        <v>7208</v>
      </c>
      <c r="L1350" s="58">
        <f>Tabela33[[#This Row],[price]]*Tabela33[[#This Row],[sold]]</f>
        <v>1647</v>
      </c>
      <c r="M1350" s="59">
        <f>VLOOKUP(Tabela33[[#This Row],[brand]],Tabela5[#All],7,FALSE)</f>
        <v>257</v>
      </c>
      <c r="N1350" s="59">
        <f>_xlfn.RANK.EQ(Tabela33[[#This Row],[sold]],$H$2:$H$1979)</f>
        <v>927</v>
      </c>
      <c r="O1350" s="59">
        <f>_xlfn.RANK.EQ(L1350,Tabela33[income])</f>
        <v>1041</v>
      </c>
      <c r="AL1350" s="18" t="s">
        <v>407</v>
      </c>
      <c r="AM1350">
        <v>267</v>
      </c>
      <c r="AN1350">
        <v>266</v>
      </c>
    </row>
    <row r="1351" spans="1:40" x14ac:dyDescent="0.25">
      <c r="A1351" s="32" t="s">
        <v>4237</v>
      </c>
      <c r="B1351" s="32" t="s">
        <v>4238</v>
      </c>
      <c r="C1351" s="32" t="s">
        <v>55</v>
      </c>
      <c r="D1351" s="32">
        <v>13.66</v>
      </c>
      <c r="E1351" s="32" t="s">
        <v>4239</v>
      </c>
      <c r="F1351" s="32">
        <v>10</v>
      </c>
      <c r="G1351" s="32" t="s">
        <v>4240</v>
      </c>
      <c r="H1351" s="32">
        <v>552</v>
      </c>
      <c r="I1351" s="32" t="s">
        <v>4241</v>
      </c>
      <c r="J1351" s="33" t="s">
        <v>4242</v>
      </c>
      <c r="K1351" s="34" t="s">
        <v>7209</v>
      </c>
      <c r="L1351" s="61">
        <f>Tabela33[[#This Row],[price]]*Tabela33[[#This Row],[sold]]</f>
        <v>7540.32</v>
      </c>
      <c r="M1351" s="62">
        <f>VLOOKUP(Tabela33[[#This Row],[brand]],Tabela5[#All],7,FALSE)</f>
        <v>258</v>
      </c>
      <c r="N1351" s="62">
        <f>_xlfn.RANK.EQ(Tabela33[[#This Row],[sold]],$H$2:$H$1979)</f>
        <v>331</v>
      </c>
      <c r="O1351" s="62">
        <f>_xlfn.RANK.EQ(L1351,Tabela33[income])</f>
        <v>561</v>
      </c>
      <c r="AL1351" s="18" t="s">
        <v>1698</v>
      </c>
      <c r="AM1351">
        <v>267</v>
      </c>
      <c r="AN1351">
        <v>21</v>
      </c>
    </row>
    <row r="1352" spans="1:40" x14ac:dyDescent="0.25">
      <c r="A1352" s="32" t="s">
        <v>4237</v>
      </c>
      <c r="B1352" s="32" t="s">
        <v>5915</v>
      </c>
      <c r="C1352" s="32" t="s">
        <v>55</v>
      </c>
      <c r="D1352" s="32">
        <v>13.68</v>
      </c>
      <c r="E1352" s="32" t="s">
        <v>5916</v>
      </c>
      <c r="F1352" s="32">
        <v>10</v>
      </c>
      <c r="G1352" s="32" t="s">
        <v>5917</v>
      </c>
      <c r="H1352" s="32">
        <v>105</v>
      </c>
      <c r="I1352" s="32" t="s">
        <v>5918</v>
      </c>
      <c r="J1352" s="33" t="s">
        <v>4274</v>
      </c>
      <c r="K1352" s="34" t="s">
        <v>7209</v>
      </c>
      <c r="L1352" s="61">
        <f>Tabela33[[#This Row],[price]]*Tabela33[[#This Row],[sold]]</f>
        <v>1436.3999999999999</v>
      </c>
      <c r="M1352" s="62">
        <f>VLOOKUP(Tabela33[[#This Row],[brand]],Tabela5[#All],7,FALSE)</f>
        <v>258</v>
      </c>
      <c r="N1352" s="62">
        <f>_xlfn.RANK.EQ(Tabela33[[#This Row],[sold]],$H$2:$H$1979)</f>
        <v>774</v>
      </c>
      <c r="O1352" s="62">
        <f>_xlfn.RANK.EQ(L1352,Tabela33[income])</f>
        <v>1094</v>
      </c>
      <c r="AL1352" s="18" t="s">
        <v>1315</v>
      </c>
      <c r="AM1352">
        <v>267</v>
      </c>
      <c r="AN1352">
        <v>36</v>
      </c>
    </row>
    <row r="1353" spans="1:40" x14ac:dyDescent="0.25">
      <c r="A1353" s="32" t="s">
        <v>5779</v>
      </c>
      <c r="B1353" s="32" t="s">
        <v>5780</v>
      </c>
      <c r="C1353" s="32" t="s">
        <v>657</v>
      </c>
      <c r="D1353" s="32">
        <v>30.07</v>
      </c>
      <c r="E1353" s="32" t="s">
        <v>4627</v>
      </c>
      <c r="F1353" s="32">
        <v>3</v>
      </c>
      <c r="G1353" s="32" t="s">
        <v>2242</v>
      </c>
      <c r="H1353" s="32">
        <v>12</v>
      </c>
      <c r="I1353" s="32" t="s">
        <v>5781</v>
      </c>
      <c r="J1353" s="33" t="s">
        <v>661</v>
      </c>
      <c r="K1353" s="34" t="s">
        <v>7209</v>
      </c>
      <c r="L1353" s="61">
        <f>Tabela33[[#This Row],[price]]*Tabela33[[#This Row],[sold]]</f>
        <v>360.84000000000003</v>
      </c>
      <c r="M1353" s="62">
        <f>VLOOKUP(Tabela33[[#This Row],[brand]],Tabela5[#All],7,FALSE)</f>
        <v>259</v>
      </c>
      <c r="N1353" s="62">
        <f>_xlfn.RANK.EQ(Tabela33[[#This Row],[sold]],$H$2:$H$1979)</f>
        <v>1520</v>
      </c>
      <c r="O1353" s="62">
        <f>_xlfn.RANK.EQ(L1353,Tabela33[income])</f>
        <v>1604</v>
      </c>
      <c r="AL1353" s="18" t="s">
        <v>3148</v>
      </c>
      <c r="AM1353">
        <v>267</v>
      </c>
      <c r="AN1353">
        <v>6</v>
      </c>
    </row>
    <row r="1354" spans="1:40" x14ac:dyDescent="0.25">
      <c r="A1354" s="32" t="s">
        <v>4590</v>
      </c>
      <c r="B1354" s="32" t="s">
        <v>4608</v>
      </c>
      <c r="C1354" s="32" t="s">
        <v>55</v>
      </c>
      <c r="D1354" s="32">
        <v>22.24</v>
      </c>
      <c r="E1354" s="32" t="s">
        <v>4609</v>
      </c>
      <c r="F1354" s="32">
        <v>10</v>
      </c>
      <c r="G1354" s="32" t="s">
        <v>4610</v>
      </c>
      <c r="H1354" s="32">
        <v>1424</v>
      </c>
      <c r="I1354" s="32" t="s">
        <v>4611</v>
      </c>
      <c r="J1354" s="33" t="s">
        <v>177</v>
      </c>
      <c r="K1354" s="34" t="s">
        <v>7209</v>
      </c>
      <c r="L1354" s="61">
        <f>Tabela33[[#This Row],[price]]*Tabela33[[#This Row],[sold]]</f>
        <v>31669.759999999998</v>
      </c>
      <c r="M1354" s="62">
        <f>VLOOKUP(Tabela33[[#This Row],[brand]],Tabela5[#All],7,FALSE)</f>
        <v>260</v>
      </c>
      <c r="N1354" s="62">
        <f>_xlfn.RANK.EQ(Tabela33[[#This Row],[sold]],$H$2:$H$1979)</f>
        <v>189</v>
      </c>
      <c r="O1354" s="62">
        <f>_xlfn.RANK.EQ(L1354,Tabela33[income])</f>
        <v>247</v>
      </c>
      <c r="AL1354" s="18" t="s">
        <v>2172</v>
      </c>
      <c r="AM1354">
        <v>267</v>
      </c>
      <c r="AN1354">
        <v>4</v>
      </c>
    </row>
    <row r="1355" spans="1:40" x14ac:dyDescent="0.25">
      <c r="A1355" s="35" t="s">
        <v>4590</v>
      </c>
      <c r="B1355" s="35" t="s">
        <v>5967</v>
      </c>
      <c r="C1355" s="35" t="s">
        <v>363</v>
      </c>
      <c r="D1355" s="35">
        <v>35.619999999999997</v>
      </c>
      <c r="E1355" s="35" t="s">
        <v>5968</v>
      </c>
      <c r="F1355" s="35">
        <v>47</v>
      </c>
      <c r="G1355" s="35" t="s">
        <v>5969</v>
      </c>
      <c r="H1355" s="35">
        <v>454</v>
      </c>
      <c r="I1355" s="35" t="s">
        <v>5970</v>
      </c>
      <c r="J1355" s="36" t="s">
        <v>230</v>
      </c>
      <c r="K1355" s="34" t="s">
        <v>7209</v>
      </c>
      <c r="L1355" s="61">
        <f>Tabela33[[#This Row],[price]]*Tabela33[[#This Row],[sold]]</f>
        <v>16171.48</v>
      </c>
      <c r="M1355" s="62">
        <f>VLOOKUP(Tabela33[[#This Row],[brand]],Tabela5[#All],7,FALSE)</f>
        <v>260</v>
      </c>
      <c r="N1355" s="62">
        <f>_xlfn.RANK.EQ(Tabela33[[#This Row],[sold]],$H$2:$H$1979)</f>
        <v>375</v>
      </c>
      <c r="O1355" s="62">
        <f>_xlfn.RANK.EQ(L1355,Tabela33[income])</f>
        <v>361</v>
      </c>
      <c r="AL1355" s="18" t="s">
        <v>1238</v>
      </c>
      <c r="AM1355">
        <v>268</v>
      </c>
      <c r="AN1355">
        <v>32</v>
      </c>
    </row>
    <row r="1356" spans="1:40" x14ac:dyDescent="0.25">
      <c r="A1356" s="35" t="s">
        <v>4590</v>
      </c>
      <c r="B1356" s="35" t="s">
        <v>4591</v>
      </c>
      <c r="C1356" s="35" t="s">
        <v>363</v>
      </c>
      <c r="D1356" s="35">
        <v>36.81</v>
      </c>
      <c r="E1356" s="35" t="s">
        <v>4592</v>
      </c>
      <c r="F1356" s="35">
        <v>207</v>
      </c>
      <c r="G1356" s="35" t="s">
        <v>4593</v>
      </c>
      <c r="H1356" s="35">
        <v>1234</v>
      </c>
      <c r="I1356" s="35" t="s">
        <v>4594</v>
      </c>
      <c r="J1356" s="36" t="s">
        <v>230</v>
      </c>
      <c r="K1356" s="34" t="s">
        <v>7209</v>
      </c>
      <c r="L1356" s="61">
        <f>Tabela33[[#This Row],[price]]*Tabela33[[#This Row],[sold]]</f>
        <v>45423.54</v>
      </c>
      <c r="M1356" s="62">
        <f>VLOOKUP(Tabela33[[#This Row],[brand]],Tabela5[#All],7,FALSE)</f>
        <v>260</v>
      </c>
      <c r="N1356" s="62">
        <f>_xlfn.RANK.EQ(Tabela33[[#This Row],[sold]],$H$2:$H$1979)</f>
        <v>213</v>
      </c>
      <c r="O1356" s="62">
        <f>_xlfn.RANK.EQ(L1356,Tabela33[income])</f>
        <v>187</v>
      </c>
      <c r="AL1356" s="18" t="s">
        <v>4504</v>
      </c>
      <c r="AM1356">
        <v>269</v>
      </c>
      <c r="AN1356">
        <v>1391</v>
      </c>
    </row>
    <row r="1357" spans="1:40" x14ac:dyDescent="0.25">
      <c r="A1357" s="32" t="s">
        <v>4590</v>
      </c>
      <c r="B1357" s="32" t="s">
        <v>5094</v>
      </c>
      <c r="C1357" s="32" t="s">
        <v>104</v>
      </c>
      <c r="D1357" s="32">
        <v>62.09</v>
      </c>
      <c r="E1357" s="32" t="s">
        <v>5095</v>
      </c>
      <c r="F1357" s="32">
        <v>10</v>
      </c>
      <c r="G1357" s="32" t="s">
        <v>5096</v>
      </c>
      <c r="H1357" s="32">
        <v>125</v>
      </c>
      <c r="I1357" s="32" t="s">
        <v>5097</v>
      </c>
      <c r="J1357" s="33" t="s">
        <v>96</v>
      </c>
      <c r="K1357" s="34" t="s">
        <v>7209</v>
      </c>
      <c r="L1357" s="61">
        <f>Tabela33[[#This Row],[price]]*Tabela33[[#This Row],[sold]]</f>
        <v>7761.25</v>
      </c>
      <c r="M1357" s="62">
        <f>VLOOKUP(Tabela33[[#This Row],[brand]],Tabela5[#All],7,FALSE)</f>
        <v>260</v>
      </c>
      <c r="N1357" s="62">
        <f>_xlfn.RANK.EQ(Tabela33[[#This Row],[sold]],$H$2:$H$1979)</f>
        <v>716</v>
      </c>
      <c r="O1357" s="62">
        <f>_xlfn.RANK.EQ(L1357,Tabela33[income])</f>
        <v>552</v>
      </c>
      <c r="AL1357" s="18" t="s">
        <v>4277</v>
      </c>
      <c r="AM1357">
        <v>269</v>
      </c>
      <c r="AN1357">
        <v>324</v>
      </c>
    </row>
    <row r="1358" spans="1:40" x14ac:dyDescent="0.25">
      <c r="A1358" s="35" t="s">
        <v>5244</v>
      </c>
      <c r="B1358" s="35" t="s">
        <v>5245</v>
      </c>
      <c r="C1358" s="35" t="s">
        <v>55</v>
      </c>
      <c r="D1358" s="35">
        <v>33.5</v>
      </c>
      <c r="E1358" s="35" t="s">
        <v>3713</v>
      </c>
      <c r="F1358" s="35"/>
      <c r="G1358" s="35" t="s">
        <v>5246</v>
      </c>
      <c r="H1358" s="35">
        <v>1511</v>
      </c>
      <c r="I1358" s="35" t="s">
        <v>5247</v>
      </c>
      <c r="J1358" s="36" t="s">
        <v>661</v>
      </c>
      <c r="K1358" s="34" t="s">
        <v>7209</v>
      </c>
      <c r="L1358" s="61">
        <f>Tabela33[[#This Row],[price]]*Tabela33[[#This Row],[sold]]</f>
        <v>50618.5</v>
      </c>
      <c r="M1358" s="62">
        <f>VLOOKUP(Tabela33[[#This Row],[brand]],Tabela5[#All],7,FALSE)</f>
        <v>261</v>
      </c>
      <c r="N1358" s="62">
        <f>_xlfn.RANK.EQ(Tabela33[[#This Row],[sold]],$H$2:$H$1979)</f>
        <v>181</v>
      </c>
      <c r="O1358" s="62">
        <f>_xlfn.RANK.EQ(L1358,Tabela33[income])</f>
        <v>171</v>
      </c>
      <c r="AL1358" s="18" t="s">
        <v>6690</v>
      </c>
      <c r="AM1358">
        <v>269</v>
      </c>
      <c r="AN1358">
        <v>1332</v>
      </c>
    </row>
    <row r="1359" spans="1:40" x14ac:dyDescent="0.25">
      <c r="A1359" s="30" t="s">
        <v>3380</v>
      </c>
      <c r="B1359" s="30" t="s">
        <v>3381</v>
      </c>
      <c r="C1359" s="30" t="s">
        <v>12</v>
      </c>
      <c r="D1359" s="30">
        <v>55.66</v>
      </c>
      <c r="E1359" s="30" t="s">
        <v>3382</v>
      </c>
      <c r="F1359" s="30">
        <v>23</v>
      </c>
      <c r="G1359" s="30" t="s">
        <v>3383</v>
      </c>
      <c r="H1359" s="30">
        <v>268</v>
      </c>
      <c r="I1359" s="30" t="s">
        <v>3384</v>
      </c>
      <c r="J1359" s="31" t="s">
        <v>230</v>
      </c>
      <c r="K1359" s="29" t="s">
        <v>7208</v>
      </c>
      <c r="L1359" s="58">
        <f>Tabela33[[#This Row],[price]]*Tabela33[[#This Row],[sold]]</f>
        <v>14916.88</v>
      </c>
      <c r="M1359" s="59">
        <f>VLOOKUP(Tabela33[[#This Row],[brand]],Tabela5[#All],7,FALSE)</f>
        <v>262</v>
      </c>
      <c r="N1359" s="59">
        <f>_xlfn.RANK.EQ(Tabela33[[#This Row],[sold]],$H$2:$H$1979)</f>
        <v>508</v>
      </c>
      <c r="O1359" s="59">
        <f>_xlfn.RANK.EQ(L1359,Tabela33[income])</f>
        <v>384</v>
      </c>
      <c r="AL1359" s="18" t="s">
        <v>4105</v>
      </c>
      <c r="AM1359">
        <v>269</v>
      </c>
      <c r="AN1359">
        <v>291</v>
      </c>
    </row>
    <row r="1360" spans="1:40" x14ac:dyDescent="0.25">
      <c r="A1360" s="35" t="s">
        <v>3380</v>
      </c>
      <c r="B1360" s="35" t="s">
        <v>6756</v>
      </c>
      <c r="C1360" s="35" t="s">
        <v>12</v>
      </c>
      <c r="D1360" s="35">
        <v>59</v>
      </c>
      <c r="E1360" s="35" t="s">
        <v>5061</v>
      </c>
      <c r="F1360" s="35">
        <v>6</v>
      </c>
      <c r="G1360" s="35" t="s">
        <v>2182</v>
      </c>
      <c r="H1360" s="35">
        <v>4</v>
      </c>
      <c r="I1360" s="35" t="s">
        <v>6757</v>
      </c>
      <c r="J1360" s="36" t="s">
        <v>6758</v>
      </c>
      <c r="K1360" s="34" t="s">
        <v>7209</v>
      </c>
      <c r="L1360" s="61">
        <f>Tabela33[[#This Row],[price]]*Tabela33[[#This Row],[sold]]</f>
        <v>236</v>
      </c>
      <c r="M1360" s="62">
        <f>VLOOKUP(Tabela33[[#This Row],[brand]],Tabela5[#All],7,FALSE)</f>
        <v>262</v>
      </c>
      <c r="N1360" s="62">
        <f>_xlfn.RANK.EQ(Tabela33[[#This Row],[sold]],$H$2:$H$1979)</f>
        <v>1795</v>
      </c>
      <c r="O1360" s="62">
        <f>_xlfn.RANK.EQ(L1360,Tabela33[income])</f>
        <v>1714</v>
      </c>
      <c r="AL1360" s="18" t="s">
        <v>2599</v>
      </c>
      <c r="AM1360">
        <v>270</v>
      </c>
      <c r="AN1360">
        <v>139</v>
      </c>
    </row>
    <row r="1361" spans="1:40" x14ac:dyDescent="0.25">
      <c r="A1361" s="27" t="s">
        <v>2487</v>
      </c>
      <c r="B1361" s="27" t="s">
        <v>2488</v>
      </c>
      <c r="C1361" s="27" t="s">
        <v>104</v>
      </c>
      <c r="D1361" s="27">
        <v>59.23</v>
      </c>
      <c r="E1361" s="27" t="s">
        <v>2489</v>
      </c>
      <c r="F1361" s="27">
        <v>10</v>
      </c>
      <c r="G1361" s="27" t="s">
        <v>2490</v>
      </c>
      <c r="H1361" s="27">
        <v>51</v>
      </c>
      <c r="I1361" s="27" t="s">
        <v>2491</v>
      </c>
      <c r="J1361" s="28" t="s">
        <v>96</v>
      </c>
      <c r="K1361" s="29" t="s">
        <v>7208</v>
      </c>
      <c r="L1361" s="58">
        <f>Tabela33[[#This Row],[price]]*Tabela33[[#This Row],[sold]]</f>
        <v>3020.73</v>
      </c>
      <c r="M1361" s="59">
        <f>VLOOKUP(Tabela33[[#This Row],[brand]],Tabela5[#All],7,FALSE)</f>
        <v>262</v>
      </c>
      <c r="N1361" s="59">
        <f>_xlfn.RANK.EQ(Tabela33[[#This Row],[sold]],$H$2:$H$1979)</f>
        <v>978</v>
      </c>
      <c r="O1361" s="59">
        <f>_xlfn.RANK.EQ(L1361,Tabela33[income])</f>
        <v>831</v>
      </c>
      <c r="AL1361" s="18" t="s">
        <v>5099</v>
      </c>
      <c r="AM1361">
        <v>271</v>
      </c>
      <c r="AN1361">
        <v>1128</v>
      </c>
    </row>
    <row r="1362" spans="1:40" x14ac:dyDescent="0.25">
      <c r="A1362" s="27" t="s">
        <v>2487</v>
      </c>
      <c r="B1362" s="27" t="s">
        <v>3636</v>
      </c>
      <c r="C1362" s="27" t="s">
        <v>12</v>
      </c>
      <c r="D1362" s="27">
        <v>65.5</v>
      </c>
      <c r="E1362" s="27" t="s">
        <v>3637</v>
      </c>
      <c r="F1362" s="27"/>
      <c r="G1362" s="27" t="s">
        <v>3638</v>
      </c>
      <c r="H1362" s="27">
        <v>46</v>
      </c>
      <c r="I1362" s="27" t="s">
        <v>3639</v>
      </c>
      <c r="J1362" s="28" t="s">
        <v>96</v>
      </c>
      <c r="K1362" s="29" t="s">
        <v>7208</v>
      </c>
      <c r="L1362" s="58">
        <f>Tabela33[[#This Row],[price]]*Tabela33[[#This Row],[sold]]</f>
        <v>3013</v>
      </c>
      <c r="M1362" s="59">
        <f>VLOOKUP(Tabela33[[#This Row],[brand]],Tabela5[#All],7,FALSE)</f>
        <v>262</v>
      </c>
      <c r="N1362" s="59">
        <f>_xlfn.RANK.EQ(Tabela33[[#This Row],[sold]],$H$2:$H$1979)</f>
        <v>1014</v>
      </c>
      <c r="O1362" s="59">
        <f>_xlfn.RANK.EQ(L1362,Tabela33[income])</f>
        <v>832</v>
      </c>
      <c r="AL1362" s="18" t="s">
        <v>7119</v>
      </c>
      <c r="AM1362">
        <v>272</v>
      </c>
      <c r="AN1362">
        <v>7</v>
      </c>
    </row>
    <row r="1363" spans="1:40" x14ac:dyDescent="0.25">
      <c r="A1363" s="35" t="s">
        <v>902</v>
      </c>
      <c r="B1363" s="35" t="s">
        <v>5064</v>
      </c>
      <c r="C1363" s="35" t="s">
        <v>55</v>
      </c>
      <c r="D1363" s="35">
        <v>25.81</v>
      </c>
      <c r="E1363" s="35" t="s">
        <v>5065</v>
      </c>
      <c r="F1363" s="35">
        <v>95</v>
      </c>
      <c r="G1363" s="35" t="s">
        <v>5066</v>
      </c>
      <c r="H1363" s="35">
        <v>1424</v>
      </c>
      <c r="I1363" s="35" t="s">
        <v>5067</v>
      </c>
      <c r="J1363" s="36" t="s">
        <v>230</v>
      </c>
      <c r="K1363" s="34" t="s">
        <v>7209</v>
      </c>
      <c r="L1363" s="61">
        <f>Tabela33[[#This Row],[price]]*Tabela33[[#This Row],[sold]]</f>
        <v>36753.439999999995</v>
      </c>
      <c r="M1363" s="62">
        <f>VLOOKUP(Tabela33[[#This Row],[brand]],Tabela5[#All],7,FALSE)</f>
        <v>263</v>
      </c>
      <c r="N1363" s="62">
        <f>_xlfn.RANK.EQ(Tabela33[[#This Row],[sold]],$H$2:$H$1979)</f>
        <v>189</v>
      </c>
      <c r="O1363" s="62">
        <f>_xlfn.RANK.EQ(L1363,Tabela33[income])</f>
        <v>222</v>
      </c>
      <c r="AL1363" s="18" t="s">
        <v>5891</v>
      </c>
      <c r="AM1363">
        <v>273</v>
      </c>
      <c r="AN1363">
        <v>132</v>
      </c>
    </row>
    <row r="1364" spans="1:40" x14ac:dyDescent="0.25">
      <c r="A1364" s="30" t="s">
        <v>902</v>
      </c>
      <c r="B1364" s="30" t="s">
        <v>3647</v>
      </c>
      <c r="C1364" s="30" t="s">
        <v>657</v>
      </c>
      <c r="D1364" s="30">
        <v>31.01</v>
      </c>
      <c r="E1364" s="30" t="s">
        <v>3648</v>
      </c>
      <c r="F1364" s="30">
        <v>3</v>
      </c>
      <c r="G1364" s="30" t="s">
        <v>910</v>
      </c>
      <c r="H1364" s="30">
        <v>6</v>
      </c>
      <c r="I1364" s="30" t="s">
        <v>3649</v>
      </c>
      <c r="J1364" s="31" t="s">
        <v>661</v>
      </c>
      <c r="K1364" s="29" t="s">
        <v>7208</v>
      </c>
      <c r="L1364" s="58">
        <f>Tabela33[[#This Row],[price]]*Tabela33[[#This Row],[sold]]</f>
        <v>186.06</v>
      </c>
      <c r="M1364" s="59">
        <f>VLOOKUP(Tabela33[[#This Row],[brand]],Tabela5[#All],7,FALSE)</f>
        <v>263</v>
      </c>
      <c r="N1364" s="59">
        <f>_xlfn.RANK.EQ(Tabela33[[#This Row],[sold]],$H$2:$H$1979)</f>
        <v>1713</v>
      </c>
      <c r="O1364" s="59">
        <f>_xlfn.RANK.EQ(L1364,Tabela33[income])</f>
        <v>1769</v>
      </c>
      <c r="AL1364" s="18" t="s">
        <v>2474</v>
      </c>
      <c r="AM1364">
        <v>274</v>
      </c>
      <c r="AN1364">
        <v>3</v>
      </c>
    </row>
    <row r="1365" spans="1:40" x14ac:dyDescent="0.25">
      <c r="A1365" s="35" t="s">
        <v>4459</v>
      </c>
      <c r="B1365" s="35" t="s">
        <v>6527</v>
      </c>
      <c r="C1365" s="35" t="s">
        <v>657</v>
      </c>
      <c r="D1365" s="35">
        <v>31.29</v>
      </c>
      <c r="E1365" s="35" t="s">
        <v>6528</v>
      </c>
      <c r="F1365" s="35">
        <v>3</v>
      </c>
      <c r="G1365" s="35" t="s">
        <v>2326</v>
      </c>
      <c r="H1365" s="35">
        <v>1</v>
      </c>
      <c r="I1365" s="35" t="s">
        <v>6529</v>
      </c>
      <c r="J1365" s="36" t="s">
        <v>661</v>
      </c>
      <c r="K1365" s="34" t="s">
        <v>7209</v>
      </c>
      <c r="L1365" s="61">
        <f>Tabela33[[#This Row],[price]]*Tabela33[[#This Row],[sold]]</f>
        <v>31.29</v>
      </c>
      <c r="M1365" s="62">
        <f>VLOOKUP(Tabela33[[#This Row],[brand]],Tabela5[#All],7,FALSE)</f>
        <v>263</v>
      </c>
      <c r="N1365" s="62">
        <f>_xlfn.RANK.EQ(Tabela33[[#This Row],[sold]],$H$2:$H$1979)</f>
        <v>1926</v>
      </c>
      <c r="O1365" s="62">
        <f>_xlfn.RANK.EQ(L1365,Tabela33[income])</f>
        <v>1962</v>
      </c>
      <c r="AL1365" s="18" t="s">
        <v>3070</v>
      </c>
      <c r="AM1365">
        <v>274</v>
      </c>
      <c r="AN1365">
        <v>545</v>
      </c>
    </row>
    <row r="1366" spans="1:40" x14ac:dyDescent="0.25">
      <c r="A1366" s="32" t="s">
        <v>902</v>
      </c>
      <c r="B1366" s="32" t="s">
        <v>5103</v>
      </c>
      <c r="C1366" s="32" t="s">
        <v>12</v>
      </c>
      <c r="D1366" s="32">
        <v>31.29</v>
      </c>
      <c r="E1366" s="32" t="s">
        <v>5104</v>
      </c>
      <c r="F1366" s="32">
        <v>40</v>
      </c>
      <c r="G1366" s="32" t="s">
        <v>5105</v>
      </c>
      <c r="H1366" s="32">
        <v>349</v>
      </c>
      <c r="I1366" s="32" t="s">
        <v>5106</v>
      </c>
      <c r="J1366" s="33" t="s">
        <v>230</v>
      </c>
      <c r="K1366" s="34" t="s">
        <v>7209</v>
      </c>
      <c r="L1366" s="61">
        <f>Tabela33[[#This Row],[price]]*Tabela33[[#This Row],[sold]]</f>
        <v>10920.21</v>
      </c>
      <c r="M1366" s="62">
        <f>VLOOKUP(Tabela33[[#This Row],[brand]],Tabela5[#All],7,FALSE)</f>
        <v>263</v>
      </c>
      <c r="N1366" s="62">
        <f>_xlfn.RANK.EQ(Tabela33[[#This Row],[sold]],$H$2:$H$1979)</f>
        <v>440</v>
      </c>
      <c r="O1366" s="62">
        <f>_xlfn.RANK.EQ(L1366,Tabela33[income])</f>
        <v>458</v>
      </c>
      <c r="AL1366" s="18" t="s">
        <v>1564</v>
      </c>
      <c r="AM1366">
        <v>275</v>
      </c>
      <c r="AN1366">
        <v>3466</v>
      </c>
    </row>
    <row r="1367" spans="1:40" x14ac:dyDescent="0.25">
      <c r="A1367" s="35" t="s">
        <v>902</v>
      </c>
      <c r="B1367" s="35" t="s">
        <v>4037</v>
      </c>
      <c r="C1367" s="35" t="s">
        <v>55</v>
      </c>
      <c r="D1367" s="35">
        <v>32.89</v>
      </c>
      <c r="E1367" s="35" t="s">
        <v>4038</v>
      </c>
      <c r="F1367" s="35">
        <v>383</v>
      </c>
      <c r="G1367" s="35" t="s">
        <v>4039</v>
      </c>
      <c r="H1367" s="35">
        <v>5032</v>
      </c>
      <c r="I1367" s="35" t="s">
        <v>4040</v>
      </c>
      <c r="J1367" s="36" t="s">
        <v>230</v>
      </c>
      <c r="K1367" s="34" t="s">
        <v>7209</v>
      </c>
      <c r="L1367" s="61">
        <f>Tabela33[[#This Row],[price]]*Tabela33[[#This Row],[sold]]</f>
        <v>165502.48000000001</v>
      </c>
      <c r="M1367" s="62">
        <f>VLOOKUP(Tabela33[[#This Row],[brand]],Tabela5[#All],7,FALSE)</f>
        <v>263</v>
      </c>
      <c r="N1367" s="62">
        <f>_xlfn.RANK.EQ(Tabela33[[#This Row],[sold]],$H$2:$H$1979)</f>
        <v>55</v>
      </c>
      <c r="O1367" s="62">
        <f>_xlfn.RANK.EQ(L1367,Tabela33[income])</f>
        <v>46</v>
      </c>
      <c r="AL1367" s="18" t="s">
        <v>3734</v>
      </c>
      <c r="AM1367">
        <v>275</v>
      </c>
      <c r="AN1367">
        <v>678</v>
      </c>
    </row>
    <row r="1368" spans="1:40" x14ac:dyDescent="0.25">
      <c r="A1368" s="35" t="s">
        <v>4459</v>
      </c>
      <c r="B1368" s="35" t="s">
        <v>4460</v>
      </c>
      <c r="C1368" s="35" t="s">
        <v>657</v>
      </c>
      <c r="D1368" s="35">
        <v>35.71</v>
      </c>
      <c r="E1368" s="35" t="s">
        <v>4206</v>
      </c>
      <c r="F1368" s="35">
        <v>3</v>
      </c>
      <c r="G1368" s="35" t="s">
        <v>1313</v>
      </c>
      <c r="H1368" s="35">
        <v>30</v>
      </c>
      <c r="I1368" s="35" t="s">
        <v>4461</v>
      </c>
      <c r="J1368" s="36" t="s">
        <v>661</v>
      </c>
      <c r="K1368" s="34" t="s">
        <v>7209</v>
      </c>
      <c r="L1368" s="61">
        <f>Tabela33[[#This Row],[price]]*Tabela33[[#This Row],[sold]]</f>
        <v>1071.3</v>
      </c>
      <c r="M1368" s="62">
        <f>VLOOKUP(Tabela33[[#This Row],[brand]],Tabela5[#All],7,FALSE)</f>
        <v>263</v>
      </c>
      <c r="N1368" s="62">
        <f>_xlfn.RANK.EQ(Tabela33[[#This Row],[sold]],$H$2:$H$1979)</f>
        <v>1175</v>
      </c>
      <c r="O1368" s="62">
        <f>_xlfn.RANK.EQ(L1368,Tabela33[income])</f>
        <v>1235</v>
      </c>
      <c r="AL1368" s="18" t="s">
        <v>1527</v>
      </c>
      <c r="AM1368">
        <v>275</v>
      </c>
      <c r="AN1368">
        <v>1652</v>
      </c>
    </row>
    <row r="1369" spans="1:40" x14ac:dyDescent="0.25">
      <c r="A1369" s="30" t="s">
        <v>902</v>
      </c>
      <c r="B1369" s="30" t="s">
        <v>903</v>
      </c>
      <c r="C1369" s="30" t="s">
        <v>12</v>
      </c>
      <c r="D1369" s="30">
        <v>39.47</v>
      </c>
      <c r="E1369" s="30" t="s">
        <v>904</v>
      </c>
      <c r="F1369" s="30"/>
      <c r="G1369" s="30" t="s">
        <v>905</v>
      </c>
      <c r="H1369" s="30">
        <v>99</v>
      </c>
      <c r="I1369" s="30" t="s">
        <v>906</v>
      </c>
      <c r="J1369" s="31" t="s">
        <v>661</v>
      </c>
      <c r="K1369" s="29" t="s">
        <v>7208</v>
      </c>
      <c r="L1369" s="58">
        <f>Tabela33[[#This Row],[price]]*Tabela33[[#This Row],[sold]]</f>
        <v>3907.5299999999997</v>
      </c>
      <c r="M1369" s="59">
        <f>VLOOKUP(Tabela33[[#This Row],[brand]],Tabela5[#All],7,FALSE)</f>
        <v>263</v>
      </c>
      <c r="N1369" s="59">
        <f>_xlfn.RANK.EQ(Tabela33[[#This Row],[sold]],$H$2:$H$1979)</f>
        <v>793</v>
      </c>
      <c r="O1369" s="59">
        <f>_xlfn.RANK.EQ(L1369,Tabela33[income])</f>
        <v>750</v>
      </c>
      <c r="AL1369" s="18" t="s">
        <v>2036</v>
      </c>
      <c r="AM1369">
        <v>275</v>
      </c>
      <c r="AN1369">
        <v>2436</v>
      </c>
    </row>
    <row r="1370" spans="1:40" x14ac:dyDescent="0.25">
      <c r="A1370" s="35" t="s">
        <v>902</v>
      </c>
      <c r="B1370" s="35" t="s">
        <v>4525</v>
      </c>
      <c r="C1370" s="35" t="s">
        <v>55</v>
      </c>
      <c r="D1370" s="35">
        <v>52.62</v>
      </c>
      <c r="E1370" s="35" t="s">
        <v>4526</v>
      </c>
      <c r="F1370" s="35"/>
      <c r="G1370" s="35" t="s">
        <v>4527</v>
      </c>
      <c r="H1370" s="35">
        <v>5098</v>
      </c>
      <c r="I1370" s="35" t="s">
        <v>4528</v>
      </c>
      <c r="J1370" s="36" t="s">
        <v>177</v>
      </c>
      <c r="K1370" s="34" t="s">
        <v>7209</v>
      </c>
      <c r="L1370" s="61">
        <f>Tabela33[[#This Row],[price]]*Tabela33[[#This Row],[sold]]</f>
        <v>268256.76</v>
      </c>
      <c r="M1370" s="62">
        <f>VLOOKUP(Tabela33[[#This Row],[brand]],Tabela5[#All],7,FALSE)</f>
        <v>263</v>
      </c>
      <c r="N1370" s="62">
        <f>_xlfn.RANK.EQ(Tabela33[[#This Row],[sold]],$H$2:$H$1979)</f>
        <v>53</v>
      </c>
      <c r="O1370" s="62">
        <f>_xlfn.RANK.EQ(L1370,Tabela33[income])</f>
        <v>23</v>
      </c>
      <c r="AL1370" s="18" t="s">
        <v>2104</v>
      </c>
      <c r="AM1370">
        <v>276</v>
      </c>
      <c r="AN1370">
        <v>73</v>
      </c>
    </row>
    <row r="1371" spans="1:40" x14ac:dyDescent="0.25">
      <c r="A1371" s="35" t="s">
        <v>902</v>
      </c>
      <c r="B1371" s="35" t="s">
        <v>6585</v>
      </c>
      <c r="C1371" s="35" t="s">
        <v>12</v>
      </c>
      <c r="D1371" s="35">
        <v>52.94</v>
      </c>
      <c r="E1371" s="35" t="s">
        <v>6586</v>
      </c>
      <c r="F1371" s="35"/>
      <c r="G1371" s="35" t="s">
        <v>6587</v>
      </c>
      <c r="H1371" s="35">
        <v>100</v>
      </c>
      <c r="I1371" s="35" t="s">
        <v>6588</v>
      </c>
      <c r="J1371" s="36" t="s">
        <v>177</v>
      </c>
      <c r="K1371" s="34" t="s">
        <v>7209</v>
      </c>
      <c r="L1371" s="61">
        <f>Tabela33[[#This Row],[price]]*Tabela33[[#This Row],[sold]]</f>
        <v>5294</v>
      </c>
      <c r="M1371" s="62">
        <f>VLOOKUP(Tabela33[[#This Row],[brand]],Tabela5[#All],7,FALSE)</f>
        <v>263</v>
      </c>
      <c r="N1371" s="62">
        <f>_xlfn.RANK.EQ(Tabela33[[#This Row],[sold]],$H$2:$H$1979)</f>
        <v>791</v>
      </c>
      <c r="O1371" s="62">
        <f>_xlfn.RANK.EQ(L1371,Tabela33[income])</f>
        <v>669</v>
      </c>
      <c r="AL1371" s="18" t="s">
        <v>2445</v>
      </c>
      <c r="AM1371">
        <v>276</v>
      </c>
      <c r="AN1371">
        <v>39</v>
      </c>
    </row>
    <row r="1372" spans="1:40" x14ac:dyDescent="0.25">
      <c r="A1372" s="35" t="s">
        <v>902</v>
      </c>
      <c r="B1372" s="35" t="s">
        <v>5449</v>
      </c>
      <c r="C1372" s="35" t="s">
        <v>12</v>
      </c>
      <c r="D1372" s="35">
        <v>62.08</v>
      </c>
      <c r="E1372" s="35" t="s">
        <v>5450</v>
      </c>
      <c r="F1372" s="35"/>
      <c r="G1372" s="35" t="s">
        <v>5451</v>
      </c>
      <c r="H1372" s="35">
        <v>950</v>
      </c>
      <c r="I1372" s="35" t="s">
        <v>5452</v>
      </c>
      <c r="J1372" s="36" t="s">
        <v>177</v>
      </c>
      <c r="K1372" s="34" t="s">
        <v>7209</v>
      </c>
      <c r="L1372" s="61">
        <f>Tabela33[[#This Row],[price]]*Tabela33[[#This Row],[sold]]</f>
        <v>58976</v>
      </c>
      <c r="M1372" s="62">
        <f>VLOOKUP(Tabela33[[#This Row],[brand]],Tabela5[#All],7,FALSE)</f>
        <v>263</v>
      </c>
      <c r="N1372" s="62">
        <f>_xlfn.RANK.EQ(Tabela33[[#This Row],[sold]],$H$2:$H$1979)</f>
        <v>243</v>
      </c>
      <c r="O1372" s="62">
        <f>_xlfn.RANK.EQ(L1372,Tabela33[income])</f>
        <v>156</v>
      </c>
      <c r="AL1372" s="18" t="s">
        <v>595</v>
      </c>
      <c r="AM1372">
        <v>276</v>
      </c>
      <c r="AN1372">
        <v>4</v>
      </c>
    </row>
    <row r="1373" spans="1:40" x14ac:dyDescent="0.25">
      <c r="A1373" s="30" t="s">
        <v>1607</v>
      </c>
      <c r="B1373" s="30" t="s">
        <v>1608</v>
      </c>
      <c r="C1373" s="30" t="s">
        <v>12</v>
      </c>
      <c r="D1373" s="30">
        <v>9.9499999999999993</v>
      </c>
      <c r="E1373" s="30" t="s">
        <v>1609</v>
      </c>
      <c r="F1373" s="30">
        <v>4</v>
      </c>
      <c r="G1373" s="30" t="s">
        <v>1610</v>
      </c>
      <c r="H1373" s="30">
        <v>135</v>
      </c>
      <c r="I1373" s="30" t="s">
        <v>1611</v>
      </c>
      <c r="J1373" s="31" t="s">
        <v>986</v>
      </c>
      <c r="K1373" s="29" t="s">
        <v>7208</v>
      </c>
      <c r="L1373" s="58">
        <f>Tabela33[[#This Row],[price]]*Tabela33[[#This Row],[sold]]</f>
        <v>1343.25</v>
      </c>
      <c r="M1373" s="59">
        <f>VLOOKUP(Tabela33[[#This Row],[brand]],Tabela5[#All],7,FALSE)</f>
        <v>264</v>
      </c>
      <c r="N1373" s="59">
        <f>_xlfn.RANK.EQ(Tabela33[[#This Row],[sold]],$H$2:$H$1979)</f>
        <v>688</v>
      </c>
      <c r="O1373" s="59">
        <f>_xlfn.RANK.EQ(L1373,Tabela33[income])</f>
        <v>1130</v>
      </c>
      <c r="AL1373" s="18" t="s">
        <v>3617</v>
      </c>
      <c r="AM1373">
        <v>277</v>
      </c>
      <c r="AN1373">
        <v>56</v>
      </c>
    </row>
    <row r="1374" spans="1:40" x14ac:dyDescent="0.25">
      <c r="A1374" s="32" t="s">
        <v>1607</v>
      </c>
      <c r="B1374" s="32" t="s">
        <v>5751</v>
      </c>
      <c r="C1374" s="32" t="s">
        <v>55</v>
      </c>
      <c r="D1374" s="32">
        <v>22.87</v>
      </c>
      <c r="E1374" s="32" t="s">
        <v>5752</v>
      </c>
      <c r="F1374" s="32">
        <v>74</v>
      </c>
      <c r="G1374" s="32" t="s">
        <v>5753</v>
      </c>
      <c r="H1374" s="32">
        <v>440</v>
      </c>
      <c r="I1374" s="32" t="s">
        <v>5754</v>
      </c>
      <c r="J1374" s="33" t="s">
        <v>230</v>
      </c>
      <c r="K1374" s="34" t="s">
        <v>7209</v>
      </c>
      <c r="L1374" s="61">
        <f>Tabela33[[#This Row],[price]]*Tabela33[[#This Row],[sold]]</f>
        <v>10062.800000000001</v>
      </c>
      <c r="M1374" s="62">
        <f>VLOOKUP(Tabela33[[#This Row],[brand]],Tabela5[#All],7,FALSE)</f>
        <v>264</v>
      </c>
      <c r="N1374" s="62">
        <f>_xlfn.RANK.EQ(Tabela33[[#This Row],[sold]],$H$2:$H$1979)</f>
        <v>383</v>
      </c>
      <c r="O1374" s="62">
        <f>_xlfn.RANK.EQ(L1374,Tabela33[income])</f>
        <v>483</v>
      </c>
      <c r="AL1374" s="18" t="s">
        <v>5790</v>
      </c>
      <c r="AM1374">
        <v>278</v>
      </c>
      <c r="AN1374">
        <v>59</v>
      </c>
    </row>
    <row r="1375" spans="1:40" x14ac:dyDescent="0.25">
      <c r="A1375" s="27" t="s">
        <v>1607</v>
      </c>
      <c r="B1375" s="27" t="s">
        <v>3750</v>
      </c>
      <c r="C1375" s="27" t="s">
        <v>55</v>
      </c>
      <c r="D1375" s="27">
        <v>24.99</v>
      </c>
      <c r="E1375" s="27" t="s">
        <v>2789</v>
      </c>
      <c r="F1375" s="27">
        <v>3</v>
      </c>
      <c r="G1375" s="27" t="s">
        <v>3751</v>
      </c>
      <c r="H1375" s="27">
        <v>25</v>
      </c>
      <c r="I1375" s="27" t="s">
        <v>3752</v>
      </c>
      <c r="J1375" s="28" t="s">
        <v>318</v>
      </c>
      <c r="K1375" s="29" t="s">
        <v>7208</v>
      </c>
      <c r="L1375" s="58">
        <f>Tabela33[[#This Row],[price]]*Tabela33[[#This Row],[sold]]</f>
        <v>624.75</v>
      </c>
      <c r="M1375" s="59">
        <f>VLOOKUP(Tabela33[[#This Row],[brand]],Tabela5[#All],7,FALSE)</f>
        <v>264</v>
      </c>
      <c r="N1375" s="59">
        <f>_xlfn.RANK.EQ(Tabela33[[#This Row],[sold]],$H$2:$H$1979)</f>
        <v>1248</v>
      </c>
      <c r="O1375" s="59">
        <f>_xlfn.RANK.EQ(L1375,Tabela33[income])</f>
        <v>1423</v>
      </c>
      <c r="AL1375" s="18" t="s">
        <v>4299</v>
      </c>
      <c r="AM1375">
        <v>278</v>
      </c>
      <c r="AN1375">
        <v>19</v>
      </c>
    </row>
    <row r="1376" spans="1:40" x14ac:dyDescent="0.25">
      <c r="A1376" s="27" t="s">
        <v>1607</v>
      </c>
      <c r="B1376" s="27" t="s">
        <v>2721</v>
      </c>
      <c r="C1376" s="27" t="s">
        <v>55</v>
      </c>
      <c r="D1376" s="27">
        <v>27.54</v>
      </c>
      <c r="E1376" s="27" t="s">
        <v>2722</v>
      </c>
      <c r="F1376" s="27">
        <v>6</v>
      </c>
      <c r="G1376" s="27" t="s">
        <v>2723</v>
      </c>
      <c r="H1376" s="27">
        <v>272</v>
      </c>
      <c r="I1376" s="27" t="s">
        <v>2724</v>
      </c>
      <c r="J1376" s="28" t="s">
        <v>177</v>
      </c>
      <c r="K1376" s="29" t="s">
        <v>7208</v>
      </c>
      <c r="L1376" s="58">
        <f>Tabela33[[#This Row],[price]]*Tabela33[[#This Row],[sold]]</f>
        <v>7490.88</v>
      </c>
      <c r="M1376" s="59">
        <f>VLOOKUP(Tabela33[[#This Row],[brand]],Tabela5[#All],7,FALSE)</f>
        <v>264</v>
      </c>
      <c r="N1376" s="59">
        <f>_xlfn.RANK.EQ(Tabela33[[#This Row],[sold]],$H$2:$H$1979)</f>
        <v>501</v>
      </c>
      <c r="O1376" s="59">
        <f>_xlfn.RANK.EQ(L1376,Tabela33[income])</f>
        <v>564</v>
      </c>
      <c r="AL1376" s="18" t="s">
        <v>4023</v>
      </c>
      <c r="AM1376">
        <v>278</v>
      </c>
      <c r="AN1376">
        <v>170</v>
      </c>
    </row>
    <row r="1377" spans="1:40" x14ac:dyDescent="0.25">
      <c r="A1377" s="35" t="s">
        <v>1607</v>
      </c>
      <c r="B1377" s="35" t="s">
        <v>4275</v>
      </c>
      <c r="C1377" s="35" t="s">
        <v>12</v>
      </c>
      <c r="D1377" s="35">
        <v>29.99</v>
      </c>
      <c r="E1377" s="35" t="s">
        <v>61</v>
      </c>
      <c r="F1377" s="35">
        <v>5</v>
      </c>
      <c r="G1377" s="35" t="s">
        <v>1392</v>
      </c>
      <c r="H1377" s="35">
        <v>17</v>
      </c>
      <c r="I1377" s="35" t="s">
        <v>4276</v>
      </c>
      <c r="J1377" s="36" t="s">
        <v>458</v>
      </c>
      <c r="K1377" s="34" t="s">
        <v>7209</v>
      </c>
      <c r="L1377" s="61">
        <f>Tabela33[[#This Row],[price]]*Tabela33[[#This Row],[sold]]</f>
        <v>509.83</v>
      </c>
      <c r="M1377" s="62">
        <f>VLOOKUP(Tabela33[[#This Row],[brand]],Tabela5[#All],7,FALSE)</f>
        <v>264</v>
      </c>
      <c r="N1377" s="62">
        <f>_xlfn.RANK.EQ(Tabela33[[#This Row],[sold]],$H$2:$H$1979)</f>
        <v>1397</v>
      </c>
      <c r="O1377" s="62">
        <f>_xlfn.RANK.EQ(L1377,Tabela33[income])</f>
        <v>1500</v>
      </c>
      <c r="AL1377" s="18" t="s">
        <v>3961</v>
      </c>
      <c r="AM1377">
        <v>278</v>
      </c>
      <c r="AN1377">
        <v>22</v>
      </c>
    </row>
    <row r="1378" spans="1:40" x14ac:dyDescent="0.25">
      <c r="A1378" s="32" t="s">
        <v>1607</v>
      </c>
      <c r="B1378" s="32" t="s">
        <v>6788</v>
      </c>
      <c r="C1378" s="32" t="s">
        <v>12</v>
      </c>
      <c r="D1378" s="32">
        <v>34.99</v>
      </c>
      <c r="E1378" s="32" t="s">
        <v>1107</v>
      </c>
      <c r="F1378" s="32">
        <v>9</v>
      </c>
      <c r="G1378" s="32" t="s">
        <v>3342</v>
      </c>
      <c r="H1378" s="32">
        <v>3</v>
      </c>
      <c r="I1378" s="32" t="s">
        <v>6789</v>
      </c>
      <c r="J1378" s="33" t="s">
        <v>285</v>
      </c>
      <c r="K1378" s="34" t="s">
        <v>7209</v>
      </c>
      <c r="L1378" s="61">
        <f>Tabela33[[#This Row],[price]]*Tabela33[[#This Row],[sold]]</f>
        <v>104.97</v>
      </c>
      <c r="M1378" s="62">
        <f>VLOOKUP(Tabela33[[#This Row],[brand]],Tabela5[#All],7,FALSE)</f>
        <v>264</v>
      </c>
      <c r="N1378" s="62">
        <f>_xlfn.RANK.EQ(Tabela33[[#This Row],[sold]],$H$2:$H$1979)</f>
        <v>1845</v>
      </c>
      <c r="O1378" s="62">
        <f>_xlfn.RANK.EQ(L1378,Tabela33[income])</f>
        <v>1868</v>
      </c>
      <c r="AL1378" s="18" t="s">
        <v>5163</v>
      </c>
      <c r="AM1378">
        <v>278</v>
      </c>
      <c r="AN1378">
        <v>33</v>
      </c>
    </row>
    <row r="1379" spans="1:40" x14ac:dyDescent="0.25">
      <c r="A1379" s="32" t="s">
        <v>1607</v>
      </c>
      <c r="B1379" s="32" t="s">
        <v>6320</v>
      </c>
      <c r="C1379" s="32" t="s">
        <v>12</v>
      </c>
      <c r="D1379" s="32">
        <v>35.99</v>
      </c>
      <c r="E1379" s="32" t="s">
        <v>1427</v>
      </c>
      <c r="F1379" s="32">
        <v>4</v>
      </c>
      <c r="G1379" s="32" t="s">
        <v>6104</v>
      </c>
      <c r="H1379" s="32">
        <v>3</v>
      </c>
      <c r="I1379" s="32" t="s">
        <v>6321</v>
      </c>
      <c r="J1379" s="33" t="s">
        <v>6322</v>
      </c>
      <c r="K1379" s="34" t="s">
        <v>7209</v>
      </c>
      <c r="L1379" s="61">
        <f>Tabela33[[#This Row],[price]]*Tabela33[[#This Row],[sold]]</f>
        <v>107.97</v>
      </c>
      <c r="M1379" s="62">
        <f>VLOOKUP(Tabela33[[#This Row],[brand]],Tabela5[#All],7,FALSE)</f>
        <v>264</v>
      </c>
      <c r="N1379" s="62">
        <f>_xlfn.RANK.EQ(Tabela33[[#This Row],[sold]],$H$2:$H$1979)</f>
        <v>1845</v>
      </c>
      <c r="O1379" s="62">
        <f>_xlfn.RANK.EQ(L1379,Tabela33[income])</f>
        <v>1863</v>
      </c>
      <c r="AL1379" s="18" t="s">
        <v>6379</v>
      </c>
      <c r="AM1379">
        <v>278</v>
      </c>
      <c r="AN1379">
        <v>2</v>
      </c>
    </row>
    <row r="1380" spans="1:40" x14ac:dyDescent="0.25">
      <c r="A1380" s="30" t="s">
        <v>1607</v>
      </c>
      <c r="B1380" s="30" t="s">
        <v>1920</v>
      </c>
      <c r="C1380" s="30" t="s">
        <v>12</v>
      </c>
      <c r="D1380" s="30">
        <v>37.880000000000003</v>
      </c>
      <c r="E1380" s="30" t="s">
        <v>527</v>
      </c>
      <c r="F1380" s="30">
        <v>8</v>
      </c>
      <c r="G1380" s="30" t="s">
        <v>1888</v>
      </c>
      <c r="H1380" s="30">
        <v>8</v>
      </c>
      <c r="I1380" s="30" t="s">
        <v>1921</v>
      </c>
      <c r="J1380" s="31" t="s">
        <v>285</v>
      </c>
      <c r="K1380" s="29" t="s">
        <v>7208</v>
      </c>
      <c r="L1380" s="58">
        <f>Tabela33[[#This Row],[price]]*Tabela33[[#This Row],[sold]]</f>
        <v>303.04000000000002</v>
      </c>
      <c r="M1380" s="59">
        <f>VLOOKUP(Tabela33[[#This Row],[brand]],Tabela5[#All],7,FALSE)</f>
        <v>264</v>
      </c>
      <c r="N1380" s="59">
        <f>_xlfn.RANK.EQ(Tabela33[[#This Row],[sold]],$H$2:$H$1979)</f>
        <v>1635</v>
      </c>
      <c r="O1380" s="59">
        <f>_xlfn.RANK.EQ(L1380,Tabela33[income])</f>
        <v>1660</v>
      </c>
      <c r="AL1380" s="18" t="s">
        <v>4763</v>
      </c>
      <c r="AM1380">
        <v>278</v>
      </c>
      <c r="AN1380">
        <v>8877</v>
      </c>
    </row>
    <row r="1381" spans="1:40" x14ac:dyDescent="0.25">
      <c r="A1381" s="35" t="s">
        <v>1607</v>
      </c>
      <c r="B1381" s="35" t="s">
        <v>6574</v>
      </c>
      <c r="C1381" s="35" t="s">
        <v>12</v>
      </c>
      <c r="D1381" s="35">
        <v>39.950000000000003</v>
      </c>
      <c r="E1381" s="35" t="s">
        <v>3239</v>
      </c>
      <c r="F1381" s="35">
        <v>10</v>
      </c>
      <c r="G1381" s="35" t="s">
        <v>1201</v>
      </c>
      <c r="H1381" s="35">
        <v>5</v>
      </c>
      <c r="I1381" s="35" t="s">
        <v>6575</v>
      </c>
      <c r="J1381" s="36" t="s">
        <v>6576</v>
      </c>
      <c r="K1381" s="34" t="s">
        <v>7209</v>
      </c>
      <c r="L1381" s="61">
        <f>Tabela33[[#This Row],[price]]*Tabela33[[#This Row],[sold]]</f>
        <v>199.75</v>
      </c>
      <c r="M1381" s="62">
        <f>VLOOKUP(Tabela33[[#This Row],[brand]],Tabela5[#All],7,FALSE)</f>
        <v>264</v>
      </c>
      <c r="N1381" s="62">
        <f>_xlfn.RANK.EQ(Tabela33[[#This Row],[sold]],$H$2:$H$1979)</f>
        <v>1749</v>
      </c>
      <c r="O1381" s="62">
        <f>_xlfn.RANK.EQ(L1381,Tabela33[income])</f>
        <v>1757</v>
      </c>
      <c r="AL1381" s="18" t="s">
        <v>5553</v>
      </c>
      <c r="AM1381">
        <v>278</v>
      </c>
      <c r="AN1381">
        <v>4</v>
      </c>
    </row>
    <row r="1382" spans="1:40" x14ac:dyDescent="0.25">
      <c r="A1382" s="30" t="s">
        <v>2661</v>
      </c>
      <c r="B1382" s="30" t="s">
        <v>2662</v>
      </c>
      <c r="C1382" s="30" t="s">
        <v>510</v>
      </c>
      <c r="D1382" s="30">
        <v>9.99</v>
      </c>
      <c r="E1382" s="30" t="s">
        <v>1373</v>
      </c>
      <c r="F1382" s="30">
        <v>6</v>
      </c>
      <c r="G1382" s="30" t="s">
        <v>2182</v>
      </c>
      <c r="H1382" s="30">
        <v>4</v>
      </c>
      <c r="I1382" s="30" t="s">
        <v>2663</v>
      </c>
      <c r="J1382" s="31" t="s">
        <v>353</v>
      </c>
      <c r="K1382" s="29" t="s">
        <v>7208</v>
      </c>
      <c r="L1382" s="58">
        <f>Tabela33[[#This Row],[price]]*Tabela33[[#This Row],[sold]]</f>
        <v>39.96</v>
      </c>
      <c r="M1382" s="59">
        <f>VLOOKUP(Tabela33[[#This Row],[brand]],Tabela5[#All],7,FALSE)</f>
        <v>265</v>
      </c>
      <c r="N1382" s="59">
        <f>_xlfn.RANK.EQ(Tabela33[[#This Row],[sold]],$H$2:$H$1979)</f>
        <v>1795</v>
      </c>
      <c r="O1382" s="59">
        <f>_xlfn.RANK.EQ(L1382,Tabela33[income])</f>
        <v>1956</v>
      </c>
      <c r="AL1382" s="18" t="s">
        <v>5302</v>
      </c>
      <c r="AM1382">
        <v>278</v>
      </c>
      <c r="AN1382">
        <v>50</v>
      </c>
    </row>
    <row r="1383" spans="1:40" x14ac:dyDescent="0.25">
      <c r="A1383" s="35" t="s">
        <v>2661</v>
      </c>
      <c r="B1383" s="35" t="s">
        <v>3932</v>
      </c>
      <c r="C1383" s="35" t="s">
        <v>510</v>
      </c>
      <c r="D1383" s="35">
        <v>14.99</v>
      </c>
      <c r="E1383" s="35" t="s">
        <v>1859</v>
      </c>
      <c r="F1383" s="35">
        <v>10</v>
      </c>
      <c r="G1383" s="35" t="s">
        <v>2427</v>
      </c>
      <c r="H1383" s="35">
        <v>79</v>
      </c>
      <c r="I1383" s="35" t="s">
        <v>3933</v>
      </c>
      <c r="J1383" s="36" t="s">
        <v>285</v>
      </c>
      <c r="K1383" s="34" t="s">
        <v>7209</v>
      </c>
      <c r="L1383" s="61">
        <f>Tabela33[[#This Row],[price]]*Tabela33[[#This Row],[sold]]</f>
        <v>1184.21</v>
      </c>
      <c r="M1383" s="62">
        <f>VLOOKUP(Tabela33[[#This Row],[brand]],Tabela5[#All],7,FALSE)</f>
        <v>265</v>
      </c>
      <c r="N1383" s="62">
        <f>_xlfn.RANK.EQ(Tabela33[[#This Row],[sold]],$H$2:$H$1979)</f>
        <v>845</v>
      </c>
      <c r="O1383" s="62">
        <f>_xlfn.RANK.EQ(L1383,Tabela33[income])</f>
        <v>1193</v>
      </c>
      <c r="AL1383" s="18" t="s">
        <v>6217</v>
      </c>
      <c r="AM1383">
        <v>278</v>
      </c>
      <c r="AN1383">
        <v>28</v>
      </c>
    </row>
    <row r="1384" spans="1:40" x14ac:dyDescent="0.25">
      <c r="A1384" s="35" t="s">
        <v>5212</v>
      </c>
      <c r="B1384" s="35" t="s">
        <v>5533</v>
      </c>
      <c r="C1384" s="35" t="s">
        <v>55</v>
      </c>
      <c r="D1384" s="35">
        <v>9.2100000000000009</v>
      </c>
      <c r="E1384" s="35" t="s">
        <v>5534</v>
      </c>
      <c r="F1384" s="35">
        <v>202</v>
      </c>
      <c r="G1384" s="35" t="s">
        <v>5535</v>
      </c>
      <c r="H1384" s="35">
        <v>3093</v>
      </c>
      <c r="I1384" s="35" t="s">
        <v>5536</v>
      </c>
      <c r="J1384" s="36" t="s">
        <v>230</v>
      </c>
      <c r="K1384" s="34" t="s">
        <v>7209</v>
      </c>
      <c r="L1384" s="61">
        <f>Tabela33[[#This Row],[price]]*Tabela33[[#This Row],[sold]]</f>
        <v>28486.530000000002</v>
      </c>
      <c r="M1384" s="62">
        <f>VLOOKUP(Tabela33[[#This Row],[brand]],Tabela5[#All],7,FALSE)</f>
        <v>266</v>
      </c>
      <c r="N1384" s="62">
        <f>_xlfn.RANK.EQ(Tabela33[[#This Row],[sold]],$H$2:$H$1979)</f>
        <v>95</v>
      </c>
      <c r="O1384" s="62">
        <f>_xlfn.RANK.EQ(L1384,Tabela33[income])</f>
        <v>259</v>
      </c>
      <c r="AL1384" s="18" t="s">
        <v>7199</v>
      </c>
      <c r="AM1384">
        <v>278</v>
      </c>
      <c r="AN1384">
        <v>305</v>
      </c>
    </row>
    <row r="1385" spans="1:40" x14ac:dyDescent="0.25">
      <c r="A1385" s="35" t="s">
        <v>5212</v>
      </c>
      <c r="B1385" s="35" t="s">
        <v>5213</v>
      </c>
      <c r="C1385" s="35" t="s">
        <v>55</v>
      </c>
      <c r="D1385" s="35">
        <v>9.98</v>
      </c>
      <c r="E1385" s="35" t="s">
        <v>5214</v>
      </c>
      <c r="F1385" s="35">
        <v>36</v>
      </c>
      <c r="G1385" s="35" t="s">
        <v>5215</v>
      </c>
      <c r="H1385" s="35">
        <v>8453</v>
      </c>
      <c r="I1385" s="35" t="s">
        <v>5216</v>
      </c>
      <c r="J1385" s="36" t="s">
        <v>230</v>
      </c>
      <c r="K1385" s="34" t="s">
        <v>7209</v>
      </c>
      <c r="L1385" s="61">
        <f>Tabela33[[#This Row],[price]]*Tabela33[[#This Row],[sold]]</f>
        <v>84360.94</v>
      </c>
      <c r="M1385" s="62">
        <f>VLOOKUP(Tabela33[[#This Row],[brand]],Tabela5[#All],7,FALSE)</f>
        <v>266</v>
      </c>
      <c r="N1385" s="62">
        <f>_xlfn.RANK.EQ(Tabela33[[#This Row],[sold]],$H$2:$H$1979)</f>
        <v>22</v>
      </c>
      <c r="O1385" s="62">
        <f>_xlfn.RANK.EQ(L1385,Tabela33[income])</f>
        <v>115</v>
      </c>
      <c r="AL1385" s="18" t="s">
        <v>1830</v>
      </c>
      <c r="AM1385">
        <v>278</v>
      </c>
      <c r="AN1385">
        <v>1905</v>
      </c>
    </row>
    <row r="1386" spans="1:40" x14ac:dyDescent="0.25">
      <c r="A1386" s="30" t="s">
        <v>291</v>
      </c>
      <c r="B1386" s="30" t="s">
        <v>407</v>
      </c>
      <c r="C1386" s="30" t="s">
        <v>12</v>
      </c>
      <c r="D1386" s="30">
        <v>31</v>
      </c>
      <c r="E1386" s="30" t="s">
        <v>408</v>
      </c>
      <c r="F1386" s="30">
        <v>4</v>
      </c>
      <c r="G1386" s="30" t="s">
        <v>409</v>
      </c>
      <c r="H1386" s="30">
        <v>266</v>
      </c>
      <c r="I1386" s="30" t="s">
        <v>410</v>
      </c>
      <c r="J1386" s="31" t="s">
        <v>411</v>
      </c>
      <c r="K1386" s="29" t="s">
        <v>7208</v>
      </c>
      <c r="L1386" s="58">
        <f>Tabela33[[#This Row],[price]]*Tabela33[[#This Row],[sold]]</f>
        <v>8246</v>
      </c>
      <c r="M1386" s="59">
        <f>VLOOKUP(Tabela33[[#This Row],[brand]],Tabela5[#All],7,FALSE)</f>
        <v>267</v>
      </c>
      <c r="N1386" s="59">
        <f>_xlfn.RANK.EQ(Tabela33[[#This Row],[sold]],$H$2:$H$1979)</f>
        <v>509</v>
      </c>
      <c r="O1386" s="59">
        <f>_xlfn.RANK.EQ(L1386,Tabela33[income])</f>
        <v>538</v>
      </c>
      <c r="AL1386" s="18" t="s">
        <v>6128</v>
      </c>
      <c r="AM1386">
        <v>278</v>
      </c>
      <c r="AN1386">
        <v>1207</v>
      </c>
    </row>
    <row r="1387" spans="1:40" x14ac:dyDescent="0.25">
      <c r="A1387" s="27" t="s">
        <v>291</v>
      </c>
      <c r="B1387" s="27" t="s">
        <v>292</v>
      </c>
      <c r="C1387" s="27" t="s">
        <v>12</v>
      </c>
      <c r="D1387" s="27">
        <v>32</v>
      </c>
      <c r="E1387" s="27" t="s">
        <v>293</v>
      </c>
      <c r="F1387" s="27">
        <v>10</v>
      </c>
      <c r="G1387" s="27" t="s">
        <v>294</v>
      </c>
      <c r="H1387" s="27">
        <v>87</v>
      </c>
      <c r="I1387" s="27" t="s">
        <v>295</v>
      </c>
      <c r="J1387" s="28" t="s">
        <v>219</v>
      </c>
      <c r="K1387" s="29" t="s">
        <v>7208</v>
      </c>
      <c r="L1387" s="58">
        <f>Tabela33[[#This Row],[price]]*Tabela33[[#This Row],[sold]]</f>
        <v>2784</v>
      </c>
      <c r="M1387" s="59">
        <f>VLOOKUP(Tabela33[[#This Row],[brand]],Tabela5[#All],7,FALSE)</f>
        <v>267</v>
      </c>
      <c r="N1387" s="59">
        <f>_xlfn.RANK.EQ(Tabela33[[#This Row],[sold]],$H$2:$H$1979)</f>
        <v>817</v>
      </c>
      <c r="O1387" s="59">
        <f>_xlfn.RANK.EQ(L1387,Tabela33[income])</f>
        <v>853</v>
      </c>
      <c r="AL1387" s="18" t="s">
        <v>6238</v>
      </c>
      <c r="AM1387">
        <v>278</v>
      </c>
      <c r="AN1387">
        <v>118</v>
      </c>
    </row>
    <row r="1388" spans="1:40" x14ac:dyDescent="0.25">
      <c r="A1388" s="30" t="s">
        <v>291</v>
      </c>
      <c r="B1388" s="30" t="s">
        <v>1106</v>
      </c>
      <c r="C1388" s="30" t="s">
        <v>55</v>
      </c>
      <c r="D1388" s="30">
        <v>34.99</v>
      </c>
      <c r="E1388" s="30" t="s">
        <v>1107</v>
      </c>
      <c r="F1388" s="30">
        <v>6</v>
      </c>
      <c r="G1388" s="30" t="s">
        <v>1108</v>
      </c>
      <c r="H1388" s="30">
        <v>5</v>
      </c>
      <c r="I1388" s="30" t="s">
        <v>1109</v>
      </c>
      <c r="J1388" s="31" t="s">
        <v>448</v>
      </c>
      <c r="K1388" s="29" t="s">
        <v>7208</v>
      </c>
      <c r="L1388" s="58">
        <f>Tabela33[[#This Row],[price]]*Tabela33[[#This Row],[sold]]</f>
        <v>174.95000000000002</v>
      </c>
      <c r="M1388" s="59">
        <f>VLOOKUP(Tabela33[[#This Row],[brand]],Tabela5[#All],7,FALSE)</f>
        <v>267</v>
      </c>
      <c r="N1388" s="59">
        <f>_xlfn.RANK.EQ(Tabela33[[#This Row],[sold]],$H$2:$H$1979)</f>
        <v>1749</v>
      </c>
      <c r="O1388" s="59">
        <f>_xlfn.RANK.EQ(L1388,Tabela33[income])</f>
        <v>1785</v>
      </c>
      <c r="AL1388" s="18" t="s">
        <v>6831</v>
      </c>
      <c r="AM1388">
        <v>278</v>
      </c>
      <c r="AN1388">
        <v>50</v>
      </c>
    </row>
    <row r="1389" spans="1:40" x14ac:dyDescent="0.25">
      <c r="A1389" s="27" t="s">
        <v>291</v>
      </c>
      <c r="B1389" s="27" t="s">
        <v>3318</v>
      </c>
      <c r="C1389" s="27" t="s">
        <v>12</v>
      </c>
      <c r="D1389" s="27">
        <v>34.99</v>
      </c>
      <c r="E1389" s="27" t="s">
        <v>1107</v>
      </c>
      <c r="F1389" s="27">
        <v>10</v>
      </c>
      <c r="G1389" s="27" t="s">
        <v>2917</v>
      </c>
      <c r="H1389" s="27">
        <v>26</v>
      </c>
      <c r="I1389" s="27" t="s">
        <v>3319</v>
      </c>
      <c r="J1389" s="28" t="s">
        <v>225</v>
      </c>
      <c r="K1389" s="29" t="s">
        <v>7208</v>
      </c>
      <c r="L1389" s="58">
        <f>Tabela33[[#This Row],[price]]*Tabela33[[#This Row],[sold]]</f>
        <v>909.74</v>
      </c>
      <c r="M1389" s="59">
        <f>VLOOKUP(Tabela33[[#This Row],[brand]],Tabela5[#All],7,FALSE)</f>
        <v>267</v>
      </c>
      <c r="N1389" s="59">
        <f>_xlfn.RANK.EQ(Tabela33[[#This Row],[sold]],$H$2:$H$1979)</f>
        <v>1236</v>
      </c>
      <c r="O1389" s="59">
        <f>_xlfn.RANK.EQ(L1389,Tabela33[income])</f>
        <v>1288</v>
      </c>
      <c r="AL1389" s="18" t="s">
        <v>5524</v>
      </c>
      <c r="AM1389">
        <v>278</v>
      </c>
      <c r="AN1389">
        <v>16</v>
      </c>
    </row>
    <row r="1390" spans="1:40" x14ac:dyDescent="0.25">
      <c r="A1390" s="30" t="s">
        <v>291</v>
      </c>
      <c r="B1390" s="30" t="s">
        <v>1315</v>
      </c>
      <c r="C1390" s="30" t="s">
        <v>12</v>
      </c>
      <c r="D1390" s="30">
        <v>34.99</v>
      </c>
      <c r="E1390" s="30" t="s">
        <v>1107</v>
      </c>
      <c r="F1390" s="30">
        <v>10</v>
      </c>
      <c r="G1390" s="30" t="s">
        <v>1316</v>
      </c>
      <c r="H1390" s="30">
        <v>36</v>
      </c>
      <c r="I1390" s="30" t="s">
        <v>1317</v>
      </c>
      <c r="J1390" s="31" t="s">
        <v>507</v>
      </c>
      <c r="K1390" s="29" t="s">
        <v>7208</v>
      </c>
      <c r="L1390" s="58">
        <f>Tabela33[[#This Row],[price]]*Tabela33[[#This Row],[sold]]</f>
        <v>1259.6400000000001</v>
      </c>
      <c r="M1390" s="59">
        <f>VLOOKUP(Tabela33[[#This Row],[brand]],Tabela5[#All],7,FALSE)</f>
        <v>267</v>
      </c>
      <c r="N1390" s="59">
        <f>_xlfn.RANK.EQ(Tabela33[[#This Row],[sold]],$H$2:$H$1979)</f>
        <v>1113</v>
      </c>
      <c r="O1390" s="59">
        <f>_xlfn.RANK.EQ(L1390,Tabela33[income])</f>
        <v>1153</v>
      </c>
      <c r="AL1390" s="18" t="s">
        <v>5590</v>
      </c>
      <c r="AM1390">
        <v>278</v>
      </c>
      <c r="AN1390">
        <v>313</v>
      </c>
    </row>
    <row r="1391" spans="1:40" x14ac:dyDescent="0.25">
      <c r="A1391" s="30" t="s">
        <v>291</v>
      </c>
      <c r="B1391" s="30" t="s">
        <v>1698</v>
      </c>
      <c r="C1391" s="30" t="s">
        <v>12</v>
      </c>
      <c r="D1391" s="30">
        <v>44.99</v>
      </c>
      <c r="E1391" s="30" t="s">
        <v>974</v>
      </c>
      <c r="F1391" s="30">
        <v>8</v>
      </c>
      <c r="G1391" s="30" t="s">
        <v>1699</v>
      </c>
      <c r="H1391" s="30">
        <v>21</v>
      </c>
      <c r="I1391" s="30" t="s">
        <v>1700</v>
      </c>
      <c r="J1391" s="31" t="s">
        <v>46</v>
      </c>
      <c r="K1391" s="29" t="s">
        <v>7208</v>
      </c>
      <c r="L1391" s="58">
        <f>Tabela33[[#This Row],[price]]*Tabela33[[#This Row],[sold]]</f>
        <v>944.79000000000008</v>
      </c>
      <c r="M1391" s="59">
        <f>VLOOKUP(Tabela33[[#This Row],[brand]],Tabela5[#All],7,FALSE)</f>
        <v>267</v>
      </c>
      <c r="N1391" s="59">
        <f>_xlfn.RANK.EQ(Tabela33[[#This Row],[sold]],$H$2:$H$1979)</f>
        <v>1320</v>
      </c>
      <c r="O1391" s="59">
        <f>_xlfn.RANK.EQ(L1391,Tabela33[income])</f>
        <v>1275</v>
      </c>
      <c r="AL1391" s="18" t="s">
        <v>6607</v>
      </c>
      <c r="AM1391">
        <v>278</v>
      </c>
      <c r="AN1391">
        <v>2452</v>
      </c>
    </row>
    <row r="1392" spans="1:40" x14ac:dyDescent="0.25">
      <c r="A1392" s="27" t="s">
        <v>291</v>
      </c>
      <c r="B1392" s="27" t="s">
        <v>2172</v>
      </c>
      <c r="C1392" s="27" t="s">
        <v>12</v>
      </c>
      <c r="D1392" s="27">
        <v>50</v>
      </c>
      <c r="E1392" s="27" t="s">
        <v>2173</v>
      </c>
      <c r="F1392" s="27">
        <v>2</v>
      </c>
      <c r="G1392" s="27" t="s">
        <v>1400</v>
      </c>
      <c r="H1392" s="27">
        <v>4</v>
      </c>
      <c r="I1392" s="27" t="s">
        <v>2174</v>
      </c>
      <c r="J1392" s="28" t="s">
        <v>2175</v>
      </c>
      <c r="K1392" s="29" t="s">
        <v>7208</v>
      </c>
      <c r="L1392" s="58">
        <f>Tabela33[[#This Row],[price]]*Tabela33[[#This Row],[sold]]</f>
        <v>200</v>
      </c>
      <c r="M1392" s="59">
        <f>VLOOKUP(Tabela33[[#This Row],[brand]],Tabela5[#All],7,FALSE)</f>
        <v>267</v>
      </c>
      <c r="N1392" s="59">
        <f>_xlfn.RANK.EQ(Tabela33[[#This Row],[sold]],$H$2:$H$1979)</f>
        <v>1795</v>
      </c>
      <c r="O1392" s="59">
        <f>_xlfn.RANK.EQ(L1392,Tabela33[income])</f>
        <v>1751</v>
      </c>
      <c r="AL1392" s="18" t="s">
        <v>5924</v>
      </c>
      <c r="AM1392">
        <v>278</v>
      </c>
      <c r="AN1392">
        <v>293</v>
      </c>
    </row>
    <row r="1393" spans="1:40" x14ac:dyDescent="0.25">
      <c r="A1393" s="35" t="s">
        <v>291</v>
      </c>
      <c r="B1393" s="35" t="s">
        <v>5482</v>
      </c>
      <c r="C1393" s="35" t="s">
        <v>12</v>
      </c>
      <c r="D1393" s="35">
        <v>59.09</v>
      </c>
      <c r="E1393" s="35" t="s">
        <v>5483</v>
      </c>
      <c r="F1393" s="35">
        <v>10</v>
      </c>
      <c r="G1393" s="35" t="s">
        <v>2823</v>
      </c>
      <c r="H1393" s="35">
        <v>432</v>
      </c>
      <c r="I1393" s="35" t="s">
        <v>5484</v>
      </c>
      <c r="J1393" s="36" t="s">
        <v>177</v>
      </c>
      <c r="K1393" s="34" t="s">
        <v>7209</v>
      </c>
      <c r="L1393" s="61">
        <f>Tabela33[[#This Row],[price]]*Tabela33[[#This Row],[sold]]</f>
        <v>25526.880000000001</v>
      </c>
      <c r="M1393" s="62">
        <f>VLOOKUP(Tabela33[[#This Row],[brand]],Tabela5[#All],7,FALSE)</f>
        <v>267</v>
      </c>
      <c r="N1393" s="62">
        <f>_xlfn.RANK.EQ(Tabela33[[#This Row],[sold]],$H$2:$H$1979)</f>
        <v>387</v>
      </c>
      <c r="O1393" s="62">
        <f>_xlfn.RANK.EQ(L1393,Tabela33[income])</f>
        <v>281</v>
      </c>
      <c r="AL1393" s="18" t="s">
        <v>5281</v>
      </c>
      <c r="AM1393">
        <v>278</v>
      </c>
      <c r="AN1393">
        <v>60</v>
      </c>
    </row>
    <row r="1394" spans="1:40" x14ac:dyDescent="0.25">
      <c r="A1394" s="27" t="s">
        <v>291</v>
      </c>
      <c r="B1394" s="27" t="s">
        <v>1701</v>
      </c>
      <c r="C1394" s="27" t="s">
        <v>12</v>
      </c>
      <c r="D1394" s="27">
        <v>63</v>
      </c>
      <c r="E1394" s="27" t="s">
        <v>1702</v>
      </c>
      <c r="F1394" s="27"/>
      <c r="G1394" s="27" t="s">
        <v>1703</v>
      </c>
      <c r="H1394" s="27">
        <v>4</v>
      </c>
      <c r="I1394" s="27" t="s">
        <v>1704</v>
      </c>
      <c r="J1394" s="28" t="s">
        <v>1705</v>
      </c>
      <c r="K1394" s="29" t="s">
        <v>7208</v>
      </c>
      <c r="L1394" s="58">
        <f>Tabela33[[#This Row],[price]]*Tabela33[[#This Row],[sold]]</f>
        <v>252</v>
      </c>
      <c r="M1394" s="59">
        <f>VLOOKUP(Tabela33[[#This Row],[brand]],Tabela5[#All],7,FALSE)</f>
        <v>267</v>
      </c>
      <c r="N1394" s="59">
        <f>_xlfn.RANK.EQ(Tabela33[[#This Row],[sold]],$H$2:$H$1979)</f>
        <v>1795</v>
      </c>
      <c r="O1394" s="59">
        <f>_xlfn.RANK.EQ(L1394,Tabela33[income])</f>
        <v>1704</v>
      </c>
      <c r="AL1394" s="18" t="s">
        <v>5645</v>
      </c>
      <c r="AM1394">
        <v>278</v>
      </c>
      <c r="AN1394">
        <v>21</v>
      </c>
    </row>
    <row r="1395" spans="1:40" x14ac:dyDescent="0.25">
      <c r="A1395" s="27" t="s">
        <v>291</v>
      </c>
      <c r="B1395" s="27" t="s">
        <v>3148</v>
      </c>
      <c r="C1395" s="27" t="s">
        <v>12</v>
      </c>
      <c r="D1395" s="27">
        <v>125</v>
      </c>
      <c r="E1395" s="27" t="s">
        <v>3149</v>
      </c>
      <c r="F1395" s="27">
        <v>6</v>
      </c>
      <c r="G1395" s="27" t="s">
        <v>3150</v>
      </c>
      <c r="H1395" s="27">
        <v>6</v>
      </c>
      <c r="I1395" s="27" t="s">
        <v>3151</v>
      </c>
      <c r="J1395" s="28" t="s">
        <v>70</v>
      </c>
      <c r="K1395" s="29" t="s">
        <v>7208</v>
      </c>
      <c r="L1395" s="58">
        <f>Tabela33[[#This Row],[price]]*Tabela33[[#This Row],[sold]]</f>
        <v>750</v>
      </c>
      <c r="M1395" s="59">
        <f>VLOOKUP(Tabela33[[#This Row],[brand]],Tabela5[#All],7,FALSE)</f>
        <v>267</v>
      </c>
      <c r="N1395" s="59">
        <f>_xlfn.RANK.EQ(Tabela33[[#This Row],[sold]],$H$2:$H$1979)</f>
        <v>1713</v>
      </c>
      <c r="O1395" s="59">
        <f>_xlfn.RANK.EQ(L1395,Tabela33[income])</f>
        <v>1341</v>
      </c>
      <c r="AL1395" s="18" t="s">
        <v>4370</v>
      </c>
      <c r="AM1395">
        <v>278</v>
      </c>
      <c r="AN1395">
        <v>165</v>
      </c>
    </row>
    <row r="1396" spans="1:40" x14ac:dyDescent="0.25">
      <c r="A1396" s="30" t="s">
        <v>1237</v>
      </c>
      <c r="B1396" s="30" t="s">
        <v>1238</v>
      </c>
      <c r="C1396" s="30" t="s">
        <v>12</v>
      </c>
      <c r="D1396" s="30">
        <v>5.99</v>
      </c>
      <c r="E1396" s="30" t="s">
        <v>1239</v>
      </c>
      <c r="F1396" s="30">
        <v>196</v>
      </c>
      <c r="G1396" s="30" t="s">
        <v>1240</v>
      </c>
      <c r="H1396" s="30">
        <v>32</v>
      </c>
      <c r="I1396" s="30" t="s">
        <v>1241</v>
      </c>
      <c r="J1396" s="31" t="s">
        <v>1242</v>
      </c>
      <c r="K1396" s="29" t="s">
        <v>7208</v>
      </c>
      <c r="L1396" s="58">
        <f>Tabela33[[#This Row],[price]]*Tabela33[[#This Row],[sold]]</f>
        <v>191.68</v>
      </c>
      <c r="M1396" s="59">
        <f>VLOOKUP(Tabela33[[#This Row],[brand]],Tabela5[#All],7,FALSE)</f>
        <v>268</v>
      </c>
      <c r="N1396" s="59">
        <f>_xlfn.RANK.EQ(Tabela33[[#This Row],[sold]],$H$2:$H$1979)</f>
        <v>1154</v>
      </c>
      <c r="O1396" s="59">
        <f>_xlfn.RANK.EQ(L1396,Tabela33[income])</f>
        <v>1763</v>
      </c>
      <c r="AL1396" s="18" t="s">
        <v>4793</v>
      </c>
      <c r="AM1396">
        <v>278</v>
      </c>
      <c r="AN1396">
        <v>16</v>
      </c>
    </row>
    <row r="1397" spans="1:40" x14ac:dyDescent="0.25">
      <c r="A1397" s="32" t="s">
        <v>4104</v>
      </c>
      <c r="B1397" s="32" t="s">
        <v>4105</v>
      </c>
      <c r="C1397" s="32" t="s">
        <v>55</v>
      </c>
      <c r="D1397" s="32">
        <v>14.99</v>
      </c>
      <c r="E1397" s="32" t="s">
        <v>1859</v>
      </c>
      <c r="F1397" s="32">
        <v>3</v>
      </c>
      <c r="G1397" s="32" t="s">
        <v>4106</v>
      </c>
      <c r="H1397" s="32">
        <v>291</v>
      </c>
      <c r="I1397" s="32" t="s">
        <v>4107</v>
      </c>
      <c r="J1397" s="33" t="s">
        <v>4108</v>
      </c>
      <c r="K1397" s="34" t="s">
        <v>7209</v>
      </c>
      <c r="L1397" s="61">
        <f>Tabela33[[#This Row],[price]]*Tabela33[[#This Row],[sold]]</f>
        <v>4362.09</v>
      </c>
      <c r="M1397" s="62">
        <f>VLOOKUP(Tabela33[[#This Row],[brand]],Tabela5[#All],7,FALSE)</f>
        <v>269</v>
      </c>
      <c r="N1397" s="62">
        <f>_xlfn.RANK.EQ(Tabela33[[#This Row],[sold]],$H$2:$H$1979)</f>
        <v>478</v>
      </c>
      <c r="O1397" s="62">
        <f>_xlfn.RANK.EQ(L1397,Tabela33[income])</f>
        <v>716</v>
      </c>
      <c r="AL1397" s="18" t="s">
        <v>6256</v>
      </c>
      <c r="AM1397">
        <v>278</v>
      </c>
      <c r="AN1397">
        <v>38</v>
      </c>
    </row>
    <row r="1398" spans="1:40" x14ac:dyDescent="0.25">
      <c r="A1398" s="32" t="s">
        <v>4104</v>
      </c>
      <c r="B1398" s="32" t="s">
        <v>4277</v>
      </c>
      <c r="C1398" s="32" t="s">
        <v>55</v>
      </c>
      <c r="D1398" s="32">
        <v>17.989999999999998</v>
      </c>
      <c r="E1398" s="32" t="s">
        <v>4278</v>
      </c>
      <c r="F1398" s="32">
        <v>3</v>
      </c>
      <c r="G1398" s="32" t="s">
        <v>4279</v>
      </c>
      <c r="H1398" s="32">
        <v>324</v>
      </c>
      <c r="I1398" s="32" t="s">
        <v>4280</v>
      </c>
      <c r="J1398" s="33" t="s">
        <v>225</v>
      </c>
      <c r="K1398" s="34" t="s">
        <v>7209</v>
      </c>
      <c r="L1398" s="61">
        <f>Tabela33[[#This Row],[price]]*Tabela33[[#This Row],[sold]]</f>
        <v>5828.7599999999993</v>
      </c>
      <c r="M1398" s="62">
        <f>VLOOKUP(Tabela33[[#This Row],[brand]],Tabela5[#All],7,FALSE)</f>
        <v>269</v>
      </c>
      <c r="N1398" s="62">
        <f>_xlfn.RANK.EQ(Tabela33[[#This Row],[sold]],$H$2:$H$1979)</f>
        <v>458</v>
      </c>
      <c r="O1398" s="62">
        <f>_xlfn.RANK.EQ(L1398,Tabela33[income])</f>
        <v>645</v>
      </c>
      <c r="AL1398" s="18" t="s">
        <v>5581</v>
      </c>
      <c r="AM1398">
        <v>278</v>
      </c>
      <c r="AN1398">
        <v>2</v>
      </c>
    </row>
    <row r="1399" spans="1:40" x14ac:dyDescent="0.25">
      <c r="A1399" s="32" t="s">
        <v>4104</v>
      </c>
      <c r="B1399" s="32" t="s">
        <v>6690</v>
      </c>
      <c r="C1399" s="32" t="s">
        <v>55</v>
      </c>
      <c r="D1399" s="32">
        <v>18.329999999999998</v>
      </c>
      <c r="E1399" s="32" t="s">
        <v>6691</v>
      </c>
      <c r="F1399" s="32">
        <v>10</v>
      </c>
      <c r="G1399" s="32" t="s">
        <v>6692</v>
      </c>
      <c r="H1399" s="32">
        <v>1332</v>
      </c>
      <c r="I1399" s="32" t="s">
        <v>6693</v>
      </c>
      <c r="J1399" s="33" t="s">
        <v>177</v>
      </c>
      <c r="K1399" s="34" t="s">
        <v>7209</v>
      </c>
      <c r="L1399" s="61">
        <f>Tabela33[[#This Row],[price]]*Tabela33[[#This Row],[sold]]</f>
        <v>24415.559999999998</v>
      </c>
      <c r="M1399" s="62">
        <f>VLOOKUP(Tabela33[[#This Row],[brand]],Tabela5[#All],7,FALSE)</f>
        <v>269</v>
      </c>
      <c r="N1399" s="62">
        <f>_xlfn.RANK.EQ(Tabela33[[#This Row],[sold]],$H$2:$H$1979)</f>
        <v>205</v>
      </c>
      <c r="O1399" s="62">
        <f>_xlfn.RANK.EQ(L1399,Tabela33[income])</f>
        <v>286</v>
      </c>
      <c r="AL1399" s="18" t="s">
        <v>5810</v>
      </c>
      <c r="AM1399">
        <v>278</v>
      </c>
      <c r="AN1399">
        <v>18</v>
      </c>
    </row>
    <row r="1400" spans="1:40" x14ac:dyDescent="0.25">
      <c r="A1400" s="32" t="s">
        <v>4104</v>
      </c>
      <c r="B1400" s="32" t="s">
        <v>4504</v>
      </c>
      <c r="C1400" s="32" t="s">
        <v>55</v>
      </c>
      <c r="D1400" s="32">
        <v>33.450000000000003</v>
      </c>
      <c r="E1400" s="32" t="s">
        <v>4505</v>
      </c>
      <c r="F1400" s="32">
        <v>127</v>
      </c>
      <c r="G1400" s="32" t="s">
        <v>4506</v>
      </c>
      <c r="H1400" s="32">
        <v>1391</v>
      </c>
      <c r="I1400" s="32" t="s">
        <v>4507</v>
      </c>
      <c r="J1400" s="33" t="s">
        <v>230</v>
      </c>
      <c r="K1400" s="34" t="s">
        <v>7209</v>
      </c>
      <c r="L1400" s="61">
        <f>Tabela33[[#This Row],[price]]*Tabela33[[#This Row],[sold]]</f>
        <v>46528.950000000004</v>
      </c>
      <c r="M1400" s="62">
        <f>VLOOKUP(Tabela33[[#This Row],[brand]],Tabela5[#All],7,FALSE)</f>
        <v>269</v>
      </c>
      <c r="N1400" s="62">
        <f>_xlfn.RANK.EQ(Tabela33[[#This Row],[sold]],$H$2:$H$1979)</f>
        <v>192</v>
      </c>
      <c r="O1400" s="62">
        <f>_xlfn.RANK.EQ(L1400,Tabela33[income])</f>
        <v>182</v>
      </c>
      <c r="AL1400" s="18" t="s">
        <v>5492</v>
      </c>
      <c r="AM1400">
        <v>278</v>
      </c>
      <c r="AN1400">
        <v>10</v>
      </c>
    </row>
    <row r="1401" spans="1:40" x14ac:dyDescent="0.25">
      <c r="A1401" s="30" t="s">
        <v>2598</v>
      </c>
      <c r="B1401" s="30" t="s">
        <v>2599</v>
      </c>
      <c r="C1401" s="30" t="s">
        <v>510</v>
      </c>
      <c r="D1401" s="30">
        <v>9.99</v>
      </c>
      <c r="E1401" s="30" t="s">
        <v>1373</v>
      </c>
      <c r="F1401" s="30">
        <v>8</v>
      </c>
      <c r="G1401" s="30" t="s">
        <v>2600</v>
      </c>
      <c r="H1401" s="30">
        <v>139</v>
      </c>
      <c r="I1401" s="30" t="s">
        <v>2601</v>
      </c>
      <c r="J1401" s="31" t="s">
        <v>1202</v>
      </c>
      <c r="K1401" s="29" t="s">
        <v>7208</v>
      </c>
      <c r="L1401" s="58">
        <f>Tabela33[[#This Row],[price]]*Tabela33[[#This Row],[sold]]</f>
        <v>1388.6100000000001</v>
      </c>
      <c r="M1401" s="59">
        <f>VLOOKUP(Tabela33[[#This Row],[brand]],Tabela5[#All],7,FALSE)</f>
        <v>270</v>
      </c>
      <c r="N1401" s="59">
        <f>_xlfn.RANK.EQ(Tabela33[[#This Row],[sold]],$H$2:$H$1979)</f>
        <v>681</v>
      </c>
      <c r="O1401" s="59">
        <f>_xlfn.RANK.EQ(L1401,Tabela33[income])</f>
        <v>1109</v>
      </c>
      <c r="AL1401" s="18" t="s">
        <v>6433</v>
      </c>
      <c r="AM1401">
        <v>278</v>
      </c>
      <c r="AN1401">
        <v>4</v>
      </c>
    </row>
    <row r="1402" spans="1:40" x14ac:dyDescent="0.25">
      <c r="A1402" s="35" t="s">
        <v>5098</v>
      </c>
      <c r="B1402" s="35" t="s">
        <v>5099</v>
      </c>
      <c r="C1402" s="35" t="s">
        <v>55</v>
      </c>
      <c r="D1402" s="35">
        <v>12.23</v>
      </c>
      <c r="E1402" s="35" t="s">
        <v>5100</v>
      </c>
      <c r="F1402" s="35">
        <v>10</v>
      </c>
      <c r="G1402" s="35" t="s">
        <v>5101</v>
      </c>
      <c r="H1402" s="35">
        <v>1128</v>
      </c>
      <c r="I1402" s="35" t="s">
        <v>5102</v>
      </c>
      <c r="J1402" s="36" t="s">
        <v>177</v>
      </c>
      <c r="K1402" s="34" t="s">
        <v>7209</v>
      </c>
      <c r="L1402" s="61">
        <f>Tabela33[[#This Row],[price]]*Tabela33[[#This Row],[sold]]</f>
        <v>13795.44</v>
      </c>
      <c r="M1402" s="62">
        <f>VLOOKUP(Tabela33[[#This Row],[brand]],Tabela5[#All],7,FALSE)</f>
        <v>271</v>
      </c>
      <c r="N1402" s="62">
        <f>_xlfn.RANK.EQ(Tabela33[[#This Row],[sold]],$H$2:$H$1979)</f>
        <v>221</v>
      </c>
      <c r="O1402" s="62">
        <f>_xlfn.RANK.EQ(L1402,Tabela33[income])</f>
        <v>400</v>
      </c>
      <c r="AL1402" s="18" t="s">
        <v>5741</v>
      </c>
      <c r="AM1402">
        <v>278</v>
      </c>
      <c r="AN1402">
        <v>11</v>
      </c>
    </row>
    <row r="1403" spans="1:40" x14ac:dyDescent="0.25">
      <c r="A1403" s="35" t="s">
        <v>7118</v>
      </c>
      <c r="B1403" s="35" t="s">
        <v>7119</v>
      </c>
      <c r="C1403" s="35" t="s">
        <v>55</v>
      </c>
      <c r="D1403" s="35">
        <v>120</v>
      </c>
      <c r="E1403" s="35" t="s">
        <v>7120</v>
      </c>
      <c r="F1403" s="35">
        <v>3</v>
      </c>
      <c r="G1403" s="35" t="s">
        <v>692</v>
      </c>
      <c r="H1403" s="35">
        <v>7</v>
      </c>
      <c r="I1403" s="35" t="s">
        <v>7121</v>
      </c>
      <c r="J1403" s="36" t="s">
        <v>7122</v>
      </c>
      <c r="K1403" s="34" t="s">
        <v>7209</v>
      </c>
      <c r="L1403" s="61">
        <f>Tabela33[[#This Row],[price]]*Tabela33[[#This Row],[sold]]</f>
        <v>840</v>
      </c>
      <c r="M1403" s="62">
        <f>VLOOKUP(Tabela33[[#This Row],[brand]],Tabela5[#All],7,FALSE)</f>
        <v>272</v>
      </c>
      <c r="N1403" s="62">
        <f>_xlfn.RANK.EQ(Tabela33[[#This Row],[sold]],$H$2:$H$1979)</f>
        <v>1677</v>
      </c>
      <c r="O1403" s="62">
        <f>_xlfn.RANK.EQ(L1403,Tabela33[income])</f>
        <v>1309</v>
      </c>
      <c r="AL1403" s="18" t="s">
        <v>6615</v>
      </c>
      <c r="AM1403">
        <v>278</v>
      </c>
      <c r="AN1403">
        <v>23</v>
      </c>
    </row>
    <row r="1404" spans="1:40" x14ac:dyDescent="0.25">
      <c r="A1404" s="32" t="s">
        <v>5890</v>
      </c>
      <c r="B1404" s="32" t="s">
        <v>5891</v>
      </c>
      <c r="C1404" s="32" t="s">
        <v>385</v>
      </c>
      <c r="D1404" s="32">
        <v>19.989999999999998</v>
      </c>
      <c r="E1404" s="32" t="s">
        <v>3890</v>
      </c>
      <c r="F1404" s="32">
        <v>2</v>
      </c>
      <c r="G1404" s="32" t="s">
        <v>5892</v>
      </c>
      <c r="H1404" s="32">
        <v>132</v>
      </c>
      <c r="I1404" s="32" t="s">
        <v>5893</v>
      </c>
      <c r="J1404" s="33" t="s">
        <v>2864</v>
      </c>
      <c r="K1404" s="34" t="s">
        <v>7209</v>
      </c>
      <c r="L1404" s="61">
        <f>Tabela33[[#This Row],[price]]*Tabela33[[#This Row],[sold]]</f>
        <v>2638.68</v>
      </c>
      <c r="M1404" s="62">
        <f>VLOOKUP(Tabela33[[#This Row],[brand]],Tabela5[#All],7,FALSE)</f>
        <v>273</v>
      </c>
      <c r="N1404" s="62">
        <f>_xlfn.RANK.EQ(Tabela33[[#This Row],[sold]],$H$2:$H$1979)</f>
        <v>690</v>
      </c>
      <c r="O1404" s="62">
        <f>_xlfn.RANK.EQ(L1404,Tabela33[income])</f>
        <v>874</v>
      </c>
      <c r="AL1404" s="18" t="s">
        <v>2805</v>
      </c>
      <c r="AM1404">
        <v>278</v>
      </c>
      <c r="AN1404">
        <v>22</v>
      </c>
    </row>
    <row r="1405" spans="1:40" x14ac:dyDescent="0.25">
      <c r="A1405" s="27" t="s">
        <v>2473</v>
      </c>
      <c r="B1405" s="27" t="s">
        <v>3070</v>
      </c>
      <c r="C1405" s="27" t="s">
        <v>12</v>
      </c>
      <c r="D1405" s="27">
        <v>34.85</v>
      </c>
      <c r="E1405" s="27" t="s">
        <v>3071</v>
      </c>
      <c r="F1405" s="27">
        <v>10</v>
      </c>
      <c r="G1405" s="27" t="s">
        <v>3072</v>
      </c>
      <c r="H1405" s="27">
        <v>545</v>
      </c>
      <c r="I1405" s="27" t="s">
        <v>2712</v>
      </c>
      <c r="J1405" s="28" t="s">
        <v>2063</v>
      </c>
      <c r="K1405" s="29" t="s">
        <v>7208</v>
      </c>
      <c r="L1405" s="58">
        <f>Tabela33[[#This Row],[price]]*Tabela33[[#This Row],[sold]]</f>
        <v>18993.25</v>
      </c>
      <c r="M1405" s="59">
        <f>VLOOKUP(Tabela33[[#This Row],[brand]],Tabela5[#All],7,FALSE)</f>
        <v>274</v>
      </c>
      <c r="N1405" s="59">
        <f>_xlfn.RANK.EQ(Tabela33[[#This Row],[sold]],$H$2:$H$1979)</f>
        <v>335</v>
      </c>
      <c r="O1405" s="59">
        <f>_xlfn.RANK.EQ(L1405,Tabela33[income])</f>
        <v>328</v>
      </c>
      <c r="AL1405" s="18" t="s">
        <v>4836</v>
      </c>
      <c r="AM1405">
        <v>278</v>
      </c>
      <c r="AN1405">
        <v>3</v>
      </c>
    </row>
    <row r="1406" spans="1:40" x14ac:dyDescent="0.25">
      <c r="A1406" s="27" t="s">
        <v>2473</v>
      </c>
      <c r="B1406" s="27" t="s">
        <v>2474</v>
      </c>
      <c r="C1406" s="27" t="s">
        <v>12</v>
      </c>
      <c r="D1406" s="27">
        <v>59.5</v>
      </c>
      <c r="E1406" s="27" t="s">
        <v>2475</v>
      </c>
      <c r="F1406" s="27">
        <v>10</v>
      </c>
      <c r="G1406" s="27" t="s">
        <v>197</v>
      </c>
      <c r="H1406" s="27">
        <v>3</v>
      </c>
      <c r="I1406" s="27" t="s">
        <v>2476</v>
      </c>
      <c r="J1406" s="28" t="s">
        <v>2063</v>
      </c>
      <c r="K1406" s="29" t="s">
        <v>7208</v>
      </c>
      <c r="L1406" s="58">
        <f>Tabela33[[#This Row],[price]]*Tabela33[[#This Row],[sold]]</f>
        <v>178.5</v>
      </c>
      <c r="M1406" s="59">
        <f>VLOOKUP(Tabela33[[#This Row],[brand]],Tabela5[#All],7,FALSE)</f>
        <v>274</v>
      </c>
      <c r="N1406" s="59">
        <f>_xlfn.RANK.EQ(Tabela33[[#This Row],[sold]],$H$2:$H$1979)</f>
        <v>1845</v>
      </c>
      <c r="O1406" s="59">
        <f>_xlfn.RANK.EQ(L1406,Tabela33[income])</f>
        <v>1780</v>
      </c>
      <c r="AL1406" s="18" t="s">
        <v>5993</v>
      </c>
      <c r="AM1406">
        <v>278</v>
      </c>
      <c r="AN1406">
        <v>15</v>
      </c>
    </row>
    <row r="1407" spans="1:40" x14ac:dyDescent="0.25">
      <c r="A1407" s="30" t="s">
        <v>1526</v>
      </c>
      <c r="B1407" s="30" t="s">
        <v>2036</v>
      </c>
      <c r="C1407" s="30" t="s">
        <v>55</v>
      </c>
      <c r="D1407" s="30">
        <v>19.41</v>
      </c>
      <c r="E1407" s="30" t="s">
        <v>2037</v>
      </c>
      <c r="F1407" s="30">
        <v>15</v>
      </c>
      <c r="G1407" s="30" t="s">
        <v>2038</v>
      </c>
      <c r="H1407" s="30">
        <v>2436</v>
      </c>
      <c r="I1407" s="30" t="s">
        <v>2039</v>
      </c>
      <c r="J1407" s="31" t="s">
        <v>230</v>
      </c>
      <c r="K1407" s="29" t="s">
        <v>7208</v>
      </c>
      <c r="L1407" s="58">
        <f>Tabela33[[#This Row],[price]]*Tabela33[[#This Row],[sold]]</f>
        <v>47282.76</v>
      </c>
      <c r="M1407" s="59">
        <f>VLOOKUP(Tabela33[[#This Row],[brand]],Tabela5[#All],7,FALSE)</f>
        <v>275</v>
      </c>
      <c r="N1407" s="59">
        <f>_xlfn.RANK.EQ(Tabela33[[#This Row],[sold]],$H$2:$H$1979)</f>
        <v>124</v>
      </c>
      <c r="O1407" s="59">
        <f>_xlfn.RANK.EQ(L1407,Tabela33[income])</f>
        <v>179</v>
      </c>
      <c r="AL1407" s="18" t="s">
        <v>6558</v>
      </c>
      <c r="AM1407">
        <v>278</v>
      </c>
      <c r="AN1407">
        <v>23</v>
      </c>
    </row>
    <row r="1408" spans="1:40" x14ac:dyDescent="0.25">
      <c r="A1408" s="27" t="s">
        <v>1526</v>
      </c>
      <c r="B1408" s="27" t="s">
        <v>1527</v>
      </c>
      <c r="C1408" s="27" t="s">
        <v>55</v>
      </c>
      <c r="D1408" s="27">
        <v>19.829999999999998</v>
      </c>
      <c r="E1408" s="27" t="s">
        <v>1528</v>
      </c>
      <c r="F1408" s="27">
        <v>22</v>
      </c>
      <c r="G1408" s="27" t="s">
        <v>1529</v>
      </c>
      <c r="H1408" s="27">
        <v>1652</v>
      </c>
      <c r="I1408" s="27" t="s">
        <v>1530</v>
      </c>
      <c r="J1408" s="28" t="s">
        <v>230</v>
      </c>
      <c r="K1408" s="29" t="s">
        <v>7208</v>
      </c>
      <c r="L1408" s="58">
        <f>Tabela33[[#This Row],[price]]*Tabela33[[#This Row],[sold]]</f>
        <v>32759.159999999996</v>
      </c>
      <c r="M1408" s="59">
        <f>VLOOKUP(Tabela33[[#This Row],[brand]],Tabela5[#All],7,FALSE)</f>
        <v>275</v>
      </c>
      <c r="N1408" s="59">
        <f>_xlfn.RANK.EQ(Tabela33[[#This Row],[sold]],$H$2:$H$1979)</f>
        <v>168</v>
      </c>
      <c r="O1408" s="59">
        <f>_xlfn.RANK.EQ(L1408,Tabela33[income])</f>
        <v>240</v>
      </c>
      <c r="AL1408" s="18" t="s">
        <v>6834</v>
      </c>
      <c r="AM1408">
        <v>278</v>
      </c>
      <c r="AN1408">
        <v>13</v>
      </c>
    </row>
    <row r="1409" spans="1:40" x14ac:dyDescent="0.25">
      <c r="A1409" s="27" t="s">
        <v>1526</v>
      </c>
      <c r="B1409" s="27" t="s">
        <v>1564</v>
      </c>
      <c r="C1409" s="27" t="s">
        <v>55</v>
      </c>
      <c r="D1409" s="27">
        <v>33.340000000000003</v>
      </c>
      <c r="E1409" s="27" t="s">
        <v>1565</v>
      </c>
      <c r="F1409" s="27">
        <v>8</v>
      </c>
      <c r="G1409" s="27" t="s">
        <v>1566</v>
      </c>
      <c r="H1409" s="27">
        <v>3466</v>
      </c>
      <c r="I1409" s="27" t="s">
        <v>1567</v>
      </c>
      <c r="J1409" s="28" t="s">
        <v>177</v>
      </c>
      <c r="K1409" s="29" t="s">
        <v>7208</v>
      </c>
      <c r="L1409" s="58">
        <f>Tabela33[[#This Row],[price]]*Tabela33[[#This Row],[sold]]</f>
        <v>115556.44000000002</v>
      </c>
      <c r="M1409" s="59">
        <f>VLOOKUP(Tabela33[[#This Row],[brand]],Tabela5[#All],7,FALSE)</f>
        <v>275</v>
      </c>
      <c r="N1409" s="59">
        <f>_xlfn.RANK.EQ(Tabela33[[#This Row],[sold]],$H$2:$H$1979)</f>
        <v>87</v>
      </c>
      <c r="O1409" s="59">
        <f>_xlfn.RANK.EQ(L1409,Tabela33[income])</f>
        <v>84</v>
      </c>
      <c r="AL1409" s="18" t="s">
        <v>6341</v>
      </c>
      <c r="AM1409">
        <v>278</v>
      </c>
      <c r="AN1409">
        <v>10</v>
      </c>
    </row>
    <row r="1410" spans="1:40" x14ac:dyDescent="0.25">
      <c r="A1410" s="30" t="s">
        <v>1526</v>
      </c>
      <c r="B1410" s="30" t="s">
        <v>3734</v>
      </c>
      <c r="C1410" s="30" t="s">
        <v>55</v>
      </c>
      <c r="D1410" s="30">
        <v>43.39</v>
      </c>
      <c r="E1410" s="30" t="s">
        <v>3735</v>
      </c>
      <c r="F1410" s="30"/>
      <c r="G1410" s="30" t="s">
        <v>3736</v>
      </c>
      <c r="H1410" s="30">
        <v>678</v>
      </c>
      <c r="I1410" s="30" t="s">
        <v>3737</v>
      </c>
      <c r="J1410" s="31" t="s">
        <v>230</v>
      </c>
      <c r="K1410" s="29" t="s">
        <v>7208</v>
      </c>
      <c r="L1410" s="58">
        <f>Tabela33[[#This Row],[price]]*Tabela33[[#This Row],[sold]]</f>
        <v>29418.420000000002</v>
      </c>
      <c r="M1410" s="59">
        <f>VLOOKUP(Tabela33[[#This Row],[brand]],Tabela5[#All],7,FALSE)</f>
        <v>275</v>
      </c>
      <c r="N1410" s="59">
        <f>_xlfn.RANK.EQ(Tabela33[[#This Row],[sold]],$H$2:$H$1979)</f>
        <v>289</v>
      </c>
      <c r="O1410" s="59">
        <f>_xlfn.RANK.EQ(L1410,Tabela33[income])</f>
        <v>258</v>
      </c>
      <c r="AL1410" s="18" t="s">
        <v>6903</v>
      </c>
      <c r="AM1410">
        <v>278</v>
      </c>
      <c r="AN1410">
        <v>5</v>
      </c>
    </row>
    <row r="1411" spans="1:40" x14ac:dyDescent="0.25">
      <c r="A1411" s="30" t="s">
        <v>594</v>
      </c>
      <c r="B1411" s="30" t="s">
        <v>2104</v>
      </c>
      <c r="C1411" s="30" t="s">
        <v>510</v>
      </c>
      <c r="D1411" s="30">
        <v>7.99</v>
      </c>
      <c r="E1411" s="30" t="s">
        <v>2066</v>
      </c>
      <c r="F1411" s="30">
        <v>10</v>
      </c>
      <c r="G1411" s="30" t="s">
        <v>2105</v>
      </c>
      <c r="H1411" s="30">
        <v>73</v>
      </c>
      <c r="I1411" s="30" t="s">
        <v>39</v>
      </c>
      <c r="J1411" s="31" t="s">
        <v>1413</v>
      </c>
      <c r="K1411" s="29" t="s">
        <v>7208</v>
      </c>
      <c r="L1411" s="58">
        <f>Tabela33[[#This Row],[price]]*Tabela33[[#This Row],[sold]]</f>
        <v>583.27</v>
      </c>
      <c r="M1411" s="59">
        <f>VLOOKUP(Tabela33[[#This Row],[brand]],Tabela5[#All],7,FALSE)</f>
        <v>276</v>
      </c>
      <c r="N1411" s="59">
        <f>_xlfn.RANK.EQ(Tabela33[[#This Row],[sold]],$H$2:$H$1979)</f>
        <v>873</v>
      </c>
      <c r="O1411" s="59">
        <f>_xlfn.RANK.EQ(L1411,Tabela33[income])</f>
        <v>1447</v>
      </c>
      <c r="AL1411" s="18" t="s">
        <v>6453</v>
      </c>
      <c r="AM1411">
        <v>278</v>
      </c>
      <c r="AN1411">
        <v>2</v>
      </c>
    </row>
    <row r="1412" spans="1:40" x14ac:dyDescent="0.25">
      <c r="A1412" s="27" t="s">
        <v>594</v>
      </c>
      <c r="B1412" s="27" t="s">
        <v>2445</v>
      </c>
      <c r="C1412" s="27" t="s">
        <v>12</v>
      </c>
      <c r="D1412" s="27">
        <v>22.99</v>
      </c>
      <c r="E1412" s="27" t="s">
        <v>619</v>
      </c>
      <c r="F1412" s="27">
        <v>7</v>
      </c>
      <c r="G1412" s="27" t="s">
        <v>2446</v>
      </c>
      <c r="H1412" s="27">
        <v>39</v>
      </c>
      <c r="I1412" s="27" t="s">
        <v>2447</v>
      </c>
      <c r="J1412" s="28" t="s">
        <v>598</v>
      </c>
      <c r="K1412" s="29" t="s">
        <v>7208</v>
      </c>
      <c r="L1412" s="58">
        <f>Tabela33[[#This Row],[price]]*Tabela33[[#This Row],[sold]]</f>
        <v>896.6099999999999</v>
      </c>
      <c r="M1412" s="59">
        <f>VLOOKUP(Tabela33[[#This Row],[brand]],Tabela5[#All],7,FALSE)</f>
        <v>276</v>
      </c>
      <c r="N1412" s="59">
        <f>_xlfn.RANK.EQ(Tabela33[[#This Row],[sold]],$H$2:$H$1979)</f>
        <v>1077</v>
      </c>
      <c r="O1412" s="59">
        <f>_xlfn.RANK.EQ(L1412,Tabela33[income])</f>
        <v>1294</v>
      </c>
      <c r="AL1412" s="18" t="s">
        <v>4807</v>
      </c>
      <c r="AM1412">
        <v>278</v>
      </c>
      <c r="AN1412">
        <v>118</v>
      </c>
    </row>
    <row r="1413" spans="1:40" x14ac:dyDescent="0.25">
      <c r="A1413" s="30" t="s">
        <v>594</v>
      </c>
      <c r="B1413" s="30" t="s">
        <v>595</v>
      </c>
      <c r="C1413" s="30" t="s">
        <v>233</v>
      </c>
      <c r="D1413" s="30">
        <v>28</v>
      </c>
      <c r="E1413" s="30" t="s">
        <v>596</v>
      </c>
      <c r="F1413" s="30">
        <v>2</v>
      </c>
      <c r="G1413" s="30" t="s">
        <v>597</v>
      </c>
      <c r="H1413" s="30"/>
      <c r="I1413" s="30" t="s">
        <v>39</v>
      </c>
      <c r="J1413" s="31" t="s">
        <v>598</v>
      </c>
      <c r="K1413" s="29" t="s">
        <v>7208</v>
      </c>
      <c r="L1413" s="58">
        <f>Tabela33[[#This Row],[price]]*Tabela33[[#This Row],[sold]]</f>
        <v>0</v>
      </c>
      <c r="M1413" s="59">
        <f>VLOOKUP(Tabela33[[#This Row],[brand]],Tabela5[#All],7,FALSE)</f>
        <v>276</v>
      </c>
      <c r="N1413" s="59" t="e">
        <f>_xlfn.RANK.EQ(Tabela33[[#This Row],[sold]],$H$2:$H$1979)</f>
        <v>#N/A</v>
      </c>
      <c r="O1413" s="59">
        <f>_xlfn.RANK.EQ(L1413,Tabela33[income])</f>
        <v>1979</v>
      </c>
      <c r="AL1413" s="18" t="s">
        <v>6357</v>
      </c>
      <c r="AM1413">
        <v>278</v>
      </c>
      <c r="AN1413">
        <v>38</v>
      </c>
    </row>
    <row r="1414" spans="1:40" x14ac:dyDescent="0.25">
      <c r="A1414" s="27" t="s">
        <v>594</v>
      </c>
      <c r="B1414" s="27" t="s">
        <v>595</v>
      </c>
      <c r="C1414" s="27" t="s">
        <v>233</v>
      </c>
      <c r="D1414" s="27">
        <v>44.95</v>
      </c>
      <c r="E1414" s="27" t="s">
        <v>1851</v>
      </c>
      <c r="F1414" s="27">
        <v>2</v>
      </c>
      <c r="G1414" s="27" t="s">
        <v>1400</v>
      </c>
      <c r="H1414" s="27">
        <v>4</v>
      </c>
      <c r="I1414" s="27" t="s">
        <v>1852</v>
      </c>
      <c r="J1414" s="28" t="s">
        <v>1853</v>
      </c>
      <c r="K1414" s="29" t="s">
        <v>7208</v>
      </c>
      <c r="L1414" s="58">
        <f>Tabela33[[#This Row],[price]]*Tabela33[[#This Row],[sold]]</f>
        <v>179.8</v>
      </c>
      <c r="M1414" s="59">
        <f>VLOOKUP(Tabela33[[#This Row],[brand]],Tabela5[#All],7,FALSE)</f>
        <v>276</v>
      </c>
      <c r="N1414" s="59">
        <f>_xlfn.RANK.EQ(Tabela33[[#This Row],[sold]],$H$2:$H$1979)</f>
        <v>1795</v>
      </c>
      <c r="O1414" s="59">
        <f>_xlfn.RANK.EQ(L1414,Tabela33[income])</f>
        <v>1778</v>
      </c>
      <c r="AL1414" s="18" t="s">
        <v>6388</v>
      </c>
      <c r="AM1414">
        <v>278</v>
      </c>
      <c r="AN1414">
        <v>40</v>
      </c>
    </row>
    <row r="1415" spans="1:40" x14ac:dyDescent="0.25">
      <c r="A1415" s="27" t="s">
        <v>3616</v>
      </c>
      <c r="B1415" s="27" t="s">
        <v>3617</v>
      </c>
      <c r="C1415" s="27" t="s">
        <v>510</v>
      </c>
      <c r="D1415" s="27">
        <v>14.9</v>
      </c>
      <c r="E1415" s="27" t="s">
        <v>2338</v>
      </c>
      <c r="F1415" s="27">
        <v>10</v>
      </c>
      <c r="G1415" s="27" t="s">
        <v>3618</v>
      </c>
      <c r="H1415" s="27">
        <v>56</v>
      </c>
      <c r="I1415" s="27" t="s">
        <v>3619</v>
      </c>
      <c r="J1415" s="28" t="s">
        <v>2015</v>
      </c>
      <c r="K1415" s="29" t="s">
        <v>7208</v>
      </c>
      <c r="L1415" s="58">
        <f>Tabela33[[#This Row],[price]]*Tabela33[[#This Row],[sold]]</f>
        <v>834.4</v>
      </c>
      <c r="M1415" s="59">
        <f>VLOOKUP(Tabela33[[#This Row],[brand]],Tabela5[#All],7,FALSE)</f>
        <v>277</v>
      </c>
      <c r="N1415" s="59">
        <f>_xlfn.RANK.EQ(Tabela33[[#This Row],[sold]],$H$2:$H$1979)</f>
        <v>954</v>
      </c>
      <c r="O1415" s="59">
        <f>_xlfn.RANK.EQ(L1415,Tabela33[income])</f>
        <v>1312</v>
      </c>
      <c r="AL1415" s="18" t="s">
        <v>4539</v>
      </c>
      <c r="AM1415">
        <v>278</v>
      </c>
      <c r="AN1415">
        <v>4764</v>
      </c>
    </row>
    <row r="1416" spans="1:40" x14ac:dyDescent="0.25">
      <c r="A1416" s="35" t="s">
        <v>1829</v>
      </c>
      <c r="B1416" s="35" t="s">
        <v>5810</v>
      </c>
      <c r="C1416" s="35" t="s">
        <v>5811</v>
      </c>
      <c r="D1416" s="35">
        <v>11.95</v>
      </c>
      <c r="E1416" s="35" t="s">
        <v>2314</v>
      </c>
      <c r="F1416" s="35">
        <v>10</v>
      </c>
      <c r="G1416" s="35" t="s">
        <v>3535</v>
      </c>
      <c r="H1416" s="35">
        <v>18</v>
      </c>
      <c r="I1416" s="35" t="s">
        <v>5812</v>
      </c>
      <c r="J1416" s="36" t="s">
        <v>754</v>
      </c>
      <c r="K1416" s="34" t="s">
        <v>7209</v>
      </c>
      <c r="L1416" s="61">
        <f>Tabela33[[#This Row],[price]]*Tabela33[[#This Row],[sold]]</f>
        <v>215.1</v>
      </c>
      <c r="M1416" s="62">
        <f>VLOOKUP(Tabela33[[#This Row],[brand]],Tabela5[#All],7,FALSE)</f>
        <v>278</v>
      </c>
      <c r="N1416" s="62">
        <f>_xlfn.RANK.EQ(Tabela33[[#This Row],[sold]],$H$2:$H$1979)</f>
        <v>1378</v>
      </c>
      <c r="O1416" s="62">
        <f>_xlfn.RANK.EQ(L1416,Tabela33[income])</f>
        <v>1740</v>
      </c>
      <c r="AL1416" s="18" t="s">
        <v>4059</v>
      </c>
      <c r="AM1416">
        <v>278</v>
      </c>
      <c r="AN1416">
        <v>1202</v>
      </c>
    </row>
    <row r="1417" spans="1:40" x14ac:dyDescent="0.25">
      <c r="A1417" s="32" t="s">
        <v>1829</v>
      </c>
      <c r="B1417" s="32" t="s">
        <v>5524</v>
      </c>
      <c r="C1417" s="32" t="s">
        <v>55</v>
      </c>
      <c r="D1417" s="32">
        <v>16.48</v>
      </c>
      <c r="E1417" s="32" t="s">
        <v>5525</v>
      </c>
      <c r="F1417" s="32">
        <v>10</v>
      </c>
      <c r="G1417" s="32" t="s">
        <v>1358</v>
      </c>
      <c r="H1417" s="32">
        <v>16</v>
      </c>
      <c r="I1417" s="32" t="s">
        <v>5526</v>
      </c>
      <c r="J1417" s="33" t="s">
        <v>5143</v>
      </c>
      <c r="K1417" s="34" t="s">
        <v>7209</v>
      </c>
      <c r="L1417" s="61">
        <f>Tabela33[[#This Row],[price]]*Tabela33[[#This Row],[sold]]</f>
        <v>263.68</v>
      </c>
      <c r="M1417" s="62">
        <f>VLOOKUP(Tabela33[[#This Row],[brand]],Tabela5[#All],7,FALSE)</f>
        <v>278</v>
      </c>
      <c r="N1417" s="62">
        <f>_xlfn.RANK.EQ(Tabela33[[#This Row],[sold]],$H$2:$H$1979)</f>
        <v>1422</v>
      </c>
      <c r="O1417" s="62">
        <f>_xlfn.RANK.EQ(L1417,Tabela33[income])</f>
        <v>1695</v>
      </c>
      <c r="AL1417" s="18" t="s">
        <v>5674</v>
      </c>
      <c r="AM1417">
        <v>278</v>
      </c>
      <c r="AN1417">
        <v>111</v>
      </c>
    </row>
    <row r="1418" spans="1:40" x14ac:dyDescent="0.25">
      <c r="A1418" s="35" t="s">
        <v>1829</v>
      </c>
      <c r="B1418" s="35" t="s">
        <v>5553</v>
      </c>
      <c r="C1418" s="35" t="s">
        <v>55</v>
      </c>
      <c r="D1418" s="35">
        <v>17.98</v>
      </c>
      <c r="E1418" s="35" t="s">
        <v>5141</v>
      </c>
      <c r="F1418" s="35">
        <v>10</v>
      </c>
      <c r="G1418" s="35" t="s">
        <v>235</v>
      </c>
      <c r="H1418" s="35">
        <v>4</v>
      </c>
      <c r="I1418" s="35" t="s">
        <v>5554</v>
      </c>
      <c r="J1418" s="36" t="s">
        <v>5143</v>
      </c>
      <c r="K1418" s="34" t="s">
        <v>7209</v>
      </c>
      <c r="L1418" s="61">
        <f>Tabela33[[#This Row],[price]]*Tabela33[[#This Row],[sold]]</f>
        <v>71.92</v>
      </c>
      <c r="M1418" s="62">
        <f>VLOOKUP(Tabela33[[#This Row],[brand]],Tabela5[#All],7,FALSE)</f>
        <v>278</v>
      </c>
      <c r="N1418" s="62">
        <f>_xlfn.RANK.EQ(Tabela33[[#This Row],[sold]],$H$2:$H$1979)</f>
        <v>1795</v>
      </c>
      <c r="O1418" s="62">
        <f>_xlfn.RANK.EQ(L1418,Tabela33[income])</f>
        <v>1917</v>
      </c>
      <c r="AL1418" s="18" t="s">
        <v>4333</v>
      </c>
      <c r="AM1418">
        <v>278</v>
      </c>
      <c r="AN1418">
        <v>849</v>
      </c>
    </row>
    <row r="1419" spans="1:40" x14ac:dyDescent="0.25">
      <c r="A1419" s="32" t="s">
        <v>1829</v>
      </c>
      <c r="B1419" s="32" t="s">
        <v>5302</v>
      </c>
      <c r="C1419" s="32" t="s">
        <v>12</v>
      </c>
      <c r="D1419" s="32">
        <v>17.98</v>
      </c>
      <c r="E1419" s="32" t="s">
        <v>5141</v>
      </c>
      <c r="F1419" s="32">
        <v>10</v>
      </c>
      <c r="G1419" s="32" t="s">
        <v>2957</v>
      </c>
      <c r="H1419" s="32">
        <v>50</v>
      </c>
      <c r="I1419" s="32" t="s">
        <v>5303</v>
      </c>
      <c r="J1419" s="33" t="s">
        <v>5143</v>
      </c>
      <c r="K1419" s="34" t="s">
        <v>7209</v>
      </c>
      <c r="L1419" s="61">
        <f>Tabela33[[#This Row],[price]]*Tabela33[[#This Row],[sold]]</f>
        <v>899</v>
      </c>
      <c r="M1419" s="62">
        <f>VLOOKUP(Tabela33[[#This Row],[brand]],Tabela5[#All],7,FALSE)</f>
        <v>278</v>
      </c>
      <c r="N1419" s="62">
        <f>_xlfn.RANK.EQ(Tabela33[[#This Row],[sold]],$H$2:$H$1979)</f>
        <v>988</v>
      </c>
      <c r="O1419" s="62">
        <f>_xlfn.RANK.EQ(L1419,Tabela33[income])</f>
        <v>1292</v>
      </c>
      <c r="AL1419" s="18" t="s">
        <v>2690</v>
      </c>
      <c r="AM1419">
        <v>279</v>
      </c>
      <c r="AN1419">
        <v>435</v>
      </c>
    </row>
    <row r="1420" spans="1:40" x14ac:dyDescent="0.25">
      <c r="A1420" s="35" t="s">
        <v>1829</v>
      </c>
      <c r="B1420" s="35" t="s">
        <v>6357</v>
      </c>
      <c r="C1420" s="35" t="s">
        <v>55</v>
      </c>
      <c r="D1420" s="35">
        <v>18.989999999999998</v>
      </c>
      <c r="E1420" s="35" t="s">
        <v>863</v>
      </c>
      <c r="F1420" s="35">
        <v>10</v>
      </c>
      <c r="G1420" s="35" t="s">
        <v>1443</v>
      </c>
      <c r="H1420" s="35">
        <v>38</v>
      </c>
      <c r="I1420" s="35" t="s">
        <v>6358</v>
      </c>
      <c r="J1420" s="36" t="s">
        <v>661</v>
      </c>
      <c r="K1420" s="34" t="s">
        <v>7209</v>
      </c>
      <c r="L1420" s="61">
        <f>Tabela33[[#This Row],[price]]*Tabela33[[#This Row],[sold]]</f>
        <v>721.61999999999989</v>
      </c>
      <c r="M1420" s="62">
        <f>VLOOKUP(Tabela33[[#This Row],[brand]],Tabela5[#All],7,FALSE)</f>
        <v>278</v>
      </c>
      <c r="N1420" s="62">
        <f>_xlfn.RANK.EQ(Tabela33[[#This Row],[sold]],$H$2:$H$1979)</f>
        <v>1089</v>
      </c>
      <c r="O1420" s="62">
        <f>_xlfn.RANK.EQ(L1420,Tabela33[income])</f>
        <v>1353</v>
      </c>
      <c r="AL1420" s="18" t="s">
        <v>2229</v>
      </c>
      <c r="AM1420">
        <v>280</v>
      </c>
      <c r="AN1420">
        <v>4</v>
      </c>
    </row>
    <row r="1421" spans="1:40" x14ac:dyDescent="0.25">
      <c r="A1421" s="35" t="s">
        <v>1829</v>
      </c>
      <c r="B1421" s="35" t="s">
        <v>6379</v>
      </c>
      <c r="C1421" s="35" t="s">
        <v>6380</v>
      </c>
      <c r="D1421" s="35">
        <v>20</v>
      </c>
      <c r="E1421" s="35" t="s">
        <v>1577</v>
      </c>
      <c r="F1421" s="35">
        <v>7</v>
      </c>
      <c r="G1421" s="35" t="s">
        <v>6381</v>
      </c>
      <c r="H1421" s="35">
        <v>2</v>
      </c>
      <c r="I1421" s="35" t="s">
        <v>6382</v>
      </c>
      <c r="J1421" s="36" t="s">
        <v>6383</v>
      </c>
      <c r="K1421" s="34" t="s">
        <v>7209</v>
      </c>
      <c r="L1421" s="61">
        <f>Tabela33[[#This Row],[price]]*Tabela33[[#This Row],[sold]]</f>
        <v>40</v>
      </c>
      <c r="M1421" s="62">
        <f>VLOOKUP(Tabela33[[#This Row],[brand]],Tabela5[#All],7,FALSE)</f>
        <v>278</v>
      </c>
      <c r="N1421" s="62">
        <f>_xlfn.RANK.EQ(Tabela33[[#This Row],[sold]],$H$2:$H$1979)</f>
        <v>1890</v>
      </c>
      <c r="O1421" s="62">
        <f>_xlfn.RANK.EQ(L1421,Tabela33[income])</f>
        <v>1954</v>
      </c>
      <c r="AL1421" s="18" t="s">
        <v>580</v>
      </c>
      <c r="AM1421">
        <v>281</v>
      </c>
      <c r="AN1421">
        <v>1999</v>
      </c>
    </row>
    <row r="1422" spans="1:40" x14ac:dyDescent="0.25">
      <c r="A1422" s="35" t="s">
        <v>1829</v>
      </c>
      <c r="B1422" s="35" t="s">
        <v>4333</v>
      </c>
      <c r="C1422" s="35" t="s">
        <v>55</v>
      </c>
      <c r="D1422" s="35">
        <v>28.91</v>
      </c>
      <c r="E1422" s="35" t="s">
        <v>4334</v>
      </c>
      <c r="F1422" s="35">
        <v>48</v>
      </c>
      <c r="G1422" s="35" t="s">
        <v>4335</v>
      </c>
      <c r="H1422" s="35">
        <v>849</v>
      </c>
      <c r="I1422" s="35" t="s">
        <v>4336</v>
      </c>
      <c r="J1422" s="36" t="s">
        <v>230</v>
      </c>
      <c r="K1422" s="34" t="s">
        <v>7209</v>
      </c>
      <c r="L1422" s="61">
        <f>Tabela33[[#This Row],[price]]*Tabela33[[#This Row],[sold]]</f>
        <v>24544.59</v>
      </c>
      <c r="M1422" s="62">
        <f>VLOOKUP(Tabela33[[#This Row],[brand]],Tabela5[#All],7,FALSE)</f>
        <v>278</v>
      </c>
      <c r="N1422" s="62">
        <f>_xlfn.RANK.EQ(Tabela33[[#This Row],[sold]],$H$2:$H$1979)</f>
        <v>260</v>
      </c>
      <c r="O1422" s="62">
        <f>_xlfn.RANK.EQ(L1422,Tabela33[income])</f>
        <v>285</v>
      </c>
      <c r="AL1422" s="18" t="s">
        <v>3403</v>
      </c>
      <c r="AM1422">
        <v>282</v>
      </c>
      <c r="AN1422">
        <v>126</v>
      </c>
    </row>
    <row r="1423" spans="1:40" x14ac:dyDescent="0.25">
      <c r="A1423" s="35" t="s">
        <v>1829</v>
      </c>
      <c r="B1423" s="35" t="s">
        <v>4539</v>
      </c>
      <c r="C1423" s="35" t="s">
        <v>55</v>
      </c>
      <c r="D1423" s="35">
        <v>28.93</v>
      </c>
      <c r="E1423" s="35" t="s">
        <v>4540</v>
      </c>
      <c r="F1423" s="35">
        <v>44</v>
      </c>
      <c r="G1423" s="35" t="s">
        <v>4541</v>
      </c>
      <c r="H1423" s="35">
        <v>4764</v>
      </c>
      <c r="I1423" s="35" t="s">
        <v>4542</v>
      </c>
      <c r="J1423" s="36" t="s">
        <v>230</v>
      </c>
      <c r="K1423" s="34" t="s">
        <v>7209</v>
      </c>
      <c r="L1423" s="61">
        <f>Tabela33[[#This Row],[price]]*Tabela33[[#This Row],[sold]]</f>
        <v>137822.51999999999</v>
      </c>
      <c r="M1423" s="62">
        <f>VLOOKUP(Tabela33[[#This Row],[brand]],Tabela5[#All],7,FALSE)</f>
        <v>278</v>
      </c>
      <c r="N1423" s="62">
        <f>_xlfn.RANK.EQ(Tabela33[[#This Row],[sold]],$H$2:$H$1979)</f>
        <v>64</v>
      </c>
      <c r="O1423" s="62">
        <f>_xlfn.RANK.EQ(L1423,Tabela33[income])</f>
        <v>61</v>
      </c>
      <c r="AL1423" s="18" t="s">
        <v>6402</v>
      </c>
      <c r="AM1423">
        <v>282</v>
      </c>
      <c r="AN1423">
        <v>6</v>
      </c>
    </row>
    <row r="1424" spans="1:40" x14ac:dyDescent="0.25">
      <c r="A1424" s="35" t="s">
        <v>1829</v>
      </c>
      <c r="B1424" s="35" t="s">
        <v>5741</v>
      </c>
      <c r="C1424" s="35" t="s">
        <v>55</v>
      </c>
      <c r="D1424" s="35">
        <v>36.65</v>
      </c>
      <c r="E1424" s="35" t="s">
        <v>658</v>
      </c>
      <c r="F1424" s="35">
        <v>3</v>
      </c>
      <c r="G1424" s="35" t="s">
        <v>4718</v>
      </c>
      <c r="H1424" s="35">
        <v>11</v>
      </c>
      <c r="I1424" s="35" t="s">
        <v>5742</v>
      </c>
      <c r="J1424" s="36" t="s">
        <v>661</v>
      </c>
      <c r="K1424" s="34" t="s">
        <v>7209</v>
      </c>
      <c r="L1424" s="61">
        <f>Tabela33[[#This Row],[price]]*Tabela33[[#This Row],[sold]]</f>
        <v>403.15</v>
      </c>
      <c r="M1424" s="62">
        <f>VLOOKUP(Tabela33[[#This Row],[brand]],Tabela5[#All],7,FALSE)</f>
        <v>278</v>
      </c>
      <c r="N1424" s="62">
        <f>_xlfn.RANK.EQ(Tabela33[[#This Row],[sold]],$H$2:$H$1979)</f>
        <v>1550</v>
      </c>
      <c r="O1424" s="62">
        <f>_xlfn.RANK.EQ(L1424,Tabela33[income])</f>
        <v>1577</v>
      </c>
      <c r="AL1424" s="18" t="s">
        <v>1285</v>
      </c>
      <c r="AM1424">
        <v>282</v>
      </c>
      <c r="AN1424">
        <v>7</v>
      </c>
    </row>
    <row r="1425" spans="1:40" x14ac:dyDescent="0.25">
      <c r="A1425" s="35" t="s">
        <v>1829</v>
      </c>
      <c r="B1425" s="35" t="s">
        <v>4836</v>
      </c>
      <c r="C1425" s="35" t="s">
        <v>4837</v>
      </c>
      <c r="D1425" s="35">
        <v>39.99</v>
      </c>
      <c r="E1425" s="35" t="s">
        <v>73</v>
      </c>
      <c r="F1425" s="35">
        <v>3</v>
      </c>
      <c r="G1425" s="35" t="s">
        <v>1582</v>
      </c>
      <c r="H1425" s="35">
        <v>3</v>
      </c>
      <c r="I1425" s="35" t="s">
        <v>4838</v>
      </c>
      <c r="J1425" s="36" t="s">
        <v>1667</v>
      </c>
      <c r="K1425" s="34" t="s">
        <v>7209</v>
      </c>
      <c r="L1425" s="61">
        <f>Tabela33[[#This Row],[price]]*Tabela33[[#This Row],[sold]]</f>
        <v>119.97</v>
      </c>
      <c r="M1425" s="62">
        <f>VLOOKUP(Tabela33[[#This Row],[brand]],Tabela5[#All],7,FALSE)</f>
        <v>278</v>
      </c>
      <c r="N1425" s="62">
        <f>_xlfn.RANK.EQ(Tabela33[[#This Row],[sold]],$H$2:$H$1979)</f>
        <v>1845</v>
      </c>
      <c r="O1425" s="62">
        <f>_xlfn.RANK.EQ(L1425,Tabela33[income])</f>
        <v>1853</v>
      </c>
      <c r="AL1425" s="18" t="s">
        <v>6232</v>
      </c>
      <c r="AM1425">
        <v>282</v>
      </c>
      <c r="AN1425">
        <v>19</v>
      </c>
    </row>
    <row r="1426" spans="1:40" x14ac:dyDescent="0.25">
      <c r="A1426" s="35" t="s">
        <v>1829</v>
      </c>
      <c r="B1426" s="35" t="s">
        <v>6903</v>
      </c>
      <c r="C1426" s="35" t="s">
        <v>55</v>
      </c>
      <c r="D1426" s="35">
        <v>39.99</v>
      </c>
      <c r="E1426" s="35" t="s">
        <v>73</v>
      </c>
      <c r="F1426" s="35">
        <v>10</v>
      </c>
      <c r="G1426" s="35" t="s">
        <v>1201</v>
      </c>
      <c r="H1426" s="35">
        <v>5</v>
      </c>
      <c r="I1426" s="35" t="s">
        <v>6904</v>
      </c>
      <c r="J1426" s="36" t="s">
        <v>225</v>
      </c>
      <c r="K1426" s="34" t="s">
        <v>7209</v>
      </c>
      <c r="L1426" s="61">
        <f>Tabela33[[#This Row],[price]]*Tabela33[[#This Row],[sold]]</f>
        <v>199.95000000000002</v>
      </c>
      <c r="M1426" s="62">
        <f>VLOOKUP(Tabela33[[#This Row],[brand]],Tabela5[#All],7,FALSE)</f>
        <v>278</v>
      </c>
      <c r="N1426" s="62">
        <f>_xlfn.RANK.EQ(Tabela33[[#This Row],[sold]],$H$2:$H$1979)</f>
        <v>1749</v>
      </c>
      <c r="O1426" s="62">
        <f>_xlfn.RANK.EQ(L1426,Tabela33[income])</f>
        <v>1754</v>
      </c>
      <c r="AL1426" s="18" t="s">
        <v>4651</v>
      </c>
      <c r="AM1426">
        <v>282</v>
      </c>
      <c r="AN1426">
        <v>151</v>
      </c>
    </row>
    <row r="1427" spans="1:40" x14ac:dyDescent="0.25">
      <c r="A1427" s="35" t="s">
        <v>1829</v>
      </c>
      <c r="B1427" s="35" t="s">
        <v>4793</v>
      </c>
      <c r="C1427" s="35" t="s">
        <v>55</v>
      </c>
      <c r="D1427" s="35">
        <v>39.99</v>
      </c>
      <c r="E1427" s="35" t="s">
        <v>73</v>
      </c>
      <c r="F1427" s="35">
        <v>10</v>
      </c>
      <c r="G1427" s="35" t="s">
        <v>1358</v>
      </c>
      <c r="H1427" s="35">
        <v>16</v>
      </c>
      <c r="I1427" s="35" t="s">
        <v>4794</v>
      </c>
      <c r="J1427" s="36" t="s">
        <v>76</v>
      </c>
      <c r="K1427" s="34" t="s">
        <v>7209</v>
      </c>
      <c r="L1427" s="61">
        <f>Tabela33[[#This Row],[price]]*Tabela33[[#This Row],[sold]]</f>
        <v>639.84</v>
      </c>
      <c r="M1427" s="62">
        <f>VLOOKUP(Tabela33[[#This Row],[brand]],Tabela5[#All],7,FALSE)</f>
        <v>278</v>
      </c>
      <c r="N1427" s="62">
        <f>_xlfn.RANK.EQ(Tabela33[[#This Row],[sold]],$H$2:$H$1979)</f>
        <v>1422</v>
      </c>
      <c r="O1427" s="62">
        <f>_xlfn.RANK.EQ(L1427,Tabela33[income])</f>
        <v>1411</v>
      </c>
      <c r="AL1427" s="18" t="s">
        <v>5462</v>
      </c>
      <c r="AM1427">
        <v>282</v>
      </c>
      <c r="AN1427">
        <v>593</v>
      </c>
    </row>
    <row r="1428" spans="1:40" x14ac:dyDescent="0.25">
      <c r="A1428" s="35" t="s">
        <v>1829</v>
      </c>
      <c r="B1428" s="35" t="s">
        <v>6615</v>
      </c>
      <c r="C1428" s="35" t="s">
        <v>55</v>
      </c>
      <c r="D1428" s="35">
        <v>39.99</v>
      </c>
      <c r="E1428" s="35" t="s">
        <v>73</v>
      </c>
      <c r="F1428" s="35">
        <v>5</v>
      </c>
      <c r="G1428" s="35" t="s">
        <v>3825</v>
      </c>
      <c r="H1428" s="35">
        <v>23</v>
      </c>
      <c r="I1428" s="35" t="s">
        <v>6616</v>
      </c>
      <c r="J1428" s="36" t="s">
        <v>225</v>
      </c>
      <c r="K1428" s="34" t="s">
        <v>7209</v>
      </c>
      <c r="L1428" s="61">
        <f>Tabela33[[#This Row],[price]]*Tabela33[[#This Row],[sold]]</f>
        <v>919.7700000000001</v>
      </c>
      <c r="M1428" s="62">
        <f>VLOOKUP(Tabela33[[#This Row],[brand]],Tabela5[#All],7,FALSE)</f>
        <v>278</v>
      </c>
      <c r="N1428" s="62">
        <f>_xlfn.RANK.EQ(Tabela33[[#This Row],[sold]],$H$2:$H$1979)</f>
        <v>1285</v>
      </c>
      <c r="O1428" s="62">
        <f>_xlfn.RANK.EQ(L1428,Tabela33[income])</f>
        <v>1285</v>
      </c>
      <c r="AL1428" s="18" t="s">
        <v>4448</v>
      </c>
      <c r="AM1428">
        <v>282</v>
      </c>
      <c r="AN1428">
        <v>5</v>
      </c>
    </row>
    <row r="1429" spans="1:40" x14ac:dyDescent="0.25">
      <c r="A1429" s="35" t="s">
        <v>1829</v>
      </c>
      <c r="B1429" s="35" t="s">
        <v>6388</v>
      </c>
      <c r="C1429" s="35" t="s">
        <v>55</v>
      </c>
      <c r="D1429" s="35">
        <v>39.99</v>
      </c>
      <c r="E1429" s="35" t="s">
        <v>73</v>
      </c>
      <c r="F1429" s="35">
        <v>7</v>
      </c>
      <c r="G1429" s="35" t="s">
        <v>6389</v>
      </c>
      <c r="H1429" s="35">
        <v>40</v>
      </c>
      <c r="I1429" s="35" t="s">
        <v>6390</v>
      </c>
      <c r="J1429" s="36" t="s">
        <v>448</v>
      </c>
      <c r="K1429" s="34" t="s">
        <v>7209</v>
      </c>
      <c r="L1429" s="61">
        <f>Tabela33[[#This Row],[price]]*Tabela33[[#This Row],[sold]]</f>
        <v>1599.6000000000001</v>
      </c>
      <c r="M1429" s="62">
        <f>VLOOKUP(Tabela33[[#This Row],[brand]],Tabela5[#All],7,FALSE)</f>
        <v>278</v>
      </c>
      <c r="N1429" s="62">
        <f>_xlfn.RANK.EQ(Tabela33[[#This Row],[sold]],$H$2:$H$1979)</f>
        <v>1064</v>
      </c>
      <c r="O1429" s="62">
        <f>_xlfn.RANK.EQ(L1429,Tabela33[income])</f>
        <v>1052</v>
      </c>
      <c r="AL1429" s="18" t="s">
        <v>6014</v>
      </c>
      <c r="AM1429">
        <v>282</v>
      </c>
      <c r="AN1429">
        <v>6</v>
      </c>
    </row>
    <row r="1430" spans="1:40" x14ac:dyDescent="0.25">
      <c r="A1430" s="32" t="s">
        <v>1829</v>
      </c>
      <c r="B1430" s="32" t="s">
        <v>4807</v>
      </c>
      <c r="C1430" s="32" t="s">
        <v>55</v>
      </c>
      <c r="D1430" s="32">
        <v>39.99</v>
      </c>
      <c r="E1430" s="32" t="s">
        <v>73</v>
      </c>
      <c r="F1430" s="32">
        <v>10</v>
      </c>
      <c r="G1430" s="32" t="s">
        <v>4808</v>
      </c>
      <c r="H1430" s="32">
        <v>118</v>
      </c>
      <c r="I1430" s="32" t="s">
        <v>4809</v>
      </c>
      <c r="J1430" s="33" t="s">
        <v>2482</v>
      </c>
      <c r="K1430" s="34" t="s">
        <v>7209</v>
      </c>
      <c r="L1430" s="61">
        <f>Tabela33[[#This Row],[price]]*Tabela33[[#This Row],[sold]]</f>
        <v>4718.8200000000006</v>
      </c>
      <c r="M1430" s="62">
        <f>VLOOKUP(Tabela33[[#This Row],[brand]],Tabela5[#All],7,FALSE)</f>
        <v>278</v>
      </c>
      <c r="N1430" s="62">
        <f>_xlfn.RANK.EQ(Tabela33[[#This Row],[sold]],$H$2:$H$1979)</f>
        <v>737</v>
      </c>
      <c r="O1430" s="62">
        <f>_xlfn.RANK.EQ(L1430,Tabela33[income])</f>
        <v>698</v>
      </c>
      <c r="AL1430" s="18" t="s">
        <v>153</v>
      </c>
      <c r="AM1430">
        <v>282</v>
      </c>
      <c r="AN1430">
        <v>71</v>
      </c>
    </row>
    <row r="1431" spans="1:40" x14ac:dyDescent="0.25">
      <c r="A1431" s="35" t="s">
        <v>1829</v>
      </c>
      <c r="B1431" s="35" t="s">
        <v>7199</v>
      </c>
      <c r="C1431" s="35" t="s">
        <v>55</v>
      </c>
      <c r="D1431" s="35">
        <v>39.99</v>
      </c>
      <c r="E1431" s="35" t="s">
        <v>73</v>
      </c>
      <c r="F1431" s="35">
        <v>2</v>
      </c>
      <c r="G1431" s="35" t="s">
        <v>7200</v>
      </c>
      <c r="H1431" s="35">
        <v>305</v>
      </c>
      <c r="I1431" s="35" t="s">
        <v>7201</v>
      </c>
      <c r="J1431" s="36" t="s">
        <v>64</v>
      </c>
      <c r="K1431" s="34" t="s">
        <v>7209</v>
      </c>
      <c r="L1431" s="61">
        <f>Tabela33[[#This Row],[price]]*Tabela33[[#This Row],[sold]]</f>
        <v>12196.95</v>
      </c>
      <c r="M1431" s="62">
        <f>VLOOKUP(Tabela33[[#This Row],[brand]],Tabela5[#All],7,FALSE)</f>
        <v>278</v>
      </c>
      <c r="N1431" s="62">
        <f>_xlfn.RANK.EQ(Tabela33[[#This Row],[sold]],$H$2:$H$1979)</f>
        <v>464</v>
      </c>
      <c r="O1431" s="62">
        <f>_xlfn.RANK.EQ(L1431,Tabela33[income])</f>
        <v>431</v>
      </c>
      <c r="AL1431" s="18" t="s">
        <v>670</v>
      </c>
      <c r="AM1431">
        <v>282</v>
      </c>
      <c r="AN1431">
        <v>490</v>
      </c>
    </row>
    <row r="1432" spans="1:40" x14ac:dyDescent="0.25">
      <c r="A1432" s="35" t="s">
        <v>1829</v>
      </c>
      <c r="B1432" s="35" t="s">
        <v>4059</v>
      </c>
      <c r="C1432" s="35" t="s">
        <v>55</v>
      </c>
      <c r="D1432" s="35">
        <v>40.99</v>
      </c>
      <c r="E1432" s="35" t="s">
        <v>2056</v>
      </c>
      <c r="F1432" s="35">
        <v>10</v>
      </c>
      <c r="G1432" s="35" t="s">
        <v>2309</v>
      </c>
      <c r="H1432" s="35">
        <v>37</v>
      </c>
      <c r="I1432" s="35" t="s">
        <v>4060</v>
      </c>
      <c r="J1432" s="36" t="s">
        <v>219</v>
      </c>
      <c r="K1432" s="34" t="s">
        <v>7209</v>
      </c>
      <c r="L1432" s="61">
        <f>Tabela33[[#This Row],[price]]*Tabela33[[#This Row],[sold]]</f>
        <v>1516.63</v>
      </c>
      <c r="M1432" s="62">
        <f>VLOOKUP(Tabela33[[#This Row],[brand]],Tabela5[#All],7,FALSE)</f>
        <v>278</v>
      </c>
      <c r="N1432" s="62">
        <f>_xlfn.RANK.EQ(Tabela33[[#This Row],[sold]],$H$2:$H$1979)</f>
        <v>1099</v>
      </c>
      <c r="O1432" s="62">
        <f>_xlfn.RANK.EQ(L1432,Tabela33[income])</f>
        <v>1071</v>
      </c>
      <c r="AL1432" s="18" t="s">
        <v>1255</v>
      </c>
      <c r="AM1432">
        <v>282</v>
      </c>
      <c r="AN1432">
        <v>13</v>
      </c>
    </row>
    <row r="1433" spans="1:40" x14ac:dyDescent="0.25">
      <c r="A1433" s="35" t="s">
        <v>1829</v>
      </c>
      <c r="B1433" s="35" t="s">
        <v>6607</v>
      </c>
      <c r="C1433" s="35" t="s">
        <v>55</v>
      </c>
      <c r="D1433" s="35">
        <v>45.99</v>
      </c>
      <c r="E1433" s="35" t="s">
        <v>6608</v>
      </c>
      <c r="F1433" s="35">
        <v>10</v>
      </c>
      <c r="G1433" s="35" t="s">
        <v>6609</v>
      </c>
      <c r="H1433" s="35">
        <v>2452</v>
      </c>
      <c r="I1433" s="35" t="s">
        <v>6610</v>
      </c>
      <c r="J1433" s="36" t="s">
        <v>177</v>
      </c>
      <c r="K1433" s="34" t="s">
        <v>7209</v>
      </c>
      <c r="L1433" s="61">
        <f>Tabela33[[#This Row],[price]]*Tabela33[[#This Row],[sold]]</f>
        <v>112767.48000000001</v>
      </c>
      <c r="M1433" s="62">
        <f>VLOOKUP(Tabela33[[#This Row],[brand]],Tabela5[#All],7,FALSE)</f>
        <v>278</v>
      </c>
      <c r="N1433" s="62">
        <f>_xlfn.RANK.EQ(Tabela33[[#This Row],[sold]],$H$2:$H$1979)</f>
        <v>123</v>
      </c>
      <c r="O1433" s="62">
        <f>_xlfn.RANK.EQ(L1433,Tabela33[income])</f>
        <v>86</v>
      </c>
      <c r="AL1433" s="18" t="s">
        <v>2719</v>
      </c>
      <c r="AM1433">
        <v>282</v>
      </c>
      <c r="AN1433">
        <v>39</v>
      </c>
    </row>
    <row r="1434" spans="1:40" x14ac:dyDescent="0.25">
      <c r="A1434" s="32" t="s">
        <v>1829</v>
      </c>
      <c r="B1434" s="32" t="s">
        <v>6128</v>
      </c>
      <c r="C1434" s="32" t="s">
        <v>55</v>
      </c>
      <c r="D1434" s="32">
        <v>46</v>
      </c>
      <c r="E1434" s="32" t="s">
        <v>6129</v>
      </c>
      <c r="F1434" s="32">
        <v>59</v>
      </c>
      <c r="G1434" s="32" t="s">
        <v>6130</v>
      </c>
      <c r="H1434" s="32">
        <v>1207</v>
      </c>
      <c r="I1434" s="32" t="s">
        <v>6131</v>
      </c>
      <c r="J1434" s="33" t="s">
        <v>230</v>
      </c>
      <c r="K1434" s="34" t="s">
        <v>7209</v>
      </c>
      <c r="L1434" s="61">
        <f>Tabela33[[#This Row],[price]]*Tabela33[[#This Row],[sold]]</f>
        <v>55522</v>
      </c>
      <c r="M1434" s="62">
        <f>VLOOKUP(Tabela33[[#This Row],[brand]],Tabela5[#All],7,FALSE)</f>
        <v>278</v>
      </c>
      <c r="N1434" s="62">
        <f>_xlfn.RANK.EQ(Tabela33[[#This Row],[sold]],$H$2:$H$1979)</f>
        <v>215</v>
      </c>
      <c r="O1434" s="62">
        <f>_xlfn.RANK.EQ(L1434,Tabela33[income])</f>
        <v>161</v>
      </c>
      <c r="AL1434" s="18" t="s">
        <v>3241</v>
      </c>
      <c r="AM1434">
        <v>282</v>
      </c>
      <c r="AN1434">
        <v>6</v>
      </c>
    </row>
    <row r="1435" spans="1:40" x14ac:dyDescent="0.25">
      <c r="A1435" s="32" t="s">
        <v>1829</v>
      </c>
      <c r="B1435" s="32" t="s">
        <v>4763</v>
      </c>
      <c r="C1435" s="32" t="s">
        <v>55</v>
      </c>
      <c r="D1435" s="32">
        <v>47.99</v>
      </c>
      <c r="E1435" s="32" t="s">
        <v>4764</v>
      </c>
      <c r="F1435" s="32"/>
      <c r="G1435" s="32" t="s">
        <v>4765</v>
      </c>
      <c r="H1435" s="32">
        <v>8877</v>
      </c>
      <c r="I1435" s="32" t="s">
        <v>4766</v>
      </c>
      <c r="J1435" s="33" t="s">
        <v>177</v>
      </c>
      <c r="K1435" s="34" t="s">
        <v>7209</v>
      </c>
      <c r="L1435" s="61">
        <f>Tabela33[[#This Row],[price]]*Tabela33[[#This Row],[sold]]</f>
        <v>426007.23000000004</v>
      </c>
      <c r="M1435" s="62">
        <f>VLOOKUP(Tabela33[[#This Row],[brand]],Tabela5[#All],7,FALSE)</f>
        <v>278</v>
      </c>
      <c r="N1435" s="62">
        <f>_xlfn.RANK.EQ(Tabela33[[#This Row],[sold]],$H$2:$H$1979)</f>
        <v>21</v>
      </c>
      <c r="O1435" s="62">
        <f>_xlfn.RANK.EQ(L1435,Tabela33[income])</f>
        <v>10</v>
      </c>
      <c r="AL1435" s="18" t="s">
        <v>2456</v>
      </c>
      <c r="AM1435">
        <v>282</v>
      </c>
      <c r="AN1435">
        <v>19</v>
      </c>
    </row>
    <row r="1436" spans="1:40" x14ac:dyDescent="0.25">
      <c r="A1436" s="35" t="s">
        <v>1829</v>
      </c>
      <c r="B1436" s="35" t="s">
        <v>4299</v>
      </c>
      <c r="C1436" s="35" t="s">
        <v>55</v>
      </c>
      <c r="D1436" s="35">
        <v>49.96</v>
      </c>
      <c r="E1436" s="35" t="s">
        <v>4300</v>
      </c>
      <c r="F1436" s="35">
        <v>6</v>
      </c>
      <c r="G1436" s="35" t="s">
        <v>1322</v>
      </c>
      <c r="H1436" s="35">
        <v>19</v>
      </c>
      <c r="I1436" s="35" t="s">
        <v>4301</v>
      </c>
      <c r="J1436" s="36" t="s">
        <v>46</v>
      </c>
      <c r="K1436" s="34" t="s">
        <v>7209</v>
      </c>
      <c r="L1436" s="61">
        <f>Tabela33[[#This Row],[price]]*Tabela33[[#This Row],[sold]]</f>
        <v>949.24</v>
      </c>
      <c r="M1436" s="62">
        <f>VLOOKUP(Tabela33[[#This Row],[brand]],Tabela5[#All],7,FALSE)</f>
        <v>278</v>
      </c>
      <c r="N1436" s="62">
        <f>_xlfn.RANK.EQ(Tabela33[[#This Row],[sold]],$H$2:$H$1979)</f>
        <v>1359</v>
      </c>
      <c r="O1436" s="62">
        <f>_xlfn.RANK.EQ(L1436,Tabela33[income])</f>
        <v>1272</v>
      </c>
      <c r="AL1436" s="18" t="s">
        <v>3806</v>
      </c>
      <c r="AM1436">
        <v>282</v>
      </c>
      <c r="AN1436">
        <v>17</v>
      </c>
    </row>
    <row r="1437" spans="1:40" x14ac:dyDescent="0.25">
      <c r="A1437" s="32" t="s">
        <v>1829</v>
      </c>
      <c r="B1437" s="32" t="s">
        <v>5645</v>
      </c>
      <c r="C1437" s="32" t="s">
        <v>55</v>
      </c>
      <c r="D1437" s="32">
        <v>49.99</v>
      </c>
      <c r="E1437" s="32" t="s">
        <v>148</v>
      </c>
      <c r="F1437" s="32">
        <v>5</v>
      </c>
      <c r="G1437" s="32" t="s">
        <v>5646</v>
      </c>
      <c r="H1437" s="32">
        <v>21</v>
      </c>
      <c r="I1437" s="32" t="s">
        <v>5647</v>
      </c>
      <c r="J1437" s="33" t="s">
        <v>151</v>
      </c>
      <c r="K1437" s="34" t="s">
        <v>7209</v>
      </c>
      <c r="L1437" s="61">
        <f>Tabela33[[#This Row],[price]]*Tabela33[[#This Row],[sold]]</f>
        <v>1049.79</v>
      </c>
      <c r="M1437" s="62">
        <f>VLOOKUP(Tabela33[[#This Row],[brand]],Tabela5[#All],7,FALSE)</f>
        <v>278</v>
      </c>
      <c r="N1437" s="62">
        <f>_xlfn.RANK.EQ(Tabela33[[#This Row],[sold]],$H$2:$H$1979)</f>
        <v>1320</v>
      </c>
      <c r="O1437" s="62">
        <f>_xlfn.RANK.EQ(L1437,Tabela33[income])</f>
        <v>1241</v>
      </c>
      <c r="AL1437" s="18" t="s">
        <v>2324</v>
      </c>
      <c r="AM1437">
        <v>282</v>
      </c>
      <c r="AN1437">
        <v>1</v>
      </c>
    </row>
    <row r="1438" spans="1:40" x14ac:dyDescent="0.25">
      <c r="A1438" s="32" t="s">
        <v>1829</v>
      </c>
      <c r="B1438" s="32" t="s">
        <v>4370</v>
      </c>
      <c r="C1438" s="32" t="s">
        <v>55</v>
      </c>
      <c r="D1438" s="32">
        <v>49.99</v>
      </c>
      <c r="E1438" s="32" t="s">
        <v>148</v>
      </c>
      <c r="F1438" s="32">
        <v>10</v>
      </c>
      <c r="G1438" s="32" t="s">
        <v>4371</v>
      </c>
      <c r="H1438" s="32">
        <v>165</v>
      </c>
      <c r="I1438" s="32" t="s">
        <v>4372</v>
      </c>
      <c r="J1438" s="33" t="s">
        <v>448</v>
      </c>
      <c r="K1438" s="34" t="s">
        <v>7209</v>
      </c>
      <c r="L1438" s="61">
        <f>Tabela33[[#This Row],[price]]*Tabela33[[#This Row],[sold]]</f>
        <v>8248.35</v>
      </c>
      <c r="M1438" s="62">
        <f>VLOOKUP(Tabela33[[#This Row],[brand]],Tabela5[#All],7,FALSE)</f>
        <v>278</v>
      </c>
      <c r="N1438" s="62">
        <f>_xlfn.RANK.EQ(Tabela33[[#This Row],[sold]],$H$2:$H$1979)</f>
        <v>632</v>
      </c>
      <c r="O1438" s="62">
        <f>_xlfn.RANK.EQ(L1438,Tabela33[income])</f>
        <v>537</v>
      </c>
      <c r="AL1438" s="18" t="s">
        <v>3815</v>
      </c>
      <c r="AM1438">
        <v>282</v>
      </c>
      <c r="AN1438">
        <v>2</v>
      </c>
    </row>
    <row r="1439" spans="1:40" x14ac:dyDescent="0.25">
      <c r="A1439" s="35" t="s">
        <v>1829</v>
      </c>
      <c r="B1439" s="35" t="s">
        <v>4023</v>
      </c>
      <c r="C1439" s="35" t="s">
        <v>55</v>
      </c>
      <c r="D1439" s="35">
        <v>49.99</v>
      </c>
      <c r="E1439" s="35" t="s">
        <v>148</v>
      </c>
      <c r="F1439" s="35">
        <v>8</v>
      </c>
      <c r="G1439" s="35" t="s">
        <v>4024</v>
      </c>
      <c r="H1439" s="35">
        <v>170</v>
      </c>
      <c r="I1439" s="35" t="s">
        <v>4025</v>
      </c>
      <c r="J1439" s="36" t="s">
        <v>59</v>
      </c>
      <c r="K1439" s="34" t="s">
        <v>7209</v>
      </c>
      <c r="L1439" s="61">
        <f>Tabela33[[#This Row],[price]]*Tabela33[[#This Row],[sold]]</f>
        <v>8498.3000000000011</v>
      </c>
      <c r="M1439" s="62">
        <f>VLOOKUP(Tabela33[[#This Row],[brand]],Tabela5[#All],7,FALSE)</f>
        <v>278</v>
      </c>
      <c r="N1439" s="62">
        <f>_xlfn.RANK.EQ(Tabela33[[#This Row],[sold]],$H$2:$H$1979)</f>
        <v>624</v>
      </c>
      <c r="O1439" s="62">
        <f>_xlfn.RANK.EQ(L1439,Tabela33[income])</f>
        <v>531</v>
      </c>
      <c r="AL1439" s="18" t="s">
        <v>262</v>
      </c>
      <c r="AM1439">
        <v>282</v>
      </c>
      <c r="AN1439">
        <v>49</v>
      </c>
    </row>
    <row r="1440" spans="1:40" x14ac:dyDescent="0.25">
      <c r="A1440" s="30" t="s">
        <v>1829</v>
      </c>
      <c r="B1440" s="30" t="s">
        <v>1830</v>
      </c>
      <c r="C1440" s="30" t="s">
        <v>12</v>
      </c>
      <c r="D1440" s="30">
        <v>50.73</v>
      </c>
      <c r="E1440" s="30" t="s">
        <v>1831</v>
      </c>
      <c r="F1440" s="30">
        <v>105</v>
      </c>
      <c r="G1440" s="30" t="s">
        <v>1832</v>
      </c>
      <c r="H1440" s="30">
        <v>1905</v>
      </c>
      <c r="I1440" s="30" t="s">
        <v>1833</v>
      </c>
      <c r="J1440" s="31" t="s">
        <v>230</v>
      </c>
      <c r="K1440" s="29" t="s">
        <v>7208</v>
      </c>
      <c r="L1440" s="58">
        <f>Tabela33[[#This Row],[price]]*Tabela33[[#This Row],[sold]]</f>
        <v>96640.65</v>
      </c>
      <c r="M1440" s="59">
        <f>VLOOKUP(Tabela33[[#This Row],[brand]],Tabela5[#All],7,FALSE)</f>
        <v>278</v>
      </c>
      <c r="N1440" s="59">
        <f>_xlfn.RANK.EQ(Tabela33[[#This Row],[sold]],$H$2:$H$1979)</f>
        <v>155</v>
      </c>
      <c r="O1440" s="59">
        <f>_xlfn.RANK.EQ(L1440,Tabela33[income])</f>
        <v>100</v>
      </c>
      <c r="AL1440" s="18" t="s">
        <v>1019</v>
      </c>
      <c r="AM1440">
        <v>282</v>
      </c>
      <c r="AN1440">
        <v>29</v>
      </c>
    </row>
    <row r="1441" spans="1:40" x14ac:dyDescent="0.25">
      <c r="A1441" s="35" t="s">
        <v>1829</v>
      </c>
      <c r="B1441" s="35" t="s">
        <v>5993</v>
      </c>
      <c r="C1441" s="35" t="s">
        <v>55</v>
      </c>
      <c r="D1441" s="35">
        <v>50.99</v>
      </c>
      <c r="E1441" s="35" t="s">
        <v>5994</v>
      </c>
      <c r="F1441" s="35">
        <v>6</v>
      </c>
      <c r="G1441" s="35" t="s">
        <v>2711</v>
      </c>
      <c r="H1441" s="35">
        <v>15</v>
      </c>
      <c r="I1441" s="35" t="s">
        <v>5995</v>
      </c>
      <c r="J1441" s="36" t="s">
        <v>499</v>
      </c>
      <c r="K1441" s="34" t="s">
        <v>7209</v>
      </c>
      <c r="L1441" s="61">
        <f>Tabela33[[#This Row],[price]]*Tabela33[[#This Row],[sold]]</f>
        <v>764.85</v>
      </c>
      <c r="M1441" s="62">
        <f>VLOOKUP(Tabela33[[#This Row],[brand]],Tabela5[#All],7,FALSE)</f>
        <v>278</v>
      </c>
      <c r="N1441" s="62">
        <f>_xlfn.RANK.EQ(Tabela33[[#This Row],[sold]],$H$2:$H$1979)</f>
        <v>1444</v>
      </c>
      <c r="O1441" s="62">
        <f>_xlfn.RANK.EQ(L1441,Tabela33[income])</f>
        <v>1335</v>
      </c>
      <c r="AL1441" s="18" t="s">
        <v>5855</v>
      </c>
      <c r="AM1441">
        <v>282</v>
      </c>
      <c r="AN1441">
        <v>41</v>
      </c>
    </row>
    <row r="1442" spans="1:40" x14ac:dyDescent="0.25">
      <c r="A1442" s="35" t="s">
        <v>1829</v>
      </c>
      <c r="B1442" s="35" t="s">
        <v>5590</v>
      </c>
      <c r="C1442" s="35" t="s">
        <v>55</v>
      </c>
      <c r="D1442" s="35">
        <v>64.989999999999995</v>
      </c>
      <c r="E1442" s="35" t="s">
        <v>79</v>
      </c>
      <c r="F1442" s="35">
        <v>10</v>
      </c>
      <c r="G1442" s="35" t="s">
        <v>5591</v>
      </c>
      <c r="H1442" s="35">
        <v>313</v>
      </c>
      <c r="I1442" s="35" t="s">
        <v>5592</v>
      </c>
      <c r="J1442" s="36" t="s">
        <v>524</v>
      </c>
      <c r="K1442" s="34" t="s">
        <v>7209</v>
      </c>
      <c r="L1442" s="61">
        <f>Tabela33[[#This Row],[price]]*Tabela33[[#This Row],[sold]]</f>
        <v>20341.87</v>
      </c>
      <c r="M1442" s="62">
        <f>VLOOKUP(Tabela33[[#This Row],[brand]],Tabela5[#All],7,FALSE)</f>
        <v>278</v>
      </c>
      <c r="N1442" s="62">
        <f>_xlfn.RANK.EQ(Tabela33[[#This Row],[sold]],$H$2:$H$1979)</f>
        <v>463</v>
      </c>
      <c r="O1442" s="62">
        <f>_xlfn.RANK.EQ(L1442,Tabela33[income])</f>
        <v>314</v>
      </c>
      <c r="AL1442" s="18" t="s">
        <v>211</v>
      </c>
      <c r="AM1442">
        <v>282</v>
      </c>
      <c r="AN1442">
        <v>59</v>
      </c>
    </row>
    <row r="1443" spans="1:40" x14ac:dyDescent="0.25">
      <c r="A1443" s="32" t="s">
        <v>1829</v>
      </c>
      <c r="B1443" s="32" t="s">
        <v>6238</v>
      </c>
      <c r="C1443" s="32" t="s">
        <v>12</v>
      </c>
      <c r="D1443" s="32">
        <v>64.989999999999995</v>
      </c>
      <c r="E1443" s="32" t="s">
        <v>79</v>
      </c>
      <c r="F1443" s="32">
        <v>10</v>
      </c>
      <c r="G1443" s="32" t="s">
        <v>6239</v>
      </c>
      <c r="H1443" s="32">
        <v>118</v>
      </c>
      <c r="I1443" s="32" t="s">
        <v>6240</v>
      </c>
      <c r="J1443" s="33" t="s">
        <v>524</v>
      </c>
      <c r="K1443" s="34" t="s">
        <v>7209</v>
      </c>
      <c r="L1443" s="61">
        <f>Tabela33[[#This Row],[price]]*Tabela33[[#This Row],[sold]]</f>
        <v>7668.82</v>
      </c>
      <c r="M1443" s="62">
        <f>VLOOKUP(Tabela33[[#This Row],[brand]],Tabela5[#All],7,FALSE)</f>
        <v>278</v>
      </c>
      <c r="N1443" s="62">
        <f>_xlfn.RANK.EQ(Tabela33[[#This Row],[sold]],$H$2:$H$1979)</f>
        <v>737</v>
      </c>
      <c r="O1443" s="62">
        <f>_xlfn.RANK.EQ(L1443,Tabela33[income])</f>
        <v>555</v>
      </c>
      <c r="AL1443" s="18" t="s">
        <v>3216</v>
      </c>
      <c r="AM1443">
        <v>282</v>
      </c>
      <c r="AN1443">
        <v>7</v>
      </c>
    </row>
    <row r="1444" spans="1:40" x14ac:dyDescent="0.25">
      <c r="A1444" s="32" t="s">
        <v>1829</v>
      </c>
      <c r="B1444" s="32" t="s">
        <v>5492</v>
      </c>
      <c r="C1444" s="32" t="s">
        <v>657</v>
      </c>
      <c r="D1444" s="32">
        <v>68.61</v>
      </c>
      <c r="E1444" s="32" t="s">
        <v>5493</v>
      </c>
      <c r="F1444" s="32">
        <v>3</v>
      </c>
      <c r="G1444" s="32" t="s">
        <v>3111</v>
      </c>
      <c r="H1444" s="32">
        <v>10</v>
      </c>
      <c r="I1444" s="32" t="s">
        <v>5494</v>
      </c>
      <c r="J1444" s="33" t="s">
        <v>661</v>
      </c>
      <c r="K1444" s="34" t="s">
        <v>7209</v>
      </c>
      <c r="L1444" s="61">
        <f>Tabela33[[#This Row],[price]]*Tabela33[[#This Row],[sold]]</f>
        <v>686.1</v>
      </c>
      <c r="M1444" s="62">
        <f>VLOOKUP(Tabela33[[#This Row],[brand]],Tabela5[#All],7,FALSE)</f>
        <v>278</v>
      </c>
      <c r="N1444" s="62">
        <f>_xlfn.RANK.EQ(Tabela33[[#This Row],[sold]],$H$2:$H$1979)</f>
        <v>1577</v>
      </c>
      <c r="O1444" s="62">
        <f>_xlfn.RANK.EQ(L1444,Tabela33[income])</f>
        <v>1375</v>
      </c>
      <c r="AL1444" s="18" t="s">
        <v>1403</v>
      </c>
      <c r="AM1444">
        <v>282</v>
      </c>
      <c r="AN1444">
        <v>15</v>
      </c>
    </row>
    <row r="1445" spans="1:40" x14ac:dyDescent="0.25">
      <c r="A1445" s="35" t="s">
        <v>1829</v>
      </c>
      <c r="B1445" s="35" t="s">
        <v>3961</v>
      </c>
      <c r="C1445" s="35" t="s">
        <v>3962</v>
      </c>
      <c r="D1445" s="35">
        <v>68.989999999999995</v>
      </c>
      <c r="E1445" s="35" t="s">
        <v>3963</v>
      </c>
      <c r="F1445" s="35">
        <v>2</v>
      </c>
      <c r="G1445" s="35" t="s">
        <v>88</v>
      </c>
      <c r="H1445" s="35">
        <v>20</v>
      </c>
      <c r="I1445" s="35" t="s">
        <v>3964</v>
      </c>
      <c r="J1445" s="36" t="s">
        <v>254</v>
      </c>
      <c r="K1445" s="34" t="s">
        <v>7209</v>
      </c>
      <c r="L1445" s="61">
        <f>Tabela33[[#This Row],[price]]*Tabela33[[#This Row],[sold]]</f>
        <v>1379.8</v>
      </c>
      <c r="M1445" s="62">
        <f>VLOOKUP(Tabela33[[#This Row],[brand]],Tabela5[#All],7,FALSE)</f>
        <v>278</v>
      </c>
      <c r="N1445" s="62">
        <f>_xlfn.RANK.EQ(Tabela33[[#This Row],[sold]],$H$2:$H$1979)</f>
        <v>1337</v>
      </c>
      <c r="O1445" s="62">
        <f>_xlfn.RANK.EQ(L1445,Tabela33[income])</f>
        <v>1111</v>
      </c>
      <c r="AL1445" s="18" t="s">
        <v>7031</v>
      </c>
      <c r="AM1445">
        <v>282</v>
      </c>
      <c r="AN1445">
        <v>19</v>
      </c>
    </row>
    <row r="1446" spans="1:40" x14ac:dyDescent="0.25">
      <c r="A1446" s="35" t="s">
        <v>1829</v>
      </c>
      <c r="B1446" s="35" t="s">
        <v>5790</v>
      </c>
      <c r="C1446" s="35" t="s">
        <v>12</v>
      </c>
      <c r="D1446" s="35">
        <v>68.989999999999995</v>
      </c>
      <c r="E1446" s="35" t="s">
        <v>3963</v>
      </c>
      <c r="F1446" s="35">
        <v>6</v>
      </c>
      <c r="G1446" s="35" t="s">
        <v>5791</v>
      </c>
      <c r="H1446" s="35">
        <v>59</v>
      </c>
      <c r="I1446" s="35" t="s">
        <v>5792</v>
      </c>
      <c r="J1446" s="36" t="s">
        <v>833</v>
      </c>
      <c r="K1446" s="34" t="s">
        <v>7209</v>
      </c>
      <c r="L1446" s="61">
        <f>Tabela33[[#This Row],[price]]*Tabela33[[#This Row],[sold]]</f>
        <v>4070.41</v>
      </c>
      <c r="M1446" s="62">
        <f>VLOOKUP(Tabela33[[#This Row],[brand]],Tabela5[#All],7,FALSE)</f>
        <v>278</v>
      </c>
      <c r="N1446" s="62">
        <f>_xlfn.RANK.EQ(Tabela33[[#This Row],[sold]],$H$2:$H$1979)</f>
        <v>939</v>
      </c>
      <c r="O1446" s="62">
        <f>_xlfn.RANK.EQ(L1446,Tabela33[income])</f>
        <v>736</v>
      </c>
      <c r="AL1446" s="18" t="s">
        <v>6422</v>
      </c>
      <c r="AM1446">
        <v>282</v>
      </c>
      <c r="AN1446">
        <v>7</v>
      </c>
    </row>
    <row r="1447" spans="1:40" x14ac:dyDescent="0.25">
      <c r="A1447" s="35" t="s">
        <v>1829</v>
      </c>
      <c r="B1447" s="35" t="s">
        <v>3961</v>
      </c>
      <c r="C1447" s="35" t="s">
        <v>3962</v>
      </c>
      <c r="D1447" s="35">
        <v>69.989999999999995</v>
      </c>
      <c r="E1447" s="35" t="s">
        <v>1083</v>
      </c>
      <c r="F1447" s="35">
        <v>9</v>
      </c>
      <c r="G1447" s="35" t="s">
        <v>3854</v>
      </c>
      <c r="H1447" s="35">
        <v>2</v>
      </c>
      <c r="I1447" s="35" t="s">
        <v>4866</v>
      </c>
      <c r="J1447" s="36" t="s">
        <v>46</v>
      </c>
      <c r="K1447" s="34" t="s">
        <v>7209</v>
      </c>
      <c r="L1447" s="61">
        <f>Tabela33[[#This Row],[price]]*Tabela33[[#This Row],[sold]]</f>
        <v>139.97999999999999</v>
      </c>
      <c r="M1447" s="62">
        <f>VLOOKUP(Tabela33[[#This Row],[brand]],Tabela5[#All],7,FALSE)</f>
        <v>278</v>
      </c>
      <c r="N1447" s="62">
        <f>_xlfn.RANK.EQ(Tabela33[[#This Row],[sold]],$H$2:$H$1979)</f>
        <v>1890</v>
      </c>
      <c r="O1447" s="62">
        <f>_xlfn.RANK.EQ(L1447,Tabela33[income])</f>
        <v>1825</v>
      </c>
      <c r="AL1447" s="18" t="s">
        <v>3035</v>
      </c>
      <c r="AM1447">
        <v>282</v>
      </c>
      <c r="AN1447">
        <v>9</v>
      </c>
    </row>
    <row r="1448" spans="1:40" x14ac:dyDescent="0.25">
      <c r="A1448" s="35" t="s">
        <v>1829</v>
      </c>
      <c r="B1448" s="35" t="s">
        <v>6834</v>
      </c>
      <c r="C1448" s="35" t="s">
        <v>12</v>
      </c>
      <c r="D1448" s="35">
        <v>69.989999999999995</v>
      </c>
      <c r="E1448" s="35" t="s">
        <v>1083</v>
      </c>
      <c r="F1448" s="35">
        <v>10</v>
      </c>
      <c r="G1448" s="35" t="s">
        <v>1552</v>
      </c>
      <c r="H1448" s="35">
        <v>13</v>
      </c>
      <c r="I1448" s="35" t="s">
        <v>6835</v>
      </c>
      <c r="J1448" s="36" t="s">
        <v>335</v>
      </c>
      <c r="K1448" s="34" t="s">
        <v>7209</v>
      </c>
      <c r="L1448" s="61">
        <f>Tabela33[[#This Row],[price]]*Tabela33[[#This Row],[sold]]</f>
        <v>909.86999999999989</v>
      </c>
      <c r="M1448" s="62">
        <f>VLOOKUP(Tabela33[[#This Row],[brand]],Tabela5[#All],7,FALSE)</f>
        <v>278</v>
      </c>
      <c r="N1448" s="62">
        <f>_xlfn.RANK.EQ(Tabela33[[#This Row],[sold]],$H$2:$H$1979)</f>
        <v>1498</v>
      </c>
      <c r="O1448" s="62">
        <f>_xlfn.RANK.EQ(L1448,Tabela33[income])</f>
        <v>1287</v>
      </c>
      <c r="AL1448" s="18" t="s">
        <v>2477</v>
      </c>
      <c r="AM1448">
        <v>282</v>
      </c>
      <c r="AN1448">
        <v>12</v>
      </c>
    </row>
    <row r="1449" spans="1:40" x14ac:dyDescent="0.25">
      <c r="A1449" s="32" t="s">
        <v>1829</v>
      </c>
      <c r="B1449" s="32" t="s">
        <v>4059</v>
      </c>
      <c r="C1449" s="32" t="s">
        <v>55</v>
      </c>
      <c r="D1449" s="32">
        <v>70.08</v>
      </c>
      <c r="E1449" s="32" t="s">
        <v>6074</v>
      </c>
      <c r="F1449" s="32"/>
      <c r="G1449" s="32" t="s">
        <v>6075</v>
      </c>
      <c r="H1449" s="32">
        <v>1165</v>
      </c>
      <c r="I1449" s="32" t="s">
        <v>3399</v>
      </c>
      <c r="J1449" s="33" t="s">
        <v>177</v>
      </c>
      <c r="K1449" s="34" t="s">
        <v>7209</v>
      </c>
      <c r="L1449" s="61">
        <f>Tabela33[[#This Row],[price]]*Tabela33[[#This Row],[sold]]</f>
        <v>81643.199999999997</v>
      </c>
      <c r="M1449" s="62">
        <f>VLOOKUP(Tabela33[[#This Row],[brand]],Tabela5[#All],7,FALSE)</f>
        <v>278</v>
      </c>
      <c r="N1449" s="62">
        <f>_xlfn.RANK.EQ(Tabela33[[#This Row],[sold]],$H$2:$H$1979)</f>
        <v>216</v>
      </c>
      <c r="O1449" s="62">
        <f>_xlfn.RANK.EQ(L1449,Tabela33[income])</f>
        <v>118</v>
      </c>
      <c r="AL1449" s="18" t="s">
        <v>2506</v>
      </c>
      <c r="AM1449">
        <v>282</v>
      </c>
      <c r="AN1449">
        <v>10</v>
      </c>
    </row>
    <row r="1450" spans="1:40" x14ac:dyDescent="0.25">
      <c r="A1450" s="32" t="s">
        <v>1829</v>
      </c>
      <c r="B1450" s="32" t="s">
        <v>6558</v>
      </c>
      <c r="C1450" s="32" t="s">
        <v>12</v>
      </c>
      <c r="D1450" s="32">
        <v>74.989999999999995</v>
      </c>
      <c r="E1450" s="32" t="s">
        <v>3515</v>
      </c>
      <c r="F1450" s="32">
        <v>10</v>
      </c>
      <c r="G1450" s="32" t="s">
        <v>6559</v>
      </c>
      <c r="H1450" s="32">
        <v>23</v>
      </c>
      <c r="I1450" s="32" t="s">
        <v>6560</v>
      </c>
      <c r="J1450" s="33" t="s">
        <v>1641</v>
      </c>
      <c r="K1450" s="34" t="s">
        <v>7209</v>
      </c>
      <c r="L1450" s="61">
        <f>Tabela33[[#This Row],[price]]*Tabela33[[#This Row],[sold]]</f>
        <v>1724.77</v>
      </c>
      <c r="M1450" s="62">
        <f>VLOOKUP(Tabela33[[#This Row],[brand]],Tabela5[#All],7,FALSE)</f>
        <v>278</v>
      </c>
      <c r="N1450" s="62">
        <f>_xlfn.RANK.EQ(Tabela33[[#This Row],[sold]],$H$2:$H$1979)</f>
        <v>1285</v>
      </c>
      <c r="O1450" s="62">
        <f>_xlfn.RANK.EQ(L1450,Tabela33[income])</f>
        <v>1021</v>
      </c>
      <c r="AL1450" s="18" t="s">
        <v>1591</v>
      </c>
      <c r="AM1450">
        <v>283</v>
      </c>
      <c r="AN1450">
        <v>349</v>
      </c>
    </row>
    <row r="1451" spans="1:40" x14ac:dyDescent="0.25">
      <c r="A1451" s="32" t="s">
        <v>1829</v>
      </c>
      <c r="B1451" s="32" t="s">
        <v>5281</v>
      </c>
      <c r="C1451" s="32" t="s">
        <v>12</v>
      </c>
      <c r="D1451" s="32">
        <v>74.989999999999995</v>
      </c>
      <c r="E1451" s="32" t="s">
        <v>2033</v>
      </c>
      <c r="F1451" s="32">
        <v>2</v>
      </c>
      <c r="G1451" s="32" t="s">
        <v>5282</v>
      </c>
      <c r="H1451" s="32">
        <v>60</v>
      </c>
      <c r="I1451" s="32" t="s">
        <v>5283</v>
      </c>
      <c r="J1451" s="33" t="s">
        <v>157</v>
      </c>
      <c r="K1451" s="34" t="s">
        <v>7209</v>
      </c>
      <c r="L1451" s="61">
        <f>Tabela33[[#This Row],[price]]*Tabela33[[#This Row],[sold]]</f>
        <v>4499.3999999999996</v>
      </c>
      <c r="M1451" s="62">
        <f>VLOOKUP(Tabela33[[#This Row],[brand]],Tabela5[#All],7,FALSE)</f>
        <v>278</v>
      </c>
      <c r="N1451" s="62">
        <f>_xlfn.RANK.EQ(Tabela33[[#This Row],[sold]],$H$2:$H$1979)</f>
        <v>933</v>
      </c>
      <c r="O1451" s="62">
        <f>_xlfn.RANK.EQ(L1451,Tabela33[income])</f>
        <v>704</v>
      </c>
      <c r="AL1451" s="18" t="s">
        <v>2657</v>
      </c>
      <c r="AM1451">
        <v>284</v>
      </c>
      <c r="AN1451">
        <v>506</v>
      </c>
    </row>
    <row r="1452" spans="1:40" x14ac:dyDescent="0.25">
      <c r="A1452" s="32" t="s">
        <v>1829</v>
      </c>
      <c r="B1452" s="32" t="s">
        <v>5924</v>
      </c>
      <c r="C1452" s="32" t="s">
        <v>55</v>
      </c>
      <c r="D1452" s="32">
        <v>77.150000000000006</v>
      </c>
      <c r="E1452" s="32" t="s">
        <v>5925</v>
      </c>
      <c r="F1452" s="32">
        <v>8</v>
      </c>
      <c r="G1452" s="32" t="s">
        <v>5926</v>
      </c>
      <c r="H1452" s="32">
        <v>293</v>
      </c>
      <c r="I1452" s="32" t="s">
        <v>5927</v>
      </c>
      <c r="J1452" s="33" t="s">
        <v>230</v>
      </c>
      <c r="K1452" s="34" t="s">
        <v>7209</v>
      </c>
      <c r="L1452" s="61">
        <f>Tabela33[[#This Row],[price]]*Tabela33[[#This Row],[sold]]</f>
        <v>22604.95</v>
      </c>
      <c r="M1452" s="62">
        <f>VLOOKUP(Tabela33[[#This Row],[brand]],Tabela5[#All],7,FALSE)</f>
        <v>278</v>
      </c>
      <c r="N1452" s="62">
        <f>_xlfn.RANK.EQ(Tabela33[[#This Row],[sold]],$H$2:$H$1979)</f>
        <v>475</v>
      </c>
      <c r="O1452" s="62">
        <f>_xlfn.RANK.EQ(L1452,Tabela33[income])</f>
        <v>297</v>
      </c>
      <c r="AL1452" s="18" t="s">
        <v>2759</v>
      </c>
      <c r="AM1452">
        <v>285</v>
      </c>
      <c r="AN1452">
        <v>78</v>
      </c>
    </row>
    <row r="1453" spans="1:40" x14ac:dyDescent="0.25">
      <c r="A1453" s="32" t="s">
        <v>1829</v>
      </c>
      <c r="B1453" s="32" t="s">
        <v>6453</v>
      </c>
      <c r="C1453" s="32" t="s">
        <v>212</v>
      </c>
      <c r="D1453" s="32">
        <v>82.99</v>
      </c>
      <c r="E1453" s="32" t="s">
        <v>6454</v>
      </c>
      <c r="F1453" s="32">
        <v>10</v>
      </c>
      <c r="G1453" s="32" t="s">
        <v>605</v>
      </c>
      <c r="H1453" s="32">
        <v>2</v>
      </c>
      <c r="I1453" s="32" t="s">
        <v>6455</v>
      </c>
      <c r="J1453" s="33" t="s">
        <v>70</v>
      </c>
      <c r="K1453" s="34" t="s">
        <v>7209</v>
      </c>
      <c r="L1453" s="61">
        <f>Tabela33[[#This Row],[price]]*Tabela33[[#This Row],[sold]]</f>
        <v>165.98</v>
      </c>
      <c r="M1453" s="62">
        <f>VLOOKUP(Tabela33[[#This Row],[brand]],Tabela5[#All],7,FALSE)</f>
        <v>278</v>
      </c>
      <c r="N1453" s="62">
        <f>_xlfn.RANK.EQ(Tabela33[[#This Row],[sold]],$H$2:$H$1979)</f>
        <v>1890</v>
      </c>
      <c r="O1453" s="62">
        <f>_xlfn.RANK.EQ(L1453,Tabela33[income])</f>
        <v>1793</v>
      </c>
      <c r="AL1453" s="18" t="s">
        <v>1244</v>
      </c>
      <c r="AM1453">
        <v>285</v>
      </c>
      <c r="AN1453">
        <v>5558</v>
      </c>
    </row>
    <row r="1454" spans="1:40" x14ac:dyDescent="0.25">
      <c r="A1454" s="35" t="s">
        <v>1829</v>
      </c>
      <c r="B1454" s="35" t="s">
        <v>5674</v>
      </c>
      <c r="C1454" s="35" t="s">
        <v>55</v>
      </c>
      <c r="D1454" s="35">
        <v>84.6</v>
      </c>
      <c r="E1454" s="35" t="s">
        <v>5675</v>
      </c>
      <c r="F1454" s="35"/>
      <c r="G1454" s="35" t="s">
        <v>5676</v>
      </c>
      <c r="H1454" s="35">
        <v>111</v>
      </c>
      <c r="I1454" s="35" t="s">
        <v>5677</v>
      </c>
      <c r="J1454" s="36" t="s">
        <v>177</v>
      </c>
      <c r="K1454" s="34" t="s">
        <v>7209</v>
      </c>
      <c r="L1454" s="61">
        <f>Tabela33[[#This Row],[price]]*Tabela33[[#This Row],[sold]]</f>
        <v>9390.5999999999985</v>
      </c>
      <c r="M1454" s="62">
        <f>VLOOKUP(Tabela33[[#This Row],[brand]],Tabela5[#All],7,FALSE)</f>
        <v>278</v>
      </c>
      <c r="N1454" s="62">
        <f>_xlfn.RANK.EQ(Tabela33[[#This Row],[sold]],$H$2:$H$1979)</f>
        <v>755</v>
      </c>
      <c r="O1454" s="62">
        <f>_xlfn.RANK.EQ(L1454,Tabela33[income])</f>
        <v>503</v>
      </c>
      <c r="AL1454" s="18" t="s">
        <v>5583</v>
      </c>
      <c r="AM1454">
        <v>285</v>
      </c>
      <c r="AN1454">
        <v>2093</v>
      </c>
    </row>
    <row r="1455" spans="1:40" x14ac:dyDescent="0.25">
      <c r="A1455" s="35" t="s">
        <v>1829</v>
      </c>
      <c r="B1455" s="35" t="s">
        <v>6217</v>
      </c>
      <c r="C1455" s="35" t="s">
        <v>5811</v>
      </c>
      <c r="D1455" s="35">
        <v>86.99</v>
      </c>
      <c r="E1455" s="35" t="s">
        <v>1365</v>
      </c>
      <c r="F1455" s="35">
        <v>12</v>
      </c>
      <c r="G1455" s="35" t="s">
        <v>6218</v>
      </c>
      <c r="H1455" s="35">
        <v>28</v>
      </c>
      <c r="I1455" s="35" t="s">
        <v>6219</v>
      </c>
      <c r="J1455" s="36" t="s">
        <v>833</v>
      </c>
      <c r="K1455" s="34" t="s">
        <v>7209</v>
      </c>
      <c r="L1455" s="61">
        <f>Tabela33[[#This Row],[price]]*Tabela33[[#This Row],[sold]]</f>
        <v>2435.7199999999998</v>
      </c>
      <c r="M1455" s="62">
        <f>VLOOKUP(Tabela33[[#This Row],[brand]],Tabela5[#All],7,FALSE)</f>
        <v>278</v>
      </c>
      <c r="N1455" s="62">
        <f>_xlfn.RANK.EQ(Tabela33[[#This Row],[sold]],$H$2:$H$1979)</f>
        <v>1208</v>
      </c>
      <c r="O1455" s="62">
        <f>_xlfn.RANK.EQ(L1455,Tabela33[income])</f>
        <v>898</v>
      </c>
      <c r="AL1455" s="18" t="s">
        <v>1675</v>
      </c>
      <c r="AM1455">
        <v>285</v>
      </c>
      <c r="AN1455">
        <v>20</v>
      </c>
    </row>
    <row r="1456" spans="1:40" x14ac:dyDescent="0.25">
      <c r="A1456" s="32" t="s">
        <v>1829</v>
      </c>
      <c r="B1456" s="32" t="s">
        <v>6831</v>
      </c>
      <c r="C1456" s="32" t="s">
        <v>5811</v>
      </c>
      <c r="D1456" s="32">
        <v>99.99</v>
      </c>
      <c r="E1456" s="32" t="s">
        <v>736</v>
      </c>
      <c r="F1456" s="32">
        <v>6</v>
      </c>
      <c r="G1456" s="32" t="s">
        <v>6832</v>
      </c>
      <c r="H1456" s="32">
        <v>50</v>
      </c>
      <c r="I1456" s="32" t="s">
        <v>6833</v>
      </c>
      <c r="J1456" s="33" t="s">
        <v>1168</v>
      </c>
      <c r="K1456" s="34" t="s">
        <v>7209</v>
      </c>
      <c r="L1456" s="61">
        <f>Tabela33[[#This Row],[price]]*Tabela33[[#This Row],[sold]]</f>
        <v>4999.5</v>
      </c>
      <c r="M1456" s="62">
        <f>VLOOKUP(Tabela33[[#This Row],[brand]],Tabela5[#All],7,FALSE)</f>
        <v>278</v>
      </c>
      <c r="N1456" s="62">
        <f>_xlfn.RANK.EQ(Tabela33[[#This Row],[sold]],$H$2:$H$1979)</f>
        <v>988</v>
      </c>
      <c r="O1456" s="62">
        <f>_xlfn.RANK.EQ(L1456,Tabela33[income])</f>
        <v>685</v>
      </c>
      <c r="AL1456" s="18" t="s">
        <v>3908</v>
      </c>
      <c r="AM1456">
        <v>285</v>
      </c>
      <c r="AN1456">
        <v>51</v>
      </c>
    </row>
    <row r="1457" spans="1:40" x14ac:dyDescent="0.25">
      <c r="A1457" s="32" t="s">
        <v>1829</v>
      </c>
      <c r="B1457" s="32" t="s">
        <v>6256</v>
      </c>
      <c r="C1457" s="32" t="s">
        <v>12</v>
      </c>
      <c r="D1457" s="32">
        <v>104.99</v>
      </c>
      <c r="E1457" s="32" t="s">
        <v>6257</v>
      </c>
      <c r="F1457" s="32">
        <v>5</v>
      </c>
      <c r="G1457" s="32" t="s">
        <v>6258</v>
      </c>
      <c r="H1457" s="32">
        <v>38</v>
      </c>
      <c r="I1457" s="32" t="s">
        <v>6259</v>
      </c>
      <c r="J1457" s="33" t="s">
        <v>3448</v>
      </c>
      <c r="K1457" s="34" t="s">
        <v>7209</v>
      </c>
      <c r="L1457" s="61">
        <f>Tabela33[[#This Row],[price]]*Tabela33[[#This Row],[sold]]</f>
        <v>3989.62</v>
      </c>
      <c r="M1457" s="62">
        <f>VLOOKUP(Tabela33[[#This Row],[brand]],Tabela5[#All],7,FALSE)</f>
        <v>278</v>
      </c>
      <c r="N1457" s="62">
        <f>_xlfn.RANK.EQ(Tabela33[[#This Row],[sold]],$H$2:$H$1979)</f>
        <v>1089</v>
      </c>
      <c r="O1457" s="62">
        <f>_xlfn.RANK.EQ(L1457,Tabela33[income])</f>
        <v>745</v>
      </c>
      <c r="AL1457" s="18" t="s">
        <v>4621</v>
      </c>
      <c r="AM1457">
        <v>286</v>
      </c>
      <c r="AN1457">
        <v>597</v>
      </c>
    </row>
    <row r="1458" spans="1:40" x14ac:dyDescent="0.25">
      <c r="A1458" s="27" t="s">
        <v>1829</v>
      </c>
      <c r="B1458" s="27" t="s">
        <v>2805</v>
      </c>
      <c r="C1458" s="27" t="s">
        <v>12</v>
      </c>
      <c r="D1458" s="27">
        <v>105.95</v>
      </c>
      <c r="E1458" s="27" t="s">
        <v>2806</v>
      </c>
      <c r="F1458" s="27">
        <v>2</v>
      </c>
      <c r="G1458" s="27" t="s">
        <v>2807</v>
      </c>
      <c r="H1458" s="27">
        <v>22</v>
      </c>
      <c r="I1458" s="27" t="s">
        <v>2808</v>
      </c>
      <c r="J1458" s="28" t="s">
        <v>661</v>
      </c>
      <c r="K1458" s="29" t="s">
        <v>7208</v>
      </c>
      <c r="L1458" s="58">
        <f>Tabela33[[#This Row],[price]]*Tabela33[[#This Row],[sold]]</f>
        <v>2330.9</v>
      </c>
      <c r="M1458" s="59">
        <f>VLOOKUP(Tabela33[[#This Row],[brand]],Tabela5[#All],7,FALSE)</f>
        <v>278</v>
      </c>
      <c r="N1458" s="59">
        <f>_xlfn.RANK.EQ(Tabela33[[#This Row],[sold]],$H$2:$H$1979)</f>
        <v>1301</v>
      </c>
      <c r="O1458" s="59">
        <f>_xlfn.RANK.EQ(L1458,Tabela33[income])</f>
        <v>911</v>
      </c>
      <c r="AL1458" s="18" t="s">
        <v>5128</v>
      </c>
      <c r="AM1458">
        <v>286</v>
      </c>
      <c r="AN1458">
        <v>4934</v>
      </c>
    </row>
    <row r="1459" spans="1:40" x14ac:dyDescent="0.25">
      <c r="A1459" s="35" t="s">
        <v>1829</v>
      </c>
      <c r="B1459" s="35" t="s">
        <v>6341</v>
      </c>
      <c r="C1459" s="35" t="s">
        <v>12</v>
      </c>
      <c r="D1459" s="35">
        <v>108</v>
      </c>
      <c r="E1459" s="35" t="s">
        <v>6342</v>
      </c>
      <c r="F1459" s="35"/>
      <c r="G1459" s="35" t="s">
        <v>2507</v>
      </c>
      <c r="H1459" s="35">
        <v>10</v>
      </c>
      <c r="I1459" s="35" t="s">
        <v>6343</v>
      </c>
      <c r="J1459" s="36" t="s">
        <v>6344</v>
      </c>
      <c r="K1459" s="34" t="s">
        <v>7209</v>
      </c>
      <c r="L1459" s="61">
        <f>Tabela33[[#This Row],[price]]*Tabela33[[#This Row],[sold]]</f>
        <v>1080</v>
      </c>
      <c r="M1459" s="62">
        <f>VLOOKUP(Tabela33[[#This Row],[brand]],Tabela5[#All],7,FALSE)</f>
        <v>278</v>
      </c>
      <c r="N1459" s="62">
        <f>_xlfn.RANK.EQ(Tabela33[[#This Row],[sold]],$H$2:$H$1979)</f>
        <v>1577</v>
      </c>
      <c r="O1459" s="62">
        <f>_xlfn.RANK.EQ(L1459,Tabela33[income])</f>
        <v>1232</v>
      </c>
      <c r="AL1459" s="18" t="s">
        <v>4015</v>
      </c>
      <c r="AM1459">
        <v>287</v>
      </c>
      <c r="AN1459">
        <v>30</v>
      </c>
    </row>
    <row r="1460" spans="1:40" x14ac:dyDescent="0.25">
      <c r="A1460" s="35" t="s">
        <v>1829</v>
      </c>
      <c r="B1460" s="35" t="s">
        <v>5163</v>
      </c>
      <c r="C1460" s="35" t="s">
        <v>55</v>
      </c>
      <c r="D1460" s="35">
        <v>108.98</v>
      </c>
      <c r="E1460" s="35" t="s">
        <v>5164</v>
      </c>
      <c r="F1460" s="35">
        <v>3</v>
      </c>
      <c r="G1460" s="35" t="s">
        <v>4773</v>
      </c>
      <c r="H1460" s="35">
        <v>33</v>
      </c>
      <c r="I1460" s="35" t="s">
        <v>5165</v>
      </c>
      <c r="J1460" s="36" t="s">
        <v>177</v>
      </c>
      <c r="K1460" s="34" t="s">
        <v>7209</v>
      </c>
      <c r="L1460" s="61">
        <f>Tabela33[[#This Row],[price]]*Tabela33[[#This Row],[sold]]</f>
        <v>3596.34</v>
      </c>
      <c r="M1460" s="62">
        <f>VLOOKUP(Tabela33[[#This Row],[brand]],Tabela5[#All],7,FALSE)</f>
        <v>278</v>
      </c>
      <c r="N1460" s="62">
        <f>_xlfn.RANK.EQ(Tabela33[[#This Row],[sold]],$H$2:$H$1979)</f>
        <v>1147</v>
      </c>
      <c r="O1460" s="62">
        <f>_xlfn.RANK.EQ(L1460,Tabela33[income])</f>
        <v>773</v>
      </c>
      <c r="AL1460" s="18" t="s">
        <v>5545</v>
      </c>
      <c r="AM1460">
        <v>287</v>
      </c>
      <c r="AN1460">
        <v>3</v>
      </c>
    </row>
    <row r="1461" spans="1:40" x14ac:dyDescent="0.25">
      <c r="A1461" s="32" t="s">
        <v>1829</v>
      </c>
      <c r="B1461" s="32" t="s">
        <v>6433</v>
      </c>
      <c r="C1461" s="32" t="s">
        <v>55</v>
      </c>
      <c r="D1461" s="32">
        <v>135</v>
      </c>
      <c r="E1461" s="32" t="s">
        <v>6434</v>
      </c>
      <c r="F1461" s="32">
        <v>8</v>
      </c>
      <c r="G1461" s="32" t="s">
        <v>2841</v>
      </c>
      <c r="H1461" s="32">
        <v>4</v>
      </c>
      <c r="I1461" s="32" t="s">
        <v>39</v>
      </c>
      <c r="J1461" s="33" t="s">
        <v>2574</v>
      </c>
      <c r="K1461" s="34" t="s">
        <v>7209</v>
      </c>
      <c r="L1461" s="61">
        <f>Tabela33[[#This Row],[price]]*Tabela33[[#This Row],[sold]]</f>
        <v>540</v>
      </c>
      <c r="M1461" s="62">
        <f>VLOOKUP(Tabela33[[#This Row],[brand]],Tabela5[#All],7,FALSE)</f>
        <v>278</v>
      </c>
      <c r="N1461" s="62">
        <f>_xlfn.RANK.EQ(Tabela33[[#This Row],[sold]],$H$2:$H$1979)</f>
        <v>1795</v>
      </c>
      <c r="O1461" s="62">
        <f>_xlfn.RANK.EQ(L1461,Tabela33[income])</f>
        <v>1479</v>
      </c>
      <c r="AL1461" s="18" t="s">
        <v>6060</v>
      </c>
      <c r="AM1461">
        <v>287</v>
      </c>
      <c r="AN1461">
        <v>1</v>
      </c>
    </row>
    <row r="1462" spans="1:40" x14ac:dyDescent="0.25">
      <c r="A1462" s="35" t="s">
        <v>1829</v>
      </c>
      <c r="B1462" s="35" t="s">
        <v>5581</v>
      </c>
      <c r="C1462" s="35" t="s">
        <v>12</v>
      </c>
      <c r="D1462" s="35">
        <v>140</v>
      </c>
      <c r="E1462" s="35" t="s">
        <v>2527</v>
      </c>
      <c r="F1462" s="35"/>
      <c r="G1462" s="35" t="s">
        <v>2053</v>
      </c>
      <c r="H1462" s="35">
        <v>2</v>
      </c>
      <c r="I1462" s="35" t="s">
        <v>39</v>
      </c>
      <c r="J1462" s="36" t="s">
        <v>2574</v>
      </c>
      <c r="K1462" s="34" t="s">
        <v>7209</v>
      </c>
      <c r="L1462" s="61">
        <f>Tabela33[[#This Row],[price]]*Tabela33[[#This Row],[sold]]</f>
        <v>280</v>
      </c>
      <c r="M1462" s="62">
        <f>VLOOKUP(Tabela33[[#This Row],[brand]],Tabela5[#All],7,FALSE)</f>
        <v>278</v>
      </c>
      <c r="N1462" s="62">
        <f>_xlfn.RANK.EQ(Tabela33[[#This Row],[sold]],$H$2:$H$1979)</f>
        <v>1890</v>
      </c>
      <c r="O1462" s="62">
        <f>_xlfn.RANK.EQ(L1462,Tabela33[income])</f>
        <v>1679</v>
      </c>
      <c r="AL1462" s="18" t="s">
        <v>4738</v>
      </c>
      <c r="AM1462">
        <v>287</v>
      </c>
      <c r="AN1462">
        <v>1</v>
      </c>
    </row>
    <row r="1463" spans="1:40" x14ac:dyDescent="0.25">
      <c r="A1463" s="30" t="s">
        <v>2689</v>
      </c>
      <c r="B1463" s="30" t="s">
        <v>2690</v>
      </c>
      <c r="C1463" s="30" t="s">
        <v>55</v>
      </c>
      <c r="D1463" s="30">
        <v>32.909999999999997</v>
      </c>
      <c r="E1463" s="30" t="s">
        <v>2691</v>
      </c>
      <c r="F1463" s="30"/>
      <c r="G1463" s="30" t="s">
        <v>2692</v>
      </c>
      <c r="H1463" s="30">
        <v>435</v>
      </c>
      <c r="I1463" s="30" t="s">
        <v>2693</v>
      </c>
      <c r="J1463" s="31" t="s">
        <v>230</v>
      </c>
      <c r="K1463" s="29" t="s">
        <v>7208</v>
      </c>
      <c r="L1463" s="58">
        <f>Tabela33[[#This Row],[price]]*Tabela33[[#This Row],[sold]]</f>
        <v>14315.849999999999</v>
      </c>
      <c r="M1463" s="59">
        <f>VLOOKUP(Tabela33[[#This Row],[brand]],Tabela5[#All],7,FALSE)</f>
        <v>279</v>
      </c>
      <c r="N1463" s="59">
        <f>_xlfn.RANK.EQ(Tabela33[[#This Row],[sold]],$H$2:$H$1979)</f>
        <v>384</v>
      </c>
      <c r="O1463" s="59">
        <f>_xlfn.RANK.EQ(L1463,Tabela33[income])</f>
        <v>391</v>
      </c>
      <c r="AL1463" s="18" t="s">
        <v>3028</v>
      </c>
      <c r="AM1463">
        <v>288</v>
      </c>
      <c r="AN1463">
        <v>58</v>
      </c>
    </row>
    <row r="1464" spans="1:40" x14ac:dyDescent="0.25">
      <c r="A1464" s="30" t="s">
        <v>212</v>
      </c>
      <c r="B1464" s="30" t="s">
        <v>2229</v>
      </c>
      <c r="C1464" s="30" t="s">
        <v>12</v>
      </c>
      <c r="D1464" s="30">
        <v>80.989999999999995</v>
      </c>
      <c r="E1464" s="30" t="s">
        <v>2230</v>
      </c>
      <c r="F1464" s="30">
        <v>10</v>
      </c>
      <c r="G1464" s="30" t="s">
        <v>1639</v>
      </c>
      <c r="H1464" s="30">
        <v>4</v>
      </c>
      <c r="I1464" s="30" t="s">
        <v>2231</v>
      </c>
      <c r="J1464" s="31" t="s">
        <v>1641</v>
      </c>
      <c r="K1464" s="29" t="s">
        <v>7208</v>
      </c>
      <c r="L1464" s="58">
        <f>Tabela33[[#This Row],[price]]*Tabela33[[#This Row],[sold]]</f>
        <v>323.95999999999998</v>
      </c>
      <c r="M1464" s="59">
        <f>VLOOKUP(Tabela33[[#This Row],[brand]],Tabela5[#All],7,FALSE)</f>
        <v>280</v>
      </c>
      <c r="N1464" s="59">
        <f>_xlfn.RANK.EQ(Tabela33[[#This Row],[sold]],$H$2:$H$1979)</f>
        <v>1795</v>
      </c>
      <c r="O1464" s="59">
        <f>_xlfn.RANK.EQ(L1464,Tabela33[income])</f>
        <v>1638</v>
      </c>
      <c r="AL1464" s="18" t="s">
        <v>2202</v>
      </c>
      <c r="AM1464">
        <v>289</v>
      </c>
      <c r="AN1464">
        <v>4492</v>
      </c>
    </row>
    <row r="1465" spans="1:40" x14ac:dyDescent="0.25">
      <c r="A1465" s="30" t="s">
        <v>579</v>
      </c>
      <c r="B1465" s="30" t="s">
        <v>580</v>
      </c>
      <c r="C1465" s="30" t="s">
        <v>55</v>
      </c>
      <c r="D1465" s="30">
        <v>14.75</v>
      </c>
      <c r="E1465" s="30" t="s">
        <v>581</v>
      </c>
      <c r="F1465" s="30">
        <v>183</v>
      </c>
      <c r="G1465" s="30" t="s">
        <v>582</v>
      </c>
      <c r="H1465" s="30">
        <v>1999</v>
      </c>
      <c r="I1465" s="30" t="s">
        <v>583</v>
      </c>
      <c r="J1465" s="31" t="s">
        <v>230</v>
      </c>
      <c r="K1465" s="29" t="s">
        <v>7208</v>
      </c>
      <c r="L1465" s="58">
        <f>Tabela33[[#This Row],[price]]*Tabela33[[#This Row],[sold]]</f>
        <v>29485.25</v>
      </c>
      <c r="M1465" s="59">
        <f>VLOOKUP(Tabela33[[#This Row],[brand]],Tabela5[#All],7,FALSE)</f>
        <v>281</v>
      </c>
      <c r="N1465" s="59">
        <f>_xlfn.RANK.EQ(Tabela33[[#This Row],[sold]],$H$2:$H$1979)</f>
        <v>141</v>
      </c>
      <c r="O1465" s="59">
        <f>_xlfn.RANK.EQ(L1465,Tabela33[income])</f>
        <v>257</v>
      </c>
      <c r="AL1465" s="18" t="s">
        <v>2594</v>
      </c>
      <c r="AM1465">
        <v>290</v>
      </c>
      <c r="AN1465">
        <v>1616</v>
      </c>
    </row>
    <row r="1466" spans="1:40" x14ac:dyDescent="0.25">
      <c r="A1466" s="30" t="s">
        <v>152</v>
      </c>
      <c r="B1466" s="30" t="s">
        <v>3403</v>
      </c>
      <c r="C1466" s="30" t="s">
        <v>12</v>
      </c>
      <c r="D1466" s="30">
        <v>8.99</v>
      </c>
      <c r="E1466" s="30" t="s">
        <v>3404</v>
      </c>
      <c r="F1466" s="30">
        <v>5</v>
      </c>
      <c r="G1466" s="30" t="s">
        <v>2161</v>
      </c>
      <c r="H1466" s="30">
        <v>126</v>
      </c>
      <c r="I1466" s="30" t="s">
        <v>3405</v>
      </c>
      <c r="J1466" s="31" t="s">
        <v>986</v>
      </c>
      <c r="K1466" s="29" t="s">
        <v>7208</v>
      </c>
      <c r="L1466" s="58">
        <f>Tabela33[[#This Row],[price]]*Tabela33[[#This Row],[sold]]</f>
        <v>1132.74</v>
      </c>
      <c r="M1466" s="59">
        <f>VLOOKUP(Tabela33[[#This Row],[brand]],Tabela5[#All],7,FALSE)</f>
        <v>282</v>
      </c>
      <c r="N1466" s="59">
        <f>_xlfn.RANK.EQ(Tabela33[[#This Row],[sold]],$H$2:$H$1979)</f>
        <v>712</v>
      </c>
      <c r="O1466" s="59">
        <f>_xlfn.RANK.EQ(L1466,Tabela33[income])</f>
        <v>1207</v>
      </c>
      <c r="AL1466" s="18" t="s">
        <v>6648</v>
      </c>
      <c r="AM1466">
        <v>290</v>
      </c>
      <c r="AN1466">
        <v>1831</v>
      </c>
    </row>
    <row r="1467" spans="1:40" x14ac:dyDescent="0.25">
      <c r="A1467" s="32" t="s">
        <v>152</v>
      </c>
      <c r="B1467" s="32" t="s">
        <v>7031</v>
      </c>
      <c r="C1467" s="32" t="s">
        <v>212</v>
      </c>
      <c r="D1467" s="32">
        <v>12</v>
      </c>
      <c r="E1467" s="32" t="s">
        <v>213</v>
      </c>
      <c r="F1467" s="32">
        <v>10</v>
      </c>
      <c r="G1467" s="32" t="s">
        <v>338</v>
      </c>
      <c r="H1467" s="32">
        <v>19</v>
      </c>
      <c r="I1467" s="32" t="s">
        <v>39</v>
      </c>
      <c r="J1467" s="33" t="s">
        <v>122</v>
      </c>
      <c r="K1467" s="34" t="s">
        <v>7209</v>
      </c>
      <c r="L1467" s="61">
        <f>Tabela33[[#This Row],[price]]*Tabela33[[#This Row],[sold]]</f>
        <v>228</v>
      </c>
      <c r="M1467" s="62">
        <f>VLOOKUP(Tabela33[[#This Row],[brand]],Tabela5[#All],7,FALSE)</f>
        <v>282</v>
      </c>
      <c r="N1467" s="62">
        <f>_xlfn.RANK.EQ(Tabela33[[#This Row],[sold]],$H$2:$H$1979)</f>
        <v>1359</v>
      </c>
      <c r="O1467" s="62">
        <f>_xlfn.RANK.EQ(L1467,Tabela33[income])</f>
        <v>1720</v>
      </c>
      <c r="AL1467" s="18" t="s">
        <v>781</v>
      </c>
      <c r="AM1467">
        <v>290</v>
      </c>
      <c r="AN1467">
        <v>2209</v>
      </c>
    </row>
    <row r="1468" spans="1:40" x14ac:dyDescent="0.25">
      <c r="A1468" s="27" t="s">
        <v>152</v>
      </c>
      <c r="B1468" s="27" t="s">
        <v>211</v>
      </c>
      <c r="C1468" s="27" t="s">
        <v>212</v>
      </c>
      <c r="D1468" s="27">
        <v>12</v>
      </c>
      <c r="E1468" s="27" t="s">
        <v>213</v>
      </c>
      <c r="F1468" s="27">
        <v>10</v>
      </c>
      <c r="G1468" s="27" t="s">
        <v>214</v>
      </c>
      <c r="H1468" s="27">
        <v>59</v>
      </c>
      <c r="I1468" s="27" t="s">
        <v>39</v>
      </c>
      <c r="J1468" s="28" t="s">
        <v>122</v>
      </c>
      <c r="K1468" s="29" t="s">
        <v>7208</v>
      </c>
      <c r="L1468" s="58">
        <f>Tabela33[[#This Row],[price]]*Tabela33[[#This Row],[sold]]</f>
        <v>708</v>
      </c>
      <c r="M1468" s="59">
        <f>VLOOKUP(Tabela33[[#This Row],[brand]],Tabela5[#All],7,FALSE)</f>
        <v>282</v>
      </c>
      <c r="N1468" s="59">
        <f>_xlfn.RANK.EQ(Tabela33[[#This Row],[sold]],$H$2:$H$1979)</f>
        <v>939</v>
      </c>
      <c r="O1468" s="59">
        <f>_xlfn.RANK.EQ(L1468,Tabela33[income])</f>
        <v>1363</v>
      </c>
      <c r="AL1468" s="18" t="s">
        <v>7050</v>
      </c>
      <c r="AM1468">
        <v>290</v>
      </c>
      <c r="AN1468">
        <v>2703</v>
      </c>
    </row>
    <row r="1469" spans="1:40" x14ac:dyDescent="0.25">
      <c r="A1469" s="27" t="s">
        <v>152</v>
      </c>
      <c r="B1469" s="27" t="s">
        <v>1019</v>
      </c>
      <c r="C1469" s="27" t="s">
        <v>12</v>
      </c>
      <c r="D1469" s="27">
        <v>12</v>
      </c>
      <c r="E1469" s="27" t="s">
        <v>213</v>
      </c>
      <c r="F1469" s="27">
        <v>9</v>
      </c>
      <c r="G1469" s="27" t="s">
        <v>1020</v>
      </c>
      <c r="H1469" s="27">
        <v>29</v>
      </c>
      <c r="I1469" s="27" t="s">
        <v>1021</v>
      </c>
      <c r="J1469" s="28" t="s">
        <v>122</v>
      </c>
      <c r="K1469" s="29" t="s">
        <v>7208</v>
      </c>
      <c r="L1469" s="58">
        <f>Tabela33[[#This Row],[price]]*Tabela33[[#This Row],[sold]]</f>
        <v>348</v>
      </c>
      <c r="M1469" s="59">
        <f>VLOOKUP(Tabela33[[#This Row],[brand]],Tabela5[#All],7,FALSE)</f>
        <v>282</v>
      </c>
      <c r="N1469" s="59">
        <f>_xlfn.RANK.EQ(Tabela33[[#This Row],[sold]],$H$2:$H$1979)</f>
        <v>1195</v>
      </c>
      <c r="O1469" s="59">
        <f>_xlfn.RANK.EQ(L1469,Tabela33[income])</f>
        <v>1613</v>
      </c>
      <c r="AL1469" s="18" t="s">
        <v>1753</v>
      </c>
      <c r="AM1469">
        <v>290</v>
      </c>
      <c r="AN1469">
        <v>6077</v>
      </c>
    </row>
    <row r="1470" spans="1:40" x14ac:dyDescent="0.25">
      <c r="A1470" s="30" t="s">
        <v>152</v>
      </c>
      <c r="B1470" s="30" t="s">
        <v>670</v>
      </c>
      <c r="C1470" s="30" t="s">
        <v>12</v>
      </c>
      <c r="D1470" s="30">
        <v>12.49</v>
      </c>
      <c r="E1470" s="30" t="s">
        <v>671</v>
      </c>
      <c r="F1470" s="30">
        <v>8</v>
      </c>
      <c r="G1470" s="30" t="s">
        <v>672</v>
      </c>
      <c r="H1470" s="30">
        <v>490</v>
      </c>
      <c r="I1470" s="30" t="s">
        <v>673</v>
      </c>
      <c r="J1470" s="31" t="s">
        <v>674</v>
      </c>
      <c r="K1470" s="29" t="s">
        <v>7208</v>
      </c>
      <c r="L1470" s="58">
        <f>Tabela33[[#This Row],[price]]*Tabela33[[#This Row],[sold]]</f>
        <v>6120.1</v>
      </c>
      <c r="M1470" s="59">
        <f>VLOOKUP(Tabela33[[#This Row],[brand]],Tabela5[#All],7,FALSE)</f>
        <v>282</v>
      </c>
      <c r="N1470" s="59">
        <f>_xlfn.RANK.EQ(Tabela33[[#This Row],[sold]],$H$2:$H$1979)</f>
        <v>359</v>
      </c>
      <c r="O1470" s="59">
        <f>_xlfn.RANK.EQ(L1470,Tabela33[income])</f>
        <v>630</v>
      </c>
      <c r="AL1470" s="18" t="s">
        <v>6623</v>
      </c>
      <c r="AM1470">
        <v>290</v>
      </c>
      <c r="AN1470">
        <v>2611</v>
      </c>
    </row>
    <row r="1471" spans="1:40" x14ac:dyDescent="0.25">
      <c r="A1471" s="35" t="s">
        <v>152</v>
      </c>
      <c r="B1471" s="35" t="s">
        <v>5855</v>
      </c>
      <c r="C1471" s="35" t="s">
        <v>12</v>
      </c>
      <c r="D1471" s="35">
        <v>13.95</v>
      </c>
      <c r="E1471" s="35" t="s">
        <v>1447</v>
      </c>
      <c r="F1471" s="35">
        <v>7</v>
      </c>
      <c r="G1471" s="35" t="s">
        <v>5856</v>
      </c>
      <c r="H1471" s="35">
        <v>41</v>
      </c>
      <c r="I1471" s="35" t="s">
        <v>5857</v>
      </c>
      <c r="J1471" s="36" t="s">
        <v>754</v>
      </c>
      <c r="K1471" s="34" t="s">
        <v>7209</v>
      </c>
      <c r="L1471" s="61">
        <f>Tabela33[[#This Row],[price]]*Tabela33[[#This Row],[sold]]</f>
        <v>571.94999999999993</v>
      </c>
      <c r="M1471" s="62">
        <f>VLOOKUP(Tabela33[[#This Row],[brand]],Tabela5[#All],7,FALSE)</f>
        <v>282</v>
      </c>
      <c r="N1471" s="62">
        <f>_xlfn.RANK.EQ(Tabela33[[#This Row],[sold]],$H$2:$H$1979)</f>
        <v>1056</v>
      </c>
      <c r="O1471" s="62">
        <f>_xlfn.RANK.EQ(L1471,Tabela33[income])</f>
        <v>1454</v>
      </c>
      <c r="AL1471" s="18" t="s">
        <v>7177</v>
      </c>
      <c r="AM1471">
        <v>290</v>
      </c>
      <c r="AN1471">
        <v>232</v>
      </c>
    </row>
    <row r="1472" spans="1:40" x14ac:dyDescent="0.25">
      <c r="A1472" s="32" t="s">
        <v>152</v>
      </c>
      <c r="B1472" s="32" t="s">
        <v>6402</v>
      </c>
      <c r="C1472" s="32" t="s">
        <v>12</v>
      </c>
      <c r="D1472" s="32">
        <v>19.989999999999998</v>
      </c>
      <c r="E1472" s="32" t="s">
        <v>247</v>
      </c>
      <c r="F1472" s="32">
        <v>4</v>
      </c>
      <c r="G1472" s="32" t="s">
        <v>1366</v>
      </c>
      <c r="H1472" s="32">
        <v>6</v>
      </c>
      <c r="I1472" s="32" t="s">
        <v>39</v>
      </c>
      <c r="J1472" s="33" t="s">
        <v>661</v>
      </c>
      <c r="K1472" s="34" t="s">
        <v>7209</v>
      </c>
      <c r="L1472" s="61">
        <f>Tabela33[[#This Row],[price]]*Tabela33[[#This Row],[sold]]</f>
        <v>119.94</v>
      </c>
      <c r="M1472" s="62">
        <f>VLOOKUP(Tabela33[[#This Row],[brand]],Tabela5[#All],7,FALSE)</f>
        <v>282</v>
      </c>
      <c r="N1472" s="62">
        <f>_xlfn.RANK.EQ(Tabela33[[#This Row],[sold]],$H$2:$H$1979)</f>
        <v>1713</v>
      </c>
      <c r="O1472" s="62">
        <f>_xlfn.RANK.EQ(L1472,Tabela33[income])</f>
        <v>1854</v>
      </c>
      <c r="AL1472" s="18" t="s">
        <v>6353</v>
      </c>
      <c r="AM1472">
        <v>291</v>
      </c>
      <c r="AN1472">
        <v>217</v>
      </c>
    </row>
    <row r="1473" spans="1:40" x14ac:dyDescent="0.25">
      <c r="A1473" s="30" t="s">
        <v>152</v>
      </c>
      <c r="B1473" s="30" t="s">
        <v>3035</v>
      </c>
      <c r="C1473" s="30" t="s">
        <v>212</v>
      </c>
      <c r="D1473" s="30">
        <v>24</v>
      </c>
      <c r="E1473" s="30" t="s">
        <v>2984</v>
      </c>
      <c r="F1473" s="30">
        <v>10</v>
      </c>
      <c r="G1473" s="30" t="s">
        <v>32</v>
      </c>
      <c r="H1473" s="30">
        <v>9</v>
      </c>
      <c r="I1473" s="30" t="s">
        <v>39</v>
      </c>
      <c r="J1473" s="31" t="s">
        <v>122</v>
      </c>
      <c r="K1473" s="29" t="s">
        <v>7208</v>
      </c>
      <c r="L1473" s="58">
        <f>Tabela33[[#This Row],[price]]*Tabela33[[#This Row],[sold]]</f>
        <v>216</v>
      </c>
      <c r="M1473" s="59">
        <f>VLOOKUP(Tabela33[[#This Row],[brand]],Tabela5[#All],7,FALSE)</f>
        <v>282</v>
      </c>
      <c r="N1473" s="59">
        <f>_xlfn.RANK.EQ(Tabela33[[#This Row],[sold]],$H$2:$H$1979)</f>
        <v>1606</v>
      </c>
      <c r="O1473" s="59">
        <f>_xlfn.RANK.EQ(L1473,Tabela33[income])</f>
        <v>1736</v>
      </c>
      <c r="AL1473" s="18" t="s">
        <v>6935</v>
      </c>
      <c r="AM1473">
        <v>292</v>
      </c>
      <c r="AN1473">
        <v>504</v>
      </c>
    </row>
    <row r="1474" spans="1:40" x14ac:dyDescent="0.25">
      <c r="A1474" s="32" t="s">
        <v>152</v>
      </c>
      <c r="B1474" s="32" t="s">
        <v>6232</v>
      </c>
      <c r="C1474" s="32" t="s">
        <v>12</v>
      </c>
      <c r="D1474" s="32">
        <v>34.99</v>
      </c>
      <c r="E1474" s="32" t="s">
        <v>1107</v>
      </c>
      <c r="F1474" s="32">
        <v>8</v>
      </c>
      <c r="G1474" s="32" t="s">
        <v>6233</v>
      </c>
      <c r="H1474" s="32">
        <v>19</v>
      </c>
      <c r="I1474" s="32" t="s">
        <v>6234</v>
      </c>
      <c r="J1474" s="33" t="s">
        <v>661</v>
      </c>
      <c r="K1474" s="34" t="s">
        <v>7209</v>
      </c>
      <c r="L1474" s="61">
        <f>Tabela33[[#This Row],[price]]*Tabela33[[#This Row],[sold]]</f>
        <v>664.81000000000006</v>
      </c>
      <c r="M1474" s="62">
        <f>VLOOKUP(Tabela33[[#This Row],[brand]],Tabela5[#All],7,FALSE)</f>
        <v>282</v>
      </c>
      <c r="N1474" s="62">
        <f>_xlfn.RANK.EQ(Tabela33[[#This Row],[sold]],$H$2:$H$1979)</f>
        <v>1359</v>
      </c>
      <c r="O1474" s="62">
        <f>_xlfn.RANK.EQ(L1474,Tabela33[income])</f>
        <v>1390</v>
      </c>
      <c r="AL1474" s="18" t="s">
        <v>103</v>
      </c>
      <c r="AM1474">
        <v>293</v>
      </c>
      <c r="AN1474">
        <v>234</v>
      </c>
    </row>
    <row r="1475" spans="1:40" x14ac:dyDescent="0.25">
      <c r="A1475" s="30" t="s">
        <v>152</v>
      </c>
      <c r="B1475" s="30" t="s">
        <v>1255</v>
      </c>
      <c r="C1475" s="30" t="s">
        <v>12</v>
      </c>
      <c r="D1475" s="30">
        <v>76.989999999999995</v>
      </c>
      <c r="E1475" s="30" t="s">
        <v>1256</v>
      </c>
      <c r="F1475" s="30">
        <v>2</v>
      </c>
      <c r="G1475" s="30" t="s">
        <v>1257</v>
      </c>
      <c r="H1475" s="30">
        <v>13</v>
      </c>
      <c r="I1475" s="30" t="s">
        <v>1258</v>
      </c>
      <c r="J1475" s="31" t="s">
        <v>1259</v>
      </c>
      <c r="K1475" s="29" t="s">
        <v>7208</v>
      </c>
      <c r="L1475" s="58">
        <f>Tabela33[[#This Row],[price]]*Tabela33[[#This Row],[sold]]</f>
        <v>1000.8699999999999</v>
      </c>
      <c r="M1475" s="59">
        <f>VLOOKUP(Tabela33[[#This Row],[brand]],Tabela5[#All],7,FALSE)</f>
        <v>282</v>
      </c>
      <c r="N1475" s="59">
        <f>_xlfn.RANK.EQ(Tabela33[[#This Row],[sold]],$H$2:$H$1979)</f>
        <v>1498</v>
      </c>
      <c r="O1475" s="59">
        <f>_xlfn.RANK.EQ(L1475,Tabela33[income])</f>
        <v>1256</v>
      </c>
      <c r="AL1475" s="18" t="s">
        <v>948</v>
      </c>
      <c r="AM1475">
        <v>293</v>
      </c>
      <c r="AN1475">
        <v>441</v>
      </c>
    </row>
    <row r="1476" spans="1:40" x14ac:dyDescent="0.25">
      <c r="A1476" s="27" t="s">
        <v>152</v>
      </c>
      <c r="B1476" s="27" t="s">
        <v>3815</v>
      </c>
      <c r="C1476" s="27" t="s">
        <v>12</v>
      </c>
      <c r="D1476" s="27">
        <v>80</v>
      </c>
      <c r="E1476" s="27" t="s">
        <v>3816</v>
      </c>
      <c r="F1476" s="27">
        <v>10</v>
      </c>
      <c r="G1476" s="27" t="s">
        <v>605</v>
      </c>
      <c r="H1476" s="27">
        <v>2</v>
      </c>
      <c r="I1476" s="27" t="s">
        <v>39</v>
      </c>
      <c r="J1476" s="28" t="s">
        <v>3817</v>
      </c>
      <c r="K1476" s="29" t="s">
        <v>7208</v>
      </c>
      <c r="L1476" s="58">
        <f>Tabela33[[#This Row],[price]]*Tabela33[[#This Row],[sold]]</f>
        <v>160</v>
      </c>
      <c r="M1476" s="59">
        <f>VLOOKUP(Tabela33[[#This Row],[brand]],Tabela5[#All],7,FALSE)</f>
        <v>282</v>
      </c>
      <c r="N1476" s="59">
        <f>_xlfn.RANK.EQ(Tabela33[[#This Row],[sold]],$H$2:$H$1979)</f>
        <v>1890</v>
      </c>
      <c r="O1476" s="59">
        <f>_xlfn.RANK.EQ(L1476,Tabela33[income])</f>
        <v>1801</v>
      </c>
      <c r="AL1476" s="18" t="s">
        <v>3305</v>
      </c>
      <c r="AM1476">
        <v>293</v>
      </c>
      <c r="AN1476">
        <v>9</v>
      </c>
    </row>
    <row r="1477" spans="1:40" x14ac:dyDescent="0.25">
      <c r="A1477" s="35" t="s">
        <v>152</v>
      </c>
      <c r="B1477" s="35" t="s">
        <v>4448</v>
      </c>
      <c r="C1477" s="35" t="s">
        <v>12</v>
      </c>
      <c r="D1477" s="35">
        <v>82.99</v>
      </c>
      <c r="E1477" s="35" t="s">
        <v>4449</v>
      </c>
      <c r="F1477" s="35">
        <v>3</v>
      </c>
      <c r="G1477" s="35" t="s">
        <v>3358</v>
      </c>
      <c r="H1477" s="35">
        <v>5</v>
      </c>
      <c r="I1477" s="35" t="s">
        <v>4450</v>
      </c>
      <c r="J1477" s="36" t="s">
        <v>219</v>
      </c>
      <c r="K1477" s="34" t="s">
        <v>7209</v>
      </c>
      <c r="L1477" s="61">
        <f>Tabela33[[#This Row],[price]]*Tabela33[[#This Row],[sold]]</f>
        <v>414.95</v>
      </c>
      <c r="M1477" s="62">
        <f>VLOOKUP(Tabela33[[#This Row],[brand]],Tabela5[#All],7,FALSE)</f>
        <v>282</v>
      </c>
      <c r="N1477" s="62">
        <f>_xlfn.RANK.EQ(Tabela33[[#This Row],[sold]],$H$2:$H$1979)</f>
        <v>1749</v>
      </c>
      <c r="O1477" s="62">
        <f>_xlfn.RANK.EQ(L1477,Tabela33[income])</f>
        <v>1572</v>
      </c>
      <c r="AL1477" s="18" t="s">
        <v>1515</v>
      </c>
      <c r="AM1477">
        <v>293</v>
      </c>
      <c r="AN1477">
        <v>5</v>
      </c>
    </row>
    <row r="1478" spans="1:40" x14ac:dyDescent="0.25">
      <c r="A1478" s="30" t="s">
        <v>152</v>
      </c>
      <c r="B1478" s="30" t="s">
        <v>153</v>
      </c>
      <c r="C1478" s="30" t="s">
        <v>12</v>
      </c>
      <c r="D1478" s="30">
        <v>84.99</v>
      </c>
      <c r="E1478" s="30" t="s">
        <v>154</v>
      </c>
      <c r="F1478" s="30">
        <v>4</v>
      </c>
      <c r="G1478" s="30" t="s">
        <v>155</v>
      </c>
      <c r="H1478" s="30">
        <v>71</v>
      </c>
      <c r="I1478" s="30" t="s">
        <v>156</v>
      </c>
      <c r="J1478" s="31" t="s">
        <v>157</v>
      </c>
      <c r="K1478" s="29" t="s">
        <v>7208</v>
      </c>
      <c r="L1478" s="58">
        <f>Tabela33[[#This Row],[price]]*Tabela33[[#This Row],[sold]]</f>
        <v>6034.29</v>
      </c>
      <c r="M1478" s="59">
        <f>VLOOKUP(Tabela33[[#This Row],[brand]],Tabela5[#All],7,FALSE)</f>
        <v>282</v>
      </c>
      <c r="N1478" s="59">
        <f>_xlfn.RANK.EQ(Tabela33[[#This Row],[sold]],$H$2:$H$1979)</f>
        <v>884</v>
      </c>
      <c r="O1478" s="59">
        <f>_xlfn.RANK.EQ(L1478,Tabela33[income])</f>
        <v>636</v>
      </c>
      <c r="AL1478" s="18" t="s">
        <v>1680</v>
      </c>
      <c r="AM1478">
        <v>293</v>
      </c>
      <c r="AN1478">
        <v>103</v>
      </c>
    </row>
    <row r="1479" spans="1:40" x14ac:dyDescent="0.25">
      <c r="A1479" s="27" t="s">
        <v>152</v>
      </c>
      <c r="B1479" s="27" t="s">
        <v>1285</v>
      </c>
      <c r="C1479" s="27" t="s">
        <v>510</v>
      </c>
      <c r="D1479" s="27">
        <v>89.99</v>
      </c>
      <c r="E1479" s="27" t="s">
        <v>1286</v>
      </c>
      <c r="F1479" s="27">
        <v>6</v>
      </c>
      <c r="G1479" s="27" t="s">
        <v>1287</v>
      </c>
      <c r="H1479" s="27">
        <v>7</v>
      </c>
      <c r="I1479" s="27" t="s">
        <v>1288</v>
      </c>
      <c r="J1479" s="28" t="s">
        <v>1289</v>
      </c>
      <c r="K1479" s="29" t="s">
        <v>7208</v>
      </c>
      <c r="L1479" s="58">
        <f>Tabela33[[#This Row],[price]]*Tabela33[[#This Row],[sold]]</f>
        <v>629.92999999999995</v>
      </c>
      <c r="M1479" s="59">
        <f>VLOOKUP(Tabela33[[#This Row],[brand]],Tabela5[#All],7,FALSE)</f>
        <v>282</v>
      </c>
      <c r="N1479" s="59">
        <f>_xlfn.RANK.EQ(Tabela33[[#This Row],[sold]],$H$2:$H$1979)</f>
        <v>1677</v>
      </c>
      <c r="O1479" s="59">
        <f>_xlfn.RANK.EQ(L1479,Tabela33[income])</f>
        <v>1416</v>
      </c>
      <c r="AL1479" s="18" t="s">
        <v>1433</v>
      </c>
      <c r="AM1479">
        <v>293</v>
      </c>
      <c r="AN1479">
        <v>42</v>
      </c>
    </row>
    <row r="1480" spans="1:40" x14ac:dyDescent="0.25">
      <c r="A1480" s="27" t="s">
        <v>152</v>
      </c>
      <c r="B1480" s="27" t="s">
        <v>3241</v>
      </c>
      <c r="C1480" s="27" t="s">
        <v>12</v>
      </c>
      <c r="D1480" s="27">
        <v>89.99</v>
      </c>
      <c r="E1480" s="27" t="s">
        <v>3242</v>
      </c>
      <c r="F1480" s="27">
        <v>5</v>
      </c>
      <c r="G1480" s="27" t="s">
        <v>991</v>
      </c>
      <c r="H1480" s="27">
        <v>6</v>
      </c>
      <c r="I1480" s="27" t="s">
        <v>3243</v>
      </c>
      <c r="J1480" s="28" t="s">
        <v>3244</v>
      </c>
      <c r="K1480" s="29" t="s">
        <v>7208</v>
      </c>
      <c r="L1480" s="58">
        <f>Tabela33[[#This Row],[price]]*Tabela33[[#This Row],[sold]]</f>
        <v>539.93999999999994</v>
      </c>
      <c r="M1480" s="59">
        <f>VLOOKUP(Tabela33[[#This Row],[brand]],Tabela5[#All],7,FALSE)</f>
        <v>282</v>
      </c>
      <c r="N1480" s="59">
        <f>_xlfn.RANK.EQ(Tabela33[[#This Row],[sold]],$H$2:$H$1979)</f>
        <v>1713</v>
      </c>
      <c r="O1480" s="59">
        <f>_xlfn.RANK.EQ(L1480,Tabela33[income])</f>
        <v>1480</v>
      </c>
      <c r="AL1480" s="18" t="s">
        <v>2716</v>
      </c>
      <c r="AM1480">
        <v>294</v>
      </c>
      <c r="AN1480">
        <v>22</v>
      </c>
    </row>
    <row r="1481" spans="1:40" x14ac:dyDescent="0.25">
      <c r="A1481" s="35" t="s">
        <v>152</v>
      </c>
      <c r="B1481" s="35" t="s">
        <v>6422</v>
      </c>
      <c r="C1481" s="35" t="s">
        <v>12</v>
      </c>
      <c r="D1481" s="35">
        <v>91.98</v>
      </c>
      <c r="E1481" s="35" t="s">
        <v>6423</v>
      </c>
      <c r="F1481" s="35"/>
      <c r="G1481" s="35" t="s">
        <v>2057</v>
      </c>
      <c r="H1481" s="35">
        <v>7</v>
      </c>
      <c r="I1481" s="35" t="s">
        <v>6424</v>
      </c>
      <c r="J1481" s="36" t="s">
        <v>6425</v>
      </c>
      <c r="K1481" s="34" t="s">
        <v>7209</v>
      </c>
      <c r="L1481" s="61">
        <f>Tabela33[[#This Row],[price]]*Tabela33[[#This Row],[sold]]</f>
        <v>643.86</v>
      </c>
      <c r="M1481" s="62">
        <f>VLOOKUP(Tabela33[[#This Row],[brand]],Tabela5[#All],7,FALSE)</f>
        <v>282</v>
      </c>
      <c r="N1481" s="62">
        <f>_xlfn.RANK.EQ(Tabela33[[#This Row],[sold]],$H$2:$H$1979)</f>
        <v>1677</v>
      </c>
      <c r="O1481" s="62">
        <f>_xlfn.RANK.EQ(L1481,Tabela33[income])</f>
        <v>1409</v>
      </c>
      <c r="AL1481" s="18" t="s">
        <v>6899</v>
      </c>
      <c r="AM1481">
        <v>295</v>
      </c>
      <c r="AN1481">
        <v>56</v>
      </c>
    </row>
    <row r="1482" spans="1:40" x14ac:dyDescent="0.25">
      <c r="A1482" s="30" t="s">
        <v>152</v>
      </c>
      <c r="B1482" s="30" t="s">
        <v>3216</v>
      </c>
      <c r="C1482" s="30" t="s">
        <v>12</v>
      </c>
      <c r="D1482" s="30">
        <v>99.99</v>
      </c>
      <c r="E1482" s="30" t="s">
        <v>169</v>
      </c>
      <c r="F1482" s="30"/>
      <c r="G1482" s="30" t="s">
        <v>2057</v>
      </c>
      <c r="H1482" s="30">
        <v>7</v>
      </c>
      <c r="I1482" s="30" t="s">
        <v>3217</v>
      </c>
      <c r="J1482" s="31" t="s">
        <v>1407</v>
      </c>
      <c r="K1482" s="29" t="s">
        <v>7208</v>
      </c>
      <c r="L1482" s="58">
        <f>Tabela33[[#This Row],[price]]*Tabela33[[#This Row],[sold]]</f>
        <v>699.93</v>
      </c>
      <c r="M1482" s="59">
        <f>VLOOKUP(Tabela33[[#This Row],[brand]],Tabela5[#All],7,FALSE)</f>
        <v>282</v>
      </c>
      <c r="N1482" s="59">
        <f>_xlfn.RANK.EQ(Tabela33[[#This Row],[sold]],$H$2:$H$1979)</f>
        <v>1677</v>
      </c>
      <c r="O1482" s="59">
        <f>_xlfn.RANK.EQ(L1482,Tabela33[income])</f>
        <v>1371</v>
      </c>
      <c r="AL1482" s="18" t="s">
        <v>6107</v>
      </c>
      <c r="AM1482">
        <v>295</v>
      </c>
      <c r="AN1482">
        <v>149</v>
      </c>
    </row>
    <row r="1483" spans="1:40" x14ac:dyDescent="0.25">
      <c r="A1483" s="30" t="s">
        <v>152</v>
      </c>
      <c r="B1483" s="30" t="s">
        <v>2506</v>
      </c>
      <c r="C1483" s="30" t="s">
        <v>12</v>
      </c>
      <c r="D1483" s="30">
        <v>99.99</v>
      </c>
      <c r="E1483" s="30" t="s">
        <v>169</v>
      </c>
      <c r="F1483" s="30"/>
      <c r="G1483" s="30" t="s">
        <v>2507</v>
      </c>
      <c r="H1483" s="30">
        <v>10</v>
      </c>
      <c r="I1483" s="30" t="s">
        <v>2508</v>
      </c>
      <c r="J1483" s="31" t="s">
        <v>1407</v>
      </c>
      <c r="K1483" s="29" t="s">
        <v>7208</v>
      </c>
      <c r="L1483" s="58">
        <f>Tabela33[[#This Row],[price]]*Tabela33[[#This Row],[sold]]</f>
        <v>999.9</v>
      </c>
      <c r="M1483" s="59">
        <f>VLOOKUP(Tabela33[[#This Row],[brand]],Tabela5[#All],7,FALSE)</f>
        <v>282</v>
      </c>
      <c r="N1483" s="59">
        <f>_xlfn.RANK.EQ(Tabela33[[#This Row],[sold]],$H$2:$H$1979)</f>
        <v>1577</v>
      </c>
      <c r="O1483" s="59">
        <f>_xlfn.RANK.EQ(L1483,Tabela33[income])</f>
        <v>1257</v>
      </c>
      <c r="AL1483" s="18" t="s">
        <v>3024</v>
      </c>
      <c r="AM1483">
        <v>296</v>
      </c>
      <c r="AN1483">
        <v>2</v>
      </c>
    </row>
    <row r="1484" spans="1:40" x14ac:dyDescent="0.25">
      <c r="A1484" s="30" t="s">
        <v>152</v>
      </c>
      <c r="B1484" s="30" t="s">
        <v>2477</v>
      </c>
      <c r="C1484" s="30" t="s">
        <v>12</v>
      </c>
      <c r="D1484" s="30">
        <v>99.99</v>
      </c>
      <c r="E1484" s="30" t="s">
        <v>169</v>
      </c>
      <c r="F1484" s="30">
        <v>2</v>
      </c>
      <c r="G1484" s="30" t="s">
        <v>1500</v>
      </c>
      <c r="H1484" s="30">
        <v>12</v>
      </c>
      <c r="I1484" s="30" t="s">
        <v>2478</v>
      </c>
      <c r="J1484" s="31" t="s">
        <v>1407</v>
      </c>
      <c r="K1484" s="29" t="s">
        <v>7208</v>
      </c>
      <c r="L1484" s="58">
        <f>Tabela33[[#This Row],[price]]*Tabela33[[#This Row],[sold]]</f>
        <v>1199.8799999999999</v>
      </c>
      <c r="M1484" s="59">
        <f>VLOOKUP(Tabela33[[#This Row],[brand]],Tabela5[#All],7,FALSE)</f>
        <v>282</v>
      </c>
      <c r="N1484" s="59">
        <f>_xlfn.RANK.EQ(Tabela33[[#This Row],[sold]],$H$2:$H$1979)</f>
        <v>1520</v>
      </c>
      <c r="O1484" s="59">
        <f>_xlfn.RANK.EQ(L1484,Tabela33[income])</f>
        <v>1176</v>
      </c>
      <c r="AL1484" s="18" t="s">
        <v>3711</v>
      </c>
      <c r="AM1484">
        <v>297</v>
      </c>
      <c r="AN1484">
        <v>11</v>
      </c>
    </row>
    <row r="1485" spans="1:40" x14ac:dyDescent="0.25">
      <c r="A1485" s="30" t="s">
        <v>152</v>
      </c>
      <c r="B1485" s="30" t="s">
        <v>2456</v>
      </c>
      <c r="C1485" s="30" t="s">
        <v>12</v>
      </c>
      <c r="D1485" s="30">
        <v>99.99</v>
      </c>
      <c r="E1485" s="30" t="s">
        <v>169</v>
      </c>
      <c r="F1485" s="30">
        <v>2</v>
      </c>
      <c r="G1485" s="30" t="s">
        <v>2457</v>
      </c>
      <c r="H1485" s="30">
        <v>19</v>
      </c>
      <c r="I1485" s="30" t="s">
        <v>2458</v>
      </c>
      <c r="J1485" s="31" t="s">
        <v>1407</v>
      </c>
      <c r="K1485" s="29" t="s">
        <v>7208</v>
      </c>
      <c r="L1485" s="58">
        <f>Tabela33[[#This Row],[price]]*Tabela33[[#This Row],[sold]]</f>
        <v>1899.81</v>
      </c>
      <c r="M1485" s="59">
        <f>VLOOKUP(Tabela33[[#This Row],[brand]],Tabela5[#All],7,FALSE)</f>
        <v>282</v>
      </c>
      <c r="N1485" s="59">
        <f>_xlfn.RANK.EQ(Tabela33[[#This Row],[sold]],$H$2:$H$1979)</f>
        <v>1359</v>
      </c>
      <c r="O1485" s="59">
        <f>_xlfn.RANK.EQ(L1485,Tabela33[income])</f>
        <v>972</v>
      </c>
      <c r="AL1485" s="18" t="s">
        <v>3003</v>
      </c>
      <c r="AM1485">
        <v>298</v>
      </c>
      <c r="AN1485">
        <v>35</v>
      </c>
    </row>
    <row r="1486" spans="1:40" x14ac:dyDescent="0.25">
      <c r="A1486" s="30" t="s">
        <v>152</v>
      </c>
      <c r="B1486" s="30" t="s">
        <v>1403</v>
      </c>
      <c r="C1486" s="30" t="s">
        <v>1404</v>
      </c>
      <c r="D1486" s="30">
        <v>100.99</v>
      </c>
      <c r="E1486" s="30" t="s">
        <v>263</v>
      </c>
      <c r="F1486" s="30"/>
      <c r="G1486" s="30" t="s">
        <v>1405</v>
      </c>
      <c r="H1486" s="30">
        <v>15</v>
      </c>
      <c r="I1486" s="30" t="s">
        <v>1406</v>
      </c>
      <c r="J1486" s="31" t="s">
        <v>1407</v>
      </c>
      <c r="K1486" s="29" t="s">
        <v>7208</v>
      </c>
      <c r="L1486" s="58">
        <f>Tabela33[[#This Row],[price]]*Tabela33[[#This Row],[sold]]</f>
        <v>1514.85</v>
      </c>
      <c r="M1486" s="59">
        <f>VLOOKUP(Tabela33[[#This Row],[brand]],Tabela5[#All],7,FALSE)</f>
        <v>282</v>
      </c>
      <c r="N1486" s="59">
        <f>_xlfn.RANK.EQ(Tabela33[[#This Row],[sold]],$H$2:$H$1979)</f>
        <v>1444</v>
      </c>
      <c r="O1486" s="59">
        <f>_xlfn.RANK.EQ(L1486,Tabela33[income])</f>
        <v>1072</v>
      </c>
      <c r="AL1486" s="18" t="s">
        <v>6025</v>
      </c>
      <c r="AM1486">
        <v>299</v>
      </c>
      <c r="AN1486">
        <v>174</v>
      </c>
    </row>
    <row r="1487" spans="1:40" x14ac:dyDescent="0.25">
      <c r="A1487" s="30" t="s">
        <v>152</v>
      </c>
      <c r="B1487" s="30" t="s">
        <v>3806</v>
      </c>
      <c r="C1487" s="30" t="s">
        <v>12</v>
      </c>
      <c r="D1487" s="30">
        <v>100.99</v>
      </c>
      <c r="E1487" s="30" t="s">
        <v>263</v>
      </c>
      <c r="F1487" s="30"/>
      <c r="G1487" s="30" t="s">
        <v>1397</v>
      </c>
      <c r="H1487" s="30">
        <v>17</v>
      </c>
      <c r="I1487" s="30" t="s">
        <v>3807</v>
      </c>
      <c r="J1487" s="31" t="s">
        <v>1407</v>
      </c>
      <c r="K1487" s="29" t="s">
        <v>7208</v>
      </c>
      <c r="L1487" s="58">
        <f>Tabela33[[#This Row],[price]]*Tabela33[[#This Row],[sold]]</f>
        <v>1716.83</v>
      </c>
      <c r="M1487" s="59">
        <f>VLOOKUP(Tabela33[[#This Row],[brand]],Tabela5[#All],7,FALSE)</f>
        <v>282</v>
      </c>
      <c r="N1487" s="59">
        <f>_xlfn.RANK.EQ(Tabela33[[#This Row],[sold]],$H$2:$H$1979)</f>
        <v>1397</v>
      </c>
      <c r="O1487" s="59">
        <f>_xlfn.RANK.EQ(L1487,Tabela33[income])</f>
        <v>1024</v>
      </c>
      <c r="AL1487" s="18" t="s">
        <v>4426</v>
      </c>
      <c r="AM1487">
        <v>300</v>
      </c>
      <c r="AN1487">
        <v>38</v>
      </c>
    </row>
    <row r="1488" spans="1:40" x14ac:dyDescent="0.25">
      <c r="A1488" s="30" t="s">
        <v>152</v>
      </c>
      <c r="B1488" s="30" t="s">
        <v>2719</v>
      </c>
      <c r="C1488" s="30" t="s">
        <v>12</v>
      </c>
      <c r="D1488" s="30">
        <v>100.99</v>
      </c>
      <c r="E1488" s="30" t="s">
        <v>263</v>
      </c>
      <c r="F1488" s="30"/>
      <c r="G1488" s="30" t="s">
        <v>731</v>
      </c>
      <c r="H1488" s="30">
        <v>39</v>
      </c>
      <c r="I1488" s="30" t="s">
        <v>2720</v>
      </c>
      <c r="J1488" s="31" t="s">
        <v>266</v>
      </c>
      <c r="K1488" s="29" t="s">
        <v>7208</v>
      </c>
      <c r="L1488" s="58">
        <f>Tabela33[[#This Row],[price]]*Tabela33[[#This Row],[sold]]</f>
        <v>3938.6099999999997</v>
      </c>
      <c r="M1488" s="59">
        <f>VLOOKUP(Tabela33[[#This Row],[brand]],Tabela5[#All],7,FALSE)</f>
        <v>282</v>
      </c>
      <c r="N1488" s="59">
        <f>_xlfn.RANK.EQ(Tabela33[[#This Row],[sold]],$H$2:$H$1979)</f>
        <v>1077</v>
      </c>
      <c r="O1488" s="59">
        <f>_xlfn.RANK.EQ(L1488,Tabela33[income])</f>
        <v>748</v>
      </c>
      <c r="AL1488" s="18" t="s">
        <v>6852</v>
      </c>
      <c r="AM1488">
        <v>300</v>
      </c>
      <c r="AN1488">
        <v>8</v>
      </c>
    </row>
    <row r="1489" spans="1:40" x14ac:dyDescent="0.25">
      <c r="A1489" s="27" t="s">
        <v>152</v>
      </c>
      <c r="B1489" s="27" t="s">
        <v>262</v>
      </c>
      <c r="C1489" s="27" t="s">
        <v>12</v>
      </c>
      <c r="D1489" s="27">
        <v>100.99</v>
      </c>
      <c r="E1489" s="27" t="s">
        <v>263</v>
      </c>
      <c r="F1489" s="27"/>
      <c r="G1489" s="27" t="s">
        <v>264</v>
      </c>
      <c r="H1489" s="27">
        <v>49</v>
      </c>
      <c r="I1489" s="27" t="s">
        <v>265</v>
      </c>
      <c r="J1489" s="28" t="s">
        <v>266</v>
      </c>
      <c r="K1489" s="29" t="s">
        <v>7208</v>
      </c>
      <c r="L1489" s="58">
        <f>Tabela33[[#This Row],[price]]*Tabela33[[#This Row],[sold]]</f>
        <v>4948.5099999999993</v>
      </c>
      <c r="M1489" s="59">
        <f>VLOOKUP(Tabela33[[#This Row],[brand]],Tabela5[#All],7,FALSE)</f>
        <v>282</v>
      </c>
      <c r="N1489" s="59">
        <f>_xlfn.RANK.EQ(Tabela33[[#This Row],[sold]],$H$2:$H$1979)</f>
        <v>991</v>
      </c>
      <c r="O1489" s="59">
        <f>_xlfn.RANK.EQ(L1489,Tabela33[income])</f>
        <v>687</v>
      </c>
      <c r="AL1489" s="18" t="s">
        <v>4082</v>
      </c>
      <c r="AM1489">
        <v>300</v>
      </c>
      <c r="AN1489">
        <v>5023</v>
      </c>
    </row>
    <row r="1490" spans="1:40" x14ac:dyDescent="0.25">
      <c r="A1490" s="35" t="s">
        <v>152</v>
      </c>
      <c r="B1490" s="35" t="s">
        <v>6014</v>
      </c>
      <c r="C1490" s="35" t="s">
        <v>12</v>
      </c>
      <c r="D1490" s="35">
        <v>110</v>
      </c>
      <c r="E1490" s="35" t="s">
        <v>6015</v>
      </c>
      <c r="F1490" s="35"/>
      <c r="G1490" s="35" t="s">
        <v>880</v>
      </c>
      <c r="H1490" s="35">
        <v>6</v>
      </c>
      <c r="I1490" s="35" t="s">
        <v>6016</v>
      </c>
      <c r="J1490" s="36" t="s">
        <v>6017</v>
      </c>
      <c r="K1490" s="34" t="s">
        <v>7209</v>
      </c>
      <c r="L1490" s="61">
        <f>Tabela33[[#This Row],[price]]*Tabela33[[#This Row],[sold]]</f>
        <v>660</v>
      </c>
      <c r="M1490" s="62">
        <f>VLOOKUP(Tabela33[[#This Row],[brand]],Tabela5[#All],7,FALSE)</f>
        <v>282</v>
      </c>
      <c r="N1490" s="62">
        <f>_xlfn.RANK.EQ(Tabela33[[#This Row],[sold]],$H$2:$H$1979)</f>
        <v>1713</v>
      </c>
      <c r="O1490" s="62">
        <f>_xlfn.RANK.EQ(L1490,Tabela33[income])</f>
        <v>1395</v>
      </c>
      <c r="AL1490" s="18" t="s">
        <v>4587</v>
      </c>
      <c r="AM1490">
        <v>300</v>
      </c>
      <c r="AN1490">
        <v>257</v>
      </c>
    </row>
    <row r="1491" spans="1:40" x14ac:dyDescent="0.25">
      <c r="A1491" s="35" t="s">
        <v>152</v>
      </c>
      <c r="B1491" s="35" t="s">
        <v>4651</v>
      </c>
      <c r="C1491" s="35" t="s">
        <v>12</v>
      </c>
      <c r="D1491" s="35">
        <v>124.96</v>
      </c>
      <c r="E1491" s="35" t="s">
        <v>4652</v>
      </c>
      <c r="F1491" s="35">
        <v>10</v>
      </c>
      <c r="G1491" s="35" t="s">
        <v>4653</v>
      </c>
      <c r="H1491" s="35">
        <v>151</v>
      </c>
      <c r="I1491" s="35" t="s">
        <v>4654</v>
      </c>
      <c r="J1491" s="36" t="s">
        <v>177</v>
      </c>
      <c r="K1491" s="34" t="s">
        <v>7209</v>
      </c>
      <c r="L1491" s="61">
        <f>Tabela33[[#This Row],[price]]*Tabela33[[#This Row],[sold]]</f>
        <v>18868.96</v>
      </c>
      <c r="M1491" s="62">
        <f>VLOOKUP(Tabela33[[#This Row],[brand]],Tabela5[#All],7,FALSE)</f>
        <v>282</v>
      </c>
      <c r="N1491" s="62">
        <f>_xlfn.RANK.EQ(Tabela33[[#This Row],[sold]],$H$2:$H$1979)</f>
        <v>654</v>
      </c>
      <c r="O1491" s="62">
        <f>_xlfn.RANK.EQ(L1491,Tabela33[income])</f>
        <v>330</v>
      </c>
      <c r="AL1491" s="18" t="s">
        <v>5512</v>
      </c>
      <c r="AM1491">
        <v>300</v>
      </c>
      <c r="AN1491">
        <v>89</v>
      </c>
    </row>
    <row r="1492" spans="1:40" x14ac:dyDescent="0.25">
      <c r="A1492" s="27" t="s">
        <v>152</v>
      </c>
      <c r="B1492" s="27" t="s">
        <v>2324</v>
      </c>
      <c r="C1492" s="27" t="s">
        <v>12</v>
      </c>
      <c r="D1492" s="27">
        <v>150</v>
      </c>
      <c r="E1492" s="27" t="s">
        <v>2325</v>
      </c>
      <c r="F1492" s="27">
        <v>3</v>
      </c>
      <c r="G1492" s="27" t="s">
        <v>2326</v>
      </c>
      <c r="H1492" s="27">
        <v>1</v>
      </c>
      <c r="I1492" s="27" t="s">
        <v>39</v>
      </c>
      <c r="J1492" s="28" t="s">
        <v>2327</v>
      </c>
      <c r="K1492" s="29" t="s">
        <v>7208</v>
      </c>
      <c r="L1492" s="58">
        <f>Tabela33[[#This Row],[price]]*Tabela33[[#This Row],[sold]]</f>
        <v>150</v>
      </c>
      <c r="M1492" s="59">
        <f>VLOOKUP(Tabela33[[#This Row],[brand]],Tabela5[#All],7,FALSE)</f>
        <v>282</v>
      </c>
      <c r="N1492" s="59">
        <f>_xlfn.RANK.EQ(Tabela33[[#This Row],[sold]],$H$2:$H$1979)</f>
        <v>1926</v>
      </c>
      <c r="O1492" s="59">
        <f>_xlfn.RANK.EQ(L1492,Tabela33[income])</f>
        <v>1811</v>
      </c>
      <c r="AL1492" s="18" t="s">
        <v>4297</v>
      </c>
      <c r="AM1492">
        <v>300</v>
      </c>
      <c r="AN1492">
        <v>4</v>
      </c>
    </row>
    <row r="1493" spans="1:40" x14ac:dyDescent="0.25">
      <c r="A1493" s="35" t="s">
        <v>152</v>
      </c>
      <c r="B1493" s="35" t="s">
        <v>5462</v>
      </c>
      <c r="C1493" s="35" t="s">
        <v>104</v>
      </c>
      <c r="D1493" s="35">
        <v>155.65</v>
      </c>
      <c r="E1493" s="35" t="s">
        <v>5463</v>
      </c>
      <c r="F1493" s="35">
        <v>10</v>
      </c>
      <c r="G1493" s="35" t="s">
        <v>5464</v>
      </c>
      <c r="H1493" s="35">
        <v>593</v>
      </c>
      <c r="I1493" s="35" t="s">
        <v>5465</v>
      </c>
      <c r="J1493" s="36" t="s">
        <v>96</v>
      </c>
      <c r="K1493" s="34" t="s">
        <v>7209</v>
      </c>
      <c r="L1493" s="61">
        <f>Tabela33[[#This Row],[price]]*Tabela33[[#This Row],[sold]]</f>
        <v>92300.45</v>
      </c>
      <c r="M1493" s="62">
        <f>VLOOKUP(Tabela33[[#This Row],[brand]],Tabela5[#All],7,FALSE)</f>
        <v>282</v>
      </c>
      <c r="N1493" s="62">
        <f>_xlfn.RANK.EQ(Tabela33[[#This Row],[sold]],$H$2:$H$1979)</f>
        <v>319</v>
      </c>
      <c r="O1493" s="62">
        <f>_xlfn.RANK.EQ(L1493,Tabela33[income])</f>
        <v>107</v>
      </c>
      <c r="AL1493" s="18" t="s">
        <v>7162</v>
      </c>
      <c r="AM1493">
        <v>300</v>
      </c>
      <c r="AN1493">
        <v>401</v>
      </c>
    </row>
    <row r="1494" spans="1:40" x14ac:dyDescent="0.25">
      <c r="A1494" s="30" t="s">
        <v>1590</v>
      </c>
      <c r="B1494" s="30" t="s">
        <v>1591</v>
      </c>
      <c r="C1494" s="30" t="s">
        <v>55</v>
      </c>
      <c r="D1494" s="30">
        <v>14.45</v>
      </c>
      <c r="E1494" s="30" t="s">
        <v>1592</v>
      </c>
      <c r="F1494" s="30">
        <v>9</v>
      </c>
      <c r="G1494" s="30" t="s">
        <v>1593</v>
      </c>
      <c r="H1494" s="30">
        <v>349</v>
      </c>
      <c r="I1494" s="30" t="s">
        <v>1594</v>
      </c>
      <c r="J1494" s="31" t="s">
        <v>230</v>
      </c>
      <c r="K1494" s="29" t="s">
        <v>7208</v>
      </c>
      <c r="L1494" s="58">
        <f>Tabela33[[#This Row],[price]]*Tabela33[[#This Row],[sold]]</f>
        <v>5043.05</v>
      </c>
      <c r="M1494" s="59">
        <f>VLOOKUP(Tabela33[[#This Row],[brand]],Tabela5[#All],7,FALSE)</f>
        <v>283</v>
      </c>
      <c r="N1494" s="59">
        <f>_xlfn.RANK.EQ(Tabela33[[#This Row],[sold]],$H$2:$H$1979)</f>
        <v>440</v>
      </c>
      <c r="O1494" s="59">
        <f>_xlfn.RANK.EQ(L1494,Tabela33[income])</f>
        <v>681</v>
      </c>
      <c r="AL1494" s="18" t="s">
        <v>6463</v>
      </c>
      <c r="AM1494">
        <v>300</v>
      </c>
      <c r="AN1494">
        <v>15</v>
      </c>
    </row>
    <row r="1495" spans="1:40" x14ac:dyDescent="0.25">
      <c r="A1495" s="27" t="s">
        <v>2656</v>
      </c>
      <c r="B1495" s="27" t="s">
        <v>2657</v>
      </c>
      <c r="C1495" s="27" t="s">
        <v>55</v>
      </c>
      <c r="D1495" s="27">
        <v>14.49</v>
      </c>
      <c r="E1495" s="27" t="s">
        <v>2658</v>
      </c>
      <c r="F1495" s="27">
        <v>45</v>
      </c>
      <c r="G1495" s="27" t="s">
        <v>2659</v>
      </c>
      <c r="H1495" s="27">
        <v>506</v>
      </c>
      <c r="I1495" s="27" t="s">
        <v>2660</v>
      </c>
      <c r="J1495" s="28" t="s">
        <v>230</v>
      </c>
      <c r="K1495" s="29" t="s">
        <v>7208</v>
      </c>
      <c r="L1495" s="58">
        <f>Tabela33[[#This Row],[price]]*Tabela33[[#This Row],[sold]]</f>
        <v>7331.9400000000005</v>
      </c>
      <c r="M1495" s="59">
        <f>VLOOKUP(Tabela33[[#This Row],[brand]],Tabela5[#All],7,FALSE)</f>
        <v>284</v>
      </c>
      <c r="N1495" s="59">
        <f>_xlfn.RANK.EQ(Tabela33[[#This Row],[sold]],$H$2:$H$1979)</f>
        <v>351</v>
      </c>
      <c r="O1495" s="59">
        <f>_xlfn.RANK.EQ(L1495,Tabela33[income])</f>
        <v>572</v>
      </c>
      <c r="AL1495" s="18" t="s">
        <v>6942</v>
      </c>
      <c r="AM1495">
        <v>300</v>
      </c>
      <c r="AN1495">
        <v>5</v>
      </c>
    </row>
    <row r="1496" spans="1:40" x14ac:dyDescent="0.25">
      <c r="A1496" s="30" t="s">
        <v>1243</v>
      </c>
      <c r="B1496" s="30" t="s">
        <v>3908</v>
      </c>
      <c r="C1496" s="30" t="s">
        <v>12</v>
      </c>
      <c r="D1496" s="30">
        <v>14.99</v>
      </c>
      <c r="E1496" s="30" t="s">
        <v>3909</v>
      </c>
      <c r="F1496" s="30">
        <v>4</v>
      </c>
      <c r="G1496" s="30" t="s">
        <v>3910</v>
      </c>
      <c r="H1496" s="30">
        <v>51</v>
      </c>
      <c r="I1496" s="30" t="s">
        <v>3911</v>
      </c>
      <c r="J1496" s="31" t="s">
        <v>986</v>
      </c>
      <c r="K1496" s="29" t="s">
        <v>7208</v>
      </c>
      <c r="L1496" s="58">
        <f>Tabela33[[#This Row],[price]]*Tabela33[[#This Row],[sold]]</f>
        <v>764.49</v>
      </c>
      <c r="M1496" s="59">
        <f>VLOOKUP(Tabela33[[#This Row],[brand]],Tabela5[#All],7,FALSE)</f>
        <v>285</v>
      </c>
      <c r="N1496" s="59">
        <f>_xlfn.RANK.EQ(Tabela33[[#This Row],[sold]],$H$2:$H$1979)</f>
        <v>978</v>
      </c>
      <c r="O1496" s="59">
        <f>_xlfn.RANK.EQ(L1496,Tabela33[income])</f>
        <v>1336</v>
      </c>
      <c r="AL1496" s="18" t="s">
        <v>5652</v>
      </c>
      <c r="AM1496">
        <v>300</v>
      </c>
      <c r="AN1496">
        <v>78</v>
      </c>
    </row>
    <row r="1497" spans="1:40" x14ac:dyDescent="0.25">
      <c r="A1497" s="27" t="s">
        <v>1243</v>
      </c>
      <c r="B1497" s="27" t="s">
        <v>1244</v>
      </c>
      <c r="C1497" s="27" t="s">
        <v>12</v>
      </c>
      <c r="D1497" s="27">
        <v>24.39</v>
      </c>
      <c r="E1497" s="27" t="s">
        <v>1245</v>
      </c>
      <c r="F1497" s="27">
        <v>123</v>
      </c>
      <c r="G1497" s="27" t="s">
        <v>1246</v>
      </c>
      <c r="H1497" s="27">
        <v>5558</v>
      </c>
      <c r="I1497" s="27" t="s">
        <v>1247</v>
      </c>
      <c r="J1497" s="28" t="s">
        <v>230</v>
      </c>
      <c r="K1497" s="29" t="s">
        <v>7208</v>
      </c>
      <c r="L1497" s="58">
        <f>Tabela33[[#This Row],[price]]*Tabela33[[#This Row],[sold]]</f>
        <v>135559.62</v>
      </c>
      <c r="M1497" s="59">
        <f>VLOOKUP(Tabela33[[#This Row],[brand]],Tabela5[#All],7,FALSE)</f>
        <v>285</v>
      </c>
      <c r="N1497" s="59">
        <f>_xlfn.RANK.EQ(Tabela33[[#This Row],[sold]],$H$2:$H$1979)</f>
        <v>42</v>
      </c>
      <c r="O1497" s="59">
        <f>_xlfn.RANK.EQ(L1497,Tabela33[income])</f>
        <v>65</v>
      </c>
      <c r="AL1497" s="18" t="s">
        <v>6272</v>
      </c>
      <c r="AM1497">
        <v>300</v>
      </c>
      <c r="AN1497">
        <v>41</v>
      </c>
    </row>
    <row r="1498" spans="1:40" x14ac:dyDescent="0.25">
      <c r="A1498" s="27" t="s">
        <v>1243</v>
      </c>
      <c r="B1498" s="27" t="s">
        <v>1675</v>
      </c>
      <c r="C1498" s="27" t="s">
        <v>12</v>
      </c>
      <c r="D1498" s="27">
        <v>24.5</v>
      </c>
      <c r="E1498" s="27" t="s">
        <v>1676</v>
      </c>
      <c r="F1498" s="27">
        <v>10</v>
      </c>
      <c r="G1498" s="27" t="s">
        <v>1677</v>
      </c>
      <c r="H1498" s="27">
        <v>20</v>
      </c>
      <c r="I1498" s="27" t="s">
        <v>1678</v>
      </c>
      <c r="J1498" s="28" t="s">
        <v>1679</v>
      </c>
      <c r="K1498" s="29" t="s">
        <v>7208</v>
      </c>
      <c r="L1498" s="58">
        <f>Tabela33[[#This Row],[price]]*Tabela33[[#This Row],[sold]]</f>
        <v>490</v>
      </c>
      <c r="M1498" s="59">
        <f>VLOOKUP(Tabela33[[#This Row],[brand]],Tabela5[#All],7,FALSE)</f>
        <v>285</v>
      </c>
      <c r="N1498" s="59">
        <f>_xlfn.RANK.EQ(Tabela33[[#This Row],[sold]],$H$2:$H$1979)</f>
        <v>1337</v>
      </c>
      <c r="O1498" s="59">
        <f>_xlfn.RANK.EQ(L1498,Tabela33[income])</f>
        <v>1510</v>
      </c>
      <c r="AL1498" s="18" t="s">
        <v>4767</v>
      </c>
      <c r="AM1498">
        <v>300</v>
      </c>
      <c r="AN1498">
        <v>445</v>
      </c>
    </row>
    <row r="1499" spans="1:40" x14ac:dyDescent="0.25">
      <c r="A1499" s="35" t="s">
        <v>1243</v>
      </c>
      <c r="B1499" s="35" t="s">
        <v>5583</v>
      </c>
      <c r="C1499" s="35" t="s">
        <v>55</v>
      </c>
      <c r="D1499" s="35">
        <v>25.49</v>
      </c>
      <c r="E1499" s="35" t="s">
        <v>4422</v>
      </c>
      <c r="F1499" s="35">
        <v>16</v>
      </c>
      <c r="G1499" s="35" t="s">
        <v>5584</v>
      </c>
      <c r="H1499" s="35">
        <v>2093</v>
      </c>
      <c r="I1499" s="35" t="s">
        <v>5585</v>
      </c>
      <c r="J1499" s="36" t="s">
        <v>230</v>
      </c>
      <c r="K1499" s="34" t="s">
        <v>7209</v>
      </c>
      <c r="L1499" s="61">
        <f>Tabela33[[#This Row],[price]]*Tabela33[[#This Row],[sold]]</f>
        <v>53350.57</v>
      </c>
      <c r="M1499" s="62">
        <f>VLOOKUP(Tabela33[[#This Row],[brand]],Tabela5[#All],7,FALSE)</f>
        <v>285</v>
      </c>
      <c r="N1499" s="62">
        <f>_xlfn.RANK.EQ(Tabela33[[#This Row],[sold]],$H$2:$H$1979)</f>
        <v>138</v>
      </c>
      <c r="O1499" s="62">
        <f>_xlfn.RANK.EQ(L1499,Tabela33[income])</f>
        <v>165</v>
      </c>
      <c r="AL1499" s="18" t="s">
        <v>4548</v>
      </c>
      <c r="AM1499">
        <v>300</v>
      </c>
      <c r="AN1499">
        <v>17</v>
      </c>
    </row>
    <row r="1500" spans="1:40" x14ac:dyDescent="0.25">
      <c r="A1500" s="27" t="s">
        <v>1243</v>
      </c>
      <c r="B1500" s="27" t="s">
        <v>2759</v>
      </c>
      <c r="C1500" s="27" t="s">
        <v>12</v>
      </c>
      <c r="D1500" s="27">
        <v>28</v>
      </c>
      <c r="E1500" s="27" t="s">
        <v>2760</v>
      </c>
      <c r="F1500" s="27">
        <v>10</v>
      </c>
      <c r="G1500" s="27" t="s">
        <v>2761</v>
      </c>
      <c r="H1500" s="27">
        <v>78</v>
      </c>
      <c r="I1500" s="27" t="s">
        <v>2762</v>
      </c>
      <c r="J1500" s="28" t="s">
        <v>661</v>
      </c>
      <c r="K1500" s="29" t="s">
        <v>7208</v>
      </c>
      <c r="L1500" s="58">
        <f>Tabela33[[#This Row],[price]]*Tabela33[[#This Row],[sold]]</f>
        <v>2184</v>
      </c>
      <c r="M1500" s="59">
        <f>VLOOKUP(Tabela33[[#This Row],[brand]],Tabela5[#All],7,FALSE)</f>
        <v>285</v>
      </c>
      <c r="N1500" s="59">
        <f>_xlfn.RANK.EQ(Tabela33[[#This Row],[sold]],$H$2:$H$1979)</f>
        <v>853</v>
      </c>
      <c r="O1500" s="59">
        <f>_xlfn.RANK.EQ(L1500,Tabela33[income])</f>
        <v>926</v>
      </c>
      <c r="AL1500" s="18" t="s">
        <v>6672</v>
      </c>
      <c r="AM1500">
        <v>301</v>
      </c>
      <c r="AN1500">
        <v>7</v>
      </c>
    </row>
    <row r="1501" spans="1:40" x14ac:dyDescent="0.25">
      <c r="A1501" s="35" t="s">
        <v>4620</v>
      </c>
      <c r="B1501" s="35" t="s">
        <v>4621</v>
      </c>
      <c r="C1501" s="35" t="s">
        <v>385</v>
      </c>
      <c r="D1501" s="35">
        <v>17.12</v>
      </c>
      <c r="E1501" s="35" t="s">
        <v>4622</v>
      </c>
      <c r="F1501" s="35">
        <v>310</v>
      </c>
      <c r="G1501" s="35" t="s">
        <v>4623</v>
      </c>
      <c r="H1501" s="35">
        <v>597</v>
      </c>
      <c r="I1501" s="35" t="s">
        <v>4624</v>
      </c>
      <c r="J1501" s="36" t="s">
        <v>230</v>
      </c>
      <c r="K1501" s="34" t="s">
        <v>7209</v>
      </c>
      <c r="L1501" s="61">
        <f>Tabela33[[#This Row],[price]]*Tabela33[[#This Row],[sold]]</f>
        <v>10220.640000000001</v>
      </c>
      <c r="M1501" s="62">
        <f>VLOOKUP(Tabela33[[#This Row],[brand]],Tabela5[#All],7,FALSE)</f>
        <v>286</v>
      </c>
      <c r="N1501" s="62">
        <f>_xlfn.RANK.EQ(Tabela33[[#This Row],[sold]],$H$2:$H$1979)</f>
        <v>316</v>
      </c>
      <c r="O1501" s="62">
        <f>_xlfn.RANK.EQ(L1501,Tabela33[income])</f>
        <v>480</v>
      </c>
      <c r="AL1501" s="18" t="s">
        <v>5909</v>
      </c>
      <c r="AM1501">
        <v>301</v>
      </c>
      <c r="AN1501">
        <v>21</v>
      </c>
    </row>
    <row r="1502" spans="1:40" x14ac:dyDescent="0.25">
      <c r="A1502" s="32" t="s">
        <v>4620</v>
      </c>
      <c r="B1502" s="32" t="s">
        <v>5128</v>
      </c>
      <c r="C1502" s="32" t="s">
        <v>5129</v>
      </c>
      <c r="D1502" s="32">
        <v>26.1</v>
      </c>
      <c r="E1502" s="32" t="s">
        <v>5130</v>
      </c>
      <c r="F1502" s="32">
        <v>4</v>
      </c>
      <c r="G1502" s="32" t="s">
        <v>5131</v>
      </c>
      <c r="H1502" s="32">
        <v>4934</v>
      </c>
      <c r="I1502" s="32" t="s">
        <v>4611</v>
      </c>
      <c r="J1502" s="33" t="s">
        <v>177</v>
      </c>
      <c r="K1502" s="34" t="s">
        <v>7209</v>
      </c>
      <c r="L1502" s="61">
        <f>Tabela33[[#This Row],[price]]*Tabela33[[#This Row],[sold]]</f>
        <v>128777.40000000001</v>
      </c>
      <c r="M1502" s="62">
        <f>VLOOKUP(Tabela33[[#This Row],[brand]],Tabela5[#All],7,FALSE)</f>
        <v>286</v>
      </c>
      <c r="N1502" s="62">
        <f>_xlfn.RANK.EQ(Tabela33[[#This Row],[sold]],$H$2:$H$1979)</f>
        <v>60</v>
      </c>
      <c r="O1502" s="62">
        <f>_xlfn.RANK.EQ(L1502,Tabela33[income])</f>
        <v>74</v>
      </c>
      <c r="AL1502" s="18" t="s">
        <v>24</v>
      </c>
      <c r="AM1502">
        <v>301</v>
      </c>
      <c r="AN1502">
        <v>43</v>
      </c>
    </row>
    <row r="1503" spans="1:40" x14ac:dyDescent="0.25">
      <c r="A1503" s="35" t="s">
        <v>4014</v>
      </c>
      <c r="B1503" s="35" t="s">
        <v>4738</v>
      </c>
      <c r="C1503" s="35" t="s">
        <v>55</v>
      </c>
      <c r="D1503" s="35">
        <v>55</v>
      </c>
      <c r="E1503" s="35" t="s">
        <v>3300</v>
      </c>
      <c r="F1503" s="35">
        <v>4</v>
      </c>
      <c r="G1503" s="35" t="s">
        <v>1558</v>
      </c>
      <c r="H1503" s="35">
        <v>1</v>
      </c>
      <c r="I1503" s="35" t="s">
        <v>4739</v>
      </c>
      <c r="J1503" s="36" t="s">
        <v>4740</v>
      </c>
      <c r="K1503" s="34" t="s">
        <v>7209</v>
      </c>
      <c r="L1503" s="61">
        <f>Tabela33[[#This Row],[price]]*Tabela33[[#This Row],[sold]]</f>
        <v>55</v>
      </c>
      <c r="M1503" s="62">
        <f>VLOOKUP(Tabela33[[#This Row],[brand]],Tabela5[#All],7,FALSE)</f>
        <v>287</v>
      </c>
      <c r="N1503" s="62">
        <f>_xlfn.RANK.EQ(Tabela33[[#This Row],[sold]],$H$2:$H$1979)</f>
        <v>1926</v>
      </c>
      <c r="O1503" s="62">
        <f>_xlfn.RANK.EQ(L1503,Tabela33[income])</f>
        <v>1933</v>
      </c>
      <c r="AL1503" s="18" t="s">
        <v>6611</v>
      </c>
      <c r="AM1503">
        <v>301</v>
      </c>
      <c r="AN1503">
        <v>65</v>
      </c>
    </row>
    <row r="1504" spans="1:40" x14ac:dyDescent="0.25">
      <c r="A1504" s="35" t="s">
        <v>4014</v>
      </c>
      <c r="B1504" s="35" t="s">
        <v>5545</v>
      </c>
      <c r="C1504" s="35" t="s">
        <v>12</v>
      </c>
      <c r="D1504" s="35">
        <v>71.989999999999995</v>
      </c>
      <c r="E1504" s="35" t="s">
        <v>5546</v>
      </c>
      <c r="F1504" s="35">
        <v>5</v>
      </c>
      <c r="G1504" s="35" t="s">
        <v>1121</v>
      </c>
      <c r="H1504" s="35">
        <v>3</v>
      </c>
      <c r="I1504" s="35" t="s">
        <v>5547</v>
      </c>
      <c r="J1504" s="36" t="s">
        <v>5548</v>
      </c>
      <c r="K1504" s="34" t="s">
        <v>7209</v>
      </c>
      <c r="L1504" s="61">
        <f>Tabela33[[#This Row],[price]]*Tabela33[[#This Row],[sold]]</f>
        <v>215.96999999999997</v>
      </c>
      <c r="M1504" s="62">
        <f>VLOOKUP(Tabela33[[#This Row],[brand]],Tabela5[#All],7,FALSE)</f>
        <v>287</v>
      </c>
      <c r="N1504" s="62">
        <f>_xlfn.RANK.EQ(Tabela33[[#This Row],[sold]],$H$2:$H$1979)</f>
        <v>1845</v>
      </c>
      <c r="O1504" s="62">
        <f>_xlfn.RANK.EQ(L1504,Tabela33[income])</f>
        <v>1738</v>
      </c>
      <c r="AL1504" s="18" t="s">
        <v>6134</v>
      </c>
      <c r="AM1504">
        <v>301</v>
      </c>
      <c r="AN1504">
        <v>30</v>
      </c>
    </row>
    <row r="1505" spans="1:40" x14ac:dyDescent="0.25">
      <c r="A1505" s="35" t="s">
        <v>4014</v>
      </c>
      <c r="B1505" s="35" t="s">
        <v>4015</v>
      </c>
      <c r="C1505" s="35" t="s">
        <v>12</v>
      </c>
      <c r="D1505" s="35">
        <v>99.99</v>
      </c>
      <c r="E1505" s="35" t="s">
        <v>169</v>
      </c>
      <c r="F1505" s="35"/>
      <c r="G1505" s="35" t="s">
        <v>4016</v>
      </c>
      <c r="H1505" s="35">
        <v>30</v>
      </c>
      <c r="I1505" s="35" t="s">
        <v>4017</v>
      </c>
      <c r="J1505" s="36" t="s">
        <v>733</v>
      </c>
      <c r="K1505" s="34" t="s">
        <v>7209</v>
      </c>
      <c r="L1505" s="61">
        <f>Tabela33[[#This Row],[price]]*Tabela33[[#This Row],[sold]]</f>
        <v>2999.7</v>
      </c>
      <c r="M1505" s="62">
        <f>VLOOKUP(Tabela33[[#This Row],[brand]],Tabela5[#All],7,FALSE)</f>
        <v>287</v>
      </c>
      <c r="N1505" s="62">
        <f>_xlfn.RANK.EQ(Tabela33[[#This Row],[sold]],$H$2:$H$1979)</f>
        <v>1175</v>
      </c>
      <c r="O1505" s="62">
        <f>_xlfn.RANK.EQ(L1505,Tabela33[income])</f>
        <v>833</v>
      </c>
      <c r="AL1505" s="18" t="s">
        <v>5832</v>
      </c>
      <c r="AM1505">
        <v>301</v>
      </c>
      <c r="AN1505">
        <v>19</v>
      </c>
    </row>
    <row r="1506" spans="1:40" x14ac:dyDescent="0.25">
      <c r="A1506" s="35" t="s">
        <v>4014</v>
      </c>
      <c r="B1506" s="35" t="s">
        <v>6060</v>
      </c>
      <c r="C1506" s="35" t="s">
        <v>12</v>
      </c>
      <c r="D1506" s="35">
        <v>188.99</v>
      </c>
      <c r="E1506" s="35" t="s">
        <v>6061</v>
      </c>
      <c r="F1506" s="35">
        <v>4</v>
      </c>
      <c r="G1506" s="35" t="s">
        <v>1558</v>
      </c>
      <c r="H1506" s="35">
        <v>1</v>
      </c>
      <c r="I1506" s="35" t="s">
        <v>6062</v>
      </c>
      <c r="J1506" s="36" t="s">
        <v>6063</v>
      </c>
      <c r="K1506" s="34" t="s">
        <v>7209</v>
      </c>
      <c r="L1506" s="61">
        <f>Tabela33[[#This Row],[price]]*Tabela33[[#This Row],[sold]]</f>
        <v>188.99</v>
      </c>
      <c r="M1506" s="62">
        <f>VLOOKUP(Tabela33[[#This Row],[brand]],Tabela5[#All],7,FALSE)</f>
        <v>287</v>
      </c>
      <c r="N1506" s="62">
        <f>_xlfn.RANK.EQ(Tabela33[[#This Row],[sold]],$H$2:$H$1979)</f>
        <v>1926</v>
      </c>
      <c r="O1506" s="62">
        <f>_xlfn.RANK.EQ(L1506,Tabela33[income])</f>
        <v>1767</v>
      </c>
      <c r="AL1506" s="18" t="s">
        <v>5823</v>
      </c>
      <c r="AM1506">
        <v>301</v>
      </c>
      <c r="AN1506">
        <v>1</v>
      </c>
    </row>
    <row r="1507" spans="1:40" x14ac:dyDescent="0.25">
      <c r="A1507" s="30" t="s">
        <v>510</v>
      </c>
      <c r="B1507" s="30" t="s">
        <v>3028</v>
      </c>
      <c r="C1507" s="30" t="s">
        <v>510</v>
      </c>
      <c r="D1507" s="30">
        <v>25.46</v>
      </c>
      <c r="E1507" s="30" t="s">
        <v>3029</v>
      </c>
      <c r="F1507" s="30">
        <v>10</v>
      </c>
      <c r="G1507" s="30" t="s">
        <v>3030</v>
      </c>
      <c r="H1507" s="30">
        <v>58</v>
      </c>
      <c r="I1507" s="30" t="s">
        <v>3031</v>
      </c>
      <c r="J1507" s="31" t="s">
        <v>3032</v>
      </c>
      <c r="K1507" s="29" t="s">
        <v>7208</v>
      </c>
      <c r="L1507" s="58">
        <f>Tabela33[[#This Row],[price]]*Tabela33[[#This Row],[sold]]</f>
        <v>1476.68</v>
      </c>
      <c r="M1507" s="59">
        <f>VLOOKUP(Tabela33[[#This Row],[brand]],Tabela5[#All],7,FALSE)</f>
        <v>288</v>
      </c>
      <c r="N1507" s="59">
        <f>_xlfn.RANK.EQ(Tabela33[[#This Row],[sold]],$H$2:$H$1979)</f>
        <v>943</v>
      </c>
      <c r="O1507" s="59">
        <f>_xlfn.RANK.EQ(L1507,Tabela33[income])</f>
        <v>1079</v>
      </c>
      <c r="AL1507" s="18" t="s">
        <v>5149</v>
      </c>
      <c r="AM1507">
        <v>301</v>
      </c>
      <c r="AN1507">
        <v>587</v>
      </c>
    </row>
    <row r="1508" spans="1:40" x14ac:dyDescent="0.25">
      <c r="A1508" s="27" t="s">
        <v>2201</v>
      </c>
      <c r="B1508" s="27" t="s">
        <v>2202</v>
      </c>
      <c r="C1508" s="27" t="s">
        <v>55</v>
      </c>
      <c r="D1508" s="27">
        <v>13.76</v>
      </c>
      <c r="E1508" s="27" t="s">
        <v>2203</v>
      </c>
      <c r="F1508" s="27">
        <v>86</v>
      </c>
      <c r="G1508" s="27" t="s">
        <v>2204</v>
      </c>
      <c r="H1508" s="27">
        <v>4492</v>
      </c>
      <c r="I1508" s="27" t="s">
        <v>2205</v>
      </c>
      <c r="J1508" s="28" t="s">
        <v>230</v>
      </c>
      <c r="K1508" s="29" t="s">
        <v>7208</v>
      </c>
      <c r="L1508" s="58">
        <f>Tabela33[[#This Row],[price]]*Tabela33[[#This Row],[sold]]</f>
        <v>61809.919999999998</v>
      </c>
      <c r="M1508" s="59">
        <f>VLOOKUP(Tabela33[[#This Row],[brand]],Tabela5[#All],7,FALSE)</f>
        <v>289</v>
      </c>
      <c r="N1508" s="59">
        <f>_xlfn.RANK.EQ(Tabela33[[#This Row],[sold]],$H$2:$H$1979)</f>
        <v>68</v>
      </c>
      <c r="O1508" s="59">
        <f>_xlfn.RANK.EQ(L1508,Tabela33[income])</f>
        <v>149</v>
      </c>
      <c r="AL1508" s="18" t="s">
        <v>6099</v>
      </c>
      <c r="AM1508">
        <v>301</v>
      </c>
      <c r="AN1508">
        <v>755</v>
      </c>
    </row>
    <row r="1509" spans="1:40" x14ac:dyDescent="0.25">
      <c r="A1509" s="32" t="s">
        <v>780</v>
      </c>
      <c r="B1509" s="32" t="s">
        <v>6648</v>
      </c>
      <c r="C1509" s="32" t="s">
        <v>55</v>
      </c>
      <c r="D1509" s="32">
        <v>21.91</v>
      </c>
      <c r="E1509" s="32" t="s">
        <v>6649</v>
      </c>
      <c r="F1509" s="32">
        <v>96</v>
      </c>
      <c r="G1509" s="32" t="s">
        <v>6650</v>
      </c>
      <c r="H1509" s="32">
        <v>1831</v>
      </c>
      <c r="I1509" s="32" t="s">
        <v>6651</v>
      </c>
      <c r="J1509" s="33" t="s">
        <v>230</v>
      </c>
      <c r="K1509" s="34" t="s">
        <v>7209</v>
      </c>
      <c r="L1509" s="61">
        <f>Tabela33[[#This Row],[price]]*Tabela33[[#This Row],[sold]]</f>
        <v>40117.21</v>
      </c>
      <c r="M1509" s="62">
        <f>VLOOKUP(Tabela33[[#This Row],[brand]],Tabela5[#All],7,FALSE)</f>
        <v>290</v>
      </c>
      <c r="N1509" s="62">
        <f>_xlfn.RANK.EQ(Tabela33[[#This Row],[sold]],$H$2:$H$1979)</f>
        <v>159</v>
      </c>
      <c r="O1509" s="62">
        <f>_xlfn.RANK.EQ(L1509,Tabela33[income])</f>
        <v>204</v>
      </c>
      <c r="AL1509" s="18" t="s">
        <v>6458</v>
      </c>
      <c r="AM1509">
        <v>301</v>
      </c>
      <c r="AN1509">
        <v>1</v>
      </c>
    </row>
    <row r="1510" spans="1:40" x14ac:dyDescent="0.25">
      <c r="A1510" s="35" t="s">
        <v>780</v>
      </c>
      <c r="B1510" s="35" t="s">
        <v>6623</v>
      </c>
      <c r="C1510" s="35" t="s">
        <v>55</v>
      </c>
      <c r="D1510" s="35">
        <v>23.01</v>
      </c>
      <c r="E1510" s="35" t="s">
        <v>6624</v>
      </c>
      <c r="F1510" s="35">
        <v>5</v>
      </c>
      <c r="G1510" s="35" t="s">
        <v>6625</v>
      </c>
      <c r="H1510" s="35">
        <v>2611</v>
      </c>
      <c r="I1510" s="35" t="s">
        <v>6626</v>
      </c>
      <c r="J1510" s="36" t="s">
        <v>177</v>
      </c>
      <c r="K1510" s="34" t="s">
        <v>7209</v>
      </c>
      <c r="L1510" s="61">
        <f>Tabela33[[#This Row],[price]]*Tabela33[[#This Row],[sold]]</f>
        <v>60079.11</v>
      </c>
      <c r="M1510" s="62">
        <f>VLOOKUP(Tabela33[[#This Row],[brand]],Tabela5[#All],7,FALSE)</f>
        <v>290</v>
      </c>
      <c r="N1510" s="62">
        <f>_xlfn.RANK.EQ(Tabela33[[#This Row],[sold]],$H$2:$H$1979)</f>
        <v>113</v>
      </c>
      <c r="O1510" s="62">
        <f>_xlfn.RANK.EQ(L1510,Tabela33[income])</f>
        <v>152</v>
      </c>
      <c r="AL1510" s="18" t="s">
        <v>114</v>
      </c>
      <c r="AM1510">
        <v>301</v>
      </c>
      <c r="AN1510">
        <v>200</v>
      </c>
    </row>
    <row r="1511" spans="1:40" x14ac:dyDescent="0.25">
      <c r="A1511" s="27" t="s">
        <v>780</v>
      </c>
      <c r="B1511" s="27" t="s">
        <v>2594</v>
      </c>
      <c r="C1511" s="27" t="s">
        <v>12</v>
      </c>
      <c r="D1511" s="27">
        <v>25.47</v>
      </c>
      <c r="E1511" s="27" t="s">
        <v>2595</v>
      </c>
      <c r="F1511" s="27">
        <v>96</v>
      </c>
      <c r="G1511" s="27" t="s">
        <v>2596</v>
      </c>
      <c r="H1511" s="27">
        <v>1616</v>
      </c>
      <c r="I1511" s="27" t="s">
        <v>2597</v>
      </c>
      <c r="J1511" s="28" t="s">
        <v>230</v>
      </c>
      <c r="K1511" s="29" t="s">
        <v>7208</v>
      </c>
      <c r="L1511" s="58">
        <f>Tabela33[[#This Row],[price]]*Tabela33[[#This Row],[sold]]</f>
        <v>41159.519999999997</v>
      </c>
      <c r="M1511" s="59">
        <f>VLOOKUP(Tabela33[[#This Row],[brand]],Tabela5[#All],7,FALSE)</f>
        <v>290</v>
      </c>
      <c r="N1511" s="59">
        <f>_xlfn.RANK.EQ(Tabela33[[#This Row],[sold]],$H$2:$H$1979)</f>
        <v>171</v>
      </c>
      <c r="O1511" s="59">
        <f>_xlfn.RANK.EQ(L1511,Tabela33[income])</f>
        <v>199</v>
      </c>
      <c r="AL1511" s="18" t="s">
        <v>1485</v>
      </c>
      <c r="AM1511">
        <v>301</v>
      </c>
      <c r="AN1511">
        <v>121</v>
      </c>
    </row>
    <row r="1512" spans="1:40" x14ac:dyDescent="0.25">
      <c r="A1512" s="27" t="s">
        <v>780</v>
      </c>
      <c r="B1512" s="27" t="s">
        <v>1753</v>
      </c>
      <c r="C1512" s="27" t="s">
        <v>55</v>
      </c>
      <c r="D1512" s="27">
        <v>25.66</v>
      </c>
      <c r="E1512" s="27" t="s">
        <v>1754</v>
      </c>
      <c r="F1512" s="27">
        <v>33</v>
      </c>
      <c r="G1512" s="27" t="s">
        <v>1755</v>
      </c>
      <c r="H1512" s="27">
        <v>6077</v>
      </c>
      <c r="I1512" s="27" t="s">
        <v>1756</v>
      </c>
      <c r="J1512" s="28" t="s">
        <v>230</v>
      </c>
      <c r="K1512" s="29" t="s">
        <v>7208</v>
      </c>
      <c r="L1512" s="58">
        <f>Tabela33[[#This Row],[price]]*Tabela33[[#This Row],[sold]]</f>
        <v>155935.82</v>
      </c>
      <c r="M1512" s="59">
        <f>VLOOKUP(Tabela33[[#This Row],[brand]],Tabela5[#All],7,FALSE)</f>
        <v>290</v>
      </c>
      <c r="N1512" s="59">
        <f>_xlfn.RANK.EQ(Tabela33[[#This Row],[sold]],$H$2:$H$1979)</f>
        <v>36</v>
      </c>
      <c r="O1512" s="59">
        <f>_xlfn.RANK.EQ(L1512,Tabela33[income])</f>
        <v>49</v>
      </c>
      <c r="AL1512" s="18" t="s">
        <v>3175</v>
      </c>
      <c r="AM1512">
        <v>301</v>
      </c>
      <c r="AN1512">
        <v>13</v>
      </c>
    </row>
    <row r="1513" spans="1:40" x14ac:dyDescent="0.25">
      <c r="A1513" s="30" t="s">
        <v>780</v>
      </c>
      <c r="B1513" s="30" t="s">
        <v>781</v>
      </c>
      <c r="C1513" s="30" t="s">
        <v>55</v>
      </c>
      <c r="D1513" s="30">
        <v>35.39</v>
      </c>
      <c r="E1513" s="30" t="s">
        <v>782</v>
      </c>
      <c r="F1513" s="30">
        <v>31</v>
      </c>
      <c r="G1513" s="30" t="s">
        <v>783</v>
      </c>
      <c r="H1513" s="30">
        <v>2209</v>
      </c>
      <c r="I1513" s="30" t="s">
        <v>784</v>
      </c>
      <c r="J1513" s="31" t="s">
        <v>230</v>
      </c>
      <c r="K1513" s="29" t="s">
        <v>7208</v>
      </c>
      <c r="L1513" s="58">
        <f>Tabela33[[#This Row],[price]]*Tabela33[[#This Row],[sold]]</f>
        <v>78176.509999999995</v>
      </c>
      <c r="M1513" s="59">
        <f>VLOOKUP(Tabela33[[#This Row],[brand]],Tabela5[#All],7,FALSE)</f>
        <v>290</v>
      </c>
      <c r="N1513" s="59">
        <f>_xlfn.RANK.EQ(Tabela33[[#This Row],[sold]],$H$2:$H$1979)</f>
        <v>131</v>
      </c>
      <c r="O1513" s="59">
        <f>_xlfn.RANK.EQ(L1513,Tabela33[income])</f>
        <v>123</v>
      </c>
      <c r="AL1513" s="18" t="s">
        <v>2410</v>
      </c>
      <c r="AM1513">
        <v>301</v>
      </c>
      <c r="AN1513">
        <v>114</v>
      </c>
    </row>
    <row r="1514" spans="1:40" x14ac:dyDescent="0.25">
      <c r="A1514" s="32" t="s">
        <v>780</v>
      </c>
      <c r="B1514" s="32" t="s">
        <v>7050</v>
      </c>
      <c r="C1514" s="32" t="s">
        <v>55</v>
      </c>
      <c r="D1514" s="32">
        <v>40.130000000000003</v>
      </c>
      <c r="E1514" s="32" t="s">
        <v>7051</v>
      </c>
      <c r="F1514" s="32">
        <v>9</v>
      </c>
      <c r="G1514" s="32" t="s">
        <v>7052</v>
      </c>
      <c r="H1514" s="32">
        <v>2703</v>
      </c>
      <c r="I1514" s="32" t="s">
        <v>7053</v>
      </c>
      <c r="J1514" s="33" t="s">
        <v>177</v>
      </c>
      <c r="K1514" s="34" t="s">
        <v>7209</v>
      </c>
      <c r="L1514" s="61">
        <f>Tabela33[[#This Row],[price]]*Tabela33[[#This Row],[sold]]</f>
        <v>108471.39000000001</v>
      </c>
      <c r="M1514" s="62">
        <f>VLOOKUP(Tabela33[[#This Row],[brand]],Tabela5[#All],7,FALSE)</f>
        <v>290</v>
      </c>
      <c r="N1514" s="62">
        <f>_xlfn.RANK.EQ(Tabela33[[#This Row],[sold]],$H$2:$H$1979)</f>
        <v>110</v>
      </c>
      <c r="O1514" s="62">
        <f>_xlfn.RANK.EQ(L1514,Tabela33[income])</f>
        <v>91</v>
      </c>
      <c r="AL1514" s="18" t="s">
        <v>5799</v>
      </c>
      <c r="AM1514">
        <v>301</v>
      </c>
      <c r="AN1514">
        <v>8</v>
      </c>
    </row>
    <row r="1515" spans="1:40" x14ac:dyDescent="0.25">
      <c r="A1515" s="32" t="s">
        <v>780</v>
      </c>
      <c r="B1515" s="32" t="s">
        <v>7177</v>
      </c>
      <c r="C1515" s="32" t="s">
        <v>1970</v>
      </c>
      <c r="D1515" s="32">
        <v>40.72</v>
      </c>
      <c r="E1515" s="32" t="s">
        <v>7178</v>
      </c>
      <c r="F1515" s="32">
        <v>10</v>
      </c>
      <c r="G1515" s="32" t="s">
        <v>7179</v>
      </c>
      <c r="H1515" s="32">
        <v>232</v>
      </c>
      <c r="I1515" s="32" t="s">
        <v>7180</v>
      </c>
      <c r="J1515" s="33" t="s">
        <v>96</v>
      </c>
      <c r="K1515" s="34" t="s">
        <v>7209</v>
      </c>
      <c r="L1515" s="61">
        <f>Tabela33[[#This Row],[price]]*Tabela33[[#This Row],[sold]]</f>
        <v>9447.0399999999991</v>
      </c>
      <c r="M1515" s="62">
        <f>VLOOKUP(Tabela33[[#This Row],[brand]],Tabela5[#All],7,FALSE)</f>
        <v>290</v>
      </c>
      <c r="N1515" s="62">
        <f>_xlfn.RANK.EQ(Tabela33[[#This Row],[sold]],$H$2:$H$1979)</f>
        <v>551</v>
      </c>
      <c r="O1515" s="62">
        <f>_xlfn.RANK.EQ(L1515,Tabela33[income])</f>
        <v>500</v>
      </c>
      <c r="AL1515" s="18" t="s">
        <v>973</v>
      </c>
      <c r="AM1515">
        <v>301</v>
      </c>
      <c r="AN1515">
        <v>42</v>
      </c>
    </row>
    <row r="1516" spans="1:40" x14ac:dyDescent="0.25">
      <c r="A1516" s="32" t="s">
        <v>6352</v>
      </c>
      <c r="B1516" s="32" t="s">
        <v>6353</v>
      </c>
      <c r="C1516" s="32" t="s">
        <v>55</v>
      </c>
      <c r="D1516" s="32">
        <v>32.950000000000003</v>
      </c>
      <c r="E1516" s="32" t="s">
        <v>216</v>
      </c>
      <c r="F1516" s="32">
        <v>10</v>
      </c>
      <c r="G1516" s="32" t="s">
        <v>6354</v>
      </c>
      <c r="H1516" s="32">
        <v>217</v>
      </c>
      <c r="I1516" s="32" t="s">
        <v>6355</v>
      </c>
      <c r="J1516" s="33" t="s">
        <v>6356</v>
      </c>
      <c r="K1516" s="34" t="s">
        <v>7209</v>
      </c>
      <c r="L1516" s="61">
        <f>Tabela33[[#This Row],[price]]*Tabela33[[#This Row],[sold]]</f>
        <v>7150.1500000000005</v>
      </c>
      <c r="M1516" s="62">
        <f>VLOOKUP(Tabela33[[#This Row],[brand]],Tabela5[#All],7,FALSE)</f>
        <v>291</v>
      </c>
      <c r="N1516" s="62">
        <f>_xlfn.RANK.EQ(Tabela33[[#This Row],[sold]],$H$2:$H$1979)</f>
        <v>569</v>
      </c>
      <c r="O1516" s="62">
        <f>_xlfn.RANK.EQ(L1516,Tabela33[income])</f>
        <v>584</v>
      </c>
      <c r="AL1516" s="18" t="s">
        <v>195</v>
      </c>
      <c r="AM1516">
        <v>301</v>
      </c>
      <c r="AN1516">
        <v>3</v>
      </c>
    </row>
    <row r="1517" spans="1:40" x14ac:dyDescent="0.25">
      <c r="A1517" s="35" t="s">
        <v>6934</v>
      </c>
      <c r="B1517" s="35" t="s">
        <v>6935</v>
      </c>
      <c r="C1517" s="35" t="s">
        <v>55</v>
      </c>
      <c r="D1517" s="35">
        <v>21.25</v>
      </c>
      <c r="E1517" s="35" t="s">
        <v>6936</v>
      </c>
      <c r="F1517" s="35">
        <v>10</v>
      </c>
      <c r="G1517" s="35" t="s">
        <v>6937</v>
      </c>
      <c r="H1517" s="35">
        <v>504</v>
      </c>
      <c r="I1517" s="35" t="s">
        <v>6938</v>
      </c>
      <c r="J1517" s="36" t="s">
        <v>2063</v>
      </c>
      <c r="K1517" s="34" t="s">
        <v>7209</v>
      </c>
      <c r="L1517" s="61">
        <f>Tabela33[[#This Row],[price]]*Tabela33[[#This Row],[sold]]</f>
        <v>10710</v>
      </c>
      <c r="M1517" s="62">
        <f>VLOOKUP(Tabela33[[#This Row],[brand]],Tabela5[#All],7,FALSE)</f>
        <v>292</v>
      </c>
      <c r="N1517" s="62">
        <f>_xlfn.RANK.EQ(Tabela33[[#This Row],[sold]],$H$2:$H$1979)</f>
        <v>353</v>
      </c>
      <c r="O1517" s="62">
        <f>_xlfn.RANK.EQ(L1517,Tabela33[income])</f>
        <v>462</v>
      </c>
      <c r="AL1517" s="18" t="s">
        <v>5173</v>
      </c>
      <c r="AM1517">
        <v>301</v>
      </c>
      <c r="AN1517">
        <v>2774</v>
      </c>
    </row>
    <row r="1518" spans="1:40" x14ac:dyDescent="0.25">
      <c r="A1518" s="30" t="s">
        <v>102</v>
      </c>
      <c r="B1518" s="30" t="s">
        <v>1515</v>
      </c>
      <c r="C1518" s="30" t="s">
        <v>55</v>
      </c>
      <c r="D1518" s="30">
        <v>15</v>
      </c>
      <c r="E1518" s="30" t="s">
        <v>1516</v>
      </c>
      <c r="F1518" s="30">
        <v>5</v>
      </c>
      <c r="G1518" s="30" t="s">
        <v>1517</v>
      </c>
      <c r="H1518" s="30">
        <v>5</v>
      </c>
      <c r="I1518" s="30" t="s">
        <v>1518</v>
      </c>
      <c r="J1518" s="31" t="s">
        <v>1519</v>
      </c>
      <c r="K1518" s="29" t="s">
        <v>7208</v>
      </c>
      <c r="L1518" s="58">
        <f>Tabela33[[#This Row],[price]]*Tabela33[[#This Row],[sold]]</f>
        <v>75</v>
      </c>
      <c r="M1518" s="59">
        <f>VLOOKUP(Tabela33[[#This Row],[brand]],Tabela5[#All],7,FALSE)</f>
        <v>293</v>
      </c>
      <c r="N1518" s="59">
        <f>_xlfn.RANK.EQ(Tabela33[[#This Row],[sold]],$H$2:$H$1979)</f>
        <v>1749</v>
      </c>
      <c r="O1518" s="59">
        <f>_xlfn.RANK.EQ(L1518,Tabela33[income])</f>
        <v>1909</v>
      </c>
      <c r="AL1518" s="18" t="s">
        <v>4563</v>
      </c>
      <c r="AM1518">
        <v>301</v>
      </c>
      <c r="AN1518">
        <v>322</v>
      </c>
    </row>
    <row r="1519" spans="1:40" x14ac:dyDescent="0.25">
      <c r="A1519" s="30" t="s">
        <v>102</v>
      </c>
      <c r="B1519" s="30" t="s">
        <v>1433</v>
      </c>
      <c r="C1519" s="30" t="s">
        <v>55</v>
      </c>
      <c r="D1519" s="30">
        <v>19.05</v>
      </c>
      <c r="E1519" s="30" t="s">
        <v>1434</v>
      </c>
      <c r="F1519" s="30">
        <v>8</v>
      </c>
      <c r="G1519" s="30" t="s">
        <v>1435</v>
      </c>
      <c r="H1519" s="30">
        <v>42</v>
      </c>
      <c r="I1519" s="30" t="s">
        <v>39</v>
      </c>
      <c r="J1519" s="31" t="s">
        <v>1436</v>
      </c>
      <c r="K1519" s="29" t="s">
        <v>7208</v>
      </c>
      <c r="L1519" s="58">
        <f>Tabela33[[#This Row],[price]]*Tabela33[[#This Row],[sold]]</f>
        <v>800.1</v>
      </c>
      <c r="M1519" s="59">
        <f>VLOOKUP(Tabela33[[#This Row],[brand]],Tabela5[#All],7,FALSE)</f>
        <v>293</v>
      </c>
      <c r="N1519" s="59">
        <f>_xlfn.RANK.EQ(Tabela33[[#This Row],[sold]],$H$2:$H$1979)</f>
        <v>1046</v>
      </c>
      <c r="O1519" s="59">
        <f>_xlfn.RANK.EQ(L1519,Tabela33[income])</f>
        <v>1323</v>
      </c>
      <c r="AL1519" s="18" t="s">
        <v>7085</v>
      </c>
      <c r="AM1519">
        <v>301</v>
      </c>
      <c r="AN1519">
        <v>30</v>
      </c>
    </row>
    <row r="1520" spans="1:40" x14ac:dyDescent="0.25">
      <c r="A1520" s="27" t="s">
        <v>102</v>
      </c>
      <c r="B1520" s="27" t="s">
        <v>948</v>
      </c>
      <c r="C1520" s="27" t="s">
        <v>510</v>
      </c>
      <c r="D1520" s="27">
        <v>30.17</v>
      </c>
      <c r="E1520" s="27" t="s">
        <v>949</v>
      </c>
      <c r="F1520" s="27">
        <v>10</v>
      </c>
      <c r="G1520" s="27" t="s">
        <v>248</v>
      </c>
      <c r="H1520" s="27">
        <v>441</v>
      </c>
      <c r="I1520" s="27" t="s">
        <v>950</v>
      </c>
      <c r="J1520" s="28" t="s">
        <v>951</v>
      </c>
      <c r="K1520" s="29" t="s">
        <v>7208</v>
      </c>
      <c r="L1520" s="58">
        <f>Tabela33[[#This Row],[price]]*Tabela33[[#This Row],[sold]]</f>
        <v>13304.970000000001</v>
      </c>
      <c r="M1520" s="59">
        <f>VLOOKUP(Tabela33[[#This Row],[brand]],Tabela5[#All],7,FALSE)</f>
        <v>293</v>
      </c>
      <c r="N1520" s="59">
        <f>_xlfn.RANK.EQ(Tabela33[[#This Row],[sold]],$H$2:$H$1979)</f>
        <v>381</v>
      </c>
      <c r="O1520" s="59">
        <f>_xlfn.RANK.EQ(L1520,Tabela33[income])</f>
        <v>411</v>
      </c>
      <c r="AL1520" s="18" t="s">
        <v>584</v>
      </c>
      <c r="AM1520">
        <v>301</v>
      </c>
    </row>
    <row r="1521" spans="1:40" x14ac:dyDescent="0.25">
      <c r="A1521" s="27" t="s">
        <v>102</v>
      </c>
      <c r="B1521" s="27" t="s">
        <v>3305</v>
      </c>
      <c r="C1521" s="27" t="s">
        <v>55</v>
      </c>
      <c r="D1521" s="27">
        <v>32.99</v>
      </c>
      <c r="E1521" s="27" t="s">
        <v>3306</v>
      </c>
      <c r="F1521" s="27">
        <v>4</v>
      </c>
      <c r="G1521" s="27" t="s">
        <v>3307</v>
      </c>
      <c r="H1521" s="27">
        <v>9</v>
      </c>
      <c r="I1521" s="27" t="s">
        <v>3308</v>
      </c>
      <c r="J1521" s="28" t="s">
        <v>134</v>
      </c>
      <c r="K1521" s="29" t="s">
        <v>7208</v>
      </c>
      <c r="L1521" s="58">
        <f>Tabela33[[#This Row],[price]]*Tabela33[[#This Row],[sold]]</f>
        <v>296.91000000000003</v>
      </c>
      <c r="M1521" s="59">
        <f>VLOOKUP(Tabela33[[#This Row],[brand]],Tabela5[#All],7,FALSE)</f>
        <v>293</v>
      </c>
      <c r="N1521" s="59">
        <f>_xlfn.RANK.EQ(Tabela33[[#This Row],[sold]],$H$2:$H$1979)</f>
        <v>1606</v>
      </c>
      <c r="O1521" s="59">
        <f>_xlfn.RANK.EQ(L1521,Tabela33[income])</f>
        <v>1671</v>
      </c>
      <c r="AL1521" s="18" t="s">
        <v>1349</v>
      </c>
      <c r="AM1521">
        <v>301</v>
      </c>
      <c r="AN1521">
        <v>37</v>
      </c>
    </row>
    <row r="1522" spans="1:40" x14ac:dyDescent="0.25">
      <c r="A1522" s="30" t="s">
        <v>102</v>
      </c>
      <c r="B1522" s="30" t="s">
        <v>1680</v>
      </c>
      <c r="C1522" s="30" t="s">
        <v>12</v>
      </c>
      <c r="D1522" s="30">
        <v>38.99</v>
      </c>
      <c r="E1522" s="30" t="s">
        <v>1205</v>
      </c>
      <c r="F1522" s="30">
        <v>10</v>
      </c>
      <c r="G1522" s="30" t="s">
        <v>1681</v>
      </c>
      <c r="H1522" s="30">
        <v>103</v>
      </c>
      <c r="I1522" s="30" t="s">
        <v>1682</v>
      </c>
      <c r="J1522" s="31" t="s">
        <v>661</v>
      </c>
      <c r="K1522" s="29" t="s">
        <v>7208</v>
      </c>
      <c r="L1522" s="58">
        <f>Tabela33[[#This Row],[price]]*Tabela33[[#This Row],[sold]]</f>
        <v>4015.9700000000003</v>
      </c>
      <c r="M1522" s="59">
        <f>VLOOKUP(Tabela33[[#This Row],[brand]],Tabela5[#All],7,FALSE)</f>
        <v>293</v>
      </c>
      <c r="N1522" s="59">
        <f>_xlfn.RANK.EQ(Tabela33[[#This Row],[sold]],$H$2:$H$1979)</f>
        <v>778</v>
      </c>
      <c r="O1522" s="59">
        <f>_xlfn.RANK.EQ(L1522,Tabela33[income])</f>
        <v>744</v>
      </c>
      <c r="AL1522" s="18" t="s">
        <v>3283</v>
      </c>
      <c r="AM1522">
        <v>301</v>
      </c>
      <c r="AN1522">
        <v>13</v>
      </c>
    </row>
    <row r="1523" spans="1:40" x14ac:dyDescent="0.25">
      <c r="A1523" s="27" t="s">
        <v>102</v>
      </c>
      <c r="B1523" s="27" t="s">
        <v>103</v>
      </c>
      <c r="C1523" s="27" t="s">
        <v>104</v>
      </c>
      <c r="D1523" s="27">
        <v>39.69</v>
      </c>
      <c r="E1523" s="27" t="s">
        <v>105</v>
      </c>
      <c r="F1523" s="27">
        <v>10</v>
      </c>
      <c r="G1523" s="27" t="s">
        <v>106</v>
      </c>
      <c r="H1523" s="27">
        <v>234</v>
      </c>
      <c r="I1523" s="27" t="s">
        <v>107</v>
      </c>
      <c r="J1523" s="28" t="s">
        <v>96</v>
      </c>
      <c r="K1523" s="29" t="s">
        <v>7208</v>
      </c>
      <c r="L1523" s="58">
        <f>Tabela33[[#This Row],[price]]*Tabela33[[#This Row],[sold]]</f>
        <v>9287.4599999999991</v>
      </c>
      <c r="M1523" s="59">
        <f>VLOOKUP(Tabela33[[#This Row],[brand]],Tabela5[#All],7,FALSE)</f>
        <v>293</v>
      </c>
      <c r="N1523" s="59">
        <f>_xlfn.RANK.EQ(Tabela33[[#This Row],[sold]],$H$2:$H$1979)</f>
        <v>548</v>
      </c>
      <c r="O1523" s="59">
        <f>_xlfn.RANK.EQ(L1523,Tabela33[income])</f>
        <v>510</v>
      </c>
      <c r="AL1523" s="18" t="s">
        <v>3120</v>
      </c>
      <c r="AM1523">
        <v>302</v>
      </c>
      <c r="AN1523">
        <v>33</v>
      </c>
    </row>
    <row r="1524" spans="1:40" x14ac:dyDescent="0.25">
      <c r="A1524" s="27" t="s">
        <v>2715</v>
      </c>
      <c r="B1524" s="27" t="s">
        <v>2716</v>
      </c>
      <c r="C1524" s="27" t="s">
        <v>12</v>
      </c>
      <c r="D1524" s="27">
        <v>15.49</v>
      </c>
      <c r="E1524" s="27" t="s">
        <v>332</v>
      </c>
      <c r="F1524" s="27">
        <v>10</v>
      </c>
      <c r="G1524" s="27" t="s">
        <v>2717</v>
      </c>
      <c r="H1524" s="27">
        <v>22</v>
      </c>
      <c r="I1524" s="27" t="s">
        <v>2718</v>
      </c>
      <c r="J1524" s="28" t="s">
        <v>865</v>
      </c>
      <c r="K1524" s="29" t="s">
        <v>7208</v>
      </c>
      <c r="L1524" s="58">
        <f>Tabela33[[#This Row],[price]]*Tabela33[[#This Row],[sold]]</f>
        <v>340.78000000000003</v>
      </c>
      <c r="M1524" s="59">
        <f>VLOOKUP(Tabela33[[#This Row],[brand]],Tabela5[#All],7,FALSE)</f>
        <v>294</v>
      </c>
      <c r="N1524" s="59">
        <f>_xlfn.RANK.EQ(Tabela33[[#This Row],[sold]],$H$2:$H$1979)</f>
        <v>1301</v>
      </c>
      <c r="O1524" s="59">
        <f>_xlfn.RANK.EQ(L1524,Tabela33[income])</f>
        <v>1620</v>
      </c>
      <c r="AL1524" s="18" t="s">
        <v>2513</v>
      </c>
      <c r="AM1524">
        <v>303</v>
      </c>
      <c r="AN1524">
        <v>1454</v>
      </c>
    </row>
    <row r="1525" spans="1:40" x14ac:dyDescent="0.25">
      <c r="A1525" s="35" t="s">
        <v>6106</v>
      </c>
      <c r="B1525" s="35" t="s">
        <v>6107</v>
      </c>
      <c r="C1525" s="35" t="s">
        <v>55</v>
      </c>
      <c r="D1525" s="35">
        <v>7.28</v>
      </c>
      <c r="E1525" s="35" t="s">
        <v>6108</v>
      </c>
      <c r="F1525" s="35">
        <v>10</v>
      </c>
      <c r="G1525" s="35" t="s">
        <v>6109</v>
      </c>
      <c r="H1525" s="35">
        <v>149</v>
      </c>
      <c r="I1525" s="35" t="s">
        <v>6110</v>
      </c>
      <c r="J1525" s="36" t="s">
        <v>318</v>
      </c>
      <c r="K1525" s="34" t="s">
        <v>7209</v>
      </c>
      <c r="L1525" s="61">
        <f>Tabela33[[#This Row],[price]]*Tabela33[[#This Row],[sold]]</f>
        <v>1084.72</v>
      </c>
      <c r="M1525" s="62">
        <f>VLOOKUP(Tabela33[[#This Row],[brand]],Tabela5[#All],7,FALSE)</f>
        <v>295</v>
      </c>
      <c r="N1525" s="62">
        <f>_xlfn.RANK.EQ(Tabela33[[#This Row],[sold]],$H$2:$H$1979)</f>
        <v>661</v>
      </c>
      <c r="O1525" s="62">
        <f>_xlfn.RANK.EQ(L1525,Tabela33[income])</f>
        <v>1229</v>
      </c>
      <c r="AL1525" s="18" t="s">
        <v>2177</v>
      </c>
      <c r="AM1525">
        <v>304</v>
      </c>
      <c r="AN1525">
        <v>271</v>
      </c>
    </row>
    <row r="1526" spans="1:40" x14ac:dyDescent="0.25">
      <c r="A1526" s="32" t="s">
        <v>6106</v>
      </c>
      <c r="B1526" s="32" t="s">
        <v>6899</v>
      </c>
      <c r="C1526" s="32" t="s">
        <v>690</v>
      </c>
      <c r="D1526" s="32">
        <v>9.4499999999999993</v>
      </c>
      <c r="E1526" s="32" t="s">
        <v>6900</v>
      </c>
      <c r="F1526" s="32">
        <v>10</v>
      </c>
      <c r="G1526" s="32" t="s">
        <v>3618</v>
      </c>
      <c r="H1526" s="32">
        <v>56</v>
      </c>
      <c r="I1526" s="32" t="s">
        <v>6901</v>
      </c>
      <c r="J1526" s="33" t="s">
        <v>6902</v>
      </c>
      <c r="K1526" s="34" t="s">
        <v>7209</v>
      </c>
      <c r="L1526" s="61">
        <f>Tabela33[[#This Row],[price]]*Tabela33[[#This Row],[sold]]</f>
        <v>529.19999999999993</v>
      </c>
      <c r="M1526" s="62">
        <f>VLOOKUP(Tabela33[[#This Row],[brand]],Tabela5[#All],7,FALSE)</f>
        <v>295</v>
      </c>
      <c r="N1526" s="62">
        <f>_xlfn.RANK.EQ(Tabela33[[#This Row],[sold]],$H$2:$H$1979)</f>
        <v>954</v>
      </c>
      <c r="O1526" s="62">
        <f>_xlfn.RANK.EQ(L1526,Tabela33[income])</f>
        <v>1486</v>
      </c>
      <c r="AL1526" s="18" t="s">
        <v>124</v>
      </c>
      <c r="AM1526">
        <v>305</v>
      </c>
      <c r="AN1526">
        <v>218</v>
      </c>
    </row>
    <row r="1527" spans="1:40" x14ac:dyDescent="0.25">
      <c r="A1527" s="27" t="s">
        <v>3023</v>
      </c>
      <c r="B1527" s="27" t="s">
        <v>3024</v>
      </c>
      <c r="C1527" s="27" t="s">
        <v>510</v>
      </c>
      <c r="D1527" s="27">
        <v>22.45</v>
      </c>
      <c r="E1527" s="27" t="s">
        <v>3025</v>
      </c>
      <c r="F1527" s="27">
        <v>5</v>
      </c>
      <c r="G1527" s="27" t="s">
        <v>3026</v>
      </c>
      <c r="H1527" s="27">
        <v>2</v>
      </c>
      <c r="I1527" s="27" t="s">
        <v>3027</v>
      </c>
      <c r="J1527" s="28" t="s">
        <v>661</v>
      </c>
      <c r="K1527" s="29" t="s">
        <v>7208</v>
      </c>
      <c r="L1527" s="58">
        <f>Tabela33[[#This Row],[price]]*Tabela33[[#This Row],[sold]]</f>
        <v>44.9</v>
      </c>
      <c r="M1527" s="59">
        <f>VLOOKUP(Tabela33[[#This Row],[brand]],Tabela5[#All],7,FALSE)</f>
        <v>296</v>
      </c>
      <c r="N1527" s="59">
        <f>_xlfn.RANK.EQ(Tabela33[[#This Row],[sold]],$H$2:$H$1979)</f>
        <v>1890</v>
      </c>
      <c r="O1527" s="59">
        <f>_xlfn.RANK.EQ(L1527,Tabela33[income])</f>
        <v>1950</v>
      </c>
      <c r="AL1527" s="18" t="s">
        <v>4849</v>
      </c>
      <c r="AM1527">
        <v>306</v>
      </c>
      <c r="AN1527">
        <v>14</v>
      </c>
    </row>
    <row r="1528" spans="1:40" x14ac:dyDescent="0.25">
      <c r="A1528" s="27" t="s">
        <v>3710</v>
      </c>
      <c r="B1528" s="27" t="s">
        <v>3711</v>
      </c>
      <c r="C1528" s="27" t="s">
        <v>3712</v>
      </c>
      <c r="D1528" s="27">
        <v>33.5</v>
      </c>
      <c r="E1528" s="27" t="s">
        <v>3713</v>
      </c>
      <c r="F1528" s="27">
        <v>10</v>
      </c>
      <c r="G1528" s="27" t="s">
        <v>2682</v>
      </c>
      <c r="H1528" s="27">
        <v>11</v>
      </c>
      <c r="I1528" s="27" t="s">
        <v>3714</v>
      </c>
      <c r="J1528" s="28" t="s">
        <v>70</v>
      </c>
      <c r="K1528" s="29" t="s">
        <v>7208</v>
      </c>
      <c r="L1528" s="58">
        <f>Tabela33[[#This Row],[price]]*Tabela33[[#This Row],[sold]]</f>
        <v>368.5</v>
      </c>
      <c r="M1528" s="59">
        <f>VLOOKUP(Tabela33[[#This Row],[brand]],Tabela5[#All],7,FALSE)</f>
        <v>297</v>
      </c>
      <c r="N1528" s="59">
        <f>_xlfn.RANK.EQ(Tabela33[[#This Row],[sold]],$H$2:$H$1979)</f>
        <v>1550</v>
      </c>
      <c r="O1528" s="59">
        <f>_xlfn.RANK.EQ(L1528,Tabela33[income])</f>
        <v>1603</v>
      </c>
      <c r="AL1528" s="18" t="s">
        <v>6339</v>
      </c>
      <c r="AM1528">
        <v>306</v>
      </c>
      <c r="AN1528">
        <v>5</v>
      </c>
    </row>
    <row r="1529" spans="1:40" x14ac:dyDescent="0.25">
      <c r="A1529" s="27" t="s">
        <v>3002</v>
      </c>
      <c r="B1529" s="27" t="s">
        <v>3003</v>
      </c>
      <c r="C1529" s="27" t="s">
        <v>510</v>
      </c>
      <c r="D1529" s="27">
        <v>49.99</v>
      </c>
      <c r="E1529" s="27" t="s">
        <v>623</v>
      </c>
      <c r="F1529" s="27"/>
      <c r="G1529" s="27" t="s">
        <v>3004</v>
      </c>
      <c r="H1529" s="27">
        <v>35</v>
      </c>
      <c r="I1529" s="27" t="s">
        <v>3005</v>
      </c>
      <c r="J1529" s="28" t="s">
        <v>739</v>
      </c>
      <c r="K1529" s="29" t="s">
        <v>7208</v>
      </c>
      <c r="L1529" s="58">
        <f>Tabela33[[#This Row],[price]]*Tabela33[[#This Row],[sold]]</f>
        <v>1749.65</v>
      </c>
      <c r="M1529" s="59">
        <f>VLOOKUP(Tabela33[[#This Row],[brand]],Tabela5[#All],7,FALSE)</f>
        <v>298</v>
      </c>
      <c r="N1529" s="59">
        <f>_xlfn.RANK.EQ(Tabela33[[#This Row],[sold]],$H$2:$H$1979)</f>
        <v>1122</v>
      </c>
      <c r="O1529" s="59">
        <f>_xlfn.RANK.EQ(L1529,Tabela33[income])</f>
        <v>1014</v>
      </c>
      <c r="AL1529" s="18" t="s">
        <v>1290</v>
      </c>
      <c r="AM1529">
        <v>306</v>
      </c>
      <c r="AN1529">
        <v>84</v>
      </c>
    </row>
    <row r="1530" spans="1:40" x14ac:dyDescent="0.25">
      <c r="A1530" s="32" t="s">
        <v>6024</v>
      </c>
      <c r="B1530" s="32" t="s">
        <v>6025</v>
      </c>
      <c r="C1530" s="32" t="s">
        <v>55</v>
      </c>
      <c r="D1530" s="32">
        <v>41.79</v>
      </c>
      <c r="E1530" s="32" t="s">
        <v>6026</v>
      </c>
      <c r="F1530" s="32">
        <v>2</v>
      </c>
      <c r="G1530" s="32" t="s">
        <v>6027</v>
      </c>
      <c r="H1530" s="32">
        <v>174</v>
      </c>
      <c r="I1530" s="32" t="s">
        <v>6028</v>
      </c>
      <c r="J1530" s="33" t="s">
        <v>64</v>
      </c>
      <c r="K1530" s="34" t="s">
        <v>7209</v>
      </c>
      <c r="L1530" s="61">
        <f>Tabela33[[#This Row],[price]]*Tabela33[[#This Row],[sold]]</f>
        <v>7271.46</v>
      </c>
      <c r="M1530" s="62">
        <f>VLOOKUP(Tabela33[[#This Row],[brand]],Tabela5[#All],7,FALSE)</f>
        <v>299</v>
      </c>
      <c r="N1530" s="62">
        <f>_xlfn.RANK.EQ(Tabela33[[#This Row],[sold]],$H$2:$H$1979)</f>
        <v>617</v>
      </c>
      <c r="O1530" s="62">
        <f>_xlfn.RANK.EQ(L1530,Tabela33[income])</f>
        <v>577</v>
      </c>
      <c r="AL1530" s="18" t="s">
        <v>4179</v>
      </c>
      <c r="AM1530">
        <v>306</v>
      </c>
      <c r="AN1530">
        <v>2</v>
      </c>
    </row>
    <row r="1531" spans="1:40" x14ac:dyDescent="0.25">
      <c r="A1531" s="35" t="s">
        <v>4081</v>
      </c>
      <c r="B1531" s="35" t="s">
        <v>6852</v>
      </c>
      <c r="C1531" s="35" t="s">
        <v>12</v>
      </c>
      <c r="D1531" s="35">
        <v>8.99</v>
      </c>
      <c r="E1531" s="35" t="s">
        <v>1271</v>
      </c>
      <c r="F1531" s="35">
        <v>4</v>
      </c>
      <c r="G1531" s="35" t="s">
        <v>4431</v>
      </c>
      <c r="H1531" s="35">
        <v>8</v>
      </c>
      <c r="I1531" s="35" t="s">
        <v>6853</v>
      </c>
      <c r="J1531" s="36" t="s">
        <v>6854</v>
      </c>
      <c r="K1531" s="34" t="s">
        <v>7209</v>
      </c>
      <c r="L1531" s="61">
        <f>Tabela33[[#This Row],[price]]*Tabela33[[#This Row],[sold]]</f>
        <v>71.92</v>
      </c>
      <c r="M1531" s="62">
        <f>VLOOKUP(Tabela33[[#This Row],[brand]],Tabela5[#All],7,FALSE)</f>
        <v>300</v>
      </c>
      <c r="N1531" s="62">
        <f>_xlfn.RANK.EQ(Tabela33[[#This Row],[sold]],$H$2:$H$1979)</f>
        <v>1635</v>
      </c>
      <c r="O1531" s="62">
        <f>_xlfn.RANK.EQ(L1531,Tabela33[income])</f>
        <v>1917</v>
      </c>
      <c r="AL1531" s="18" t="s">
        <v>6605</v>
      </c>
      <c r="AM1531">
        <v>306</v>
      </c>
      <c r="AN1531">
        <v>16</v>
      </c>
    </row>
    <row r="1532" spans="1:40" x14ac:dyDescent="0.25">
      <c r="A1532" s="32" t="s">
        <v>4081</v>
      </c>
      <c r="B1532" s="32" t="s">
        <v>4297</v>
      </c>
      <c r="C1532" s="32" t="s">
        <v>55</v>
      </c>
      <c r="D1532" s="32">
        <v>24.5</v>
      </c>
      <c r="E1532" s="32" t="s">
        <v>1676</v>
      </c>
      <c r="F1532" s="32">
        <v>2</v>
      </c>
      <c r="G1532" s="32" t="s">
        <v>1400</v>
      </c>
      <c r="H1532" s="32">
        <v>4</v>
      </c>
      <c r="I1532" s="32" t="s">
        <v>4298</v>
      </c>
      <c r="J1532" s="33" t="s">
        <v>4204</v>
      </c>
      <c r="K1532" s="34" t="s">
        <v>7209</v>
      </c>
      <c r="L1532" s="61">
        <f>Tabela33[[#This Row],[price]]*Tabela33[[#This Row],[sold]]</f>
        <v>98</v>
      </c>
      <c r="M1532" s="62">
        <f>VLOOKUP(Tabela33[[#This Row],[brand]],Tabela5[#All],7,FALSE)</f>
        <v>300</v>
      </c>
      <c r="N1532" s="62">
        <f>_xlfn.RANK.EQ(Tabela33[[#This Row],[sold]],$H$2:$H$1979)</f>
        <v>1795</v>
      </c>
      <c r="O1532" s="62">
        <f>_xlfn.RANK.EQ(L1532,Tabela33[income])</f>
        <v>1877</v>
      </c>
      <c r="AL1532" s="18" t="s">
        <v>3576</v>
      </c>
      <c r="AM1532">
        <v>306</v>
      </c>
      <c r="AN1532">
        <v>65</v>
      </c>
    </row>
    <row r="1533" spans="1:40" x14ac:dyDescent="0.25">
      <c r="A1533" s="32" t="s">
        <v>4081</v>
      </c>
      <c r="B1533" s="32" t="s">
        <v>6463</v>
      </c>
      <c r="C1533" s="32" t="s">
        <v>55</v>
      </c>
      <c r="D1533" s="32">
        <v>26.55</v>
      </c>
      <c r="E1533" s="32" t="s">
        <v>6464</v>
      </c>
      <c r="F1533" s="32">
        <v>7</v>
      </c>
      <c r="G1533" s="32" t="s">
        <v>6465</v>
      </c>
      <c r="H1533" s="32">
        <v>15</v>
      </c>
      <c r="I1533" s="32" t="s">
        <v>6466</v>
      </c>
      <c r="J1533" s="33" t="s">
        <v>6467</v>
      </c>
      <c r="K1533" s="34" t="s">
        <v>7209</v>
      </c>
      <c r="L1533" s="61">
        <f>Tabela33[[#This Row],[price]]*Tabela33[[#This Row],[sold]]</f>
        <v>398.25</v>
      </c>
      <c r="M1533" s="62">
        <f>VLOOKUP(Tabela33[[#This Row],[brand]],Tabela5[#All],7,FALSE)</f>
        <v>300</v>
      </c>
      <c r="N1533" s="62">
        <f>_xlfn.RANK.EQ(Tabela33[[#This Row],[sold]],$H$2:$H$1979)</f>
        <v>1444</v>
      </c>
      <c r="O1533" s="62">
        <f>_xlfn.RANK.EQ(L1533,Tabela33[income])</f>
        <v>1584</v>
      </c>
      <c r="AL1533" s="18" t="s">
        <v>5621</v>
      </c>
      <c r="AM1533">
        <v>306</v>
      </c>
      <c r="AN1533">
        <v>229</v>
      </c>
    </row>
    <row r="1534" spans="1:40" x14ac:dyDescent="0.25">
      <c r="A1534" s="35" t="s">
        <v>4081</v>
      </c>
      <c r="B1534" s="35" t="s">
        <v>4767</v>
      </c>
      <c r="C1534" s="35" t="s">
        <v>55</v>
      </c>
      <c r="D1534" s="35">
        <v>32</v>
      </c>
      <c r="E1534" s="35" t="s">
        <v>3493</v>
      </c>
      <c r="F1534" s="35">
        <v>4</v>
      </c>
      <c r="G1534" s="35" t="s">
        <v>4768</v>
      </c>
      <c r="H1534" s="35">
        <v>445</v>
      </c>
      <c r="I1534" s="35" t="s">
        <v>4769</v>
      </c>
      <c r="J1534" s="36" t="s">
        <v>411</v>
      </c>
      <c r="K1534" s="34" t="s">
        <v>7209</v>
      </c>
      <c r="L1534" s="61">
        <f>Tabela33[[#This Row],[price]]*Tabela33[[#This Row],[sold]]</f>
        <v>14240</v>
      </c>
      <c r="M1534" s="62">
        <f>VLOOKUP(Tabela33[[#This Row],[brand]],Tabela5[#All],7,FALSE)</f>
        <v>300</v>
      </c>
      <c r="N1534" s="62">
        <f>_xlfn.RANK.EQ(Tabela33[[#This Row],[sold]],$H$2:$H$1979)</f>
        <v>378</v>
      </c>
      <c r="O1534" s="62">
        <f>_xlfn.RANK.EQ(L1534,Tabela33[income])</f>
        <v>392</v>
      </c>
      <c r="AL1534" s="18" t="s">
        <v>3064</v>
      </c>
      <c r="AM1534">
        <v>306</v>
      </c>
      <c r="AN1534">
        <v>3</v>
      </c>
    </row>
    <row r="1535" spans="1:40" x14ac:dyDescent="0.25">
      <c r="A1535" s="35" t="s">
        <v>4081</v>
      </c>
      <c r="B1535" s="35" t="s">
        <v>4082</v>
      </c>
      <c r="C1535" s="35" t="s">
        <v>55</v>
      </c>
      <c r="D1535" s="35">
        <v>32.97</v>
      </c>
      <c r="E1535" s="35" t="s">
        <v>4083</v>
      </c>
      <c r="F1535" s="35">
        <v>756</v>
      </c>
      <c r="G1535" s="35" t="s">
        <v>4084</v>
      </c>
      <c r="H1535" s="35">
        <v>5023</v>
      </c>
      <c r="I1535" s="35" t="s">
        <v>4085</v>
      </c>
      <c r="J1535" s="36" t="s">
        <v>230</v>
      </c>
      <c r="K1535" s="34" t="s">
        <v>7209</v>
      </c>
      <c r="L1535" s="61">
        <f>Tabela33[[#This Row],[price]]*Tabela33[[#This Row],[sold]]</f>
        <v>165608.31</v>
      </c>
      <c r="M1535" s="62">
        <f>VLOOKUP(Tabela33[[#This Row],[brand]],Tabela5[#All],7,FALSE)</f>
        <v>300</v>
      </c>
      <c r="N1535" s="62">
        <f>_xlfn.RANK.EQ(Tabela33[[#This Row],[sold]],$H$2:$H$1979)</f>
        <v>56</v>
      </c>
      <c r="O1535" s="62">
        <f>_xlfn.RANK.EQ(L1535,Tabela33[income])</f>
        <v>45</v>
      </c>
      <c r="AL1535" s="18" t="s">
        <v>3946</v>
      </c>
      <c r="AM1535">
        <v>306</v>
      </c>
      <c r="AN1535">
        <v>615</v>
      </c>
    </row>
    <row r="1536" spans="1:40" x14ac:dyDescent="0.25">
      <c r="A1536" s="32" t="s">
        <v>4081</v>
      </c>
      <c r="B1536" s="32" t="s">
        <v>7162</v>
      </c>
      <c r="C1536" s="32" t="s">
        <v>55</v>
      </c>
      <c r="D1536" s="32">
        <v>33</v>
      </c>
      <c r="E1536" s="32" t="s">
        <v>867</v>
      </c>
      <c r="F1536" s="32">
        <v>4</v>
      </c>
      <c r="G1536" s="32" t="s">
        <v>7163</v>
      </c>
      <c r="H1536" s="32">
        <v>401</v>
      </c>
      <c r="I1536" s="32" t="s">
        <v>7164</v>
      </c>
      <c r="J1536" s="33" t="s">
        <v>312</v>
      </c>
      <c r="K1536" s="34" t="s">
        <v>7209</v>
      </c>
      <c r="L1536" s="61">
        <f>Tabela33[[#This Row],[price]]*Tabela33[[#This Row],[sold]]</f>
        <v>13233</v>
      </c>
      <c r="M1536" s="62">
        <f>VLOOKUP(Tabela33[[#This Row],[brand]],Tabela5[#All],7,FALSE)</f>
        <v>300</v>
      </c>
      <c r="N1536" s="62">
        <f>_xlfn.RANK.EQ(Tabela33[[#This Row],[sold]],$H$2:$H$1979)</f>
        <v>411</v>
      </c>
      <c r="O1536" s="62">
        <f>_xlfn.RANK.EQ(L1536,Tabela33[income])</f>
        <v>413</v>
      </c>
      <c r="AL1536" s="18" t="s">
        <v>5455</v>
      </c>
      <c r="AM1536">
        <v>306</v>
      </c>
      <c r="AN1536">
        <v>869</v>
      </c>
    </row>
    <row r="1537" spans="1:40" x14ac:dyDescent="0.25">
      <c r="A1537" s="35" t="s">
        <v>4081</v>
      </c>
      <c r="B1537" s="35" t="s">
        <v>5512</v>
      </c>
      <c r="C1537" s="35" t="s">
        <v>55</v>
      </c>
      <c r="D1537" s="35">
        <v>33.99</v>
      </c>
      <c r="E1537" s="35" t="s">
        <v>813</v>
      </c>
      <c r="F1537" s="35">
        <v>8</v>
      </c>
      <c r="G1537" s="35" t="s">
        <v>5513</v>
      </c>
      <c r="H1537" s="35">
        <v>89</v>
      </c>
      <c r="I1537" s="35" t="s">
        <v>5514</v>
      </c>
      <c r="J1537" s="36" t="s">
        <v>5515</v>
      </c>
      <c r="K1537" s="34" t="s">
        <v>7209</v>
      </c>
      <c r="L1537" s="61">
        <f>Tabela33[[#This Row],[price]]*Tabela33[[#This Row],[sold]]</f>
        <v>3025.11</v>
      </c>
      <c r="M1537" s="62">
        <f>VLOOKUP(Tabela33[[#This Row],[brand]],Tabela5[#All],7,FALSE)</f>
        <v>300</v>
      </c>
      <c r="N1537" s="62">
        <f>_xlfn.RANK.EQ(Tabela33[[#This Row],[sold]],$H$2:$H$1979)</f>
        <v>811</v>
      </c>
      <c r="O1537" s="62">
        <f>_xlfn.RANK.EQ(L1537,Tabela33[income])</f>
        <v>828</v>
      </c>
      <c r="AL1537" s="18" t="s">
        <v>6054</v>
      </c>
      <c r="AM1537">
        <v>306</v>
      </c>
      <c r="AN1537">
        <v>32</v>
      </c>
    </row>
    <row r="1538" spans="1:40" x14ac:dyDescent="0.25">
      <c r="A1538" s="35" t="s">
        <v>4081</v>
      </c>
      <c r="B1538" s="35" t="s">
        <v>4548</v>
      </c>
      <c r="C1538" s="35" t="s">
        <v>55</v>
      </c>
      <c r="D1538" s="35">
        <v>34.99</v>
      </c>
      <c r="E1538" s="35" t="s">
        <v>1107</v>
      </c>
      <c r="F1538" s="35">
        <v>7</v>
      </c>
      <c r="G1538" s="35" t="s">
        <v>4549</v>
      </c>
      <c r="H1538" s="35">
        <v>17</v>
      </c>
      <c r="I1538" s="35" t="s">
        <v>4550</v>
      </c>
      <c r="J1538" s="36" t="s">
        <v>2069</v>
      </c>
      <c r="K1538" s="34" t="s">
        <v>7209</v>
      </c>
      <c r="L1538" s="61">
        <f>Tabela33[[#This Row],[price]]*Tabela33[[#This Row],[sold]]</f>
        <v>594.83000000000004</v>
      </c>
      <c r="M1538" s="62">
        <f>VLOOKUP(Tabela33[[#This Row],[brand]],Tabela5[#All],7,FALSE)</f>
        <v>300</v>
      </c>
      <c r="N1538" s="62">
        <f>_xlfn.RANK.EQ(Tabela33[[#This Row],[sold]],$H$2:$H$1979)</f>
        <v>1397</v>
      </c>
      <c r="O1538" s="62">
        <f>_xlfn.RANK.EQ(L1538,Tabela33[income])</f>
        <v>1438</v>
      </c>
      <c r="AL1538" s="18" t="s">
        <v>4302</v>
      </c>
      <c r="AM1538">
        <v>306</v>
      </c>
      <c r="AN1538">
        <v>239</v>
      </c>
    </row>
    <row r="1539" spans="1:40" x14ac:dyDescent="0.25">
      <c r="A1539" s="32" t="s">
        <v>4081</v>
      </c>
      <c r="B1539" s="32" t="s">
        <v>4587</v>
      </c>
      <c r="C1539" s="32" t="s">
        <v>55</v>
      </c>
      <c r="D1539" s="32">
        <v>36.99</v>
      </c>
      <c r="E1539" s="32" t="s">
        <v>4387</v>
      </c>
      <c r="F1539" s="32">
        <v>9</v>
      </c>
      <c r="G1539" s="32" t="s">
        <v>4588</v>
      </c>
      <c r="H1539" s="32">
        <v>257</v>
      </c>
      <c r="I1539" s="32" t="s">
        <v>4589</v>
      </c>
      <c r="J1539" s="33" t="s">
        <v>1388</v>
      </c>
      <c r="K1539" s="34" t="s">
        <v>7209</v>
      </c>
      <c r="L1539" s="61">
        <f>Tabela33[[#This Row],[price]]*Tabela33[[#This Row],[sold]]</f>
        <v>9506.43</v>
      </c>
      <c r="M1539" s="62">
        <f>VLOOKUP(Tabela33[[#This Row],[brand]],Tabela5[#All],7,FALSE)</f>
        <v>300</v>
      </c>
      <c r="N1539" s="62">
        <f>_xlfn.RANK.EQ(Tabela33[[#This Row],[sold]],$H$2:$H$1979)</f>
        <v>521</v>
      </c>
      <c r="O1539" s="62">
        <f>_xlfn.RANK.EQ(L1539,Tabela33[income])</f>
        <v>498</v>
      </c>
      <c r="AL1539" s="18" t="s">
        <v>4597</v>
      </c>
      <c r="AM1539">
        <v>306</v>
      </c>
      <c r="AN1539">
        <v>243</v>
      </c>
    </row>
    <row r="1540" spans="1:40" x14ac:dyDescent="0.25">
      <c r="A1540" s="32" t="s">
        <v>4081</v>
      </c>
      <c r="B1540" s="32" t="s">
        <v>5652</v>
      </c>
      <c r="C1540" s="32" t="s">
        <v>12</v>
      </c>
      <c r="D1540" s="32">
        <v>37.590000000000003</v>
      </c>
      <c r="E1540" s="32" t="s">
        <v>5653</v>
      </c>
      <c r="F1540" s="32">
        <v>10</v>
      </c>
      <c r="G1540" s="32" t="s">
        <v>2761</v>
      </c>
      <c r="H1540" s="32">
        <v>78</v>
      </c>
      <c r="I1540" s="32" t="s">
        <v>5654</v>
      </c>
      <c r="J1540" s="33" t="s">
        <v>96</v>
      </c>
      <c r="K1540" s="34" t="s">
        <v>7209</v>
      </c>
      <c r="L1540" s="61">
        <f>Tabela33[[#This Row],[price]]*Tabela33[[#This Row],[sold]]</f>
        <v>2932.0200000000004</v>
      </c>
      <c r="M1540" s="62">
        <f>VLOOKUP(Tabela33[[#This Row],[brand]],Tabela5[#All],7,FALSE)</f>
        <v>300</v>
      </c>
      <c r="N1540" s="62">
        <f>_xlfn.RANK.EQ(Tabela33[[#This Row],[sold]],$H$2:$H$1979)</f>
        <v>853</v>
      </c>
      <c r="O1540" s="62">
        <f>_xlfn.RANK.EQ(L1540,Tabela33[income])</f>
        <v>838</v>
      </c>
      <c r="AL1540" s="18" t="s">
        <v>5392</v>
      </c>
      <c r="AM1540">
        <v>306</v>
      </c>
      <c r="AN1540">
        <v>460</v>
      </c>
    </row>
    <row r="1541" spans="1:40" x14ac:dyDescent="0.25">
      <c r="A1541" s="35" t="s">
        <v>4081</v>
      </c>
      <c r="B1541" s="35" t="s">
        <v>6272</v>
      </c>
      <c r="C1541" s="35" t="s">
        <v>55</v>
      </c>
      <c r="D1541" s="35">
        <v>38.99</v>
      </c>
      <c r="E1541" s="35" t="s">
        <v>1205</v>
      </c>
      <c r="F1541" s="35">
        <v>2</v>
      </c>
      <c r="G1541" s="35" t="s">
        <v>1179</v>
      </c>
      <c r="H1541" s="35">
        <v>41</v>
      </c>
      <c r="I1541" s="35" t="s">
        <v>6273</v>
      </c>
      <c r="J1541" s="36" t="s">
        <v>3454</v>
      </c>
      <c r="K1541" s="34" t="s">
        <v>7209</v>
      </c>
      <c r="L1541" s="61">
        <f>Tabela33[[#This Row],[price]]*Tabela33[[#This Row],[sold]]</f>
        <v>1598.5900000000001</v>
      </c>
      <c r="M1541" s="62">
        <f>VLOOKUP(Tabela33[[#This Row],[brand]],Tabela5[#All],7,FALSE)</f>
        <v>300</v>
      </c>
      <c r="N1541" s="62">
        <f>_xlfn.RANK.EQ(Tabela33[[#This Row],[sold]],$H$2:$H$1979)</f>
        <v>1056</v>
      </c>
      <c r="O1541" s="62">
        <f>_xlfn.RANK.EQ(L1541,Tabela33[income])</f>
        <v>1054</v>
      </c>
      <c r="AL1541" s="18" t="s">
        <v>1842</v>
      </c>
      <c r="AM1541">
        <v>306</v>
      </c>
      <c r="AN1541">
        <v>12</v>
      </c>
    </row>
    <row r="1542" spans="1:40" x14ac:dyDescent="0.25">
      <c r="A1542" s="32" t="s">
        <v>4081</v>
      </c>
      <c r="B1542" s="32" t="s">
        <v>4426</v>
      </c>
      <c r="C1542" s="32" t="s">
        <v>55</v>
      </c>
      <c r="D1542" s="32">
        <v>41.99</v>
      </c>
      <c r="E1542" s="32" t="s">
        <v>804</v>
      </c>
      <c r="F1542" s="32">
        <v>2</v>
      </c>
      <c r="G1542" s="32" t="s">
        <v>4427</v>
      </c>
      <c r="H1542" s="32">
        <v>38</v>
      </c>
      <c r="I1542" s="32" t="s">
        <v>4428</v>
      </c>
      <c r="J1542" s="33" t="s">
        <v>1342</v>
      </c>
      <c r="K1542" s="34" t="s">
        <v>7209</v>
      </c>
      <c r="L1542" s="61">
        <f>Tabela33[[#This Row],[price]]*Tabela33[[#This Row],[sold]]</f>
        <v>1595.6200000000001</v>
      </c>
      <c r="M1542" s="62">
        <f>VLOOKUP(Tabela33[[#This Row],[brand]],Tabela5[#All],7,FALSE)</f>
        <v>300</v>
      </c>
      <c r="N1542" s="62">
        <f>_xlfn.RANK.EQ(Tabela33[[#This Row],[sold]],$H$2:$H$1979)</f>
        <v>1089</v>
      </c>
      <c r="O1542" s="62">
        <f>_xlfn.RANK.EQ(L1542,Tabela33[income])</f>
        <v>1056</v>
      </c>
      <c r="AL1542" s="18" t="s">
        <v>4795</v>
      </c>
      <c r="AM1542">
        <v>306</v>
      </c>
      <c r="AN1542">
        <v>44</v>
      </c>
    </row>
    <row r="1543" spans="1:40" x14ac:dyDescent="0.25">
      <c r="A1543" s="35" t="s">
        <v>4081</v>
      </c>
      <c r="B1543" s="35" t="s">
        <v>6942</v>
      </c>
      <c r="C1543" s="35" t="s">
        <v>212</v>
      </c>
      <c r="D1543" s="35">
        <v>103.2</v>
      </c>
      <c r="E1543" s="35" t="s">
        <v>6943</v>
      </c>
      <c r="F1543" s="35">
        <v>9</v>
      </c>
      <c r="G1543" s="35" t="s">
        <v>2329</v>
      </c>
      <c r="H1543" s="35">
        <v>5</v>
      </c>
      <c r="I1543" s="35" t="s">
        <v>6944</v>
      </c>
      <c r="J1543" s="36" t="s">
        <v>912</v>
      </c>
      <c r="K1543" s="34" t="s">
        <v>7209</v>
      </c>
      <c r="L1543" s="61">
        <f>Tabela33[[#This Row],[price]]*Tabela33[[#This Row],[sold]]</f>
        <v>516</v>
      </c>
      <c r="M1543" s="62">
        <f>VLOOKUP(Tabela33[[#This Row],[brand]],Tabela5[#All],7,FALSE)</f>
        <v>300</v>
      </c>
      <c r="N1543" s="62">
        <f>_xlfn.RANK.EQ(Tabela33[[#This Row],[sold]],$H$2:$H$1979)</f>
        <v>1749</v>
      </c>
      <c r="O1543" s="62">
        <f>_xlfn.RANK.EQ(L1543,Tabela33[income])</f>
        <v>1497</v>
      </c>
      <c r="AL1543" s="18" t="s">
        <v>6850</v>
      </c>
      <c r="AM1543">
        <v>306</v>
      </c>
      <c r="AN1543">
        <v>15</v>
      </c>
    </row>
    <row r="1544" spans="1:40" x14ac:dyDescent="0.25">
      <c r="A1544" s="32" t="s">
        <v>23</v>
      </c>
      <c r="B1544" s="32" t="s">
        <v>5909</v>
      </c>
      <c r="C1544" s="32" t="s">
        <v>55</v>
      </c>
      <c r="D1544" s="32">
        <v>8.8800000000000008</v>
      </c>
      <c r="E1544" s="32" t="s">
        <v>5910</v>
      </c>
      <c r="F1544" s="32">
        <v>10</v>
      </c>
      <c r="G1544" s="32" t="s">
        <v>1092</v>
      </c>
      <c r="H1544" s="32">
        <v>21</v>
      </c>
      <c r="I1544" s="32" t="s">
        <v>5911</v>
      </c>
      <c r="J1544" s="33" t="s">
        <v>5912</v>
      </c>
      <c r="K1544" s="34" t="s">
        <v>7209</v>
      </c>
      <c r="L1544" s="61">
        <f>Tabela33[[#This Row],[price]]*Tabela33[[#This Row],[sold]]</f>
        <v>186.48000000000002</v>
      </c>
      <c r="M1544" s="62">
        <f>VLOOKUP(Tabela33[[#This Row],[brand]],Tabela5[#All],7,FALSE)</f>
        <v>301</v>
      </c>
      <c r="N1544" s="62">
        <f>_xlfn.RANK.EQ(Tabela33[[#This Row],[sold]],$H$2:$H$1979)</f>
        <v>1320</v>
      </c>
      <c r="O1544" s="62">
        <f>_xlfn.RANK.EQ(L1544,Tabela33[income])</f>
        <v>1768</v>
      </c>
      <c r="AL1544" s="18" t="s">
        <v>7054</v>
      </c>
      <c r="AM1544">
        <v>306</v>
      </c>
      <c r="AN1544">
        <v>180</v>
      </c>
    </row>
    <row r="1545" spans="1:40" x14ac:dyDescent="0.25">
      <c r="A1545" s="27" t="s">
        <v>23</v>
      </c>
      <c r="B1545" s="27" t="s">
        <v>584</v>
      </c>
      <c r="C1545" s="27" t="s">
        <v>12</v>
      </c>
      <c r="D1545" s="27">
        <v>19</v>
      </c>
      <c r="E1545" s="27" t="s">
        <v>466</v>
      </c>
      <c r="F1545" s="27">
        <v>10</v>
      </c>
      <c r="G1545" s="27" t="s">
        <v>38</v>
      </c>
      <c r="H1545" s="27"/>
      <c r="I1545" s="27" t="s">
        <v>585</v>
      </c>
      <c r="J1545" s="28" t="s">
        <v>586</v>
      </c>
      <c r="K1545" s="29" t="s">
        <v>7208</v>
      </c>
      <c r="L1545" s="58">
        <f>Tabela33[[#This Row],[price]]*Tabela33[[#This Row],[sold]]</f>
        <v>0</v>
      </c>
      <c r="M1545" s="59">
        <f>VLOOKUP(Tabela33[[#This Row],[brand]],Tabela5[#All],7,FALSE)</f>
        <v>301</v>
      </c>
      <c r="N1545" s="59" t="e">
        <f>_xlfn.RANK.EQ(Tabela33[[#This Row],[sold]],$H$2:$H$1979)</f>
        <v>#N/A</v>
      </c>
      <c r="O1545" s="59">
        <f>_xlfn.RANK.EQ(L1545,Tabela33[income])</f>
        <v>1979</v>
      </c>
      <c r="AL1545" s="18" t="s">
        <v>4959</v>
      </c>
      <c r="AM1545">
        <v>306</v>
      </c>
      <c r="AN1545">
        <v>103</v>
      </c>
    </row>
    <row r="1546" spans="1:40" x14ac:dyDescent="0.25">
      <c r="A1546" s="32" t="s">
        <v>23</v>
      </c>
      <c r="B1546" s="32" t="s">
        <v>6458</v>
      </c>
      <c r="C1546" s="32" t="s">
        <v>12</v>
      </c>
      <c r="D1546" s="32">
        <v>22.99</v>
      </c>
      <c r="E1546" s="32" t="s">
        <v>207</v>
      </c>
      <c r="F1546" s="32">
        <v>9</v>
      </c>
      <c r="G1546" s="32" t="s">
        <v>2438</v>
      </c>
      <c r="H1546" s="32">
        <v>1</v>
      </c>
      <c r="I1546" s="32" t="s">
        <v>39</v>
      </c>
      <c r="J1546" s="33" t="s">
        <v>90</v>
      </c>
      <c r="K1546" s="34" t="s">
        <v>7209</v>
      </c>
      <c r="L1546" s="61">
        <f>Tabela33[[#This Row],[price]]*Tabela33[[#This Row],[sold]]</f>
        <v>22.99</v>
      </c>
      <c r="M1546" s="62">
        <f>VLOOKUP(Tabela33[[#This Row],[brand]],Tabela5[#All],7,FALSE)</f>
        <v>301</v>
      </c>
      <c r="N1546" s="62">
        <f>_xlfn.RANK.EQ(Tabela33[[#This Row],[sold]],$H$2:$H$1979)</f>
        <v>1926</v>
      </c>
      <c r="O1546" s="62">
        <f>_xlfn.RANK.EQ(L1546,Tabela33[income])</f>
        <v>1968</v>
      </c>
      <c r="AL1546" s="18" t="s">
        <v>5757</v>
      </c>
      <c r="AM1546">
        <v>306</v>
      </c>
      <c r="AN1546">
        <v>3171</v>
      </c>
    </row>
    <row r="1547" spans="1:40" x14ac:dyDescent="0.25">
      <c r="A1547" s="30" t="s">
        <v>23</v>
      </c>
      <c r="B1547" s="30" t="s">
        <v>3283</v>
      </c>
      <c r="C1547" s="30" t="s">
        <v>12</v>
      </c>
      <c r="D1547" s="30">
        <v>35.99</v>
      </c>
      <c r="E1547" s="30" t="s">
        <v>1427</v>
      </c>
      <c r="F1547" s="30">
        <v>6</v>
      </c>
      <c r="G1547" s="30" t="s">
        <v>1950</v>
      </c>
      <c r="H1547" s="30">
        <v>13</v>
      </c>
      <c r="I1547" s="30" t="s">
        <v>3284</v>
      </c>
      <c r="J1547" s="31" t="s">
        <v>225</v>
      </c>
      <c r="K1547" s="29" t="s">
        <v>7208</v>
      </c>
      <c r="L1547" s="58">
        <f>Tabela33[[#This Row],[price]]*Tabela33[[#This Row],[sold]]</f>
        <v>467.87</v>
      </c>
      <c r="M1547" s="59">
        <f>VLOOKUP(Tabela33[[#This Row],[brand]],Tabela5[#All],7,FALSE)</f>
        <v>301</v>
      </c>
      <c r="N1547" s="59">
        <f>_xlfn.RANK.EQ(Tabela33[[#This Row],[sold]],$H$2:$H$1979)</f>
        <v>1498</v>
      </c>
      <c r="O1547" s="59">
        <f>_xlfn.RANK.EQ(L1547,Tabela33[income])</f>
        <v>1524</v>
      </c>
      <c r="AL1547" s="18" t="s">
        <v>4168</v>
      </c>
      <c r="AM1547">
        <v>306</v>
      </c>
      <c r="AN1547">
        <v>1503</v>
      </c>
    </row>
    <row r="1548" spans="1:40" x14ac:dyDescent="0.25">
      <c r="A1548" s="27" t="s">
        <v>23</v>
      </c>
      <c r="B1548" s="27" t="s">
        <v>1485</v>
      </c>
      <c r="C1548" s="27" t="s">
        <v>12</v>
      </c>
      <c r="D1548" s="27">
        <v>43.99</v>
      </c>
      <c r="E1548" s="27" t="s">
        <v>13</v>
      </c>
      <c r="F1548" s="27">
        <v>2</v>
      </c>
      <c r="G1548" s="27" t="s">
        <v>1486</v>
      </c>
      <c r="H1548" s="27">
        <v>121</v>
      </c>
      <c r="I1548" s="27" t="s">
        <v>1487</v>
      </c>
      <c r="J1548" s="28" t="s">
        <v>285</v>
      </c>
      <c r="K1548" s="29" t="s">
        <v>7208</v>
      </c>
      <c r="L1548" s="58">
        <f>Tabela33[[#This Row],[price]]*Tabela33[[#This Row],[sold]]</f>
        <v>5322.79</v>
      </c>
      <c r="M1548" s="59">
        <f>VLOOKUP(Tabela33[[#This Row],[brand]],Tabela5[#All],7,FALSE)</f>
        <v>301</v>
      </c>
      <c r="N1548" s="59">
        <f>_xlfn.RANK.EQ(Tabela33[[#This Row],[sold]],$H$2:$H$1979)</f>
        <v>726</v>
      </c>
      <c r="O1548" s="59">
        <f>_xlfn.RANK.EQ(L1548,Tabela33[income])</f>
        <v>666</v>
      </c>
      <c r="AL1548" s="18" t="s">
        <v>4444</v>
      </c>
      <c r="AM1548">
        <v>306</v>
      </c>
      <c r="AN1548">
        <v>4520</v>
      </c>
    </row>
    <row r="1549" spans="1:40" x14ac:dyDescent="0.25">
      <c r="A1549" s="27" t="s">
        <v>23</v>
      </c>
      <c r="B1549" s="27" t="s">
        <v>973</v>
      </c>
      <c r="C1549" s="27" t="s">
        <v>12</v>
      </c>
      <c r="D1549" s="27">
        <v>44.99</v>
      </c>
      <c r="E1549" s="27" t="s">
        <v>974</v>
      </c>
      <c r="F1549" s="27">
        <v>7</v>
      </c>
      <c r="G1549" s="27" t="s">
        <v>975</v>
      </c>
      <c r="H1549" s="27">
        <v>42</v>
      </c>
      <c r="I1549" s="27" t="s">
        <v>976</v>
      </c>
      <c r="J1549" s="28" t="s">
        <v>46</v>
      </c>
      <c r="K1549" s="29" t="s">
        <v>7208</v>
      </c>
      <c r="L1549" s="58">
        <f>Tabela33[[#This Row],[price]]*Tabela33[[#This Row],[sold]]</f>
        <v>1889.5800000000002</v>
      </c>
      <c r="M1549" s="59">
        <f>VLOOKUP(Tabela33[[#This Row],[brand]],Tabela5[#All],7,FALSE)</f>
        <v>301</v>
      </c>
      <c r="N1549" s="59">
        <f>_xlfn.RANK.EQ(Tabela33[[#This Row],[sold]],$H$2:$H$1979)</f>
        <v>1046</v>
      </c>
      <c r="O1549" s="59">
        <f>_xlfn.RANK.EQ(L1549,Tabela33[income])</f>
        <v>978</v>
      </c>
      <c r="AL1549" s="18" t="s">
        <v>4201</v>
      </c>
      <c r="AM1549">
        <v>306</v>
      </c>
      <c r="AN1549">
        <v>3</v>
      </c>
    </row>
    <row r="1550" spans="1:40" x14ac:dyDescent="0.25">
      <c r="A1550" s="27" t="s">
        <v>23</v>
      </c>
      <c r="B1550" s="27" t="s">
        <v>2410</v>
      </c>
      <c r="C1550" s="27" t="s">
        <v>12</v>
      </c>
      <c r="D1550" s="27">
        <v>44.99</v>
      </c>
      <c r="E1550" s="27" t="s">
        <v>974</v>
      </c>
      <c r="F1550" s="27">
        <v>2</v>
      </c>
      <c r="G1550" s="27" t="s">
        <v>2411</v>
      </c>
      <c r="H1550" s="27">
        <v>114</v>
      </c>
      <c r="I1550" s="27" t="s">
        <v>2412</v>
      </c>
      <c r="J1550" s="28" t="s">
        <v>1342</v>
      </c>
      <c r="K1550" s="29" t="s">
        <v>7208</v>
      </c>
      <c r="L1550" s="58">
        <f>Tabela33[[#This Row],[price]]*Tabela33[[#This Row],[sold]]</f>
        <v>5128.8600000000006</v>
      </c>
      <c r="M1550" s="59">
        <f>VLOOKUP(Tabela33[[#This Row],[brand]],Tabela5[#All],7,FALSE)</f>
        <v>301</v>
      </c>
      <c r="N1550" s="59">
        <f>_xlfn.RANK.EQ(Tabela33[[#This Row],[sold]],$H$2:$H$1979)</f>
        <v>750</v>
      </c>
      <c r="O1550" s="59">
        <f>_xlfn.RANK.EQ(L1550,Tabela33[income])</f>
        <v>674</v>
      </c>
      <c r="AL1550" s="18" t="s">
        <v>5004</v>
      </c>
      <c r="AM1550">
        <v>306</v>
      </c>
      <c r="AN1550">
        <v>27</v>
      </c>
    </row>
    <row r="1551" spans="1:40" x14ac:dyDescent="0.25">
      <c r="A1551" s="30" t="s">
        <v>23</v>
      </c>
      <c r="B1551" s="30" t="s">
        <v>1349</v>
      </c>
      <c r="C1551" s="30" t="s">
        <v>12</v>
      </c>
      <c r="D1551" s="30">
        <v>48.99</v>
      </c>
      <c r="E1551" s="30" t="s">
        <v>1350</v>
      </c>
      <c r="F1551" s="30">
        <v>8</v>
      </c>
      <c r="G1551" s="30" t="s">
        <v>1351</v>
      </c>
      <c r="H1551" s="30">
        <v>37</v>
      </c>
      <c r="I1551" s="30" t="s">
        <v>1352</v>
      </c>
      <c r="J1551" s="31" t="s">
        <v>46</v>
      </c>
      <c r="K1551" s="29" t="s">
        <v>7208</v>
      </c>
      <c r="L1551" s="58">
        <f>Tabela33[[#This Row],[price]]*Tabela33[[#This Row],[sold]]</f>
        <v>1812.63</v>
      </c>
      <c r="M1551" s="59">
        <f>VLOOKUP(Tabela33[[#This Row],[brand]],Tabela5[#All],7,FALSE)</f>
        <v>301</v>
      </c>
      <c r="N1551" s="59">
        <f>_xlfn.RANK.EQ(Tabela33[[#This Row],[sold]],$H$2:$H$1979)</f>
        <v>1099</v>
      </c>
      <c r="O1551" s="59">
        <f>_xlfn.RANK.EQ(L1551,Tabela33[income])</f>
        <v>999</v>
      </c>
      <c r="AL1551" s="18" t="s">
        <v>5428</v>
      </c>
      <c r="AM1551">
        <v>306</v>
      </c>
      <c r="AN1551">
        <v>39</v>
      </c>
    </row>
    <row r="1552" spans="1:40" x14ac:dyDescent="0.25">
      <c r="A1552" s="27" t="s">
        <v>23</v>
      </c>
      <c r="B1552" s="27" t="s">
        <v>564</v>
      </c>
      <c r="C1552" s="27" t="s">
        <v>12</v>
      </c>
      <c r="D1552" s="27">
        <v>54.42</v>
      </c>
      <c r="E1552" s="27" t="s">
        <v>2629</v>
      </c>
      <c r="F1552" s="27"/>
      <c r="G1552" s="27" t="s">
        <v>2630</v>
      </c>
      <c r="H1552" s="27">
        <v>34</v>
      </c>
      <c r="I1552" s="27" t="s">
        <v>2631</v>
      </c>
      <c r="J1552" s="28" t="s">
        <v>1899</v>
      </c>
      <c r="K1552" s="29" t="s">
        <v>7208</v>
      </c>
      <c r="L1552" s="58">
        <f>Tabela33[[#This Row],[price]]*Tabela33[[#This Row],[sold]]</f>
        <v>1850.28</v>
      </c>
      <c r="M1552" s="59">
        <f>VLOOKUP(Tabela33[[#This Row],[brand]],Tabela5[#All],7,FALSE)</f>
        <v>301</v>
      </c>
      <c r="N1552" s="59">
        <f>_xlfn.RANK.EQ(Tabela33[[#This Row],[sold]],$H$2:$H$1979)</f>
        <v>1135</v>
      </c>
      <c r="O1552" s="59">
        <f>_xlfn.RANK.EQ(L1552,Tabela33[income])</f>
        <v>989</v>
      </c>
      <c r="AL1552" s="18" t="s">
        <v>6447</v>
      </c>
      <c r="AM1552">
        <v>306</v>
      </c>
      <c r="AN1552">
        <v>31</v>
      </c>
    </row>
    <row r="1553" spans="1:40" x14ac:dyDescent="0.25">
      <c r="A1553" s="27" t="s">
        <v>23</v>
      </c>
      <c r="B1553" s="27" t="s">
        <v>24</v>
      </c>
      <c r="C1553" s="27" t="s">
        <v>12</v>
      </c>
      <c r="D1553" s="27">
        <v>59.99</v>
      </c>
      <c r="E1553" s="27" t="s">
        <v>25</v>
      </c>
      <c r="F1553" s="27">
        <v>10</v>
      </c>
      <c r="G1553" s="27" t="s">
        <v>26</v>
      </c>
      <c r="H1553" s="27">
        <v>35</v>
      </c>
      <c r="I1553" s="27" t="s">
        <v>27</v>
      </c>
      <c r="J1553" s="28" t="s">
        <v>28</v>
      </c>
      <c r="K1553" s="29" t="s">
        <v>7208</v>
      </c>
      <c r="L1553" s="58">
        <f>Tabela33[[#This Row],[price]]*Tabela33[[#This Row],[sold]]</f>
        <v>2099.65</v>
      </c>
      <c r="M1553" s="59">
        <f>VLOOKUP(Tabela33[[#This Row],[brand]],Tabela5[#All],7,FALSE)</f>
        <v>301</v>
      </c>
      <c r="N1553" s="59">
        <f>_xlfn.RANK.EQ(Tabela33[[#This Row],[sold]],$H$2:$H$1979)</f>
        <v>1122</v>
      </c>
      <c r="O1553" s="59">
        <f>_xlfn.RANK.EQ(L1553,Tabela33[income])</f>
        <v>943</v>
      </c>
      <c r="AL1553" s="18" t="s">
        <v>6399</v>
      </c>
      <c r="AM1553">
        <v>306</v>
      </c>
      <c r="AN1553">
        <v>37</v>
      </c>
    </row>
    <row r="1554" spans="1:40" x14ac:dyDescent="0.25">
      <c r="A1554" s="30" t="s">
        <v>23</v>
      </c>
      <c r="B1554" s="30" t="s">
        <v>564</v>
      </c>
      <c r="C1554" s="30" t="s">
        <v>12</v>
      </c>
      <c r="D1554" s="30">
        <v>64.989999999999995</v>
      </c>
      <c r="E1554" s="30" t="s">
        <v>79</v>
      </c>
      <c r="F1554" s="30">
        <v>10</v>
      </c>
      <c r="G1554" s="30" t="s">
        <v>565</v>
      </c>
      <c r="H1554" s="30">
        <v>123</v>
      </c>
      <c r="I1554" s="30" t="s">
        <v>566</v>
      </c>
      <c r="J1554" s="31" t="s">
        <v>558</v>
      </c>
      <c r="K1554" s="29" t="s">
        <v>7208</v>
      </c>
      <c r="L1554" s="58">
        <f>Tabela33[[#This Row],[price]]*Tabela33[[#This Row],[sold]]</f>
        <v>7993.7699999999995</v>
      </c>
      <c r="M1554" s="59">
        <f>VLOOKUP(Tabela33[[#This Row],[brand]],Tabela5[#All],7,FALSE)</f>
        <v>301</v>
      </c>
      <c r="N1554" s="59">
        <f>_xlfn.RANK.EQ(Tabela33[[#This Row],[sold]],$H$2:$H$1979)</f>
        <v>720</v>
      </c>
      <c r="O1554" s="59">
        <f>_xlfn.RANK.EQ(L1554,Tabela33[income])</f>
        <v>541</v>
      </c>
      <c r="AL1554" s="18" t="s">
        <v>6640</v>
      </c>
      <c r="AM1554">
        <v>306</v>
      </c>
      <c r="AN1554">
        <v>8</v>
      </c>
    </row>
    <row r="1555" spans="1:40" x14ac:dyDescent="0.25">
      <c r="A1555" s="32" t="s">
        <v>23</v>
      </c>
      <c r="B1555" s="32" t="s">
        <v>6672</v>
      </c>
      <c r="C1555" s="32" t="s">
        <v>55</v>
      </c>
      <c r="D1555" s="32">
        <v>66.55</v>
      </c>
      <c r="E1555" s="32" t="s">
        <v>6673</v>
      </c>
      <c r="F1555" s="32">
        <v>3</v>
      </c>
      <c r="G1555" s="32" t="s">
        <v>692</v>
      </c>
      <c r="H1555" s="32">
        <v>7</v>
      </c>
      <c r="I1555" s="32" t="s">
        <v>6674</v>
      </c>
      <c r="J1555" s="33" t="s">
        <v>661</v>
      </c>
      <c r="K1555" s="34" t="s">
        <v>7209</v>
      </c>
      <c r="L1555" s="61">
        <f>Tabela33[[#This Row],[price]]*Tabela33[[#This Row],[sold]]</f>
        <v>465.84999999999997</v>
      </c>
      <c r="M1555" s="62">
        <f>VLOOKUP(Tabela33[[#This Row],[brand]],Tabela5[#All],7,FALSE)</f>
        <v>301</v>
      </c>
      <c r="N1555" s="62">
        <f>_xlfn.RANK.EQ(Tabela33[[#This Row],[sold]],$H$2:$H$1979)</f>
        <v>1677</v>
      </c>
      <c r="O1555" s="62">
        <f>_xlfn.RANK.EQ(L1555,Tabela33[income])</f>
        <v>1527</v>
      </c>
      <c r="AL1555" s="18" t="s">
        <v>5664</v>
      </c>
      <c r="AM1555">
        <v>306</v>
      </c>
      <c r="AN1555">
        <v>35</v>
      </c>
    </row>
    <row r="1556" spans="1:40" x14ac:dyDescent="0.25">
      <c r="A1556" s="30" t="s">
        <v>23</v>
      </c>
      <c r="B1556" s="30" t="s">
        <v>195</v>
      </c>
      <c r="C1556" s="30" t="s">
        <v>12</v>
      </c>
      <c r="D1556" s="30">
        <v>66.989999999999995</v>
      </c>
      <c r="E1556" s="30" t="s">
        <v>196</v>
      </c>
      <c r="F1556" s="30">
        <v>10</v>
      </c>
      <c r="G1556" s="30" t="s">
        <v>197</v>
      </c>
      <c r="H1556" s="30">
        <v>3</v>
      </c>
      <c r="I1556" s="30" t="s">
        <v>198</v>
      </c>
      <c r="J1556" s="31" t="s">
        <v>199</v>
      </c>
      <c r="K1556" s="29" t="s">
        <v>7208</v>
      </c>
      <c r="L1556" s="58">
        <f>Tabela33[[#This Row],[price]]*Tabela33[[#This Row],[sold]]</f>
        <v>200.96999999999997</v>
      </c>
      <c r="M1556" s="59">
        <f>VLOOKUP(Tabela33[[#This Row],[brand]],Tabela5[#All],7,FALSE)</f>
        <v>301</v>
      </c>
      <c r="N1556" s="59">
        <f>_xlfn.RANK.EQ(Tabela33[[#This Row],[sold]],$H$2:$H$1979)</f>
        <v>1845</v>
      </c>
      <c r="O1556" s="59">
        <f>_xlfn.RANK.EQ(L1556,Tabela33[income])</f>
        <v>1750</v>
      </c>
      <c r="AL1556" s="18" t="s">
        <v>4945</v>
      </c>
      <c r="AM1556">
        <v>306</v>
      </c>
      <c r="AN1556">
        <v>457</v>
      </c>
    </row>
    <row r="1557" spans="1:40" x14ac:dyDescent="0.25">
      <c r="A1557" s="32" t="s">
        <v>23</v>
      </c>
      <c r="B1557" s="32" t="s">
        <v>6611</v>
      </c>
      <c r="C1557" s="32" t="s">
        <v>55</v>
      </c>
      <c r="D1557" s="32">
        <v>68.55</v>
      </c>
      <c r="E1557" s="32" t="s">
        <v>6612</v>
      </c>
      <c r="F1557" s="32">
        <v>10</v>
      </c>
      <c r="G1557" s="32" t="s">
        <v>6613</v>
      </c>
      <c r="H1557" s="32">
        <v>65</v>
      </c>
      <c r="I1557" s="32" t="s">
        <v>6614</v>
      </c>
      <c r="J1557" s="33" t="s">
        <v>797</v>
      </c>
      <c r="K1557" s="34" t="s">
        <v>7209</v>
      </c>
      <c r="L1557" s="61">
        <f>Tabela33[[#This Row],[price]]*Tabela33[[#This Row],[sold]]</f>
        <v>4455.75</v>
      </c>
      <c r="M1557" s="62">
        <f>VLOOKUP(Tabela33[[#This Row],[brand]],Tabela5[#All],7,FALSE)</f>
        <v>301</v>
      </c>
      <c r="N1557" s="62">
        <f>_xlfn.RANK.EQ(Tabela33[[#This Row],[sold]],$H$2:$H$1979)</f>
        <v>906</v>
      </c>
      <c r="O1557" s="62">
        <f>_xlfn.RANK.EQ(L1557,Tabela33[income])</f>
        <v>706</v>
      </c>
      <c r="AL1557" s="18" t="s">
        <v>3865</v>
      </c>
      <c r="AM1557">
        <v>306</v>
      </c>
      <c r="AN1557">
        <v>269</v>
      </c>
    </row>
    <row r="1558" spans="1:40" x14ac:dyDescent="0.25">
      <c r="A1558" s="32" t="s">
        <v>23</v>
      </c>
      <c r="B1558" s="32" t="s">
        <v>5799</v>
      </c>
      <c r="C1558" s="32" t="s">
        <v>55</v>
      </c>
      <c r="D1558" s="32">
        <v>76.5</v>
      </c>
      <c r="E1558" s="32" t="s">
        <v>2061</v>
      </c>
      <c r="F1558" s="32">
        <v>2</v>
      </c>
      <c r="G1558" s="32" t="s">
        <v>1963</v>
      </c>
      <c r="H1558" s="32">
        <v>8</v>
      </c>
      <c r="I1558" s="32" t="s">
        <v>5800</v>
      </c>
      <c r="J1558" s="33" t="s">
        <v>5045</v>
      </c>
      <c r="K1558" s="34" t="s">
        <v>7209</v>
      </c>
      <c r="L1558" s="61">
        <f>Tabela33[[#This Row],[price]]*Tabela33[[#This Row],[sold]]</f>
        <v>612</v>
      </c>
      <c r="M1558" s="62">
        <f>VLOOKUP(Tabela33[[#This Row],[brand]],Tabela5[#All],7,FALSE)</f>
        <v>301</v>
      </c>
      <c r="N1558" s="62">
        <f>_xlfn.RANK.EQ(Tabela33[[#This Row],[sold]],$H$2:$H$1979)</f>
        <v>1635</v>
      </c>
      <c r="O1558" s="62">
        <f>_xlfn.RANK.EQ(L1558,Tabela33[income])</f>
        <v>1429</v>
      </c>
      <c r="AL1558" s="18" t="s">
        <v>5655</v>
      </c>
      <c r="AM1558">
        <v>306</v>
      </c>
      <c r="AN1558">
        <v>43</v>
      </c>
    </row>
    <row r="1559" spans="1:40" x14ac:dyDescent="0.25">
      <c r="A1559" s="32" t="s">
        <v>4562</v>
      </c>
      <c r="B1559" s="32" t="s">
        <v>7085</v>
      </c>
      <c r="C1559" s="32" t="s">
        <v>1970</v>
      </c>
      <c r="D1559" s="32">
        <v>76.650000000000006</v>
      </c>
      <c r="E1559" s="32" t="s">
        <v>7086</v>
      </c>
      <c r="F1559" s="32">
        <v>10</v>
      </c>
      <c r="G1559" s="32" t="s">
        <v>942</v>
      </c>
      <c r="H1559" s="32">
        <v>30</v>
      </c>
      <c r="I1559" s="32" t="s">
        <v>7087</v>
      </c>
      <c r="J1559" s="33" t="s">
        <v>96</v>
      </c>
      <c r="K1559" s="34" t="s">
        <v>7209</v>
      </c>
      <c r="L1559" s="61">
        <f>Tabela33[[#This Row],[price]]*Tabela33[[#This Row],[sold]]</f>
        <v>2299.5</v>
      </c>
      <c r="M1559" s="62">
        <f>VLOOKUP(Tabela33[[#This Row],[brand]],Tabela5[#All],7,FALSE)</f>
        <v>301</v>
      </c>
      <c r="N1559" s="62">
        <f>_xlfn.RANK.EQ(Tabela33[[#This Row],[sold]],$H$2:$H$1979)</f>
        <v>1175</v>
      </c>
      <c r="O1559" s="62">
        <f>_xlfn.RANK.EQ(L1559,Tabela33[income])</f>
        <v>913</v>
      </c>
      <c r="AL1559" s="18" t="s">
        <v>5132</v>
      </c>
      <c r="AM1559">
        <v>306</v>
      </c>
      <c r="AN1559">
        <v>24</v>
      </c>
    </row>
    <row r="1560" spans="1:40" x14ac:dyDescent="0.25">
      <c r="A1560" s="35" t="s">
        <v>23</v>
      </c>
      <c r="B1560" s="35" t="s">
        <v>5823</v>
      </c>
      <c r="C1560" s="35" t="s">
        <v>55</v>
      </c>
      <c r="D1560" s="35">
        <v>79.989999999999995</v>
      </c>
      <c r="E1560" s="35" t="s">
        <v>19</v>
      </c>
      <c r="F1560" s="35">
        <v>5</v>
      </c>
      <c r="G1560" s="35" t="s">
        <v>2573</v>
      </c>
      <c r="H1560" s="35">
        <v>1</v>
      </c>
      <c r="I1560" s="35" t="s">
        <v>39</v>
      </c>
      <c r="J1560" s="36" t="s">
        <v>5824</v>
      </c>
      <c r="K1560" s="34" t="s">
        <v>7209</v>
      </c>
      <c r="L1560" s="61">
        <f>Tabela33[[#This Row],[price]]*Tabela33[[#This Row],[sold]]</f>
        <v>79.989999999999995</v>
      </c>
      <c r="M1560" s="62">
        <f>VLOOKUP(Tabela33[[#This Row],[brand]],Tabela5[#All],7,FALSE)</f>
        <v>301</v>
      </c>
      <c r="N1560" s="62">
        <f>_xlfn.RANK.EQ(Tabela33[[#This Row],[sold]],$H$2:$H$1979)</f>
        <v>1926</v>
      </c>
      <c r="O1560" s="62">
        <f>_xlfn.RANK.EQ(L1560,Tabela33[income])</f>
        <v>1896</v>
      </c>
      <c r="AL1560" s="18" t="s">
        <v>5287</v>
      </c>
      <c r="AM1560">
        <v>306</v>
      </c>
      <c r="AN1560">
        <v>1683</v>
      </c>
    </row>
    <row r="1561" spans="1:40" x14ac:dyDescent="0.25">
      <c r="A1561" s="32" t="s">
        <v>23</v>
      </c>
      <c r="B1561" s="32" t="s">
        <v>5173</v>
      </c>
      <c r="C1561" s="32" t="s">
        <v>55</v>
      </c>
      <c r="D1561" s="32">
        <v>84.73</v>
      </c>
      <c r="E1561" s="32" t="s">
        <v>5174</v>
      </c>
      <c r="F1561" s="32"/>
      <c r="G1561" s="32" t="s">
        <v>5175</v>
      </c>
      <c r="H1561" s="32">
        <v>2774</v>
      </c>
      <c r="I1561" s="32" t="s">
        <v>5176</v>
      </c>
      <c r="J1561" s="33" t="s">
        <v>177</v>
      </c>
      <c r="K1561" s="34" t="s">
        <v>7209</v>
      </c>
      <c r="L1561" s="61">
        <f>Tabela33[[#This Row],[price]]*Tabela33[[#This Row],[sold]]</f>
        <v>235041.02000000002</v>
      </c>
      <c r="M1561" s="62">
        <f>VLOOKUP(Tabela33[[#This Row],[brand]],Tabela5[#All],7,FALSE)</f>
        <v>301</v>
      </c>
      <c r="N1561" s="62">
        <f>_xlfn.RANK.EQ(Tabela33[[#This Row],[sold]],$H$2:$H$1979)</f>
        <v>106</v>
      </c>
      <c r="O1561" s="62">
        <f>_xlfn.RANK.EQ(L1561,Tabela33[income])</f>
        <v>26</v>
      </c>
      <c r="AL1561" s="18" t="s">
        <v>6310</v>
      </c>
      <c r="AM1561">
        <v>306</v>
      </c>
      <c r="AN1561">
        <v>8</v>
      </c>
    </row>
    <row r="1562" spans="1:40" x14ac:dyDescent="0.25">
      <c r="A1562" s="35" t="s">
        <v>4562</v>
      </c>
      <c r="B1562" s="35" t="s">
        <v>4563</v>
      </c>
      <c r="C1562" s="35" t="s">
        <v>55</v>
      </c>
      <c r="D1562" s="35">
        <v>86.87</v>
      </c>
      <c r="E1562" s="35" t="s">
        <v>4564</v>
      </c>
      <c r="F1562" s="35"/>
      <c r="G1562" s="35" t="s">
        <v>4565</v>
      </c>
      <c r="H1562" s="35">
        <v>322</v>
      </c>
      <c r="I1562" s="35" t="s">
        <v>4566</v>
      </c>
      <c r="J1562" s="36" t="s">
        <v>177</v>
      </c>
      <c r="K1562" s="34" t="s">
        <v>7209</v>
      </c>
      <c r="L1562" s="61">
        <f>Tabela33[[#This Row],[price]]*Tabela33[[#This Row],[sold]]</f>
        <v>27972.140000000003</v>
      </c>
      <c r="M1562" s="62">
        <f>VLOOKUP(Tabela33[[#This Row],[brand]],Tabela5[#All],7,FALSE)</f>
        <v>301</v>
      </c>
      <c r="N1562" s="62">
        <f>_xlfn.RANK.EQ(Tabela33[[#This Row],[sold]],$H$2:$H$1979)</f>
        <v>459</v>
      </c>
      <c r="O1562" s="62">
        <f>_xlfn.RANK.EQ(L1562,Tabela33[income])</f>
        <v>262</v>
      </c>
      <c r="AL1562" s="18" t="s">
        <v>1209</v>
      </c>
      <c r="AM1562">
        <v>306</v>
      </c>
      <c r="AN1562">
        <v>3041</v>
      </c>
    </row>
    <row r="1563" spans="1:40" x14ac:dyDescent="0.25">
      <c r="A1563" s="30" t="s">
        <v>23</v>
      </c>
      <c r="B1563" s="30" t="s">
        <v>3175</v>
      </c>
      <c r="C1563" s="30" t="s">
        <v>12</v>
      </c>
      <c r="D1563" s="30">
        <v>88</v>
      </c>
      <c r="E1563" s="30" t="s">
        <v>3176</v>
      </c>
      <c r="F1563" s="30">
        <v>2</v>
      </c>
      <c r="G1563" s="30" t="s">
        <v>1257</v>
      </c>
      <c r="H1563" s="30">
        <v>13</v>
      </c>
      <c r="I1563" s="30" t="s">
        <v>3177</v>
      </c>
      <c r="J1563" s="31" t="s">
        <v>3178</v>
      </c>
      <c r="K1563" s="29" t="s">
        <v>7208</v>
      </c>
      <c r="L1563" s="58">
        <f>Tabela33[[#This Row],[price]]*Tabela33[[#This Row],[sold]]</f>
        <v>1144</v>
      </c>
      <c r="M1563" s="59">
        <f>VLOOKUP(Tabela33[[#This Row],[brand]],Tabela5[#All],7,FALSE)</f>
        <v>301</v>
      </c>
      <c r="N1563" s="59">
        <f>_xlfn.RANK.EQ(Tabela33[[#This Row],[sold]],$H$2:$H$1979)</f>
        <v>1498</v>
      </c>
      <c r="O1563" s="59">
        <f>_xlfn.RANK.EQ(L1563,Tabela33[income])</f>
        <v>1204</v>
      </c>
      <c r="AL1563" s="18" t="s">
        <v>5153</v>
      </c>
      <c r="AM1563">
        <v>306</v>
      </c>
      <c r="AN1563">
        <v>7</v>
      </c>
    </row>
    <row r="1564" spans="1:40" x14ac:dyDescent="0.25">
      <c r="A1564" s="35" t="s">
        <v>23</v>
      </c>
      <c r="B1564" s="35" t="s">
        <v>5149</v>
      </c>
      <c r="C1564" s="35" t="s">
        <v>12</v>
      </c>
      <c r="D1564" s="35">
        <v>90.44</v>
      </c>
      <c r="E1564" s="35" t="s">
        <v>5150</v>
      </c>
      <c r="F1564" s="35"/>
      <c r="G1564" s="35" t="s">
        <v>5151</v>
      </c>
      <c r="H1564" s="35">
        <v>587</v>
      </c>
      <c r="I1564" s="35" t="s">
        <v>5152</v>
      </c>
      <c r="J1564" s="36" t="s">
        <v>177</v>
      </c>
      <c r="K1564" s="34" t="s">
        <v>7209</v>
      </c>
      <c r="L1564" s="61">
        <f>Tabela33[[#This Row],[price]]*Tabela33[[#This Row],[sold]]</f>
        <v>53088.28</v>
      </c>
      <c r="M1564" s="62">
        <f>VLOOKUP(Tabela33[[#This Row],[brand]],Tabela5[#All],7,FALSE)</f>
        <v>301</v>
      </c>
      <c r="N1564" s="62">
        <f>_xlfn.RANK.EQ(Tabela33[[#This Row],[sold]],$H$2:$H$1979)</f>
        <v>322</v>
      </c>
      <c r="O1564" s="62">
        <f>_xlfn.RANK.EQ(L1564,Tabela33[income])</f>
        <v>166</v>
      </c>
      <c r="AL1564" s="18" t="s">
        <v>2797</v>
      </c>
      <c r="AM1564">
        <v>306</v>
      </c>
      <c r="AN1564">
        <v>417</v>
      </c>
    </row>
    <row r="1565" spans="1:40" x14ac:dyDescent="0.25">
      <c r="A1565" s="32" t="s">
        <v>23</v>
      </c>
      <c r="B1565" s="32" t="s">
        <v>5832</v>
      </c>
      <c r="C1565" s="32" t="s">
        <v>12</v>
      </c>
      <c r="D1565" s="32">
        <v>90.45</v>
      </c>
      <c r="E1565" s="32" t="s">
        <v>5833</v>
      </c>
      <c r="F1565" s="32">
        <v>3</v>
      </c>
      <c r="G1565" s="32" t="s">
        <v>5635</v>
      </c>
      <c r="H1565" s="32">
        <v>19</v>
      </c>
      <c r="I1565" s="32" t="s">
        <v>5834</v>
      </c>
      <c r="J1565" s="33" t="s">
        <v>661</v>
      </c>
      <c r="K1565" s="34" t="s">
        <v>7209</v>
      </c>
      <c r="L1565" s="61">
        <f>Tabela33[[#This Row],[price]]*Tabela33[[#This Row],[sold]]</f>
        <v>1718.55</v>
      </c>
      <c r="M1565" s="62">
        <f>VLOOKUP(Tabela33[[#This Row],[brand]],Tabela5[#All],7,FALSE)</f>
        <v>301</v>
      </c>
      <c r="N1565" s="62">
        <f>_xlfn.RANK.EQ(Tabela33[[#This Row],[sold]],$H$2:$H$1979)</f>
        <v>1359</v>
      </c>
      <c r="O1565" s="62">
        <f>_xlfn.RANK.EQ(L1565,Tabela33[income])</f>
        <v>1023</v>
      </c>
      <c r="AL1565" s="18" t="s">
        <v>7002</v>
      </c>
      <c r="AM1565">
        <v>306</v>
      </c>
      <c r="AN1565">
        <v>60</v>
      </c>
    </row>
    <row r="1566" spans="1:40" x14ac:dyDescent="0.25">
      <c r="A1566" s="35" t="s">
        <v>23</v>
      </c>
      <c r="B1566" s="35" t="s">
        <v>6099</v>
      </c>
      <c r="C1566" s="35" t="s">
        <v>12</v>
      </c>
      <c r="D1566" s="35">
        <v>113.98</v>
      </c>
      <c r="E1566" s="35" t="s">
        <v>6100</v>
      </c>
      <c r="F1566" s="35">
        <v>10</v>
      </c>
      <c r="G1566" s="35" t="s">
        <v>6101</v>
      </c>
      <c r="H1566" s="35">
        <v>755</v>
      </c>
      <c r="I1566" s="35" t="s">
        <v>6102</v>
      </c>
      <c r="J1566" s="36" t="s">
        <v>524</v>
      </c>
      <c r="K1566" s="34" t="s">
        <v>7209</v>
      </c>
      <c r="L1566" s="61">
        <f>Tabela33[[#This Row],[price]]*Tabela33[[#This Row],[sold]]</f>
        <v>86054.900000000009</v>
      </c>
      <c r="M1566" s="62">
        <f>VLOOKUP(Tabela33[[#This Row],[brand]],Tabela5[#All],7,FALSE)</f>
        <v>301</v>
      </c>
      <c r="N1566" s="62">
        <f>_xlfn.RANK.EQ(Tabela33[[#This Row],[sold]],$H$2:$H$1979)</f>
        <v>273</v>
      </c>
      <c r="O1566" s="62">
        <f>_xlfn.RANK.EQ(L1566,Tabela33[income])</f>
        <v>113</v>
      </c>
      <c r="AL1566" s="18" t="s">
        <v>4330</v>
      </c>
      <c r="AM1566">
        <v>306</v>
      </c>
      <c r="AN1566">
        <v>169</v>
      </c>
    </row>
    <row r="1567" spans="1:40" x14ac:dyDescent="0.25">
      <c r="A1567" s="32" t="s">
        <v>23</v>
      </c>
      <c r="B1567" s="32" t="s">
        <v>6134</v>
      </c>
      <c r="C1567" s="32" t="s">
        <v>12</v>
      </c>
      <c r="D1567" s="32">
        <v>181.04</v>
      </c>
      <c r="E1567" s="32" t="s">
        <v>6135</v>
      </c>
      <c r="F1567" s="32">
        <v>5</v>
      </c>
      <c r="G1567" s="32" t="s">
        <v>2332</v>
      </c>
      <c r="H1567" s="32">
        <v>30</v>
      </c>
      <c r="I1567" s="32" t="s">
        <v>6136</v>
      </c>
      <c r="J1567" s="33" t="s">
        <v>6137</v>
      </c>
      <c r="K1567" s="34" t="s">
        <v>7209</v>
      </c>
      <c r="L1567" s="61">
        <f>Tabela33[[#This Row],[price]]*Tabela33[[#This Row],[sold]]</f>
        <v>5431.2</v>
      </c>
      <c r="M1567" s="62">
        <f>VLOOKUP(Tabela33[[#This Row],[brand]],Tabela5[#All],7,FALSE)</f>
        <v>301</v>
      </c>
      <c r="N1567" s="62">
        <f>_xlfn.RANK.EQ(Tabela33[[#This Row],[sold]],$H$2:$H$1979)</f>
        <v>1175</v>
      </c>
      <c r="O1567" s="62">
        <f>_xlfn.RANK.EQ(L1567,Tabela33[income])</f>
        <v>663</v>
      </c>
      <c r="AL1567" s="18" t="s">
        <v>4687</v>
      </c>
      <c r="AM1567">
        <v>306</v>
      </c>
      <c r="AN1567">
        <v>56</v>
      </c>
    </row>
    <row r="1568" spans="1:40" x14ac:dyDescent="0.25">
      <c r="A1568" s="30" t="s">
        <v>3119</v>
      </c>
      <c r="B1568" s="30" t="s">
        <v>3120</v>
      </c>
      <c r="C1568" s="30" t="s">
        <v>55</v>
      </c>
      <c r="D1568" s="30">
        <v>48.9</v>
      </c>
      <c r="E1568" s="30" t="s">
        <v>3121</v>
      </c>
      <c r="F1568" s="30">
        <v>10</v>
      </c>
      <c r="G1568" s="30" t="s">
        <v>742</v>
      </c>
      <c r="H1568" s="30">
        <v>33</v>
      </c>
      <c r="I1568" s="30" t="s">
        <v>3122</v>
      </c>
      <c r="J1568" s="31" t="s">
        <v>2925</v>
      </c>
      <c r="K1568" s="29" t="s">
        <v>7208</v>
      </c>
      <c r="L1568" s="58">
        <f>Tabela33[[#This Row],[price]]*Tabela33[[#This Row],[sold]]</f>
        <v>1613.7</v>
      </c>
      <c r="M1568" s="59">
        <f>VLOOKUP(Tabela33[[#This Row],[brand]],Tabela5[#All],7,FALSE)</f>
        <v>302</v>
      </c>
      <c r="N1568" s="59">
        <f>_xlfn.RANK.EQ(Tabela33[[#This Row],[sold]],$H$2:$H$1979)</f>
        <v>1147</v>
      </c>
      <c r="O1568" s="59">
        <f>_xlfn.RANK.EQ(L1568,Tabela33[income])</f>
        <v>1049</v>
      </c>
      <c r="AL1568" s="18" t="s">
        <v>4842</v>
      </c>
      <c r="AM1568">
        <v>306</v>
      </c>
      <c r="AN1568">
        <v>4</v>
      </c>
    </row>
    <row r="1569" spans="1:40" x14ac:dyDescent="0.25">
      <c r="A1569" s="30" t="s">
        <v>2512</v>
      </c>
      <c r="B1569" s="30" t="s">
        <v>2513</v>
      </c>
      <c r="C1569" s="30" t="s">
        <v>2514</v>
      </c>
      <c r="D1569" s="30">
        <v>14.94</v>
      </c>
      <c r="E1569" s="30" t="s">
        <v>2515</v>
      </c>
      <c r="F1569" s="30">
        <v>3</v>
      </c>
      <c r="G1569" s="30" t="s">
        <v>2516</v>
      </c>
      <c r="H1569" s="30">
        <v>1454</v>
      </c>
      <c r="I1569" s="30" t="s">
        <v>2517</v>
      </c>
      <c r="J1569" s="31" t="s">
        <v>177</v>
      </c>
      <c r="K1569" s="29" t="s">
        <v>7208</v>
      </c>
      <c r="L1569" s="58">
        <f>Tabela33[[#This Row],[price]]*Tabela33[[#This Row],[sold]]</f>
        <v>21722.76</v>
      </c>
      <c r="M1569" s="59">
        <f>VLOOKUP(Tabela33[[#This Row],[brand]],Tabela5[#All],7,FALSE)</f>
        <v>303</v>
      </c>
      <c r="N1569" s="59">
        <f>_xlfn.RANK.EQ(Tabela33[[#This Row],[sold]],$H$2:$H$1979)</f>
        <v>186</v>
      </c>
      <c r="O1569" s="59">
        <f>_xlfn.RANK.EQ(L1569,Tabela33[income])</f>
        <v>302</v>
      </c>
      <c r="AL1569" s="18" t="s">
        <v>5747</v>
      </c>
      <c r="AM1569">
        <v>306</v>
      </c>
      <c r="AN1569">
        <v>143</v>
      </c>
    </row>
    <row r="1570" spans="1:40" x14ac:dyDescent="0.25">
      <c r="A1570" s="30" t="s">
        <v>2176</v>
      </c>
      <c r="B1570" s="30" t="s">
        <v>2177</v>
      </c>
      <c r="C1570" s="30" t="s">
        <v>510</v>
      </c>
      <c r="D1570" s="30">
        <v>50</v>
      </c>
      <c r="E1570" s="30" t="s">
        <v>2173</v>
      </c>
      <c r="F1570" s="30">
        <v>8</v>
      </c>
      <c r="G1570" s="30" t="s">
        <v>2178</v>
      </c>
      <c r="H1570" s="30">
        <v>271</v>
      </c>
      <c r="I1570" s="30" t="s">
        <v>2179</v>
      </c>
      <c r="J1570" s="31" t="s">
        <v>2180</v>
      </c>
      <c r="K1570" s="29" t="s">
        <v>7208</v>
      </c>
      <c r="L1570" s="58">
        <f>Tabela33[[#This Row],[price]]*Tabela33[[#This Row],[sold]]</f>
        <v>13550</v>
      </c>
      <c r="M1570" s="59">
        <f>VLOOKUP(Tabela33[[#This Row],[brand]],Tabela5[#All],7,FALSE)</f>
        <v>304</v>
      </c>
      <c r="N1570" s="59">
        <f>_xlfn.RANK.EQ(Tabela33[[#This Row],[sold]],$H$2:$H$1979)</f>
        <v>504</v>
      </c>
      <c r="O1570" s="59">
        <f>_xlfn.RANK.EQ(L1570,Tabela33[income])</f>
        <v>407</v>
      </c>
      <c r="AL1570" s="18" t="s">
        <v>4887</v>
      </c>
      <c r="AM1570">
        <v>306</v>
      </c>
      <c r="AN1570">
        <v>39</v>
      </c>
    </row>
    <row r="1571" spans="1:40" x14ac:dyDescent="0.25">
      <c r="A1571" s="27" t="s">
        <v>123</v>
      </c>
      <c r="B1571" s="27" t="s">
        <v>124</v>
      </c>
      <c r="C1571" s="27" t="s">
        <v>125</v>
      </c>
      <c r="D1571" s="27">
        <v>27</v>
      </c>
      <c r="E1571" s="27" t="s">
        <v>126</v>
      </c>
      <c r="F1571" s="27">
        <v>10</v>
      </c>
      <c r="G1571" s="27" t="s">
        <v>127</v>
      </c>
      <c r="H1571" s="27">
        <v>218</v>
      </c>
      <c r="I1571" s="27" t="s">
        <v>128</v>
      </c>
      <c r="J1571" s="28" t="s">
        <v>129</v>
      </c>
      <c r="K1571" s="29" t="s">
        <v>7208</v>
      </c>
      <c r="L1571" s="58">
        <f>Tabela33[[#This Row],[price]]*Tabela33[[#This Row],[sold]]</f>
        <v>5886</v>
      </c>
      <c r="M1571" s="59">
        <f>VLOOKUP(Tabela33[[#This Row],[brand]],Tabela5[#All],7,FALSE)</f>
        <v>305</v>
      </c>
      <c r="N1571" s="59">
        <f>_xlfn.RANK.EQ(Tabela33[[#This Row],[sold]],$H$2:$H$1979)</f>
        <v>568</v>
      </c>
      <c r="O1571" s="59">
        <f>_xlfn.RANK.EQ(L1571,Tabela33[income])</f>
        <v>642</v>
      </c>
      <c r="AL1571" s="18" t="s">
        <v>6952</v>
      </c>
      <c r="AM1571">
        <v>306</v>
      </c>
      <c r="AN1571">
        <v>145</v>
      </c>
    </row>
    <row r="1572" spans="1:40" x14ac:dyDescent="0.25">
      <c r="A1572" s="32" t="s">
        <v>1190</v>
      </c>
      <c r="B1572" s="32" t="s">
        <v>6339</v>
      </c>
      <c r="C1572" s="32" t="s">
        <v>12</v>
      </c>
      <c r="D1572" s="32">
        <v>12.99</v>
      </c>
      <c r="E1572" s="32" t="s">
        <v>1494</v>
      </c>
      <c r="F1572" s="32">
        <v>5</v>
      </c>
      <c r="G1572" s="32" t="s">
        <v>1517</v>
      </c>
      <c r="H1572" s="32">
        <v>5</v>
      </c>
      <c r="I1572" s="32" t="s">
        <v>6340</v>
      </c>
      <c r="J1572" s="33" t="s">
        <v>661</v>
      </c>
      <c r="K1572" s="34" t="s">
        <v>7209</v>
      </c>
      <c r="L1572" s="61">
        <f>Tabela33[[#This Row],[price]]*Tabela33[[#This Row],[sold]]</f>
        <v>64.95</v>
      </c>
      <c r="M1572" s="62">
        <f>VLOOKUP(Tabela33[[#This Row],[brand]],Tabela5[#All],7,FALSE)</f>
        <v>306</v>
      </c>
      <c r="N1572" s="62">
        <f>_xlfn.RANK.EQ(Tabela33[[#This Row],[sold]],$H$2:$H$1979)</f>
        <v>1749</v>
      </c>
      <c r="O1572" s="62">
        <f>_xlfn.RANK.EQ(L1572,Tabela33[income])</f>
        <v>1928</v>
      </c>
      <c r="AL1572" s="18" t="s">
        <v>6592</v>
      </c>
      <c r="AM1572">
        <v>306</v>
      </c>
      <c r="AN1572">
        <v>507</v>
      </c>
    </row>
    <row r="1573" spans="1:40" x14ac:dyDescent="0.25">
      <c r="A1573" s="35" t="s">
        <v>1190</v>
      </c>
      <c r="B1573" s="35" t="s">
        <v>5392</v>
      </c>
      <c r="C1573" s="35" t="s">
        <v>55</v>
      </c>
      <c r="D1573" s="35">
        <v>17.34</v>
      </c>
      <c r="E1573" s="35" t="s">
        <v>5393</v>
      </c>
      <c r="F1573" s="35">
        <v>10</v>
      </c>
      <c r="G1573" s="35" t="s">
        <v>5394</v>
      </c>
      <c r="H1573" s="35">
        <v>460</v>
      </c>
      <c r="I1573" s="35" t="s">
        <v>5395</v>
      </c>
      <c r="J1573" s="36" t="s">
        <v>177</v>
      </c>
      <c r="K1573" s="34" t="s">
        <v>7209</v>
      </c>
      <c r="L1573" s="61">
        <f>Tabela33[[#This Row],[price]]*Tabela33[[#This Row],[sold]]</f>
        <v>7976.4</v>
      </c>
      <c r="M1573" s="62">
        <f>VLOOKUP(Tabela33[[#This Row],[brand]],Tabela5[#All],7,FALSE)</f>
        <v>306</v>
      </c>
      <c r="N1573" s="62">
        <f>_xlfn.RANK.EQ(Tabela33[[#This Row],[sold]],$H$2:$H$1979)</f>
        <v>369</v>
      </c>
      <c r="O1573" s="62">
        <f>_xlfn.RANK.EQ(L1573,Tabela33[income])</f>
        <v>544</v>
      </c>
      <c r="AL1573" s="18" t="s">
        <v>1191</v>
      </c>
      <c r="AM1573">
        <v>306</v>
      </c>
      <c r="AN1573">
        <v>201</v>
      </c>
    </row>
    <row r="1574" spans="1:40" x14ac:dyDescent="0.25">
      <c r="A1574" s="30" t="s">
        <v>1190</v>
      </c>
      <c r="B1574" s="30" t="s">
        <v>1290</v>
      </c>
      <c r="C1574" s="30" t="s">
        <v>55</v>
      </c>
      <c r="D1574" s="30">
        <v>20.309999999999999</v>
      </c>
      <c r="E1574" s="30" t="s">
        <v>1291</v>
      </c>
      <c r="F1574" s="30">
        <v>8</v>
      </c>
      <c r="G1574" s="30" t="s">
        <v>1292</v>
      </c>
      <c r="H1574" s="30">
        <v>84</v>
      </c>
      <c r="I1574" s="30" t="s">
        <v>1293</v>
      </c>
      <c r="J1574" s="31" t="s">
        <v>230</v>
      </c>
      <c r="K1574" s="29" t="s">
        <v>7208</v>
      </c>
      <c r="L1574" s="58">
        <f>Tabela33[[#This Row],[price]]*Tabela33[[#This Row],[sold]]</f>
        <v>1706.04</v>
      </c>
      <c r="M1574" s="59">
        <f>VLOOKUP(Tabela33[[#This Row],[brand]],Tabela5[#All],7,FALSE)</f>
        <v>306</v>
      </c>
      <c r="N1574" s="59">
        <f>_xlfn.RANK.EQ(Tabela33[[#This Row],[sold]],$H$2:$H$1979)</f>
        <v>826</v>
      </c>
      <c r="O1574" s="59">
        <f>_xlfn.RANK.EQ(L1574,Tabela33[income])</f>
        <v>1027</v>
      </c>
      <c r="AL1574" s="18" t="s">
        <v>4086</v>
      </c>
      <c r="AM1574">
        <v>306</v>
      </c>
      <c r="AN1574">
        <v>972</v>
      </c>
    </row>
    <row r="1575" spans="1:40" x14ac:dyDescent="0.25">
      <c r="A1575" s="32" t="s">
        <v>1190</v>
      </c>
      <c r="B1575" s="32" t="s">
        <v>4179</v>
      </c>
      <c r="C1575" s="32" t="s">
        <v>55</v>
      </c>
      <c r="D1575" s="32">
        <v>22.5</v>
      </c>
      <c r="E1575" s="32" t="s">
        <v>4180</v>
      </c>
      <c r="F1575" s="32">
        <v>10</v>
      </c>
      <c r="G1575" s="32" t="s">
        <v>605</v>
      </c>
      <c r="H1575" s="32">
        <v>2</v>
      </c>
      <c r="I1575" s="32" t="s">
        <v>39</v>
      </c>
      <c r="J1575" s="33" t="s">
        <v>1118</v>
      </c>
      <c r="K1575" s="34" t="s">
        <v>7209</v>
      </c>
      <c r="L1575" s="61">
        <f>Tabela33[[#This Row],[price]]*Tabela33[[#This Row],[sold]]</f>
        <v>45</v>
      </c>
      <c r="M1575" s="62">
        <f>VLOOKUP(Tabela33[[#This Row],[brand]],Tabela5[#All],7,FALSE)</f>
        <v>306</v>
      </c>
      <c r="N1575" s="62">
        <f>_xlfn.RANK.EQ(Tabela33[[#This Row],[sold]],$H$2:$H$1979)</f>
        <v>1890</v>
      </c>
      <c r="O1575" s="62">
        <f>_xlfn.RANK.EQ(L1575,Tabela33[income])</f>
        <v>1948</v>
      </c>
      <c r="AL1575" s="18" t="s">
        <v>5980</v>
      </c>
      <c r="AM1575">
        <v>307</v>
      </c>
      <c r="AN1575">
        <v>7</v>
      </c>
    </row>
    <row r="1576" spans="1:40" x14ac:dyDescent="0.25">
      <c r="A1576" s="32" t="s">
        <v>1190</v>
      </c>
      <c r="B1576" s="32" t="s">
        <v>4849</v>
      </c>
      <c r="C1576" s="32" t="s">
        <v>55</v>
      </c>
      <c r="D1576" s="32">
        <v>22.99</v>
      </c>
      <c r="E1576" s="32" t="s">
        <v>619</v>
      </c>
      <c r="F1576" s="32">
        <v>6</v>
      </c>
      <c r="G1576" s="32" t="s">
        <v>4664</v>
      </c>
      <c r="H1576" s="32">
        <v>14</v>
      </c>
      <c r="I1576" s="32" t="s">
        <v>4850</v>
      </c>
      <c r="J1576" s="33" t="s">
        <v>661</v>
      </c>
      <c r="K1576" s="34" t="s">
        <v>7209</v>
      </c>
      <c r="L1576" s="61">
        <f>Tabela33[[#This Row],[price]]*Tabela33[[#This Row],[sold]]</f>
        <v>321.85999999999996</v>
      </c>
      <c r="M1576" s="62">
        <f>VLOOKUP(Tabela33[[#This Row],[brand]],Tabela5[#All],7,FALSE)</f>
        <v>306</v>
      </c>
      <c r="N1576" s="62">
        <f>_xlfn.RANK.EQ(Tabela33[[#This Row],[sold]],$H$2:$H$1979)</f>
        <v>1468</v>
      </c>
      <c r="O1576" s="62">
        <f>_xlfn.RANK.EQ(L1576,Tabela33[income])</f>
        <v>1639</v>
      </c>
      <c r="AL1576" s="18" t="s">
        <v>6922</v>
      </c>
      <c r="AM1576">
        <v>307</v>
      </c>
      <c r="AN1576">
        <v>2</v>
      </c>
    </row>
    <row r="1577" spans="1:40" x14ac:dyDescent="0.25">
      <c r="A1577" s="32" t="s">
        <v>1190</v>
      </c>
      <c r="B1577" s="32" t="s">
        <v>4086</v>
      </c>
      <c r="C1577" s="32" t="s">
        <v>55</v>
      </c>
      <c r="D1577" s="32">
        <v>23.34</v>
      </c>
      <c r="E1577" s="32" t="s">
        <v>4087</v>
      </c>
      <c r="F1577" s="32">
        <v>452</v>
      </c>
      <c r="G1577" s="32" t="s">
        <v>4088</v>
      </c>
      <c r="H1577" s="32">
        <v>972</v>
      </c>
      <c r="I1577" s="32" t="s">
        <v>4089</v>
      </c>
      <c r="J1577" s="33" t="s">
        <v>230</v>
      </c>
      <c r="K1577" s="34" t="s">
        <v>7209</v>
      </c>
      <c r="L1577" s="61">
        <f>Tabela33[[#This Row],[price]]*Tabela33[[#This Row],[sold]]</f>
        <v>22686.48</v>
      </c>
      <c r="M1577" s="62">
        <f>VLOOKUP(Tabela33[[#This Row],[brand]],Tabela5[#All],7,FALSE)</f>
        <v>306</v>
      </c>
      <c r="N1577" s="62">
        <f>_xlfn.RANK.EQ(Tabela33[[#This Row],[sold]],$H$2:$H$1979)</f>
        <v>237</v>
      </c>
      <c r="O1577" s="62">
        <f>_xlfn.RANK.EQ(L1577,Tabela33[income])</f>
        <v>296</v>
      </c>
      <c r="AL1577" s="18" t="s">
        <v>5180</v>
      </c>
      <c r="AM1577">
        <v>307</v>
      </c>
      <c r="AN1577">
        <v>37</v>
      </c>
    </row>
    <row r="1578" spans="1:40" x14ac:dyDescent="0.25">
      <c r="A1578" s="35" t="s">
        <v>1190</v>
      </c>
      <c r="B1578" s="35" t="s">
        <v>6640</v>
      </c>
      <c r="C1578" s="35" t="s">
        <v>55</v>
      </c>
      <c r="D1578" s="35">
        <v>25</v>
      </c>
      <c r="E1578" s="35" t="s">
        <v>4904</v>
      </c>
      <c r="F1578" s="35">
        <v>5</v>
      </c>
      <c r="G1578" s="35" t="s">
        <v>5606</v>
      </c>
      <c r="H1578" s="35">
        <v>8</v>
      </c>
      <c r="I1578" s="35" t="s">
        <v>6641</v>
      </c>
      <c r="J1578" s="36" t="s">
        <v>2842</v>
      </c>
      <c r="K1578" s="34" t="s">
        <v>7209</v>
      </c>
      <c r="L1578" s="61">
        <f>Tabela33[[#This Row],[price]]*Tabela33[[#This Row],[sold]]</f>
        <v>200</v>
      </c>
      <c r="M1578" s="62">
        <f>VLOOKUP(Tabela33[[#This Row],[brand]],Tabela5[#All],7,FALSE)</f>
        <v>306</v>
      </c>
      <c r="N1578" s="62">
        <f>_xlfn.RANK.EQ(Tabela33[[#This Row],[sold]],$H$2:$H$1979)</f>
        <v>1635</v>
      </c>
      <c r="O1578" s="62">
        <f>_xlfn.RANK.EQ(L1578,Tabela33[income])</f>
        <v>1751</v>
      </c>
      <c r="AL1578" s="18" t="s">
        <v>5233</v>
      </c>
      <c r="AM1578">
        <v>307</v>
      </c>
      <c r="AN1578">
        <v>16</v>
      </c>
    </row>
    <row r="1579" spans="1:40" x14ac:dyDescent="0.25">
      <c r="A1579" s="32" t="s">
        <v>1190</v>
      </c>
      <c r="B1579" s="32" t="s">
        <v>4201</v>
      </c>
      <c r="C1579" s="32" t="s">
        <v>55</v>
      </c>
      <c r="D1579" s="32">
        <v>26.5</v>
      </c>
      <c r="E1579" s="32" t="s">
        <v>4202</v>
      </c>
      <c r="F1579" s="32">
        <v>3</v>
      </c>
      <c r="G1579" s="32" t="s">
        <v>1582</v>
      </c>
      <c r="H1579" s="32">
        <v>3</v>
      </c>
      <c r="I1579" s="32" t="s">
        <v>4203</v>
      </c>
      <c r="J1579" s="33" t="s">
        <v>4204</v>
      </c>
      <c r="K1579" s="34" t="s">
        <v>7209</v>
      </c>
      <c r="L1579" s="61">
        <f>Tabela33[[#This Row],[price]]*Tabela33[[#This Row],[sold]]</f>
        <v>79.5</v>
      </c>
      <c r="M1579" s="62">
        <f>VLOOKUP(Tabela33[[#This Row],[brand]],Tabela5[#All],7,FALSE)</f>
        <v>306</v>
      </c>
      <c r="N1579" s="62">
        <f>_xlfn.RANK.EQ(Tabela33[[#This Row],[sold]],$H$2:$H$1979)</f>
        <v>1845</v>
      </c>
      <c r="O1579" s="62">
        <f>_xlfn.RANK.EQ(L1579,Tabela33[income])</f>
        <v>1901</v>
      </c>
      <c r="AL1579" s="18" t="s">
        <v>4041</v>
      </c>
      <c r="AM1579">
        <v>307</v>
      </c>
      <c r="AN1579">
        <v>258</v>
      </c>
    </row>
    <row r="1580" spans="1:40" x14ac:dyDescent="0.25">
      <c r="A1580" s="35" t="s">
        <v>1190</v>
      </c>
      <c r="B1580" s="35" t="s">
        <v>5132</v>
      </c>
      <c r="C1580" s="35" t="s">
        <v>55</v>
      </c>
      <c r="D1580" s="35">
        <v>28.2</v>
      </c>
      <c r="E1580" s="35" t="s">
        <v>5133</v>
      </c>
      <c r="F1580" s="35">
        <v>8</v>
      </c>
      <c r="G1580" s="35" t="s">
        <v>5134</v>
      </c>
      <c r="H1580" s="35">
        <v>24</v>
      </c>
      <c r="I1580" s="35" t="s">
        <v>5135</v>
      </c>
      <c r="J1580" s="36" t="s">
        <v>458</v>
      </c>
      <c r="K1580" s="34" t="s">
        <v>7209</v>
      </c>
      <c r="L1580" s="61">
        <f>Tabela33[[#This Row],[price]]*Tabela33[[#This Row],[sold]]</f>
        <v>676.8</v>
      </c>
      <c r="M1580" s="62">
        <f>VLOOKUP(Tabela33[[#This Row],[brand]],Tabela5[#All],7,FALSE)</f>
        <v>306</v>
      </c>
      <c r="N1580" s="62">
        <f>_xlfn.RANK.EQ(Tabela33[[#This Row],[sold]],$H$2:$H$1979)</f>
        <v>1266</v>
      </c>
      <c r="O1580" s="62">
        <f>_xlfn.RANK.EQ(L1580,Tabela33[income])</f>
        <v>1382</v>
      </c>
      <c r="AL1580" s="18" t="s">
        <v>3688</v>
      </c>
      <c r="AM1580">
        <v>307</v>
      </c>
      <c r="AN1580">
        <v>5</v>
      </c>
    </row>
    <row r="1581" spans="1:40" x14ac:dyDescent="0.25">
      <c r="A1581" s="27" t="s">
        <v>1190</v>
      </c>
      <c r="B1581" s="27" t="s">
        <v>3576</v>
      </c>
      <c r="C1581" s="27" t="s">
        <v>3577</v>
      </c>
      <c r="D1581" s="27">
        <v>28.4</v>
      </c>
      <c r="E1581" s="27" t="s">
        <v>3578</v>
      </c>
      <c r="F1581" s="27">
        <v>10</v>
      </c>
      <c r="G1581" s="27" t="s">
        <v>1126</v>
      </c>
      <c r="H1581" s="27">
        <v>65</v>
      </c>
      <c r="I1581" s="27" t="s">
        <v>3579</v>
      </c>
      <c r="J1581" s="28" t="s">
        <v>3237</v>
      </c>
      <c r="K1581" s="29" t="s">
        <v>7208</v>
      </c>
      <c r="L1581" s="58">
        <f>Tabela33[[#This Row],[price]]*Tabela33[[#This Row],[sold]]</f>
        <v>1846</v>
      </c>
      <c r="M1581" s="59">
        <f>VLOOKUP(Tabela33[[#This Row],[brand]],Tabela5[#All],7,FALSE)</f>
        <v>306</v>
      </c>
      <c r="N1581" s="59">
        <f>_xlfn.RANK.EQ(Tabela33[[#This Row],[sold]],$H$2:$H$1979)</f>
        <v>906</v>
      </c>
      <c r="O1581" s="59">
        <f>_xlfn.RANK.EQ(L1581,Tabela33[income])</f>
        <v>992</v>
      </c>
      <c r="AL1581" s="18" t="s">
        <v>4166</v>
      </c>
      <c r="AM1581">
        <v>307</v>
      </c>
      <c r="AN1581">
        <v>3</v>
      </c>
    </row>
    <row r="1582" spans="1:40" x14ac:dyDescent="0.25">
      <c r="A1582" s="35" t="s">
        <v>1190</v>
      </c>
      <c r="B1582" s="35" t="s">
        <v>7054</v>
      </c>
      <c r="C1582" s="35" t="s">
        <v>55</v>
      </c>
      <c r="D1582" s="35">
        <v>28.99</v>
      </c>
      <c r="E1582" s="35" t="s">
        <v>1354</v>
      </c>
      <c r="F1582" s="35">
        <v>10</v>
      </c>
      <c r="G1582" s="35" t="s">
        <v>7055</v>
      </c>
      <c r="H1582" s="35">
        <v>180</v>
      </c>
      <c r="I1582" s="35" t="s">
        <v>7056</v>
      </c>
      <c r="J1582" s="36" t="s">
        <v>318</v>
      </c>
      <c r="K1582" s="34" t="s">
        <v>7209</v>
      </c>
      <c r="L1582" s="61">
        <f>Tabela33[[#This Row],[price]]*Tabela33[[#This Row],[sold]]</f>
        <v>5218.2</v>
      </c>
      <c r="M1582" s="62">
        <f>VLOOKUP(Tabela33[[#This Row],[brand]],Tabela5[#All],7,FALSE)</f>
        <v>306</v>
      </c>
      <c r="N1582" s="62">
        <f>_xlfn.RANK.EQ(Tabela33[[#This Row],[sold]],$H$2:$H$1979)</f>
        <v>601</v>
      </c>
      <c r="O1582" s="62">
        <f>_xlfn.RANK.EQ(L1582,Tabela33[income])</f>
        <v>672</v>
      </c>
      <c r="AL1582" s="18" t="s">
        <v>5371</v>
      </c>
      <c r="AM1582">
        <v>307</v>
      </c>
      <c r="AN1582">
        <v>140</v>
      </c>
    </row>
    <row r="1583" spans="1:40" x14ac:dyDescent="0.25">
      <c r="A1583" s="35" t="s">
        <v>1190</v>
      </c>
      <c r="B1583" s="35" t="s">
        <v>5655</v>
      </c>
      <c r="C1583" s="35" t="s">
        <v>55</v>
      </c>
      <c r="D1583" s="35">
        <v>29.46</v>
      </c>
      <c r="E1583" s="35" t="s">
        <v>5656</v>
      </c>
      <c r="F1583" s="35">
        <v>10</v>
      </c>
      <c r="G1583" s="35" t="s">
        <v>2519</v>
      </c>
      <c r="H1583" s="35">
        <v>43</v>
      </c>
      <c r="I1583" s="35" t="s">
        <v>5657</v>
      </c>
      <c r="J1583" s="36" t="s">
        <v>177</v>
      </c>
      <c r="K1583" s="34" t="s">
        <v>7209</v>
      </c>
      <c r="L1583" s="61">
        <f>Tabela33[[#This Row],[price]]*Tabela33[[#This Row],[sold]]</f>
        <v>1266.78</v>
      </c>
      <c r="M1583" s="62">
        <f>VLOOKUP(Tabela33[[#This Row],[brand]],Tabela5[#All],7,FALSE)</f>
        <v>306</v>
      </c>
      <c r="N1583" s="62">
        <f>_xlfn.RANK.EQ(Tabela33[[#This Row],[sold]],$H$2:$H$1979)</f>
        <v>1036</v>
      </c>
      <c r="O1583" s="62">
        <f>_xlfn.RANK.EQ(L1583,Tabela33[income])</f>
        <v>1150</v>
      </c>
      <c r="AL1583" s="18" t="s">
        <v>7004</v>
      </c>
      <c r="AM1583">
        <v>307</v>
      </c>
      <c r="AN1583">
        <v>12</v>
      </c>
    </row>
    <row r="1584" spans="1:40" x14ac:dyDescent="0.25">
      <c r="A1584" s="35" t="s">
        <v>1190</v>
      </c>
      <c r="B1584" s="35" t="s">
        <v>6310</v>
      </c>
      <c r="C1584" s="35" t="s">
        <v>55</v>
      </c>
      <c r="D1584" s="35">
        <v>29.99</v>
      </c>
      <c r="E1584" s="35" t="s">
        <v>37</v>
      </c>
      <c r="F1584" s="35">
        <v>10</v>
      </c>
      <c r="G1584" s="35" t="s">
        <v>620</v>
      </c>
      <c r="H1584" s="35">
        <v>8</v>
      </c>
      <c r="I1584" s="35" t="s">
        <v>6311</v>
      </c>
      <c r="J1584" s="36" t="s">
        <v>6312</v>
      </c>
      <c r="K1584" s="34" t="s">
        <v>7209</v>
      </c>
      <c r="L1584" s="61">
        <f>Tabela33[[#This Row],[price]]*Tabela33[[#This Row],[sold]]</f>
        <v>239.92</v>
      </c>
      <c r="M1584" s="62">
        <f>VLOOKUP(Tabela33[[#This Row],[brand]],Tabela5[#All],7,FALSE)</f>
        <v>306</v>
      </c>
      <c r="N1584" s="62">
        <f>_xlfn.RANK.EQ(Tabela33[[#This Row],[sold]],$H$2:$H$1979)</f>
        <v>1635</v>
      </c>
      <c r="O1584" s="62">
        <f>_xlfn.RANK.EQ(L1584,Tabela33[income])</f>
        <v>1711</v>
      </c>
      <c r="AL1584" s="18" t="s">
        <v>7066</v>
      </c>
      <c r="AM1584">
        <v>307</v>
      </c>
      <c r="AN1584">
        <v>27</v>
      </c>
    </row>
    <row r="1585" spans="1:40" x14ac:dyDescent="0.25">
      <c r="A1585" s="32" t="s">
        <v>1190</v>
      </c>
      <c r="B1585" s="32" t="s">
        <v>4330</v>
      </c>
      <c r="C1585" s="32" t="s">
        <v>55</v>
      </c>
      <c r="D1585" s="32">
        <v>29.99</v>
      </c>
      <c r="E1585" s="32" t="s">
        <v>37</v>
      </c>
      <c r="F1585" s="32">
        <v>8</v>
      </c>
      <c r="G1585" s="32" t="s">
        <v>4331</v>
      </c>
      <c r="H1585" s="32">
        <v>169</v>
      </c>
      <c r="I1585" s="32" t="s">
        <v>4332</v>
      </c>
      <c r="J1585" s="33" t="s">
        <v>1388</v>
      </c>
      <c r="K1585" s="34" t="s">
        <v>7209</v>
      </c>
      <c r="L1585" s="61">
        <f>Tabela33[[#This Row],[price]]*Tabela33[[#This Row],[sold]]</f>
        <v>5068.3099999999995</v>
      </c>
      <c r="M1585" s="62">
        <f>VLOOKUP(Tabela33[[#This Row],[brand]],Tabela5[#All],7,FALSE)</f>
        <v>306</v>
      </c>
      <c r="N1585" s="62">
        <f>_xlfn.RANK.EQ(Tabela33[[#This Row],[sold]],$H$2:$H$1979)</f>
        <v>626</v>
      </c>
      <c r="O1585" s="62">
        <f>_xlfn.RANK.EQ(L1585,Tabela33[income])</f>
        <v>678</v>
      </c>
      <c r="AL1585" s="18" t="s">
        <v>6112</v>
      </c>
      <c r="AM1585">
        <v>308</v>
      </c>
      <c r="AN1585">
        <v>4</v>
      </c>
    </row>
    <row r="1586" spans="1:40" x14ac:dyDescent="0.25">
      <c r="A1586" s="32" t="s">
        <v>1190</v>
      </c>
      <c r="B1586" s="32" t="s">
        <v>7002</v>
      </c>
      <c r="C1586" s="32" t="s">
        <v>385</v>
      </c>
      <c r="D1586" s="32">
        <v>29.99</v>
      </c>
      <c r="E1586" s="32" t="s">
        <v>61</v>
      </c>
      <c r="F1586" s="32">
        <v>10</v>
      </c>
      <c r="G1586" s="32" t="s">
        <v>1636</v>
      </c>
      <c r="H1586" s="32">
        <v>60</v>
      </c>
      <c r="I1586" s="32" t="s">
        <v>7003</v>
      </c>
      <c r="J1586" s="33" t="s">
        <v>318</v>
      </c>
      <c r="K1586" s="34" t="s">
        <v>7209</v>
      </c>
      <c r="L1586" s="61">
        <f>Tabela33[[#This Row],[price]]*Tabela33[[#This Row],[sold]]</f>
        <v>1799.3999999999999</v>
      </c>
      <c r="M1586" s="62">
        <f>VLOOKUP(Tabela33[[#This Row],[brand]],Tabela5[#All],7,FALSE)</f>
        <v>306</v>
      </c>
      <c r="N1586" s="62">
        <f>_xlfn.RANK.EQ(Tabela33[[#This Row],[sold]],$H$2:$H$1979)</f>
        <v>933</v>
      </c>
      <c r="O1586" s="62">
        <f>_xlfn.RANK.EQ(L1586,Tabela33[income])</f>
        <v>1004</v>
      </c>
      <c r="AL1586" s="18" t="s">
        <v>2065</v>
      </c>
      <c r="AM1586">
        <v>309</v>
      </c>
      <c r="AN1586">
        <v>131</v>
      </c>
    </row>
    <row r="1587" spans="1:40" x14ac:dyDescent="0.25">
      <c r="A1587" s="32" t="s">
        <v>1190</v>
      </c>
      <c r="B1587" s="32" t="s">
        <v>6850</v>
      </c>
      <c r="C1587" s="32" t="s">
        <v>55</v>
      </c>
      <c r="D1587" s="32">
        <v>31.99</v>
      </c>
      <c r="E1587" s="32" t="s">
        <v>4688</v>
      </c>
      <c r="F1587" s="32">
        <v>6</v>
      </c>
      <c r="G1587" s="32" t="s">
        <v>2711</v>
      </c>
      <c r="H1587" s="32">
        <v>15</v>
      </c>
      <c r="I1587" s="32" t="s">
        <v>6851</v>
      </c>
      <c r="J1587" s="33" t="s">
        <v>499</v>
      </c>
      <c r="K1587" s="34" t="s">
        <v>7209</v>
      </c>
      <c r="L1587" s="61">
        <f>Tabela33[[#This Row],[price]]*Tabela33[[#This Row],[sold]]</f>
        <v>479.84999999999997</v>
      </c>
      <c r="M1587" s="62">
        <f>VLOOKUP(Tabela33[[#This Row],[brand]],Tabela5[#All],7,FALSE)</f>
        <v>306</v>
      </c>
      <c r="N1587" s="62">
        <f>_xlfn.RANK.EQ(Tabela33[[#This Row],[sold]],$H$2:$H$1979)</f>
        <v>1444</v>
      </c>
      <c r="O1587" s="62">
        <f>_xlfn.RANK.EQ(L1587,Tabela33[income])</f>
        <v>1519</v>
      </c>
      <c r="AL1587" s="18" t="s">
        <v>5884</v>
      </c>
      <c r="AM1587">
        <v>310</v>
      </c>
      <c r="AN1587">
        <v>214</v>
      </c>
    </row>
    <row r="1588" spans="1:40" x14ac:dyDescent="0.25">
      <c r="A1588" s="32" t="s">
        <v>1190</v>
      </c>
      <c r="B1588" s="32" t="s">
        <v>5664</v>
      </c>
      <c r="C1588" s="32" t="s">
        <v>55</v>
      </c>
      <c r="D1588" s="32">
        <v>31.99</v>
      </c>
      <c r="E1588" s="32" t="s">
        <v>4915</v>
      </c>
      <c r="F1588" s="32">
        <v>9</v>
      </c>
      <c r="G1588" s="32" t="s">
        <v>1130</v>
      </c>
      <c r="H1588" s="32">
        <v>35</v>
      </c>
      <c r="I1588" s="32" t="s">
        <v>5665</v>
      </c>
      <c r="J1588" s="33" t="s">
        <v>177</v>
      </c>
      <c r="K1588" s="34" t="s">
        <v>7209</v>
      </c>
      <c r="L1588" s="61">
        <f>Tabela33[[#This Row],[price]]*Tabela33[[#This Row],[sold]]</f>
        <v>1119.6499999999999</v>
      </c>
      <c r="M1588" s="62">
        <f>VLOOKUP(Tabela33[[#This Row],[brand]],Tabela5[#All],7,FALSE)</f>
        <v>306</v>
      </c>
      <c r="N1588" s="62">
        <f>_xlfn.RANK.EQ(Tabela33[[#This Row],[sold]],$H$2:$H$1979)</f>
        <v>1122</v>
      </c>
      <c r="O1588" s="62">
        <f>_xlfn.RANK.EQ(L1588,Tabela33[income])</f>
        <v>1210</v>
      </c>
      <c r="AL1588" s="18" t="s">
        <v>5888</v>
      </c>
      <c r="AM1588">
        <v>310</v>
      </c>
      <c r="AN1588">
        <v>12</v>
      </c>
    </row>
    <row r="1589" spans="1:40" x14ac:dyDescent="0.25">
      <c r="A1589" s="32" t="s">
        <v>1190</v>
      </c>
      <c r="B1589" s="32" t="s">
        <v>4795</v>
      </c>
      <c r="C1589" s="32" t="s">
        <v>55</v>
      </c>
      <c r="D1589" s="32">
        <v>31.99</v>
      </c>
      <c r="E1589" s="32" t="s">
        <v>4688</v>
      </c>
      <c r="F1589" s="32">
        <v>6</v>
      </c>
      <c r="G1589" s="32" t="s">
        <v>4796</v>
      </c>
      <c r="H1589" s="32">
        <v>44</v>
      </c>
      <c r="I1589" s="32" t="s">
        <v>4797</v>
      </c>
      <c r="J1589" s="33" t="s">
        <v>280</v>
      </c>
      <c r="K1589" s="34" t="s">
        <v>7209</v>
      </c>
      <c r="L1589" s="61">
        <f>Tabela33[[#This Row],[price]]*Tabela33[[#This Row],[sold]]</f>
        <v>1407.56</v>
      </c>
      <c r="M1589" s="62">
        <f>VLOOKUP(Tabela33[[#This Row],[brand]],Tabela5[#All],7,FALSE)</f>
        <v>306</v>
      </c>
      <c r="N1589" s="62">
        <f>_xlfn.RANK.EQ(Tabela33[[#This Row],[sold]],$H$2:$H$1979)</f>
        <v>1030</v>
      </c>
      <c r="O1589" s="62">
        <f>_xlfn.RANK.EQ(L1589,Tabela33[income])</f>
        <v>1105</v>
      </c>
      <c r="AL1589" s="18" t="s">
        <v>5160</v>
      </c>
      <c r="AM1589">
        <v>310</v>
      </c>
      <c r="AN1589">
        <v>73</v>
      </c>
    </row>
    <row r="1590" spans="1:40" x14ac:dyDescent="0.25">
      <c r="A1590" s="35" t="s">
        <v>1190</v>
      </c>
      <c r="B1590" s="35" t="s">
        <v>4687</v>
      </c>
      <c r="C1590" s="35" t="s">
        <v>55</v>
      </c>
      <c r="D1590" s="35">
        <v>31.99</v>
      </c>
      <c r="E1590" s="35" t="s">
        <v>4688</v>
      </c>
      <c r="F1590" s="35">
        <v>5</v>
      </c>
      <c r="G1590" s="35" t="s">
        <v>4689</v>
      </c>
      <c r="H1590" s="35">
        <v>56</v>
      </c>
      <c r="I1590" s="35" t="s">
        <v>4690</v>
      </c>
      <c r="J1590" s="36" t="s">
        <v>76</v>
      </c>
      <c r="K1590" s="34" t="s">
        <v>7209</v>
      </c>
      <c r="L1590" s="61">
        <f>Tabela33[[#This Row],[price]]*Tabela33[[#This Row],[sold]]</f>
        <v>1791.4399999999998</v>
      </c>
      <c r="M1590" s="62">
        <f>VLOOKUP(Tabela33[[#This Row],[brand]],Tabela5[#All],7,FALSE)</f>
        <v>306</v>
      </c>
      <c r="N1590" s="62">
        <f>_xlfn.RANK.EQ(Tabela33[[#This Row],[sold]],$H$2:$H$1979)</f>
        <v>954</v>
      </c>
      <c r="O1590" s="62">
        <f>_xlfn.RANK.EQ(L1590,Tabela33[income])</f>
        <v>1005</v>
      </c>
      <c r="AL1590" s="18" t="s">
        <v>3049</v>
      </c>
      <c r="AM1590">
        <v>311</v>
      </c>
      <c r="AN1590">
        <v>10</v>
      </c>
    </row>
    <row r="1591" spans="1:40" x14ac:dyDescent="0.25">
      <c r="A1591" s="35" t="s">
        <v>1190</v>
      </c>
      <c r="B1591" s="35" t="s">
        <v>4959</v>
      </c>
      <c r="C1591" s="35" t="s">
        <v>55</v>
      </c>
      <c r="D1591" s="35">
        <v>31.99</v>
      </c>
      <c r="E1591" s="35" t="s">
        <v>4688</v>
      </c>
      <c r="F1591" s="35">
        <v>10</v>
      </c>
      <c r="G1591" s="35" t="s">
        <v>1681</v>
      </c>
      <c r="H1591" s="35">
        <v>103</v>
      </c>
      <c r="I1591" s="35" t="s">
        <v>4960</v>
      </c>
      <c r="J1591" s="36" t="s">
        <v>2482</v>
      </c>
      <c r="K1591" s="34" t="s">
        <v>7209</v>
      </c>
      <c r="L1591" s="61">
        <f>Tabela33[[#This Row],[price]]*Tabela33[[#This Row],[sold]]</f>
        <v>3294.97</v>
      </c>
      <c r="M1591" s="62">
        <f>VLOOKUP(Tabela33[[#This Row],[brand]],Tabela5[#All],7,FALSE)</f>
        <v>306</v>
      </c>
      <c r="N1591" s="62">
        <f>_xlfn.RANK.EQ(Tabela33[[#This Row],[sold]],$H$2:$H$1979)</f>
        <v>778</v>
      </c>
      <c r="O1591" s="62">
        <f>_xlfn.RANK.EQ(L1591,Tabela33[income])</f>
        <v>802</v>
      </c>
      <c r="AL1591" s="18" t="s">
        <v>2100</v>
      </c>
      <c r="AM1591">
        <v>312</v>
      </c>
      <c r="AN1591">
        <v>7</v>
      </c>
    </row>
    <row r="1592" spans="1:40" x14ac:dyDescent="0.25">
      <c r="A1592" s="35" t="s">
        <v>1190</v>
      </c>
      <c r="B1592" s="35" t="s">
        <v>6592</v>
      </c>
      <c r="C1592" s="35" t="s">
        <v>55</v>
      </c>
      <c r="D1592" s="35">
        <v>32.979999999999997</v>
      </c>
      <c r="E1592" s="35" t="s">
        <v>5087</v>
      </c>
      <c r="F1592" s="35">
        <v>10</v>
      </c>
      <c r="G1592" s="35" t="s">
        <v>6593</v>
      </c>
      <c r="H1592" s="35">
        <v>507</v>
      </c>
      <c r="I1592" s="35" t="s">
        <v>6594</v>
      </c>
      <c r="J1592" s="36" t="s">
        <v>177</v>
      </c>
      <c r="K1592" s="34" t="s">
        <v>7209</v>
      </c>
      <c r="L1592" s="61">
        <f>Tabela33[[#This Row],[price]]*Tabela33[[#This Row],[sold]]</f>
        <v>16720.859999999997</v>
      </c>
      <c r="M1592" s="62">
        <f>VLOOKUP(Tabela33[[#This Row],[brand]],Tabela5[#All],7,FALSE)</f>
        <v>306</v>
      </c>
      <c r="N1592" s="62">
        <f>_xlfn.RANK.EQ(Tabela33[[#This Row],[sold]],$H$2:$H$1979)</f>
        <v>350</v>
      </c>
      <c r="O1592" s="62">
        <f>_xlfn.RANK.EQ(L1592,Tabela33[income])</f>
        <v>356</v>
      </c>
      <c r="AL1592" s="18" t="s">
        <v>3718</v>
      </c>
      <c r="AM1592">
        <v>312</v>
      </c>
      <c r="AN1592">
        <v>95</v>
      </c>
    </row>
    <row r="1593" spans="1:40" x14ac:dyDescent="0.25">
      <c r="A1593" s="32" t="s">
        <v>1190</v>
      </c>
      <c r="B1593" s="32" t="s">
        <v>6447</v>
      </c>
      <c r="C1593" s="32" t="s">
        <v>55</v>
      </c>
      <c r="D1593" s="32">
        <v>34.99</v>
      </c>
      <c r="E1593" s="32" t="s">
        <v>1107</v>
      </c>
      <c r="F1593" s="32">
        <v>5</v>
      </c>
      <c r="G1593" s="32" t="s">
        <v>6448</v>
      </c>
      <c r="H1593" s="32">
        <v>31</v>
      </c>
      <c r="I1593" s="32" t="s">
        <v>6449</v>
      </c>
      <c r="J1593" s="33" t="s">
        <v>280</v>
      </c>
      <c r="K1593" s="34" t="s">
        <v>7209</v>
      </c>
      <c r="L1593" s="61">
        <f>Tabela33[[#This Row],[price]]*Tabela33[[#This Row],[sold]]</f>
        <v>1084.69</v>
      </c>
      <c r="M1593" s="62">
        <f>VLOOKUP(Tabela33[[#This Row],[brand]],Tabela5[#All],7,FALSE)</f>
        <v>306</v>
      </c>
      <c r="N1593" s="62">
        <f>_xlfn.RANK.EQ(Tabela33[[#This Row],[sold]],$H$2:$H$1979)</f>
        <v>1168</v>
      </c>
      <c r="O1593" s="62">
        <f>_xlfn.RANK.EQ(L1593,Tabela33[income])</f>
        <v>1230</v>
      </c>
      <c r="AL1593" s="18" t="s">
        <v>1988</v>
      </c>
      <c r="AM1593">
        <v>312</v>
      </c>
      <c r="AN1593">
        <v>41</v>
      </c>
    </row>
    <row r="1594" spans="1:40" x14ac:dyDescent="0.25">
      <c r="A1594" s="32" t="s">
        <v>1190</v>
      </c>
      <c r="B1594" s="32" t="s">
        <v>4302</v>
      </c>
      <c r="C1594" s="32" t="s">
        <v>55</v>
      </c>
      <c r="D1594" s="32">
        <v>34.99</v>
      </c>
      <c r="E1594" s="32" t="s">
        <v>1107</v>
      </c>
      <c r="F1594" s="32">
        <v>7</v>
      </c>
      <c r="G1594" s="32" t="s">
        <v>4303</v>
      </c>
      <c r="H1594" s="32">
        <v>225</v>
      </c>
      <c r="I1594" s="32" t="s">
        <v>4304</v>
      </c>
      <c r="J1594" s="33" t="s">
        <v>2069</v>
      </c>
      <c r="K1594" s="34" t="s">
        <v>7209</v>
      </c>
      <c r="L1594" s="61">
        <f>Tabela33[[#This Row],[price]]*Tabela33[[#This Row],[sold]]</f>
        <v>7872.75</v>
      </c>
      <c r="M1594" s="62">
        <f>VLOOKUP(Tabela33[[#This Row],[brand]],Tabela5[#All],7,FALSE)</f>
        <v>306</v>
      </c>
      <c r="N1594" s="62">
        <f>_xlfn.RANK.EQ(Tabela33[[#This Row],[sold]],$H$2:$H$1979)</f>
        <v>561</v>
      </c>
      <c r="O1594" s="62">
        <f>_xlfn.RANK.EQ(L1594,Tabela33[income])</f>
        <v>549</v>
      </c>
      <c r="AL1594" s="18" t="s">
        <v>2078</v>
      </c>
      <c r="AM1594">
        <v>312</v>
      </c>
      <c r="AN1594">
        <v>14</v>
      </c>
    </row>
    <row r="1595" spans="1:40" x14ac:dyDescent="0.25">
      <c r="A1595" s="35" t="s">
        <v>1190</v>
      </c>
      <c r="B1595" s="35" t="s">
        <v>4945</v>
      </c>
      <c r="C1595" s="35" t="s">
        <v>55</v>
      </c>
      <c r="D1595" s="35">
        <v>34.99</v>
      </c>
      <c r="E1595" s="35" t="s">
        <v>1107</v>
      </c>
      <c r="F1595" s="35">
        <v>10</v>
      </c>
      <c r="G1595" s="35" t="s">
        <v>4946</v>
      </c>
      <c r="H1595" s="35">
        <v>457</v>
      </c>
      <c r="I1595" s="35" t="s">
        <v>4947</v>
      </c>
      <c r="J1595" s="36" t="s">
        <v>225</v>
      </c>
      <c r="K1595" s="34" t="s">
        <v>7209</v>
      </c>
      <c r="L1595" s="61">
        <f>Tabela33[[#This Row],[price]]*Tabela33[[#This Row],[sold]]</f>
        <v>15990.43</v>
      </c>
      <c r="M1595" s="62">
        <f>VLOOKUP(Tabela33[[#This Row],[brand]],Tabela5[#All],7,FALSE)</f>
        <v>306</v>
      </c>
      <c r="N1595" s="62">
        <f>_xlfn.RANK.EQ(Tabela33[[#This Row],[sold]],$H$2:$H$1979)</f>
        <v>373</v>
      </c>
      <c r="O1595" s="62">
        <f>_xlfn.RANK.EQ(L1595,Tabela33[income])</f>
        <v>365</v>
      </c>
      <c r="AL1595" s="18" t="s">
        <v>6030</v>
      </c>
      <c r="AM1595">
        <v>313</v>
      </c>
      <c r="AN1595">
        <v>8</v>
      </c>
    </row>
    <row r="1596" spans="1:40" x14ac:dyDescent="0.25">
      <c r="A1596" s="32" t="s">
        <v>1190</v>
      </c>
      <c r="B1596" s="32" t="s">
        <v>3946</v>
      </c>
      <c r="C1596" s="32" t="s">
        <v>55</v>
      </c>
      <c r="D1596" s="32">
        <v>34.99</v>
      </c>
      <c r="E1596" s="32" t="s">
        <v>1107</v>
      </c>
      <c r="F1596" s="32">
        <v>10</v>
      </c>
      <c r="G1596" s="32" t="s">
        <v>3881</v>
      </c>
      <c r="H1596" s="32">
        <v>615</v>
      </c>
      <c r="I1596" s="32" t="s">
        <v>3947</v>
      </c>
      <c r="J1596" s="33" t="s">
        <v>76</v>
      </c>
      <c r="K1596" s="34" t="s">
        <v>7209</v>
      </c>
      <c r="L1596" s="61">
        <f>Tabela33[[#This Row],[price]]*Tabela33[[#This Row],[sold]]</f>
        <v>21518.850000000002</v>
      </c>
      <c r="M1596" s="62">
        <f>VLOOKUP(Tabela33[[#This Row],[brand]],Tabela5[#All],7,FALSE)</f>
        <v>306</v>
      </c>
      <c r="N1596" s="62">
        <f>_xlfn.RANK.EQ(Tabela33[[#This Row],[sold]],$H$2:$H$1979)</f>
        <v>308</v>
      </c>
      <c r="O1596" s="62">
        <f>_xlfn.RANK.EQ(L1596,Tabela33[income])</f>
        <v>304</v>
      </c>
      <c r="AL1596" s="18" t="s">
        <v>5145</v>
      </c>
      <c r="AM1596">
        <v>314</v>
      </c>
      <c r="AN1596">
        <v>433</v>
      </c>
    </row>
    <row r="1597" spans="1:40" x14ac:dyDescent="0.25">
      <c r="A1597" s="35" t="s">
        <v>1190</v>
      </c>
      <c r="B1597" s="35" t="s">
        <v>4444</v>
      </c>
      <c r="C1597" s="35" t="s">
        <v>55</v>
      </c>
      <c r="D1597" s="35">
        <v>35.99</v>
      </c>
      <c r="E1597" s="35" t="s">
        <v>1427</v>
      </c>
      <c r="F1597" s="35">
        <v>10</v>
      </c>
      <c r="G1597" s="35" t="s">
        <v>4445</v>
      </c>
      <c r="H1597" s="35">
        <v>4520</v>
      </c>
      <c r="I1597" s="35" t="s">
        <v>4446</v>
      </c>
      <c r="J1597" s="36" t="s">
        <v>177</v>
      </c>
      <c r="K1597" s="34" t="s">
        <v>7209</v>
      </c>
      <c r="L1597" s="61">
        <f>Tabela33[[#This Row],[price]]*Tabela33[[#This Row],[sold]]</f>
        <v>162674.80000000002</v>
      </c>
      <c r="M1597" s="62">
        <f>VLOOKUP(Tabela33[[#This Row],[brand]],Tabela5[#All],7,FALSE)</f>
        <v>306</v>
      </c>
      <c r="N1597" s="62">
        <f>_xlfn.RANK.EQ(Tabela33[[#This Row],[sold]],$H$2:$H$1979)</f>
        <v>67</v>
      </c>
      <c r="O1597" s="62">
        <f>_xlfn.RANK.EQ(L1597,Tabela33[income])</f>
        <v>47</v>
      </c>
      <c r="AL1597" s="18" t="s">
        <v>4228</v>
      </c>
      <c r="AM1597">
        <v>315</v>
      </c>
      <c r="AN1597">
        <v>30</v>
      </c>
    </row>
    <row r="1598" spans="1:40" x14ac:dyDescent="0.25">
      <c r="A1598" s="32" t="s">
        <v>1190</v>
      </c>
      <c r="B1598" s="32" t="s">
        <v>5153</v>
      </c>
      <c r="C1598" s="32" t="s">
        <v>55</v>
      </c>
      <c r="D1598" s="32">
        <v>36.99</v>
      </c>
      <c r="E1598" s="32" t="s">
        <v>4387</v>
      </c>
      <c r="F1598" s="32">
        <v>5</v>
      </c>
      <c r="G1598" s="32" t="s">
        <v>2102</v>
      </c>
      <c r="H1598" s="32">
        <v>7</v>
      </c>
      <c r="I1598" s="32" t="s">
        <v>5154</v>
      </c>
      <c r="J1598" s="33" t="s">
        <v>458</v>
      </c>
      <c r="K1598" s="34" t="s">
        <v>7209</v>
      </c>
      <c r="L1598" s="61">
        <f>Tabela33[[#This Row],[price]]*Tabela33[[#This Row],[sold]]</f>
        <v>258.93</v>
      </c>
      <c r="M1598" s="62">
        <f>VLOOKUP(Tabela33[[#This Row],[brand]],Tabela5[#All],7,FALSE)</f>
        <v>306</v>
      </c>
      <c r="N1598" s="62">
        <f>_xlfn.RANK.EQ(Tabela33[[#This Row],[sold]],$H$2:$H$1979)</f>
        <v>1677</v>
      </c>
      <c r="O1598" s="62">
        <f>_xlfn.RANK.EQ(L1598,Tabela33[income])</f>
        <v>1698</v>
      </c>
      <c r="AL1598" s="18" t="s">
        <v>4723</v>
      </c>
      <c r="AM1598">
        <v>315</v>
      </c>
      <c r="AN1598">
        <v>18</v>
      </c>
    </row>
    <row r="1599" spans="1:40" x14ac:dyDescent="0.25">
      <c r="A1599" s="32" t="s">
        <v>1190</v>
      </c>
      <c r="B1599" s="32" t="s">
        <v>5428</v>
      </c>
      <c r="C1599" s="32" t="s">
        <v>55</v>
      </c>
      <c r="D1599" s="32">
        <v>36.99</v>
      </c>
      <c r="E1599" s="32" t="s">
        <v>4387</v>
      </c>
      <c r="F1599" s="32">
        <v>6</v>
      </c>
      <c r="G1599" s="32" t="s">
        <v>5429</v>
      </c>
      <c r="H1599" s="32">
        <v>39</v>
      </c>
      <c r="I1599" s="32" t="s">
        <v>5430</v>
      </c>
      <c r="J1599" s="33" t="s">
        <v>499</v>
      </c>
      <c r="K1599" s="34" t="s">
        <v>7209</v>
      </c>
      <c r="L1599" s="61">
        <f>Tabela33[[#This Row],[price]]*Tabela33[[#This Row],[sold]]</f>
        <v>1442.6100000000001</v>
      </c>
      <c r="M1599" s="62">
        <f>VLOOKUP(Tabela33[[#This Row],[brand]],Tabela5[#All],7,FALSE)</f>
        <v>306</v>
      </c>
      <c r="N1599" s="62">
        <f>_xlfn.RANK.EQ(Tabela33[[#This Row],[sold]],$H$2:$H$1979)</f>
        <v>1077</v>
      </c>
      <c r="O1599" s="62">
        <f>_xlfn.RANK.EQ(L1599,Tabela33[income])</f>
        <v>1090</v>
      </c>
      <c r="AL1599" s="18" t="s">
        <v>201</v>
      </c>
      <c r="AM1599">
        <v>315</v>
      </c>
      <c r="AN1599">
        <v>37</v>
      </c>
    </row>
    <row r="1600" spans="1:40" x14ac:dyDescent="0.25">
      <c r="A1600" s="35" t="s">
        <v>1190</v>
      </c>
      <c r="B1600" s="35" t="s">
        <v>4168</v>
      </c>
      <c r="C1600" s="35" t="s">
        <v>55</v>
      </c>
      <c r="D1600" s="35">
        <v>38.57</v>
      </c>
      <c r="E1600" s="35" t="s">
        <v>4169</v>
      </c>
      <c r="F1600" s="35">
        <v>484</v>
      </c>
      <c r="G1600" s="35" t="s">
        <v>4170</v>
      </c>
      <c r="H1600" s="35">
        <v>1503</v>
      </c>
      <c r="I1600" s="35" t="s">
        <v>4171</v>
      </c>
      <c r="J1600" s="36" t="s">
        <v>230</v>
      </c>
      <c r="K1600" s="34" t="s">
        <v>7209</v>
      </c>
      <c r="L1600" s="61">
        <f>Tabela33[[#This Row],[price]]*Tabela33[[#This Row],[sold]]</f>
        <v>57970.71</v>
      </c>
      <c r="M1600" s="62">
        <f>VLOOKUP(Tabela33[[#This Row],[brand]],Tabela5[#All],7,FALSE)</f>
        <v>306</v>
      </c>
      <c r="N1600" s="62">
        <f>_xlfn.RANK.EQ(Tabela33[[#This Row],[sold]],$H$2:$H$1979)</f>
        <v>182</v>
      </c>
      <c r="O1600" s="62">
        <f>_xlfn.RANK.EQ(L1600,Tabela33[income])</f>
        <v>159</v>
      </c>
      <c r="AL1600" s="18" t="s">
        <v>6416</v>
      </c>
      <c r="AM1600">
        <v>315</v>
      </c>
      <c r="AN1600">
        <v>68</v>
      </c>
    </row>
    <row r="1601" spans="1:40" x14ac:dyDescent="0.25">
      <c r="A1601" s="32" t="s">
        <v>1190</v>
      </c>
      <c r="B1601" s="32" t="s">
        <v>6952</v>
      </c>
      <c r="C1601" s="32" t="s">
        <v>385</v>
      </c>
      <c r="D1601" s="32">
        <v>41.44</v>
      </c>
      <c r="E1601" s="32" t="s">
        <v>6953</v>
      </c>
      <c r="F1601" s="32">
        <v>84</v>
      </c>
      <c r="G1601" s="32" t="s">
        <v>6954</v>
      </c>
      <c r="H1601" s="32">
        <v>145</v>
      </c>
      <c r="I1601" s="32" t="s">
        <v>6955</v>
      </c>
      <c r="J1601" s="33" t="s">
        <v>230</v>
      </c>
      <c r="K1601" s="34" t="s">
        <v>7209</v>
      </c>
      <c r="L1601" s="61">
        <f>Tabela33[[#This Row],[price]]*Tabela33[[#This Row],[sold]]</f>
        <v>6008.7999999999993</v>
      </c>
      <c r="M1601" s="62">
        <f>VLOOKUP(Tabela33[[#This Row],[brand]],Tabela5[#All],7,FALSE)</f>
        <v>306</v>
      </c>
      <c r="N1601" s="62">
        <f>_xlfn.RANK.EQ(Tabela33[[#This Row],[sold]],$H$2:$H$1979)</f>
        <v>669</v>
      </c>
      <c r="O1601" s="62">
        <f>_xlfn.RANK.EQ(L1601,Tabela33[income])</f>
        <v>638</v>
      </c>
      <c r="AL1601" s="18" t="s">
        <v>5489</v>
      </c>
      <c r="AM1601">
        <v>315</v>
      </c>
      <c r="AN1601">
        <v>26</v>
      </c>
    </row>
    <row r="1602" spans="1:40" x14ac:dyDescent="0.25">
      <c r="A1602" s="35" t="s">
        <v>1190</v>
      </c>
      <c r="B1602" s="35" t="s">
        <v>6399</v>
      </c>
      <c r="C1602" s="35" t="s">
        <v>55</v>
      </c>
      <c r="D1602" s="35">
        <v>41.95</v>
      </c>
      <c r="E1602" s="35" t="s">
        <v>6400</v>
      </c>
      <c r="F1602" s="35">
        <v>7</v>
      </c>
      <c r="G1602" s="35" t="s">
        <v>6181</v>
      </c>
      <c r="H1602" s="35">
        <v>37</v>
      </c>
      <c r="I1602" s="35" t="s">
        <v>6401</v>
      </c>
      <c r="J1602" s="36" t="s">
        <v>254</v>
      </c>
      <c r="K1602" s="34" t="s">
        <v>7209</v>
      </c>
      <c r="L1602" s="61">
        <f>Tabela33[[#This Row],[price]]*Tabela33[[#This Row],[sold]]</f>
        <v>1552.15</v>
      </c>
      <c r="M1602" s="62">
        <f>VLOOKUP(Tabela33[[#This Row],[brand]],Tabela5[#All],7,FALSE)</f>
        <v>306</v>
      </c>
      <c r="N1602" s="62">
        <f>_xlfn.RANK.EQ(Tabela33[[#This Row],[sold]],$H$2:$H$1979)</f>
        <v>1099</v>
      </c>
      <c r="O1602" s="62">
        <f>_xlfn.RANK.EQ(L1602,Tabela33[income])</f>
        <v>1065</v>
      </c>
      <c r="AL1602" s="18" t="s">
        <v>4911</v>
      </c>
      <c r="AM1602">
        <v>316</v>
      </c>
      <c r="AN1602">
        <v>25</v>
      </c>
    </row>
    <row r="1603" spans="1:40" x14ac:dyDescent="0.25">
      <c r="A1603" s="35" t="s">
        <v>1190</v>
      </c>
      <c r="B1603" s="35" t="s">
        <v>6054</v>
      </c>
      <c r="C1603" s="35" t="s">
        <v>12</v>
      </c>
      <c r="D1603" s="35">
        <v>43</v>
      </c>
      <c r="E1603" s="35" t="s">
        <v>1454</v>
      </c>
      <c r="F1603" s="35">
        <v>5</v>
      </c>
      <c r="G1603" s="35" t="s">
        <v>3666</v>
      </c>
      <c r="H1603" s="35">
        <v>32</v>
      </c>
      <c r="I1603" s="35" t="s">
        <v>6055</v>
      </c>
      <c r="J1603" s="36" t="s">
        <v>458</v>
      </c>
      <c r="K1603" s="34" t="s">
        <v>7209</v>
      </c>
      <c r="L1603" s="61">
        <f>Tabela33[[#This Row],[price]]*Tabela33[[#This Row],[sold]]</f>
        <v>1376</v>
      </c>
      <c r="M1603" s="62">
        <f>VLOOKUP(Tabela33[[#This Row],[brand]],Tabela5[#All],7,FALSE)</f>
        <v>306</v>
      </c>
      <c r="N1603" s="62">
        <f>_xlfn.RANK.EQ(Tabela33[[#This Row],[sold]],$H$2:$H$1979)</f>
        <v>1154</v>
      </c>
      <c r="O1603" s="62">
        <f>_xlfn.RANK.EQ(L1603,Tabela33[income])</f>
        <v>1115</v>
      </c>
      <c r="AL1603" s="18" t="s">
        <v>5480</v>
      </c>
      <c r="AM1603">
        <v>317</v>
      </c>
      <c r="AN1603">
        <v>13</v>
      </c>
    </row>
    <row r="1604" spans="1:40" x14ac:dyDescent="0.25">
      <c r="A1604" s="27" t="s">
        <v>1190</v>
      </c>
      <c r="B1604" s="27" t="s">
        <v>1842</v>
      </c>
      <c r="C1604" s="27" t="s">
        <v>55</v>
      </c>
      <c r="D1604" s="27">
        <v>43.98</v>
      </c>
      <c r="E1604" s="27" t="s">
        <v>1843</v>
      </c>
      <c r="F1604" s="27">
        <v>7</v>
      </c>
      <c r="G1604" s="27" t="s">
        <v>1844</v>
      </c>
      <c r="H1604" s="27">
        <v>12</v>
      </c>
      <c r="I1604" s="27" t="s">
        <v>39</v>
      </c>
      <c r="J1604" s="28" t="s">
        <v>1845</v>
      </c>
      <c r="K1604" s="29" t="s">
        <v>7208</v>
      </c>
      <c r="L1604" s="58">
        <f>Tabela33[[#This Row],[price]]*Tabela33[[#This Row],[sold]]</f>
        <v>527.76</v>
      </c>
      <c r="M1604" s="59">
        <f>VLOOKUP(Tabela33[[#This Row],[brand]],Tabela5[#All],7,FALSE)</f>
        <v>306</v>
      </c>
      <c r="N1604" s="59">
        <f>_xlfn.RANK.EQ(Tabela33[[#This Row],[sold]],$H$2:$H$1979)</f>
        <v>1520</v>
      </c>
      <c r="O1604" s="59">
        <f>_xlfn.RANK.EQ(L1604,Tabela33[income])</f>
        <v>1488</v>
      </c>
      <c r="AL1604" s="18" t="s">
        <v>4903</v>
      </c>
      <c r="AM1604">
        <v>318</v>
      </c>
      <c r="AN1604">
        <v>22</v>
      </c>
    </row>
    <row r="1605" spans="1:40" x14ac:dyDescent="0.25">
      <c r="A1605" s="35" t="s">
        <v>1190</v>
      </c>
      <c r="B1605" s="35" t="s">
        <v>4842</v>
      </c>
      <c r="C1605" s="35" t="s">
        <v>55</v>
      </c>
      <c r="D1605" s="35">
        <v>44.49</v>
      </c>
      <c r="E1605" s="35" t="s">
        <v>2328</v>
      </c>
      <c r="F1605" s="35">
        <v>5</v>
      </c>
      <c r="G1605" s="35" t="s">
        <v>493</v>
      </c>
      <c r="H1605" s="35">
        <v>4</v>
      </c>
      <c r="I1605" s="35" t="s">
        <v>4843</v>
      </c>
      <c r="J1605" s="36" t="s">
        <v>448</v>
      </c>
      <c r="K1605" s="34" t="s">
        <v>7209</v>
      </c>
      <c r="L1605" s="61">
        <f>Tabela33[[#This Row],[price]]*Tabela33[[#This Row],[sold]]</f>
        <v>177.96</v>
      </c>
      <c r="M1605" s="62">
        <f>VLOOKUP(Tabela33[[#This Row],[brand]],Tabela5[#All],7,FALSE)</f>
        <v>306</v>
      </c>
      <c r="N1605" s="62">
        <f>_xlfn.RANK.EQ(Tabela33[[#This Row],[sold]],$H$2:$H$1979)</f>
        <v>1795</v>
      </c>
      <c r="O1605" s="62">
        <f>_xlfn.RANK.EQ(L1605,Tabela33[income])</f>
        <v>1781</v>
      </c>
      <c r="AL1605" s="18" t="s">
        <v>2592</v>
      </c>
      <c r="AM1605">
        <v>319</v>
      </c>
      <c r="AN1605">
        <v>17</v>
      </c>
    </row>
    <row r="1606" spans="1:40" x14ac:dyDescent="0.25">
      <c r="A1606" s="32" t="s">
        <v>1190</v>
      </c>
      <c r="B1606" s="32" t="s">
        <v>4302</v>
      </c>
      <c r="C1606" s="32" t="s">
        <v>55</v>
      </c>
      <c r="D1606" s="32">
        <v>44.99</v>
      </c>
      <c r="E1606" s="32" t="s">
        <v>974</v>
      </c>
      <c r="F1606" s="32">
        <v>6</v>
      </c>
      <c r="G1606" s="32" t="s">
        <v>4664</v>
      </c>
      <c r="H1606" s="32">
        <v>14</v>
      </c>
      <c r="I1606" s="32" t="s">
        <v>4665</v>
      </c>
      <c r="J1606" s="33" t="s">
        <v>46</v>
      </c>
      <c r="K1606" s="34" t="s">
        <v>7209</v>
      </c>
      <c r="L1606" s="61">
        <f>Tabela33[[#This Row],[price]]*Tabela33[[#This Row],[sold]]</f>
        <v>629.86</v>
      </c>
      <c r="M1606" s="62">
        <f>VLOOKUP(Tabela33[[#This Row],[brand]],Tabela5[#All],7,FALSE)</f>
        <v>306</v>
      </c>
      <c r="N1606" s="62">
        <f>_xlfn.RANK.EQ(Tabela33[[#This Row],[sold]],$H$2:$H$1979)</f>
        <v>1468</v>
      </c>
      <c r="O1606" s="62">
        <f>_xlfn.RANK.EQ(L1606,Tabela33[income])</f>
        <v>1417</v>
      </c>
      <c r="AL1606" s="18" t="s">
        <v>6039</v>
      </c>
      <c r="AM1606">
        <v>320</v>
      </c>
      <c r="AN1606">
        <v>785</v>
      </c>
    </row>
    <row r="1607" spans="1:40" x14ac:dyDescent="0.25">
      <c r="A1607" s="35" t="s">
        <v>1190</v>
      </c>
      <c r="B1607" s="35" t="s">
        <v>5004</v>
      </c>
      <c r="C1607" s="35" t="s">
        <v>55</v>
      </c>
      <c r="D1607" s="35">
        <v>44.99</v>
      </c>
      <c r="E1607" s="35" t="s">
        <v>607</v>
      </c>
      <c r="F1607" s="35">
        <v>10</v>
      </c>
      <c r="G1607" s="35" t="s">
        <v>3184</v>
      </c>
      <c r="H1607" s="35">
        <v>27</v>
      </c>
      <c r="I1607" s="35" t="s">
        <v>5005</v>
      </c>
      <c r="J1607" s="36" t="s">
        <v>318</v>
      </c>
      <c r="K1607" s="34" t="s">
        <v>7209</v>
      </c>
      <c r="L1607" s="61">
        <f>Tabela33[[#This Row],[price]]*Tabela33[[#This Row],[sold]]</f>
        <v>1214.73</v>
      </c>
      <c r="M1607" s="62">
        <f>VLOOKUP(Tabela33[[#This Row],[brand]],Tabela5[#All],7,FALSE)</f>
        <v>306</v>
      </c>
      <c r="N1607" s="62">
        <f>_xlfn.RANK.EQ(Tabela33[[#This Row],[sold]],$H$2:$H$1979)</f>
        <v>1217</v>
      </c>
      <c r="O1607" s="62">
        <f>_xlfn.RANK.EQ(L1607,Tabela33[income])</f>
        <v>1168</v>
      </c>
      <c r="AL1607" s="18" t="s">
        <v>6554</v>
      </c>
      <c r="AM1607">
        <v>320</v>
      </c>
      <c r="AN1607">
        <v>1047</v>
      </c>
    </row>
    <row r="1608" spans="1:40" x14ac:dyDescent="0.25">
      <c r="A1608" s="27" t="s">
        <v>1190</v>
      </c>
      <c r="B1608" s="27" t="s">
        <v>3064</v>
      </c>
      <c r="C1608" s="27" t="s">
        <v>12</v>
      </c>
      <c r="D1608" s="27">
        <v>44.99</v>
      </c>
      <c r="E1608" s="27" t="s">
        <v>974</v>
      </c>
      <c r="F1608" s="27">
        <v>7</v>
      </c>
      <c r="G1608" s="27" t="s">
        <v>1355</v>
      </c>
      <c r="H1608" s="27">
        <v>3</v>
      </c>
      <c r="I1608" s="27" t="s">
        <v>3065</v>
      </c>
      <c r="J1608" s="28" t="s">
        <v>46</v>
      </c>
      <c r="K1608" s="29" t="s">
        <v>7208</v>
      </c>
      <c r="L1608" s="58">
        <f>Tabela33[[#This Row],[price]]*Tabela33[[#This Row],[sold]]</f>
        <v>134.97</v>
      </c>
      <c r="M1608" s="59">
        <f>VLOOKUP(Tabela33[[#This Row],[brand]],Tabela5[#All],7,FALSE)</f>
        <v>306</v>
      </c>
      <c r="N1608" s="59">
        <f>_xlfn.RANK.EQ(Tabela33[[#This Row],[sold]],$H$2:$H$1979)</f>
        <v>1845</v>
      </c>
      <c r="O1608" s="59">
        <f>_xlfn.RANK.EQ(L1608,Tabela33[income])</f>
        <v>1834</v>
      </c>
      <c r="AL1608" s="18" t="s">
        <v>6429</v>
      </c>
      <c r="AM1608">
        <v>320</v>
      </c>
      <c r="AN1608">
        <v>120</v>
      </c>
    </row>
    <row r="1609" spans="1:40" x14ac:dyDescent="0.25">
      <c r="A1609" s="30" t="s">
        <v>1190</v>
      </c>
      <c r="B1609" s="30" t="s">
        <v>1209</v>
      </c>
      <c r="C1609" s="30" t="s">
        <v>12</v>
      </c>
      <c r="D1609" s="30">
        <v>45.92</v>
      </c>
      <c r="E1609" s="30" t="s">
        <v>1210</v>
      </c>
      <c r="F1609" s="30"/>
      <c r="G1609" s="30" t="s">
        <v>1211</v>
      </c>
      <c r="H1609" s="30">
        <v>3009</v>
      </c>
      <c r="I1609" s="30" t="s">
        <v>1212</v>
      </c>
      <c r="J1609" s="31" t="s">
        <v>177</v>
      </c>
      <c r="K1609" s="29" t="s">
        <v>7208</v>
      </c>
      <c r="L1609" s="58">
        <f>Tabela33[[#This Row],[price]]*Tabela33[[#This Row],[sold]]</f>
        <v>138173.28</v>
      </c>
      <c r="M1609" s="59">
        <f>VLOOKUP(Tabela33[[#This Row],[brand]],Tabela5[#All],7,FALSE)</f>
        <v>306</v>
      </c>
      <c r="N1609" s="59">
        <f>_xlfn.RANK.EQ(Tabela33[[#This Row],[sold]],$H$2:$H$1979)</f>
        <v>98</v>
      </c>
      <c r="O1609" s="59">
        <f>_xlfn.RANK.EQ(L1609,Tabela33[income])</f>
        <v>60</v>
      </c>
      <c r="AL1609" s="18" t="s">
        <v>2775</v>
      </c>
      <c r="AM1609">
        <v>320</v>
      </c>
      <c r="AN1609">
        <v>2177</v>
      </c>
    </row>
    <row r="1610" spans="1:40" x14ac:dyDescent="0.25">
      <c r="A1610" s="27" t="s">
        <v>1190</v>
      </c>
      <c r="B1610" s="27" t="s">
        <v>2797</v>
      </c>
      <c r="C1610" s="27" t="s">
        <v>12</v>
      </c>
      <c r="D1610" s="27">
        <v>45.93</v>
      </c>
      <c r="E1610" s="27" t="s">
        <v>2798</v>
      </c>
      <c r="F1610" s="27">
        <v>153</v>
      </c>
      <c r="G1610" s="27" t="s">
        <v>2799</v>
      </c>
      <c r="H1610" s="27">
        <v>417</v>
      </c>
      <c r="I1610" s="27" t="s">
        <v>2800</v>
      </c>
      <c r="J1610" s="28" t="s">
        <v>230</v>
      </c>
      <c r="K1610" s="29" t="s">
        <v>7208</v>
      </c>
      <c r="L1610" s="58">
        <f>Tabela33[[#This Row],[price]]*Tabela33[[#This Row],[sold]]</f>
        <v>19152.810000000001</v>
      </c>
      <c r="M1610" s="59">
        <f>VLOOKUP(Tabela33[[#This Row],[brand]],Tabela5[#All],7,FALSE)</f>
        <v>306</v>
      </c>
      <c r="N1610" s="59">
        <f>_xlfn.RANK.EQ(Tabela33[[#This Row],[sold]],$H$2:$H$1979)</f>
        <v>398</v>
      </c>
      <c r="O1610" s="59">
        <f>_xlfn.RANK.EQ(L1610,Tabela33[income])</f>
        <v>325</v>
      </c>
      <c r="AL1610" s="18" t="s">
        <v>2850</v>
      </c>
      <c r="AM1610">
        <v>320</v>
      </c>
      <c r="AN1610">
        <v>1678</v>
      </c>
    </row>
    <row r="1611" spans="1:40" x14ac:dyDescent="0.25">
      <c r="A1611" s="30" t="s">
        <v>1190</v>
      </c>
      <c r="B1611" s="30" t="s">
        <v>1191</v>
      </c>
      <c r="C1611" s="30" t="s">
        <v>55</v>
      </c>
      <c r="D1611" s="30">
        <v>45.99</v>
      </c>
      <c r="E1611" s="30" t="s">
        <v>1192</v>
      </c>
      <c r="F1611" s="30">
        <v>10</v>
      </c>
      <c r="G1611" s="30" t="s">
        <v>1193</v>
      </c>
      <c r="H1611" s="30">
        <v>201</v>
      </c>
      <c r="I1611" s="30" t="s">
        <v>1194</v>
      </c>
      <c r="J1611" s="31" t="s">
        <v>318</v>
      </c>
      <c r="K1611" s="29" t="s">
        <v>7208</v>
      </c>
      <c r="L1611" s="58">
        <f>Tabela33[[#This Row],[price]]*Tabela33[[#This Row],[sold]]</f>
        <v>9243.99</v>
      </c>
      <c r="M1611" s="59">
        <f>VLOOKUP(Tabela33[[#This Row],[brand]],Tabela5[#All],7,FALSE)</f>
        <v>306</v>
      </c>
      <c r="N1611" s="59">
        <f>_xlfn.RANK.EQ(Tabela33[[#This Row],[sold]],$H$2:$H$1979)</f>
        <v>583</v>
      </c>
      <c r="O1611" s="59">
        <f>_xlfn.RANK.EQ(L1611,Tabela33[income])</f>
        <v>513</v>
      </c>
      <c r="AL1611" s="18" t="s">
        <v>4454</v>
      </c>
      <c r="AM1611">
        <v>320</v>
      </c>
      <c r="AN1611">
        <v>10</v>
      </c>
    </row>
    <row r="1612" spans="1:40" x14ac:dyDescent="0.25">
      <c r="A1612" s="27" t="s">
        <v>1190</v>
      </c>
      <c r="B1612" s="27" t="s">
        <v>1209</v>
      </c>
      <c r="C1612" s="27" t="s">
        <v>12</v>
      </c>
      <c r="D1612" s="27">
        <v>46.94</v>
      </c>
      <c r="E1612" s="27" t="s">
        <v>2152</v>
      </c>
      <c r="F1612" s="27">
        <v>10</v>
      </c>
      <c r="G1612" s="27" t="s">
        <v>1495</v>
      </c>
      <c r="H1612" s="27">
        <v>32</v>
      </c>
      <c r="I1612" s="27" t="s">
        <v>2153</v>
      </c>
      <c r="J1612" s="28" t="s">
        <v>1679</v>
      </c>
      <c r="K1612" s="29" t="s">
        <v>7208</v>
      </c>
      <c r="L1612" s="58">
        <f>Tabela33[[#This Row],[price]]*Tabela33[[#This Row],[sold]]</f>
        <v>1502.08</v>
      </c>
      <c r="M1612" s="59">
        <f>VLOOKUP(Tabela33[[#This Row],[brand]],Tabela5[#All],7,FALSE)</f>
        <v>306</v>
      </c>
      <c r="N1612" s="59">
        <f>_xlfn.RANK.EQ(Tabela33[[#This Row],[sold]],$H$2:$H$1979)</f>
        <v>1154</v>
      </c>
      <c r="O1612" s="59">
        <f>_xlfn.RANK.EQ(L1612,Tabela33[income])</f>
        <v>1074</v>
      </c>
      <c r="AL1612" s="18" t="s">
        <v>3421</v>
      </c>
      <c r="AM1612">
        <v>320</v>
      </c>
      <c r="AN1612">
        <v>1347</v>
      </c>
    </row>
    <row r="1613" spans="1:40" x14ac:dyDescent="0.25">
      <c r="A1613" s="27" t="s">
        <v>1190</v>
      </c>
      <c r="B1613" s="27" t="s">
        <v>3865</v>
      </c>
      <c r="C1613" s="27" t="s">
        <v>55</v>
      </c>
      <c r="D1613" s="27">
        <v>47.69</v>
      </c>
      <c r="E1613" s="27" t="s">
        <v>3866</v>
      </c>
      <c r="F1613" s="27">
        <v>41</v>
      </c>
      <c r="G1613" s="27" t="s">
        <v>3867</v>
      </c>
      <c r="H1613" s="27">
        <v>269</v>
      </c>
      <c r="I1613" s="27" t="s">
        <v>1882</v>
      </c>
      <c r="J1613" s="28" t="s">
        <v>230</v>
      </c>
      <c r="K1613" s="29" t="s">
        <v>7208</v>
      </c>
      <c r="L1613" s="58">
        <f>Tabela33[[#This Row],[price]]*Tabela33[[#This Row],[sold]]</f>
        <v>12828.609999999999</v>
      </c>
      <c r="M1613" s="59">
        <f>VLOOKUP(Tabela33[[#This Row],[brand]],Tabela5[#All],7,FALSE)</f>
        <v>306</v>
      </c>
      <c r="N1613" s="59">
        <f>_xlfn.RANK.EQ(Tabela33[[#This Row],[sold]],$H$2:$H$1979)</f>
        <v>506</v>
      </c>
      <c r="O1613" s="59">
        <f>_xlfn.RANK.EQ(L1613,Tabela33[income])</f>
        <v>419</v>
      </c>
      <c r="AL1613" s="18" t="s">
        <v>6920</v>
      </c>
      <c r="AM1613">
        <v>320</v>
      </c>
      <c r="AN1613">
        <v>14</v>
      </c>
    </row>
    <row r="1614" spans="1:40" x14ac:dyDescent="0.25">
      <c r="A1614" s="35" t="s">
        <v>1190</v>
      </c>
      <c r="B1614" s="35" t="s">
        <v>4597</v>
      </c>
      <c r="C1614" s="35" t="s">
        <v>55</v>
      </c>
      <c r="D1614" s="35">
        <v>49.99</v>
      </c>
      <c r="E1614" s="35" t="s">
        <v>623</v>
      </c>
      <c r="F1614" s="35">
        <v>10</v>
      </c>
      <c r="G1614" s="35" t="s">
        <v>1451</v>
      </c>
      <c r="H1614" s="35">
        <v>243</v>
      </c>
      <c r="I1614" s="35" t="s">
        <v>4598</v>
      </c>
      <c r="J1614" s="36" t="s">
        <v>318</v>
      </c>
      <c r="K1614" s="34" t="s">
        <v>7209</v>
      </c>
      <c r="L1614" s="61">
        <f>Tabela33[[#This Row],[price]]*Tabela33[[#This Row],[sold]]</f>
        <v>12147.57</v>
      </c>
      <c r="M1614" s="62">
        <f>VLOOKUP(Tabela33[[#This Row],[brand]],Tabela5[#All],7,FALSE)</f>
        <v>306</v>
      </c>
      <c r="N1614" s="62">
        <f>_xlfn.RANK.EQ(Tabela33[[#This Row],[sold]],$H$2:$H$1979)</f>
        <v>536</v>
      </c>
      <c r="O1614" s="62">
        <f>_xlfn.RANK.EQ(L1614,Tabela33[income])</f>
        <v>432</v>
      </c>
      <c r="AL1614" s="18" t="s">
        <v>5046</v>
      </c>
      <c r="AM1614">
        <v>320</v>
      </c>
      <c r="AN1614">
        <v>9</v>
      </c>
    </row>
    <row r="1615" spans="1:40" x14ac:dyDescent="0.25">
      <c r="A1615" s="32" t="s">
        <v>1190</v>
      </c>
      <c r="B1615" s="32" t="s">
        <v>5287</v>
      </c>
      <c r="C1615" s="32" t="s">
        <v>12</v>
      </c>
      <c r="D1615" s="32">
        <v>52.97</v>
      </c>
      <c r="E1615" s="32" t="s">
        <v>5288</v>
      </c>
      <c r="F1615" s="32"/>
      <c r="G1615" s="32" t="s">
        <v>5289</v>
      </c>
      <c r="H1615" s="32">
        <v>1683</v>
      </c>
      <c r="I1615" s="32" t="s">
        <v>5290</v>
      </c>
      <c r="J1615" s="33" t="s">
        <v>177</v>
      </c>
      <c r="K1615" s="34" t="s">
        <v>7209</v>
      </c>
      <c r="L1615" s="61">
        <f>Tabela33[[#This Row],[price]]*Tabela33[[#This Row],[sold]]</f>
        <v>89148.51</v>
      </c>
      <c r="M1615" s="62">
        <f>VLOOKUP(Tabela33[[#This Row],[brand]],Tabela5[#All],7,FALSE)</f>
        <v>306</v>
      </c>
      <c r="N1615" s="62">
        <f>_xlfn.RANK.EQ(Tabela33[[#This Row],[sold]],$H$2:$H$1979)</f>
        <v>166</v>
      </c>
      <c r="O1615" s="62">
        <f>_xlfn.RANK.EQ(L1615,Tabela33[income])</f>
        <v>109</v>
      </c>
      <c r="AL1615" s="18" t="s">
        <v>6712</v>
      </c>
      <c r="AM1615">
        <v>320</v>
      </c>
      <c r="AN1615">
        <v>5</v>
      </c>
    </row>
    <row r="1616" spans="1:40" x14ac:dyDescent="0.25">
      <c r="A1616" s="35" t="s">
        <v>1190</v>
      </c>
      <c r="B1616" s="35" t="s">
        <v>5455</v>
      </c>
      <c r="C1616" s="35" t="s">
        <v>12</v>
      </c>
      <c r="D1616" s="35">
        <v>53.98</v>
      </c>
      <c r="E1616" s="35" t="s">
        <v>5456</v>
      </c>
      <c r="F1616" s="35"/>
      <c r="G1616" s="35" t="s">
        <v>5457</v>
      </c>
      <c r="H1616" s="35">
        <v>869</v>
      </c>
      <c r="I1616" s="35" t="s">
        <v>5458</v>
      </c>
      <c r="J1616" s="36" t="s">
        <v>177</v>
      </c>
      <c r="K1616" s="34" t="s">
        <v>7209</v>
      </c>
      <c r="L1616" s="61">
        <f>Tabela33[[#This Row],[price]]*Tabela33[[#This Row],[sold]]</f>
        <v>46908.619999999995</v>
      </c>
      <c r="M1616" s="62">
        <f>VLOOKUP(Tabela33[[#This Row],[brand]],Tabela5[#All],7,FALSE)</f>
        <v>306</v>
      </c>
      <c r="N1616" s="62">
        <f>_xlfn.RANK.EQ(Tabela33[[#This Row],[sold]],$H$2:$H$1979)</f>
        <v>256</v>
      </c>
      <c r="O1616" s="62">
        <f>_xlfn.RANK.EQ(L1616,Tabela33[income])</f>
        <v>181</v>
      </c>
      <c r="AL1616" s="18" t="s">
        <v>6066</v>
      </c>
      <c r="AM1616">
        <v>320</v>
      </c>
      <c r="AN1616">
        <v>23</v>
      </c>
    </row>
    <row r="1617" spans="1:40" x14ac:dyDescent="0.25">
      <c r="A1617" s="32" t="s">
        <v>1190</v>
      </c>
      <c r="B1617" s="32" t="s">
        <v>6605</v>
      </c>
      <c r="C1617" s="32" t="s">
        <v>12</v>
      </c>
      <c r="D1617" s="32">
        <v>53.99</v>
      </c>
      <c r="E1617" s="32" t="s">
        <v>164</v>
      </c>
      <c r="F1617" s="32">
        <v>2</v>
      </c>
      <c r="G1617" s="32" t="s">
        <v>252</v>
      </c>
      <c r="H1617" s="32">
        <v>16</v>
      </c>
      <c r="I1617" s="32" t="s">
        <v>6606</v>
      </c>
      <c r="J1617" s="33" t="s">
        <v>2417</v>
      </c>
      <c r="K1617" s="34" t="s">
        <v>7209</v>
      </c>
      <c r="L1617" s="61">
        <f>Tabela33[[#This Row],[price]]*Tabela33[[#This Row],[sold]]</f>
        <v>863.84</v>
      </c>
      <c r="M1617" s="62">
        <f>VLOOKUP(Tabela33[[#This Row],[brand]],Tabela5[#All],7,FALSE)</f>
        <v>306</v>
      </c>
      <c r="N1617" s="62">
        <f>_xlfn.RANK.EQ(Tabela33[[#This Row],[sold]],$H$2:$H$1979)</f>
        <v>1422</v>
      </c>
      <c r="O1617" s="62">
        <f>_xlfn.RANK.EQ(L1617,Tabela33[income])</f>
        <v>1303</v>
      </c>
      <c r="AL1617" s="18" t="s">
        <v>2632</v>
      </c>
      <c r="AM1617">
        <v>321</v>
      </c>
      <c r="AN1617">
        <v>39</v>
      </c>
    </row>
    <row r="1618" spans="1:40" x14ac:dyDescent="0.25">
      <c r="A1618" s="35" t="s">
        <v>1190</v>
      </c>
      <c r="B1618" s="35" t="s">
        <v>5621</v>
      </c>
      <c r="C1618" s="35" t="s">
        <v>385</v>
      </c>
      <c r="D1618" s="35">
        <v>53.99</v>
      </c>
      <c r="E1618" s="35" t="s">
        <v>1158</v>
      </c>
      <c r="F1618" s="35">
        <v>129</v>
      </c>
      <c r="G1618" s="35" t="s">
        <v>5622</v>
      </c>
      <c r="H1618" s="35">
        <v>229</v>
      </c>
      <c r="I1618" s="35" t="s">
        <v>5623</v>
      </c>
      <c r="J1618" s="36" t="s">
        <v>230</v>
      </c>
      <c r="K1618" s="34" t="s">
        <v>7209</v>
      </c>
      <c r="L1618" s="61">
        <f>Tabela33[[#This Row],[price]]*Tabela33[[#This Row],[sold]]</f>
        <v>12363.710000000001</v>
      </c>
      <c r="M1618" s="62">
        <f>VLOOKUP(Tabela33[[#This Row],[brand]],Tabela5[#All],7,FALSE)</f>
        <v>306</v>
      </c>
      <c r="N1618" s="62">
        <f>_xlfn.RANK.EQ(Tabela33[[#This Row],[sold]],$H$2:$H$1979)</f>
        <v>555</v>
      </c>
      <c r="O1618" s="62">
        <f>_xlfn.RANK.EQ(L1618,Tabela33[income])</f>
        <v>428</v>
      </c>
      <c r="AL1618" s="18" t="s">
        <v>2653</v>
      </c>
      <c r="AM1618">
        <v>321</v>
      </c>
      <c r="AN1618">
        <v>915</v>
      </c>
    </row>
    <row r="1619" spans="1:40" x14ac:dyDescent="0.25">
      <c r="A1619" s="35" t="s">
        <v>1190</v>
      </c>
      <c r="B1619" s="35" t="s">
        <v>5747</v>
      </c>
      <c r="C1619" s="35" t="s">
        <v>55</v>
      </c>
      <c r="D1619" s="35">
        <v>54.52</v>
      </c>
      <c r="E1619" s="35" t="s">
        <v>5748</v>
      </c>
      <c r="F1619" s="35">
        <v>51</v>
      </c>
      <c r="G1619" s="35" t="s">
        <v>5749</v>
      </c>
      <c r="H1619" s="35">
        <v>143</v>
      </c>
      <c r="I1619" s="35" t="s">
        <v>5750</v>
      </c>
      <c r="J1619" s="36" t="s">
        <v>230</v>
      </c>
      <c r="K1619" s="34" t="s">
        <v>7209</v>
      </c>
      <c r="L1619" s="61">
        <f>Tabela33[[#This Row],[price]]*Tabela33[[#This Row],[sold]]</f>
        <v>7796.3600000000006</v>
      </c>
      <c r="M1619" s="62">
        <f>VLOOKUP(Tabela33[[#This Row],[brand]],Tabela5[#All],7,FALSE)</f>
        <v>306</v>
      </c>
      <c r="N1619" s="62">
        <f>_xlfn.RANK.EQ(Tabela33[[#This Row],[sold]],$H$2:$H$1979)</f>
        <v>675</v>
      </c>
      <c r="O1619" s="62">
        <f>_xlfn.RANK.EQ(L1619,Tabela33[income])</f>
        <v>551</v>
      </c>
      <c r="AL1619" s="18" t="s">
        <v>2087</v>
      </c>
      <c r="AM1619">
        <v>321</v>
      </c>
      <c r="AN1619">
        <v>9</v>
      </c>
    </row>
    <row r="1620" spans="1:40" x14ac:dyDescent="0.25">
      <c r="A1620" s="32" t="s">
        <v>1190</v>
      </c>
      <c r="B1620" s="32" t="s">
        <v>5757</v>
      </c>
      <c r="C1620" s="32" t="s">
        <v>55</v>
      </c>
      <c r="D1620" s="32">
        <v>72.56</v>
      </c>
      <c r="E1620" s="32" t="s">
        <v>5758</v>
      </c>
      <c r="F1620" s="32">
        <v>10</v>
      </c>
      <c r="G1620" s="32" t="s">
        <v>5759</v>
      </c>
      <c r="H1620" s="32">
        <v>3171</v>
      </c>
      <c r="I1620" s="32" t="s">
        <v>5760</v>
      </c>
      <c r="J1620" s="33" t="s">
        <v>177</v>
      </c>
      <c r="K1620" s="34" t="s">
        <v>7209</v>
      </c>
      <c r="L1620" s="61">
        <f>Tabela33[[#This Row],[price]]*Tabela33[[#This Row],[sold]]</f>
        <v>230087.76</v>
      </c>
      <c r="M1620" s="62">
        <f>VLOOKUP(Tabela33[[#This Row],[brand]],Tabela5[#All],7,FALSE)</f>
        <v>306</v>
      </c>
      <c r="N1620" s="62">
        <f>_xlfn.RANK.EQ(Tabela33[[#This Row],[sold]],$H$2:$H$1979)</f>
        <v>92</v>
      </c>
      <c r="O1620" s="62">
        <f>_xlfn.RANK.EQ(L1620,Tabela33[income])</f>
        <v>27</v>
      </c>
      <c r="AL1620" s="18" t="s">
        <v>2261</v>
      </c>
      <c r="AM1620">
        <v>322</v>
      </c>
      <c r="AN1620">
        <v>6</v>
      </c>
    </row>
    <row r="1621" spans="1:40" x14ac:dyDescent="0.25">
      <c r="A1621" s="32" t="s">
        <v>1190</v>
      </c>
      <c r="B1621" s="32" t="s">
        <v>4887</v>
      </c>
      <c r="C1621" s="32" t="s">
        <v>12</v>
      </c>
      <c r="D1621" s="32">
        <v>89.25</v>
      </c>
      <c r="E1621" s="32" t="s">
        <v>4888</v>
      </c>
      <c r="F1621" s="32">
        <v>10</v>
      </c>
      <c r="G1621" s="32" t="s">
        <v>1673</v>
      </c>
      <c r="H1621" s="32">
        <v>39</v>
      </c>
      <c r="I1621" s="32" t="s">
        <v>4889</v>
      </c>
      <c r="J1621" s="33" t="s">
        <v>2063</v>
      </c>
      <c r="K1621" s="34" t="s">
        <v>7209</v>
      </c>
      <c r="L1621" s="61">
        <f>Tabela33[[#This Row],[price]]*Tabela33[[#This Row],[sold]]</f>
        <v>3480.75</v>
      </c>
      <c r="M1621" s="62">
        <f>VLOOKUP(Tabela33[[#This Row],[brand]],Tabela5[#All],7,FALSE)</f>
        <v>306</v>
      </c>
      <c r="N1621" s="62">
        <f>_xlfn.RANK.EQ(Tabela33[[#This Row],[sold]],$H$2:$H$1979)</f>
        <v>1077</v>
      </c>
      <c r="O1621" s="62">
        <f>_xlfn.RANK.EQ(L1621,Tabela33[income])</f>
        <v>783</v>
      </c>
      <c r="AL1621" s="18" t="s">
        <v>4488</v>
      </c>
      <c r="AM1621">
        <v>322</v>
      </c>
      <c r="AN1621">
        <v>471</v>
      </c>
    </row>
    <row r="1622" spans="1:40" x14ac:dyDescent="0.25">
      <c r="A1622" s="32" t="s">
        <v>3687</v>
      </c>
      <c r="B1622" s="32" t="s">
        <v>5233</v>
      </c>
      <c r="C1622" s="32" t="s">
        <v>12</v>
      </c>
      <c r="D1622" s="32">
        <v>16.97</v>
      </c>
      <c r="E1622" s="32" t="s">
        <v>5234</v>
      </c>
      <c r="F1622" s="32">
        <v>10</v>
      </c>
      <c r="G1622" s="32" t="s">
        <v>1358</v>
      </c>
      <c r="H1622" s="32">
        <v>16</v>
      </c>
      <c r="I1622" s="32" t="s">
        <v>5235</v>
      </c>
      <c r="J1622" s="33" t="s">
        <v>5236</v>
      </c>
      <c r="K1622" s="34" t="s">
        <v>7209</v>
      </c>
      <c r="L1622" s="61">
        <f>Tabela33[[#This Row],[price]]*Tabela33[[#This Row],[sold]]</f>
        <v>271.52</v>
      </c>
      <c r="M1622" s="62">
        <f>VLOOKUP(Tabela33[[#This Row],[brand]],Tabela5[#All],7,FALSE)</f>
        <v>307</v>
      </c>
      <c r="N1622" s="62">
        <f>_xlfn.RANK.EQ(Tabela33[[#This Row],[sold]],$H$2:$H$1979)</f>
        <v>1422</v>
      </c>
      <c r="O1622" s="62">
        <f>_xlfn.RANK.EQ(L1622,Tabela33[income])</f>
        <v>1686</v>
      </c>
      <c r="AL1622" s="18" t="s">
        <v>5619</v>
      </c>
      <c r="AM1622">
        <v>322</v>
      </c>
      <c r="AN1622">
        <v>116</v>
      </c>
    </row>
    <row r="1623" spans="1:40" x14ac:dyDescent="0.25">
      <c r="A1623" s="27" t="s">
        <v>3687</v>
      </c>
      <c r="B1623" s="27" t="s">
        <v>3688</v>
      </c>
      <c r="C1623" s="27" t="s">
        <v>657</v>
      </c>
      <c r="D1623" s="27">
        <v>18.79</v>
      </c>
      <c r="E1623" s="27" t="s">
        <v>957</v>
      </c>
      <c r="F1623" s="27">
        <v>3</v>
      </c>
      <c r="G1623" s="27" t="s">
        <v>3358</v>
      </c>
      <c r="H1623" s="27">
        <v>5</v>
      </c>
      <c r="I1623" s="27" t="s">
        <v>3689</v>
      </c>
      <c r="J1623" s="28" t="s">
        <v>661</v>
      </c>
      <c r="K1623" s="29" t="s">
        <v>7208</v>
      </c>
      <c r="L1623" s="58">
        <f>Tabela33[[#This Row],[price]]*Tabela33[[#This Row],[sold]]</f>
        <v>93.949999999999989</v>
      </c>
      <c r="M1623" s="59">
        <f>VLOOKUP(Tabela33[[#This Row],[brand]],Tabela5[#All],7,FALSE)</f>
        <v>307</v>
      </c>
      <c r="N1623" s="59">
        <f>_xlfn.RANK.EQ(Tabela33[[#This Row],[sold]],$H$2:$H$1979)</f>
        <v>1749</v>
      </c>
      <c r="O1623" s="59">
        <f>_xlfn.RANK.EQ(L1623,Tabela33[income])</f>
        <v>1882</v>
      </c>
      <c r="AL1623" s="18" t="s">
        <v>5629</v>
      </c>
      <c r="AM1623">
        <v>323</v>
      </c>
      <c r="AN1623">
        <v>51</v>
      </c>
    </row>
    <row r="1624" spans="1:40" x14ac:dyDescent="0.25">
      <c r="A1624" s="32" t="s">
        <v>3687</v>
      </c>
      <c r="B1624" s="32" t="s">
        <v>4166</v>
      </c>
      <c r="C1624" s="32" t="s">
        <v>12</v>
      </c>
      <c r="D1624" s="32">
        <v>25.99</v>
      </c>
      <c r="E1624" s="32" t="s">
        <v>1716</v>
      </c>
      <c r="F1624" s="32">
        <v>10</v>
      </c>
      <c r="G1624" s="32" t="s">
        <v>197</v>
      </c>
      <c r="H1624" s="32">
        <v>3</v>
      </c>
      <c r="I1624" s="32" t="s">
        <v>4167</v>
      </c>
      <c r="J1624" s="33" t="s">
        <v>1718</v>
      </c>
      <c r="K1624" s="34" t="s">
        <v>7209</v>
      </c>
      <c r="L1624" s="61">
        <f>Tabela33[[#This Row],[price]]*Tabela33[[#This Row],[sold]]</f>
        <v>77.97</v>
      </c>
      <c r="M1624" s="62">
        <f>VLOOKUP(Tabela33[[#This Row],[brand]],Tabela5[#All],7,FALSE)</f>
        <v>307</v>
      </c>
      <c r="N1624" s="62">
        <f>_xlfn.RANK.EQ(Tabela33[[#This Row],[sold]],$H$2:$H$1979)</f>
        <v>1845</v>
      </c>
      <c r="O1624" s="62">
        <f>_xlfn.RANK.EQ(L1624,Tabela33[income])</f>
        <v>1904</v>
      </c>
      <c r="AL1624" s="18" t="s">
        <v>4863</v>
      </c>
      <c r="AM1624">
        <v>323</v>
      </c>
      <c r="AN1624">
        <v>38</v>
      </c>
    </row>
    <row r="1625" spans="1:40" x14ac:dyDescent="0.25">
      <c r="A1625" s="35" t="s">
        <v>3687</v>
      </c>
      <c r="B1625" s="35" t="s">
        <v>7004</v>
      </c>
      <c r="C1625" s="35" t="s">
        <v>12</v>
      </c>
      <c r="D1625" s="35">
        <v>38</v>
      </c>
      <c r="E1625" s="35" t="s">
        <v>1962</v>
      </c>
      <c r="F1625" s="35">
        <v>8</v>
      </c>
      <c r="G1625" s="35" t="s">
        <v>3316</v>
      </c>
      <c r="H1625" s="35">
        <v>12</v>
      </c>
      <c r="I1625" s="35" t="s">
        <v>7005</v>
      </c>
      <c r="J1625" s="36" t="s">
        <v>3462</v>
      </c>
      <c r="K1625" s="34" t="s">
        <v>7209</v>
      </c>
      <c r="L1625" s="61">
        <f>Tabela33[[#This Row],[price]]*Tabela33[[#This Row],[sold]]</f>
        <v>456</v>
      </c>
      <c r="M1625" s="62">
        <f>VLOOKUP(Tabela33[[#This Row],[brand]],Tabela5[#All],7,FALSE)</f>
        <v>307</v>
      </c>
      <c r="N1625" s="62">
        <f>_xlfn.RANK.EQ(Tabela33[[#This Row],[sold]],$H$2:$H$1979)</f>
        <v>1520</v>
      </c>
      <c r="O1625" s="62">
        <f>_xlfn.RANK.EQ(L1625,Tabela33[income])</f>
        <v>1534</v>
      </c>
      <c r="AL1625" s="18" t="s">
        <v>3952</v>
      </c>
      <c r="AM1625">
        <v>323</v>
      </c>
      <c r="AN1625">
        <v>1794</v>
      </c>
    </row>
    <row r="1626" spans="1:40" x14ac:dyDescent="0.25">
      <c r="A1626" s="35" t="s">
        <v>3687</v>
      </c>
      <c r="B1626" s="35" t="s">
        <v>5980</v>
      </c>
      <c r="C1626" s="35" t="s">
        <v>12</v>
      </c>
      <c r="D1626" s="35">
        <v>41.95</v>
      </c>
      <c r="E1626" s="35" t="s">
        <v>5981</v>
      </c>
      <c r="F1626" s="35"/>
      <c r="G1626" s="35" t="s">
        <v>2057</v>
      </c>
      <c r="H1626" s="35">
        <v>7</v>
      </c>
      <c r="I1626" s="35" t="s">
        <v>5982</v>
      </c>
      <c r="J1626" s="36" t="s">
        <v>2825</v>
      </c>
      <c r="K1626" s="34" t="s">
        <v>7209</v>
      </c>
      <c r="L1626" s="61">
        <f>Tabela33[[#This Row],[price]]*Tabela33[[#This Row],[sold]]</f>
        <v>293.65000000000003</v>
      </c>
      <c r="M1626" s="62">
        <f>VLOOKUP(Tabela33[[#This Row],[brand]],Tabela5[#All],7,FALSE)</f>
        <v>307</v>
      </c>
      <c r="N1626" s="62">
        <f>_xlfn.RANK.EQ(Tabela33[[#This Row],[sold]],$H$2:$H$1979)</f>
        <v>1677</v>
      </c>
      <c r="O1626" s="62">
        <f>_xlfn.RANK.EQ(L1626,Tabela33[income])</f>
        <v>1673</v>
      </c>
      <c r="AL1626" s="18" t="s">
        <v>6769</v>
      </c>
      <c r="AM1626">
        <v>323</v>
      </c>
      <c r="AN1626">
        <v>10</v>
      </c>
    </row>
    <row r="1627" spans="1:40" x14ac:dyDescent="0.25">
      <c r="A1627" s="32" t="s">
        <v>3687</v>
      </c>
      <c r="B1627" s="32" t="s">
        <v>5180</v>
      </c>
      <c r="C1627" s="32" t="s">
        <v>12</v>
      </c>
      <c r="D1627" s="32">
        <v>45</v>
      </c>
      <c r="E1627" s="32" t="s">
        <v>5181</v>
      </c>
      <c r="F1627" s="32">
        <v>8</v>
      </c>
      <c r="G1627" s="32" t="s">
        <v>1351</v>
      </c>
      <c r="H1627" s="32">
        <v>37</v>
      </c>
      <c r="I1627" s="32" t="s">
        <v>5182</v>
      </c>
      <c r="J1627" s="33" t="s">
        <v>1289</v>
      </c>
      <c r="K1627" s="34" t="s">
        <v>7209</v>
      </c>
      <c r="L1627" s="61">
        <f>Tabela33[[#This Row],[price]]*Tabela33[[#This Row],[sold]]</f>
        <v>1665</v>
      </c>
      <c r="M1627" s="62">
        <f>VLOOKUP(Tabela33[[#This Row],[brand]],Tabela5[#All],7,FALSE)</f>
        <v>307</v>
      </c>
      <c r="N1627" s="62">
        <f>_xlfn.RANK.EQ(Tabela33[[#This Row],[sold]],$H$2:$H$1979)</f>
        <v>1099</v>
      </c>
      <c r="O1627" s="62">
        <f>_xlfn.RANK.EQ(L1627,Tabela33[income])</f>
        <v>1038</v>
      </c>
      <c r="AL1627" s="18" t="s">
        <v>5338</v>
      </c>
      <c r="AM1627">
        <v>323</v>
      </c>
      <c r="AN1627">
        <v>35</v>
      </c>
    </row>
    <row r="1628" spans="1:40" x14ac:dyDescent="0.25">
      <c r="A1628" s="32" t="s">
        <v>3687</v>
      </c>
      <c r="B1628" s="32" t="s">
        <v>4041</v>
      </c>
      <c r="C1628" s="32" t="s">
        <v>12</v>
      </c>
      <c r="D1628" s="32">
        <v>45.11</v>
      </c>
      <c r="E1628" s="32" t="s">
        <v>2133</v>
      </c>
      <c r="F1628" s="32"/>
      <c r="G1628" s="32" t="s">
        <v>4042</v>
      </c>
      <c r="H1628" s="32">
        <v>258</v>
      </c>
      <c r="I1628" s="32" t="s">
        <v>4043</v>
      </c>
      <c r="J1628" s="33" t="s">
        <v>661</v>
      </c>
      <c r="K1628" s="34" t="s">
        <v>7209</v>
      </c>
      <c r="L1628" s="61">
        <f>Tabela33[[#This Row],[price]]*Tabela33[[#This Row],[sold]]</f>
        <v>11638.38</v>
      </c>
      <c r="M1628" s="62">
        <f>VLOOKUP(Tabela33[[#This Row],[brand]],Tabela5[#All],7,FALSE)</f>
        <v>307</v>
      </c>
      <c r="N1628" s="62">
        <f>_xlfn.RANK.EQ(Tabela33[[#This Row],[sold]],$H$2:$H$1979)</f>
        <v>516</v>
      </c>
      <c r="O1628" s="62">
        <f>_xlfn.RANK.EQ(L1628,Tabela33[income])</f>
        <v>442</v>
      </c>
      <c r="AL1628" s="18" t="s">
        <v>4451</v>
      </c>
      <c r="AM1628">
        <v>323</v>
      </c>
      <c r="AN1628">
        <v>11</v>
      </c>
    </row>
    <row r="1629" spans="1:40" x14ac:dyDescent="0.25">
      <c r="A1629" s="35" t="s">
        <v>3687</v>
      </c>
      <c r="B1629" s="35" t="s">
        <v>6922</v>
      </c>
      <c r="C1629" s="35" t="s">
        <v>12</v>
      </c>
      <c r="D1629" s="35">
        <v>49.5</v>
      </c>
      <c r="E1629" s="35" t="s">
        <v>6923</v>
      </c>
      <c r="F1629" s="35">
        <v>10</v>
      </c>
      <c r="G1629" s="35" t="s">
        <v>605</v>
      </c>
      <c r="H1629" s="35">
        <v>2</v>
      </c>
      <c r="I1629" s="35" t="s">
        <v>39</v>
      </c>
      <c r="J1629" s="36" t="s">
        <v>318</v>
      </c>
      <c r="K1629" s="34" t="s">
        <v>7209</v>
      </c>
      <c r="L1629" s="61">
        <f>Tabela33[[#This Row],[price]]*Tabela33[[#This Row],[sold]]</f>
        <v>99</v>
      </c>
      <c r="M1629" s="62">
        <f>VLOOKUP(Tabela33[[#This Row],[brand]],Tabela5[#All],7,FALSE)</f>
        <v>307</v>
      </c>
      <c r="N1629" s="62">
        <f>_xlfn.RANK.EQ(Tabela33[[#This Row],[sold]],$H$2:$H$1979)</f>
        <v>1890</v>
      </c>
      <c r="O1629" s="62">
        <f>_xlfn.RANK.EQ(L1629,Tabela33[income])</f>
        <v>1874</v>
      </c>
      <c r="AL1629" s="18" t="s">
        <v>3844</v>
      </c>
      <c r="AM1629">
        <v>324</v>
      </c>
      <c r="AN1629">
        <v>4</v>
      </c>
    </row>
    <row r="1630" spans="1:40" x14ac:dyDescent="0.25">
      <c r="A1630" s="32" t="s">
        <v>3687</v>
      </c>
      <c r="B1630" s="32" t="s">
        <v>5371</v>
      </c>
      <c r="C1630" s="32" t="s">
        <v>12</v>
      </c>
      <c r="D1630" s="32">
        <v>53.99</v>
      </c>
      <c r="E1630" s="32" t="s">
        <v>1158</v>
      </c>
      <c r="F1630" s="32">
        <v>12</v>
      </c>
      <c r="G1630" s="32" t="s">
        <v>5372</v>
      </c>
      <c r="H1630" s="32">
        <v>140</v>
      </c>
      <c r="I1630" s="32" t="s">
        <v>5373</v>
      </c>
      <c r="J1630" s="33" t="s">
        <v>833</v>
      </c>
      <c r="K1630" s="34" t="s">
        <v>7209</v>
      </c>
      <c r="L1630" s="61">
        <f>Tabela33[[#This Row],[price]]*Tabela33[[#This Row],[sold]]</f>
        <v>7558.6</v>
      </c>
      <c r="M1630" s="62">
        <f>VLOOKUP(Tabela33[[#This Row],[brand]],Tabela5[#All],7,FALSE)</f>
        <v>307</v>
      </c>
      <c r="N1630" s="62">
        <f>_xlfn.RANK.EQ(Tabela33[[#This Row],[sold]],$H$2:$H$1979)</f>
        <v>680</v>
      </c>
      <c r="O1630" s="62">
        <f>_xlfn.RANK.EQ(L1630,Tabela33[income])</f>
        <v>560</v>
      </c>
      <c r="AL1630" s="18" t="s">
        <v>3136</v>
      </c>
      <c r="AM1630">
        <v>325</v>
      </c>
      <c r="AN1630">
        <v>11</v>
      </c>
    </row>
    <row r="1631" spans="1:40" x14ac:dyDescent="0.25">
      <c r="A1631" s="35" t="s">
        <v>3687</v>
      </c>
      <c r="B1631" s="35" t="s">
        <v>7066</v>
      </c>
      <c r="C1631" s="35" t="s">
        <v>12</v>
      </c>
      <c r="D1631" s="35">
        <v>78</v>
      </c>
      <c r="E1631" s="35" t="s">
        <v>7067</v>
      </c>
      <c r="F1631" s="35">
        <v>6</v>
      </c>
      <c r="G1631" s="35" t="s">
        <v>2948</v>
      </c>
      <c r="H1631" s="35">
        <v>27</v>
      </c>
      <c r="I1631" s="35" t="s">
        <v>7068</v>
      </c>
      <c r="J1631" s="36" t="s">
        <v>52</v>
      </c>
      <c r="K1631" s="34" t="s">
        <v>7209</v>
      </c>
      <c r="L1631" s="61">
        <f>Tabela33[[#This Row],[price]]*Tabela33[[#This Row],[sold]]</f>
        <v>2106</v>
      </c>
      <c r="M1631" s="62">
        <f>VLOOKUP(Tabela33[[#This Row],[brand]],Tabela5[#All],7,FALSE)</f>
        <v>307</v>
      </c>
      <c r="N1631" s="62">
        <f>_xlfn.RANK.EQ(Tabela33[[#This Row],[sold]],$H$2:$H$1979)</f>
        <v>1217</v>
      </c>
      <c r="O1631" s="62">
        <f>_xlfn.RANK.EQ(L1631,Tabela33[income])</f>
        <v>941</v>
      </c>
      <c r="AL1631" s="18" t="s">
        <v>3659</v>
      </c>
      <c r="AM1631">
        <v>326</v>
      </c>
    </row>
    <row r="1632" spans="1:40" x14ac:dyDescent="0.25">
      <c r="A1632" s="32" t="s">
        <v>6111</v>
      </c>
      <c r="B1632" s="32" t="s">
        <v>6112</v>
      </c>
      <c r="C1632" s="32" t="s">
        <v>2612</v>
      </c>
      <c r="D1632" s="32">
        <v>30.95</v>
      </c>
      <c r="E1632" s="32" t="s">
        <v>6113</v>
      </c>
      <c r="F1632" s="32">
        <v>13</v>
      </c>
      <c r="G1632" s="32" t="s">
        <v>6114</v>
      </c>
      <c r="H1632" s="32">
        <v>4</v>
      </c>
      <c r="I1632" s="32" t="s">
        <v>6115</v>
      </c>
      <c r="J1632" s="33" t="s">
        <v>6116</v>
      </c>
      <c r="K1632" s="34" t="s">
        <v>7209</v>
      </c>
      <c r="L1632" s="61">
        <f>Tabela33[[#This Row],[price]]*Tabela33[[#This Row],[sold]]</f>
        <v>123.8</v>
      </c>
      <c r="M1632" s="62">
        <f>VLOOKUP(Tabela33[[#This Row],[brand]],Tabela5[#All],7,FALSE)</f>
        <v>308</v>
      </c>
      <c r="N1632" s="62">
        <f>_xlfn.RANK.EQ(Tabela33[[#This Row],[sold]],$H$2:$H$1979)</f>
        <v>1795</v>
      </c>
      <c r="O1632" s="62">
        <f>_xlfn.RANK.EQ(L1632,Tabela33[income])</f>
        <v>1850</v>
      </c>
      <c r="AL1632" s="18" t="s">
        <v>401</v>
      </c>
      <c r="AM1632">
        <v>327</v>
      </c>
      <c r="AN1632">
        <v>190</v>
      </c>
    </row>
    <row r="1633" spans="1:40" x14ac:dyDescent="0.25">
      <c r="A1633" s="27" t="s">
        <v>2064</v>
      </c>
      <c r="B1633" s="27" t="s">
        <v>2065</v>
      </c>
      <c r="C1633" s="27" t="s">
        <v>55</v>
      </c>
      <c r="D1633" s="27">
        <v>7.99</v>
      </c>
      <c r="E1633" s="27" t="s">
        <v>2066</v>
      </c>
      <c r="F1633" s="27">
        <v>8</v>
      </c>
      <c r="G1633" s="27" t="s">
        <v>2067</v>
      </c>
      <c r="H1633" s="27">
        <v>131</v>
      </c>
      <c r="I1633" s="27" t="s">
        <v>2068</v>
      </c>
      <c r="J1633" s="28" t="s">
        <v>2069</v>
      </c>
      <c r="K1633" s="29" t="s">
        <v>7208</v>
      </c>
      <c r="L1633" s="58">
        <f>Tabela33[[#This Row],[price]]*Tabela33[[#This Row],[sold]]</f>
        <v>1046.69</v>
      </c>
      <c r="M1633" s="59">
        <f>VLOOKUP(Tabela33[[#This Row],[brand]],Tabela5[#All],7,FALSE)</f>
        <v>309</v>
      </c>
      <c r="N1633" s="59">
        <f>_xlfn.RANK.EQ(Tabela33[[#This Row],[sold]],$H$2:$H$1979)</f>
        <v>692</v>
      </c>
      <c r="O1633" s="59">
        <f>_xlfn.RANK.EQ(L1633,Tabela33[income])</f>
        <v>1243</v>
      </c>
      <c r="AL1633" s="18" t="s">
        <v>1974</v>
      </c>
      <c r="AM1633">
        <v>327</v>
      </c>
      <c r="AN1633">
        <v>85</v>
      </c>
    </row>
    <row r="1634" spans="1:40" x14ac:dyDescent="0.25">
      <c r="A1634" s="35" t="s">
        <v>5883</v>
      </c>
      <c r="B1634" s="35" t="s">
        <v>5888</v>
      </c>
      <c r="C1634" s="35" t="s">
        <v>55</v>
      </c>
      <c r="D1634" s="35">
        <v>22.99</v>
      </c>
      <c r="E1634" s="35" t="s">
        <v>207</v>
      </c>
      <c r="F1634" s="35"/>
      <c r="G1634" s="35" t="s">
        <v>3046</v>
      </c>
      <c r="H1634" s="35">
        <v>12</v>
      </c>
      <c r="I1634" s="35" t="s">
        <v>5889</v>
      </c>
      <c r="J1634" s="36" t="s">
        <v>70</v>
      </c>
      <c r="K1634" s="34" t="s">
        <v>7209</v>
      </c>
      <c r="L1634" s="61">
        <f>Tabela33[[#This Row],[price]]*Tabela33[[#This Row],[sold]]</f>
        <v>275.88</v>
      </c>
      <c r="M1634" s="62">
        <f>VLOOKUP(Tabela33[[#This Row],[brand]],Tabela5[#All],7,FALSE)</f>
        <v>310</v>
      </c>
      <c r="N1634" s="62">
        <f>_xlfn.RANK.EQ(Tabela33[[#This Row],[sold]],$H$2:$H$1979)</f>
        <v>1520</v>
      </c>
      <c r="O1634" s="62">
        <f>_xlfn.RANK.EQ(L1634,Tabela33[income])</f>
        <v>1683</v>
      </c>
      <c r="AL1634" s="18" t="s">
        <v>3765</v>
      </c>
      <c r="AM1634">
        <v>327</v>
      </c>
      <c r="AN1634">
        <v>14</v>
      </c>
    </row>
    <row r="1635" spans="1:40" x14ac:dyDescent="0.25">
      <c r="A1635" s="32" t="s">
        <v>5883</v>
      </c>
      <c r="B1635" s="32" t="s">
        <v>5884</v>
      </c>
      <c r="C1635" s="32" t="s">
        <v>55</v>
      </c>
      <c r="D1635" s="32">
        <v>25.96</v>
      </c>
      <c r="E1635" s="32" t="s">
        <v>5885</v>
      </c>
      <c r="F1635" s="32"/>
      <c r="G1635" s="32" t="s">
        <v>5886</v>
      </c>
      <c r="H1635" s="32">
        <v>214</v>
      </c>
      <c r="I1635" s="32" t="s">
        <v>5887</v>
      </c>
      <c r="J1635" s="33" t="s">
        <v>230</v>
      </c>
      <c r="K1635" s="34" t="s">
        <v>7209</v>
      </c>
      <c r="L1635" s="61">
        <f>Tabela33[[#This Row],[price]]*Tabela33[[#This Row],[sold]]</f>
        <v>5555.4400000000005</v>
      </c>
      <c r="M1635" s="62">
        <f>VLOOKUP(Tabela33[[#This Row],[brand]],Tabela5[#All],7,FALSE)</f>
        <v>310</v>
      </c>
      <c r="N1635" s="62">
        <f>_xlfn.RANK.EQ(Tabela33[[#This Row],[sold]],$H$2:$H$1979)</f>
        <v>571</v>
      </c>
      <c r="O1635" s="62">
        <f>_xlfn.RANK.EQ(L1635,Tabela33[income])</f>
        <v>659</v>
      </c>
      <c r="AL1635" s="18" t="s">
        <v>232</v>
      </c>
      <c r="AM1635">
        <v>327</v>
      </c>
      <c r="AN1635">
        <v>4</v>
      </c>
    </row>
    <row r="1636" spans="1:40" x14ac:dyDescent="0.25">
      <c r="A1636" s="32" t="s">
        <v>5159</v>
      </c>
      <c r="B1636" s="32" t="s">
        <v>5160</v>
      </c>
      <c r="C1636" s="32" t="s">
        <v>510</v>
      </c>
      <c r="D1636" s="32">
        <v>85.2</v>
      </c>
      <c r="E1636" s="32" t="s">
        <v>5161</v>
      </c>
      <c r="F1636" s="32">
        <v>4</v>
      </c>
      <c r="G1636" s="32" t="s">
        <v>752</v>
      </c>
      <c r="H1636" s="32">
        <v>73</v>
      </c>
      <c r="I1636" s="32" t="s">
        <v>5162</v>
      </c>
      <c r="J1636" s="33" t="s">
        <v>318</v>
      </c>
      <c r="K1636" s="34" t="s">
        <v>7209</v>
      </c>
      <c r="L1636" s="61">
        <f>Tabela33[[#This Row],[price]]*Tabela33[[#This Row],[sold]]</f>
        <v>6219.6</v>
      </c>
      <c r="M1636" s="62">
        <f>VLOOKUP(Tabela33[[#This Row],[brand]],Tabela5[#All],7,FALSE)</f>
        <v>310</v>
      </c>
      <c r="N1636" s="62">
        <f>_xlfn.RANK.EQ(Tabela33[[#This Row],[sold]],$H$2:$H$1979)</f>
        <v>873</v>
      </c>
      <c r="O1636" s="62">
        <f>_xlfn.RANK.EQ(L1636,Tabela33[income])</f>
        <v>624</v>
      </c>
      <c r="AL1636" s="18" t="s">
        <v>3256</v>
      </c>
      <c r="AM1636">
        <v>327</v>
      </c>
      <c r="AN1636">
        <v>5</v>
      </c>
    </row>
    <row r="1637" spans="1:40" x14ac:dyDescent="0.25">
      <c r="A1637" s="30" t="s">
        <v>3048</v>
      </c>
      <c r="B1637" s="30" t="s">
        <v>3049</v>
      </c>
      <c r="C1637" s="30" t="s">
        <v>12</v>
      </c>
      <c r="D1637" s="30">
        <v>12.49</v>
      </c>
      <c r="E1637" s="30" t="s">
        <v>671</v>
      </c>
      <c r="F1637" s="30">
        <v>5</v>
      </c>
      <c r="G1637" s="30" t="s">
        <v>2317</v>
      </c>
      <c r="H1637" s="30">
        <v>10</v>
      </c>
      <c r="I1637" s="30" t="s">
        <v>3050</v>
      </c>
      <c r="J1637" s="31" t="s">
        <v>188</v>
      </c>
      <c r="K1637" s="29" t="s">
        <v>7208</v>
      </c>
      <c r="L1637" s="58">
        <f>Tabela33[[#This Row],[price]]*Tabela33[[#This Row],[sold]]</f>
        <v>124.9</v>
      </c>
      <c r="M1637" s="59">
        <f>VLOOKUP(Tabela33[[#This Row],[brand]],Tabela5[#All],7,FALSE)</f>
        <v>311</v>
      </c>
      <c r="N1637" s="59">
        <f>_xlfn.RANK.EQ(Tabela33[[#This Row],[sold]],$H$2:$H$1979)</f>
        <v>1577</v>
      </c>
      <c r="O1637" s="59">
        <f>_xlfn.RANK.EQ(L1637,Tabela33[income])</f>
        <v>1849</v>
      </c>
      <c r="AL1637" s="18" t="s">
        <v>1710</v>
      </c>
      <c r="AM1637">
        <v>328</v>
      </c>
      <c r="AN1637">
        <v>49</v>
      </c>
    </row>
    <row r="1638" spans="1:40" x14ac:dyDescent="0.25">
      <c r="A1638" s="27" t="s">
        <v>1987</v>
      </c>
      <c r="B1638" s="27" t="s">
        <v>3718</v>
      </c>
      <c r="C1638" s="27" t="s">
        <v>212</v>
      </c>
      <c r="D1638" s="27">
        <v>23.99</v>
      </c>
      <c r="E1638" s="27" t="s">
        <v>3719</v>
      </c>
      <c r="F1638" s="27">
        <v>10</v>
      </c>
      <c r="G1638" s="27" t="s">
        <v>3720</v>
      </c>
      <c r="H1638" s="27">
        <v>95</v>
      </c>
      <c r="I1638" s="27" t="s">
        <v>3721</v>
      </c>
      <c r="J1638" s="28" t="s">
        <v>96</v>
      </c>
      <c r="K1638" s="29" t="s">
        <v>7208</v>
      </c>
      <c r="L1638" s="58">
        <f>Tabela33[[#This Row],[price]]*Tabela33[[#This Row],[sold]]</f>
        <v>2279.0499999999997</v>
      </c>
      <c r="M1638" s="59">
        <f>VLOOKUP(Tabela33[[#This Row],[brand]],Tabela5[#All],7,FALSE)</f>
        <v>312</v>
      </c>
      <c r="N1638" s="59">
        <f>_xlfn.RANK.EQ(Tabela33[[#This Row],[sold]],$H$2:$H$1979)</f>
        <v>800</v>
      </c>
      <c r="O1638" s="59">
        <f>_xlfn.RANK.EQ(L1638,Tabela33[income])</f>
        <v>916</v>
      </c>
      <c r="AL1638" s="18" t="s">
        <v>6125</v>
      </c>
      <c r="AM1638">
        <v>329</v>
      </c>
      <c r="AN1638">
        <v>129</v>
      </c>
    </row>
    <row r="1639" spans="1:40" x14ac:dyDescent="0.25">
      <c r="A1639" s="30" t="s">
        <v>1987</v>
      </c>
      <c r="B1639" s="30" t="s">
        <v>2078</v>
      </c>
      <c r="C1639" s="30" t="s">
        <v>12</v>
      </c>
      <c r="D1639" s="30">
        <v>29.95</v>
      </c>
      <c r="E1639" s="30" t="s">
        <v>1182</v>
      </c>
      <c r="F1639" s="30">
        <v>10</v>
      </c>
      <c r="G1639" s="30" t="s">
        <v>374</v>
      </c>
      <c r="H1639" s="30">
        <v>14</v>
      </c>
      <c r="I1639" s="30" t="s">
        <v>39</v>
      </c>
      <c r="J1639" s="31" t="s">
        <v>335</v>
      </c>
      <c r="K1639" s="29" t="s">
        <v>7208</v>
      </c>
      <c r="L1639" s="58">
        <f>Tabela33[[#This Row],[price]]*Tabela33[[#This Row],[sold]]</f>
        <v>419.3</v>
      </c>
      <c r="M1639" s="59">
        <f>VLOOKUP(Tabela33[[#This Row],[brand]],Tabela5[#All],7,FALSE)</f>
        <v>312</v>
      </c>
      <c r="N1639" s="59">
        <f>_xlfn.RANK.EQ(Tabela33[[#This Row],[sold]],$H$2:$H$1979)</f>
        <v>1468</v>
      </c>
      <c r="O1639" s="59">
        <f>_xlfn.RANK.EQ(L1639,Tabela33[income])</f>
        <v>1567</v>
      </c>
      <c r="AL1639" s="18" t="s">
        <v>7069</v>
      </c>
      <c r="AM1639">
        <v>329</v>
      </c>
      <c r="AN1639">
        <v>4</v>
      </c>
    </row>
    <row r="1640" spans="1:40" x14ac:dyDescent="0.25">
      <c r="A1640" s="30" t="s">
        <v>1987</v>
      </c>
      <c r="B1640" s="30" t="s">
        <v>1988</v>
      </c>
      <c r="C1640" s="30" t="s">
        <v>510</v>
      </c>
      <c r="D1640" s="30">
        <v>72</v>
      </c>
      <c r="E1640" s="30" t="s">
        <v>1989</v>
      </c>
      <c r="F1640" s="30">
        <v>8</v>
      </c>
      <c r="G1640" s="30" t="s">
        <v>1990</v>
      </c>
      <c r="H1640" s="30">
        <v>41</v>
      </c>
      <c r="I1640" s="30" t="s">
        <v>1991</v>
      </c>
      <c r="J1640" s="31" t="s">
        <v>1992</v>
      </c>
      <c r="K1640" s="29" t="s">
        <v>7208</v>
      </c>
      <c r="L1640" s="58">
        <f>Tabela33[[#This Row],[price]]*Tabela33[[#This Row],[sold]]</f>
        <v>2952</v>
      </c>
      <c r="M1640" s="59">
        <f>VLOOKUP(Tabela33[[#This Row],[brand]],Tabela5[#All],7,FALSE)</f>
        <v>312</v>
      </c>
      <c r="N1640" s="59">
        <f>_xlfn.RANK.EQ(Tabela33[[#This Row],[sold]],$H$2:$H$1979)</f>
        <v>1056</v>
      </c>
      <c r="O1640" s="59">
        <f>_xlfn.RANK.EQ(L1640,Tabela33[income])</f>
        <v>836</v>
      </c>
      <c r="AL1640" s="18" t="s">
        <v>4325</v>
      </c>
      <c r="AM1640">
        <v>330</v>
      </c>
      <c r="AN1640">
        <v>28</v>
      </c>
    </row>
    <row r="1641" spans="1:40" x14ac:dyDescent="0.25">
      <c r="A1641" s="27" t="s">
        <v>1987</v>
      </c>
      <c r="B1641" s="27" t="s">
        <v>2100</v>
      </c>
      <c r="C1641" s="27" t="s">
        <v>12</v>
      </c>
      <c r="D1641" s="27">
        <v>99</v>
      </c>
      <c r="E1641" s="27" t="s">
        <v>2101</v>
      </c>
      <c r="F1641" s="27">
        <v>5</v>
      </c>
      <c r="G1641" s="27" t="s">
        <v>2102</v>
      </c>
      <c r="H1641" s="27">
        <v>7</v>
      </c>
      <c r="I1641" s="27" t="s">
        <v>2103</v>
      </c>
      <c r="J1641" s="28" t="s">
        <v>1992</v>
      </c>
      <c r="K1641" s="29" t="s">
        <v>7208</v>
      </c>
      <c r="L1641" s="58">
        <f>Tabela33[[#This Row],[price]]*Tabela33[[#This Row],[sold]]</f>
        <v>693</v>
      </c>
      <c r="M1641" s="59">
        <f>VLOOKUP(Tabela33[[#This Row],[brand]],Tabela5[#All],7,FALSE)</f>
        <v>312</v>
      </c>
      <c r="N1641" s="59">
        <f>_xlfn.RANK.EQ(Tabela33[[#This Row],[sold]],$H$2:$H$1979)</f>
        <v>1677</v>
      </c>
      <c r="O1641" s="59">
        <f>_xlfn.RANK.EQ(L1641,Tabela33[income])</f>
        <v>1374</v>
      </c>
      <c r="AL1641" s="18" t="s">
        <v>2847</v>
      </c>
      <c r="AM1641">
        <v>331</v>
      </c>
      <c r="AN1641">
        <v>12</v>
      </c>
    </row>
    <row r="1642" spans="1:40" x14ac:dyDescent="0.25">
      <c r="A1642" s="35" t="s">
        <v>6029</v>
      </c>
      <c r="B1642" s="35" t="s">
        <v>6030</v>
      </c>
      <c r="C1642" s="35" t="s">
        <v>55</v>
      </c>
      <c r="D1642" s="35">
        <v>42.95</v>
      </c>
      <c r="E1642" s="35" t="s">
        <v>6031</v>
      </c>
      <c r="F1642" s="35">
        <v>10</v>
      </c>
      <c r="G1642" s="35" t="s">
        <v>620</v>
      </c>
      <c r="H1642" s="35">
        <v>8</v>
      </c>
      <c r="I1642" s="35" t="s">
        <v>6032</v>
      </c>
      <c r="J1642" s="36" t="s">
        <v>335</v>
      </c>
      <c r="K1642" s="34" t="s">
        <v>7209</v>
      </c>
      <c r="L1642" s="61">
        <f>Tabela33[[#This Row],[price]]*Tabela33[[#This Row],[sold]]</f>
        <v>343.6</v>
      </c>
      <c r="M1642" s="62">
        <f>VLOOKUP(Tabela33[[#This Row],[brand]],Tabela5[#All],7,FALSE)</f>
        <v>313</v>
      </c>
      <c r="N1642" s="62">
        <f>_xlfn.RANK.EQ(Tabela33[[#This Row],[sold]],$H$2:$H$1979)</f>
        <v>1635</v>
      </c>
      <c r="O1642" s="62">
        <f>_xlfn.RANK.EQ(L1642,Tabela33[income])</f>
        <v>1616</v>
      </c>
      <c r="AL1642" s="18" t="s">
        <v>3040</v>
      </c>
      <c r="AM1642">
        <v>331</v>
      </c>
      <c r="AN1642">
        <v>22</v>
      </c>
    </row>
    <row r="1643" spans="1:40" x14ac:dyDescent="0.25">
      <c r="A1643" s="32" t="s">
        <v>5144</v>
      </c>
      <c r="B1643" s="32" t="s">
        <v>5145</v>
      </c>
      <c r="C1643" s="32" t="s">
        <v>55</v>
      </c>
      <c r="D1643" s="32">
        <v>24.55</v>
      </c>
      <c r="E1643" s="32" t="s">
        <v>5146</v>
      </c>
      <c r="F1643" s="32">
        <v>23</v>
      </c>
      <c r="G1643" s="32" t="s">
        <v>5147</v>
      </c>
      <c r="H1643" s="32">
        <v>433</v>
      </c>
      <c r="I1643" s="32" t="s">
        <v>5148</v>
      </c>
      <c r="J1643" s="33" t="s">
        <v>230</v>
      </c>
      <c r="K1643" s="34" t="s">
        <v>7209</v>
      </c>
      <c r="L1643" s="61">
        <f>Tabela33[[#This Row],[price]]*Tabela33[[#This Row],[sold]]</f>
        <v>10630.15</v>
      </c>
      <c r="M1643" s="62">
        <f>VLOOKUP(Tabela33[[#This Row],[brand]],Tabela5[#All],7,FALSE)</f>
        <v>314</v>
      </c>
      <c r="N1643" s="62">
        <f>_xlfn.RANK.EQ(Tabela33[[#This Row],[sold]],$H$2:$H$1979)</f>
        <v>386</v>
      </c>
      <c r="O1643" s="62">
        <f>_xlfn.RANK.EQ(L1643,Tabela33[income])</f>
        <v>464</v>
      </c>
      <c r="AL1643" s="18" t="s">
        <v>1819</v>
      </c>
      <c r="AM1643">
        <v>332</v>
      </c>
      <c r="AN1643">
        <v>540</v>
      </c>
    </row>
    <row r="1644" spans="1:40" x14ac:dyDescent="0.25">
      <c r="A1644" s="35" t="s">
        <v>200</v>
      </c>
      <c r="B1644" s="35" t="s">
        <v>6416</v>
      </c>
      <c r="C1644" s="35" t="s">
        <v>385</v>
      </c>
      <c r="D1644" s="35">
        <v>17.89</v>
      </c>
      <c r="E1644" s="35" t="s">
        <v>3209</v>
      </c>
      <c r="F1644" s="35">
        <v>5</v>
      </c>
      <c r="G1644" s="35" t="s">
        <v>3742</v>
      </c>
      <c r="H1644" s="35">
        <v>68</v>
      </c>
      <c r="I1644" s="35" t="s">
        <v>6417</v>
      </c>
      <c r="J1644" s="36" t="s">
        <v>1549</v>
      </c>
      <c r="K1644" s="34" t="s">
        <v>7209</v>
      </c>
      <c r="L1644" s="61">
        <f>Tabela33[[#This Row],[price]]*Tabela33[[#This Row],[sold]]</f>
        <v>1216.52</v>
      </c>
      <c r="M1644" s="62">
        <f>VLOOKUP(Tabela33[[#This Row],[brand]],Tabela5[#All],7,FALSE)</f>
        <v>315</v>
      </c>
      <c r="N1644" s="62">
        <f>_xlfn.RANK.EQ(Tabela33[[#This Row],[sold]],$H$2:$H$1979)</f>
        <v>892</v>
      </c>
      <c r="O1644" s="62">
        <f>_xlfn.RANK.EQ(L1644,Tabela33[income])</f>
        <v>1166</v>
      </c>
      <c r="AL1644" s="18" t="s">
        <v>2290</v>
      </c>
      <c r="AM1644">
        <v>332</v>
      </c>
      <c r="AN1644">
        <v>41</v>
      </c>
    </row>
    <row r="1645" spans="1:40" x14ac:dyDescent="0.25">
      <c r="A1645" s="35" t="s">
        <v>200</v>
      </c>
      <c r="B1645" s="35" t="s">
        <v>5489</v>
      </c>
      <c r="C1645" s="35" t="s">
        <v>12</v>
      </c>
      <c r="D1645" s="35">
        <v>109.99</v>
      </c>
      <c r="E1645" s="35" t="s">
        <v>4256</v>
      </c>
      <c r="F1645" s="35">
        <v>8</v>
      </c>
      <c r="G1645" s="35" t="s">
        <v>3662</v>
      </c>
      <c r="H1645" s="35">
        <v>26</v>
      </c>
      <c r="I1645" s="35" t="s">
        <v>5490</v>
      </c>
      <c r="J1645" s="36" t="s">
        <v>5491</v>
      </c>
      <c r="K1645" s="34" t="s">
        <v>7209</v>
      </c>
      <c r="L1645" s="61">
        <f>Tabela33[[#This Row],[price]]*Tabela33[[#This Row],[sold]]</f>
        <v>2859.74</v>
      </c>
      <c r="M1645" s="62">
        <f>VLOOKUP(Tabela33[[#This Row],[brand]],Tabela5[#All],7,FALSE)</f>
        <v>315</v>
      </c>
      <c r="N1645" s="62">
        <f>_xlfn.RANK.EQ(Tabela33[[#This Row],[sold]],$H$2:$H$1979)</f>
        <v>1236</v>
      </c>
      <c r="O1645" s="62">
        <f>_xlfn.RANK.EQ(L1645,Tabela33[income])</f>
        <v>848</v>
      </c>
      <c r="AL1645" s="18" t="s">
        <v>4785</v>
      </c>
      <c r="AM1645">
        <v>333</v>
      </c>
      <c r="AN1645">
        <v>9</v>
      </c>
    </row>
    <row r="1646" spans="1:40" x14ac:dyDescent="0.25">
      <c r="A1646" s="27" t="s">
        <v>200</v>
      </c>
      <c r="B1646" s="27" t="s">
        <v>201</v>
      </c>
      <c r="C1646" s="27" t="s">
        <v>12</v>
      </c>
      <c r="D1646" s="27">
        <v>129.99</v>
      </c>
      <c r="E1646" s="27" t="s">
        <v>202</v>
      </c>
      <c r="F1646" s="27">
        <v>5</v>
      </c>
      <c r="G1646" s="27" t="s">
        <v>203</v>
      </c>
      <c r="H1646" s="27">
        <v>37</v>
      </c>
      <c r="I1646" s="27" t="s">
        <v>204</v>
      </c>
      <c r="J1646" s="28" t="s">
        <v>205</v>
      </c>
      <c r="K1646" s="29" t="s">
        <v>7208</v>
      </c>
      <c r="L1646" s="58">
        <f>Tabela33[[#This Row],[price]]*Tabela33[[#This Row],[sold]]</f>
        <v>4809.63</v>
      </c>
      <c r="M1646" s="59">
        <f>VLOOKUP(Tabela33[[#This Row],[brand]],Tabela5[#All],7,FALSE)</f>
        <v>315</v>
      </c>
      <c r="N1646" s="59">
        <f>_xlfn.RANK.EQ(Tabela33[[#This Row],[sold]],$H$2:$H$1979)</f>
        <v>1099</v>
      </c>
      <c r="O1646" s="59">
        <f>_xlfn.RANK.EQ(L1646,Tabela33[income])</f>
        <v>692</v>
      </c>
      <c r="AL1646" s="18" t="s">
        <v>6145</v>
      </c>
      <c r="AM1646">
        <v>334</v>
      </c>
      <c r="AN1646">
        <v>77</v>
      </c>
    </row>
    <row r="1647" spans="1:40" x14ac:dyDescent="0.25">
      <c r="A1647" s="32" t="s">
        <v>200</v>
      </c>
      <c r="B1647" s="32" t="s">
        <v>4228</v>
      </c>
      <c r="C1647" s="32" t="s">
        <v>657</v>
      </c>
      <c r="D1647" s="32">
        <v>159.99</v>
      </c>
      <c r="E1647" s="32" t="s">
        <v>4229</v>
      </c>
      <c r="F1647" s="32">
        <v>10</v>
      </c>
      <c r="G1647" s="32" t="s">
        <v>942</v>
      </c>
      <c r="H1647" s="32">
        <v>30</v>
      </c>
      <c r="I1647" s="32" t="s">
        <v>4230</v>
      </c>
      <c r="J1647" s="33" t="s">
        <v>1161</v>
      </c>
      <c r="K1647" s="34" t="s">
        <v>7209</v>
      </c>
      <c r="L1647" s="61">
        <f>Tabela33[[#This Row],[price]]*Tabela33[[#This Row],[sold]]</f>
        <v>4799.7000000000007</v>
      </c>
      <c r="M1647" s="62">
        <f>VLOOKUP(Tabela33[[#This Row],[brand]],Tabela5[#All],7,FALSE)</f>
        <v>315</v>
      </c>
      <c r="N1647" s="62">
        <f>_xlfn.RANK.EQ(Tabela33[[#This Row],[sold]],$H$2:$H$1979)</f>
        <v>1175</v>
      </c>
      <c r="O1647" s="62">
        <f>_xlfn.RANK.EQ(L1647,Tabela33[income])</f>
        <v>693</v>
      </c>
      <c r="AL1647" s="18" t="s">
        <v>1489</v>
      </c>
      <c r="AM1647">
        <v>335</v>
      </c>
      <c r="AN1647">
        <v>7</v>
      </c>
    </row>
    <row r="1648" spans="1:40" x14ac:dyDescent="0.25">
      <c r="A1648" s="35" t="s">
        <v>200</v>
      </c>
      <c r="B1648" s="35" t="s">
        <v>4723</v>
      </c>
      <c r="C1648" s="35" t="s">
        <v>341</v>
      </c>
      <c r="D1648" s="35">
        <v>202.95</v>
      </c>
      <c r="E1648" s="35" t="s">
        <v>4724</v>
      </c>
      <c r="F1648" s="35">
        <v>2</v>
      </c>
      <c r="G1648" s="35" t="s">
        <v>4725</v>
      </c>
      <c r="H1648" s="35">
        <v>18</v>
      </c>
      <c r="I1648" s="35" t="s">
        <v>4726</v>
      </c>
      <c r="J1648" s="36" t="s">
        <v>96</v>
      </c>
      <c r="K1648" s="34" t="s">
        <v>7209</v>
      </c>
      <c r="L1648" s="61">
        <f>Tabela33[[#This Row],[price]]*Tabela33[[#This Row],[sold]]</f>
        <v>3653.1</v>
      </c>
      <c r="M1648" s="62">
        <f>VLOOKUP(Tabela33[[#This Row],[brand]],Tabela5[#All],7,FALSE)</f>
        <v>315</v>
      </c>
      <c r="N1648" s="62">
        <f>_xlfn.RANK.EQ(Tabela33[[#This Row],[sold]],$H$2:$H$1979)</f>
        <v>1378</v>
      </c>
      <c r="O1648" s="62">
        <f>_xlfn.RANK.EQ(L1648,Tabela33[income])</f>
        <v>770</v>
      </c>
      <c r="AL1648" s="18" t="s">
        <v>7108</v>
      </c>
      <c r="AM1648">
        <v>336</v>
      </c>
      <c r="AN1648">
        <v>1</v>
      </c>
    </row>
    <row r="1649" spans="1:40" x14ac:dyDescent="0.25">
      <c r="A1649" s="35" t="s">
        <v>4910</v>
      </c>
      <c r="B1649" s="35" t="s">
        <v>4911</v>
      </c>
      <c r="C1649" s="35" t="s">
        <v>12</v>
      </c>
      <c r="D1649" s="35">
        <v>129.99</v>
      </c>
      <c r="E1649" s="35" t="s">
        <v>4912</v>
      </c>
      <c r="F1649" s="35">
        <v>6</v>
      </c>
      <c r="G1649" s="35" t="s">
        <v>329</v>
      </c>
      <c r="H1649" s="35">
        <v>25</v>
      </c>
      <c r="I1649" s="35" t="s">
        <v>4913</v>
      </c>
      <c r="J1649" s="36" t="s">
        <v>3997</v>
      </c>
      <c r="K1649" s="34" t="s">
        <v>7209</v>
      </c>
      <c r="L1649" s="61">
        <f>Tabela33[[#This Row],[price]]*Tabela33[[#This Row],[sold]]</f>
        <v>3249.75</v>
      </c>
      <c r="M1649" s="62">
        <f>VLOOKUP(Tabela33[[#This Row],[brand]],Tabela5[#All],7,FALSE)</f>
        <v>316</v>
      </c>
      <c r="N1649" s="62">
        <f>_xlfn.RANK.EQ(Tabela33[[#This Row],[sold]],$H$2:$H$1979)</f>
        <v>1248</v>
      </c>
      <c r="O1649" s="62">
        <f>_xlfn.RANK.EQ(L1649,Tabela33[income])</f>
        <v>804</v>
      </c>
      <c r="AL1649" s="18" t="s">
        <v>3699</v>
      </c>
      <c r="AM1649">
        <v>337</v>
      </c>
      <c r="AN1649">
        <v>10</v>
      </c>
    </row>
    <row r="1650" spans="1:40" x14ac:dyDescent="0.25">
      <c r="A1650" s="32" t="s">
        <v>5479</v>
      </c>
      <c r="B1650" s="32" t="s">
        <v>5480</v>
      </c>
      <c r="C1650" s="32" t="s">
        <v>12</v>
      </c>
      <c r="D1650" s="32">
        <v>79.989999999999995</v>
      </c>
      <c r="E1650" s="32" t="s">
        <v>4282</v>
      </c>
      <c r="F1650" s="32">
        <v>7</v>
      </c>
      <c r="G1650" s="32" t="s">
        <v>821</v>
      </c>
      <c r="H1650" s="32">
        <v>13</v>
      </c>
      <c r="I1650" s="32" t="s">
        <v>5481</v>
      </c>
      <c r="J1650" s="33" t="s">
        <v>707</v>
      </c>
      <c r="K1650" s="34" t="s">
        <v>7209</v>
      </c>
      <c r="L1650" s="61">
        <f>Tabela33[[#This Row],[price]]*Tabela33[[#This Row],[sold]]</f>
        <v>1039.8699999999999</v>
      </c>
      <c r="M1650" s="62">
        <f>VLOOKUP(Tabela33[[#This Row],[brand]],Tabela5[#All],7,FALSE)</f>
        <v>317</v>
      </c>
      <c r="N1650" s="62">
        <f>_xlfn.RANK.EQ(Tabela33[[#This Row],[sold]],$H$2:$H$1979)</f>
        <v>1498</v>
      </c>
      <c r="O1650" s="62">
        <f>_xlfn.RANK.EQ(L1650,Tabela33[income])</f>
        <v>1245</v>
      </c>
      <c r="AL1650" s="18" t="s">
        <v>1339</v>
      </c>
      <c r="AM1650">
        <v>338</v>
      </c>
      <c r="AN1650">
        <v>27</v>
      </c>
    </row>
    <row r="1651" spans="1:40" x14ac:dyDescent="0.25">
      <c r="A1651" s="32" t="s">
        <v>4902</v>
      </c>
      <c r="B1651" s="32" t="s">
        <v>4903</v>
      </c>
      <c r="C1651" s="32" t="s">
        <v>3482</v>
      </c>
      <c r="D1651" s="32">
        <v>25</v>
      </c>
      <c r="E1651" s="32" t="s">
        <v>4904</v>
      </c>
      <c r="F1651" s="32">
        <v>4</v>
      </c>
      <c r="G1651" s="32" t="s">
        <v>3976</v>
      </c>
      <c r="H1651" s="32">
        <v>22</v>
      </c>
      <c r="I1651" s="32" t="s">
        <v>4905</v>
      </c>
      <c r="J1651" s="33" t="s">
        <v>4535</v>
      </c>
      <c r="K1651" s="34" t="s">
        <v>7209</v>
      </c>
      <c r="L1651" s="61">
        <f>Tabela33[[#This Row],[price]]*Tabela33[[#This Row],[sold]]</f>
        <v>550</v>
      </c>
      <c r="M1651" s="62">
        <f>VLOOKUP(Tabela33[[#This Row],[brand]],Tabela5[#All],7,FALSE)</f>
        <v>318</v>
      </c>
      <c r="N1651" s="62">
        <f>_xlfn.RANK.EQ(Tabela33[[#This Row],[sold]],$H$2:$H$1979)</f>
        <v>1301</v>
      </c>
      <c r="O1651" s="62">
        <f>_xlfn.RANK.EQ(L1651,Tabela33[income])</f>
        <v>1469</v>
      </c>
      <c r="AL1651" s="18" t="s">
        <v>2672</v>
      </c>
      <c r="AM1651">
        <v>338</v>
      </c>
      <c r="AN1651">
        <v>24</v>
      </c>
    </row>
    <row r="1652" spans="1:40" x14ac:dyDescent="0.25">
      <c r="A1652" s="30" t="s">
        <v>2591</v>
      </c>
      <c r="B1652" s="30" t="s">
        <v>2592</v>
      </c>
      <c r="C1652" s="30" t="s">
        <v>12</v>
      </c>
      <c r="D1652" s="30">
        <v>29.99</v>
      </c>
      <c r="E1652" s="30" t="s">
        <v>61</v>
      </c>
      <c r="F1652" s="30">
        <v>10</v>
      </c>
      <c r="G1652" s="30" t="s">
        <v>440</v>
      </c>
      <c r="H1652" s="30">
        <v>17</v>
      </c>
      <c r="I1652" s="30" t="s">
        <v>2593</v>
      </c>
      <c r="J1652" s="31" t="s">
        <v>1132</v>
      </c>
      <c r="K1652" s="29" t="s">
        <v>7208</v>
      </c>
      <c r="L1652" s="58">
        <f>Tabela33[[#This Row],[price]]*Tabela33[[#This Row],[sold]]</f>
        <v>509.83</v>
      </c>
      <c r="M1652" s="59">
        <f>VLOOKUP(Tabela33[[#This Row],[brand]],Tabela5[#All],7,FALSE)</f>
        <v>319</v>
      </c>
      <c r="N1652" s="59">
        <f>_xlfn.RANK.EQ(Tabela33[[#This Row],[sold]],$H$2:$H$1979)</f>
        <v>1397</v>
      </c>
      <c r="O1652" s="59">
        <f>_xlfn.RANK.EQ(L1652,Tabela33[income])</f>
        <v>1500</v>
      </c>
      <c r="AL1652" s="18" t="s">
        <v>3409</v>
      </c>
      <c r="AM1652">
        <v>338</v>
      </c>
      <c r="AN1652">
        <v>92</v>
      </c>
    </row>
    <row r="1653" spans="1:40" x14ac:dyDescent="0.25">
      <c r="A1653" s="27" t="s">
        <v>2774</v>
      </c>
      <c r="B1653" s="27" t="s">
        <v>2775</v>
      </c>
      <c r="C1653" s="27" t="s">
        <v>55</v>
      </c>
      <c r="D1653" s="27">
        <v>17.79</v>
      </c>
      <c r="E1653" s="27" t="s">
        <v>2776</v>
      </c>
      <c r="F1653" s="27">
        <v>15</v>
      </c>
      <c r="G1653" s="27" t="s">
        <v>2777</v>
      </c>
      <c r="H1653" s="27">
        <v>2177</v>
      </c>
      <c r="I1653" s="27" t="s">
        <v>2778</v>
      </c>
      <c r="J1653" s="28" t="s">
        <v>230</v>
      </c>
      <c r="K1653" s="29" t="s">
        <v>7208</v>
      </c>
      <c r="L1653" s="58">
        <f>Tabela33[[#This Row],[price]]*Tabela33[[#This Row],[sold]]</f>
        <v>38728.83</v>
      </c>
      <c r="M1653" s="59">
        <f>VLOOKUP(Tabela33[[#This Row],[brand]],Tabela5[#All],7,FALSE)</f>
        <v>320</v>
      </c>
      <c r="N1653" s="59">
        <f>_xlfn.RANK.EQ(Tabela33[[#This Row],[sold]],$H$2:$H$1979)</f>
        <v>134</v>
      </c>
      <c r="O1653" s="59">
        <f>_xlfn.RANK.EQ(L1653,Tabela33[income])</f>
        <v>213</v>
      </c>
      <c r="AL1653" s="18" t="s">
        <v>652</v>
      </c>
      <c r="AM1653">
        <v>338</v>
      </c>
      <c r="AN1653">
        <v>109</v>
      </c>
    </row>
    <row r="1654" spans="1:40" x14ac:dyDescent="0.25">
      <c r="A1654" s="32" t="s">
        <v>2774</v>
      </c>
      <c r="B1654" s="32" t="s">
        <v>6039</v>
      </c>
      <c r="C1654" s="32" t="s">
        <v>55</v>
      </c>
      <c r="D1654" s="32">
        <v>21</v>
      </c>
      <c r="E1654" s="32" t="s">
        <v>2840</v>
      </c>
      <c r="F1654" s="32">
        <v>4</v>
      </c>
      <c r="G1654" s="32" t="s">
        <v>6040</v>
      </c>
      <c r="H1654" s="32">
        <v>785</v>
      </c>
      <c r="I1654" s="32" t="s">
        <v>5819</v>
      </c>
      <c r="J1654" s="33" t="s">
        <v>230</v>
      </c>
      <c r="K1654" s="34" t="s">
        <v>7209</v>
      </c>
      <c r="L1654" s="61">
        <f>Tabela33[[#This Row],[price]]*Tabela33[[#This Row],[sold]]</f>
        <v>16485</v>
      </c>
      <c r="M1654" s="62">
        <f>VLOOKUP(Tabela33[[#This Row],[brand]],Tabela5[#All],7,FALSE)</f>
        <v>320</v>
      </c>
      <c r="N1654" s="62">
        <f>_xlfn.RANK.EQ(Tabela33[[#This Row],[sold]],$H$2:$H$1979)</f>
        <v>267</v>
      </c>
      <c r="O1654" s="62">
        <f>_xlfn.RANK.EQ(L1654,Tabela33[income])</f>
        <v>357</v>
      </c>
      <c r="AL1654" s="18" t="s">
        <v>1792</v>
      </c>
      <c r="AM1654">
        <v>338</v>
      </c>
      <c r="AN1654">
        <v>68</v>
      </c>
    </row>
    <row r="1655" spans="1:40" x14ac:dyDescent="0.25">
      <c r="A1655" s="32" t="s">
        <v>2774</v>
      </c>
      <c r="B1655" s="32" t="s">
        <v>5046</v>
      </c>
      <c r="C1655" s="32" t="s">
        <v>55</v>
      </c>
      <c r="D1655" s="32">
        <v>23</v>
      </c>
      <c r="E1655" s="32" t="s">
        <v>5047</v>
      </c>
      <c r="F1655" s="32">
        <v>6</v>
      </c>
      <c r="G1655" s="32" t="s">
        <v>2423</v>
      </c>
      <c r="H1655" s="32">
        <v>9</v>
      </c>
      <c r="I1655" s="32" t="s">
        <v>5048</v>
      </c>
      <c r="J1655" s="33" t="s">
        <v>1986</v>
      </c>
      <c r="K1655" s="34" t="s">
        <v>7209</v>
      </c>
      <c r="L1655" s="61">
        <f>Tabela33[[#This Row],[price]]*Tabela33[[#This Row],[sold]]</f>
        <v>207</v>
      </c>
      <c r="M1655" s="62">
        <f>VLOOKUP(Tabela33[[#This Row],[brand]],Tabela5[#All],7,FALSE)</f>
        <v>320</v>
      </c>
      <c r="N1655" s="62">
        <f>_xlfn.RANK.EQ(Tabela33[[#This Row],[sold]],$H$2:$H$1979)</f>
        <v>1606</v>
      </c>
      <c r="O1655" s="62">
        <f>_xlfn.RANK.EQ(L1655,Tabela33[income])</f>
        <v>1746</v>
      </c>
      <c r="AL1655" s="18" t="s">
        <v>1324</v>
      </c>
      <c r="AM1655">
        <v>338</v>
      </c>
      <c r="AN1655">
        <v>953</v>
      </c>
    </row>
    <row r="1656" spans="1:40" x14ac:dyDescent="0.25">
      <c r="A1656" s="27" t="s">
        <v>2774</v>
      </c>
      <c r="B1656" s="27" t="s">
        <v>2850</v>
      </c>
      <c r="C1656" s="27" t="s">
        <v>55</v>
      </c>
      <c r="D1656" s="27">
        <v>23.98</v>
      </c>
      <c r="E1656" s="27" t="s">
        <v>2851</v>
      </c>
      <c r="F1656" s="27">
        <v>15</v>
      </c>
      <c r="G1656" s="27" t="s">
        <v>2852</v>
      </c>
      <c r="H1656" s="27">
        <v>1678</v>
      </c>
      <c r="I1656" s="27" t="s">
        <v>2853</v>
      </c>
      <c r="J1656" s="28" t="s">
        <v>230</v>
      </c>
      <c r="K1656" s="29" t="s">
        <v>7208</v>
      </c>
      <c r="L1656" s="58">
        <f>Tabela33[[#This Row],[price]]*Tabela33[[#This Row],[sold]]</f>
        <v>40238.44</v>
      </c>
      <c r="M1656" s="59">
        <f>VLOOKUP(Tabela33[[#This Row],[brand]],Tabela5[#All],7,FALSE)</f>
        <v>320</v>
      </c>
      <c r="N1656" s="59">
        <f>_xlfn.RANK.EQ(Tabela33[[#This Row],[sold]],$H$2:$H$1979)</f>
        <v>167</v>
      </c>
      <c r="O1656" s="59">
        <f>_xlfn.RANK.EQ(L1656,Tabela33[income])</f>
        <v>203</v>
      </c>
      <c r="AL1656" s="18" t="s">
        <v>1865</v>
      </c>
      <c r="AM1656">
        <v>338</v>
      </c>
      <c r="AN1656">
        <v>70</v>
      </c>
    </row>
    <row r="1657" spans="1:40" x14ac:dyDescent="0.25">
      <c r="A1657" s="35" t="s">
        <v>2774</v>
      </c>
      <c r="B1657" s="35" t="s">
        <v>6554</v>
      </c>
      <c r="C1657" s="35" t="s">
        <v>55</v>
      </c>
      <c r="D1657" s="35">
        <v>26.86</v>
      </c>
      <c r="E1657" s="35" t="s">
        <v>6555</v>
      </c>
      <c r="F1657" s="35">
        <v>37</v>
      </c>
      <c r="G1657" s="35" t="s">
        <v>6556</v>
      </c>
      <c r="H1657" s="35">
        <v>1047</v>
      </c>
      <c r="I1657" s="35" t="s">
        <v>6557</v>
      </c>
      <c r="J1657" s="36" t="s">
        <v>230</v>
      </c>
      <c r="K1657" s="34" t="s">
        <v>7209</v>
      </c>
      <c r="L1657" s="61">
        <f>Tabela33[[#This Row],[price]]*Tabela33[[#This Row],[sold]]</f>
        <v>28122.42</v>
      </c>
      <c r="M1657" s="62">
        <f>VLOOKUP(Tabela33[[#This Row],[brand]],Tabela5[#All],7,FALSE)</f>
        <v>320</v>
      </c>
      <c r="N1657" s="62">
        <f>_xlfn.RANK.EQ(Tabela33[[#This Row],[sold]],$H$2:$H$1979)</f>
        <v>227</v>
      </c>
      <c r="O1657" s="62">
        <f>_xlfn.RANK.EQ(L1657,Tabela33[income])</f>
        <v>260</v>
      </c>
      <c r="AL1657" s="18" t="s">
        <v>1376</v>
      </c>
      <c r="AM1657">
        <v>338</v>
      </c>
      <c r="AN1657">
        <v>89</v>
      </c>
    </row>
    <row r="1658" spans="1:40" x14ac:dyDescent="0.25">
      <c r="A1658" s="32" t="s">
        <v>2774</v>
      </c>
      <c r="B1658" s="32" t="s">
        <v>6920</v>
      </c>
      <c r="C1658" s="32" t="s">
        <v>12</v>
      </c>
      <c r="D1658" s="32">
        <v>26.99</v>
      </c>
      <c r="E1658" s="32" t="s">
        <v>830</v>
      </c>
      <c r="F1658" s="32">
        <v>3</v>
      </c>
      <c r="G1658" s="32" t="s">
        <v>1938</v>
      </c>
      <c r="H1658" s="32">
        <v>14</v>
      </c>
      <c r="I1658" s="32" t="s">
        <v>6921</v>
      </c>
      <c r="J1658" s="33" t="s">
        <v>318</v>
      </c>
      <c r="K1658" s="34" t="s">
        <v>7209</v>
      </c>
      <c r="L1658" s="61">
        <f>Tabela33[[#This Row],[price]]*Tabela33[[#This Row],[sold]]</f>
        <v>377.85999999999996</v>
      </c>
      <c r="M1658" s="62">
        <f>VLOOKUP(Tabela33[[#This Row],[brand]],Tabela5[#All],7,FALSE)</f>
        <v>320</v>
      </c>
      <c r="N1658" s="62">
        <f>_xlfn.RANK.EQ(Tabela33[[#This Row],[sold]],$H$2:$H$1979)</f>
        <v>1468</v>
      </c>
      <c r="O1658" s="62">
        <f>_xlfn.RANK.EQ(L1658,Tabela33[income])</f>
        <v>1597</v>
      </c>
      <c r="AL1658" s="18" t="s">
        <v>2865</v>
      </c>
      <c r="AM1658">
        <v>338</v>
      </c>
      <c r="AN1658">
        <v>170</v>
      </c>
    </row>
    <row r="1659" spans="1:40" x14ac:dyDescent="0.25">
      <c r="A1659" s="35" t="s">
        <v>2774</v>
      </c>
      <c r="B1659" s="35" t="s">
        <v>6066</v>
      </c>
      <c r="C1659" s="35" t="s">
        <v>55</v>
      </c>
      <c r="D1659" s="35">
        <v>28.19</v>
      </c>
      <c r="E1659" s="35" t="s">
        <v>5722</v>
      </c>
      <c r="F1659" s="35">
        <v>3</v>
      </c>
      <c r="G1659" s="35" t="s">
        <v>6067</v>
      </c>
      <c r="H1659" s="35">
        <v>23</v>
      </c>
      <c r="I1659" s="35" t="s">
        <v>6068</v>
      </c>
      <c r="J1659" s="36" t="s">
        <v>661</v>
      </c>
      <c r="K1659" s="34" t="s">
        <v>7209</v>
      </c>
      <c r="L1659" s="61">
        <f>Tabela33[[#This Row],[price]]*Tabela33[[#This Row],[sold]]</f>
        <v>648.37</v>
      </c>
      <c r="M1659" s="62">
        <f>VLOOKUP(Tabela33[[#This Row],[brand]],Tabela5[#All],7,FALSE)</f>
        <v>320</v>
      </c>
      <c r="N1659" s="62">
        <f>_xlfn.RANK.EQ(Tabela33[[#This Row],[sold]],$H$2:$H$1979)</f>
        <v>1285</v>
      </c>
      <c r="O1659" s="62">
        <f>_xlfn.RANK.EQ(L1659,Tabela33[income])</f>
        <v>1406</v>
      </c>
      <c r="AL1659" s="18" t="s">
        <v>770</v>
      </c>
      <c r="AM1659">
        <v>338</v>
      </c>
      <c r="AN1659">
        <v>179</v>
      </c>
    </row>
    <row r="1660" spans="1:40" x14ac:dyDescent="0.25">
      <c r="A1660" s="27" t="s">
        <v>2774</v>
      </c>
      <c r="B1660" s="27" t="s">
        <v>3421</v>
      </c>
      <c r="C1660" s="27" t="s">
        <v>12</v>
      </c>
      <c r="D1660" s="27">
        <v>29.25</v>
      </c>
      <c r="E1660" s="27" t="s">
        <v>3422</v>
      </c>
      <c r="F1660" s="27">
        <v>56</v>
      </c>
      <c r="G1660" s="27" t="s">
        <v>3423</v>
      </c>
      <c r="H1660" s="27">
        <v>1347</v>
      </c>
      <c r="I1660" s="27" t="s">
        <v>3424</v>
      </c>
      <c r="J1660" s="28" t="s">
        <v>230</v>
      </c>
      <c r="K1660" s="29" t="s">
        <v>7208</v>
      </c>
      <c r="L1660" s="58">
        <f>Tabela33[[#This Row],[price]]*Tabela33[[#This Row],[sold]]</f>
        <v>39399.75</v>
      </c>
      <c r="M1660" s="59">
        <f>VLOOKUP(Tabela33[[#This Row],[brand]],Tabela5[#All],7,FALSE)</f>
        <v>320</v>
      </c>
      <c r="N1660" s="59">
        <f>_xlfn.RANK.EQ(Tabela33[[#This Row],[sold]],$H$2:$H$1979)</f>
        <v>199</v>
      </c>
      <c r="O1660" s="59">
        <f>_xlfn.RANK.EQ(L1660,Tabela33[income])</f>
        <v>211</v>
      </c>
      <c r="AL1660" s="18" t="s">
        <v>606</v>
      </c>
      <c r="AM1660">
        <v>338</v>
      </c>
      <c r="AN1660">
        <v>232</v>
      </c>
    </row>
    <row r="1661" spans="1:40" x14ac:dyDescent="0.25">
      <c r="A1661" s="35" t="s">
        <v>2774</v>
      </c>
      <c r="B1661" s="35" t="s">
        <v>6712</v>
      </c>
      <c r="C1661" s="35" t="s">
        <v>55</v>
      </c>
      <c r="D1661" s="35">
        <v>32.89</v>
      </c>
      <c r="E1661" s="35" t="s">
        <v>4630</v>
      </c>
      <c r="F1661" s="35">
        <v>3</v>
      </c>
      <c r="G1661" s="35" t="s">
        <v>3358</v>
      </c>
      <c r="H1661" s="35">
        <v>5</v>
      </c>
      <c r="I1661" s="35" t="s">
        <v>6713</v>
      </c>
      <c r="J1661" s="36" t="s">
        <v>661</v>
      </c>
      <c r="K1661" s="34" t="s">
        <v>7209</v>
      </c>
      <c r="L1661" s="61">
        <f>Tabela33[[#This Row],[price]]*Tabela33[[#This Row],[sold]]</f>
        <v>164.45</v>
      </c>
      <c r="M1661" s="62">
        <f>VLOOKUP(Tabela33[[#This Row],[brand]],Tabela5[#All],7,FALSE)</f>
        <v>320</v>
      </c>
      <c r="N1661" s="62">
        <f>_xlfn.RANK.EQ(Tabela33[[#This Row],[sold]],$H$2:$H$1979)</f>
        <v>1749</v>
      </c>
      <c r="O1661" s="62">
        <f>_xlfn.RANK.EQ(L1661,Tabela33[income])</f>
        <v>1795</v>
      </c>
      <c r="AL1661" s="18" t="s">
        <v>454</v>
      </c>
      <c r="AM1661">
        <v>338</v>
      </c>
      <c r="AN1661">
        <v>256</v>
      </c>
    </row>
    <row r="1662" spans="1:40" x14ac:dyDescent="0.25">
      <c r="A1662" s="35" t="s">
        <v>2774</v>
      </c>
      <c r="B1662" s="35" t="s">
        <v>4454</v>
      </c>
      <c r="C1662" s="35" t="s">
        <v>55</v>
      </c>
      <c r="D1662" s="35">
        <v>32.99</v>
      </c>
      <c r="E1662" s="35" t="s">
        <v>3306</v>
      </c>
      <c r="F1662" s="35"/>
      <c r="G1662" s="35" t="s">
        <v>2507</v>
      </c>
      <c r="H1662" s="35">
        <v>10</v>
      </c>
      <c r="I1662" s="35" t="s">
        <v>4455</v>
      </c>
      <c r="J1662" s="36" t="s">
        <v>96</v>
      </c>
      <c r="K1662" s="34" t="s">
        <v>7209</v>
      </c>
      <c r="L1662" s="61">
        <f>Tabela33[[#This Row],[price]]*Tabela33[[#This Row],[sold]]</f>
        <v>329.90000000000003</v>
      </c>
      <c r="M1662" s="62">
        <f>VLOOKUP(Tabela33[[#This Row],[brand]],Tabela5[#All],7,FALSE)</f>
        <v>320</v>
      </c>
      <c r="N1662" s="62">
        <f>_xlfn.RANK.EQ(Tabela33[[#This Row],[sold]],$H$2:$H$1979)</f>
        <v>1577</v>
      </c>
      <c r="O1662" s="62">
        <f>_xlfn.RANK.EQ(L1662,Tabela33[income])</f>
        <v>1632</v>
      </c>
      <c r="AL1662" s="18" t="s">
        <v>4633</v>
      </c>
      <c r="AM1662">
        <v>338</v>
      </c>
      <c r="AN1662">
        <v>221</v>
      </c>
    </row>
    <row r="1663" spans="1:40" x14ac:dyDescent="0.25">
      <c r="A1663" s="35" t="s">
        <v>2774</v>
      </c>
      <c r="B1663" s="35" t="s">
        <v>6429</v>
      </c>
      <c r="C1663" s="35" t="s">
        <v>12</v>
      </c>
      <c r="D1663" s="35">
        <v>69.95</v>
      </c>
      <c r="E1663" s="35" t="s">
        <v>6430</v>
      </c>
      <c r="F1663" s="35">
        <v>5</v>
      </c>
      <c r="G1663" s="35" t="s">
        <v>6431</v>
      </c>
      <c r="H1663" s="35">
        <v>120</v>
      </c>
      <c r="I1663" s="35" t="s">
        <v>6432</v>
      </c>
      <c r="J1663" s="36" t="s">
        <v>661</v>
      </c>
      <c r="K1663" s="34" t="s">
        <v>7209</v>
      </c>
      <c r="L1663" s="61">
        <f>Tabela33[[#This Row],[price]]*Tabela33[[#This Row],[sold]]</f>
        <v>8394</v>
      </c>
      <c r="M1663" s="62">
        <f>VLOOKUP(Tabela33[[#This Row],[brand]],Tabela5[#All],7,FALSE)</f>
        <v>320</v>
      </c>
      <c r="N1663" s="62">
        <f>_xlfn.RANK.EQ(Tabela33[[#This Row],[sold]],$H$2:$H$1979)</f>
        <v>729</v>
      </c>
      <c r="O1663" s="62">
        <f>_xlfn.RANK.EQ(L1663,Tabela33[income])</f>
        <v>533</v>
      </c>
      <c r="AL1663" s="18" t="s">
        <v>3835</v>
      </c>
      <c r="AM1663">
        <v>338</v>
      </c>
      <c r="AN1663">
        <v>175</v>
      </c>
    </row>
    <row r="1664" spans="1:40" x14ac:dyDescent="0.25">
      <c r="A1664" s="30" t="s">
        <v>2086</v>
      </c>
      <c r="B1664" s="30" t="s">
        <v>2653</v>
      </c>
      <c r="C1664" s="30" t="s">
        <v>12</v>
      </c>
      <c r="D1664" s="30">
        <v>19.95</v>
      </c>
      <c r="E1664" s="30" t="s">
        <v>2299</v>
      </c>
      <c r="F1664" s="30"/>
      <c r="G1664" s="30" t="s">
        <v>2654</v>
      </c>
      <c r="H1664" s="30">
        <v>915</v>
      </c>
      <c r="I1664" s="30" t="s">
        <v>2655</v>
      </c>
      <c r="J1664" s="31" t="s">
        <v>986</v>
      </c>
      <c r="K1664" s="29" t="s">
        <v>7208</v>
      </c>
      <c r="L1664" s="58">
        <f>Tabela33[[#This Row],[price]]*Tabela33[[#This Row],[sold]]</f>
        <v>18254.25</v>
      </c>
      <c r="M1664" s="59">
        <f>VLOOKUP(Tabela33[[#This Row],[brand]],Tabela5[#All],7,FALSE)</f>
        <v>321</v>
      </c>
      <c r="N1664" s="59">
        <f>_xlfn.RANK.EQ(Tabela33[[#This Row],[sold]],$H$2:$H$1979)</f>
        <v>249</v>
      </c>
      <c r="O1664" s="59">
        <f>_xlfn.RANK.EQ(L1664,Tabela33[income])</f>
        <v>335</v>
      </c>
      <c r="AL1664" s="18" t="s">
        <v>328</v>
      </c>
      <c r="AM1664">
        <v>338</v>
      </c>
      <c r="AN1664">
        <v>25</v>
      </c>
    </row>
    <row r="1665" spans="1:40" x14ac:dyDescent="0.25">
      <c r="A1665" s="30" t="s">
        <v>2086</v>
      </c>
      <c r="B1665" s="30" t="s">
        <v>2632</v>
      </c>
      <c r="C1665" s="30" t="s">
        <v>510</v>
      </c>
      <c r="D1665" s="30">
        <v>25.99</v>
      </c>
      <c r="E1665" s="30" t="s">
        <v>2633</v>
      </c>
      <c r="F1665" s="30">
        <v>13</v>
      </c>
      <c r="G1665" s="30" t="s">
        <v>2634</v>
      </c>
      <c r="H1665" s="30">
        <v>39</v>
      </c>
      <c r="I1665" s="30" t="s">
        <v>2635</v>
      </c>
      <c r="J1665" s="31" t="s">
        <v>2035</v>
      </c>
      <c r="K1665" s="29" t="s">
        <v>7208</v>
      </c>
      <c r="L1665" s="58">
        <f>Tabela33[[#This Row],[price]]*Tabela33[[#This Row],[sold]]</f>
        <v>1013.6099999999999</v>
      </c>
      <c r="M1665" s="59">
        <f>VLOOKUP(Tabela33[[#This Row],[brand]],Tabela5[#All],7,FALSE)</f>
        <v>321</v>
      </c>
      <c r="N1665" s="59">
        <f>_xlfn.RANK.EQ(Tabela33[[#This Row],[sold]],$H$2:$H$1979)</f>
        <v>1077</v>
      </c>
      <c r="O1665" s="59">
        <f>_xlfn.RANK.EQ(L1665,Tabela33[income])</f>
        <v>1252</v>
      </c>
      <c r="AL1665" s="18" t="s">
        <v>2747</v>
      </c>
      <c r="AM1665">
        <v>338</v>
      </c>
      <c r="AN1665">
        <v>20</v>
      </c>
    </row>
    <row r="1666" spans="1:40" x14ac:dyDescent="0.25">
      <c r="A1666" s="27" t="s">
        <v>2086</v>
      </c>
      <c r="B1666" s="27" t="s">
        <v>2087</v>
      </c>
      <c r="C1666" s="27" t="s">
        <v>657</v>
      </c>
      <c r="D1666" s="27">
        <v>27.25</v>
      </c>
      <c r="E1666" s="27" t="s">
        <v>2088</v>
      </c>
      <c r="F1666" s="27">
        <v>3</v>
      </c>
      <c r="G1666" s="27" t="s">
        <v>1798</v>
      </c>
      <c r="H1666" s="27">
        <v>9</v>
      </c>
      <c r="I1666" s="27" t="s">
        <v>2089</v>
      </c>
      <c r="J1666" s="28" t="s">
        <v>661</v>
      </c>
      <c r="K1666" s="29" t="s">
        <v>7208</v>
      </c>
      <c r="L1666" s="58">
        <f>Tabela33[[#This Row],[price]]*Tabela33[[#This Row],[sold]]</f>
        <v>245.25</v>
      </c>
      <c r="M1666" s="59">
        <f>VLOOKUP(Tabela33[[#This Row],[brand]],Tabela5[#All],7,FALSE)</f>
        <v>321</v>
      </c>
      <c r="N1666" s="59">
        <f>_xlfn.RANK.EQ(Tabela33[[#This Row],[sold]],$H$2:$H$1979)</f>
        <v>1606</v>
      </c>
      <c r="O1666" s="59">
        <f>_xlfn.RANK.EQ(L1666,Tabela33[income])</f>
        <v>1710</v>
      </c>
      <c r="AL1666" s="18" t="s">
        <v>2492</v>
      </c>
      <c r="AM1666">
        <v>338</v>
      </c>
      <c r="AN1666">
        <v>17</v>
      </c>
    </row>
    <row r="1667" spans="1:40" x14ac:dyDescent="0.25">
      <c r="A1667" s="27" t="s">
        <v>2260</v>
      </c>
      <c r="B1667" s="27" t="s">
        <v>2261</v>
      </c>
      <c r="C1667" s="27" t="s">
        <v>2262</v>
      </c>
      <c r="D1667" s="27">
        <v>6.99</v>
      </c>
      <c r="E1667" s="27" t="s">
        <v>2263</v>
      </c>
      <c r="F1667" s="27"/>
      <c r="G1667" s="27" t="s">
        <v>880</v>
      </c>
      <c r="H1667" s="27">
        <v>6</v>
      </c>
      <c r="I1667" s="27" t="s">
        <v>2264</v>
      </c>
      <c r="J1667" s="28" t="s">
        <v>370</v>
      </c>
      <c r="K1667" s="29" t="s">
        <v>7208</v>
      </c>
      <c r="L1667" s="58">
        <f>Tabela33[[#This Row],[price]]*Tabela33[[#This Row],[sold]]</f>
        <v>41.94</v>
      </c>
      <c r="M1667" s="59">
        <f>VLOOKUP(Tabela33[[#This Row],[brand]],Tabela5[#All],7,FALSE)</f>
        <v>322</v>
      </c>
      <c r="N1667" s="59">
        <f>_xlfn.RANK.EQ(Tabela33[[#This Row],[sold]],$H$2:$H$1979)</f>
        <v>1713</v>
      </c>
      <c r="O1667" s="59">
        <f>_xlfn.RANK.EQ(L1667,Tabela33[income])</f>
        <v>1953</v>
      </c>
      <c r="AL1667" s="18" t="s">
        <v>2095</v>
      </c>
      <c r="AM1667">
        <v>338</v>
      </c>
      <c r="AN1667">
        <v>75</v>
      </c>
    </row>
    <row r="1668" spans="1:40" x14ac:dyDescent="0.25">
      <c r="A1668" s="32" t="s">
        <v>2260</v>
      </c>
      <c r="B1668" s="32" t="s">
        <v>5619</v>
      </c>
      <c r="C1668" s="32" t="s">
        <v>55</v>
      </c>
      <c r="D1668" s="32">
        <v>24.99</v>
      </c>
      <c r="E1668" s="32" t="s">
        <v>414</v>
      </c>
      <c r="F1668" s="32">
        <v>10</v>
      </c>
      <c r="G1668" s="32" t="s">
        <v>3916</v>
      </c>
      <c r="H1668" s="32">
        <v>116</v>
      </c>
      <c r="I1668" s="32" t="s">
        <v>5620</v>
      </c>
      <c r="J1668" s="33" t="s">
        <v>318</v>
      </c>
      <c r="K1668" s="34" t="s">
        <v>7209</v>
      </c>
      <c r="L1668" s="61">
        <f>Tabela33[[#This Row],[price]]*Tabela33[[#This Row],[sold]]</f>
        <v>2898.8399999999997</v>
      </c>
      <c r="M1668" s="62">
        <f>VLOOKUP(Tabela33[[#This Row],[brand]],Tabela5[#All],7,FALSE)</f>
        <v>322</v>
      </c>
      <c r="N1668" s="62">
        <f>_xlfn.RANK.EQ(Tabela33[[#This Row],[sold]],$H$2:$H$1979)</f>
        <v>743</v>
      </c>
      <c r="O1668" s="62">
        <f>_xlfn.RANK.EQ(L1668,Tabela33[income])</f>
        <v>843</v>
      </c>
      <c r="AL1668" s="18" t="s">
        <v>2572</v>
      </c>
      <c r="AM1668">
        <v>338</v>
      </c>
      <c r="AN1668">
        <v>1</v>
      </c>
    </row>
    <row r="1669" spans="1:40" x14ac:dyDescent="0.25">
      <c r="A1669" s="35" t="s">
        <v>2260</v>
      </c>
      <c r="B1669" s="35" t="s">
        <v>4488</v>
      </c>
      <c r="C1669" s="35" t="s">
        <v>55</v>
      </c>
      <c r="D1669" s="35">
        <v>29.99</v>
      </c>
      <c r="E1669" s="35" t="s">
        <v>37</v>
      </c>
      <c r="F1669" s="35">
        <v>10</v>
      </c>
      <c r="G1669" s="35" t="s">
        <v>4489</v>
      </c>
      <c r="H1669" s="35">
        <v>471</v>
      </c>
      <c r="I1669" s="35" t="s">
        <v>4490</v>
      </c>
      <c r="J1669" s="36" t="s">
        <v>318</v>
      </c>
      <c r="K1669" s="34" t="s">
        <v>7209</v>
      </c>
      <c r="L1669" s="61">
        <f>Tabela33[[#This Row],[price]]*Tabela33[[#This Row],[sold]]</f>
        <v>14125.289999999999</v>
      </c>
      <c r="M1669" s="62">
        <f>VLOOKUP(Tabela33[[#This Row],[brand]],Tabela5[#All],7,FALSE)</f>
        <v>322</v>
      </c>
      <c r="N1669" s="62">
        <f>_xlfn.RANK.EQ(Tabela33[[#This Row],[sold]],$H$2:$H$1979)</f>
        <v>366</v>
      </c>
      <c r="O1669" s="62">
        <f>_xlfn.RANK.EQ(L1669,Tabela33[income])</f>
        <v>394</v>
      </c>
      <c r="AL1669" s="18" t="s">
        <v>6733</v>
      </c>
      <c r="AM1669">
        <v>339</v>
      </c>
      <c r="AN1669">
        <v>19</v>
      </c>
    </row>
    <row r="1670" spans="1:40" x14ac:dyDescent="0.25">
      <c r="A1670" s="32" t="s">
        <v>3951</v>
      </c>
      <c r="B1670" s="32" t="s">
        <v>3952</v>
      </c>
      <c r="C1670" s="32" t="s">
        <v>510</v>
      </c>
      <c r="D1670" s="32">
        <v>6.96</v>
      </c>
      <c r="E1670" s="32" t="s">
        <v>6203</v>
      </c>
      <c r="F1670" s="32">
        <v>10</v>
      </c>
      <c r="G1670" s="32" t="s">
        <v>316</v>
      </c>
      <c r="H1670" s="32">
        <v>102</v>
      </c>
      <c r="I1670" s="32" t="s">
        <v>6204</v>
      </c>
      <c r="J1670" s="33" t="s">
        <v>1123</v>
      </c>
      <c r="K1670" s="34" t="s">
        <v>7209</v>
      </c>
      <c r="L1670" s="61">
        <f>Tabela33[[#This Row],[price]]*Tabela33[[#This Row],[sold]]</f>
        <v>709.92</v>
      </c>
      <c r="M1670" s="62">
        <f>VLOOKUP(Tabela33[[#This Row],[brand]],Tabela5[#All],7,FALSE)</f>
        <v>323</v>
      </c>
      <c r="N1670" s="62">
        <f>_xlfn.RANK.EQ(Tabela33[[#This Row],[sold]],$H$2:$H$1979)</f>
        <v>785</v>
      </c>
      <c r="O1670" s="62">
        <f>_xlfn.RANK.EQ(L1670,Tabela33[income])</f>
        <v>1362</v>
      </c>
      <c r="AL1670" s="18" t="s">
        <v>2895</v>
      </c>
      <c r="AM1670">
        <v>340</v>
      </c>
      <c r="AN1670">
        <v>135</v>
      </c>
    </row>
    <row r="1671" spans="1:40" x14ac:dyDescent="0.25">
      <c r="A1671" s="32" t="s">
        <v>3951</v>
      </c>
      <c r="B1671" s="32" t="s">
        <v>3952</v>
      </c>
      <c r="C1671" s="32" t="s">
        <v>510</v>
      </c>
      <c r="D1671" s="32">
        <v>6.97</v>
      </c>
      <c r="E1671" s="32" t="s">
        <v>4402</v>
      </c>
      <c r="F1671" s="32">
        <v>10</v>
      </c>
      <c r="G1671" s="32" t="s">
        <v>4403</v>
      </c>
      <c r="H1671" s="32">
        <v>803</v>
      </c>
      <c r="I1671" s="32" t="s">
        <v>4404</v>
      </c>
      <c r="J1671" s="33" t="s">
        <v>1123</v>
      </c>
      <c r="K1671" s="34" t="s">
        <v>7209</v>
      </c>
      <c r="L1671" s="61">
        <f>Tabela33[[#This Row],[price]]*Tabela33[[#This Row],[sold]]</f>
        <v>5596.91</v>
      </c>
      <c r="M1671" s="62">
        <f>VLOOKUP(Tabela33[[#This Row],[brand]],Tabela5[#All],7,FALSE)</f>
        <v>323</v>
      </c>
      <c r="N1671" s="62">
        <f>_xlfn.RANK.EQ(Tabela33[[#This Row],[sold]],$H$2:$H$1979)</f>
        <v>265</v>
      </c>
      <c r="O1671" s="62">
        <f>_xlfn.RANK.EQ(L1671,Tabela33[income])</f>
        <v>656</v>
      </c>
      <c r="AL1671" s="18" t="s">
        <v>2401</v>
      </c>
      <c r="AM1671">
        <v>341</v>
      </c>
      <c r="AN1671">
        <v>5</v>
      </c>
    </row>
    <row r="1672" spans="1:40" x14ac:dyDescent="0.25">
      <c r="A1672" s="32" t="s">
        <v>3951</v>
      </c>
      <c r="B1672" s="32" t="s">
        <v>4863</v>
      </c>
      <c r="C1672" s="32" t="s">
        <v>510</v>
      </c>
      <c r="D1672" s="32">
        <v>7.96</v>
      </c>
      <c r="E1672" s="32" t="s">
        <v>4864</v>
      </c>
      <c r="F1672" s="32">
        <v>10</v>
      </c>
      <c r="G1672" s="32" t="s">
        <v>1443</v>
      </c>
      <c r="H1672" s="32">
        <v>38</v>
      </c>
      <c r="I1672" s="32" t="s">
        <v>4865</v>
      </c>
      <c r="J1672" s="33" t="s">
        <v>1123</v>
      </c>
      <c r="K1672" s="34" t="s">
        <v>7209</v>
      </c>
      <c r="L1672" s="61">
        <f>Tabela33[[#This Row],[price]]*Tabela33[[#This Row],[sold]]</f>
        <v>302.48</v>
      </c>
      <c r="M1672" s="62">
        <f>VLOOKUP(Tabela33[[#This Row],[brand]],Tabela5[#All],7,FALSE)</f>
        <v>323</v>
      </c>
      <c r="N1672" s="62">
        <f>_xlfn.RANK.EQ(Tabela33[[#This Row],[sold]],$H$2:$H$1979)</f>
        <v>1089</v>
      </c>
      <c r="O1672" s="62">
        <f>_xlfn.RANK.EQ(L1672,Tabela33[income])</f>
        <v>1661</v>
      </c>
      <c r="AL1672" s="18" t="s">
        <v>6546</v>
      </c>
      <c r="AM1672">
        <v>342</v>
      </c>
    </row>
    <row r="1673" spans="1:40" x14ac:dyDescent="0.25">
      <c r="A1673" s="32" t="s">
        <v>3951</v>
      </c>
      <c r="B1673" s="32" t="s">
        <v>5338</v>
      </c>
      <c r="C1673" s="32" t="s">
        <v>510</v>
      </c>
      <c r="D1673" s="32">
        <v>10.99</v>
      </c>
      <c r="E1673" s="32" t="s">
        <v>5339</v>
      </c>
      <c r="F1673" s="32">
        <v>10</v>
      </c>
      <c r="G1673" s="32" t="s">
        <v>26</v>
      </c>
      <c r="H1673" s="32">
        <v>35</v>
      </c>
      <c r="I1673" s="32" t="s">
        <v>5340</v>
      </c>
      <c r="J1673" s="33" t="s">
        <v>1123</v>
      </c>
      <c r="K1673" s="34" t="s">
        <v>7209</v>
      </c>
      <c r="L1673" s="61">
        <f>Tabela33[[#This Row],[price]]*Tabela33[[#This Row],[sold]]</f>
        <v>384.65000000000003</v>
      </c>
      <c r="M1673" s="62">
        <f>VLOOKUP(Tabela33[[#This Row],[brand]],Tabela5[#All],7,FALSE)</f>
        <v>323</v>
      </c>
      <c r="N1673" s="62">
        <f>_xlfn.RANK.EQ(Tabela33[[#This Row],[sold]],$H$2:$H$1979)</f>
        <v>1122</v>
      </c>
      <c r="O1673" s="62">
        <f>_xlfn.RANK.EQ(L1673,Tabela33[income])</f>
        <v>1591</v>
      </c>
      <c r="AL1673" s="18" t="s">
        <v>5959</v>
      </c>
      <c r="AM1673">
        <v>342</v>
      </c>
      <c r="AN1673">
        <v>9</v>
      </c>
    </row>
    <row r="1674" spans="1:40" x14ac:dyDescent="0.25">
      <c r="A1674" s="32" t="s">
        <v>3951</v>
      </c>
      <c r="B1674" s="32" t="s">
        <v>4451</v>
      </c>
      <c r="C1674" s="32" t="s">
        <v>4452</v>
      </c>
      <c r="D1674" s="32">
        <v>11.99</v>
      </c>
      <c r="E1674" s="32" t="s">
        <v>2215</v>
      </c>
      <c r="F1674" s="32">
        <v>10</v>
      </c>
      <c r="G1674" s="32" t="s">
        <v>2682</v>
      </c>
      <c r="H1674" s="32">
        <v>11</v>
      </c>
      <c r="I1674" s="32" t="s">
        <v>4453</v>
      </c>
      <c r="J1674" s="33" t="s">
        <v>1123</v>
      </c>
      <c r="K1674" s="34" t="s">
        <v>7209</v>
      </c>
      <c r="L1674" s="61">
        <f>Tabela33[[#This Row],[price]]*Tabela33[[#This Row],[sold]]</f>
        <v>131.89000000000001</v>
      </c>
      <c r="M1674" s="62">
        <f>VLOOKUP(Tabela33[[#This Row],[brand]],Tabela5[#All],7,FALSE)</f>
        <v>323</v>
      </c>
      <c r="N1674" s="62">
        <f>_xlfn.RANK.EQ(Tabela33[[#This Row],[sold]],$H$2:$H$1979)</f>
        <v>1550</v>
      </c>
      <c r="O1674" s="62">
        <f>_xlfn.RANK.EQ(L1674,Tabela33[income])</f>
        <v>1839</v>
      </c>
      <c r="AL1674" s="18" t="s">
        <v>1569</v>
      </c>
      <c r="AM1674">
        <v>342</v>
      </c>
      <c r="AN1674">
        <v>6</v>
      </c>
    </row>
    <row r="1675" spans="1:40" x14ac:dyDescent="0.25">
      <c r="A1675" s="32" t="s">
        <v>3951</v>
      </c>
      <c r="B1675" s="32" t="s">
        <v>5629</v>
      </c>
      <c r="C1675" s="32" t="s">
        <v>510</v>
      </c>
      <c r="D1675" s="32">
        <v>11.99</v>
      </c>
      <c r="E1675" s="32" t="s">
        <v>2164</v>
      </c>
      <c r="F1675" s="32">
        <v>10</v>
      </c>
      <c r="G1675" s="32" t="s">
        <v>2490</v>
      </c>
      <c r="H1675" s="32">
        <v>51</v>
      </c>
      <c r="I1675" s="32" t="s">
        <v>5630</v>
      </c>
      <c r="J1675" s="33" t="s">
        <v>422</v>
      </c>
      <c r="K1675" s="34" t="s">
        <v>7209</v>
      </c>
      <c r="L1675" s="61">
        <f>Tabela33[[#This Row],[price]]*Tabela33[[#This Row],[sold]]</f>
        <v>611.49</v>
      </c>
      <c r="M1675" s="62">
        <f>VLOOKUP(Tabela33[[#This Row],[brand]],Tabela5[#All],7,FALSE)</f>
        <v>323</v>
      </c>
      <c r="N1675" s="62">
        <f>_xlfn.RANK.EQ(Tabela33[[#This Row],[sold]],$H$2:$H$1979)</f>
        <v>978</v>
      </c>
      <c r="O1675" s="62">
        <f>_xlfn.RANK.EQ(L1675,Tabela33[income])</f>
        <v>1430</v>
      </c>
      <c r="AL1675" s="18" t="s">
        <v>3832</v>
      </c>
      <c r="AM1675">
        <v>342</v>
      </c>
      <c r="AN1675">
        <v>64</v>
      </c>
    </row>
    <row r="1676" spans="1:40" x14ac:dyDescent="0.25">
      <c r="A1676" s="32" t="s">
        <v>3951</v>
      </c>
      <c r="B1676" s="32" t="s">
        <v>6769</v>
      </c>
      <c r="C1676" s="32" t="s">
        <v>4452</v>
      </c>
      <c r="D1676" s="32">
        <v>12.99</v>
      </c>
      <c r="E1676" s="32" t="s">
        <v>1215</v>
      </c>
      <c r="F1676" s="32">
        <v>10</v>
      </c>
      <c r="G1676" s="32" t="s">
        <v>421</v>
      </c>
      <c r="H1676" s="32">
        <v>10</v>
      </c>
      <c r="I1676" s="32" t="s">
        <v>6770</v>
      </c>
      <c r="J1676" s="33" t="s">
        <v>1123</v>
      </c>
      <c r="K1676" s="34" t="s">
        <v>7209</v>
      </c>
      <c r="L1676" s="61">
        <f>Tabela33[[#This Row],[price]]*Tabela33[[#This Row],[sold]]</f>
        <v>129.9</v>
      </c>
      <c r="M1676" s="62">
        <f>VLOOKUP(Tabela33[[#This Row],[brand]],Tabela5[#All],7,FALSE)</f>
        <v>323</v>
      </c>
      <c r="N1676" s="62">
        <f>_xlfn.RANK.EQ(Tabela33[[#This Row],[sold]],$H$2:$H$1979)</f>
        <v>1577</v>
      </c>
      <c r="O1676" s="62">
        <f>_xlfn.RANK.EQ(L1676,Tabela33[income])</f>
        <v>1842</v>
      </c>
      <c r="AL1676" s="18" t="s">
        <v>1722</v>
      </c>
      <c r="AM1676">
        <v>342</v>
      </c>
      <c r="AN1676">
        <v>79</v>
      </c>
    </row>
    <row r="1677" spans="1:40" x14ac:dyDescent="0.25">
      <c r="A1677" s="32" t="s">
        <v>3951</v>
      </c>
      <c r="B1677" s="32" t="s">
        <v>4122</v>
      </c>
      <c r="C1677" s="32" t="s">
        <v>510</v>
      </c>
      <c r="D1677" s="32">
        <v>13.99</v>
      </c>
      <c r="E1677" s="32" t="s">
        <v>2678</v>
      </c>
      <c r="F1677" s="32">
        <v>10</v>
      </c>
      <c r="G1677" s="32" t="s">
        <v>682</v>
      </c>
      <c r="H1677" s="32">
        <v>290</v>
      </c>
      <c r="I1677" s="32" t="s">
        <v>4123</v>
      </c>
      <c r="J1677" s="33" t="s">
        <v>1123</v>
      </c>
      <c r="K1677" s="34" t="s">
        <v>7209</v>
      </c>
      <c r="L1677" s="61">
        <f>Tabela33[[#This Row],[price]]*Tabela33[[#This Row],[sold]]</f>
        <v>4057.1</v>
      </c>
      <c r="M1677" s="62">
        <f>VLOOKUP(Tabela33[[#This Row],[brand]],Tabela5[#All],7,FALSE)</f>
        <v>323</v>
      </c>
      <c r="N1677" s="62">
        <f>_xlfn.RANK.EQ(Tabela33[[#This Row],[sold]],$H$2:$H$1979)</f>
        <v>480</v>
      </c>
      <c r="O1677" s="62">
        <f>_xlfn.RANK.EQ(L1677,Tabela33[income])</f>
        <v>739</v>
      </c>
      <c r="AL1677" s="18" t="s">
        <v>4930</v>
      </c>
      <c r="AM1677">
        <v>342</v>
      </c>
      <c r="AN1677">
        <v>262</v>
      </c>
    </row>
    <row r="1678" spans="1:40" x14ac:dyDescent="0.25">
      <c r="A1678" s="32" t="s">
        <v>3951</v>
      </c>
      <c r="B1678" s="32" t="s">
        <v>3952</v>
      </c>
      <c r="C1678" s="32" t="s">
        <v>510</v>
      </c>
      <c r="D1678" s="32">
        <v>15.99</v>
      </c>
      <c r="E1678" s="32" t="s">
        <v>1129</v>
      </c>
      <c r="F1678" s="32">
        <v>10</v>
      </c>
      <c r="G1678" s="32" t="s">
        <v>3953</v>
      </c>
      <c r="H1678" s="32">
        <v>889</v>
      </c>
      <c r="I1678" s="32" t="s">
        <v>3954</v>
      </c>
      <c r="J1678" s="33" t="s">
        <v>1123</v>
      </c>
      <c r="K1678" s="34" t="s">
        <v>7209</v>
      </c>
      <c r="L1678" s="61">
        <f>Tabela33[[#This Row],[price]]*Tabela33[[#This Row],[sold]]</f>
        <v>14215.11</v>
      </c>
      <c r="M1678" s="62">
        <f>VLOOKUP(Tabela33[[#This Row],[brand]],Tabela5[#All],7,FALSE)</f>
        <v>323</v>
      </c>
      <c r="N1678" s="62">
        <f>_xlfn.RANK.EQ(Tabela33[[#This Row],[sold]],$H$2:$H$1979)</f>
        <v>251</v>
      </c>
      <c r="O1678" s="62">
        <f>_xlfn.RANK.EQ(L1678,Tabela33[income])</f>
        <v>393</v>
      </c>
      <c r="AL1678" s="18" t="s">
        <v>6474</v>
      </c>
      <c r="AM1678">
        <v>342</v>
      </c>
      <c r="AN1678">
        <v>64</v>
      </c>
    </row>
    <row r="1679" spans="1:40" x14ac:dyDescent="0.25">
      <c r="A1679" s="30" t="s">
        <v>3843</v>
      </c>
      <c r="B1679" s="30" t="s">
        <v>3844</v>
      </c>
      <c r="C1679" s="30" t="s">
        <v>510</v>
      </c>
      <c r="D1679" s="30">
        <v>23.99</v>
      </c>
      <c r="E1679" s="30" t="s">
        <v>1720</v>
      </c>
      <c r="F1679" s="30">
        <v>10</v>
      </c>
      <c r="G1679" s="30" t="s">
        <v>1639</v>
      </c>
      <c r="H1679" s="30">
        <v>4</v>
      </c>
      <c r="I1679" s="30" t="s">
        <v>3845</v>
      </c>
      <c r="J1679" s="31" t="s">
        <v>210</v>
      </c>
      <c r="K1679" s="29" t="s">
        <v>7208</v>
      </c>
      <c r="L1679" s="58">
        <f>Tabela33[[#This Row],[price]]*Tabela33[[#This Row],[sold]]</f>
        <v>95.96</v>
      </c>
      <c r="M1679" s="59">
        <f>VLOOKUP(Tabela33[[#This Row],[brand]],Tabela5[#All],7,FALSE)</f>
        <v>324</v>
      </c>
      <c r="N1679" s="59">
        <f>_xlfn.RANK.EQ(Tabela33[[#This Row],[sold]],$H$2:$H$1979)</f>
        <v>1795</v>
      </c>
      <c r="O1679" s="59">
        <f>_xlfn.RANK.EQ(L1679,Tabela33[income])</f>
        <v>1879</v>
      </c>
      <c r="AL1679" s="18" t="s">
        <v>2494</v>
      </c>
      <c r="AM1679">
        <v>342</v>
      </c>
      <c r="AN1679">
        <v>30</v>
      </c>
    </row>
    <row r="1680" spans="1:40" x14ac:dyDescent="0.25">
      <c r="A1680" s="30" t="s">
        <v>3135</v>
      </c>
      <c r="B1680" s="30" t="s">
        <v>3136</v>
      </c>
      <c r="C1680" s="30" t="s">
        <v>3137</v>
      </c>
      <c r="D1680" s="30">
        <v>49.99</v>
      </c>
      <c r="E1680" s="30" t="s">
        <v>623</v>
      </c>
      <c r="F1680" s="30"/>
      <c r="G1680" s="30" t="s">
        <v>2112</v>
      </c>
      <c r="H1680" s="30">
        <v>11</v>
      </c>
      <c r="I1680" s="30" t="s">
        <v>3138</v>
      </c>
      <c r="J1680" s="31" t="s">
        <v>318</v>
      </c>
      <c r="K1680" s="29" t="s">
        <v>7208</v>
      </c>
      <c r="L1680" s="58">
        <f>Tabela33[[#This Row],[price]]*Tabela33[[#This Row],[sold]]</f>
        <v>549.89</v>
      </c>
      <c r="M1680" s="59">
        <f>VLOOKUP(Tabela33[[#This Row],[brand]],Tabela5[#All],7,FALSE)</f>
        <v>325</v>
      </c>
      <c r="N1680" s="59">
        <f>_xlfn.RANK.EQ(Tabela33[[#This Row],[sold]],$H$2:$H$1979)</f>
        <v>1550</v>
      </c>
      <c r="O1680" s="59">
        <f>_xlfn.RANK.EQ(L1680,Tabela33[income])</f>
        <v>1471</v>
      </c>
      <c r="AL1680" s="18" t="s">
        <v>5648</v>
      </c>
      <c r="AM1680">
        <v>343</v>
      </c>
      <c r="AN1680">
        <v>242</v>
      </c>
    </row>
    <row r="1681" spans="1:40" x14ac:dyDescent="0.25">
      <c r="A1681" s="30" t="s">
        <v>3658</v>
      </c>
      <c r="B1681" s="30" t="s">
        <v>3659</v>
      </c>
      <c r="C1681" s="30" t="s">
        <v>510</v>
      </c>
      <c r="D1681" s="30">
        <v>14.95</v>
      </c>
      <c r="E1681" s="30" t="s">
        <v>1396</v>
      </c>
      <c r="F1681" s="30"/>
      <c r="G1681" s="30" t="s">
        <v>39</v>
      </c>
      <c r="H1681" s="30"/>
      <c r="I1681" s="30" t="s">
        <v>39</v>
      </c>
      <c r="J1681" s="31" t="s">
        <v>3660</v>
      </c>
      <c r="K1681" s="29" t="s">
        <v>7208</v>
      </c>
      <c r="L1681" s="58">
        <f>Tabela33[[#This Row],[price]]*Tabela33[[#This Row],[sold]]</f>
        <v>0</v>
      </c>
      <c r="M1681" s="59">
        <f>VLOOKUP(Tabela33[[#This Row],[brand]],Tabela5[#All],7,FALSE)</f>
        <v>326</v>
      </c>
      <c r="N1681" s="59" t="e">
        <f>_xlfn.RANK.EQ(Tabela33[[#This Row],[sold]],$H$2:$H$1979)</f>
        <v>#N/A</v>
      </c>
      <c r="O1681" s="59">
        <f>_xlfn.RANK.EQ(L1681,Tabela33[income])</f>
        <v>1979</v>
      </c>
      <c r="AL1681" s="18" t="s">
        <v>6656</v>
      </c>
      <c r="AM1681">
        <v>343</v>
      </c>
      <c r="AN1681">
        <v>209</v>
      </c>
    </row>
    <row r="1682" spans="1:40" x14ac:dyDescent="0.25">
      <c r="A1682" s="30" t="s">
        <v>231</v>
      </c>
      <c r="B1682" s="30" t="s">
        <v>3765</v>
      </c>
      <c r="C1682" s="30" t="s">
        <v>510</v>
      </c>
      <c r="D1682" s="30">
        <v>16.989999999999998</v>
      </c>
      <c r="E1682" s="30" t="s">
        <v>3766</v>
      </c>
      <c r="F1682" s="30">
        <v>10</v>
      </c>
      <c r="G1682" s="30" t="s">
        <v>374</v>
      </c>
      <c r="H1682" s="30">
        <v>14</v>
      </c>
      <c r="I1682" s="30" t="s">
        <v>3767</v>
      </c>
      <c r="J1682" s="31" t="s">
        <v>524</v>
      </c>
      <c r="K1682" s="29" t="s">
        <v>7208</v>
      </c>
      <c r="L1682" s="58">
        <f>Tabela33[[#This Row],[price]]*Tabela33[[#This Row],[sold]]</f>
        <v>237.85999999999999</v>
      </c>
      <c r="M1682" s="59">
        <f>VLOOKUP(Tabela33[[#This Row],[brand]],Tabela5[#All],7,FALSE)</f>
        <v>327</v>
      </c>
      <c r="N1682" s="59">
        <f>_xlfn.RANK.EQ(Tabela33[[#This Row],[sold]],$H$2:$H$1979)</f>
        <v>1468</v>
      </c>
      <c r="O1682" s="59">
        <f>_xlfn.RANK.EQ(L1682,Tabela33[income])</f>
        <v>1713</v>
      </c>
      <c r="AL1682" s="18" t="s">
        <v>5019</v>
      </c>
      <c r="AM1682">
        <v>343</v>
      </c>
      <c r="AN1682">
        <v>10</v>
      </c>
    </row>
    <row r="1683" spans="1:40" x14ac:dyDescent="0.25">
      <c r="A1683" s="27" t="s">
        <v>231</v>
      </c>
      <c r="B1683" s="27" t="s">
        <v>232</v>
      </c>
      <c r="C1683" s="27" t="s">
        <v>233</v>
      </c>
      <c r="D1683" s="27">
        <v>17.899999999999999</v>
      </c>
      <c r="E1683" s="27" t="s">
        <v>234</v>
      </c>
      <c r="F1683" s="27">
        <v>10</v>
      </c>
      <c r="G1683" s="27" t="s">
        <v>235</v>
      </c>
      <c r="H1683" s="27">
        <v>4</v>
      </c>
      <c r="I1683" s="27" t="s">
        <v>236</v>
      </c>
      <c r="J1683" s="28" t="s">
        <v>237</v>
      </c>
      <c r="K1683" s="29" t="s">
        <v>7208</v>
      </c>
      <c r="L1683" s="58">
        <f>Tabela33[[#This Row],[price]]*Tabela33[[#This Row],[sold]]</f>
        <v>71.599999999999994</v>
      </c>
      <c r="M1683" s="59">
        <f>VLOOKUP(Tabela33[[#This Row],[brand]],Tabela5[#All],7,FALSE)</f>
        <v>327</v>
      </c>
      <c r="N1683" s="59">
        <f>_xlfn.RANK.EQ(Tabela33[[#This Row],[sold]],$H$2:$H$1979)</f>
        <v>1795</v>
      </c>
      <c r="O1683" s="59">
        <f>_xlfn.RANK.EQ(L1683,Tabela33[income])</f>
        <v>1920</v>
      </c>
      <c r="AL1683" s="18" t="s">
        <v>4604</v>
      </c>
      <c r="AM1683">
        <v>343</v>
      </c>
      <c r="AN1683">
        <v>18</v>
      </c>
    </row>
    <row r="1684" spans="1:40" x14ac:dyDescent="0.25">
      <c r="A1684" s="27" t="s">
        <v>231</v>
      </c>
      <c r="B1684" s="27" t="s">
        <v>401</v>
      </c>
      <c r="C1684" s="27" t="s">
        <v>402</v>
      </c>
      <c r="D1684" s="27">
        <v>20.49</v>
      </c>
      <c r="E1684" s="27" t="s">
        <v>403</v>
      </c>
      <c r="F1684" s="27">
        <v>8</v>
      </c>
      <c r="G1684" s="27" t="s">
        <v>404</v>
      </c>
      <c r="H1684" s="27">
        <v>190</v>
      </c>
      <c r="I1684" s="27" t="s">
        <v>405</v>
      </c>
      <c r="J1684" s="28" t="s">
        <v>406</v>
      </c>
      <c r="K1684" s="29" t="s">
        <v>7208</v>
      </c>
      <c r="L1684" s="58">
        <f>Tabela33[[#This Row],[price]]*Tabela33[[#This Row],[sold]]</f>
        <v>3893.1</v>
      </c>
      <c r="M1684" s="59">
        <f>VLOOKUP(Tabela33[[#This Row],[brand]],Tabela5[#All],7,FALSE)</f>
        <v>327</v>
      </c>
      <c r="N1684" s="59">
        <f>_xlfn.RANK.EQ(Tabela33[[#This Row],[sold]],$H$2:$H$1979)</f>
        <v>590</v>
      </c>
      <c r="O1684" s="59">
        <f>_xlfn.RANK.EQ(L1684,Tabela33[income])</f>
        <v>752</v>
      </c>
      <c r="AL1684" s="18" t="s">
        <v>4914</v>
      </c>
      <c r="AM1684">
        <v>344</v>
      </c>
      <c r="AN1684">
        <v>40</v>
      </c>
    </row>
    <row r="1685" spans="1:40" x14ac:dyDescent="0.25">
      <c r="A1685" s="27" t="s">
        <v>231</v>
      </c>
      <c r="B1685" s="27" t="s">
        <v>1974</v>
      </c>
      <c r="C1685" s="27" t="s">
        <v>1975</v>
      </c>
      <c r="D1685" s="27">
        <v>21.95</v>
      </c>
      <c r="E1685" s="27" t="s">
        <v>1036</v>
      </c>
      <c r="F1685" s="27">
        <v>9</v>
      </c>
      <c r="G1685" s="27" t="s">
        <v>1976</v>
      </c>
      <c r="H1685" s="27">
        <v>85</v>
      </c>
      <c r="I1685" s="27" t="s">
        <v>1977</v>
      </c>
      <c r="J1685" s="28" t="s">
        <v>70</v>
      </c>
      <c r="K1685" s="29" t="s">
        <v>7208</v>
      </c>
      <c r="L1685" s="58">
        <f>Tabela33[[#This Row],[price]]*Tabela33[[#This Row],[sold]]</f>
        <v>1865.75</v>
      </c>
      <c r="M1685" s="59">
        <f>VLOOKUP(Tabela33[[#This Row],[brand]],Tabela5[#All],7,FALSE)</f>
        <v>327</v>
      </c>
      <c r="N1685" s="59">
        <f>_xlfn.RANK.EQ(Tabela33[[#This Row],[sold]],$H$2:$H$1979)</f>
        <v>822</v>
      </c>
      <c r="O1685" s="59">
        <f>_xlfn.RANK.EQ(L1685,Tabela33[income])</f>
        <v>984</v>
      </c>
      <c r="AL1685" s="18" t="s">
        <v>4131</v>
      </c>
      <c r="AM1685">
        <v>344</v>
      </c>
      <c r="AN1685">
        <v>12184</v>
      </c>
    </row>
    <row r="1686" spans="1:40" x14ac:dyDescent="0.25">
      <c r="A1686" s="30" t="s">
        <v>231</v>
      </c>
      <c r="B1686" s="30" t="s">
        <v>3256</v>
      </c>
      <c r="C1686" s="30" t="s">
        <v>12</v>
      </c>
      <c r="D1686" s="30">
        <v>59.98</v>
      </c>
      <c r="E1686" s="30" t="s">
        <v>3257</v>
      </c>
      <c r="F1686" s="30">
        <v>10</v>
      </c>
      <c r="G1686" s="30" t="s">
        <v>1201</v>
      </c>
      <c r="H1686" s="30">
        <v>5</v>
      </c>
      <c r="I1686" s="30" t="s">
        <v>39</v>
      </c>
      <c r="J1686" s="31" t="s">
        <v>335</v>
      </c>
      <c r="K1686" s="29" t="s">
        <v>7208</v>
      </c>
      <c r="L1686" s="58">
        <f>Tabela33[[#This Row],[price]]*Tabela33[[#This Row],[sold]]</f>
        <v>299.89999999999998</v>
      </c>
      <c r="M1686" s="59">
        <f>VLOOKUP(Tabela33[[#This Row],[brand]],Tabela5[#All],7,FALSE)</f>
        <v>327</v>
      </c>
      <c r="N1686" s="59">
        <f>_xlfn.RANK.EQ(Tabela33[[#This Row],[sold]],$H$2:$H$1979)</f>
        <v>1749</v>
      </c>
      <c r="O1686" s="59">
        <f>_xlfn.RANK.EQ(L1686,Tabela33[income])</f>
        <v>1666</v>
      </c>
      <c r="AL1686" s="18" t="s">
        <v>3354</v>
      </c>
      <c r="AM1686">
        <v>344</v>
      </c>
      <c r="AN1686">
        <v>14</v>
      </c>
    </row>
    <row r="1687" spans="1:40" x14ac:dyDescent="0.25">
      <c r="A1687" s="27" t="s">
        <v>1709</v>
      </c>
      <c r="B1687" s="27" t="s">
        <v>1710</v>
      </c>
      <c r="C1687" s="27" t="s">
        <v>1711</v>
      </c>
      <c r="D1687" s="27">
        <v>12.99</v>
      </c>
      <c r="E1687" s="27" t="s">
        <v>1494</v>
      </c>
      <c r="F1687" s="27">
        <v>10</v>
      </c>
      <c r="G1687" s="27" t="s">
        <v>1712</v>
      </c>
      <c r="H1687" s="27">
        <v>49</v>
      </c>
      <c r="I1687" s="27" t="s">
        <v>1713</v>
      </c>
      <c r="J1687" s="28" t="s">
        <v>318</v>
      </c>
      <c r="K1687" s="29" t="s">
        <v>7208</v>
      </c>
      <c r="L1687" s="58">
        <f>Tabela33[[#This Row],[price]]*Tabela33[[#This Row],[sold]]</f>
        <v>636.51</v>
      </c>
      <c r="M1687" s="59">
        <f>VLOOKUP(Tabela33[[#This Row],[brand]],Tabela5[#All],7,FALSE)</f>
        <v>328</v>
      </c>
      <c r="N1687" s="59">
        <f>_xlfn.RANK.EQ(Tabela33[[#This Row],[sold]],$H$2:$H$1979)</f>
        <v>991</v>
      </c>
      <c r="O1687" s="59">
        <f>_xlfn.RANK.EQ(L1687,Tabela33[income])</f>
        <v>1415</v>
      </c>
      <c r="AL1687" s="18" t="s">
        <v>6313</v>
      </c>
      <c r="AM1687">
        <v>344</v>
      </c>
      <c r="AN1687">
        <v>75</v>
      </c>
    </row>
    <row r="1688" spans="1:40" x14ac:dyDescent="0.25">
      <c r="A1688" s="35" t="s">
        <v>6124</v>
      </c>
      <c r="B1688" s="35" t="s">
        <v>6125</v>
      </c>
      <c r="C1688" s="35" t="s">
        <v>104</v>
      </c>
      <c r="D1688" s="35">
        <v>38.979999999999997</v>
      </c>
      <c r="E1688" s="35" t="s">
        <v>6126</v>
      </c>
      <c r="F1688" s="35">
        <v>10</v>
      </c>
      <c r="G1688" s="35" t="s">
        <v>4348</v>
      </c>
      <c r="H1688" s="35">
        <v>129</v>
      </c>
      <c r="I1688" s="35" t="s">
        <v>6127</v>
      </c>
      <c r="J1688" s="36" t="s">
        <v>96</v>
      </c>
      <c r="K1688" s="34" t="s">
        <v>7209</v>
      </c>
      <c r="L1688" s="61">
        <f>Tabela33[[#This Row],[price]]*Tabela33[[#This Row],[sold]]</f>
        <v>5028.4199999999992</v>
      </c>
      <c r="M1688" s="62">
        <f>VLOOKUP(Tabela33[[#This Row],[brand]],Tabela5[#All],7,FALSE)</f>
        <v>329</v>
      </c>
      <c r="N1688" s="62">
        <f>_xlfn.RANK.EQ(Tabela33[[#This Row],[sold]],$H$2:$H$1979)</f>
        <v>702</v>
      </c>
      <c r="O1688" s="62">
        <f>_xlfn.RANK.EQ(L1688,Tabela33[income])</f>
        <v>683</v>
      </c>
      <c r="AL1688" s="18" t="s">
        <v>5555</v>
      </c>
      <c r="AM1688">
        <v>344</v>
      </c>
      <c r="AN1688">
        <v>269</v>
      </c>
    </row>
    <row r="1689" spans="1:40" x14ac:dyDescent="0.25">
      <c r="A1689" s="32" t="s">
        <v>6124</v>
      </c>
      <c r="B1689" s="32" t="s">
        <v>7069</v>
      </c>
      <c r="C1689" s="32" t="s">
        <v>104</v>
      </c>
      <c r="D1689" s="32">
        <v>53.42</v>
      </c>
      <c r="E1689" s="32" t="s">
        <v>7070</v>
      </c>
      <c r="F1689" s="32">
        <v>10</v>
      </c>
      <c r="G1689" s="32" t="s">
        <v>235</v>
      </c>
      <c r="H1689" s="32">
        <v>4</v>
      </c>
      <c r="I1689" s="32" t="s">
        <v>7071</v>
      </c>
      <c r="J1689" s="33" t="s">
        <v>96</v>
      </c>
      <c r="K1689" s="34" t="s">
        <v>7209</v>
      </c>
      <c r="L1689" s="61">
        <f>Tabela33[[#This Row],[price]]*Tabela33[[#This Row],[sold]]</f>
        <v>213.68</v>
      </c>
      <c r="M1689" s="62">
        <f>VLOOKUP(Tabela33[[#This Row],[brand]],Tabela5[#All],7,FALSE)</f>
        <v>329</v>
      </c>
      <c r="N1689" s="62">
        <f>_xlfn.RANK.EQ(Tabela33[[#This Row],[sold]],$H$2:$H$1979)</f>
        <v>1795</v>
      </c>
      <c r="O1689" s="62">
        <f>_xlfn.RANK.EQ(L1689,Tabela33[income])</f>
        <v>1741</v>
      </c>
      <c r="AL1689" s="18" t="s">
        <v>5505</v>
      </c>
      <c r="AM1689">
        <v>345</v>
      </c>
      <c r="AN1689">
        <v>4</v>
      </c>
    </row>
    <row r="1690" spans="1:40" x14ac:dyDescent="0.25">
      <c r="A1690" s="35" t="s">
        <v>4324</v>
      </c>
      <c r="B1690" s="35" t="s">
        <v>4325</v>
      </c>
      <c r="C1690" s="35" t="s">
        <v>4326</v>
      </c>
      <c r="D1690" s="35">
        <v>125</v>
      </c>
      <c r="E1690" s="35" t="s">
        <v>4327</v>
      </c>
      <c r="F1690" s="35">
        <v>10</v>
      </c>
      <c r="G1690" s="35" t="s">
        <v>1684</v>
      </c>
      <c r="H1690" s="35">
        <v>28</v>
      </c>
      <c r="I1690" s="35" t="s">
        <v>4328</v>
      </c>
      <c r="J1690" s="36" t="s">
        <v>4329</v>
      </c>
      <c r="K1690" s="34" t="s">
        <v>7209</v>
      </c>
      <c r="L1690" s="61">
        <f>Tabela33[[#This Row],[price]]*Tabela33[[#This Row],[sold]]</f>
        <v>3500</v>
      </c>
      <c r="M1690" s="62">
        <f>VLOOKUP(Tabela33[[#This Row],[brand]],Tabela5[#All],7,FALSE)</f>
        <v>330</v>
      </c>
      <c r="N1690" s="62">
        <f>_xlfn.RANK.EQ(Tabela33[[#This Row],[sold]],$H$2:$H$1979)</f>
        <v>1208</v>
      </c>
      <c r="O1690" s="62">
        <f>_xlfn.RANK.EQ(L1690,Tabela33[income])</f>
        <v>782</v>
      </c>
      <c r="AL1690" s="18" t="s">
        <v>2430</v>
      </c>
      <c r="AM1690">
        <v>346</v>
      </c>
      <c r="AN1690">
        <v>27</v>
      </c>
    </row>
    <row r="1691" spans="1:40" x14ac:dyDescent="0.25">
      <c r="A1691" s="30" t="s">
        <v>2846</v>
      </c>
      <c r="B1691" s="30" t="s">
        <v>3040</v>
      </c>
      <c r="C1691" s="30" t="s">
        <v>12</v>
      </c>
      <c r="D1691" s="30">
        <v>13.95</v>
      </c>
      <c r="E1691" s="30" t="s">
        <v>1447</v>
      </c>
      <c r="F1691" s="30">
        <v>7</v>
      </c>
      <c r="G1691" s="30" t="s">
        <v>3041</v>
      </c>
      <c r="H1691" s="30">
        <v>22</v>
      </c>
      <c r="I1691" s="30" t="s">
        <v>3042</v>
      </c>
      <c r="J1691" s="31" t="s">
        <v>3043</v>
      </c>
      <c r="K1691" s="29" t="s">
        <v>7208</v>
      </c>
      <c r="L1691" s="58">
        <f>Tabela33[[#This Row],[price]]*Tabela33[[#This Row],[sold]]</f>
        <v>306.89999999999998</v>
      </c>
      <c r="M1691" s="59">
        <f>VLOOKUP(Tabela33[[#This Row],[brand]],Tabela5[#All],7,FALSE)</f>
        <v>331</v>
      </c>
      <c r="N1691" s="59">
        <f>_xlfn.RANK.EQ(Tabela33[[#This Row],[sold]],$H$2:$H$1979)</f>
        <v>1301</v>
      </c>
      <c r="O1691" s="59">
        <f>_xlfn.RANK.EQ(L1691,Tabela33[income])</f>
        <v>1655</v>
      </c>
      <c r="AL1691" s="18" t="s">
        <v>2188</v>
      </c>
      <c r="AM1691">
        <v>347</v>
      </c>
      <c r="AN1691">
        <v>337</v>
      </c>
    </row>
    <row r="1692" spans="1:40" x14ac:dyDescent="0.25">
      <c r="A1692" s="30" t="s">
        <v>2846</v>
      </c>
      <c r="B1692" s="30" t="s">
        <v>2847</v>
      </c>
      <c r="C1692" s="30" t="s">
        <v>510</v>
      </c>
      <c r="D1692" s="30">
        <v>37</v>
      </c>
      <c r="E1692" s="30" t="s">
        <v>2848</v>
      </c>
      <c r="F1692" s="30">
        <v>10</v>
      </c>
      <c r="G1692" s="30" t="s">
        <v>709</v>
      </c>
      <c r="H1692" s="30">
        <v>12</v>
      </c>
      <c r="I1692" s="30" t="s">
        <v>2849</v>
      </c>
      <c r="J1692" s="31" t="s">
        <v>1413</v>
      </c>
      <c r="K1692" s="29" t="s">
        <v>7208</v>
      </c>
      <c r="L1692" s="58">
        <f>Tabela33[[#This Row],[price]]*Tabela33[[#This Row],[sold]]</f>
        <v>444</v>
      </c>
      <c r="M1692" s="59">
        <f>VLOOKUP(Tabela33[[#This Row],[brand]],Tabela5[#All],7,FALSE)</f>
        <v>331</v>
      </c>
      <c r="N1692" s="59">
        <f>_xlfn.RANK.EQ(Tabela33[[#This Row],[sold]],$H$2:$H$1979)</f>
        <v>1520</v>
      </c>
      <c r="O1692" s="59">
        <f>_xlfn.RANK.EQ(L1692,Tabela33[income])</f>
        <v>1539</v>
      </c>
      <c r="AL1692" s="18" t="s">
        <v>2576</v>
      </c>
      <c r="AM1692">
        <v>348</v>
      </c>
      <c r="AN1692">
        <v>1</v>
      </c>
    </row>
    <row r="1693" spans="1:40" x14ac:dyDescent="0.25">
      <c r="A1693" s="27" t="s">
        <v>1818</v>
      </c>
      <c r="B1693" s="27" t="s">
        <v>1819</v>
      </c>
      <c r="C1693" s="27" t="s">
        <v>12</v>
      </c>
      <c r="D1693" s="27">
        <v>5.5</v>
      </c>
      <c r="E1693" s="27" t="s">
        <v>1820</v>
      </c>
      <c r="F1693" s="27">
        <v>10</v>
      </c>
      <c r="G1693" s="27" t="s">
        <v>1821</v>
      </c>
      <c r="H1693" s="27">
        <v>540</v>
      </c>
      <c r="I1693" s="27" t="s">
        <v>1822</v>
      </c>
      <c r="J1693" s="28" t="s">
        <v>1823</v>
      </c>
      <c r="K1693" s="29" t="s">
        <v>7208</v>
      </c>
      <c r="L1693" s="58">
        <f>Tabela33[[#This Row],[price]]*Tabela33[[#This Row],[sold]]</f>
        <v>2970</v>
      </c>
      <c r="M1693" s="59">
        <f>VLOOKUP(Tabela33[[#This Row],[brand]],Tabela5[#All],7,FALSE)</f>
        <v>332</v>
      </c>
      <c r="N1693" s="59">
        <f>_xlfn.RANK.EQ(Tabela33[[#This Row],[sold]],$H$2:$H$1979)</f>
        <v>340</v>
      </c>
      <c r="O1693" s="59">
        <f>_xlfn.RANK.EQ(L1693,Tabela33[income])</f>
        <v>835</v>
      </c>
      <c r="AL1693" s="18" t="s">
        <v>1788</v>
      </c>
      <c r="AM1693">
        <v>349</v>
      </c>
      <c r="AN1693">
        <v>888</v>
      </c>
    </row>
    <row r="1694" spans="1:40" x14ac:dyDescent="0.25">
      <c r="A1694" s="27" t="s">
        <v>1818</v>
      </c>
      <c r="B1694" s="27" t="s">
        <v>2290</v>
      </c>
      <c r="C1694" s="27" t="s">
        <v>12</v>
      </c>
      <c r="D1694" s="27">
        <v>19.899999999999999</v>
      </c>
      <c r="E1694" s="27" t="s">
        <v>2291</v>
      </c>
      <c r="F1694" s="27"/>
      <c r="G1694" s="27" t="s">
        <v>2292</v>
      </c>
      <c r="H1694" s="27">
        <v>41</v>
      </c>
      <c r="I1694" s="27" t="s">
        <v>2293</v>
      </c>
      <c r="J1694" s="28" t="s">
        <v>70</v>
      </c>
      <c r="K1694" s="29" t="s">
        <v>7208</v>
      </c>
      <c r="L1694" s="58">
        <f>Tabela33[[#This Row],[price]]*Tabela33[[#This Row],[sold]]</f>
        <v>815.9</v>
      </c>
      <c r="M1694" s="59">
        <f>VLOOKUP(Tabela33[[#This Row],[brand]],Tabela5[#All],7,FALSE)</f>
        <v>332</v>
      </c>
      <c r="N1694" s="59">
        <f>_xlfn.RANK.EQ(Tabela33[[#This Row],[sold]],$H$2:$H$1979)</f>
        <v>1056</v>
      </c>
      <c r="O1694" s="59">
        <f>_xlfn.RANK.EQ(L1694,Tabela33[income])</f>
        <v>1317</v>
      </c>
      <c r="AL1694" s="18" t="s">
        <v>5253</v>
      </c>
      <c r="AM1694">
        <v>350</v>
      </c>
      <c r="AN1694">
        <v>1</v>
      </c>
    </row>
    <row r="1695" spans="1:40" x14ac:dyDescent="0.25">
      <c r="A1695" s="32" t="s">
        <v>4784</v>
      </c>
      <c r="B1695" s="32" t="s">
        <v>4785</v>
      </c>
      <c r="C1695" s="32" t="s">
        <v>657</v>
      </c>
      <c r="D1695" s="32">
        <v>28.65</v>
      </c>
      <c r="E1695" s="32" t="s">
        <v>4786</v>
      </c>
      <c r="F1695" s="32">
        <v>3</v>
      </c>
      <c r="G1695" s="32" t="s">
        <v>1798</v>
      </c>
      <c r="H1695" s="32">
        <v>9</v>
      </c>
      <c r="I1695" s="32" t="s">
        <v>4787</v>
      </c>
      <c r="J1695" s="33" t="s">
        <v>661</v>
      </c>
      <c r="K1695" s="34" t="s">
        <v>7209</v>
      </c>
      <c r="L1695" s="61">
        <f>Tabela33[[#This Row],[price]]*Tabela33[[#This Row],[sold]]</f>
        <v>257.84999999999997</v>
      </c>
      <c r="M1695" s="62">
        <f>VLOOKUP(Tabela33[[#This Row],[brand]],Tabela5[#All],7,FALSE)</f>
        <v>333</v>
      </c>
      <c r="N1695" s="62">
        <f>_xlfn.RANK.EQ(Tabela33[[#This Row],[sold]],$H$2:$H$1979)</f>
        <v>1606</v>
      </c>
      <c r="O1695" s="62">
        <f>_xlfn.RANK.EQ(L1695,Tabela33[income])</f>
        <v>1699</v>
      </c>
      <c r="AL1695" s="18" t="s">
        <v>3037</v>
      </c>
      <c r="AM1695">
        <v>351</v>
      </c>
      <c r="AN1695">
        <v>2</v>
      </c>
    </row>
    <row r="1696" spans="1:40" x14ac:dyDescent="0.25">
      <c r="A1696" s="35" t="s">
        <v>6144</v>
      </c>
      <c r="B1696" s="35" t="s">
        <v>6145</v>
      </c>
      <c r="C1696" s="35" t="s">
        <v>12</v>
      </c>
      <c r="D1696" s="35">
        <v>16.489999999999998</v>
      </c>
      <c r="E1696" s="35" t="s">
        <v>6146</v>
      </c>
      <c r="F1696" s="35">
        <v>10</v>
      </c>
      <c r="G1696" s="35" t="s">
        <v>74</v>
      </c>
      <c r="H1696" s="35">
        <v>77</v>
      </c>
      <c r="I1696" s="35" t="s">
        <v>6147</v>
      </c>
      <c r="J1696" s="36" t="s">
        <v>318</v>
      </c>
      <c r="K1696" s="34" t="s">
        <v>7209</v>
      </c>
      <c r="L1696" s="61">
        <f>Tabela33[[#This Row],[price]]*Tabela33[[#This Row],[sold]]</f>
        <v>1269.7299999999998</v>
      </c>
      <c r="M1696" s="62">
        <f>VLOOKUP(Tabela33[[#This Row],[brand]],Tabela5[#All],7,FALSE)</f>
        <v>334</v>
      </c>
      <c r="N1696" s="62">
        <f>_xlfn.RANK.EQ(Tabela33[[#This Row],[sold]],$H$2:$H$1979)</f>
        <v>859</v>
      </c>
      <c r="O1696" s="62">
        <f>_xlfn.RANK.EQ(L1696,Tabela33[income])</f>
        <v>1149</v>
      </c>
      <c r="AL1696" s="18" t="s">
        <v>5390</v>
      </c>
      <c r="AM1696">
        <v>352</v>
      </c>
      <c r="AN1696">
        <v>22</v>
      </c>
    </row>
    <row r="1697" spans="1:40" x14ac:dyDescent="0.25">
      <c r="A1697" s="30" t="s">
        <v>1488</v>
      </c>
      <c r="B1697" s="30" t="s">
        <v>1489</v>
      </c>
      <c r="C1697" s="30" t="s">
        <v>12</v>
      </c>
      <c r="D1697" s="30">
        <v>69.989999999999995</v>
      </c>
      <c r="E1697" s="30" t="s">
        <v>1083</v>
      </c>
      <c r="F1697" s="30">
        <v>4</v>
      </c>
      <c r="G1697" s="30" t="s">
        <v>1490</v>
      </c>
      <c r="H1697" s="30">
        <v>7</v>
      </c>
      <c r="I1697" s="30" t="s">
        <v>1491</v>
      </c>
      <c r="J1697" s="31" t="s">
        <v>1492</v>
      </c>
      <c r="K1697" s="29" t="s">
        <v>7208</v>
      </c>
      <c r="L1697" s="58">
        <f>Tabela33[[#This Row],[price]]*Tabela33[[#This Row],[sold]]</f>
        <v>489.92999999999995</v>
      </c>
      <c r="M1697" s="59">
        <f>VLOOKUP(Tabela33[[#This Row],[brand]],Tabela5[#All],7,FALSE)</f>
        <v>335</v>
      </c>
      <c r="N1697" s="59">
        <f>_xlfn.RANK.EQ(Tabela33[[#This Row],[sold]],$H$2:$H$1979)</f>
        <v>1677</v>
      </c>
      <c r="O1697" s="59">
        <f>_xlfn.RANK.EQ(L1697,Tabela33[income])</f>
        <v>1511</v>
      </c>
      <c r="AL1697" s="18" t="s">
        <v>3518</v>
      </c>
      <c r="AM1697">
        <v>352</v>
      </c>
      <c r="AN1697">
        <v>120</v>
      </c>
    </row>
    <row r="1698" spans="1:40" x14ac:dyDescent="0.25">
      <c r="A1698" s="32" t="s">
        <v>7107</v>
      </c>
      <c r="B1698" s="32" t="s">
        <v>7108</v>
      </c>
      <c r="C1698" s="32" t="s">
        <v>385</v>
      </c>
      <c r="D1698" s="32">
        <v>34.99</v>
      </c>
      <c r="E1698" s="32" t="s">
        <v>2241</v>
      </c>
      <c r="F1698" s="32">
        <v>3</v>
      </c>
      <c r="G1698" s="32" t="s">
        <v>2326</v>
      </c>
      <c r="H1698" s="32">
        <v>1</v>
      </c>
      <c r="I1698" s="32" t="s">
        <v>7109</v>
      </c>
      <c r="J1698" s="33" t="s">
        <v>7110</v>
      </c>
      <c r="K1698" s="34" t="s">
        <v>7209</v>
      </c>
      <c r="L1698" s="61">
        <f>Tabela33[[#This Row],[price]]*Tabela33[[#This Row],[sold]]</f>
        <v>34.99</v>
      </c>
      <c r="M1698" s="62">
        <f>VLOOKUP(Tabela33[[#This Row],[brand]],Tabela5[#All],7,FALSE)</f>
        <v>336</v>
      </c>
      <c r="N1698" s="62">
        <f>_xlfn.RANK.EQ(Tabela33[[#This Row],[sold]],$H$2:$H$1979)</f>
        <v>1926</v>
      </c>
      <c r="O1698" s="62">
        <f>_xlfn.RANK.EQ(L1698,Tabela33[income])</f>
        <v>1961</v>
      </c>
      <c r="AL1698" s="18" t="s">
        <v>3225</v>
      </c>
      <c r="AM1698">
        <v>352</v>
      </c>
      <c r="AN1698">
        <v>42</v>
      </c>
    </row>
    <row r="1699" spans="1:40" x14ac:dyDescent="0.25">
      <c r="A1699" s="30" t="s">
        <v>3698</v>
      </c>
      <c r="B1699" s="30" t="s">
        <v>3699</v>
      </c>
      <c r="C1699" s="30" t="s">
        <v>1970</v>
      </c>
      <c r="D1699" s="30">
        <v>19.3</v>
      </c>
      <c r="E1699" s="30" t="s">
        <v>3700</v>
      </c>
      <c r="F1699" s="30">
        <v>10</v>
      </c>
      <c r="G1699" s="30" t="s">
        <v>421</v>
      </c>
      <c r="H1699" s="30">
        <v>10</v>
      </c>
      <c r="I1699" s="30" t="s">
        <v>3701</v>
      </c>
      <c r="J1699" s="31" t="s">
        <v>967</v>
      </c>
      <c r="K1699" s="29" t="s">
        <v>7208</v>
      </c>
      <c r="L1699" s="58">
        <f>Tabela33[[#This Row],[price]]*Tabela33[[#This Row],[sold]]</f>
        <v>193</v>
      </c>
      <c r="M1699" s="59">
        <f>VLOOKUP(Tabela33[[#This Row],[brand]],Tabela5[#All],7,FALSE)</f>
        <v>337</v>
      </c>
      <c r="N1699" s="59">
        <f>_xlfn.RANK.EQ(Tabela33[[#This Row],[sold]],$H$2:$H$1979)</f>
        <v>1577</v>
      </c>
      <c r="O1699" s="59">
        <f>_xlfn.RANK.EQ(L1699,Tabela33[income])</f>
        <v>1762</v>
      </c>
      <c r="AL1699" s="18" t="s">
        <v>6877</v>
      </c>
      <c r="AM1699">
        <v>352</v>
      </c>
      <c r="AN1699">
        <v>4</v>
      </c>
    </row>
    <row r="1700" spans="1:40" x14ac:dyDescent="0.25">
      <c r="A1700" s="27" t="s">
        <v>327</v>
      </c>
      <c r="B1700" s="27" t="s">
        <v>2865</v>
      </c>
      <c r="C1700" s="27" t="s">
        <v>104</v>
      </c>
      <c r="D1700" s="27">
        <v>6.99</v>
      </c>
      <c r="E1700" s="27" t="s">
        <v>2263</v>
      </c>
      <c r="F1700" s="27">
        <v>500</v>
      </c>
      <c r="G1700" s="27" t="s">
        <v>2866</v>
      </c>
      <c r="H1700" s="27">
        <v>170</v>
      </c>
      <c r="I1700" s="27" t="s">
        <v>2867</v>
      </c>
      <c r="J1700" s="28" t="s">
        <v>2868</v>
      </c>
      <c r="K1700" s="29" t="s">
        <v>7208</v>
      </c>
      <c r="L1700" s="58">
        <f>Tabela33[[#This Row],[price]]*Tabela33[[#This Row],[sold]]</f>
        <v>1188.3</v>
      </c>
      <c r="M1700" s="59">
        <f>VLOOKUP(Tabela33[[#This Row],[brand]],Tabela5[#All],7,FALSE)</f>
        <v>338</v>
      </c>
      <c r="N1700" s="59">
        <f>_xlfn.RANK.EQ(Tabela33[[#This Row],[sold]],$H$2:$H$1979)</f>
        <v>624</v>
      </c>
      <c r="O1700" s="59">
        <f>_xlfn.RANK.EQ(L1700,Tabela33[income])</f>
        <v>1188</v>
      </c>
      <c r="AL1700" s="18" t="s">
        <v>4435</v>
      </c>
      <c r="AM1700">
        <v>352</v>
      </c>
      <c r="AN1700">
        <v>7</v>
      </c>
    </row>
    <row r="1701" spans="1:40" x14ac:dyDescent="0.25">
      <c r="A1701" s="27" t="s">
        <v>327</v>
      </c>
      <c r="B1701" s="27" t="s">
        <v>1376</v>
      </c>
      <c r="C1701" s="27" t="s">
        <v>12</v>
      </c>
      <c r="D1701" s="27">
        <v>12.99</v>
      </c>
      <c r="E1701" s="27" t="s">
        <v>1215</v>
      </c>
      <c r="F1701" s="27">
        <v>10</v>
      </c>
      <c r="G1701" s="27" t="s">
        <v>1377</v>
      </c>
      <c r="H1701" s="27">
        <v>89</v>
      </c>
      <c r="I1701" s="27" t="s">
        <v>1378</v>
      </c>
      <c r="J1701" s="28" t="s">
        <v>1059</v>
      </c>
      <c r="K1701" s="29" t="s">
        <v>7208</v>
      </c>
      <c r="L1701" s="58">
        <f>Tabela33[[#This Row],[price]]*Tabela33[[#This Row],[sold]]</f>
        <v>1156.1100000000001</v>
      </c>
      <c r="M1701" s="59">
        <f>VLOOKUP(Tabela33[[#This Row],[brand]],Tabela5[#All],7,FALSE)</f>
        <v>338</v>
      </c>
      <c r="N1701" s="59">
        <f>_xlfn.RANK.EQ(Tabela33[[#This Row],[sold]],$H$2:$H$1979)</f>
        <v>811</v>
      </c>
      <c r="O1701" s="59">
        <f>_xlfn.RANK.EQ(L1701,Tabela33[income])</f>
        <v>1202</v>
      </c>
      <c r="AL1701" s="18" t="s">
        <v>2122</v>
      </c>
      <c r="AM1701">
        <v>352</v>
      </c>
      <c r="AN1701">
        <v>34</v>
      </c>
    </row>
    <row r="1702" spans="1:40" x14ac:dyDescent="0.25">
      <c r="A1702" s="27" t="s">
        <v>327</v>
      </c>
      <c r="B1702" s="27" t="s">
        <v>2672</v>
      </c>
      <c r="C1702" s="27" t="s">
        <v>12</v>
      </c>
      <c r="D1702" s="27">
        <v>18</v>
      </c>
      <c r="E1702" s="27" t="s">
        <v>2673</v>
      </c>
      <c r="F1702" s="27">
        <v>10</v>
      </c>
      <c r="G1702" s="27" t="s">
        <v>2362</v>
      </c>
      <c r="H1702" s="27">
        <v>24</v>
      </c>
      <c r="I1702" s="27" t="s">
        <v>39</v>
      </c>
      <c r="J1702" s="28" t="s">
        <v>2574</v>
      </c>
      <c r="K1702" s="29" t="s">
        <v>7208</v>
      </c>
      <c r="L1702" s="58">
        <f>Tabela33[[#This Row],[price]]*Tabela33[[#This Row],[sold]]</f>
        <v>432</v>
      </c>
      <c r="M1702" s="59">
        <f>VLOOKUP(Tabela33[[#This Row],[brand]],Tabela5[#All],7,FALSE)</f>
        <v>338</v>
      </c>
      <c r="N1702" s="59">
        <f>_xlfn.RANK.EQ(Tabela33[[#This Row],[sold]],$H$2:$H$1979)</f>
        <v>1266</v>
      </c>
      <c r="O1702" s="59">
        <f>_xlfn.RANK.EQ(L1702,Tabela33[income])</f>
        <v>1553</v>
      </c>
      <c r="AL1702" s="18" t="s">
        <v>4221</v>
      </c>
      <c r="AM1702">
        <v>352</v>
      </c>
      <c r="AN1702">
        <v>601</v>
      </c>
    </row>
    <row r="1703" spans="1:40" x14ac:dyDescent="0.25">
      <c r="A1703" s="27" t="s">
        <v>327</v>
      </c>
      <c r="B1703" s="27" t="s">
        <v>1865</v>
      </c>
      <c r="C1703" s="27" t="s">
        <v>510</v>
      </c>
      <c r="D1703" s="27">
        <v>36.99</v>
      </c>
      <c r="E1703" s="27" t="s">
        <v>884</v>
      </c>
      <c r="F1703" s="27">
        <v>10</v>
      </c>
      <c r="G1703" s="27" t="s">
        <v>1866</v>
      </c>
      <c r="H1703" s="27">
        <v>70</v>
      </c>
      <c r="I1703" s="27" t="s">
        <v>1867</v>
      </c>
      <c r="J1703" s="28" t="s">
        <v>318</v>
      </c>
      <c r="K1703" s="29" t="s">
        <v>7208</v>
      </c>
      <c r="L1703" s="58">
        <f>Tabela33[[#This Row],[price]]*Tabela33[[#This Row],[sold]]</f>
        <v>2589.3000000000002</v>
      </c>
      <c r="M1703" s="59">
        <f>VLOOKUP(Tabela33[[#This Row],[brand]],Tabela5[#All],7,FALSE)</f>
        <v>338</v>
      </c>
      <c r="N1703" s="59">
        <f>_xlfn.RANK.EQ(Tabela33[[#This Row],[sold]],$H$2:$H$1979)</f>
        <v>888</v>
      </c>
      <c r="O1703" s="59">
        <f>_xlfn.RANK.EQ(L1703,Tabela33[income])</f>
        <v>878</v>
      </c>
      <c r="AL1703" s="18" t="s">
        <v>5596</v>
      </c>
      <c r="AM1703">
        <v>352</v>
      </c>
      <c r="AN1703">
        <v>27</v>
      </c>
    </row>
    <row r="1704" spans="1:40" x14ac:dyDescent="0.25">
      <c r="A1704" s="30" t="s">
        <v>327</v>
      </c>
      <c r="B1704" s="30" t="s">
        <v>3835</v>
      </c>
      <c r="C1704" s="30" t="s">
        <v>12</v>
      </c>
      <c r="D1704" s="30">
        <v>39</v>
      </c>
      <c r="E1704" s="30" t="s">
        <v>3836</v>
      </c>
      <c r="F1704" s="30">
        <v>4</v>
      </c>
      <c r="G1704" s="30" t="s">
        <v>3837</v>
      </c>
      <c r="H1704" s="30">
        <v>175</v>
      </c>
      <c r="I1704" s="30" t="s">
        <v>3838</v>
      </c>
      <c r="J1704" s="31" t="s">
        <v>3839</v>
      </c>
      <c r="K1704" s="29" t="s">
        <v>7208</v>
      </c>
      <c r="L1704" s="58">
        <f>Tabela33[[#This Row],[price]]*Tabela33[[#This Row],[sold]]</f>
        <v>6825</v>
      </c>
      <c r="M1704" s="59">
        <f>VLOOKUP(Tabela33[[#This Row],[brand]],Tabela5[#All],7,FALSE)</f>
        <v>338</v>
      </c>
      <c r="N1704" s="59">
        <f>_xlfn.RANK.EQ(Tabela33[[#This Row],[sold]],$H$2:$H$1979)</f>
        <v>616</v>
      </c>
      <c r="O1704" s="59">
        <f>_xlfn.RANK.EQ(L1704,Tabela33[income])</f>
        <v>601</v>
      </c>
      <c r="AL1704" s="18" t="s">
        <v>5443</v>
      </c>
      <c r="AM1704">
        <v>352</v>
      </c>
      <c r="AN1704">
        <v>38</v>
      </c>
    </row>
    <row r="1705" spans="1:40" x14ac:dyDescent="0.25">
      <c r="A1705" s="30" t="s">
        <v>327</v>
      </c>
      <c r="B1705" s="30" t="s">
        <v>2572</v>
      </c>
      <c r="C1705" s="30" t="s">
        <v>55</v>
      </c>
      <c r="D1705" s="30">
        <v>40</v>
      </c>
      <c r="E1705" s="30" t="s">
        <v>2076</v>
      </c>
      <c r="F1705" s="30">
        <v>5</v>
      </c>
      <c r="G1705" s="30" t="s">
        <v>2573</v>
      </c>
      <c r="H1705" s="30">
        <v>1</v>
      </c>
      <c r="I1705" s="30" t="s">
        <v>39</v>
      </c>
      <c r="J1705" s="31" t="s">
        <v>2574</v>
      </c>
      <c r="K1705" s="29" t="s">
        <v>7208</v>
      </c>
      <c r="L1705" s="58">
        <f>Tabela33[[#This Row],[price]]*Tabela33[[#This Row],[sold]]</f>
        <v>40</v>
      </c>
      <c r="M1705" s="59">
        <f>VLOOKUP(Tabela33[[#This Row],[brand]],Tabela5[#All],7,FALSE)</f>
        <v>338</v>
      </c>
      <c r="N1705" s="59">
        <f>_xlfn.RANK.EQ(Tabela33[[#This Row],[sold]],$H$2:$H$1979)</f>
        <v>1926</v>
      </c>
      <c r="O1705" s="59">
        <f>_xlfn.RANK.EQ(L1705,Tabela33[income])</f>
        <v>1954</v>
      </c>
      <c r="AL1705" s="18" t="s">
        <v>4803</v>
      </c>
      <c r="AM1705">
        <v>352</v>
      </c>
      <c r="AN1705">
        <v>62</v>
      </c>
    </row>
    <row r="1706" spans="1:40" x14ac:dyDescent="0.25">
      <c r="A1706" s="27" t="s">
        <v>327</v>
      </c>
      <c r="B1706" s="27" t="s">
        <v>2747</v>
      </c>
      <c r="C1706" s="27" t="s">
        <v>12</v>
      </c>
      <c r="D1706" s="27">
        <v>43.99</v>
      </c>
      <c r="E1706" s="27" t="s">
        <v>13</v>
      </c>
      <c r="F1706" s="27">
        <v>10</v>
      </c>
      <c r="G1706" s="27" t="s">
        <v>1677</v>
      </c>
      <c r="H1706" s="27">
        <v>20</v>
      </c>
      <c r="I1706" s="27" t="s">
        <v>2748</v>
      </c>
      <c r="J1706" s="28" t="s">
        <v>76</v>
      </c>
      <c r="K1706" s="29" t="s">
        <v>7208</v>
      </c>
      <c r="L1706" s="58">
        <f>Tabela33[[#This Row],[price]]*Tabela33[[#This Row],[sold]]</f>
        <v>879.80000000000007</v>
      </c>
      <c r="M1706" s="59">
        <f>VLOOKUP(Tabela33[[#This Row],[brand]],Tabela5[#All],7,FALSE)</f>
        <v>338</v>
      </c>
      <c r="N1706" s="59">
        <f>_xlfn.RANK.EQ(Tabela33[[#This Row],[sold]],$H$2:$H$1979)</f>
        <v>1337</v>
      </c>
      <c r="O1706" s="59">
        <f>_xlfn.RANK.EQ(L1706,Tabela33[income])</f>
        <v>1297</v>
      </c>
      <c r="AL1706" s="18" t="s">
        <v>6892</v>
      </c>
      <c r="AM1706">
        <v>352</v>
      </c>
      <c r="AN1706">
        <v>131</v>
      </c>
    </row>
    <row r="1707" spans="1:40" x14ac:dyDescent="0.25">
      <c r="A1707" s="27" t="s">
        <v>327</v>
      </c>
      <c r="B1707" s="27" t="s">
        <v>328</v>
      </c>
      <c r="C1707" s="27" t="s">
        <v>12</v>
      </c>
      <c r="D1707" s="27">
        <v>43.99</v>
      </c>
      <c r="E1707" s="27" t="s">
        <v>13</v>
      </c>
      <c r="F1707" s="27">
        <v>6</v>
      </c>
      <c r="G1707" s="27" t="s">
        <v>329</v>
      </c>
      <c r="H1707" s="27">
        <v>25</v>
      </c>
      <c r="I1707" s="27" t="s">
        <v>330</v>
      </c>
      <c r="J1707" s="28" t="s">
        <v>225</v>
      </c>
      <c r="K1707" s="29" t="s">
        <v>7208</v>
      </c>
      <c r="L1707" s="58">
        <f>Tabela33[[#This Row],[price]]*Tabela33[[#This Row],[sold]]</f>
        <v>1099.75</v>
      </c>
      <c r="M1707" s="59">
        <f>VLOOKUP(Tabela33[[#This Row],[brand]],Tabela5[#All],7,FALSE)</f>
        <v>338</v>
      </c>
      <c r="N1707" s="59">
        <f>_xlfn.RANK.EQ(Tabela33[[#This Row],[sold]],$H$2:$H$1979)</f>
        <v>1248</v>
      </c>
      <c r="O1707" s="59">
        <f>_xlfn.RANK.EQ(L1707,Tabela33[income])</f>
        <v>1225</v>
      </c>
      <c r="AL1707" s="18" t="s">
        <v>5793</v>
      </c>
      <c r="AM1707">
        <v>352</v>
      </c>
      <c r="AN1707">
        <v>3</v>
      </c>
    </row>
    <row r="1708" spans="1:40" x14ac:dyDescent="0.25">
      <c r="A1708" s="30" t="s">
        <v>327</v>
      </c>
      <c r="B1708" s="30" t="s">
        <v>652</v>
      </c>
      <c r="C1708" s="30" t="s">
        <v>12</v>
      </c>
      <c r="D1708" s="30">
        <v>43.99</v>
      </c>
      <c r="E1708" s="30" t="s">
        <v>287</v>
      </c>
      <c r="F1708" s="30">
        <v>10</v>
      </c>
      <c r="G1708" s="30" t="s">
        <v>653</v>
      </c>
      <c r="H1708" s="30">
        <v>109</v>
      </c>
      <c r="I1708" s="30" t="s">
        <v>654</v>
      </c>
      <c r="J1708" s="31" t="s">
        <v>318</v>
      </c>
      <c r="K1708" s="29" t="s">
        <v>7208</v>
      </c>
      <c r="L1708" s="58">
        <f>Tabela33[[#This Row],[price]]*Tabela33[[#This Row],[sold]]</f>
        <v>4794.91</v>
      </c>
      <c r="M1708" s="59">
        <f>VLOOKUP(Tabela33[[#This Row],[brand]],Tabela5[#All],7,FALSE)</f>
        <v>338</v>
      </c>
      <c r="N1708" s="59">
        <f>_xlfn.RANK.EQ(Tabela33[[#This Row],[sold]],$H$2:$H$1979)</f>
        <v>767</v>
      </c>
      <c r="O1708" s="59">
        <f>_xlfn.RANK.EQ(L1708,Tabela33[income])</f>
        <v>694</v>
      </c>
      <c r="AL1708" s="18" t="s">
        <v>5396</v>
      </c>
      <c r="AM1708">
        <v>352</v>
      </c>
      <c r="AN1708">
        <v>11</v>
      </c>
    </row>
    <row r="1709" spans="1:40" x14ac:dyDescent="0.25">
      <c r="A1709" s="27" t="s">
        <v>327</v>
      </c>
      <c r="B1709" s="27" t="s">
        <v>606</v>
      </c>
      <c r="C1709" s="27" t="s">
        <v>12</v>
      </c>
      <c r="D1709" s="27">
        <v>44.99</v>
      </c>
      <c r="E1709" s="27" t="s">
        <v>607</v>
      </c>
      <c r="F1709" s="27">
        <v>8</v>
      </c>
      <c r="G1709" s="27" t="s">
        <v>608</v>
      </c>
      <c r="H1709" s="27">
        <v>232</v>
      </c>
      <c r="I1709" s="27" t="s">
        <v>609</v>
      </c>
      <c r="J1709" s="28" t="s">
        <v>571</v>
      </c>
      <c r="K1709" s="29" t="s">
        <v>7208</v>
      </c>
      <c r="L1709" s="58">
        <f>Tabela33[[#This Row],[price]]*Tabela33[[#This Row],[sold]]</f>
        <v>10437.68</v>
      </c>
      <c r="M1709" s="59">
        <f>VLOOKUP(Tabela33[[#This Row],[brand]],Tabela5[#All],7,FALSE)</f>
        <v>338</v>
      </c>
      <c r="N1709" s="59">
        <f>_xlfn.RANK.EQ(Tabela33[[#This Row],[sold]],$H$2:$H$1979)</f>
        <v>551</v>
      </c>
      <c r="O1709" s="59">
        <f>_xlfn.RANK.EQ(L1709,Tabela33[income])</f>
        <v>475</v>
      </c>
      <c r="AL1709" s="18" t="s">
        <v>6905</v>
      </c>
      <c r="AM1709">
        <v>352</v>
      </c>
      <c r="AN1709">
        <v>81</v>
      </c>
    </row>
    <row r="1710" spans="1:40" x14ac:dyDescent="0.25">
      <c r="A1710" s="30" t="s">
        <v>327</v>
      </c>
      <c r="B1710" s="30" t="s">
        <v>2492</v>
      </c>
      <c r="C1710" s="30" t="s">
        <v>12</v>
      </c>
      <c r="D1710" s="30">
        <v>49.99</v>
      </c>
      <c r="E1710" s="30" t="s">
        <v>148</v>
      </c>
      <c r="F1710" s="30">
        <v>5</v>
      </c>
      <c r="G1710" s="30" t="s">
        <v>1392</v>
      </c>
      <c r="H1710" s="30">
        <v>17</v>
      </c>
      <c r="I1710" s="30" t="s">
        <v>2493</v>
      </c>
      <c r="J1710" s="31" t="s">
        <v>225</v>
      </c>
      <c r="K1710" s="29" t="s">
        <v>7208</v>
      </c>
      <c r="L1710" s="58">
        <f>Tabela33[[#This Row],[price]]*Tabela33[[#This Row],[sold]]</f>
        <v>849.83</v>
      </c>
      <c r="M1710" s="59">
        <f>VLOOKUP(Tabela33[[#This Row],[brand]],Tabela5[#All],7,FALSE)</f>
        <v>338</v>
      </c>
      <c r="N1710" s="59">
        <f>_xlfn.RANK.EQ(Tabela33[[#This Row],[sold]],$H$2:$H$1979)</f>
        <v>1397</v>
      </c>
      <c r="O1710" s="59">
        <f>_xlfn.RANK.EQ(L1710,Tabela33[income])</f>
        <v>1308</v>
      </c>
      <c r="AL1710" s="18" t="s">
        <v>4906</v>
      </c>
      <c r="AM1710">
        <v>352</v>
      </c>
      <c r="AN1710">
        <v>619</v>
      </c>
    </row>
    <row r="1711" spans="1:40" x14ac:dyDescent="0.25">
      <c r="A1711" s="27" t="s">
        <v>327</v>
      </c>
      <c r="B1711" s="27" t="s">
        <v>2095</v>
      </c>
      <c r="C1711" s="27" t="s">
        <v>12</v>
      </c>
      <c r="D1711" s="27">
        <v>49.99</v>
      </c>
      <c r="E1711" s="27" t="s">
        <v>148</v>
      </c>
      <c r="F1711" s="27">
        <v>6</v>
      </c>
      <c r="G1711" s="27" t="s">
        <v>2096</v>
      </c>
      <c r="H1711" s="27">
        <v>75</v>
      </c>
      <c r="I1711" s="27" t="s">
        <v>2097</v>
      </c>
      <c r="J1711" s="28" t="s">
        <v>225</v>
      </c>
      <c r="K1711" s="29" t="s">
        <v>7208</v>
      </c>
      <c r="L1711" s="58">
        <f>Tabela33[[#This Row],[price]]*Tabela33[[#This Row],[sold]]</f>
        <v>3749.25</v>
      </c>
      <c r="M1711" s="59">
        <f>VLOOKUP(Tabela33[[#This Row],[brand]],Tabela5[#All],7,FALSE)</f>
        <v>338</v>
      </c>
      <c r="N1711" s="59">
        <f>_xlfn.RANK.EQ(Tabela33[[#This Row],[sold]],$H$2:$H$1979)</f>
        <v>864</v>
      </c>
      <c r="O1711" s="59">
        <f>_xlfn.RANK.EQ(L1711,Tabela33[income])</f>
        <v>764</v>
      </c>
      <c r="AL1711" s="18" t="s">
        <v>4801</v>
      </c>
      <c r="AM1711">
        <v>352</v>
      </c>
      <c r="AN1711">
        <v>6</v>
      </c>
    </row>
    <row r="1712" spans="1:40" x14ac:dyDescent="0.25">
      <c r="A1712" s="27" t="s">
        <v>327</v>
      </c>
      <c r="B1712" s="27" t="s">
        <v>770</v>
      </c>
      <c r="C1712" s="27" t="s">
        <v>12</v>
      </c>
      <c r="D1712" s="27">
        <v>51.99</v>
      </c>
      <c r="E1712" s="27" t="s">
        <v>43</v>
      </c>
      <c r="F1712" s="27">
        <v>3</v>
      </c>
      <c r="G1712" s="27" t="s">
        <v>771</v>
      </c>
      <c r="H1712" s="27">
        <v>179</v>
      </c>
      <c r="I1712" s="27" t="s">
        <v>772</v>
      </c>
      <c r="J1712" s="28" t="s">
        <v>46</v>
      </c>
      <c r="K1712" s="29" t="s">
        <v>7208</v>
      </c>
      <c r="L1712" s="58">
        <f>Tabela33[[#This Row],[price]]*Tabela33[[#This Row],[sold]]</f>
        <v>9306.2100000000009</v>
      </c>
      <c r="M1712" s="59">
        <f>VLOOKUP(Tabela33[[#This Row],[brand]],Tabela5[#All],7,FALSE)</f>
        <v>338</v>
      </c>
      <c r="N1712" s="59">
        <f>_xlfn.RANK.EQ(Tabela33[[#This Row],[sold]],$H$2:$H$1979)</f>
        <v>603</v>
      </c>
      <c r="O1712" s="59">
        <f>_xlfn.RANK.EQ(L1712,Tabela33[income])</f>
        <v>508</v>
      </c>
      <c r="AL1712" s="18" t="s">
        <v>3923</v>
      </c>
      <c r="AM1712">
        <v>352</v>
      </c>
      <c r="AN1712">
        <v>27</v>
      </c>
    </row>
    <row r="1713" spans="1:40" x14ac:dyDescent="0.25">
      <c r="A1713" s="32" t="s">
        <v>327</v>
      </c>
      <c r="B1713" s="32" t="s">
        <v>4633</v>
      </c>
      <c r="C1713" s="32" t="s">
        <v>55</v>
      </c>
      <c r="D1713" s="32">
        <v>59.99</v>
      </c>
      <c r="E1713" s="32" t="s">
        <v>31</v>
      </c>
      <c r="F1713" s="32">
        <v>10</v>
      </c>
      <c r="G1713" s="32" t="s">
        <v>4634</v>
      </c>
      <c r="H1713" s="32">
        <v>221</v>
      </c>
      <c r="I1713" s="32" t="s">
        <v>4635</v>
      </c>
      <c r="J1713" s="33" t="s">
        <v>524</v>
      </c>
      <c r="K1713" s="34" t="s">
        <v>7209</v>
      </c>
      <c r="L1713" s="61">
        <f>Tabela33[[#This Row],[price]]*Tabela33[[#This Row],[sold]]</f>
        <v>13257.79</v>
      </c>
      <c r="M1713" s="62">
        <f>VLOOKUP(Tabela33[[#This Row],[brand]],Tabela5[#All],7,FALSE)</f>
        <v>338</v>
      </c>
      <c r="N1713" s="62">
        <f>_xlfn.RANK.EQ(Tabela33[[#This Row],[sold]],$H$2:$H$1979)</f>
        <v>563</v>
      </c>
      <c r="O1713" s="62">
        <f>_xlfn.RANK.EQ(L1713,Tabela33[income])</f>
        <v>412</v>
      </c>
      <c r="AL1713" s="18" t="s">
        <v>3940</v>
      </c>
      <c r="AM1713">
        <v>352</v>
      </c>
      <c r="AN1713">
        <v>30</v>
      </c>
    </row>
    <row r="1714" spans="1:40" x14ac:dyDescent="0.25">
      <c r="A1714" s="27" t="s">
        <v>327</v>
      </c>
      <c r="B1714" s="27" t="s">
        <v>454</v>
      </c>
      <c r="C1714" s="27" t="s">
        <v>12</v>
      </c>
      <c r="D1714" s="27">
        <v>60</v>
      </c>
      <c r="E1714" s="27" t="s">
        <v>455</v>
      </c>
      <c r="F1714" s="27">
        <v>10</v>
      </c>
      <c r="G1714" s="27" t="s">
        <v>456</v>
      </c>
      <c r="H1714" s="27">
        <v>256</v>
      </c>
      <c r="I1714" s="27" t="s">
        <v>457</v>
      </c>
      <c r="J1714" s="28" t="s">
        <v>458</v>
      </c>
      <c r="K1714" s="29" t="s">
        <v>7208</v>
      </c>
      <c r="L1714" s="58">
        <f>Tabela33[[#This Row],[price]]*Tabela33[[#This Row],[sold]]</f>
        <v>15360</v>
      </c>
      <c r="M1714" s="59">
        <f>VLOOKUP(Tabela33[[#This Row],[brand]],Tabela5[#All],7,FALSE)</f>
        <v>338</v>
      </c>
      <c r="N1714" s="59">
        <f>_xlfn.RANK.EQ(Tabela33[[#This Row],[sold]],$H$2:$H$1979)</f>
        <v>523</v>
      </c>
      <c r="O1714" s="59">
        <f>_xlfn.RANK.EQ(L1714,Tabela33[income])</f>
        <v>376</v>
      </c>
      <c r="AL1714" s="18" t="s">
        <v>136</v>
      </c>
      <c r="AM1714">
        <v>352</v>
      </c>
      <c r="AN1714">
        <v>38</v>
      </c>
    </row>
    <row r="1715" spans="1:40" x14ac:dyDescent="0.25">
      <c r="A1715" s="30" t="s">
        <v>327</v>
      </c>
      <c r="B1715" s="30" t="s">
        <v>1792</v>
      </c>
      <c r="C1715" s="30" t="s">
        <v>363</v>
      </c>
      <c r="D1715" s="30">
        <v>64.540000000000006</v>
      </c>
      <c r="E1715" s="30" t="s">
        <v>1793</v>
      </c>
      <c r="F1715" s="30">
        <v>29</v>
      </c>
      <c r="G1715" s="30" t="s">
        <v>1794</v>
      </c>
      <c r="H1715" s="30">
        <v>68</v>
      </c>
      <c r="I1715" s="30" t="s">
        <v>1795</v>
      </c>
      <c r="J1715" s="31" t="s">
        <v>230</v>
      </c>
      <c r="K1715" s="29" t="s">
        <v>7208</v>
      </c>
      <c r="L1715" s="58">
        <f>Tabela33[[#This Row],[price]]*Tabela33[[#This Row],[sold]]</f>
        <v>4388.72</v>
      </c>
      <c r="M1715" s="59">
        <f>VLOOKUP(Tabela33[[#This Row],[brand]],Tabela5[#All],7,FALSE)</f>
        <v>338</v>
      </c>
      <c r="N1715" s="59">
        <f>_xlfn.RANK.EQ(Tabela33[[#This Row],[sold]],$H$2:$H$1979)</f>
        <v>892</v>
      </c>
      <c r="O1715" s="59">
        <f>_xlfn.RANK.EQ(L1715,Tabela33[income])</f>
        <v>714</v>
      </c>
      <c r="AL1715" s="18" t="s">
        <v>5951</v>
      </c>
      <c r="AM1715">
        <v>352</v>
      </c>
      <c r="AN1715">
        <v>8</v>
      </c>
    </row>
    <row r="1716" spans="1:40" x14ac:dyDescent="0.25">
      <c r="A1716" s="27" t="s">
        <v>327</v>
      </c>
      <c r="B1716" s="27" t="s">
        <v>1339</v>
      </c>
      <c r="C1716" s="27" t="s">
        <v>12</v>
      </c>
      <c r="D1716" s="27">
        <v>69.989999999999995</v>
      </c>
      <c r="E1716" s="27" t="s">
        <v>1083</v>
      </c>
      <c r="F1716" s="27">
        <v>2</v>
      </c>
      <c r="G1716" s="27" t="s">
        <v>1340</v>
      </c>
      <c r="H1716" s="27">
        <v>27</v>
      </c>
      <c r="I1716" s="27" t="s">
        <v>1341</v>
      </c>
      <c r="J1716" s="28" t="s">
        <v>1342</v>
      </c>
      <c r="K1716" s="29" t="s">
        <v>7208</v>
      </c>
      <c r="L1716" s="58">
        <f>Tabela33[[#This Row],[price]]*Tabela33[[#This Row],[sold]]</f>
        <v>1889.7299999999998</v>
      </c>
      <c r="M1716" s="59">
        <f>VLOOKUP(Tabela33[[#This Row],[brand]],Tabela5[#All],7,FALSE)</f>
        <v>338</v>
      </c>
      <c r="N1716" s="59">
        <f>_xlfn.RANK.EQ(Tabela33[[#This Row],[sold]],$H$2:$H$1979)</f>
        <v>1217</v>
      </c>
      <c r="O1716" s="59">
        <f>_xlfn.RANK.EQ(L1716,Tabela33[income])</f>
        <v>977</v>
      </c>
      <c r="AL1716" s="18" t="s">
        <v>6222</v>
      </c>
      <c r="AM1716">
        <v>352</v>
      </c>
      <c r="AN1716">
        <v>6</v>
      </c>
    </row>
    <row r="1717" spans="1:40" x14ac:dyDescent="0.25">
      <c r="A1717" s="30" t="s">
        <v>327</v>
      </c>
      <c r="B1717" s="30" t="s">
        <v>3409</v>
      </c>
      <c r="C1717" s="30" t="s">
        <v>12</v>
      </c>
      <c r="D1717" s="30">
        <v>76.34</v>
      </c>
      <c r="E1717" s="30" t="s">
        <v>3410</v>
      </c>
      <c r="F1717" s="30">
        <v>3</v>
      </c>
      <c r="G1717" s="30" t="s">
        <v>3411</v>
      </c>
      <c r="H1717" s="30">
        <v>92</v>
      </c>
      <c r="I1717" s="30" t="s">
        <v>3412</v>
      </c>
      <c r="J1717" s="31" t="s">
        <v>177</v>
      </c>
      <c r="K1717" s="29" t="s">
        <v>7208</v>
      </c>
      <c r="L1717" s="58">
        <f>Tabela33[[#This Row],[price]]*Tabela33[[#This Row],[sold]]</f>
        <v>7023.2800000000007</v>
      </c>
      <c r="M1717" s="59">
        <f>VLOOKUP(Tabela33[[#This Row],[brand]],Tabela5[#All],7,FALSE)</f>
        <v>338</v>
      </c>
      <c r="N1717" s="59">
        <f>_xlfn.RANK.EQ(Tabela33[[#This Row],[sold]],$H$2:$H$1979)</f>
        <v>805</v>
      </c>
      <c r="O1717" s="59">
        <f>_xlfn.RANK.EQ(L1717,Tabela33[income])</f>
        <v>593</v>
      </c>
      <c r="AL1717" s="18" t="s">
        <v>5358</v>
      </c>
      <c r="AM1717">
        <v>352</v>
      </c>
      <c r="AN1717">
        <v>110</v>
      </c>
    </row>
    <row r="1718" spans="1:40" x14ac:dyDescent="0.25">
      <c r="A1718" s="30" t="s">
        <v>327</v>
      </c>
      <c r="B1718" s="30" t="s">
        <v>1324</v>
      </c>
      <c r="C1718" s="30" t="s">
        <v>628</v>
      </c>
      <c r="D1718" s="30">
        <v>85.56</v>
      </c>
      <c r="E1718" s="30" t="s">
        <v>1325</v>
      </c>
      <c r="F1718" s="30"/>
      <c r="G1718" s="30" t="s">
        <v>1326</v>
      </c>
      <c r="H1718" s="30">
        <v>953</v>
      </c>
      <c r="I1718" s="30" t="s">
        <v>1327</v>
      </c>
      <c r="J1718" s="31" t="s">
        <v>177</v>
      </c>
      <c r="K1718" s="29" t="s">
        <v>7208</v>
      </c>
      <c r="L1718" s="58">
        <f>Tabela33[[#This Row],[price]]*Tabela33[[#This Row],[sold]]</f>
        <v>81538.680000000008</v>
      </c>
      <c r="M1718" s="59">
        <f>VLOOKUP(Tabela33[[#This Row],[brand]],Tabela5[#All],7,FALSE)</f>
        <v>338</v>
      </c>
      <c r="N1718" s="59">
        <f>_xlfn.RANK.EQ(Tabela33[[#This Row],[sold]],$H$2:$H$1979)</f>
        <v>242</v>
      </c>
      <c r="O1718" s="59">
        <f>_xlfn.RANK.EQ(L1718,Tabela33[income])</f>
        <v>119</v>
      </c>
      <c r="AL1718" s="18" t="s">
        <v>5731</v>
      </c>
      <c r="AM1718">
        <v>352</v>
      </c>
      <c r="AN1718">
        <v>136</v>
      </c>
    </row>
    <row r="1719" spans="1:40" x14ac:dyDescent="0.25">
      <c r="A1719" s="35" t="s">
        <v>6732</v>
      </c>
      <c r="B1719" s="35" t="s">
        <v>6733</v>
      </c>
      <c r="C1719" s="35" t="s">
        <v>55</v>
      </c>
      <c r="D1719" s="35">
        <v>49.99</v>
      </c>
      <c r="E1719" s="35" t="s">
        <v>623</v>
      </c>
      <c r="F1719" s="35">
        <v>3</v>
      </c>
      <c r="G1719" s="35" t="s">
        <v>5635</v>
      </c>
      <c r="H1719" s="35">
        <v>19</v>
      </c>
      <c r="I1719" s="35" t="s">
        <v>6734</v>
      </c>
      <c r="J1719" s="36" t="s">
        <v>157</v>
      </c>
      <c r="K1719" s="34" t="s">
        <v>7209</v>
      </c>
      <c r="L1719" s="61">
        <f>Tabela33[[#This Row],[price]]*Tabela33[[#This Row],[sold]]</f>
        <v>949.81000000000006</v>
      </c>
      <c r="M1719" s="62">
        <f>VLOOKUP(Tabela33[[#This Row],[brand]],Tabela5[#All],7,FALSE)</f>
        <v>339</v>
      </c>
      <c r="N1719" s="62">
        <f>_xlfn.RANK.EQ(Tabela33[[#This Row],[sold]],$H$2:$H$1979)</f>
        <v>1359</v>
      </c>
      <c r="O1719" s="62">
        <f>_xlfn.RANK.EQ(L1719,Tabela33[income])</f>
        <v>1271</v>
      </c>
      <c r="AL1719" s="18" t="s">
        <v>6670</v>
      </c>
      <c r="AM1719">
        <v>352</v>
      </c>
      <c r="AN1719">
        <v>45</v>
      </c>
    </row>
    <row r="1720" spans="1:40" x14ac:dyDescent="0.25">
      <c r="A1720" s="30" t="s">
        <v>2894</v>
      </c>
      <c r="B1720" s="30" t="s">
        <v>2895</v>
      </c>
      <c r="C1720" s="30" t="s">
        <v>55</v>
      </c>
      <c r="D1720" s="30">
        <v>15.89</v>
      </c>
      <c r="E1720" s="30" t="s">
        <v>2896</v>
      </c>
      <c r="F1720" s="30">
        <v>6</v>
      </c>
      <c r="G1720" s="30" t="s">
        <v>2897</v>
      </c>
      <c r="H1720" s="30">
        <v>135</v>
      </c>
      <c r="I1720" s="30" t="s">
        <v>2898</v>
      </c>
      <c r="J1720" s="31" t="s">
        <v>1307</v>
      </c>
      <c r="K1720" s="29" t="s">
        <v>7208</v>
      </c>
      <c r="L1720" s="58">
        <f>Tabela33[[#This Row],[price]]*Tabela33[[#This Row],[sold]]</f>
        <v>2145.15</v>
      </c>
      <c r="M1720" s="59">
        <f>VLOOKUP(Tabela33[[#This Row],[brand]],Tabela5[#All],7,FALSE)</f>
        <v>340</v>
      </c>
      <c r="N1720" s="59">
        <f>_xlfn.RANK.EQ(Tabela33[[#This Row],[sold]],$H$2:$H$1979)</f>
        <v>688</v>
      </c>
      <c r="O1720" s="59">
        <f>_xlfn.RANK.EQ(L1720,Tabela33[income])</f>
        <v>934</v>
      </c>
      <c r="AL1720" s="18" t="s">
        <v>4122</v>
      </c>
      <c r="AM1720">
        <v>352</v>
      </c>
      <c r="AN1720">
        <v>328</v>
      </c>
    </row>
    <row r="1721" spans="1:40" x14ac:dyDescent="0.25">
      <c r="A1721" s="30" t="s">
        <v>2400</v>
      </c>
      <c r="B1721" s="30" t="s">
        <v>2401</v>
      </c>
      <c r="C1721" s="30" t="s">
        <v>2402</v>
      </c>
      <c r="D1721" s="30">
        <v>13</v>
      </c>
      <c r="E1721" s="30" t="s">
        <v>99</v>
      </c>
      <c r="F1721" s="30"/>
      <c r="G1721" s="30" t="s">
        <v>1743</v>
      </c>
      <c r="H1721" s="30">
        <v>5</v>
      </c>
      <c r="I1721" s="30" t="s">
        <v>2403</v>
      </c>
      <c r="J1721" s="31" t="s">
        <v>2404</v>
      </c>
      <c r="K1721" s="29" t="s">
        <v>7208</v>
      </c>
      <c r="L1721" s="58">
        <f>Tabela33[[#This Row],[price]]*Tabela33[[#This Row],[sold]]</f>
        <v>65</v>
      </c>
      <c r="M1721" s="59">
        <f>VLOOKUP(Tabela33[[#This Row],[brand]],Tabela5[#All],7,FALSE)</f>
        <v>341</v>
      </c>
      <c r="N1721" s="59">
        <f>_xlfn.RANK.EQ(Tabela33[[#This Row],[sold]],$H$2:$H$1979)</f>
        <v>1749</v>
      </c>
      <c r="O1721" s="59">
        <f>_xlfn.RANK.EQ(L1721,Tabela33[income])</f>
        <v>1927</v>
      </c>
      <c r="AL1721" s="18" t="s">
        <v>4209</v>
      </c>
      <c r="AM1721">
        <v>352</v>
      </c>
      <c r="AN1721">
        <v>601</v>
      </c>
    </row>
    <row r="1722" spans="1:40" x14ac:dyDescent="0.25">
      <c r="A1722" s="27" t="s">
        <v>1568</v>
      </c>
      <c r="B1722" s="27" t="s">
        <v>3832</v>
      </c>
      <c r="C1722" s="27" t="s">
        <v>12</v>
      </c>
      <c r="D1722" s="27">
        <v>11.49</v>
      </c>
      <c r="E1722" s="27" t="s">
        <v>3551</v>
      </c>
      <c r="F1722" s="27">
        <v>10</v>
      </c>
      <c r="G1722" s="27" t="s">
        <v>3833</v>
      </c>
      <c r="H1722" s="27">
        <v>64</v>
      </c>
      <c r="I1722" s="27" t="s">
        <v>39</v>
      </c>
      <c r="J1722" s="28" t="s">
        <v>3834</v>
      </c>
      <c r="K1722" s="29" t="s">
        <v>7208</v>
      </c>
      <c r="L1722" s="58">
        <f>Tabela33[[#This Row],[price]]*Tabela33[[#This Row],[sold]]</f>
        <v>735.36</v>
      </c>
      <c r="M1722" s="59">
        <f>VLOOKUP(Tabela33[[#This Row],[brand]],Tabela5[#All],7,FALSE)</f>
        <v>342</v>
      </c>
      <c r="N1722" s="59">
        <f>_xlfn.RANK.EQ(Tabela33[[#This Row],[sold]],$H$2:$H$1979)</f>
        <v>916</v>
      </c>
      <c r="O1722" s="59">
        <f>_xlfn.RANK.EQ(L1722,Tabela33[income])</f>
        <v>1349</v>
      </c>
      <c r="AL1722" s="18" t="s">
        <v>740</v>
      </c>
      <c r="AM1722">
        <v>352</v>
      </c>
      <c r="AN1722">
        <v>33</v>
      </c>
    </row>
    <row r="1723" spans="1:40" x14ac:dyDescent="0.25">
      <c r="A1723" s="30" t="s">
        <v>1568</v>
      </c>
      <c r="B1723" s="30" t="s">
        <v>1569</v>
      </c>
      <c r="C1723" s="30" t="s">
        <v>12</v>
      </c>
      <c r="D1723" s="30">
        <v>12</v>
      </c>
      <c r="E1723" s="30" t="s">
        <v>1570</v>
      </c>
      <c r="F1723" s="30">
        <v>4</v>
      </c>
      <c r="G1723" s="30" t="s">
        <v>1366</v>
      </c>
      <c r="H1723" s="30">
        <v>6</v>
      </c>
      <c r="I1723" s="30" t="s">
        <v>39</v>
      </c>
      <c r="J1723" s="31" t="s">
        <v>1571</v>
      </c>
      <c r="K1723" s="29" t="s">
        <v>7208</v>
      </c>
      <c r="L1723" s="58">
        <f>Tabela33[[#This Row],[price]]*Tabela33[[#This Row],[sold]]</f>
        <v>72</v>
      </c>
      <c r="M1723" s="59">
        <f>VLOOKUP(Tabela33[[#This Row],[brand]],Tabela5[#All],7,FALSE)</f>
        <v>342</v>
      </c>
      <c r="N1723" s="59">
        <f>_xlfn.RANK.EQ(Tabela33[[#This Row],[sold]],$H$2:$H$1979)</f>
        <v>1713</v>
      </c>
      <c r="O1723" s="59">
        <f>_xlfn.RANK.EQ(L1723,Tabela33[income])</f>
        <v>1916</v>
      </c>
      <c r="AL1723" s="18" t="s">
        <v>4270</v>
      </c>
      <c r="AM1723">
        <v>352</v>
      </c>
      <c r="AN1723">
        <v>1146</v>
      </c>
    </row>
    <row r="1724" spans="1:40" x14ac:dyDescent="0.25">
      <c r="A1724" s="35" t="s">
        <v>1568</v>
      </c>
      <c r="B1724" s="35" t="s">
        <v>5959</v>
      </c>
      <c r="C1724" s="35" t="s">
        <v>212</v>
      </c>
      <c r="D1724" s="35">
        <v>13.05</v>
      </c>
      <c r="E1724" s="35" t="s">
        <v>5960</v>
      </c>
      <c r="F1724" s="35">
        <v>3</v>
      </c>
      <c r="G1724" s="35" t="s">
        <v>1798</v>
      </c>
      <c r="H1724" s="35">
        <v>9</v>
      </c>
      <c r="I1724" s="35" t="s">
        <v>5961</v>
      </c>
      <c r="J1724" s="36" t="s">
        <v>5962</v>
      </c>
      <c r="K1724" s="34" t="s">
        <v>7209</v>
      </c>
      <c r="L1724" s="61">
        <f>Tabela33[[#This Row],[price]]*Tabela33[[#This Row],[sold]]</f>
        <v>117.45</v>
      </c>
      <c r="M1724" s="62">
        <f>VLOOKUP(Tabela33[[#This Row],[brand]],Tabela5[#All],7,FALSE)</f>
        <v>342</v>
      </c>
      <c r="N1724" s="62">
        <f>_xlfn.RANK.EQ(Tabela33[[#This Row],[sold]],$H$2:$H$1979)</f>
        <v>1606</v>
      </c>
      <c r="O1724" s="62">
        <f>_xlfn.RANK.EQ(L1724,Tabela33[income])</f>
        <v>1857</v>
      </c>
      <c r="AL1724" s="18" t="s">
        <v>3937</v>
      </c>
      <c r="AM1724">
        <v>352</v>
      </c>
      <c r="AN1724">
        <v>6</v>
      </c>
    </row>
    <row r="1725" spans="1:40" x14ac:dyDescent="0.25">
      <c r="A1725" s="30" t="s">
        <v>1568</v>
      </c>
      <c r="B1725" s="30" t="s">
        <v>1722</v>
      </c>
      <c r="C1725" s="30" t="s">
        <v>1723</v>
      </c>
      <c r="D1725" s="30">
        <v>25</v>
      </c>
      <c r="E1725" s="30" t="s">
        <v>1724</v>
      </c>
      <c r="F1725" s="30">
        <v>5</v>
      </c>
      <c r="G1725" s="30" t="s">
        <v>1725</v>
      </c>
      <c r="H1725" s="30">
        <v>79</v>
      </c>
      <c r="I1725" s="30" t="s">
        <v>1726</v>
      </c>
      <c r="J1725" s="31" t="s">
        <v>1653</v>
      </c>
      <c r="K1725" s="29" t="s">
        <v>7208</v>
      </c>
      <c r="L1725" s="58">
        <f>Tabela33[[#This Row],[price]]*Tabela33[[#This Row],[sold]]</f>
        <v>1975</v>
      </c>
      <c r="M1725" s="59">
        <f>VLOOKUP(Tabela33[[#This Row],[brand]],Tabela5[#All],7,FALSE)</f>
        <v>342</v>
      </c>
      <c r="N1725" s="59">
        <f>_xlfn.RANK.EQ(Tabela33[[#This Row],[sold]],$H$2:$H$1979)</f>
        <v>845</v>
      </c>
      <c r="O1725" s="59">
        <f>_xlfn.RANK.EQ(L1725,Tabela33[income])</f>
        <v>957</v>
      </c>
      <c r="AL1725" s="18" t="s">
        <v>3900</v>
      </c>
      <c r="AM1725">
        <v>352</v>
      </c>
      <c r="AN1725">
        <v>3</v>
      </c>
    </row>
    <row r="1726" spans="1:40" x14ac:dyDescent="0.25">
      <c r="A1726" s="35" t="s">
        <v>1568</v>
      </c>
      <c r="B1726" s="35" t="s">
        <v>6546</v>
      </c>
      <c r="C1726" s="35" t="s">
        <v>6547</v>
      </c>
      <c r="D1726" s="35">
        <v>29.99</v>
      </c>
      <c r="E1726" s="35" t="s">
        <v>37</v>
      </c>
      <c r="F1726" s="35">
        <v>10</v>
      </c>
      <c r="G1726" s="35" t="s">
        <v>6548</v>
      </c>
      <c r="H1726" s="35"/>
      <c r="I1726" s="35" t="s">
        <v>39</v>
      </c>
      <c r="J1726" s="36" t="s">
        <v>6549</v>
      </c>
      <c r="K1726" s="34" t="s">
        <v>7209</v>
      </c>
      <c r="L1726" s="61">
        <f>Tabela33[[#This Row],[price]]*Tabela33[[#This Row],[sold]]</f>
        <v>0</v>
      </c>
      <c r="M1726" s="62">
        <f>VLOOKUP(Tabela33[[#This Row],[brand]],Tabela5[#All],7,FALSE)</f>
        <v>342</v>
      </c>
      <c r="N1726" s="62" t="e">
        <f>_xlfn.RANK.EQ(Tabela33[[#This Row],[sold]],$H$2:$H$1979)</f>
        <v>#N/A</v>
      </c>
      <c r="O1726" s="62">
        <f>_xlfn.RANK.EQ(L1726,Tabela33[income])</f>
        <v>1979</v>
      </c>
      <c r="AL1726" s="18" t="s">
        <v>4135</v>
      </c>
      <c r="AM1726">
        <v>352</v>
      </c>
      <c r="AN1726">
        <v>544</v>
      </c>
    </row>
    <row r="1727" spans="1:40" x14ac:dyDescent="0.25">
      <c r="A1727" s="27" t="s">
        <v>1568</v>
      </c>
      <c r="B1727" s="27" t="s">
        <v>2494</v>
      </c>
      <c r="C1727" s="27" t="s">
        <v>2495</v>
      </c>
      <c r="D1727" s="27">
        <v>34.99</v>
      </c>
      <c r="E1727" s="27" t="s">
        <v>1107</v>
      </c>
      <c r="F1727" s="27">
        <v>9</v>
      </c>
      <c r="G1727" s="27" t="s">
        <v>2496</v>
      </c>
      <c r="H1727" s="27">
        <v>30</v>
      </c>
      <c r="I1727" s="27" t="s">
        <v>2497</v>
      </c>
      <c r="J1727" s="28" t="s">
        <v>2498</v>
      </c>
      <c r="K1727" s="29" t="s">
        <v>7208</v>
      </c>
      <c r="L1727" s="58">
        <f>Tabela33[[#This Row],[price]]*Tabela33[[#This Row],[sold]]</f>
        <v>1049.7</v>
      </c>
      <c r="M1727" s="59">
        <f>VLOOKUP(Tabela33[[#This Row],[brand]],Tabela5[#All],7,FALSE)</f>
        <v>342</v>
      </c>
      <c r="N1727" s="59">
        <f>_xlfn.RANK.EQ(Tabela33[[#This Row],[sold]],$H$2:$H$1979)</f>
        <v>1175</v>
      </c>
      <c r="O1727" s="59">
        <f>_xlfn.RANK.EQ(L1727,Tabela33[income])</f>
        <v>1242</v>
      </c>
      <c r="AL1727" s="18" t="s">
        <v>6228</v>
      </c>
      <c r="AM1727">
        <v>352</v>
      </c>
      <c r="AN1727">
        <v>84</v>
      </c>
    </row>
    <row r="1728" spans="1:40" x14ac:dyDescent="0.25">
      <c r="A1728" s="32" t="s">
        <v>1568</v>
      </c>
      <c r="B1728" s="32" t="s">
        <v>4930</v>
      </c>
      <c r="C1728" s="32" t="s">
        <v>12</v>
      </c>
      <c r="D1728" s="32">
        <v>116.54</v>
      </c>
      <c r="E1728" s="32" t="s">
        <v>4931</v>
      </c>
      <c r="F1728" s="32"/>
      <c r="G1728" s="32" t="s">
        <v>4932</v>
      </c>
      <c r="H1728" s="32">
        <v>262</v>
      </c>
      <c r="I1728" s="32" t="s">
        <v>4933</v>
      </c>
      <c r="J1728" s="33" t="s">
        <v>177</v>
      </c>
      <c r="K1728" s="34" t="s">
        <v>7209</v>
      </c>
      <c r="L1728" s="61">
        <f>Tabela33[[#This Row],[price]]*Tabela33[[#This Row],[sold]]</f>
        <v>30533.480000000003</v>
      </c>
      <c r="M1728" s="62">
        <f>VLOOKUP(Tabela33[[#This Row],[brand]],Tabela5[#All],7,FALSE)</f>
        <v>342</v>
      </c>
      <c r="N1728" s="62">
        <f>_xlfn.RANK.EQ(Tabela33[[#This Row],[sold]],$H$2:$H$1979)</f>
        <v>515</v>
      </c>
      <c r="O1728" s="62">
        <f>_xlfn.RANK.EQ(L1728,Tabela33[income])</f>
        <v>252</v>
      </c>
      <c r="AL1728" s="18" t="s">
        <v>3801</v>
      </c>
      <c r="AM1728">
        <v>352</v>
      </c>
      <c r="AN1728">
        <v>5</v>
      </c>
    </row>
    <row r="1729" spans="1:40" x14ac:dyDescent="0.25">
      <c r="A1729" s="35" t="s">
        <v>1568</v>
      </c>
      <c r="B1729" s="35" t="s">
        <v>6474</v>
      </c>
      <c r="C1729" s="35" t="s">
        <v>12</v>
      </c>
      <c r="D1729" s="35">
        <v>135.49</v>
      </c>
      <c r="E1729" s="35" t="s">
        <v>6475</v>
      </c>
      <c r="F1729" s="35">
        <v>10</v>
      </c>
      <c r="G1729" s="35" t="s">
        <v>3833</v>
      </c>
      <c r="H1729" s="35">
        <v>64</v>
      </c>
      <c r="I1729" s="35" t="s">
        <v>6083</v>
      </c>
      <c r="J1729" s="36" t="s">
        <v>177</v>
      </c>
      <c r="K1729" s="34" t="s">
        <v>7209</v>
      </c>
      <c r="L1729" s="61">
        <f>Tabela33[[#This Row],[price]]*Tabela33[[#This Row],[sold]]</f>
        <v>8671.36</v>
      </c>
      <c r="M1729" s="62">
        <f>VLOOKUP(Tabela33[[#This Row],[brand]],Tabela5[#All],7,FALSE)</f>
        <v>342</v>
      </c>
      <c r="N1729" s="62">
        <f>_xlfn.RANK.EQ(Tabela33[[#This Row],[sold]],$H$2:$H$1979)</f>
        <v>916</v>
      </c>
      <c r="O1729" s="62">
        <f>_xlfn.RANK.EQ(L1729,Tabela33[income])</f>
        <v>528</v>
      </c>
      <c r="AL1729" s="18" t="s">
        <v>4003</v>
      </c>
      <c r="AM1729">
        <v>352</v>
      </c>
      <c r="AN1729">
        <v>19</v>
      </c>
    </row>
    <row r="1730" spans="1:40" x14ac:dyDescent="0.25">
      <c r="A1730" s="35" t="s">
        <v>4603</v>
      </c>
      <c r="B1730" s="35" t="s">
        <v>4604</v>
      </c>
      <c r="C1730" s="35" t="s">
        <v>385</v>
      </c>
      <c r="D1730" s="35">
        <v>22.98</v>
      </c>
      <c r="E1730" s="35" t="s">
        <v>4605</v>
      </c>
      <c r="F1730" s="35">
        <v>3</v>
      </c>
      <c r="G1730" s="35" t="s">
        <v>4606</v>
      </c>
      <c r="H1730" s="35">
        <v>18</v>
      </c>
      <c r="I1730" s="35" t="s">
        <v>4607</v>
      </c>
      <c r="J1730" s="36" t="s">
        <v>661</v>
      </c>
      <c r="K1730" s="34" t="s">
        <v>7209</v>
      </c>
      <c r="L1730" s="61">
        <f>Tabela33[[#This Row],[price]]*Tabela33[[#This Row],[sold]]</f>
        <v>413.64</v>
      </c>
      <c r="M1730" s="62">
        <f>VLOOKUP(Tabela33[[#This Row],[brand]],Tabela5[#All],7,FALSE)</f>
        <v>343</v>
      </c>
      <c r="N1730" s="62">
        <f>_xlfn.RANK.EQ(Tabela33[[#This Row],[sold]],$H$2:$H$1979)</f>
        <v>1378</v>
      </c>
      <c r="O1730" s="62">
        <f>_xlfn.RANK.EQ(L1730,Tabela33[income])</f>
        <v>1573</v>
      </c>
      <c r="AL1730" s="18" t="s">
        <v>1642</v>
      </c>
      <c r="AM1730">
        <v>352</v>
      </c>
      <c r="AN1730">
        <v>67</v>
      </c>
    </row>
    <row r="1731" spans="1:40" x14ac:dyDescent="0.25">
      <c r="A1731" s="32" t="s">
        <v>4603</v>
      </c>
      <c r="B1731" s="32" t="s">
        <v>6656</v>
      </c>
      <c r="C1731" s="32" t="s">
        <v>385</v>
      </c>
      <c r="D1731" s="32">
        <v>25.99</v>
      </c>
      <c r="E1731" s="32" t="s">
        <v>2633</v>
      </c>
      <c r="F1731" s="32">
        <v>6</v>
      </c>
      <c r="G1731" s="32" t="s">
        <v>6657</v>
      </c>
      <c r="H1731" s="32">
        <v>209</v>
      </c>
      <c r="I1731" s="32" t="s">
        <v>6658</v>
      </c>
      <c r="J1731" s="33" t="s">
        <v>986</v>
      </c>
      <c r="K1731" s="34" t="s">
        <v>7209</v>
      </c>
      <c r="L1731" s="61">
        <f>Tabela33[[#This Row],[price]]*Tabela33[[#This Row],[sold]]</f>
        <v>5431.91</v>
      </c>
      <c r="M1731" s="62">
        <f>VLOOKUP(Tabela33[[#This Row],[brand]],Tabela5[#All],7,FALSE)</f>
        <v>343</v>
      </c>
      <c r="N1731" s="62">
        <f>_xlfn.RANK.EQ(Tabela33[[#This Row],[sold]],$H$2:$H$1979)</f>
        <v>576</v>
      </c>
      <c r="O1731" s="62">
        <f>_xlfn.RANK.EQ(L1731,Tabela33[income])</f>
        <v>662</v>
      </c>
      <c r="AL1731" s="18" t="s">
        <v>515</v>
      </c>
      <c r="AM1731">
        <v>352</v>
      </c>
      <c r="AN1731">
        <v>434</v>
      </c>
    </row>
    <row r="1732" spans="1:40" x14ac:dyDescent="0.25">
      <c r="A1732" s="32" t="s">
        <v>4603</v>
      </c>
      <c r="B1732" s="32" t="s">
        <v>5019</v>
      </c>
      <c r="C1732" s="32" t="s">
        <v>385</v>
      </c>
      <c r="D1732" s="32">
        <v>31.95</v>
      </c>
      <c r="E1732" s="32" t="s">
        <v>2466</v>
      </c>
      <c r="F1732" s="32">
        <v>2</v>
      </c>
      <c r="G1732" s="32" t="s">
        <v>1159</v>
      </c>
      <c r="H1732" s="32">
        <v>10</v>
      </c>
      <c r="I1732" s="32" t="s">
        <v>5020</v>
      </c>
      <c r="J1732" s="33" t="s">
        <v>986</v>
      </c>
      <c r="K1732" s="34" t="s">
        <v>7209</v>
      </c>
      <c r="L1732" s="61">
        <f>Tabela33[[#This Row],[price]]*Tabela33[[#This Row],[sold]]</f>
        <v>319.5</v>
      </c>
      <c r="M1732" s="62">
        <f>VLOOKUP(Tabela33[[#This Row],[brand]],Tabela5[#All],7,FALSE)</f>
        <v>343</v>
      </c>
      <c r="N1732" s="62">
        <f>_xlfn.RANK.EQ(Tabela33[[#This Row],[sold]],$H$2:$H$1979)</f>
        <v>1577</v>
      </c>
      <c r="O1732" s="62">
        <f>_xlfn.RANK.EQ(L1732,Tabela33[income])</f>
        <v>1647</v>
      </c>
      <c r="AL1732" s="18" t="s">
        <v>3170</v>
      </c>
      <c r="AM1732">
        <v>352</v>
      </c>
      <c r="AN1732">
        <v>145</v>
      </c>
    </row>
    <row r="1733" spans="1:40" x14ac:dyDescent="0.25">
      <c r="A1733" s="35" t="s">
        <v>4603</v>
      </c>
      <c r="B1733" s="35" t="s">
        <v>5648</v>
      </c>
      <c r="C1733" s="35" t="s">
        <v>385</v>
      </c>
      <c r="D1733" s="35">
        <v>32.619999999999997</v>
      </c>
      <c r="E1733" s="35" t="s">
        <v>5649</v>
      </c>
      <c r="F1733" s="35">
        <v>10</v>
      </c>
      <c r="G1733" s="35" t="s">
        <v>5650</v>
      </c>
      <c r="H1733" s="35">
        <v>242</v>
      </c>
      <c r="I1733" s="35" t="s">
        <v>5651</v>
      </c>
      <c r="J1733" s="36" t="s">
        <v>177</v>
      </c>
      <c r="K1733" s="34" t="s">
        <v>7209</v>
      </c>
      <c r="L1733" s="61">
        <f>Tabela33[[#This Row],[price]]*Tabela33[[#This Row],[sold]]</f>
        <v>7894.0399999999991</v>
      </c>
      <c r="M1733" s="62">
        <f>VLOOKUP(Tabela33[[#This Row],[brand]],Tabela5[#All],7,FALSE)</f>
        <v>343</v>
      </c>
      <c r="N1733" s="62">
        <f>_xlfn.RANK.EQ(Tabela33[[#This Row],[sold]],$H$2:$H$1979)</f>
        <v>540</v>
      </c>
      <c r="O1733" s="62">
        <f>_xlfn.RANK.EQ(L1733,Tabela33[income])</f>
        <v>548</v>
      </c>
      <c r="AL1733" s="18" t="s">
        <v>7150</v>
      </c>
      <c r="AM1733">
        <v>352</v>
      </c>
      <c r="AN1733">
        <v>9</v>
      </c>
    </row>
    <row r="1734" spans="1:40" x14ac:dyDescent="0.25">
      <c r="A1734" s="32" t="s">
        <v>3353</v>
      </c>
      <c r="B1734" s="32" t="s">
        <v>5555</v>
      </c>
      <c r="C1734" s="32" t="s">
        <v>55</v>
      </c>
      <c r="D1734" s="32">
        <v>9.9499999999999993</v>
      </c>
      <c r="E1734" s="32" t="s">
        <v>1609</v>
      </c>
      <c r="F1734" s="32">
        <v>5</v>
      </c>
      <c r="G1734" s="32" t="s">
        <v>5556</v>
      </c>
      <c r="H1734" s="32">
        <v>269</v>
      </c>
      <c r="I1734" s="32" t="s">
        <v>5557</v>
      </c>
      <c r="J1734" s="33" t="s">
        <v>3043</v>
      </c>
      <c r="K1734" s="34" t="s">
        <v>7209</v>
      </c>
      <c r="L1734" s="61">
        <f>Tabela33[[#This Row],[price]]*Tabela33[[#This Row],[sold]]</f>
        <v>2676.5499999999997</v>
      </c>
      <c r="M1734" s="62">
        <f>VLOOKUP(Tabela33[[#This Row],[brand]],Tabela5[#All],7,FALSE)</f>
        <v>344</v>
      </c>
      <c r="N1734" s="62">
        <f>_xlfn.RANK.EQ(Tabela33[[#This Row],[sold]],$H$2:$H$1979)</f>
        <v>506</v>
      </c>
      <c r="O1734" s="62">
        <f>_xlfn.RANK.EQ(L1734,Tabela33[income])</f>
        <v>866</v>
      </c>
      <c r="AL1734" s="18" t="s">
        <v>708</v>
      </c>
      <c r="AM1734">
        <v>352</v>
      </c>
      <c r="AN1734">
        <v>12</v>
      </c>
    </row>
    <row r="1735" spans="1:40" x14ac:dyDescent="0.25">
      <c r="A1735" s="27" t="s">
        <v>3353</v>
      </c>
      <c r="B1735" s="27" t="s">
        <v>3354</v>
      </c>
      <c r="C1735" s="27" t="s">
        <v>55</v>
      </c>
      <c r="D1735" s="27">
        <v>11.95</v>
      </c>
      <c r="E1735" s="27" t="s">
        <v>2314</v>
      </c>
      <c r="F1735" s="27">
        <v>8</v>
      </c>
      <c r="G1735" s="27" t="s">
        <v>3355</v>
      </c>
      <c r="H1735" s="27">
        <v>14</v>
      </c>
      <c r="I1735" s="27" t="s">
        <v>3356</v>
      </c>
      <c r="J1735" s="28" t="s">
        <v>3043</v>
      </c>
      <c r="K1735" s="29" t="s">
        <v>7208</v>
      </c>
      <c r="L1735" s="58">
        <f>Tabela33[[#This Row],[price]]*Tabela33[[#This Row],[sold]]</f>
        <v>167.29999999999998</v>
      </c>
      <c r="M1735" s="59">
        <f>VLOOKUP(Tabela33[[#This Row],[brand]],Tabela5[#All],7,FALSE)</f>
        <v>344</v>
      </c>
      <c r="N1735" s="59">
        <f>_xlfn.RANK.EQ(Tabela33[[#This Row],[sold]],$H$2:$H$1979)</f>
        <v>1468</v>
      </c>
      <c r="O1735" s="59">
        <f>_xlfn.RANK.EQ(L1735,Tabela33[income])</f>
        <v>1792</v>
      </c>
      <c r="AL1735" s="18" t="s">
        <v>4291</v>
      </c>
      <c r="AM1735">
        <v>352</v>
      </c>
      <c r="AN1735">
        <v>126</v>
      </c>
    </row>
    <row r="1736" spans="1:40" x14ac:dyDescent="0.25">
      <c r="A1736" s="35" t="s">
        <v>3353</v>
      </c>
      <c r="B1736" s="35" t="s">
        <v>4131</v>
      </c>
      <c r="C1736" s="35" t="s">
        <v>55</v>
      </c>
      <c r="D1736" s="35">
        <v>26.11</v>
      </c>
      <c r="E1736" s="35" t="s">
        <v>4132</v>
      </c>
      <c r="F1736" s="35">
        <v>4</v>
      </c>
      <c r="G1736" s="35" t="s">
        <v>4133</v>
      </c>
      <c r="H1736" s="35">
        <v>12184</v>
      </c>
      <c r="I1736" s="35" t="s">
        <v>4134</v>
      </c>
      <c r="J1736" s="36" t="s">
        <v>230</v>
      </c>
      <c r="K1736" s="34" t="s">
        <v>7209</v>
      </c>
      <c r="L1736" s="61">
        <f>Tabela33[[#This Row],[price]]*Tabela33[[#This Row],[sold]]</f>
        <v>318124.24</v>
      </c>
      <c r="M1736" s="62">
        <f>VLOOKUP(Tabela33[[#This Row],[brand]],Tabela5[#All],7,FALSE)</f>
        <v>344</v>
      </c>
      <c r="N1736" s="62">
        <f>_xlfn.RANK.EQ(Tabela33[[#This Row],[sold]],$H$2:$H$1979)</f>
        <v>15</v>
      </c>
      <c r="O1736" s="62">
        <f>_xlfn.RANK.EQ(L1736,Tabela33[income])</f>
        <v>16</v>
      </c>
      <c r="AL1736" s="18" t="s">
        <v>6318</v>
      </c>
      <c r="AM1736">
        <v>352</v>
      </c>
      <c r="AN1736">
        <v>8</v>
      </c>
    </row>
    <row r="1737" spans="1:40" x14ac:dyDescent="0.25">
      <c r="A1737" s="32" t="s">
        <v>3353</v>
      </c>
      <c r="B1737" s="32" t="s">
        <v>4914</v>
      </c>
      <c r="C1737" s="32" t="s">
        <v>55</v>
      </c>
      <c r="D1737" s="32">
        <v>31.99</v>
      </c>
      <c r="E1737" s="32" t="s">
        <v>4915</v>
      </c>
      <c r="F1737" s="32"/>
      <c r="G1737" s="32" t="s">
        <v>4916</v>
      </c>
      <c r="H1737" s="32">
        <v>40</v>
      </c>
      <c r="I1737" s="32" t="s">
        <v>4917</v>
      </c>
      <c r="J1737" s="33" t="s">
        <v>177</v>
      </c>
      <c r="K1737" s="34" t="s">
        <v>7209</v>
      </c>
      <c r="L1737" s="61">
        <f>Tabela33[[#This Row],[price]]*Tabela33[[#This Row],[sold]]</f>
        <v>1279.5999999999999</v>
      </c>
      <c r="M1737" s="62">
        <f>VLOOKUP(Tabela33[[#This Row],[brand]],Tabela5[#All],7,FALSE)</f>
        <v>344</v>
      </c>
      <c r="N1737" s="62">
        <f>_xlfn.RANK.EQ(Tabela33[[#This Row],[sold]],$H$2:$H$1979)</f>
        <v>1064</v>
      </c>
      <c r="O1737" s="62">
        <f>_xlfn.RANK.EQ(L1737,Tabela33[income])</f>
        <v>1145</v>
      </c>
      <c r="AL1737" s="18" t="s">
        <v>3872</v>
      </c>
      <c r="AM1737">
        <v>353</v>
      </c>
      <c r="AN1737">
        <v>79</v>
      </c>
    </row>
    <row r="1738" spans="1:40" x14ac:dyDescent="0.25">
      <c r="A1738" s="32" t="s">
        <v>3353</v>
      </c>
      <c r="B1738" s="32" t="s">
        <v>6313</v>
      </c>
      <c r="C1738" s="32" t="s">
        <v>12</v>
      </c>
      <c r="D1738" s="32">
        <v>44.95</v>
      </c>
      <c r="E1738" s="32" t="s">
        <v>1851</v>
      </c>
      <c r="F1738" s="32">
        <v>6</v>
      </c>
      <c r="G1738" s="32" t="s">
        <v>2096</v>
      </c>
      <c r="H1738" s="32">
        <v>75</v>
      </c>
      <c r="I1738" s="32" t="s">
        <v>6314</v>
      </c>
      <c r="J1738" s="33" t="s">
        <v>986</v>
      </c>
      <c r="K1738" s="34" t="s">
        <v>7209</v>
      </c>
      <c r="L1738" s="61">
        <f>Tabela33[[#This Row],[price]]*Tabela33[[#This Row],[sold]]</f>
        <v>3371.25</v>
      </c>
      <c r="M1738" s="62">
        <f>VLOOKUP(Tabela33[[#This Row],[brand]],Tabela5[#All],7,FALSE)</f>
        <v>344</v>
      </c>
      <c r="N1738" s="62">
        <f>_xlfn.RANK.EQ(Tabela33[[#This Row],[sold]],$H$2:$H$1979)</f>
        <v>864</v>
      </c>
      <c r="O1738" s="62">
        <f>_xlfn.RANK.EQ(L1738,Tabela33[income])</f>
        <v>795</v>
      </c>
      <c r="AL1738" s="18" t="s">
        <v>6856</v>
      </c>
      <c r="AM1738">
        <v>354</v>
      </c>
      <c r="AN1738">
        <v>20</v>
      </c>
    </row>
    <row r="1739" spans="1:40" x14ac:dyDescent="0.25">
      <c r="A1739" s="32" t="s">
        <v>5504</v>
      </c>
      <c r="B1739" s="32" t="s">
        <v>5505</v>
      </c>
      <c r="C1739" s="32" t="s">
        <v>510</v>
      </c>
      <c r="D1739" s="32">
        <v>139.99</v>
      </c>
      <c r="E1739" s="32" t="s">
        <v>5506</v>
      </c>
      <c r="F1739" s="32">
        <v>10</v>
      </c>
      <c r="G1739" s="32" t="s">
        <v>235</v>
      </c>
      <c r="H1739" s="32">
        <v>4</v>
      </c>
      <c r="I1739" s="32" t="s">
        <v>5507</v>
      </c>
      <c r="J1739" s="33" t="s">
        <v>285</v>
      </c>
      <c r="K1739" s="34" t="s">
        <v>7209</v>
      </c>
      <c r="L1739" s="61">
        <f>Tabela33[[#This Row],[price]]*Tabela33[[#This Row],[sold]]</f>
        <v>559.96</v>
      </c>
      <c r="M1739" s="62">
        <f>VLOOKUP(Tabela33[[#This Row],[brand]],Tabela5[#All],7,FALSE)</f>
        <v>345</v>
      </c>
      <c r="N1739" s="62">
        <f>_xlfn.RANK.EQ(Tabela33[[#This Row],[sold]],$H$2:$H$1979)</f>
        <v>1795</v>
      </c>
      <c r="O1739" s="62">
        <f>_xlfn.RANK.EQ(L1739,Tabela33[income])</f>
        <v>1458</v>
      </c>
      <c r="AL1739" s="18" t="s">
        <v>4056</v>
      </c>
      <c r="AM1739">
        <v>355</v>
      </c>
      <c r="AN1739">
        <v>8</v>
      </c>
    </row>
    <row r="1740" spans="1:40" x14ac:dyDescent="0.25">
      <c r="A1740" s="30" t="s">
        <v>2429</v>
      </c>
      <c r="B1740" s="30" t="s">
        <v>2430</v>
      </c>
      <c r="C1740" s="30" t="s">
        <v>12</v>
      </c>
      <c r="D1740" s="30">
        <v>19.95</v>
      </c>
      <c r="E1740" s="30" t="s">
        <v>2299</v>
      </c>
      <c r="F1740" s="30">
        <v>4</v>
      </c>
      <c r="G1740" s="30" t="s">
        <v>2431</v>
      </c>
      <c r="H1740" s="30">
        <v>27</v>
      </c>
      <c r="I1740" s="30" t="s">
        <v>2432</v>
      </c>
      <c r="J1740" s="31" t="s">
        <v>2433</v>
      </c>
      <c r="K1740" s="29" t="s">
        <v>7208</v>
      </c>
      <c r="L1740" s="58">
        <f>Tabela33[[#This Row],[price]]*Tabela33[[#This Row],[sold]]</f>
        <v>538.65</v>
      </c>
      <c r="M1740" s="59">
        <f>VLOOKUP(Tabela33[[#This Row],[brand]],Tabela5[#All],7,FALSE)</f>
        <v>346</v>
      </c>
      <c r="N1740" s="59">
        <f>_xlfn.RANK.EQ(Tabela33[[#This Row],[sold]],$H$2:$H$1979)</f>
        <v>1217</v>
      </c>
      <c r="O1740" s="59">
        <f>_xlfn.RANK.EQ(L1740,Tabela33[income])</f>
        <v>1484</v>
      </c>
      <c r="AL1740" s="18" t="s">
        <v>413</v>
      </c>
      <c r="AM1740">
        <v>356</v>
      </c>
      <c r="AN1740">
        <v>9</v>
      </c>
    </row>
    <row r="1741" spans="1:40" x14ac:dyDescent="0.25">
      <c r="A1741" s="27" t="s">
        <v>2187</v>
      </c>
      <c r="B1741" s="27" t="s">
        <v>2188</v>
      </c>
      <c r="C1741" s="27" t="s">
        <v>55</v>
      </c>
      <c r="D1741" s="27">
        <v>21.64</v>
      </c>
      <c r="E1741" s="27" t="s">
        <v>2189</v>
      </c>
      <c r="F1741" s="27">
        <v>31</v>
      </c>
      <c r="G1741" s="27" t="s">
        <v>2190</v>
      </c>
      <c r="H1741" s="27">
        <v>337</v>
      </c>
      <c r="I1741" s="27" t="s">
        <v>2191</v>
      </c>
      <c r="J1741" s="28" t="s">
        <v>230</v>
      </c>
      <c r="K1741" s="29" t="s">
        <v>7208</v>
      </c>
      <c r="L1741" s="58">
        <f>Tabela33[[#This Row],[price]]*Tabela33[[#This Row],[sold]]</f>
        <v>7292.68</v>
      </c>
      <c r="M1741" s="59">
        <f>VLOOKUP(Tabela33[[#This Row],[brand]],Tabela5[#All],7,FALSE)</f>
        <v>347</v>
      </c>
      <c r="N1741" s="59">
        <f>_xlfn.RANK.EQ(Tabela33[[#This Row],[sold]],$H$2:$H$1979)</f>
        <v>448</v>
      </c>
      <c r="O1741" s="59">
        <f>_xlfn.RANK.EQ(L1741,Tabela33[income])</f>
        <v>575</v>
      </c>
      <c r="AL1741" s="18" t="s">
        <v>1584</v>
      </c>
      <c r="AM1741">
        <v>357</v>
      </c>
      <c r="AN1741">
        <v>131</v>
      </c>
    </row>
    <row r="1742" spans="1:40" x14ac:dyDescent="0.25">
      <c r="A1742" s="27" t="s">
        <v>2575</v>
      </c>
      <c r="B1742" s="27" t="s">
        <v>2576</v>
      </c>
      <c r="C1742" s="27" t="s">
        <v>12</v>
      </c>
      <c r="D1742" s="27">
        <v>29.95</v>
      </c>
      <c r="E1742" s="27" t="s">
        <v>1321</v>
      </c>
      <c r="F1742" s="27"/>
      <c r="G1742" s="27" t="s">
        <v>2014</v>
      </c>
      <c r="H1742" s="27">
        <v>1</v>
      </c>
      <c r="I1742" s="27" t="s">
        <v>39</v>
      </c>
      <c r="J1742" s="28" t="s">
        <v>2577</v>
      </c>
      <c r="K1742" s="29" t="s">
        <v>7208</v>
      </c>
      <c r="L1742" s="58">
        <f>Tabela33[[#This Row],[price]]*Tabela33[[#This Row],[sold]]</f>
        <v>29.95</v>
      </c>
      <c r="M1742" s="59">
        <f>VLOOKUP(Tabela33[[#This Row],[brand]],Tabela5[#All],7,FALSE)</f>
        <v>348</v>
      </c>
      <c r="N1742" s="59">
        <f>_xlfn.RANK.EQ(Tabela33[[#This Row],[sold]],$H$2:$H$1979)</f>
        <v>1926</v>
      </c>
      <c r="O1742" s="59">
        <f>_xlfn.RANK.EQ(L1742,Tabela33[income])</f>
        <v>1964</v>
      </c>
      <c r="AL1742" s="18" t="s">
        <v>2459</v>
      </c>
      <c r="AM1742">
        <v>357</v>
      </c>
      <c r="AN1742">
        <v>19</v>
      </c>
    </row>
    <row r="1743" spans="1:40" x14ac:dyDescent="0.25">
      <c r="A1743" s="27" t="s">
        <v>1787</v>
      </c>
      <c r="B1743" s="27" t="s">
        <v>1788</v>
      </c>
      <c r="C1743" s="27" t="s">
        <v>12</v>
      </c>
      <c r="D1743" s="27">
        <v>24.98</v>
      </c>
      <c r="E1743" s="27" t="s">
        <v>1789</v>
      </c>
      <c r="F1743" s="27">
        <v>234</v>
      </c>
      <c r="G1743" s="27" t="s">
        <v>1790</v>
      </c>
      <c r="H1743" s="27">
        <v>888</v>
      </c>
      <c r="I1743" s="27" t="s">
        <v>1791</v>
      </c>
      <c r="J1743" s="28" t="s">
        <v>230</v>
      </c>
      <c r="K1743" s="29" t="s">
        <v>7208</v>
      </c>
      <c r="L1743" s="58">
        <f>Tabela33[[#This Row],[price]]*Tabela33[[#This Row],[sold]]</f>
        <v>22182.240000000002</v>
      </c>
      <c r="M1743" s="59">
        <f>VLOOKUP(Tabela33[[#This Row],[brand]],Tabela5[#All],7,FALSE)</f>
        <v>349</v>
      </c>
      <c r="N1743" s="59">
        <f>_xlfn.RANK.EQ(Tabela33[[#This Row],[sold]],$H$2:$H$1979)</f>
        <v>253</v>
      </c>
      <c r="O1743" s="59">
        <f>_xlfn.RANK.EQ(L1743,Tabela33[income])</f>
        <v>299</v>
      </c>
      <c r="AL1743" s="18" t="s">
        <v>6456</v>
      </c>
      <c r="AM1743">
        <v>357</v>
      </c>
      <c r="AN1743">
        <v>11</v>
      </c>
    </row>
    <row r="1744" spans="1:40" x14ac:dyDescent="0.25">
      <c r="A1744" s="35" t="s">
        <v>5252</v>
      </c>
      <c r="B1744" s="35" t="s">
        <v>5253</v>
      </c>
      <c r="C1744" s="35" t="s">
        <v>55</v>
      </c>
      <c r="D1744" s="35">
        <v>22</v>
      </c>
      <c r="E1744" s="35" t="s">
        <v>5254</v>
      </c>
      <c r="F1744" s="35">
        <v>49</v>
      </c>
      <c r="G1744" s="35" t="s">
        <v>5255</v>
      </c>
      <c r="H1744" s="35">
        <v>1</v>
      </c>
      <c r="I1744" s="35" t="s">
        <v>39</v>
      </c>
      <c r="J1744" s="36" t="s">
        <v>318</v>
      </c>
      <c r="K1744" s="34" t="s">
        <v>7209</v>
      </c>
      <c r="L1744" s="61">
        <f>Tabela33[[#This Row],[price]]*Tabela33[[#This Row],[sold]]</f>
        <v>22</v>
      </c>
      <c r="M1744" s="62">
        <f>VLOOKUP(Tabela33[[#This Row],[brand]],Tabela5[#All],7,FALSE)</f>
        <v>350</v>
      </c>
      <c r="N1744" s="62">
        <f>_xlfn.RANK.EQ(Tabela33[[#This Row],[sold]],$H$2:$H$1979)</f>
        <v>1926</v>
      </c>
      <c r="O1744" s="62">
        <f>_xlfn.RANK.EQ(L1744,Tabela33[income])</f>
        <v>1969</v>
      </c>
      <c r="AL1744" s="18" t="s">
        <v>1343</v>
      </c>
      <c r="AM1744">
        <v>357</v>
      </c>
      <c r="AN1744">
        <v>5</v>
      </c>
    </row>
    <row r="1745" spans="1:40" x14ac:dyDescent="0.25">
      <c r="A1745" s="27" t="s">
        <v>3036</v>
      </c>
      <c r="B1745" s="27" t="s">
        <v>3037</v>
      </c>
      <c r="C1745" s="27" t="s">
        <v>510</v>
      </c>
      <c r="D1745" s="27">
        <v>55.88</v>
      </c>
      <c r="E1745" s="27" t="s">
        <v>3038</v>
      </c>
      <c r="F1745" s="27"/>
      <c r="G1745" s="27" t="s">
        <v>2053</v>
      </c>
      <c r="H1745" s="27">
        <v>2</v>
      </c>
      <c r="I1745" s="27" t="s">
        <v>39</v>
      </c>
      <c r="J1745" s="28" t="s">
        <v>3039</v>
      </c>
      <c r="K1745" s="29" t="s">
        <v>7208</v>
      </c>
      <c r="L1745" s="58">
        <f>Tabela33[[#This Row],[price]]*Tabela33[[#This Row],[sold]]</f>
        <v>111.76</v>
      </c>
      <c r="M1745" s="59">
        <f>VLOOKUP(Tabela33[[#This Row],[brand]],Tabela5[#All],7,FALSE)</f>
        <v>351</v>
      </c>
      <c r="N1745" s="59">
        <f>_xlfn.RANK.EQ(Tabela33[[#This Row],[sold]],$H$2:$H$1979)</f>
        <v>1890</v>
      </c>
      <c r="O1745" s="59">
        <f>_xlfn.RANK.EQ(L1745,Tabela33[income])</f>
        <v>1862</v>
      </c>
      <c r="AL1745" s="18" t="s">
        <v>3760</v>
      </c>
      <c r="AM1745">
        <v>357</v>
      </c>
      <c r="AN1745">
        <v>238</v>
      </c>
    </row>
    <row r="1746" spans="1:40" x14ac:dyDescent="0.25">
      <c r="A1746" s="32" t="s">
        <v>135</v>
      </c>
      <c r="B1746" s="32" t="s">
        <v>6892</v>
      </c>
      <c r="C1746" s="32" t="s">
        <v>6893</v>
      </c>
      <c r="D1746" s="32">
        <v>7.19</v>
      </c>
      <c r="E1746" s="32" t="s">
        <v>6894</v>
      </c>
      <c r="F1746" s="32">
        <v>10</v>
      </c>
      <c r="G1746" s="32" t="s">
        <v>1070</v>
      </c>
      <c r="H1746" s="32">
        <v>131</v>
      </c>
      <c r="I1746" s="32" t="s">
        <v>6895</v>
      </c>
      <c r="J1746" s="33" t="s">
        <v>285</v>
      </c>
      <c r="K1746" s="34" t="s">
        <v>7209</v>
      </c>
      <c r="L1746" s="61">
        <f>Tabela33[[#This Row],[price]]*Tabela33[[#This Row],[sold]]</f>
        <v>941.8900000000001</v>
      </c>
      <c r="M1746" s="62">
        <f>VLOOKUP(Tabela33[[#This Row],[brand]],Tabela5[#All],7,FALSE)</f>
        <v>352</v>
      </c>
      <c r="N1746" s="62">
        <f>_xlfn.RANK.EQ(Tabela33[[#This Row],[sold]],$H$2:$H$1979)</f>
        <v>692</v>
      </c>
      <c r="O1746" s="62">
        <f>_xlfn.RANK.EQ(L1746,Tabela33[income])</f>
        <v>1277</v>
      </c>
      <c r="AL1746" s="18" t="s">
        <v>6349</v>
      </c>
      <c r="AM1746">
        <v>357</v>
      </c>
      <c r="AN1746">
        <v>27</v>
      </c>
    </row>
    <row r="1747" spans="1:40" x14ac:dyDescent="0.25">
      <c r="A1747" s="27" t="s">
        <v>135</v>
      </c>
      <c r="B1747" s="27" t="s">
        <v>3518</v>
      </c>
      <c r="C1747" s="27" t="s">
        <v>510</v>
      </c>
      <c r="D1747" s="27">
        <v>8.99</v>
      </c>
      <c r="E1747" s="27" t="s">
        <v>1271</v>
      </c>
      <c r="F1747" s="27">
        <v>10</v>
      </c>
      <c r="G1747" s="27" t="s">
        <v>3519</v>
      </c>
      <c r="H1747" s="27">
        <v>120</v>
      </c>
      <c r="I1747" s="27" t="s">
        <v>3520</v>
      </c>
      <c r="J1747" s="28" t="s">
        <v>3521</v>
      </c>
      <c r="K1747" s="29" t="s">
        <v>7208</v>
      </c>
      <c r="L1747" s="58">
        <f>Tabela33[[#This Row],[price]]*Tabela33[[#This Row],[sold]]</f>
        <v>1078.8</v>
      </c>
      <c r="M1747" s="59">
        <f>VLOOKUP(Tabela33[[#This Row],[brand]],Tabela5[#All],7,FALSE)</f>
        <v>352</v>
      </c>
      <c r="N1747" s="59">
        <f>_xlfn.RANK.EQ(Tabela33[[#This Row],[sold]],$H$2:$H$1979)</f>
        <v>729</v>
      </c>
      <c r="O1747" s="59">
        <f>_xlfn.RANK.EQ(L1747,Tabela33[income])</f>
        <v>1234</v>
      </c>
      <c r="AL1747" s="18" t="s">
        <v>4030</v>
      </c>
      <c r="AM1747">
        <v>357</v>
      </c>
      <c r="AN1747">
        <v>295</v>
      </c>
    </row>
    <row r="1748" spans="1:40" x14ac:dyDescent="0.25">
      <c r="A1748" s="32" t="s">
        <v>135</v>
      </c>
      <c r="B1748" s="32" t="s">
        <v>4122</v>
      </c>
      <c r="C1748" s="32" t="s">
        <v>4804</v>
      </c>
      <c r="D1748" s="32">
        <v>10.99</v>
      </c>
      <c r="E1748" s="32" t="s">
        <v>5339</v>
      </c>
      <c r="F1748" s="32">
        <v>10</v>
      </c>
      <c r="G1748" s="32" t="s">
        <v>1443</v>
      </c>
      <c r="H1748" s="32">
        <v>38</v>
      </c>
      <c r="I1748" s="32" t="s">
        <v>6704</v>
      </c>
      <c r="J1748" s="33" t="s">
        <v>422</v>
      </c>
      <c r="K1748" s="34" t="s">
        <v>7209</v>
      </c>
      <c r="L1748" s="61">
        <f>Tabela33[[#This Row],[price]]*Tabela33[[#This Row],[sold]]</f>
        <v>417.62</v>
      </c>
      <c r="M1748" s="62">
        <f>VLOOKUP(Tabela33[[#This Row],[brand]],Tabela5[#All],7,FALSE)</f>
        <v>352</v>
      </c>
      <c r="N1748" s="62">
        <f>_xlfn.RANK.EQ(Tabela33[[#This Row],[sold]],$H$2:$H$1979)</f>
        <v>1089</v>
      </c>
      <c r="O1748" s="62">
        <f>_xlfn.RANK.EQ(L1748,Tabela33[income])</f>
        <v>1570</v>
      </c>
      <c r="AL1748" s="18" t="s">
        <v>576</v>
      </c>
      <c r="AM1748">
        <v>357</v>
      </c>
      <c r="AN1748">
        <v>47</v>
      </c>
    </row>
    <row r="1749" spans="1:40" x14ac:dyDescent="0.25">
      <c r="A1749" s="27" t="s">
        <v>135</v>
      </c>
      <c r="B1749" s="27" t="s">
        <v>3225</v>
      </c>
      <c r="C1749" s="27" t="s">
        <v>3226</v>
      </c>
      <c r="D1749" s="27">
        <v>12.95</v>
      </c>
      <c r="E1749" s="27" t="s">
        <v>3227</v>
      </c>
      <c r="F1749" s="27">
        <v>10</v>
      </c>
      <c r="G1749" s="27" t="s">
        <v>3228</v>
      </c>
      <c r="H1749" s="27">
        <v>42</v>
      </c>
      <c r="I1749" s="27" t="s">
        <v>3229</v>
      </c>
      <c r="J1749" s="28" t="s">
        <v>514</v>
      </c>
      <c r="K1749" s="29" t="s">
        <v>7208</v>
      </c>
      <c r="L1749" s="58">
        <f>Tabela33[[#This Row],[price]]*Tabela33[[#This Row],[sold]]</f>
        <v>543.9</v>
      </c>
      <c r="M1749" s="59">
        <f>VLOOKUP(Tabela33[[#This Row],[brand]],Tabela5[#All],7,FALSE)</f>
        <v>352</v>
      </c>
      <c r="N1749" s="59">
        <f>_xlfn.RANK.EQ(Tabela33[[#This Row],[sold]],$H$2:$H$1979)</f>
        <v>1046</v>
      </c>
      <c r="O1749" s="59">
        <f>_xlfn.RANK.EQ(L1749,Tabela33[income])</f>
        <v>1475</v>
      </c>
      <c r="AL1749" s="18" t="s">
        <v>5637</v>
      </c>
      <c r="AM1749">
        <v>357</v>
      </c>
      <c r="AN1749">
        <v>8</v>
      </c>
    </row>
    <row r="1750" spans="1:40" x14ac:dyDescent="0.25">
      <c r="A1750" s="35" t="s">
        <v>135</v>
      </c>
      <c r="B1750" s="35" t="s">
        <v>4221</v>
      </c>
      <c r="C1750" s="35" t="s">
        <v>510</v>
      </c>
      <c r="D1750" s="35">
        <v>12.98</v>
      </c>
      <c r="E1750" s="35" t="s">
        <v>4752</v>
      </c>
      <c r="F1750" s="35">
        <v>10</v>
      </c>
      <c r="G1750" s="35" t="s">
        <v>4753</v>
      </c>
      <c r="H1750" s="35">
        <v>103</v>
      </c>
      <c r="I1750" s="35" t="s">
        <v>4754</v>
      </c>
      <c r="J1750" s="36" t="s">
        <v>199</v>
      </c>
      <c r="K1750" s="34" t="s">
        <v>7209</v>
      </c>
      <c r="L1750" s="61">
        <f>Tabela33[[#This Row],[price]]*Tabela33[[#This Row],[sold]]</f>
        <v>1336.94</v>
      </c>
      <c r="M1750" s="62">
        <f>VLOOKUP(Tabela33[[#This Row],[brand]],Tabela5[#All],7,FALSE)</f>
        <v>352</v>
      </c>
      <c r="N1750" s="62">
        <f>_xlfn.RANK.EQ(Tabela33[[#This Row],[sold]],$H$2:$H$1979)</f>
        <v>778</v>
      </c>
      <c r="O1750" s="62">
        <f>_xlfn.RANK.EQ(L1750,Tabela33[income])</f>
        <v>1131</v>
      </c>
      <c r="AL1750" s="18" t="s">
        <v>2647</v>
      </c>
      <c r="AM1750">
        <v>357</v>
      </c>
      <c r="AN1750">
        <v>10</v>
      </c>
    </row>
    <row r="1751" spans="1:40" x14ac:dyDescent="0.25">
      <c r="A1751" s="32" t="s">
        <v>135</v>
      </c>
      <c r="B1751" s="32" t="s">
        <v>5396</v>
      </c>
      <c r="C1751" s="32" t="s">
        <v>510</v>
      </c>
      <c r="D1751" s="32">
        <v>13</v>
      </c>
      <c r="E1751" s="32" t="s">
        <v>5397</v>
      </c>
      <c r="F1751" s="32">
        <v>7</v>
      </c>
      <c r="G1751" s="32" t="s">
        <v>5398</v>
      </c>
      <c r="H1751" s="32">
        <v>11</v>
      </c>
      <c r="I1751" s="32" t="s">
        <v>5399</v>
      </c>
      <c r="J1751" s="33" t="s">
        <v>70</v>
      </c>
      <c r="K1751" s="34" t="s">
        <v>7209</v>
      </c>
      <c r="L1751" s="61">
        <f>Tabela33[[#This Row],[price]]*Tabela33[[#This Row],[sold]]</f>
        <v>143</v>
      </c>
      <c r="M1751" s="62">
        <f>VLOOKUP(Tabela33[[#This Row],[brand]],Tabela5[#All],7,FALSE)</f>
        <v>352</v>
      </c>
      <c r="N1751" s="62">
        <f>_xlfn.RANK.EQ(Tabela33[[#This Row],[sold]],$H$2:$H$1979)</f>
        <v>1550</v>
      </c>
      <c r="O1751" s="62">
        <f>_xlfn.RANK.EQ(L1751,Tabela33[income])</f>
        <v>1819</v>
      </c>
      <c r="AL1751" s="18" t="s">
        <v>4577</v>
      </c>
      <c r="AM1751">
        <v>357</v>
      </c>
      <c r="AN1751">
        <v>8</v>
      </c>
    </row>
    <row r="1752" spans="1:40" x14ac:dyDescent="0.25">
      <c r="A1752" s="35" t="s">
        <v>135</v>
      </c>
      <c r="B1752" s="35" t="s">
        <v>6222</v>
      </c>
      <c r="C1752" s="35" t="s">
        <v>510</v>
      </c>
      <c r="D1752" s="35">
        <v>13.28</v>
      </c>
      <c r="E1752" s="35" t="s">
        <v>6223</v>
      </c>
      <c r="F1752" s="35">
        <v>9</v>
      </c>
      <c r="G1752" s="35" t="s">
        <v>5662</v>
      </c>
      <c r="H1752" s="35">
        <v>6</v>
      </c>
      <c r="I1752" s="35" t="s">
        <v>39</v>
      </c>
      <c r="J1752" s="36" t="s">
        <v>6224</v>
      </c>
      <c r="K1752" s="34" t="s">
        <v>7209</v>
      </c>
      <c r="L1752" s="61">
        <f>Tabela33[[#This Row],[price]]*Tabela33[[#This Row],[sold]]</f>
        <v>79.679999999999993</v>
      </c>
      <c r="M1752" s="62">
        <f>VLOOKUP(Tabela33[[#This Row],[brand]],Tabela5[#All],7,FALSE)</f>
        <v>352</v>
      </c>
      <c r="N1752" s="62">
        <f>_xlfn.RANK.EQ(Tabela33[[#This Row],[sold]],$H$2:$H$1979)</f>
        <v>1713</v>
      </c>
      <c r="O1752" s="62">
        <f>_xlfn.RANK.EQ(L1752,Tabela33[income])</f>
        <v>1900</v>
      </c>
      <c r="AL1752" s="18" t="s">
        <v>4281</v>
      </c>
      <c r="AM1752">
        <v>357</v>
      </c>
      <c r="AN1752">
        <v>666</v>
      </c>
    </row>
    <row r="1753" spans="1:40" x14ac:dyDescent="0.25">
      <c r="A1753" s="27" t="s">
        <v>135</v>
      </c>
      <c r="B1753" s="27" t="s">
        <v>3170</v>
      </c>
      <c r="C1753" s="27" t="s">
        <v>510</v>
      </c>
      <c r="D1753" s="27">
        <v>13.5</v>
      </c>
      <c r="E1753" s="27" t="s">
        <v>3171</v>
      </c>
      <c r="F1753" s="27">
        <v>4</v>
      </c>
      <c r="G1753" s="27" t="s">
        <v>3172</v>
      </c>
      <c r="H1753" s="27">
        <v>145</v>
      </c>
      <c r="I1753" s="27" t="s">
        <v>3173</v>
      </c>
      <c r="J1753" s="28" t="s">
        <v>3174</v>
      </c>
      <c r="K1753" s="29" t="s">
        <v>7208</v>
      </c>
      <c r="L1753" s="58">
        <f>Tabela33[[#This Row],[price]]*Tabela33[[#This Row],[sold]]</f>
        <v>1957.5</v>
      </c>
      <c r="M1753" s="59">
        <f>VLOOKUP(Tabela33[[#This Row],[brand]],Tabela5[#All],7,FALSE)</f>
        <v>352</v>
      </c>
      <c r="N1753" s="59">
        <f>_xlfn.RANK.EQ(Tabela33[[#This Row],[sold]],$H$2:$H$1979)</f>
        <v>669</v>
      </c>
      <c r="O1753" s="59">
        <f>_xlfn.RANK.EQ(L1753,Tabela33[income])</f>
        <v>964</v>
      </c>
      <c r="AL1753" s="18" t="s">
        <v>6293</v>
      </c>
      <c r="AM1753">
        <v>357</v>
      </c>
      <c r="AN1753">
        <v>3</v>
      </c>
    </row>
    <row r="1754" spans="1:40" x14ac:dyDescent="0.25">
      <c r="A1754" s="32" t="s">
        <v>135</v>
      </c>
      <c r="B1754" s="32" t="s">
        <v>4270</v>
      </c>
      <c r="C1754" s="32" t="s">
        <v>55</v>
      </c>
      <c r="D1754" s="32">
        <v>13.86</v>
      </c>
      <c r="E1754" s="32" t="s">
        <v>4271</v>
      </c>
      <c r="F1754" s="32">
        <v>10</v>
      </c>
      <c r="G1754" s="32" t="s">
        <v>4272</v>
      </c>
      <c r="H1754" s="32">
        <v>1146</v>
      </c>
      <c r="I1754" s="32" t="s">
        <v>4273</v>
      </c>
      <c r="J1754" s="33" t="s">
        <v>4274</v>
      </c>
      <c r="K1754" s="34" t="s">
        <v>7209</v>
      </c>
      <c r="L1754" s="61">
        <f>Tabela33[[#This Row],[price]]*Tabela33[[#This Row],[sold]]</f>
        <v>15883.56</v>
      </c>
      <c r="M1754" s="62">
        <f>VLOOKUP(Tabela33[[#This Row],[brand]],Tabela5[#All],7,FALSE)</f>
        <v>352</v>
      </c>
      <c r="N1754" s="62">
        <f>_xlfn.RANK.EQ(Tabela33[[#This Row],[sold]],$H$2:$H$1979)</f>
        <v>217</v>
      </c>
      <c r="O1754" s="62">
        <f>_xlfn.RANK.EQ(L1754,Tabela33[income])</f>
        <v>366</v>
      </c>
      <c r="AL1754" s="18" t="s">
        <v>521</v>
      </c>
      <c r="AM1754">
        <v>357</v>
      </c>
      <c r="AN1754">
        <v>94</v>
      </c>
    </row>
    <row r="1755" spans="1:40" x14ac:dyDescent="0.25">
      <c r="A1755" s="30" t="s">
        <v>135</v>
      </c>
      <c r="B1755" s="30" t="s">
        <v>3801</v>
      </c>
      <c r="C1755" s="30" t="s">
        <v>12</v>
      </c>
      <c r="D1755" s="30">
        <v>13.99</v>
      </c>
      <c r="E1755" s="30" t="s">
        <v>2678</v>
      </c>
      <c r="F1755" s="30">
        <v>10</v>
      </c>
      <c r="G1755" s="30" t="s">
        <v>1201</v>
      </c>
      <c r="H1755" s="30">
        <v>5</v>
      </c>
      <c r="I1755" s="30" t="s">
        <v>3802</v>
      </c>
      <c r="J1755" s="31" t="s">
        <v>280</v>
      </c>
      <c r="K1755" s="29" t="s">
        <v>7208</v>
      </c>
      <c r="L1755" s="58">
        <f>Tabela33[[#This Row],[price]]*Tabela33[[#This Row],[sold]]</f>
        <v>69.95</v>
      </c>
      <c r="M1755" s="59">
        <f>VLOOKUP(Tabela33[[#This Row],[brand]],Tabela5[#All],7,FALSE)</f>
        <v>352</v>
      </c>
      <c r="N1755" s="59">
        <f>_xlfn.RANK.EQ(Tabela33[[#This Row],[sold]],$H$2:$H$1979)</f>
        <v>1749</v>
      </c>
      <c r="O1755" s="59">
        <f>_xlfn.RANK.EQ(L1755,Tabela33[income])</f>
        <v>1921</v>
      </c>
      <c r="AL1755" s="18" t="s">
        <v>2875</v>
      </c>
      <c r="AM1755">
        <v>357</v>
      </c>
      <c r="AN1755">
        <v>45</v>
      </c>
    </row>
    <row r="1756" spans="1:40" x14ac:dyDescent="0.25">
      <c r="A1756" s="32" t="s">
        <v>135</v>
      </c>
      <c r="B1756" s="32" t="s">
        <v>6318</v>
      </c>
      <c r="C1756" s="32" t="s">
        <v>12</v>
      </c>
      <c r="D1756" s="32">
        <v>13.99</v>
      </c>
      <c r="E1756" s="32" t="s">
        <v>2678</v>
      </c>
      <c r="F1756" s="32">
        <v>10</v>
      </c>
      <c r="G1756" s="32" t="s">
        <v>620</v>
      </c>
      <c r="H1756" s="32">
        <v>8</v>
      </c>
      <c r="I1756" s="32" t="s">
        <v>3802</v>
      </c>
      <c r="J1756" s="33" t="s">
        <v>280</v>
      </c>
      <c r="K1756" s="34" t="s">
        <v>7209</v>
      </c>
      <c r="L1756" s="61">
        <f>Tabela33[[#This Row],[price]]*Tabela33[[#This Row],[sold]]</f>
        <v>111.92</v>
      </c>
      <c r="M1756" s="62">
        <f>VLOOKUP(Tabela33[[#This Row],[brand]],Tabela5[#All],7,FALSE)</f>
        <v>352</v>
      </c>
      <c r="N1756" s="62">
        <f>_xlfn.RANK.EQ(Tabela33[[#This Row],[sold]],$H$2:$H$1979)</f>
        <v>1635</v>
      </c>
      <c r="O1756" s="62">
        <f>_xlfn.RANK.EQ(L1756,Tabela33[income])</f>
        <v>1861</v>
      </c>
      <c r="AL1756" s="18" t="s">
        <v>3139</v>
      </c>
      <c r="AM1756">
        <v>357</v>
      </c>
      <c r="AN1756">
        <v>146</v>
      </c>
    </row>
    <row r="1757" spans="1:40" x14ac:dyDescent="0.25">
      <c r="A1757" s="32" t="s">
        <v>135</v>
      </c>
      <c r="B1757" s="32" t="s">
        <v>7150</v>
      </c>
      <c r="C1757" s="32" t="s">
        <v>12</v>
      </c>
      <c r="D1757" s="32">
        <v>13.99</v>
      </c>
      <c r="E1757" s="32" t="s">
        <v>2678</v>
      </c>
      <c r="F1757" s="32">
        <v>10</v>
      </c>
      <c r="G1757" s="32" t="s">
        <v>32</v>
      </c>
      <c r="H1757" s="32">
        <v>9</v>
      </c>
      <c r="I1757" s="32" t="s">
        <v>3802</v>
      </c>
      <c r="J1757" s="33" t="s">
        <v>280</v>
      </c>
      <c r="K1757" s="34" t="s">
        <v>7209</v>
      </c>
      <c r="L1757" s="61">
        <f>Tabela33[[#This Row],[price]]*Tabela33[[#This Row],[sold]]</f>
        <v>125.91</v>
      </c>
      <c r="M1757" s="62">
        <f>VLOOKUP(Tabela33[[#This Row],[brand]],Tabela5[#All],7,FALSE)</f>
        <v>352</v>
      </c>
      <c r="N1757" s="62">
        <f>_xlfn.RANK.EQ(Tabela33[[#This Row],[sold]],$H$2:$H$1979)</f>
        <v>1606</v>
      </c>
      <c r="O1757" s="62">
        <f>_xlfn.RANK.EQ(L1757,Tabela33[income])</f>
        <v>1848</v>
      </c>
      <c r="AL1757" s="18" t="s">
        <v>603</v>
      </c>
      <c r="AM1757">
        <v>357</v>
      </c>
      <c r="AN1757">
        <v>2</v>
      </c>
    </row>
    <row r="1758" spans="1:40" x14ac:dyDescent="0.25">
      <c r="A1758" s="35" t="s">
        <v>135</v>
      </c>
      <c r="B1758" s="35" t="s">
        <v>4221</v>
      </c>
      <c r="C1758" s="35" t="s">
        <v>510</v>
      </c>
      <c r="D1758" s="35">
        <v>14.6</v>
      </c>
      <c r="E1758" s="35" t="s">
        <v>5115</v>
      </c>
      <c r="F1758" s="35">
        <v>5</v>
      </c>
      <c r="G1758" s="35" t="s">
        <v>5116</v>
      </c>
      <c r="H1758" s="35">
        <v>94</v>
      </c>
      <c r="I1758" s="35" t="s">
        <v>5117</v>
      </c>
      <c r="J1758" s="36" t="s">
        <v>5118</v>
      </c>
      <c r="K1758" s="34" t="s">
        <v>7209</v>
      </c>
      <c r="L1758" s="61">
        <f>Tabela33[[#This Row],[price]]*Tabela33[[#This Row],[sold]]</f>
        <v>1372.3999999999999</v>
      </c>
      <c r="M1758" s="62">
        <f>VLOOKUP(Tabela33[[#This Row],[brand]],Tabela5[#All],7,FALSE)</f>
        <v>352</v>
      </c>
      <c r="N1758" s="62">
        <f>_xlfn.RANK.EQ(Tabela33[[#This Row],[sold]],$H$2:$H$1979)</f>
        <v>801</v>
      </c>
      <c r="O1758" s="62">
        <f>_xlfn.RANK.EQ(L1758,Tabela33[income])</f>
        <v>1120</v>
      </c>
      <c r="AL1758" s="18" t="s">
        <v>4252</v>
      </c>
      <c r="AM1758">
        <v>357</v>
      </c>
      <c r="AN1758">
        <v>23</v>
      </c>
    </row>
    <row r="1759" spans="1:40" x14ac:dyDescent="0.25">
      <c r="A1759" s="32" t="s">
        <v>135</v>
      </c>
      <c r="B1759" s="32" t="s">
        <v>4135</v>
      </c>
      <c r="C1759" s="32" t="s">
        <v>510</v>
      </c>
      <c r="D1759" s="32">
        <v>14.99</v>
      </c>
      <c r="E1759" s="32" t="s">
        <v>1859</v>
      </c>
      <c r="F1759" s="32">
        <v>10</v>
      </c>
      <c r="G1759" s="32" t="s">
        <v>4136</v>
      </c>
      <c r="H1759" s="32">
        <v>172</v>
      </c>
      <c r="I1759" s="32" t="s">
        <v>4137</v>
      </c>
      <c r="J1759" s="33" t="s">
        <v>199</v>
      </c>
      <c r="K1759" s="34" t="s">
        <v>7209</v>
      </c>
      <c r="L1759" s="61">
        <f>Tabela33[[#This Row],[price]]*Tabela33[[#This Row],[sold]]</f>
        <v>2578.2800000000002</v>
      </c>
      <c r="M1759" s="62">
        <f>VLOOKUP(Tabela33[[#This Row],[brand]],Tabela5[#All],7,FALSE)</f>
        <v>352</v>
      </c>
      <c r="N1759" s="62">
        <f>_xlfn.RANK.EQ(Tabela33[[#This Row],[sold]],$H$2:$H$1979)</f>
        <v>620</v>
      </c>
      <c r="O1759" s="62">
        <f>_xlfn.RANK.EQ(L1759,Tabela33[income])</f>
        <v>880</v>
      </c>
      <c r="AL1759" s="18" t="s">
        <v>853</v>
      </c>
      <c r="AM1759">
        <v>357</v>
      </c>
      <c r="AN1759">
        <v>416</v>
      </c>
    </row>
    <row r="1760" spans="1:40" x14ac:dyDescent="0.25">
      <c r="A1760" s="32" t="s">
        <v>135</v>
      </c>
      <c r="B1760" s="32" t="s">
        <v>4135</v>
      </c>
      <c r="C1760" s="32" t="s">
        <v>510</v>
      </c>
      <c r="D1760" s="32">
        <v>14.99</v>
      </c>
      <c r="E1760" s="32" t="s">
        <v>1859</v>
      </c>
      <c r="F1760" s="32">
        <v>10</v>
      </c>
      <c r="G1760" s="32" t="s">
        <v>4246</v>
      </c>
      <c r="H1760" s="32">
        <v>358</v>
      </c>
      <c r="I1760" s="32" t="s">
        <v>4247</v>
      </c>
      <c r="J1760" s="33" t="s">
        <v>285</v>
      </c>
      <c r="K1760" s="34" t="s">
        <v>7209</v>
      </c>
      <c r="L1760" s="61">
        <f>Tabela33[[#This Row],[price]]*Tabela33[[#This Row],[sold]]</f>
        <v>5366.42</v>
      </c>
      <c r="M1760" s="62">
        <f>VLOOKUP(Tabela33[[#This Row],[brand]],Tabela5[#All],7,FALSE)</f>
        <v>352</v>
      </c>
      <c r="N1760" s="62">
        <f>_xlfn.RANK.EQ(Tabela33[[#This Row],[sold]],$H$2:$H$1979)</f>
        <v>436</v>
      </c>
      <c r="O1760" s="62">
        <f>_xlfn.RANK.EQ(L1760,Tabela33[income])</f>
        <v>665</v>
      </c>
      <c r="AL1760" s="18" t="s">
        <v>4995</v>
      </c>
      <c r="AM1760">
        <v>357</v>
      </c>
      <c r="AN1760">
        <v>32</v>
      </c>
    </row>
    <row r="1761" spans="1:40" x14ac:dyDescent="0.25">
      <c r="A1761" s="30" t="s">
        <v>135</v>
      </c>
      <c r="B1761" s="30" t="s">
        <v>1642</v>
      </c>
      <c r="C1761" s="30" t="s">
        <v>12</v>
      </c>
      <c r="D1761" s="30">
        <v>15.77</v>
      </c>
      <c r="E1761" s="30" t="s">
        <v>1643</v>
      </c>
      <c r="F1761" s="30">
        <v>300</v>
      </c>
      <c r="G1761" s="30" t="s">
        <v>1644</v>
      </c>
      <c r="H1761" s="30">
        <v>67</v>
      </c>
      <c r="I1761" s="30" t="s">
        <v>1645</v>
      </c>
      <c r="J1761" s="31" t="s">
        <v>140</v>
      </c>
      <c r="K1761" s="29" t="s">
        <v>7208</v>
      </c>
      <c r="L1761" s="58">
        <f>Tabela33[[#This Row],[price]]*Tabela33[[#This Row],[sold]]</f>
        <v>1056.5899999999999</v>
      </c>
      <c r="M1761" s="59">
        <f>VLOOKUP(Tabela33[[#This Row],[brand]],Tabela5[#All],7,FALSE)</f>
        <v>352</v>
      </c>
      <c r="N1761" s="59">
        <f>_xlfn.RANK.EQ(Tabela33[[#This Row],[sold]],$H$2:$H$1979)</f>
        <v>899</v>
      </c>
      <c r="O1761" s="59">
        <f>_xlfn.RANK.EQ(L1761,Tabela33[income])</f>
        <v>1237</v>
      </c>
      <c r="AL1761" s="18" t="s">
        <v>2320</v>
      </c>
      <c r="AM1761">
        <v>358</v>
      </c>
      <c r="AN1761">
        <v>288</v>
      </c>
    </row>
    <row r="1762" spans="1:40" x14ac:dyDescent="0.25">
      <c r="A1762" s="32" t="s">
        <v>135</v>
      </c>
      <c r="B1762" s="32" t="s">
        <v>5951</v>
      </c>
      <c r="C1762" s="32" t="s">
        <v>516</v>
      </c>
      <c r="D1762" s="32">
        <v>15.89</v>
      </c>
      <c r="E1762" s="32" t="s">
        <v>517</v>
      </c>
      <c r="F1762" s="32">
        <v>3</v>
      </c>
      <c r="G1762" s="32" t="s">
        <v>2970</v>
      </c>
      <c r="H1762" s="32">
        <v>8</v>
      </c>
      <c r="I1762" s="32" t="s">
        <v>5952</v>
      </c>
      <c r="J1762" s="33" t="s">
        <v>140</v>
      </c>
      <c r="K1762" s="34" t="s">
        <v>7209</v>
      </c>
      <c r="L1762" s="61">
        <f>Tabela33[[#This Row],[price]]*Tabela33[[#This Row],[sold]]</f>
        <v>127.12</v>
      </c>
      <c r="M1762" s="62">
        <f>VLOOKUP(Tabela33[[#This Row],[brand]],Tabela5[#All],7,FALSE)</f>
        <v>352</v>
      </c>
      <c r="N1762" s="62">
        <f>_xlfn.RANK.EQ(Tabela33[[#This Row],[sold]],$H$2:$H$1979)</f>
        <v>1635</v>
      </c>
      <c r="O1762" s="62">
        <f>_xlfn.RANK.EQ(L1762,Tabela33[income])</f>
        <v>1845</v>
      </c>
      <c r="AL1762" s="18" t="s">
        <v>926</v>
      </c>
      <c r="AM1762">
        <v>358</v>
      </c>
      <c r="AN1762">
        <v>4123</v>
      </c>
    </row>
    <row r="1763" spans="1:40" x14ac:dyDescent="0.25">
      <c r="A1763" s="35" t="s">
        <v>135</v>
      </c>
      <c r="B1763" s="35" t="s">
        <v>3940</v>
      </c>
      <c r="C1763" s="35" t="s">
        <v>516</v>
      </c>
      <c r="D1763" s="35">
        <v>15.89</v>
      </c>
      <c r="E1763" s="35" t="s">
        <v>517</v>
      </c>
      <c r="F1763" s="35">
        <v>6</v>
      </c>
      <c r="G1763" s="35" t="s">
        <v>4263</v>
      </c>
      <c r="H1763" s="35">
        <v>8</v>
      </c>
      <c r="I1763" s="35" t="s">
        <v>4264</v>
      </c>
      <c r="J1763" s="36" t="s">
        <v>140</v>
      </c>
      <c r="K1763" s="34" t="s">
        <v>7209</v>
      </c>
      <c r="L1763" s="61">
        <f>Tabela33[[#This Row],[price]]*Tabela33[[#This Row],[sold]]</f>
        <v>127.12</v>
      </c>
      <c r="M1763" s="62">
        <f>VLOOKUP(Tabela33[[#This Row],[brand]],Tabela5[#All],7,FALSE)</f>
        <v>352</v>
      </c>
      <c r="N1763" s="62">
        <f>_xlfn.RANK.EQ(Tabela33[[#This Row],[sold]],$H$2:$H$1979)</f>
        <v>1635</v>
      </c>
      <c r="O1763" s="62">
        <f>_xlfn.RANK.EQ(L1763,Tabela33[income])</f>
        <v>1845</v>
      </c>
      <c r="AL1763" s="18" t="s">
        <v>1616</v>
      </c>
      <c r="AM1763">
        <v>358</v>
      </c>
      <c r="AN1763">
        <v>15897</v>
      </c>
    </row>
    <row r="1764" spans="1:40" x14ac:dyDescent="0.25">
      <c r="A1764" s="32" t="s">
        <v>135</v>
      </c>
      <c r="B1764" s="32" t="s">
        <v>3940</v>
      </c>
      <c r="C1764" s="32" t="s">
        <v>516</v>
      </c>
      <c r="D1764" s="32">
        <v>15.89</v>
      </c>
      <c r="E1764" s="32" t="s">
        <v>517</v>
      </c>
      <c r="F1764" s="32">
        <v>10</v>
      </c>
      <c r="G1764" s="32" t="s">
        <v>3941</v>
      </c>
      <c r="H1764" s="32">
        <v>17</v>
      </c>
      <c r="I1764" s="32" t="s">
        <v>3942</v>
      </c>
      <c r="J1764" s="33" t="s">
        <v>140</v>
      </c>
      <c r="K1764" s="34" t="s">
        <v>7209</v>
      </c>
      <c r="L1764" s="61">
        <f>Tabela33[[#This Row],[price]]*Tabela33[[#This Row],[sold]]</f>
        <v>270.13</v>
      </c>
      <c r="M1764" s="62">
        <f>VLOOKUP(Tabela33[[#This Row],[brand]],Tabela5[#All],7,FALSE)</f>
        <v>352</v>
      </c>
      <c r="N1764" s="62">
        <f>_xlfn.RANK.EQ(Tabela33[[#This Row],[sold]],$H$2:$H$1979)</f>
        <v>1397</v>
      </c>
      <c r="O1764" s="62">
        <f>_xlfn.RANK.EQ(L1764,Tabela33[income])</f>
        <v>1687</v>
      </c>
      <c r="AL1764" s="18" t="s">
        <v>3413</v>
      </c>
      <c r="AM1764">
        <v>359</v>
      </c>
    </row>
    <row r="1765" spans="1:40" x14ac:dyDescent="0.25">
      <c r="A1765" s="30" t="s">
        <v>135</v>
      </c>
      <c r="B1765" s="30" t="s">
        <v>515</v>
      </c>
      <c r="C1765" s="30" t="s">
        <v>516</v>
      </c>
      <c r="D1765" s="30">
        <v>15.89</v>
      </c>
      <c r="E1765" s="30" t="s">
        <v>517</v>
      </c>
      <c r="F1765" s="30">
        <v>10</v>
      </c>
      <c r="G1765" s="30" t="s">
        <v>518</v>
      </c>
      <c r="H1765" s="30">
        <v>434</v>
      </c>
      <c r="I1765" s="30" t="s">
        <v>519</v>
      </c>
      <c r="J1765" s="31" t="s">
        <v>140</v>
      </c>
      <c r="K1765" s="29" t="s">
        <v>7208</v>
      </c>
      <c r="L1765" s="58">
        <f>Tabela33[[#This Row],[price]]*Tabela33[[#This Row],[sold]]</f>
        <v>6896.26</v>
      </c>
      <c r="M1765" s="59">
        <f>VLOOKUP(Tabela33[[#This Row],[brand]],Tabela5[#All],7,FALSE)</f>
        <v>352</v>
      </c>
      <c r="N1765" s="59">
        <f>_xlfn.RANK.EQ(Tabela33[[#This Row],[sold]],$H$2:$H$1979)</f>
        <v>385</v>
      </c>
      <c r="O1765" s="59">
        <f>_xlfn.RANK.EQ(L1765,Tabela33[income])</f>
        <v>597</v>
      </c>
      <c r="AL1765" s="18" t="s">
        <v>6602</v>
      </c>
      <c r="AM1765">
        <v>359</v>
      </c>
      <c r="AN1765">
        <v>4569</v>
      </c>
    </row>
    <row r="1766" spans="1:40" x14ac:dyDescent="0.25">
      <c r="A1766" s="32" t="s">
        <v>135</v>
      </c>
      <c r="B1766" s="32" t="s">
        <v>4209</v>
      </c>
      <c r="C1766" s="32" t="s">
        <v>510</v>
      </c>
      <c r="D1766" s="32">
        <v>15.99</v>
      </c>
      <c r="E1766" s="32" t="s">
        <v>1129</v>
      </c>
      <c r="F1766" s="32">
        <v>10</v>
      </c>
      <c r="G1766" s="32" t="s">
        <v>965</v>
      </c>
      <c r="H1766" s="32">
        <v>7</v>
      </c>
      <c r="I1766" s="32" t="s">
        <v>4944</v>
      </c>
      <c r="J1766" s="33" t="s">
        <v>285</v>
      </c>
      <c r="K1766" s="34" t="s">
        <v>7209</v>
      </c>
      <c r="L1766" s="61">
        <f>Tabela33[[#This Row],[price]]*Tabela33[[#This Row],[sold]]</f>
        <v>111.93</v>
      </c>
      <c r="M1766" s="62">
        <f>VLOOKUP(Tabela33[[#This Row],[brand]],Tabela5[#All],7,FALSE)</f>
        <v>352</v>
      </c>
      <c r="N1766" s="62">
        <f>_xlfn.RANK.EQ(Tabela33[[#This Row],[sold]],$H$2:$H$1979)</f>
        <v>1677</v>
      </c>
      <c r="O1766" s="62">
        <f>_xlfn.RANK.EQ(L1766,Tabela33[income])</f>
        <v>1860</v>
      </c>
      <c r="AL1766" s="18" t="s">
        <v>3958</v>
      </c>
      <c r="AM1766">
        <v>359</v>
      </c>
      <c r="AN1766">
        <v>136</v>
      </c>
    </row>
    <row r="1767" spans="1:40" x14ac:dyDescent="0.25">
      <c r="A1767" s="32" t="s">
        <v>135</v>
      </c>
      <c r="B1767" s="32" t="s">
        <v>4135</v>
      </c>
      <c r="C1767" s="32" t="s">
        <v>510</v>
      </c>
      <c r="D1767" s="32">
        <v>15.99</v>
      </c>
      <c r="E1767" s="32" t="s">
        <v>1129</v>
      </c>
      <c r="F1767" s="32">
        <v>10</v>
      </c>
      <c r="G1767" s="32" t="s">
        <v>374</v>
      </c>
      <c r="H1767" s="32">
        <v>14</v>
      </c>
      <c r="I1767" s="32" t="s">
        <v>4337</v>
      </c>
      <c r="J1767" s="33" t="s">
        <v>285</v>
      </c>
      <c r="K1767" s="34" t="s">
        <v>7209</v>
      </c>
      <c r="L1767" s="61">
        <f>Tabela33[[#This Row],[price]]*Tabela33[[#This Row],[sold]]</f>
        <v>223.86</v>
      </c>
      <c r="M1767" s="62">
        <f>VLOOKUP(Tabela33[[#This Row],[brand]],Tabela5[#All],7,FALSE)</f>
        <v>352</v>
      </c>
      <c r="N1767" s="62">
        <f>_xlfn.RANK.EQ(Tabela33[[#This Row],[sold]],$H$2:$H$1979)</f>
        <v>1468</v>
      </c>
      <c r="O1767" s="62">
        <f>_xlfn.RANK.EQ(L1767,Tabela33[income])</f>
        <v>1727</v>
      </c>
      <c r="AL1767" s="18" t="s">
        <v>2024</v>
      </c>
      <c r="AM1767">
        <v>359</v>
      </c>
      <c r="AN1767">
        <v>4775</v>
      </c>
    </row>
    <row r="1768" spans="1:40" x14ac:dyDescent="0.25">
      <c r="A1768" s="35" t="s">
        <v>135</v>
      </c>
      <c r="B1768" s="35" t="s">
        <v>6670</v>
      </c>
      <c r="C1768" s="35" t="s">
        <v>510</v>
      </c>
      <c r="D1768" s="35">
        <v>15.99</v>
      </c>
      <c r="E1768" s="35" t="s">
        <v>1129</v>
      </c>
      <c r="F1768" s="35">
        <v>10</v>
      </c>
      <c r="G1768" s="35" t="s">
        <v>1734</v>
      </c>
      <c r="H1768" s="35">
        <v>45</v>
      </c>
      <c r="I1768" s="35" t="s">
        <v>6671</v>
      </c>
      <c r="J1768" s="36" t="s">
        <v>285</v>
      </c>
      <c r="K1768" s="34" t="s">
        <v>7209</v>
      </c>
      <c r="L1768" s="61">
        <f>Tabela33[[#This Row],[price]]*Tabela33[[#This Row],[sold]]</f>
        <v>719.55</v>
      </c>
      <c r="M1768" s="62">
        <f>VLOOKUP(Tabela33[[#This Row],[brand]],Tabela5[#All],7,FALSE)</f>
        <v>352</v>
      </c>
      <c r="N1768" s="62">
        <f>_xlfn.RANK.EQ(Tabela33[[#This Row],[sold]],$H$2:$H$1979)</f>
        <v>1019</v>
      </c>
      <c r="O1768" s="62">
        <f>_xlfn.RANK.EQ(L1768,Tabela33[income])</f>
        <v>1358</v>
      </c>
      <c r="AL1768" s="18" t="s">
        <v>3428</v>
      </c>
      <c r="AM1768">
        <v>359</v>
      </c>
      <c r="AN1768">
        <v>336</v>
      </c>
    </row>
    <row r="1769" spans="1:40" x14ac:dyDescent="0.25">
      <c r="A1769" s="35" t="s">
        <v>135</v>
      </c>
      <c r="B1769" s="35" t="s">
        <v>5358</v>
      </c>
      <c r="C1769" s="35" t="s">
        <v>510</v>
      </c>
      <c r="D1769" s="35">
        <v>15.99</v>
      </c>
      <c r="E1769" s="35" t="s">
        <v>1129</v>
      </c>
      <c r="F1769" s="35">
        <v>10</v>
      </c>
      <c r="G1769" s="35" t="s">
        <v>1126</v>
      </c>
      <c r="H1769" s="35">
        <v>65</v>
      </c>
      <c r="I1769" s="35" t="s">
        <v>6396</v>
      </c>
      <c r="J1769" s="36" t="s">
        <v>285</v>
      </c>
      <c r="K1769" s="34" t="s">
        <v>7209</v>
      </c>
      <c r="L1769" s="61">
        <f>Tabela33[[#This Row],[price]]*Tabela33[[#This Row],[sold]]</f>
        <v>1039.3499999999999</v>
      </c>
      <c r="M1769" s="62">
        <f>VLOOKUP(Tabela33[[#This Row],[brand]],Tabela5[#All],7,FALSE)</f>
        <v>352</v>
      </c>
      <c r="N1769" s="62">
        <f>_xlfn.RANK.EQ(Tabela33[[#This Row],[sold]],$H$2:$H$1979)</f>
        <v>906</v>
      </c>
      <c r="O1769" s="62">
        <f>_xlfn.RANK.EQ(L1769,Tabela33[income])</f>
        <v>1247</v>
      </c>
      <c r="AL1769" s="18" t="s">
        <v>2353</v>
      </c>
      <c r="AM1769">
        <v>359</v>
      </c>
      <c r="AN1769">
        <v>64</v>
      </c>
    </row>
    <row r="1770" spans="1:40" x14ac:dyDescent="0.25">
      <c r="A1770" s="32" t="s">
        <v>135</v>
      </c>
      <c r="B1770" s="32" t="s">
        <v>6905</v>
      </c>
      <c r="C1770" s="32" t="s">
        <v>510</v>
      </c>
      <c r="D1770" s="32">
        <v>15.99</v>
      </c>
      <c r="E1770" s="32" t="s">
        <v>1129</v>
      </c>
      <c r="F1770" s="32">
        <v>10</v>
      </c>
      <c r="G1770" s="32" t="s">
        <v>2386</v>
      </c>
      <c r="H1770" s="32">
        <v>81</v>
      </c>
      <c r="I1770" s="32" t="s">
        <v>6906</v>
      </c>
      <c r="J1770" s="33" t="s">
        <v>285</v>
      </c>
      <c r="K1770" s="34" t="s">
        <v>7209</v>
      </c>
      <c r="L1770" s="61">
        <f>Tabela33[[#This Row],[price]]*Tabela33[[#This Row],[sold]]</f>
        <v>1295.19</v>
      </c>
      <c r="M1770" s="62">
        <f>VLOOKUP(Tabela33[[#This Row],[brand]],Tabela5[#All],7,FALSE)</f>
        <v>352</v>
      </c>
      <c r="N1770" s="62">
        <f>_xlfn.RANK.EQ(Tabela33[[#This Row],[sold]],$H$2:$H$1979)</f>
        <v>837</v>
      </c>
      <c r="O1770" s="62">
        <f>_xlfn.RANK.EQ(L1770,Tabela33[income])</f>
        <v>1139</v>
      </c>
      <c r="AL1770" s="18" t="s">
        <v>4699</v>
      </c>
      <c r="AM1770">
        <v>359</v>
      </c>
      <c r="AN1770">
        <v>9410</v>
      </c>
    </row>
    <row r="1771" spans="1:40" x14ac:dyDescent="0.25">
      <c r="A1771" s="32" t="s">
        <v>135</v>
      </c>
      <c r="B1771" s="32" t="s">
        <v>5731</v>
      </c>
      <c r="C1771" s="32" t="s">
        <v>510</v>
      </c>
      <c r="D1771" s="32">
        <v>15.99</v>
      </c>
      <c r="E1771" s="32" t="s">
        <v>1129</v>
      </c>
      <c r="F1771" s="32">
        <v>10</v>
      </c>
      <c r="G1771" s="32" t="s">
        <v>5732</v>
      </c>
      <c r="H1771" s="32">
        <v>136</v>
      </c>
      <c r="I1771" s="32" t="s">
        <v>5733</v>
      </c>
      <c r="J1771" s="33" t="s">
        <v>285</v>
      </c>
      <c r="K1771" s="34" t="s">
        <v>7209</v>
      </c>
      <c r="L1771" s="61">
        <f>Tabela33[[#This Row],[price]]*Tabela33[[#This Row],[sold]]</f>
        <v>2174.64</v>
      </c>
      <c r="M1771" s="62">
        <f>VLOOKUP(Tabela33[[#This Row],[brand]],Tabela5[#All],7,FALSE)</f>
        <v>352</v>
      </c>
      <c r="N1771" s="62">
        <f>_xlfn.RANK.EQ(Tabela33[[#This Row],[sold]],$H$2:$H$1979)</f>
        <v>685</v>
      </c>
      <c r="O1771" s="62">
        <f>_xlfn.RANK.EQ(L1771,Tabela33[income])</f>
        <v>928</v>
      </c>
      <c r="AL1771" s="18" t="s">
        <v>1462</v>
      </c>
      <c r="AM1771">
        <v>359</v>
      </c>
      <c r="AN1771">
        <v>5971</v>
      </c>
    </row>
    <row r="1772" spans="1:40" x14ac:dyDescent="0.25">
      <c r="A1772" s="32" t="s">
        <v>135</v>
      </c>
      <c r="B1772" s="32" t="s">
        <v>4209</v>
      </c>
      <c r="C1772" s="32" t="s">
        <v>510</v>
      </c>
      <c r="D1772" s="32">
        <v>15.99</v>
      </c>
      <c r="E1772" s="32" t="s">
        <v>1129</v>
      </c>
      <c r="F1772" s="32">
        <v>10</v>
      </c>
      <c r="G1772" s="32" t="s">
        <v>4210</v>
      </c>
      <c r="H1772" s="32">
        <v>594</v>
      </c>
      <c r="I1772" s="32" t="s">
        <v>4211</v>
      </c>
      <c r="J1772" s="33" t="s">
        <v>285</v>
      </c>
      <c r="K1772" s="34" t="s">
        <v>7209</v>
      </c>
      <c r="L1772" s="61">
        <f>Tabela33[[#This Row],[price]]*Tabela33[[#This Row],[sold]]</f>
        <v>9498.06</v>
      </c>
      <c r="M1772" s="62">
        <f>VLOOKUP(Tabela33[[#This Row],[brand]],Tabela5[#All],7,FALSE)</f>
        <v>352</v>
      </c>
      <c r="N1772" s="62">
        <f>_xlfn.RANK.EQ(Tabela33[[#This Row],[sold]],$H$2:$H$1979)</f>
        <v>317</v>
      </c>
      <c r="O1772" s="62">
        <f>_xlfn.RANK.EQ(L1772,Tabela33[income])</f>
        <v>499</v>
      </c>
      <c r="AL1772" s="18" t="s">
        <v>3276</v>
      </c>
      <c r="AM1772">
        <v>359</v>
      </c>
      <c r="AN1772">
        <v>1960</v>
      </c>
    </row>
    <row r="1773" spans="1:40" x14ac:dyDescent="0.25">
      <c r="A1773" s="35" t="s">
        <v>135</v>
      </c>
      <c r="B1773" s="35" t="s">
        <v>4803</v>
      </c>
      <c r="C1773" s="35" t="s">
        <v>4804</v>
      </c>
      <c r="D1773" s="35">
        <v>15.99</v>
      </c>
      <c r="E1773" s="35" t="s">
        <v>1129</v>
      </c>
      <c r="F1773" s="35">
        <v>10</v>
      </c>
      <c r="G1773" s="35" t="s">
        <v>4805</v>
      </c>
      <c r="H1773" s="35">
        <v>62</v>
      </c>
      <c r="I1773" s="35" t="s">
        <v>4806</v>
      </c>
      <c r="J1773" s="36" t="s">
        <v>422</v>
      </c>
      <c r="K1773" s="34" t="s">
        <v>7209</v>
      </c>
      <c r="L1773" s="61">
        <f>Tabela33[[#This Row],[price]]*Tabela33[[#This Row],[sold]]</f>
        <v>991.38</v>
      </c>
      <c r="M1773" s="62">
        <f>VLOOKUP(Tabela33[[#This Row],[brand]],Tabela5[#All],7,FALSE)</f>
        <v>352</v>
      </c>
      <c r="N1773" s="62">
        <f>_xlfn.RANK.EQ(Tabela33[[#This Row],[sold]],$H$2:$H$1979)</f>
        <v>923</v>
      </c>
      <c r="O1773" s="62">
        <f>_xlfn.RANK.EQ(L1773,Tabela33[income])</f>
        <v>1259</v>
      </c>
      <c r="AL1773" s="18" t="s">
        <v>3634</v>
      </c>
      <c r="AM1773">
        <v>359</v>
      </c>
      <c r="AN1773">
        <v>19</v>
      </c>
    </row>
    <row r="1774" spans="1:40" x14ac:dyDescent="0.25">
      <c r="A1774" s="27" t="s">
        <v>135</v>
      </c>
      <c r="B1774" s="27" t="s">
        <v>136</v>
      </c>
      <c r="C1774" s="27" t="s">
        <v>12</v>
      </c>
      <c r="D1774" s="27">
        <v>16.27</v>
      </c>
      <c r="E1774" s="27" t="s">
        <v>137</v>
      </c>
      <c r="F1774" s="27">
        <v>300</v>
      </c>
      <c r="G1774" s="27" t="s">
        <v>138</v>
      </c>
      <c r="H1774" s="27">
        <v>38</v>
      </c>
      <c r="I1774" s="27" t="s">
        <v>139</v>
      </c>
      <c r="J1774" s="28" t="s">
        <v>140</v>
      </c>
      <c r="K1774" s="29" t="s">
        <v>7208</v>
      </c>
      <c r="L1774" s="58">
        <f>Tabela33[[#This Row],[price]]*Tabela33[[#This Row],[sold]]</f>
        <v>618.26</v>
      </c>
      <c r="M1774" s="59">
        <f>VLOOKUP(Tabela33[[#This Row],[brand]],Tabela5[#All],7,FALSE)</f>
        <v>352</v>
      </c>
      <c r="N1774" s="59">
        <f>_xlfn.RANK.EQ(Tabela33[[#This Row],[sold]],$H$2:$H$1979)</f>
        <v>1089</v>
      </c>
      <c r="O1774" s="59">
        <f>_xlfn.RANK.EQ(L1774,Tabela33[income])</f>
        <v>1428</v>
      </c>
      <c r="AL1774" s="18" t="s">
        <v>711</v>
      </c>
      <c r="AM1774">
        <v>359</v>
      </c>
      <c r="AN1774">
        <v>2715</v>
      </c>
    </row>
    <row r="1775" spans="1:40" x14ac:dyDescent="0.25">
      <c r="A1775" s="35" t="s">
        <v>135</v>
      </c>
      <c r="B1775" s="35" t="s">
        <v>6228</v>
      </c>
      <c r="C1775" s="35" t="s">
        <v>510</v>
      </c>
      <c r="D1775" s="35">
        <v>16.989999999999998</v>
      </c>
      <c r="E1775" s="35" t="s">
        <v>3766</v>
      </c>
      <c r="F1775" s="35">
        <v>10</v>
      </c>
      <c r="G1775" s="35" t="s">
        <v>6229</v>
      </c>
      <c r="H1775" s="35">
        <v>84</v>
      </c>
      <c r="I1775" s="35" t="s">
        <v>6230</v>
      </c>
      <c r="J1775" s="36" t="s">
        <v>6231</v>
      </c>
      <c r="K1775" s="34" t="s">
        <v>7209</v>
      </c>
      <c r="L1775" s="61">
        <f>Tabela33[[#This Row],[price]]*Tabela33[[#This Row],[sold]]</f>
        <v>1427.1599999999999</v>
      </c>
      <c r="M1775" s="62">
        <f>VLOOKUP(Tabela33[[#This Row],[brand]],Tabela5[#All],7,FALSE)</f>
        <v>352</v>
      </c>
      <c r="N1775" s="62">
        <f>_xlfn.RANK.EQ(Tabela33[[#This Row],[sold]],$H$2:$H$1979)</f>
        <v>826</v>
      </c>
      <c r="O1775" s="62">
        <f>_xlfn.RANK.EQ(L1775,Tabela33[income])</f>
        <v>1096</v>
      </c>
      <c r="AL1775" s="18" t="s">
        <v>4185</v>
      </c>
      <c r="AM1775">
        <v>359</v>
      </c>
      <c r="AN1775">
        <v>417</v>
      </c>
    </row>
    <row r="1776" spans="1:40" x14ac:dyDescent="0.25">
      <c r="A1776" s="32" t="s">
        <v>135</v>
      </c>
      <c r="B1776" s="32" t="s">
        <v>4221</v>
      </c>
      <c r="C1776" s="32" t="s">
        <v>510</v>
      </c>
      <c r="D1776" s="32">
        <v>16.989999999999998</v>
      </c>
      <c r="E1776" s="32" t="s">
        <v>2764</v>
      </c>
      <c r="F1776" s="32">
        <v>10</v>
      </c>
      <c r="G1776" s="32" t="s">
        <v>4222</v>
      </c>
      <c r="H1776" s="32">
        <v>404</v>
      </c>
      <c r="I1776" s="32" t="s">
        <v>4223</v>
      </c>
      <c r="J1776" s="33" t="s">
        <v>514</v>
      </c>
      <c r="K1776" s="34" t="s">
        <v>7209</v>
      </c>
      <c r="L1776" s="61">
        <f>Tabela33[[#This Row],[price]]*Tabela33[[#This Row],[sold]]</f>
        <v>6863.9599999999991</v>
      </c>
      <c r="M1776" s="62">
        <f>VLOOKUP(Tabela33[[#This Row],[brand]],Tabela5[#All],7,FALSE)</f>
        <v>352</v>
      </c>
      <c r="N1776" s="62">
        <f>_xlfn.RANK.EQ(Tabela33[[#This Row],[sold]],$H$2:$H$1979)</f>
        <v>409</v>
      </c>
      <c r="O1776" s="62">
        <f>_xlfn.RANK.EQ(L1776,Tabela33[income])</f>
        <v>598</v>
      </c>
      <c r="AL1776" s="18" t="s">
        <v>4313</v>
      </c>
      <c r="AM1776">
        <v>359</v>
      </c>
      <c r="AN1776">
        <v>270</v>
      </c>
    </row>
    <row r="1777" spans="1:40" x14ac:dyDescent="0.25">
      <c r="A1777" s="32" t="s">
        <v>135</v>
      </c>
      <c r="B1777" s="32" t="s">
        <v>5390</v>
      </c>
      <c r="C1777" s="32" t="s">
        <v>12</v>
      </c>
      <c r="D1777" s="32">
        <v>16.989999999999998</v>
      </c>
      <c r="E1777" s="32" t="s">
        <v>2764</v>
      </c>
      <c r="F1777" s="32">
        <v>10</v>
      </c>
      <c r="G1777" s="32" t="s">
        <v>2717</v>
      </c>
      <c r="H1777" s="32">
        <v>22</v>
      </c>
      <c r="I1777" s="32" t="s">
        <v>5391</v>
      </c>
      <c r="J1777" s="33" t="s">
        <v>3295</v>
      </c>
      <c r="K1777" s="34" t="s">
        <v>7209</v>
      </c>
      <c r="L1777" s="61">
        <f>Tabela33[[#This Row],[price]]*Tabela33[[#This Row],[sold]]</f>
        <v>373.78</v>
      </c>
      <c r="M1777" s="62">
        <f>VLOOKUP(Tabela33[[#This Row],[brand]],Tabela5[#All],7,FALSE)</f>
        <v>352</v>
      </c>
      <c r="N1777" s="62">
        <f>_xlfn.RANK.EQ(Tabela33[[#This Row],[sold]],$H$2:$H$1979)</f>
        <v>1301</v>
      </c>
      <c r="O1777" s="62">
        <f>_xlfn.RANK.EQ(L1777,Tabela33[income])</f>
        <v>1599</v>
      </c>
      <c r="AL1777" s="18" t="s">
        <v>2384</v>
      </c>
      <c r="AM1777">
        <v>359</v>
      </c>
      <c r="AN1777">
        <v>81</v>
      </c>
    </row>
    <row r="1778" spans="1:40" x14ac:dyDescent="0.25">
      <c r="A1778" s="32" t="s">
        <v>135</v>
      </c>
      <c r="B1778" s="32" t="s">
        <v>3940</v>
      </c>
      <c r="C1778" s="32" t="s">
        <v>510</v>
      </c>
      <c r="D1778" s="32">
        <v>17.989999999999998</v>
      </c>
      <c r="E1778" s="32" t="s">
        <v>4278</v>
      </c>
      <c r="F1778" s="32">
        <v>10</v>
      </c>
      <c r="G1778" s="32" t="s">
        <v>197</v>
      </c>
      <c r="H1778" s="32">
        <v>3</v>
      </c>
      <c r="I1778" s="32" t="s">
        <v>4442</v>
      </c>
      <c r="J1778" s="33" t="s">
        <v>4443</v>
      </c>
      <c r="K1778" s="34" t="s">
        <v>7209</v>
      </c>
      <c r="L1778" s="61">
        <f>Tabela33[[#This Row],[price]]*Tabela33[[#This Row],[sold]]</f>
        <v>53.97</v>
      </c>
      <c r="M1778" s="62">
        <f>VLOOKUP(Tabela33[[#This Row],[brand]],Tabela5[#All],7,FALSE)</f>
        <v>352</v>
      </c>
      <c r="N1778" s="62">
        <f>_xlfn.RANK.EQ(Tabela33[[#This Row],[sold]],$H$2:$H$1979)</f>
        <v>1845</v>
      </c>
      <c r="O1778" s="62">
        <f>_xlfn.RANK.EQ(L1778,Tabela33[income])</f>
        <v>1936</v>
      </c>
      <c r="AL1778" s="18" t="s">
        <v>6220</v>
      </c>
      <c r="AM1778">
        <v>359</v>
      </c>
      <c r="AN1778">
        <v>7</v>
      </c>
    </row>
    <row r="1779" spans="1:40" x14ac:dyDescent="0.25">
      <c r="A1779" s="32" t="s">
        <v>135</v>
      </c>
      <c r="B1779" s="32" t="s">
        <v>5793</v>
      </c>
      <c r="C1779" s="32" t="s">
        <v>385</v>
      </c>
      <c r="D1779" s="32">
        <v>18</v>
      </c>
      <c r="E1779" s="32" t="s">
        <v>5794</v>
      </c>
      <c r="F1779" s="32">
        <v>5</v>
      </c>
      <c r="G1779" s="32" t="s">
        <v>1121</v>
      </c>
      <c r="H1779" s="32">
        <v>3</v>
      </c>
      <c r="I1779" s="32" t="s">
        <v>39</v>
      </c>
      <c r="J1779" s="33" t="s">
        <v>5795</v>
      </c>
      <c r="K1779" s="34" t="s">
        <v>7209</v>
      </c>
      <c r="L1779" s="61">
        <f>Tabela33[[#This Row],[price]]*Tabela33[[#This Row],[sold]]</f>
        <v>54</v>
      </c>
      <c r="M1779" s="62">
        <f>VLOOKUP(Tabela33[[#This Row],[brand]],Tabela5[#All],7,FALSE)</f>
        <v>352</v>
      </c>
      <c r="N1779" s="62">
        <f>_xlfn.RANK.EQ(Tabela33[[#This Row],[sold]],$H$2:$H$1979)</f>
        <v>1845</v>
      </c>
      <c r="O1779" s="62">
        <f>_xlfn.RANK.EQ(L1779,Tabela33[income])</f>
        <v>1935</v>
      </c>
      <c r="AL1779" s="18" t="s">
        <v>5516</v>
      </c>
      <c r="AM1779">
        <v>359</v>
      </c>
      <c r="AN1779">
        <v>1819</v>
      </c>
    </row>
    <row r="1780" spans="1:40" x14ac:dyDescent="0.25">
      <c r="A1780" s="27" t="s">
        <v>135</v>
      </c>
      <c r="B1780" s="27" t="s">
        <v>740</v>
      </c>
      <c r="C1780" s="27" t="s">
        <v>510</v>
      </c>
      <c r="D1780" s="27">
        <v>19.75</v>
      </c>
      <c r="E1780" s="27" t="s">
        <v>741</v>
      </c>
      <c r="F1780" s="27">
        <v>10</v>
      </c>
      <c r="G1780" s="27" t="s">
        <v>742</v>
      </c>
      <c r="H1780" s="27">
        <v>33</v>
      </c>
      <c r="I1780" s="27" t="s">
        <v>743</v>
      </c>
      <c r="J1780" s="28" t="s">
        <v>744</v>
      </c>
      <c r="K1780" s="29" t="s">
        <v>7208</v>
      </c>
      <c r="L1780" s="58">
        <f>Tabela33[[#This Row],[price]]*Tabela33[[#This Row],[sold]]</f>
        <v>651.75</v>
      </c>
      <c r="M1780" s="59">
        <f>VLOOKUP(Tabela33[[#This Row],[brand]],Tabela5[#All],7,FALSE)</f>
        <v>352</v>
      </c>
      <c r="N1780" s="59">
        <f>_xlfn.RANK.EQ(Tabela33[[#This Row],[sold]],$H$2:$H$1979)</f>
        <v>1147</v>
      </c>
      <c r="O1780" s="59">
        <f>_xlfn.RANK.EQ(L1780,Tabela33[income])</f>
        <v>1403</v>
      </c>
      <c r="AL1780" s="18" t="s">
        <v>5076</v>
      </c>
      <c r="AM1780">
        <v>359</v>
      </c>
      <c r="AN1780">
        <v>25</v>
      </c>
    </row>
    <row r="1781" spans="1:40" x14ac:dyDescent="0.25">
      <c r="A1781" s="32" t="s">
        <v>135</v>
      </c>
      <c r="B1781" s="32" t="s">
        <v>3940</v>
      </c>
      <c r="C1781" s="32" t="s">
        <v>510</v>
      </c>
      <c r="D1781" s="32">
        <v>21.99</v>
      </c>
      <c r="E1781" s="32" t="s">
        <v>1626</v>
      </c>
      <c r="F1781" s="32">
        <v>10</v>
      </c>
      <c r="G1781" s="32" t="s">
        <v>605</v>
      </c>
      <c r="H1781" s="32">
        <v>2</v>
      </c>
      <c r="I1781" s="32" t="s">
        <v>5268</v>
      </c>
      <c r="J1781" s="33" t="s">
        <v>4443</v>
      </c>
      <c r="K1781" s="34" t="s">
        <v>7209</v>
      </c>
      <c r="L1781" s="61">
        <f>Tabela33[[#This Row],[price]]*Tabela33[[#This Row],[sold]]</f>
        <v>43.98</v>
      </c>
      <c r="M1781" s="62">
        <f>VLOOKUP(Tabela33[[#This Row],[brand]],Tabela5[#All],7,FALSE)</f>
        <v>352</v>
      </c>
      <c r="N1781" s="62">
        <f>_xlfn.RANK.EQ(Tabela33[[#This Row],[sold]],$H$2:$H$1979)</f>
        <v>1890</v>
      </c>
      <c r="O1781" s="62">
        <f>_xlfn.RANK.EQ(L1781,Tabela33[income])</f>
        <v>1951</v>
      </c>
      <c r="AL1781" s="18" t="s">
        <v>997</v>
      </c>
      <c r="AM1781">
        <v>359</v>
      </c>
      <c r="AN1781">
        <v>10</v>
      </c>
    </row>
    <row r="1782" spans="1:40" x14ac:dyDescent="0.25">
      <c r="A1782" s="32" t="s">
        <v>135</v>
      </c>
      <c r="B1782" s="32" t="s">
        <v>6877</v>
      </c>
      <c r="C1782" s="32" t="s">
        <v>55</v>
      </c>
      <c r="D1782" s="32">
        <v>25.89</v>
      </c>
      <c r="E1782" s="32" t="s">
        <v>6878</v>
      </c>
      <c r="F1782" s="32">
        <v>10</v>
      </c>
      <c r="G1782" s="32" t="s">
        <v>235</v>
      </c>
      <c r="H1782" s="32">
        <v>4</v>
      </c>
      <c r="I1782" s="32" t="s">
        <v>6879</v>
      </c>
      <c r="J1782" s="33" t="s">
        <v>661</v>
      </c>
      <c r="K1782" s="34" t="s">
        <v>7209</v>
      </c>
      <c r="L1782" s="61">
        <f>Tabela33[[#This Row],[price]]*Tabela33[[#This Row],[sold]]</f>
        <v>103.56</v>
      </c>
      <c r="M1782" s="62">
        <f>VLOOKUP(Tabela33[[#This Row],[brand]],Tabela5[#All],7,FALSE)</f>
        <v>352</v>
      </c>
      <c r="N1782" s="62">
        <f>_xlfn.RANK.EQ(Tabela33[[#This Row],[sold]],$H$2:$H$1979)</f>
        <v>1795</v>
      </c>
      <c r="O1782" s="62">
        <f>_xlfn.RANK.EQ(L1782,Tabela33[income])</f>
        <v>1869</v>
      </c>
      <c r="AL1782" s="18" t="s">
        <v>2271</v>
      </c>
      <c r="AM1782">
        <v>359</v>
      </c>
      <c r="AN1782">
        <v>742</v>
      </c>
    </row>
    <row r="1783" spans="1:40" x14ac:dyDescent="0.25">
      <c r="A1783" s="35" t="s">
        <v>135</v>
      </c>
      <c r="B1783" s="35" t="s">
        <v>5443</v>
      </c>
      <c r="C1783" s="35" t="s">
        <v>12</v>
      </c>
      <c r="D1783" s="35">
        <v>25.99</v>
      </c>
      <c r="E1783" s="35" t="s">
        <v>2633</v>
      </c>
      <c r="F1783" s="35">
        <v>10</v>
      </c>
      <c r="G1783" s="35" t="s">
        <v>1443</v>
      </c>
      <c r="H1783" s="35">
        <v>38</v>
      </c>
      <c r="I1783" s="35" t="s">
        <v>5444</v>
      </c>
      <c r="J1783" s="36" t="s">
        <v>5445</v>
      </c>
      <c r="K1783" s="34" t="s">
        <v>7209</v>
      </c>
      <c r="L1783" s="61">
        <f>Tabela33[[#This Row],[price]]*Tabela33[[#This Row],[sold]]</f>
        <v>987.61999999999989</v>
      </c>
      <c r="M1783" s="62">
        <f>VLOOKUP(Tabela33[[#This Row],[brand]],Tabela5[#All],7,FALSE)</f>
        <v>352</v>
      </c>
      <c r="N1783" s="62">
        <f>_xlfn.RANK.EQ(Tabela33[[#This Row],[sold]],$H$2:$H$1979)</f>
        <v>1089</v>
      </c>
      <c r="O1783" s="62">
        <f>_xlfn.RANK.EQ(L1783,Tabela33[income])</f>
        <v>1263</v>
      </c>
      <c r="AL1783" s="18" t="s">
        <v>3794</v>
      </c>
      <c r="AM1783">
        <v>359</v>
      </c>
      <c r="AN1783">
        <v>34</v>
      </c>
    </row>
    <row r="1784" spans="1:40" x14ac:dyDescent="0.25">
      <c r="A1784" s="30" t="s">
        <v>135</v>
      </c>
      <c r="B1784" s="30" t="s">
        <v>3900</v>
      </c>
      <c r="C1784" s="30" t="s">
        <v>3901</v>
      </c>
      <c r="D1784" s="30">
        <v>30.96</v>
      </c>
      <c r="E1784" s="30" t="s">
        <v>3902</v>
      </c>
      <c r="F1784" s="30">
        <v>2</v>
      </c>
      <c r="G1784" s="30" t="s">
        <v>737</v>
      </c>
      <c r="H1784" s="30">
        <v>3</v>
      </c>
      <c r="I1784" s="30" t="s">
        <v>3903</v>
      </c>
      <c r="J1784" s="31" t="s">
        <v>70</v>
      </c>
      <c r="K1784" s="29" t="s">
        <v>7208</v>
      </c>
      <c r="L1784" s="58">
        <f>Tabela33[[#This Row],[price]]*Tabela33[[#This Row],[sold]]</f>
        <v>92.88</v>
      </c>
      <c r="M1784" s="59">
        <f>VLOOKUP(Tabela33[[#This Row],[brand]],Tabela5[#All],7,FALSE)</f>
        <v>352</v>
      </c>
      <c r="N1784" s="59">
        <f>_xlfn.RANK.EQ(Tabela33[[#This Row],[sold]],$H$2:$H$1979)</f>
        <v>1845</v>
      </c>
      <c r="O1784" s="59">
        <f>_xlfn.RANK.EQ(L1784,Tabela33[income])</f>
        <v>1884</v>
      </c>
      <c r="AL1784" s="18" t="s">
        <v>1630</v>
      </c>
      <c r="AM1784">
        <v>359</v>
      </c>
      <c r="AN1784">
        <v>152</v>
      </c>
    </row>
    <row r="1785" spans="1:40" x14ac:dyDescent="0.25">
      <c r="A1785" s="32" t="s">
        <v>135</v>
      </c>
      <c r="B1785" s="32" t="s">
        <v>5596</v>
      </c>
      <c r="C1785" s="32" t="s">
        <v>510</v>
      </c>
      <c r="D1785" s="32">
        <v>35.99</v>
      </c>
      <c r="E1785" s="32" t="s">
        <v>3994</v>
      </c>
      <c r="F1785" s="32">
        <v>5</v>
      </c>
      <c r="G1785" s="32" t="s">
        <v>2225</v>
      </c>
      <c r="H1785" s="32">
        <v>27</v>
      </c>
      <c r="I1785" s="32" t="s">
        <v>5597</v>
      </c>
      <c r="J1785" s="33" t="s">
        <v>4443</v>
      </c>
      <c r="K1785" s="34" t="s">
        <v>7209</v>
      </c>
      <c r="L1785" s="61">
        <f>Tabela33[[#This Row],[price]]*Tabela33[[#This Row],[sold]]</f>
        <v>971.73</v>
      </c>
      <c r="M1785" s="62">
        <f>VLOOKUP(Tabela33[[#This Row],[brand]],Tabela5[#All],7,FALSE)</f>
        <v>352</v>
      </c>
      <c r="N1785" s="62">
        <f>_xlfn.RANK.EQ(Tabela33[[#This Row],[sold]],$H$2:$H$1979)</f>
        <v>1217</v>
      </c>
      <c r="O1785" s="62">
        <f>_xlfn.RANK.EQ(L1785,Tabela33[income])</f>
        <v>1268</v>
      </c>
      <c r="AL1785" s="18" t="s">
        <v>226</v>
      </c>
      <c r="AM1785">
        <v>359</v>
      </c>
      <c r="AN1785">
        <v>157</v>
      </c>
    </row>
    <row r="1786" spans="1:40" x14ac:dyDescent="0.25">
      <c r="A1786" s="35" t="s">
        <v>135</v>
      </c>
      <c r="B1786" s="35" t="s">
        <v>4906</v>
      </c>
      <c r="C1786" s="35" t="s">
        <v>55</v>
      </c>
      <c r="D1786" s="35">
        <v>39.99</v>
      </c>
      <c r="E1786" s="35" t="s">
        <v>73</v>
      </c>
      <c r="F1786" s="35">
        <v>5</v>
      </c>
      <c r="G1786" s="35" t="s">
        <v>3107</v>
      </c>
      <c r="H1786" s="35">
        <v>18</v>
      </c>
      <c r="I1786" s="35" t="s">
        <v>4907</v>
      </c>
      <c r="J1786" s="36" t="s">
        <v>4908</v>
      </c>
      <c r="K1786" s="34" t="s">
        <v>7209</v>
      </c>
      <c r="L1786" s="61">
        <f>Tabela33[[#This Row],[price]]*Tabela33[[#This Row],[sold]]</f>
        <v>719.82</v>
      </c>
      <c r="M1786" s="62">
        <f>VLOOKUP(Tabela33[[#This Row],[brand]],Tabela5[#All],7,FALSE)</f>
        <v>352</v>
      </c>
      <c r="N1786" s="62">
        <f>_xlfn.RANK.EQ(Tabela33[[#This Row],[sold]],$H$2:$H$1979)</f>
        <v>1378</v>
      </c>
      <c r="O1786" s="62">
        <f>_xlfn.RANK.EQ(L1786,Tabela33[income])</f>
        <v>1357</v>
      </c>
      <c r="AL1786" s="18" t="s">
        <v>4775</v>
      </c>
      <c r="AM1786">
        <v>359</v>
      </c>
      <c r="AN1786">
        <v>26</v>
      </c>
    </row>
    <row r="1787" spans="1:40" x14ac:dyDescent="0.25">
      <c r="A1787" s="27" t="s">
        <v>135</v>
      </c>
      <c r="B1787" s="27" t="s">
        <v>2122</v>
      </c>
      <c r="C1787" s="27" t="s">
        <v>55</v>
      </c>
      <c r="D1787" s="27">
        <v>42.88</v>
      </c>
      <c r="E1787" s="27" t="s">
        <v>259</v>
      </c>
      <c r="F1787" s="27">
        <v>10</v>
      </c>
      <c r="G1787" s="27" t="s">
        <v>2123</v>
      </c>
      <c r="H1787" s="27">
        <v>34</v>
      </c>
      <c r="I1787" s="27" t="s">
        <v>2124</v>
      </c>
      <c r="J1787" s="28" t="s">
        <v>219</v>
      </c>
      <c r="K1787" s="29" t="s">
        <v>7208</v>
      </c>
      <c r="L1787" s="58">
        <f>Tabela33[[#This Row],[price]]*Tabela33[[#This Row],[sold]]</f>
        <v>1457.92</v>
      </c>
      <c r="M1787" s="59">
        <f>VLOOKUP(Tabela33[[#This Row],[brand]],Tabela5[#All],7,FALSE)</f>
        <v>352</v>
      </c>
      <c r="N1787" s="59">
        <f>_xlfn.RANK.EQ(Tabela33[[#This Row],[sold]],$H$2:$H$1979)</f>
        <v>1135</v>
      </c>
      <c r="O1787" s="59">
        <f>_xlfn.RANK.EQ(L1787,Tabela33[income])</f>
        <v>1085</v>
      </c>
      <c r="AL1787" s="18" t="s">
        <v>4164</v>
      </c>
      <c r="AM1787">
        <v>359</v>
      </c>
      <c r="AN1787">
        <v>221</v>
      </c>
    </row>
    <row r="1788" spans="1:40" x14ac:dyDescent="0.25">
      <c r="A1788" s="35" t="s">
        <v>135</v>
      </c>
      <c r="B1788" s="35" t="s">
        <v>4435</v>
      </c>
      <c r="C1788" s="35" t="s">
        <v>510</v>
      </c>
      <c r="D1788" s="35">
        <v>48</v>
      </c>
      <c r="E1788" s="35" t="s">
        <v>1557</v>
      </c>
      <c r="F1788" s="35">
        <v>10</v>
      </c>
      <c r="G1788" s="35" t="s">
        <v>965</v>
      </c>
      <c r="H1788" s="35">
        <v>7</v>
      </c>
      <c r="I1788" s="35" t="s">
        <v>39</v>
      </c>
      <c r="J1788" s="36" t="s">
        <v>1559</v>
      </c>
      <c r="K1788" s="34" t="s">
        <v>7209</v>
      </c>
      <c r="L1788" s="61">
        <f>Tabela33[[#This Row],[price]]*Tabela33[[#This Row],[sold]]</f>
        <v>336</v>
      </c>
      <c r="M1788" s="62">
        <f>VLOOKUP(Tabela33[[#This Row],[brand]],Tabela5[#All],7,FALSE)</f>
        <v>352</v>
      </c>
      <c r="N1788" s="62">
        <f>_xlfn.RANK.EQ(Tabela33[[#This Row],[sold]],$H$2:$H$1979)</f>
        <v>1677</v>
      </c>
      <c r="O1788" s="62">
        <f>_xlfn.RANK.EQ(L1788,Tabela33[income])</f>
        <v>1624</v>
      </c>
      <c r="AL1788" s="18" t="s">
        <v>2899</v>
      </c>
      <c r="AM1788">
        <v>359</v>
      </c>
      <c r="AN1788">
        <v>1224</v>
      </c>
    </row>
    <row r="1789" spans="1:40" x14ac:dyDescent="0.25">
      <c r="A1789" s="32" t="s">
        <v>135</v>
      </c>
      <c r="B1789" s="32" t="s">
        <v>4291</v>
      </c>
      <c r="C1789" s="32" t="s">
        <v>4655</v>
      </c>
      <c r="D1789" s="32">
        <v>49.99</v>
      </c>
      <c r="E1789" s="32" t="s">
        <v>148</v>
      </c>
      <c r="F1789" s="32">
        <v>8</v>
      </c>
      <c r="G1789" s="32" t="s">
        <v>3944</v>
      </c>
      <c r="H1789" s="32">
        <v>68</v>
      </c>
      <c r="I1789" s="32" t="s">
        <v>4656</v>
      </c>
      <c r="J1789" s="33" t="s">
        <v>558</v>
      </c>
      <c r="K1789" s="34" t="s">
        <v>7209</v>
      </c>
      <c r="L1789" s="61">
        <f>Tabela33[[#This Row],[price]]*Tabela33[[#This Row],[sold]]</f>
        <v>3399.32</v>
      </c>
      <c r="M1789" s="62">
        <f>VLOOKUP(Tabela33[[#This Row],[brand]],Tabela5[#All],7,FALSE)</f>
        <v>352</v>
      </c>
      <c r="N1789" s="62">
        <f>_xlfn.RANK.EQ(Tabela33[[#This Row],[sold]],$H$2:$H$1979)</f>
        <v>892</v>
      </c>
      <c r="O1789" s="62">
        <f>_xlfn.RANK.EQ(L1789,Tabela33[income])</f>
        <v>792</v>
      </c>
      <c r="AL1789" s="18" t="s">
        <v>3993</v>
      </c>
      <c r="AM1789">
        <v>359</v>
      </c>
      <c r="AN1789">
        <v>43</v>
      </c>
    </row>
    <row r="1790" spans="1:40" x14ac:dyDescent="0.25">
      <c r="A1790" s="35" t="s">
        <v>135</v>
      </c>
      <c r="B1790" s="35" t="s">
        <v>5358</v>
      </c>
      <c r="C1790" s="35" t="s">
        <v>510</v>
      </c>
      <c r="D1790" s="35">
        <v>49.99</v>
      </c>
      <c r="E1790" s="35" t="s">
        <v>623</v>
      </c>
      <c r="F1790" s="35">
        <v>10</v>
      </c>
      <c r="G1790" s="35" t="s">
        <v>1734</v>
      </c>
      <c r="H1790" s="35">
        <v>45</v>
      </c>
      <c r="I1790" s="35" t="s">
        <v>5359</v>
      </c>
      <c r="J1790" s="36" t="s">
        <v>285</v>
      </c>
      <c r="K1790" s="34" t="s">
        <v>7209</v>
      </c>
      <c r="L1790" s="61">
        <f>Tabela33[[#This Row],[price]]*Tabela33[[#This Row],[sold]]</f>
        <v>2249.5500000000002</v>
      </c>
      <c r="M1790" s="62">
        <f>VLOOKUP(Tabela33[[#This Row],[brand]],Tabela5[#All],7,FALSE)</f>
        <v>352</v>
      </c>
      <c r="N1790" s="62">
        <f>_xlfn.RANK.EQ(Tabela33[[#This Row],[sold]],$H$2:$H$1979)</f>
        <v>1019</v>
      </c>
      <c r="O1790" s="62">
        <f>_xlfn.RANK.EQ(L1790,Tabela33[income])</f>
        <v>918</v>
      </c>
      <c r="AL1790" s="18" t="s">
        <v>5801</v>
      </c>
      <c r="AM1790">
        <v>359</v>
      </c>
      <c r="AN1790">
        <v>3110</v>
      </c>
    </row>
    <row r="1791" spans="1:40" x14ac:dyDescent="0.25">
      <c r="A1791" s="32" t="s">
        <v>135</v>
      </c>
      <c r="B1791" s="32" t="s">
        <v>4801</v>
      </c>
      <c r="C1791" s="32" t="s">
        <v>12</v>
      </c>
      <c r="D1791" s="32">
        <v>54.99</v>
      </c>
      <c r="E1791" s="32" t="s">
        <v>666</v>
      </c>
      <c r="F1791" s="32">
        <v>2</v>
      </c>
      <c r="G1791" s="32" t="s">
        <v>4639</v>
      </c>
      <c r="H1791" s="32">
        <v>6</v>
      </c>
      <c r="I1791" s="32" t="s">
        <v>4802</v>
      </c>
      <c r="J1791" s="33" t="s">
        <v>422</v>
      </c>
      <c r="K1791" s="34" t="s">
        <v>7209</v>
      </c>
      <c r="L1791" s="61">
        <f>Tabela33[[#This Row],[price]]*Tabela33[[#This Row],[sold]]</f>
        <v>329.94</v>
      </c>
      <c r="M1791" s="62">
        <f>VLOOKUP(Tabela33[[#This Row],[brand]],Tabela5[#All],7,FALSE)</f>
        <v>352</v>
      </c>
      <c r="N1791" s="62">
        <f>_xlfn.RANK.EQ(Tabela33[[#This Row],[sold]],$H$2:$H$1979)</f>
        <v>1713</v>
      </c>
      <c r="O1791" s="62">
        <f>_xlfn.RANK.EQ(L1791,Tabela33[income])</f>
        <v>1631</v>
      </c>
      <c r="AL1791" s="18" t="s">
        <v>6049</v>
      </c>
      <c r="AM1791">
        <v>359</v>
      </c>
      <c r="AN1791">
        <v>550</v>
      </c>
    </row>
    <row r="1792" spans="1:40" x14ac:dyDescent="0.25">
      <c r="A1792" s="30" t="s">
        <v>135</v>
      </c>
      <c r="B1792" s="30" t="s">
        <v>708</v>
      </c>
      <c r="C1792" s="30" t="s">
        <v>12</v>
      </c>
      <c r="D1792" s="30">
        <v>58.99</v>
      </c>
      <c r="E1792" s="30" t="s">
        <v>49</v>
      </c>
      <c r="F1792" s="30">
        <v>10</v>
      </c>
      <c r="G1792" s="30" t="s">
        <v>709</v>
      </c>
      <c r="H1792" s="30">
        <v>12</v>
      </c>
      <c r="I1792" s="30" t="s">
        <v>710</v>
      </c>
      <c r="J1792" s="31" t="s">
        <v>219</v>
      </c>
      <c r="K1792" s="29" t="s">
        <v>7208</v>
      </c>
      <c r="L1792" s="58">
        <f>Tabela33[[#This Row],[price]]*Tabela33[[#This Row],[sold]]</f>
        <v>707.88</v>
      </c>
      <c r="M1792" s="59">
        <f>VLOOKUP(Tabela33[[#This Row],[brand]],Tabela5[#All],7,FALSE)</f>
        <v>352</v>
      </c>
      <c r="N1792" s="59">
        <f>_xlfn.RANK.EQ(Tabela33[[#This Row],[sold]],$H$2:$H$1979)</f>
        <v>1520</v>
      </c>
      <c r="O1792" s="59">
        <f>_xlfn.RANK.EQ(L1792,Tabela33[income])</f>
        <v>1364</v>
      </c>
      <c r="AL1792" s="18" t="s">
        <v>60</v>
      </c>
      <c r="AM1792">
        <v>359</v>
      </c>
      <c r="AN1792">
        <v>251</v>
      </c>
    </row>
    <row r="1793" spans="1:40" x14ac:dyDescent="0.25">
      <c r="A1793" s="35" t="s">
        <v>135</v>
      </c>
      <c r="B1793" s="35" t="s">
        <v>3937</v>
      </c>
      <c r="C1793" s="35" t="s">
        <v>12</v>
      </c>
      <c r="D1793" s="35">
        <v>85</v>
      </c>
      <c r="E1793" s="35" t="s">
        <v>3938</v>
      </c>
      <c r="F1793" s="35"/>
      <c r="G1793" s="35" t="s">
        <v>880</v>
      </c>
      <c r="H1793" s="35">
        <v>6</v>
      </c>
      <c r="I1793" s="35" t="s">
        <v>3939</v>
      </c>
      <c r="J1793" s="36" t="s">
        <v>669</v>
      </c>
      <c r="K1793" s="34" t="s">
        <v>7209</v>
      </c>
      <c r="L1793" s="61">
        <f>Tabela33[[#This Row],[price]]*Tabela33[[#This Row],[sold]]</f>
        <v>510</v>
      </c>
      <c r="M1793" s="62">
        <f>VLOOKUP(Tabela33[[#This Row],[brand]],Tabela5[#All],7,FALSE)</f>
        <v>352</v>
      </c>
      <c r="N1793" s="62">
        <f>_xlfn.RANK.EQ(Tabela33[[#This Row],[sold]],$H$2:$H$1979)</f>
        <v>1713</v>
      </c>
      <c r="O1793" s="62">
        <f>_xlfn.RANK.EQ(L1793,Tabela33[income])</f>
        <v>1499</v>
      </c>
      <c r="AL1793" s="18" t="s">
        <v>2779</v>
      </c>
      <c r="AM1793">
        <v>359</v>
      </c>
      <c r="AN1793">
        <v>36</v>
      </c>
    </row>
    <row r="1794" spans="1:40" x14ac:dyDescent="0.25">
      <c r="A1794" s="32" t="s">
        <v>135</v>
      </c>
      <c r="B1794" s="32" t="s">
        <v>4003</v>
      </c>
      <c r="C1794" s="32" t="s">
        <v>12</v>
      </c>
      <c r="D1794" s="32">
        <v>92.99</v>
      </c>
      <c r="E1794" s="32" t="s">
        <v>4004</v>
      </c>
      <c r="F1794" s="32">
        <v>5</v>
      </c>
      <c r="G1794" s="32" t="s">
        <v>4005</v>
      </c>
      <c r="H1794" s="32">
        <v>19</v>
      </c>
      <c r="I1794" s="32" t="s">
        <v>4006</v>
      </c>
      <c r="J1794" s="33" t="s">
        <v>219</v>
      </c>
      <c r="K1794" s="34" t="s">
        <v>7209</v>
      </c>
      <c r="L1794" s="61">
        <f>Tabela33[[#This Row],[price]]*Tabela33[[#This Row],[sold]]</f>
        <v>1766.81</v>
      </c>
      <c r="M1794" s="62">
        <f>VLOOKUP(Tabela33[[#This Row],[brand]],Tabela5[#All],7,FALSE)</f>
        <v>352</v>
      </c>
      <c r="N1794" s="62">
        <f>_xlfn.RANK.EQ(Tabela33[[#This Row],[sold]],$H$2:$H$1979)</f>
        <v>1359</v>
      </c>
      <c r="O1794" s="62">
        <f>_xlfn.RANK.EQ(L1794,Tabela33[income])</f>
        <v>1007</v>
      </c>
      <c r="AL1794" s="18" t="s">
        <v>4573</v>
      </c>
      <c r="AM1794">
        <v>359</v>
      </c>
      <c r="AN1794">
        <v>21310</v>
      </c>
    </row>
    <row r="1795" spans="1:40" x14ac:dyDescent="0.25">
      <c r="A1795" s="32" t="s">
        <v>135</v>
      </c>
      <c r="B1795" s="32" t="s">
        <v>3923</v>
      </c>
      <c r="C1795" s="32" t="s">
        <v>55</v>
      </c>
      <c r="D1795" s="32">
        <v>100</v>
      </c>
      <c r="E1795" s="32" t="s">
        <v>3045</v>
      </c>
      <c r="F1795" s="32">
        <v>10</v>
      </c>
      <c r="G1795" s="32" t="s">
        <v>3184</v>
      </c>
      <c r="H1795" s="32">
        <v>27</v>
      </c>
      <c r="I1795" s="32" t="s">
        <v>3924</v>
      </c>
      <c r="J1795" s="33" t="s">
        <v>280</v>
      </c>
      <c r="K1795" s="34" t="s">
        <v>7209</v>
      </c>
      <c r="L1795" s="61">
        <f>Tabela33[[#This Row],[price]]*Tabela33[[#This Row],[sold]]</f>
        <v>2700</v>
      </c>
      <c r="M1795" s="62">
        <f>VLOOKUP(Tabela33[[#This Row],[brand]],Tabela5[#All],7,FALSE)</f>
        <v>352</v>
      </c>
      <c r="N1795" s="62">
        <f>_xlfn.RANK.EQ(Tabela33[[#This Row],[sold]],$H$2:$H$1979)</f>
        <v>1217</v>
      </c>
      <c r="O1795" s="62">
        <f>_xlfn.RANK.EQ(L1795,Tabela33[income])</f>
        <v>861</v>
      </c>
      <c r="AL1795" s="18" t="s">
        <v>3330</v>
      </c>
      <c r="AM1795">
        <v>359</v>
      </c>
      <c r="AN1795">
        <v>5166</v>
      </c>
    </row>
    <row r="1796" spans="1:40" x14ac:dyDescent="0.25">
      <c r="A1796" s="27" t="s">
        <v>3871</v>
      </c>
      <c r="B1796" s="27" t="s">
        <v>3872</v>
      </c>
      <c r="C1796" s="27" t="s">
        <v>55</v>
      </c>
      <c r="D1796" s="27">
        <v>24.99</v>
      </c>
      <c r="E1796" s="27" t="s">
        <v>2789</v>
      </c>
      <c r="F1796" s="27"/>
      <c r="G1796" s="27" t="s">
        <v>3873</v>
      </c>
      <c r="H1796" s="27">
        <v>79</v>
      </c>
      <c r="I1796" s="27" t="s">
        <v>3874</v>
      </c>
      <c r="J1796" s="28" t="s">
        <v>661</v>
      </c>
      <c r="K1796" s="29" t="s">
        <v>7208</v>
      </c>
      <c r="L1796" s="58">
        <f>Tabela33[[#This Row],[price]]*Tabela33[[#This Row],[sold]]</f>
        <v>1974.2099999999998</v>
      </c>
      <c r="M1796" s="59">
        <f>VLOOKUP(Tabela33[[#This Row],[brand]],Tabela5[#All],7,FALSE)</f>
        <v>353</v>
      </c>
      <c r="N1796" s="59">
        <f>_xlfn.RANK.EQ(Tabela33[[#This Row],[sold]],$H$2:$H$1979)</f>
        <v>845</v>
      </c>
      <c r="O1796" s="59">
        <f>_xlfn.RANK.EQ(L1796,Tabela33[income])</f>
        <v>959</v>
      </c>
      <c r="AL1796" s="18" t="s">
        <v>4124</v>
      </c>
      <c r="AM1796">
        <v>359</v>
      </c>
      <c r="AN1796">
        <v>19899</v>
      </c>
    </row>
    <row r="1797" spans="1:40" x14ac:dyDescent="0.25">
      <c r="A1797" s="32" t="s">
        <v>6855</v>
      </c>
      <c r="B1797" s="32" t="s">
        <v>6856</v>
      </c>
      <c r="C1797" s="32" t="s">
        <v>12</v>
      </c>
      <c r="D1797" s="32">
        <v>14.99</v>
      </c>
      <c r="E1797" s="32" t="s">
        <v>1859</v>
      </c>
      <c r="F1797" s="32">
        <v>10</v>
      </c>
      <c r="G1797" s="32" t="s">
        <v>1677</v>
      </c>
      <c r="H1797" s="32">
        <v>20</v>
      </c>
      <c r="I1797" s="32" t="s">
        <v>6857</v>
      </c>
      <c r="J1797" s="33" t="s">
        <v>6858</v>
      </c>
      <c r="K1797" s="34" t="s">
        <v>7209</v>
      </c>
      <c r="L1797" s="61">
        <f>Tabela33[[#This Row],[price]]*Tabela33[[#This Row],[sold]]</f>
        <v>299.8</v>
      </c>
      <c r="M1797" s="62">
        <f>VLOOKUP(Tabela33[[#This Row],[brand]],Tabela5[#All],7,FALSE)</f>
        <v>354</v>
      </c>
      <c r="N1797" s="62">
        <f>_xlfn.RANK.EQ(Tabela33[[#This Row],[sold]],$H$2:$H$1979)</f>
        <v>1337</v>
      </c>
      <c r="O1797" s="62">
        <f>_xlfn.RANK.EQ(L1797,Tabela33[income])</f>
        <v>1668</v>
      </c>
      <c r="AL1797" s="18" t="s">
        <v>2245</v>
      </c>
      <c r="AM1797">
        <v>359</v>
      </c>
      <c r="AN1797">
        <v>3</v>
      </c>
    </row>
    <row r="1798" spans="1:40" x14ac:dyDescent="0.25">
      <c r="A1798" s="32" t="s">
        <v>4055</v>
      </c>
      <c r="B1798" s="32" t="s">
        <v>4056</v>
      </c>
      <c r="C1798" s="32" t="s">
        <v>55</v>
      </c>
      <c r="D1798" s="32">
        <v>54.99</v>
      </c>
      <c r="E1798" s="32" t="s">
        <v>666</v>
      </c>
      <c r="F1798" s="32"/>
      <c r="G1798" s="32" t="s">
        <v>913</v>
      </c>
      <c r="H1798" s="32">
        <v>8</v>
      </c>
      <c r="I1798" s="32" t="s">
        <v>4057</v>
      </c>
      <c r="J1798" s="33" t="s">
        <v>4058</v>
      </c>
      <c r="K1798" s="34" t="s">
        <v>7209</v>
      </c>
      <c r="L1798" s="61">
        <f>Tabela33[[#This Row],[price]]*Tabela33[[#This Row],[sold]]</f>
        <v>439.92</v>
      </c>
      <c r="M1798" s="62">
        <f>VLOOKUP(Tabela33[[#This Row],[brand]],Tabela5[#All],7,FALSE)</f>
        <v>355</v>
      </c>
      <c r="N1798" s="62">
        <f>_xlfn.RANK.EQ(Tabela33[[#This Row],[sold]],$H$2:$H$1979)</f>
        <v>1635</v>
      </c>
      <c r="O1798" s="62">
        <f>_xlfn.RANK.EQ(L1798,Tabela33[income])</f>
        <v>1548</v>
      </c>
      <c r="AL1798" s="18" t="s">
        <v>331</v>
      </c>
      <c r="AM1798">
        <v>359</v>
      </c>
      <c r="AN1798">
        <v>1089</v>
      </c>
    </row>
    <row r="1799" spans="1:40" x14ac:dyDescent="0.25">
      <c r="A1799" s="27" t="s">
        <v>412</v>
      </c>
      <c r="B1799" s="27" t="s">
        <v>413</v>
      </c>
      <c r="C1799" s="27" t="s">
        <v>12</v>
      </c>
      <c r="D1799" s="27">
        <v>24.99</v>
      </c>
      <c r="E1799" s="27" t="s">
        <v>414</v>
      </c>
      <c r="F1799" s="27">
        <v>9</v>
      </c>
      <c r="G1799" s="27" t="s">
        <v>415</v>
      </c>
      <c r="H1799" s="27">
        <v>9</v>
      </c>
      <c r="I1799" s="27" t="s">
        <v>416</v>
      </c>
      <c r="J1799" s="28" t="s">
        <v>417</v>
      </c>
      <c r="K1799" s="29" t="s">
        <v>7208</v>
      </c>
      <c r="L1799" s="58">
        <f>Tabela33[[#This Row],[price]]*Tabela33[[#This Row],[sold]]</f>
        <v>224.91</v>
      </c>
      <c r="M1799" s="59">
        <f>VLOOKUP(Tabela33[[#This Row],[brand]],Tabela5[#All],7,FALSE)</f>
        <v>356</v>
      </c>
      <c r="N1799" s="59">
        <f>_xlfn.RANK.EQ(Tabela33[[#This Row],[sold]],$H$2:$H$1979)</f>
        <v>1606</v>
      </c>
      <c r="O1799" s="59">
        <f>_xlfn.RANK.EQ(L1799,Tabela33[income])</f>
        <v>1725</v>
      </c>
      <c r="AL1799" s="18" t="s">
        <v>5034</v>
      </c>
      <c r="AM1799">
        <v>359</v>
      </c>
      <c r="AN1799">
        <v>4234</v>
      </c>
    </row>
    <row r="1800" spans="1:40" x14ac:dyDescent="0.25">
      <c r="A1800" s="30" t="s">
        <v>520</v>
      </c>
      <c r="B1800" s="30" t="s">
        <v>603</v>
      </c>
      <c r="C1800" s="30" t="s">
        <v>12</v>
      </c>
      <c r="D1800" s="30">
        <v>9.6999999999999993</v>
      </c>
      <c r="E1800" s="30" t="s">
        <v>604</v>
      </c>
      <c r="F1800" s="30">
        <v>10</v>
      </c>
      <c r="G1800" s="30" t="s">
        <v>605</v>
      </c>
      <c r="H1800" s="30">
        <v>2</v>
      </c>
      <c r="I1800" s="30" t="s">
        <v>39</v>
      </c>
      <c r="J1800" s="31" t="s">
        <v>318</v>
      </c>
      <c r="K1800" s="29" t="s">
        <v>7208</v>
      </c>
      <c r="L1800" s="58">
        <f>Tabela33[[#This Row],[price]]*Tabela33[[#This Row],[sold]]</f>
        <v>19.399999999999999</v>
      </c>
      <c r="M1800" s="59">
        <f>VLOOKUP(Tabela33[[#This Row],[brand]],Tabela5[#All],7,FALSE)</f>
        <v>357</v>
      </c>
      <c r="N1800" s="59">
        <f>_xlfn.RANK.EQ(Tabela33[[#This Row],[sold]],$H$2:$H$1979)</f>
        <v>1890</v>
      </c>
      <c r="O1800" s="59">
        <f>_xlfn.RANK.EQ(L1800,Tabela33[income])</f>
        <v>1971</v>
      </c>
      <c r="AL1800" s="18" t="s">
        <v>1508</v>
      </c>
      <c r="AM1800">
        <v>359</v>
      </c>
      <c r="AN1800">
        <v>79</v>
      </c>
    </row>
    <row r="1801" spans="1:40" x14ac:dyDescent="0.25">
      <c r="A1801" s="27" t="s">
        <v>520</v>
      </c>
      <c r="B1801" s="27" t="s">
        <v>521</v>
      </c>
      <c r="C1801" s="27" t="s">
        <v>510</v>
      </c>
      <c r="D1801" s="27">
        <v>10.99</v>
      </c>
      <c r="E1801" s="27" t="s">
        <v>522</v>
      </c>
      <c r="F1801" s="27">
        <v>10</v>
      </c>
      <c r="G1801" s="27" t="s">
        <v>100</v>
      </c>
      <c r="H1801" s="27">
        <v>94</v>
      </c>
      <c r="I1801" s="27" t="s">
        <v>523</v>
      </c>
      <c r="J1801" s="28" t="s">
        <v>524</v>
      </c>
      <c r="K1801" s="29" t="s">
        <v>7208</v>
      </c>
      <c r="L1801" s="58">
        <f>Tabela33[[#This Row],[price]]*Tabela33[[#This Row],[sold]]</f>
        <v>1033.06</v>
      </c>
      <c r="M1801" s="59">
        <f>VLOOKUP(Tabela33[[#This Row],[brand]],Tabela5[#All],7,FALSE)</f>
        <v>357</v>
      </c>
      <c r="N1801" s="59">
        <f>_xlfn.RANK.EQ(Tabela33[[#This Row],[sold]],$H$2:$H$1979)</f>
        <v>801</v>
      </c>
      <c r="O1801" s="59">
        <f>_xlfn.RANK.EQ(L1801,Tabela33[income])</f>
        <v>1249</v>
      </c>
      <c r="AL1801" s="18" t="s">
        <v>2914</v>
      </c>
      <c r="AM1801">
        <v>359</v>
      </c>
      <c r="AN1801">
        <v>32</v>
      </c>
    </row>
    <row r="1802" spans="1:40" x14ac:dyDescent="0.25">
      <c r="A1802" s="35" t="s">
        <v>520</v>
      </c>
      <c r="B1802" s="35" t="s">
        <v>4577</v>
      </c>
      <c r="C1802" s="35" t="s">
        <v>12</v>
      </c>
      <c r="D1802" s="35">
        <v>18.989999999999998</v>
      </c>
      <c r="E1802" s="35" t="s">
        <v>2366</v>
      </c>
      <c r="F1802" s="35">
        <v>10</v>
      </c>
      <c r="G1802" s="35" t="s">
        <v>620</v>
      </c>
      <c r="H1802" s="35">
        <v>8</v>
      </c>
      <c r="I1802" s="35" t="s">
        <v>4578</v>
      </c>
      <c r="J1802" s="36" t="s">
        <v>318</v>
      </c>
      <c r="K1802" s="34" t="s">
        <v>7209</v>
      </c>
      <c r="L1802" s="61">
        <f>Tabela33[[#This Row],[price]]*Tabela33[[#This Row],[sold]]</f>
        <v>151.91999999999999</v>
      </c>
      <c r="M1802" s="62">
        <f>VLOOKUP(Tabela33[[#This Row],[brand]],Tabela5[#All],7,FALSE)</f>
        <v>357</v>
      </c>
      <c r="N1802" s="62">
        <f>_xlfn.RANK.EQ(Tabela33[[#This Row],[sold]],$H$2:$H$1979)</f>
        <v>1635</v>
      </c>
      <c r="O1802" s="62">
        <f>_xlfn.RANK.EQ(L1802,Tabela33[income])</f>
        <v>1810</v>
      </c>
      <c r="AL1802" s="18" t="s">
        <v>2357</v>
      </c>
      <c r="AM1802">
        <v>359</v>
      </c>
      <c r="AN1802">
        <v>147</v>
      </c>
    </row>
    <row r="1803" spans="1:40" x14ac:dyDescent="0.25">
      <c r="A1803" s="27" t="s">
        <v>520</v>
      </c>
      <c r="B1803" s="27" t="s">
        <v>3760</v>
      </c>
      <c r="C1803" s="27" t="s">
        <v>510</v>
      </c>
      <c r="D1803" s="27">
        <v>20.95</v>
      </c>
      <c r="E1803" s="27" t="s">
        <v>3761</v>
      </c>
      <c r="F1803" s="27">
        <v>7</v>
      </c>
      <c r="G1803" s="27" t="s">
        <v>3762</v>
      </c>
      <c r="H1803" s="27">
        <v>238</v>
      </c>
      <c r="I1803" s="27" t="s">
        <v>3763</v>
      </c>
      <c r="J1803" s="28" t="s">
        <v>3764</v>
      </c>
      <c r="K1803" s="29" t="s">
        <v>7208</v>
      </c>
      <c r="L1803" s="58">
        <f>Tabela33[[#This Row],[price]]*Tabela33[[#This Row],[sold]]</f>
        <v>4986.0999999999995</v>
      </c>
      <c r="M1803" s="59">
        <f>VLOOKUP(Tabela33[[#This Row],[brand]],Tabela5[#All],7,FALSE)</f>
        <v>357</v>
      </c>
      <c r="N1803" s="59">
        <f>_xlfn.RANK.EQ(Tabela33[[#This Row],[sold]],$H$2:$H$1979)</f>
        <v>542</v>
      </c>
      <c r="O1803" s="59">
        <f>_xlfn.RANK.EQ(L1803,Tabela33[income])</f>
        <v>686</v>
      </c>
      <c r="AL1803" s="18" t="s">
        <v>2308</v>
      </c>
      <c r="AM1803">
        <v>359</v>
      </c>
      <c r="AN1803">
        <v>37</v>
      </c>
    </row>
    <row r="1804" spans="1:40" x14ac:dyDescent="0.25">
      <c r="A1804" s="32" t="s">
        <v>520</v>
      </c>
      <c r="B1804" s="32" t="s">
        <v>4995</v>
      </c>
      <c r="C1804" s="32" t="s">
        <v>55</v>
      </c>
      <c r="D1804" s="32">
        <v>36.99</v>
      </c>
      <c r="E1804" s="32" t="s">
        <v>884</v>
      </c>
      <c r="F1804" s="32"/>
      <c r="G1804" s="32" t="s">
        <v>4226</v>
      </c>
      <c r="H1804" s="32">
        <v>32</v>
      </c>
      <c r="I1804" s="32" t="s">
        <v>4996</v>
      </c>
      <c r="J1804" s="33" t="s">
        <v>422</v>
      </c>
      <c r="K1804" s="34" t="s">
        <v>7209</v>
      </c>
      <c r="L1804" s="61">
        <f>Tabela33[[#This Row],[price]]*Tabela33[[#This Row],[sold]]</f>
        <v>1183.68</v>
      </c>
      <c r="M1804" s="62">
        <f>VLOOKUP(Tabela33[[#This Row],[brand]],Tabela5[#All],7,FALSE)</f>
        <v>357</v>
      </c>
      <c r="N1804" s="62">
        <f>_xlfn.RANK.EQ(Tabela33[[#This Row],[sold]],$H$2:$H$1979)</f>
        <v>1154</v>
      </c>
      <c r="O1804" s="62">
        <f>_xlfn.RANK.EQ(L1804,Tabela33[income])</f>
        <v>1194</v>
      </c>
      <c r="AL1804" s="18" t="s">
        <v>488</v>
      </c>
      <c r="AM1804">
        <v>359</v>
      </c>
      <c r="AN1804">
        <v>255</v>
      </c>
    </row>
    <row r="1805" spans="1:40" x14ac:dyDescent="0.25">
      <c r="A1805" s="30" t="s">
        <v>520</v>
      </c>
      <c r="B1805" s="30" t="s">
        <v>1584</v>
      </c>
      <c r="C1805" s="30" t="s">
        <v>12</v>
      </c>
      <c r="D1805" s="30">
        <v>55.99</v>
      </c>
      <c r="E1805" s="30" t="s">
        <v>376</v>
      </c>
      <c r="F1805" s="30">
        <v>10</v>
      </c>
      <c r="G1805" s="30" t="s">
        <v>1070</v>
      </c>
      <c r="H1805" s="30">
        <v>131</v>
      </c>
      <c r="I1805" s="30" t="s">
        <v>1585</v>
      </c>
      <c r="J1805" s="31" t="s">
        <v>1586</v>
      </c>
      <c r="K1805" s="29" t="s">
        <v>7208</v>
      </c>
      <c r="L1805" s="58">
        <f>Tabela33[[#This Row],[price]]*Tabela33[[#This Row],[sold]]</f>
        <v>7334.6900000000005</v>
      </c>
      <c r="M1805" s="59">
        <f>VLOOKUP(Tabela33[[#This Row],[brand]],Tabela5[#All],7,FALSE)</f>
        <v>357</v>
      </c>
      <c r="N1805" s="59">
        <f>_xlfn.RANK.EQ(Tabela33[[#This Row],[sold]],$H$2:$H$1979)</f>
        <v>692</v>
      </c>
      <c r="O1805" s="59">
        <f>_xlfn.RANK.EQ(L1805,Tabela33[income])</f>
        <v>570</v>
      </c>
      <c r="AL1805" s="18" t="s">
        <v>4798</v>
      </c>
      <c r="AM1805">
        <v>359</v>
      </c>
      <c r="AN1805">
        <v>37</v>
      </c>
    </row>
    <row r="1806" spans="1:40" x14ac:dyDescent="0.25">
      <c r="A1806" s="32" t="s">
        <v>520</v>
      </c>
      <c r="B1806" s="32" t="s">
        <v>6293</v>
      </c>
      <c r="C1806" s="32" t="s">
        <v>55</v>
      </c>
      <c r="D1806" s="32">
        <v>59.99</v>
      </c>
      <c r="E1806" s="32" t="s">
        <v>31</v>
      </c>
      <c r="F1806" s="32">
        <v>2</v>
      </c>
      <c r="G1806" s="32" t="s">
        <v>737</v>
      </c>
      <c r="H1806" s="32">
        <v>3</v>
      </c>
      <c r="I1806" s="32" t="s">
        <v>6294</v>
      </c>
      <c r="J1806" s="33" t="s">
        <v>1161</v>
      </c>
      <c r="K1806" s="34" t="s">
        <v>7209</v>
      </c>
      <c r="L1806" s="61">
        <f>Tabela33[[#This Row],[price]]*Tabela33[[#This Row],[sold]]</f>
        <v>179.97</v>
      </c>
      <c r="M1806" s="62">
        <f>VLOOKUP(Tabela33[[#This Row],[brand]],Tabela5[#All],7,FALSE)</f>
        <v>357</v>
      </c>
      <c r="N1806" s="62">
        <f>_xlfn.RANK.EQ(Tabela33[[#This Row],[sold]],$H$2:$H$1979)</f>
        <v>1845</v>
      </c>
      <c r="O1806" s="62">
        <f>_xlfn.RANK.EQ(L1806,Tabela33[income])</f>
        <v>1775</v>
      </c>
      <c r="AL1806" s="18" t="s">
        <v>3106</v>
      </c>
      <c r="AM1806">
        <v>359</v>
      </c>
      <c r="AN1806">
        <v>18</v>
      </c>
    </row>
    <row r="1807" spans="1:40" x14ac:dyDescent="0.25">
      <c r="A1807" s="35" t="s">
        <v>520</v>
      </c>
      <c r="B1807" s="35" t="s">
        <v>5637</v>
      </c>
      <c r="C1807" s="35" t="s">
        <v>55</v>
      </c>
      <c r="D1807" s="35">
        <v>75.989999999999995</v>
      </c>
      <c r="E1807" s="35" t="s">
        <v>5638</v>
      </c>
      <c r="F1807" s="35">
        <v>2</v>
      </c>
      <c r="G1807" s="35" t="s">
        <v>1963</v>
      </c>
      <c r="H1807" s="35">
        <v>8</v>
      </c>
      <c r="I1807" s="35" t="s">
        <v>5639</v>
      </c>
      <c r="J1807" s="36" t="s">
        <v>4285</v>
      </c>
      <c r="K1807" s="34" t="s">
        <v>7209</v>
      </c>
      <c r="L1807" s="61">
        <f>Tabela33[[#This Row],[price]]*Tabela33[[#This Row],[sold]]</f>
        <v>607.91999999999996</v>
      </c>
      <c r="M1807" s="62">
        <f>VLOOKUP(Tabela33[[#This Row],[brand]],Tabela5[#All],7,FALSE)</f>
        <v>357</v>
      </c>
      <c r="N1807" s="62">
        <f>_xlfn.RANK.EQ(Tabela33[[#This Row],[sold]],$H$2:$H$1979)</f>
        <v>1635</v>
      </c>
      <c r="O1807" s="62">
        <f>_xlfn.RANK.EQ(L1807,Tabela33[income])</f>
        <v>1434</v>
      </c>
      <c r="AL1807" s="18" t="s">
        <v>3803</v>
      </c>
      <c r="AM1807">
        <v>359</v>
      </c>
      <c r="AN1807">
        <v>32</v>
      </c>
    </row>
    <row r="1808" spans="1:40" x14ac:dyDescent="0.25">
      <c r="A1808" s="35" t="s">
        <v>520</v>
      </c>
      <c r="B1808" s="35" t="s">
        <v>6349</v>
      </c>
      <c r="C1808" s="35" t="s">
        <v>55</v>
      </c>
      <c r="D1808" s="35">
        <v>78.989999999999995</v>
      </c>
      <c r="E1808" s="35" t="s">
        <v>2071</v>
      </c>
      <c r="F1808" s="35">
        <v>10</v>
      </c>
      <c r="G1808" s="35" t="s">
        <v>3184</v>
      </c>
      <c r="H1808" s="35">
        <v>27</v>
      </c>
      <c r="I1808" s="35" t="s">
        <v>6350</v>
      </c>
      <c r="J1808" s="36" t="s">
        <v>6351</v>
      </c>
      <c r="K1808" s="34" t="s">
        <v>7209</v>
      </c>
      <c r="L1808" s="61">
        <f>Tabela33[[#This Row],[price]]*Tabela33[[#This Row],[sold]]</f>
        <v>2132.73</v>
      </c>
      <c r="M1808" s="62">
        <f>VLOOKUP(Tabela33[[#This Row],[brand]],Tabela5[#All],7,FALSE)</f>
        <v>357</v>
      </c>
      <c r="N1808" s="62">
        <f>_xlfn.RANK.EQ(Tabela33[[#This Row],[sold]],$H$2:$H$1979)</f>
        <v>1217</v>
      </c>
      <c r="O1808" s="62">
        <f>_xlfn.RANK.EQ(L1808,Tabela33[income])</f>
        <v>938</v>
      </c>
      <c r="AL1808" s="18" t="s">
        <v>54</v>
      </c>
      <c r="AM1808">
        <v>359</v>
      </c>
      <c r="AN1808">
        <v>258</v>
      </c>
    </row>
    <row r="1809" spans="1:40" x14ac:dyDescent="0.25">
      <c r="A1809" s="35" t="s">
        <v>520</v>
      </c>
      <c r="B1809" s="35" t="s">
        <v>6456</v>
      </c>
      <c r="C1809" s="35" t="s">
        <v>55</v>
      </c>
      <c r="D1809" s="35">
        <v>79.989999999999995</v>
      </c>
      <c r="E1809" s="35" t="s">
        <v>4282</v>
      </c>
      <c r="F1809" s="35">
        <v>2</v>
      </c>
      <c r="G1809" s="35" t="s">
        <v>988</v>
      </c>
      <c r="H1809" s="35">
        <v>11</v>
      </c>
      <c r="I1809" s="35" t="s">
        <v>6457</v>
      </c>
      <c r="J1809" s="36" t="s">
        <v>1259</v>
      </c>
      <c r="K1809" s="34" t="s">
        <v>7209</v>
      </c>
      <c r="L1809" s="61">
        <f>Tabela33[[#This Row],[price]]*Tabela33[[#This Row],[sold]]</f>
        <v>879.89</v>
      </c>
      <c r="M1809" s="62">
        <f>VLOOKUP(Tabela33[[#This Row],[brand]],Tabela5[#All],7,FALSE)</f>
        <v>357</v>
      </c>
      <c r="N1809" s="62">
        <f>_xlfn.RANK.EQ(Tabela33[[#This Row],[sold]],$H$2:$H$1979)</f>
        <v>1550</v>
      </c>
      <c r="O1809" s="62">
        <f>_xlfn.RANK.EQ(L1809,Tabela33[income])</f>
        <v>1296</v>
      </c>
      <c r="AL1809" s="18" t="s">
        <v>3417</v>
      </c>
      <c r="AM1809">
        <v>359</v>
      </c>
      <c r="AN1809">
        <v>1909</v>
      </c>
    </row>
    <row r="1810" spans="1:40" x14ac:dyDescent="0.25">
      <c r="A1810" s="35" t="s">
        <v>520</v>
      </c>
      <c r="B1810" s="35" t="s">
        <v>4281</v>
      </c>
      <c r="C1810" s="35" t="s">
        <v>55</v>
      </c>
      <c r="D1810" s="35">
        <v>79.989999999999995</v>
      </c>
      <c r="E1810" s="35" t="s">
        <v>4282</v>
      </c>
      <c r="F1810" s="35">
        <v>10</v>
      </c>
      <c r="G1810" s="35" t="s">
        <v>4283</v>
      </c>
      <c r="H1810" s="35">
        <v>316</v>
      </c>
      <c r="I1810" s="35" t="s">
        <v>4284</v>
      </c>
      <c r="J1810" s="36" t="s">
        <v>4285</v>
      </c>
      <c r="K1810" s="34" t="s">
        <v>7209</v>
      </c>
      <c r="L1810" s="61">
        <f>Tabela33[[#This Row],[price]]*Tabela33[[#This Row],[sold]]</f>
        <v>25276.84</v>
      </c>
      <c r="M1810" s="62">
        <f>VLOOKUP(Tabela33[[#This Row],[brand]],Tabela5[#All],7,FALSE)</f>
        <v>357</v>
      </c>
      <c r="N1810" s="62">
        <f>_xlfn.RANK.EQ(Tabela33[[#This Row],[sold]],$H$2:$H$1979)</f>
        <v>460</v>
      </c>
      <c r="O1810" s="62">
        <f>_xlfn.RANK.EQ(L1810,Tabela33[income])</f>
        <v>283</v>
      </c>
      <c r="AL1810" s="18" t="s">
        <v>3104</v>
      </c>
      <c r="AM1810">
        <v>359</v>
      </c>
      <c r="AN1810">
        <v>23</v>
      </c>
    </row>
    <row r="1811" spans="1:40" x14ac:dyDescent="0.25">
      <c r="A1811" s="27" t="s">
        <v>520</v>
      </c>
      <c r="B1811" s="27" t="s">
        <v>3139</v>
      </c>
      <c r="C1811" s="27" t="s">
        <v>12</v>
      </c>
      <c r="D1811" s="27">
        <v>84.97</v>
      </c>
      <c r="E1811" s="27" t="s">
        <v>3140</v>
      </c>
      <c r="F1811" s="27"/>
      <c r="G1811" s="27" t="s">
        <v>3141</v>
      </c>
      <c r="H1811" s="27">
        <v>146</v>
      </c>
      <c r="I1811" s="27" t="s">
        <v>3142</v>
      </c>
      <c r="J1811" s="28" t="s">
        <v>177</v>
      </c>
      <c r="K1811" s="29" t="s">
        <v>7208</v>
      </c>
      <c r="L1811" s="58">
        <f>Tabela33[[#This Row],[price]]*Tabela33[[#This Row],[sold]]</f>
        <v>12405.619999999999</v>
      </c>
      <c r="M1811" s="59">
        <f>VLOOKUP(Tabela33[[#This Row],[brand]],Tabela5[#All],7,FALSE)</f>
        <v>357</v>
      </c>
      <c r="N1811" s="59">
        <f>_xlfn.RANK.EQ(Tabela33[[#This Row],[sold]],$H$2:$H$1979)</f>
        <v>667</v>
      </c>
      <c r="O1811" s="59">
        <f>_xlfn.RANK.EQ(L1811,Tabela33[income])</f>
        <v>426</v>
      </c>
      <c r="AL1811" s="18" t="s">
        <v>3258</v>
      </c>
      <c r="AM1811">
        <v>359</v>
      </c>
      <c r="AN1811">
        <v>1059</v>
      </c>
    </row>
    <row r="1812" spans="1:40" x14ac:dyDescent="0.25">
      <c r="A1812" s="35" t="s">
        <v>520</v>
      </c>
      <c r="B1812" s="35" t="s">
        <v>4030</v>
      </c>
      <c r="C1812" s="35" t="s">
        <v>55</v>
      </c>
      <c r="D1812" s="35">
        <v>89.97</v>
      </c>
      <c r="E1812" s="35" t="s">
        <v>4000</v>
      </c>
      <c r="F1812" s="35">
        <v>10</v>
      </c>
      <c r="G1812" s="35" t="s">
        <v>4031</v>
      </c>
      <c r="H1812" s="35">
        <v>295</v>
      </c>
      <c r="I1812" s="35" t="s">
        <v>4032</v>
      </c>
      <c r="J1812" s="36" t="s">
        <v>524</v>
      </c>
      <c r="K1812" s="34" t="s">
        <v>7209</v>
      </c>
      <c r="L1812" s="61">
        <f>Tabela33[[#This Row],[price]]*Tabela33[[#This Row],[sold]]</f>
        <v>26541.15</v>
      </c>
      <c r="M1812" s="62">
        <f>VLOOKUP(Tabela33[[#This Row],[brand]],Tabela5[#All],7,FALSE)</f>
        <v>357</v>
      </c>
      <c r="N1812" s="62">
        <f>_xlfn.RANK.EQ(Tabela33[[#This Row],[sold]],$H$2:$H$1979)</f>
        <v>472</v>
      </c>
      <c r="O1812" s="62">
        <f>_xlfn.RANK.EQ(L1812,Tabela33[income])</f>
        <v>270</v>
      </c>
      <c r="AL1812" s="18" t="s">
        <v>2040</v>
      </c>
      <c r="AM1812">
        <v>359</v>
      </c>
      <c r="AN1812">
        <v>66</v>
      </c>
    </row>
    <row r="1813" spans="1:40" x14ac:dyDescent="0.25">
      <c r="A1813" s="32" t="s">
        <v>520</v>
      </c>
      <c r="B1813" s="32" t="s">
        <v>4252</v>
      </c>
      <c r="C1813" s="32" t="s">
        <v>55</v>
      </c>
      <c r="D1813" s="32">
        <v>89.99</v>
      </c>
      <c r="E1813" s="32" t="s">
        <v>3242</v>
      </c>
      <c r="F1813" s="32">
        <v>6</v>
      </c>
      <c r="G1813" s="32" t="s">
        <v>547</v>
      </c>
      <c r="H1813" s="32">
        <v>23</v>
      </c>
      <c r="I1813" s="32" t="s">
        <v>4253</v>
      </c>
      <c r="J1813" s="33" t="s">
        <v>4254</v>
      </c>
      <c r="K1813" s="34" t="s">
        <v>7209</v>
      </c>
      <c r="L1813" s="61">
        <f>Tabela33[[#This Row],[price]]*Tabela33[[#This Row],[sold]]</f>
        <v>2069.77</v>
      </c>
      <c r="M1813" s="62">
        <f>VLOOKUP(Tabela33[[#This Row],[brand]],Tabela5[#All],7,FALSE)</f>
        <v>357</v>
      </c>
      <c r="N1813" s="62">
        <f>_xlfn.RANK.EQ(Tabela33[[#This Row],[sold]],$H$2:$H$1979)</f>
        <v>1285</v>
      </c>
      <c r="O1813" s="62">
        <f>_xlfn.RANK.EQ(L1813,Tabela33[income])</f>
        <v>948</v>
      </c>
      <c r="AL1813" s="18" t="s">
        <v>4980</v>
      </c>
      <c r="AM1813">
        <v>359</v>
      </c>
      <c r="AN1813">
        <v>4</v>
      </c>
    </row>
    <row r="1814" spans="1:40" x14ac:dyDescent="0.25">
      <c r="A1814" s="30" t="s">
        <v>520</v>
      </c>
      <c r="B1814" s="30" t="s">
        <v>1343</v>
      </c>
      <c r="C1814" s="30" t="s">
        <v>12</v>
      </c>
      <c r="D1814" s="30">
        <v>99.99</v>
      </c>
      <c r="E1814" s="30" t="s">
        <v>169</v>
      </c>
      <c r="F1814" s="30">
        <v>10</v>
      </c>
      <c r="G1814" s="30" t="s">
        <v>1201</v>
      </c>
      <c r="H1814" s="30">
        <v>5</v>
      </c>
      <c r="I1814" s="30" t="s">
        <v>1344</v>
      </c>
      <c r="J1814" s="31" t="s">
        <v>1345</v>
      </c>
      <c r="K1814" s="29" t="s">
        <v>7208</v>
      </c>
      <c r="L1814" s="58">
        <f>Tabela33[[#This Row],[price]]*Tabela33[[#This Row],[sold]]</f>
        <v>499.95</v>
      </c>
      <c r="M1814" s="59">
        <f>VLOOKUP(Tabela33[[#This Row],[brand]],Tabela5[#All],7,FALSE)</f>
        <v>357</v>
      </c>
      <c r="N1814" s="59">
        <f>_xlfn.RANK.EQ(Tabela33[[#This Row],[sold]],$H$2:$H$1979)</f>
        <v>1749</v>
      </c>
      <c r="O1814" s="59">
        <f>_xlfn.RANK.EQ(L1814,Tabela33[income])</f>
        <v>1504</v>
      </c>
      <c r="AL1814" s="18" t="s">
        <v>1838</v>
      </c>
      <c r="AM1814">
        <v>359</v>
      </c>
      <c r="AN1814">
        <v>2838</v>
      </c>
    </row>
    <row r="1815" spans="1:40" x14ac:dyDescent="0.25">
      <c r="A1815" s="27" t="s">
        <v>520</v>
      </c>
      <c r="B1815" s="27" t="s">
        <v>2459</v>
      </c>
      <c r="C1815" s="27" t="s">
        <v>12</v>
      </c>
      <c r="D1815" s="27">
        <v>99.99</v>
      </c>
      <c r="E1815" s="27" t="s">
        <v>169</v>
      </c>
      <c r="F1815" s="27"/>
      <c r="G1815" s="27" t="s">
        <v>2460</v>
      </c>
      <c r="H1815" s="27">
        <v>19</v>
      </c>
      <c r="I1815" s="27" t="s">
        <v>2461</v>
      </c>
      <c r="J1815" s="28" t="s">
        <v>1172</v>
      </c>
      <c r="K1815" s="29" t="s">
        <v>7208</v>
      </c>
      <c r="L1815" s="58">
        <f>Tabela33[[#This Row],[price]]*Tabela33[[#This Row],[sold]]</f>
        <v>1899.81</v>
      </c>
      <c r="M1815" s="59">
        <f>VLOOKUP(Tabela33[[#This Row],[brand]],Tabela5[#All],7,FALSE)</f>
        <v>357</v>
      </c>
      <c r="N1815" s="59">
        <f>_xlfn.RANK.EQ(Tabela33[[#This Row],[sold]],$H$2:$H$1979)</f>
        <v>1359</v>
      </c>
      <c r="O1815" s="59">
        <f>_xlfn.RANK.EQ(L1815,Tabela33[income])</f>
        <v>972</v>
      </c>
      <c r="AL1815" s="18" t="s">
        <v>6215</v>
      </c>
      <c r="AM1815">
        <v>359</v>
      </c>
      <c r="AN1815">
        <v>37</v>
      </c>
    </row>
    <row r="1816" spans="1:40" x14ac:dyDescent="0.25">
      <c r="A1816" s="30" t="s">
        <v>520</v>
      </c>
      <c r="B1816" s="30" t="s">
        <v>2647</v>
      </c>
      <c r="C1816" s="30" t="s">
        <v>12</v>
      </c>
      <c r="D1816" s="30">
        <v>100.99</v>
      </c>
      <c r="E1816" s="30" t="s">
        <v>263</v>
      </c>
      <c r="F1816" s="30"/>
      <c r="G1816" s="30" t="s">
        <v>2507</v>
      </c>
      <c r="H1816" s="30">
        <v>10</v>
      </c>
      <c r="I1816" s="30" t="s">
        <v>2648</v>
      </c>
      <c r="J1816" s="31" t="s">
        <v>688</v>
      </c>
      <c r="K1816" s="29" t="s">
        <v>7208</v>
      </c>
      <c r="L1816" s="58">
        <f>Tabela33[[#This Row],[price]]*Tabela33[[#This Row],[sold]]</f>
        <v>1009.9</v>
      </c>
      <c r="M1816" s="59">
        <f>VLOOKUP(Tabela33[[#This Row],[brand]],Tabela5[#All],7,FALSE)</f>
        <v>357</v>
      </c>
      <c r="N1816" s="59">
        <f>_xlfn.RANK.EQ(Tabela33[[#This Row],[sold]],$H$2:$H$1979)</f>
        <v>1577</v>
      </c>
      <c r="O1816" s="59">
        <f>_xlfn.RANK.EQ(L1816,Tabela33[income])</f>
        <v>1253</v>
      </c>
      <c r="AL1816" s="18" t="s">
        <v>4851</v>
      </c>
      <c r="AM1816">
        <v>359</v>
      </c>
      <c r="AN1816">
        <v>1787</v>
      </c>
    </row>
    <row r="1817" spans="1:40" x14ac:dyDescent="0.25">
      <c r="A1817" s="27" t="s">
        <v>520</v>
      </c>
      <c r="B1817" s="27" t="s">
        <v>576</v>
      </c>
      <c r="C1817" s="27" t="s">
        <v>12</v>
      </c>
      <c r="D1817" s="27">
        <v>100.99</v>
      </c>
      <c r="E1817" s="27" t="s">
        <v>263</v>
      </c>
      <c r="F1817" s="27"/>
      <c r="G1817" s="27" t="s">
        <v>577</v>
      </c>
      <c r="H1817" s="27">
        <v>47</v>
      </c>
      <c r="I1817" s="27" t="s">
        <v>578</v>
      </c>
      <c r="J1817" s="28" t="s">
        <v>266</v>
      </c>
      <c r="K1817" s="29" t="s">
        <v>7208</v>
      </c>
      <c r="L1817" s="58">
        <f>Tabela33[[#This Row],[price]]*Tabela33[[#This Row],[sold]]</f>
        <v>4746.53</v>
      </c>
      <c r="M1817" s="59">
        <f>VLOOKUP(Tabela33[[#This Row],[brand]],Tabela5[#All],7,FALSE)</f>
        <v>357</v>
      </c>
      <c r="N1817" s="59">
        <f>_xlfn.RANK.EQ(Tabela33[[#This Row],[sold]],$H$2:$H$1979)</f>
        <v>1006</v>
      </c>
      <c r="O1817" s="59">
        <f>_xlfn.RANK.EQ(L1817,Tabela33[income])</f>
        <v>697</v>
      </c>
      <c r="AL1817" s="18" t="s">
        <v>2989</v>
      </c>
      <c r="AM1817">
        <v>359</v>
      </c>
      <c r="AN1817">
        <v>20</v>
      </c>
    </row>
    <row r="1818" spans="1:40" x14ac:dyDescent="0.25">
      <c r="A1818" s="32" t="s">
        <v>520</v>
      </c>
      <c r="B1818" s="32" t="s">
        <v>4281</v>
      </c>
      <c r="C1818" s="32" t="s">
        <v>55</v>
      </c>
      <c r="D1818" s="32">
        <v>103.98</v>
      </c>
      <c r="E1818" s="32" t="s">
        <v>5570</v>
      </c>
      <c r="F1818" s="32"/>
      <c r="G1818" s="32" t="s">
        <v>5571</v>
      </c>
      <c r="H1818" s="32">
        <v>350</v>
      </c>
      <c r="I1818" s="32" t="s">
        <v>5572</v>
      </c>
      <c r="J1818" s="33" t="s">
        <v>177</v>
      </c>
      <c r="K1818" s="34" t="s">
        <v>7209</v>
      </c>
      <c r="L1818" s="61">
        <f>Tabela33[[#This Row],[price]]*Tabela33[[#This Row],[sold]]</f>
        <v>36393</v>
      </c>
      <c r="M1818" s="62">
        <f>VLOOKUP(Tabela33[[#This Row],[brand]],Tabela5[#All],7,FALSE)</f>
        <v>357</v>
      </c>
      <c r="N1818" s="62">
        <f>_xlfn.RANK.EQ(Tabela33[[#This Row],[sold]],$H$2:$H$1979)</f>
        <v>439</v>
      </c>
      <c r="O1818" s="62">
        <f>_xlfn.RANK.EQ(L1818,Tabela33[income])</f>
        <v>224</v>
      </c>
      <c r="AL1818" s="18" t="s">
        <v>4559</v>
      </c>
      <c r="AM1818">
        <v>359</v>
      </c>
      <c r="AN1818">
        <v>31718</v>
      </c>
    </row>
    <row r="1819" spans="1:40" x14ac:dyDescent="0.25">
      <c r="A1819" s="30" t="s">
        <v>520</v>
      </c>
      <c r="B1819" s="30" t="s">
        <v>2875</v>
      </c>
      <c r="C1819" s="30" t="s">
        <v>12</v>
      </c>
      <c r="D1819" s="30">
        <v>103.99</v>
      </c>
      <c r="E1819" s="30" t="s">
        <v>2876</v>
      </c>
      <c r="F1819" s="30">
        <v>2</v>
      </c>
      <c r="G1819" s="30" t="s">
        <v>2877</v>
      </c>
      <c r="H1819" s="30">
        <v>45</v>
      </c>
      <c r="I1819" s="30" t="s">
        <v>2878</v>
      </c>
      <c r="J1819" s="31" t="s">
        <v>266</v>
      </c>
      <c r="K1819" s="29" t="s">
        <v>7208</v>
      </c>
      <c r="L1819" s="58">
        <f>Tabela33[[#This Row],[price]]*Tabela33[[#This Row],[sold]]</f>
        <v>4679.55</v>
      </c>
      <c r="M1819" s="59">
        <f>VLOOKUP(Tabela33[[#This Row],[brand]],Tabela5[#All],7,FALSE)</f>
        <v>357</v>
      </c>
      <c r="N1819" s="59">
        <f>_xlfn.RANK.EQ(Tabela33[[#This Row],[sold]],$H$2:$H$1979)</f>
        <v>1019</v>
      </c>
      <c r="O1819" s="59">
        <f>_xlfn.RANK.EQ(L1819,Tabela33[income])</f>
        <v>699</v>
      </c>
      <c r="AL1819" s="18" t="s">
        <v>1604</v>
      </c>
      <c r="AM1819">
        <v>360</v>
      </c>
      <c r="AN1819">
        <v>1396</v>
      </c>
    </row>
    <row r="1820" spans="1:40" x14ac:dyDescent="0.25">
      <c r="A1820" s="30" t="s">
        <v>520</v>
      </c>
      <c r="B1820" s="30" t="s">
        <v>853</v>
      </c>
      <c r="C1820" s="30" t="s">
        <v>12</v>
      </c>
      <c r="D1820" s="30">
        <v>109.95</v>
      </c>
      <c r="E1820" s="30" t="s">
        <v>854</v>
      </c>
      <c r="F1820" s="30">
        <v>10</v>
      </c>
      <c r="G1820" s="30" t="s">
        <v>855</v>
      </c>
      <c r="H1820" s="30">
        <v>416</v>
      </c>
      <c r="I1820" s="30" t="s">
        <v>856</v>
      </c>
      <c r="J1820" s="31" t="s">
        <v>524</v>
      </c>
      <c r="K1820" s="29" t="s">
        <v>7208</v>
      </c>
      <c r="L1820" s="58">
        <f>Tabela33[[#This Row],[price]]*Tabela33[[#This Row],[sold]]</f>
        <v>45739.200000000004</v>
      </c>
      <c r="M1820" s="59">
        <f>VLOOKUP(Tabela33[[#This Row],[brand]],Tabela5[#All],7,FALSE)</f>
        <v>357</v>
      </c>
      <c r="N1820" s="59">
        <f>_xlfn.RANK.EQ(Tabela33[[#This Row],[sold]],$H$2:$H$1979)</f>
        <v>401</v>
      </c>
      <c r="O1820" s="59">
        <f>_xlfn.RANK.EQ(L1820,Tabela33[income])</f>
        <v>185</v>
      </c>
      <c r="AL1820" s="18" t="s">
        <v>6021</v>
      </c>
      <c r="AM1820">
        <v>361</v>
      </c>
      <c r="AN1820">
        <v>1</v>
      </c>
    </row>
    <row r="1821" spans="1:40" x14ac:dyDescent="0.25">
      <c r="A1821" s="30" t="s">
        <v>925</v>
      </c>
      <c r="B1821" s="30" t="s">
        <v>2320</v>
      </c>
      <c r="C1821" s="30" t="s">
        <v>55</v>
      </c>
      <c r="D1821" s="30">
        <v>19.54</v>
      </c>
      <c r="E1821" s="30" t="s">
        <v>2321</v>
      </c>
      <c r="F1821" s="30">
        <v>19</v>
      </c>
      <c r="G1821" s="30" t="s">
        <v>2322</v>
      </c>
      <c r="H1821" s="30">
        <v>288</v>
      </c>
      <c r="I1821" s="30" t="s">
        <v>2323</v>
      </c>
      <c r="J1821" s="31" t="s">
        <v>230</v>
      </c>
      <c r="K1821" s="29" t="s">
        <v>7208</v>
      </c>
      <c r="L1821" s="58">
        <f>Tabela33[[#This Row],[price]]*Tabela33[[#This Row],[sold]]</f>
        <v>5627.5199999999995</v>
      </c>
      <c r="M1821" s="59">
        <f>VLOOKUP(Tabela33[[#This Row],[brand]],Tabela5[#All],7,FALSE)</f>
        <v>358</v>
      </c>
      <c r="N1821" s="59">
        <f>_xlfn.RANK.EQ(Tabela33[[#This Row],[sold]],$H$2:$H$1979)</f>
        <v>483</v>
      </c>
      <c r="O1821" s="59">
        <f>_xlfn.RANK.EQ(L1821,Tabela33[income])</f>
        <v>654</v>
      </c>
      <c r="AL1821" s="18" t="s">
        <v>6512</v>
      </c>
      <c r="AM1821">
        <v>362</v>
      </c>
      <c r="AN1821">
        <v>153</v>
      </c>
    </row>
    <row r="1822" spans="1:40" x14ac:dyDescent="0.25">
      <c r="A1822" s="30" t="s">
        <v>925</v>
      </c>
      <c r="B1822" s="30" t="s">
        <v>1616</v>
      </c>
      <c r="C1822" s="30" t="s">
        <v>1174</v>
      </c>
      <c r="D1822" s="30">
        <v>25.25</v>
      </c>
      <c r="E1822" s="30" t="s">
        <v>1617</v>
      </c>
      <c r="F1822" s="30">
        <v>71</v>
      </c>
      <c r="G1822" s="30" t="s">
        <v>1618</v>
      </c>
      <c r="H1822" s="30">
        <v>15897</v>
      </c>
      <c r="I1822" s="30" t="s">
        <v>1619</v>
      </c>
      <c r="J1822" s="31" t="s">
        <v>230</v>
      </c>
      <c r="K1822" s="29" t="s">
        <v>7208</v>
      </c>
      <c r="L1822" s="58">
        <f>Tabela33[[#This Row],[price]]*Tabela33[[#This Row],[sold]]</f>
        <v>401399.25</v>
      </c>
      <c r="M1822" s="59">
        <f>VLOOKUP(Tabela33[[#This Row],[brand]],Tabela5[#All],7,FALSE)</f>
        <v>358</v>
      </c>
      <c r="N1822" s="59">
        <f>_xlfn.RANK.EQ(Tabela33[[#This Row],[sold]],$H$2:$H$1979)</f>
        <v>10</v>
      </c>
      <c r="O1822" s="59">
        <f>_xlfn.RANK.EQ(L1822,Tabela33[income])</f>
        <v>11</v>
      </c>
      <c r="AL1822" s="18" t="s">
        <v>1389</v>
      </c>
      <c r="AM1822">
        <v>363</v>
      </c>
      <c r="AN1822">
        <v>17</v>
      </c>
    </row>
    <row r="1823" spans="1:40" x14ac:dyDescent="0.25">
      <c r="A1823" s="27" t="s">
        <v>925</v>
      </c>
      <c r="B1823" s="27" t="s">
        <v>926</v>
      </c>
      <c r="C1823" s="27" t="s">
        <v>55</v>
      </c>
      <c r="D1823" s="27">
        <v>25.42</v>
      </c>
      <c r="E1823" s="27" t="s">
        <v>927</v>
      </c>
      <c r="F1823" s="27">
        <v>107</v>
      </c>
      <c r="G1823" s="27" t="s">
        <v>928</v>
      </c>
      <c r="H1823" s="27">
        <v>4123</v>
      </c>
      <c r="I1823" s="27" t="s">
        <v>929</v>
      </c>
      <c r="J1823" s="28" t="s">
        <v>230</v>
      </c>
      <c r="K1823" s="29" t="s">
        <v>7208</v>
      </c>
      <c r="L1823" s="58">
        <f>Tabela33[[#This Row],[price]]*Tabela33[[#This Row],[sold]]</f>
        <v>104806.66</v>
      </c>
      <c r="M1823" s="59">
        <f>VLOOKUP(Tabela33[[#This Row],[brand]],Tabela5[#All],7,FALSE)</f>
        <v>358</v>
      </c>
      <c r="N1823" s="59">
        <f>_xlfn.RANK.EQ(Tabela33[[#This Row],[sold]],$H$2:$H$1979)</f>
        <v>75</v>
      </c>
      <c r="O1823" s="59">
        <f>_xlfn.RANK.EQ(L1823,Tabela33[income])</f>
        <v>92</v>
      </c>
      <c r="AL1823" s="18" t="s">
        <v>2342</v>
      </c>
      <c r="AM1823">
        <v>363</v>
      </c>
      <c r="AN1823">
        <v>80</v>
      </c>
    </row>
    <row r="1824" spans="1:40" x14ac:dyDescent="0.25">
      <c r="A1824" s="32" t="s">
        <v>53</v>
      </c>
      <c r="B1824" s="32" t="s">
        <v>4185</v>
      </c>
      <c r="C1824" s="32" t="s">
        <v>55</v>
      </c>
      <c r="D1824" s="32">
        <v>8.32</v>
      </c>
      <c r="E1824" s="32" t="s">
        <v>4186</v>
      </c>
      <c r="F1824" s="32">
        <v>322</v>
      </c>
      <c r="G1824" s="32" t="s">
        <v>4187</v>
      </c>
      <c r="H1824" s="32">
        <v>417</v>
      </c>
      <c r="I1824" s="32" t="s">
        <v>4188</v>
      </c>
      <c r="J1824" s="33" t="s">
        <v>230</v>
      </c>
      <c r="K1824" s="34" t="s">
        <v>7209</v>
      </c>
      <c r="L1824" s="61">
        <f>Tabela33[[#This Row],[price]]*Tabela33[[#This Row],[sold]]</f>
        <v>3469.44</v>
      </c>
      <c r="M1824" s="62">
        <f>VLOOKUP(Tabela33[[#This Row],[brand]],Tabela5[#All],7,FALSE)</f>
        <v>359</v>
      </c>
      <c r="N1824" s="62">
        <f>_xlfn.RANK.EQ(Tabela33[[#This Row],[sold]],$H$2:$H$1979)</f>
        <v>398</v>
      </c>
      <c r="O1824" s="62">
        <f>_xlfn.RANK.EQ(L1824,Tabela33[income])</f>
        <v>785</v>
      </c>
      <c r="AL1824" s="18" t="s">
        <v>545</v>
      </c>
      <c r="AM1824">
        <v>363</v>
      </c>
      <c r="AN1824">
        <v>23</v>
      </c>
    </row>
    <row r="1825" spans="1:40" x14ac:dyDescent="0.25">
      <c r="A1825" s="32" t="s">
        <v>53</v>
      </c>
      <c r="B1825" s="32" t="s">
        <v>4699</v>
      </c>
      <c r="C1825" s="32" t="s">
        <v>55</v>
      </c>
      <c r="D1825" s="32">
        <v>8.84</v>
      </c>
      <c r="E1825" s="32" t="s">
        <v>4700</v>
      </c>
      <c r="F1825" s="32">
        <v>10</v>
      </c>
      <c r="G1825" s="32" t="s">
        <v>4701</v>
      </c>
      <c r="H1825" s="32">
        <v>9410</v>
      </c>
      <c r="I1825" s="32" t="s">
        <v>4702</v>
      </c>
      <c r="J1825" s="33" t="s">
        <v>177</v>
      </c>
      <c r="K1825" s="34" t="s">
        <v>7209</v>
      </c>
      <c r="L1825" s="61">
        <f>Tabela33[[#This Row],[price]]*Tabela33[[#This Row],[sold]]</f>
        <v>83184.399999999994</v>
      </c>
      <c r="M1825" s="62">
        <f>VLOOKUP(Tabela33[[#This Row],[brand]],Tabela5[#All],7,FALSE)</f>
        <v>359</v>
      </c>
      <c r="N1825" s="62">
        <f>_xlfn.RANK.EQ(Tabela33[[#This Row],[sold]],$H$2:$H$1979)</f>
        <v>18</v>
      </c>
      <c r="O1825" s="62">
        <f>_xlfn.RANK.EQ(L1825,Tabela33[income])</f>
        <v>116</v>
      </c>
      <c r="AL1825" s="18" t="s">
        <v>2557</v>
      </c>
      <c r="AM1825">
        <v>363</v>
      </c>
      <c r="AN1825">
        <v>3</v>
      </c>
    </row>
    <row r="1826" spans="1:40" x14ac:dyDescent="0.25">
      <c r="A1826" s="30" t="s">
        <v>53</v>
      </c>
      <c r="B1826" s="30" t="s">
        <v>2353</v>
      </c>
      <c r="C1826" s="30" t="s">
        <v>55</v>
      </c>
      <c r="D1826" s="30">
        <v>8.98</v>
      </c>
      <c r="E1826" s="30" t="s">
        <v>2354</v>
      </c>
      <c r="F1826" s="30">
        <v>6</v>
      </c>
      <c r="G1826" s="30" t="s">
        <v>2355</v>
      </c>
      <c r="H1826" s="30">
        <v>64</v>
      </c>
      <c r="I1826" s="30" t="s">
        <v>2356</v>
      </c>
      <c r="J1826" s="31" t="s">
        <v>177</v>
      </c>
      <c r="K1826" s="29" t="s">
        <v>7208</v>
      </c>
      <c r="L1826" s="58">
        <f>Tabela33[[#This Row],[price]]*Tabela33[[#This Row],[sold]]</f>
        <v>574.72</v>
      </c>
      <c r="M1826" s="59">
        <f>VLOOKUP(Tabela33[[#This Row],[brand]],Tabela5[#All],7,FALSE)</f>
        <v>359</v>
      </c>
      <c r="N1826" s="59">
        <f>_xlfn.RANK.EQ(Tabela33[[#This Row],[sold]],$H$2:$H$1979)</f>
        <v>916</v>
      </c>
      <c r="O1826" s="59">
        <f>_xlfn.RANK.EQ(L1826,Tabela33[income])</f>
        <v>1450</v>
      </c>
      <c r="AL1826" s="18" t="s">
        <v>2145</v>
      </c>
      <c r="AM1826">
        <v>363</v>
      </c>
    </row>
    <row r="1827" spans="1:40" x14ac:dyDescent="0.25">
      <c r="A1827" s="27" t="s">
        <v>53</v>
      </c>
      <c r="B1827" s="27" t="s">
        <v>3428</v>
      </c>
      <c r="C1827" s="27" t="s">
        <v>3226</v>
      </c>
      <c r="D1827" s="27">
        <v>9.39</v>
      </c>
      <c r="E1827" s="27" t="s">
        <v>3429</v>
      </c>
      <c r="F1827" s="27">
        <v>10</v>
      </c>
      <c r="G1827" s="27" t="s">
        <v>3430</v>
      </c>
      <c r="H1827" s="27">
        <v>336</v>
      </c>
      <c r="I1827" s="27" t="s">
        <v>3431</v>
      </c>
      <c r="J1827" s="28" t="s">
        <v>177</v>
      </c>
      <c r="K1827" s="29" t="s">
        <v>7208</v>
      </c>
      <c r="L1827" s="58">
        <f>Tabela33[[#This Row],[price]]*Tabela33[[#This Row],[sold]]</f>
        <v>3155.04</v>
      </c>
      <c r="M1827" s="59">
        <f>VLOOKUP(Tabela33[[#This Row],[brand]],Tabela5[#All],7,FALSE)</f>
        <v>359</v>
      </c>
      <c r="N1827" s="59">
        <f>_xlfn.RANK.EQ(Tabela33[[#This Row],[sold]],$H$2:$H$1979)</f>
        <v>449</v>
      </c>
      <c r="O1827" s="59">
        <f>_xlfn.RANK.EQ(L1827,Tabela33[income])</f>
        <v>813</v>
      </c>
      <c r="AL1827" s="18" t="s">
        <v>1453</v>
      </c>
      <c r="AM1827">
        <v>363</v>
      </c>
      <c r="AN1827">
        <v>27</v>
      </c>
    </row>
    <row r="1828" spans="1:40" x14ac:dyDescent="0.25">
      <c r="A1828" s="27" t="s">
        <v>53</v>
      </c>
      <c r="B1828" s="27" t="s">
        <v>1462</v>
      </c>
      <c r="C1828" s="27" t="s">
        <v>55</v>
      </c>
      <c r="D1828" s="27">
        <v>9.92</v>
      </c>
      <c r="E1828" s="27" t="s">
        <v>1463</v>
      </c>
      <c r="F1828" s="27">
        <v>10</v>
      </c>
      <c r="G1828" s="27" t="s">
        <v>1464</v>
      </c>
      <c r="H1828" s="27">
        <v>5971</v>
      </c>
      <c r="I1828" s="27" t="s">
        <v>1465</v>
      </c>
      <c r="J1828" s="28" t="s">
        <v>177</v>
      </c>
      <c r="K1828" s="29" t="s">
        <v>7208</v>
      </c>
      <c r="L1828" s="58">
        <f>Tabela33[[#This Row],[price]]*Tabela33[[#This Row],[sold]]</f>
        <v>59232.32</v>
      </c>
      <c r="M1828" s="59">
        <f>VLOOKUP(Tabela33[[#This Row],[brand]],Tabela5[#All],7,FALSE)</f>
        <v>359</v>
      </c>
      <c r="N1828" s="59">
        <f>_xlfn.RANK.EQ(Tabela33[[#This Row],[sold]],$H$2:$H$1979)</f>
        <v>37</v>
      </c>
      <c r="O1828" s="59">
        <f>_xlfn.RANK.EQ(L1828,Tabela33[income])</f>
        <v>155</v>
      </c>
      <c r="AL1828" s="18" t="s">
        <v>1263</v>
      </c>
      <c r="AM1828">
        <v>363</v>
      </c>
      <c r="AN1828">
        <v>216</v>
      </c>
    </row>
    <row r="1829" spans="1:40" x14ac:dyDescent="0.25">
      <c r="A1829" s="27" t="s">
        <v>53</v>
      </c>
      <c r="B1829" s="27" t="s">
        <v>2024</v>
      </c>
      <c r="C1829" s="27" t="s">
        <v>55</v>
      </c>
      <c r="D1829" s="27">
        <v>9.94</v>
      </c>
      <c r="E1829" s="27" t="s">
        <v>2025</v>
      </c>
      <c r="F1829" s="27">
        <v>10</v>
      </c>
      <c r="G1829" s="27" t="s">
        <v>2026</v>
      </c>
      <c r="H1829" s="27">
        <v>4775</v>
      </c>
      <c r="I1829" s="27" t="s">
        <v>2027</v>
      </c>
      <c r="J1829" s="28" t="s">
        <v>177</v>
      </c>
      <c r="K1829" s="29" t="s">
        <v>7208</v>
      </c>
      <c r="L1829" s="58">
        <f>Tabela33[[#This Row],[price]]*Tabela33[[#This Row],[sold]]</f>
        <v>47463.5</v>
      </c>
      <c r="M1829" s="59">
        <f>VLOOKUP(Tabela33[[#This Row],[brand]],Tabela5[#All],7,FALSE)</f>
        <v>359</v>
      </c>
      <c r="N1829" s="59">
        <f>_xlfn.RANK.EQ(Tabela33[[#This Row],[sold]],$H$2:$H$1979)</f>
        <v>63</v>
      </c>
      <c r="O1829" s="59">
        <f>_xlfn.RANK.EQ(L1829,Tabela33[income])</f>
        <v>177</v>
      </c>
      <c r="AL1829" s="18" t="s">
        <v>1657</v>
      </c>
      <c r="AM1829">
        <v>363</v>
      </c>
      <c r="AN1829">
        <v>91</v>
      </c>
    </row>
    <row r="1830" spans="1:40" x14ac:dyDescent="0.25">
      <c r="A1830" s="30" t="s">
        <v>53</v>
      </c>
      <c r="B1830" s="30" t="s">
        <v>331</v>
      </c>
      <c r="C1830" s="30" t="s">
        <v>55</v>
      </c>
      <c r="D1830" s="30">
        <v>15.49</v>
      </c>
      <c r="E1830" s="30" t="s">
        <v>332</v>
      </c>
      <c r="F1830" s="30">
        <v>10</v>
      </c>
      <c r="G1830" s="30" t="s">
        <v>333</v>
      </c>
      <c r="H1830" s="30">
        <v>1089</v>
      </c>
      <c r="I1830" s="30" t="s">
        <v>334</v>
      </c>
      <c r="J1830" s="31" t="s">
        <v>335</v>
      </c>
      <c r="K1830" s="29" t="s">
        <v>7208</v>
      </c>
      <c r="L1830" s="58">
        <f>Tabela33[[#This Row],[price]]*Tabela33[[#This Row],[sold]]</f>
        <v>16868.61</v>
      </c>
      <c r="M1830" s="59">
        <f>VLOOKUP(Tabela33[[#This Row],[brand]],Tabela5[#All],7,FALSE)</f>
        <v>359</v>
      </c>
      <c r="N1830" s="59">
        <f>_xlfn.RANK.EQ(Tabela33[[#This Row],[sold]],$H$2:$H$1979)</f>
        <v>224</v>
      </c>
      <c r="O1830" s="59">
        <f>_xlfn.RANK.EQ(L1830,Tabela33[income])</f>
        <v>353</v>
      </c>
      <c r="AL1830" s="18" t="s">
        <v>3212</v>
      </c>
      <c r="AM1830">
        <v>363</v>
      </c>
      <c r="AN1830">
        <v>3</v>
      </c>
    </row>
    <row r="1831" spans="1:40" x14ac:dyDescent="0.25">
      <c r="A1831" s="30" t="s">
        <v>53</v>
      </c>
      <c r="B1831" s="30" t="s">
        <v>2245</v>
      </c>
      <c r="C1831" s="30" t="s">
        <v>12</v>
      </c>
      <c r="D1831" s="30">
        <v>15.99</v>
      </c>
      <c r="E1831" s="30" t="s">
        <v>1129</v>
      </c>
      <c r="F1831" s="30">
        <v>3</v>
      </c>
      <c r="G1831" s="30" t="s">
        <v>1582</v>
      </c>
      <c r="H1831" s="30">
        <v>3</v>
      </c>
      <c r="I1831" s="30" t="s">
        <v>2246</v>
      </c>
      <c r="J1831" s="31" t="s">
        <v>661</v>
      </c>
      <c r="K1831" s="29" t="s">
        <v>7208</v>
      </c>
      <c r="L1831" s="58">
        <f>Tabela33[[#This Row],[price]]*Tabela33[[#This Row],[sold]]</f>
        <v>47.97</v>
      </c>
      <c r="M1831" s="59">
        <f>VLOOKUP(Tabela33[[#This Row],[brand]],Tabela5[#All],7,FALSE)</f>
        <v>359</v>
      </c>
      <c r="N1831" s="59">
        <f>_xlfn.RANK.EQ(Tabela33[[#This Row],[sold]],$H$2:$H$1979)</f>
        <v>1845</v>
      </c>
      <c r="O1831" s="59">
        <f>_xlfn.RANK.EQ(L1831,Tabela33[income])</f>
        <v>1945</v>
      </c>
      <c r="AL1831" s="18" t="s">
        <v>1531</v>
      </c>
      <c r="AM1831">
        <v>363</v>
      </c>
      <c r="AN1831">
        <v>292</v>
      </c>
    </row>
    <row r="1832" spans="1:40" x14ac:dyDescent="0.25">
      <c r="A1832" s="30" t="s">
        <v>53</v>
      </c>
      <c r="B1832" s="30" t="s">
        <v>3276</v>
      </c>
      <c r="C1832" s="30" t="s">
        <v>55</v>
      </c>
      <c r="D1832" s="30">
        <v>18.809999999999999</v>
      </c>
      <c r="E1832" s="30" t="s">
        <v>3277</v>
      </c>
      <c r="F1832" s="30">
        <v>4</v>
      </c>
      <c r="G1832" s="30" t="s">
        <v>3278</v>
      </c>
      <c r="H1832" s="30">
        <v>1960</v>
      </c>
      <c r="I1832" s="30" t="s">
        <v>3279</v>
      </c>
      <c r="J1832" s="31" t="s">
        <v>177</v>
      </c>
      <c r="K1832" s="29" t="s">
        <v>7208</v>
      </c>
      <c r="L1832" s="58">
        <f>Tabela33[[#This Row],[price]]*Tabela33[[#This Row],[sold]]</f>
        <v>36867.599999999999</v>
      </c>
      <c r="M1832" s="59">
        <f>VLOOKUP(Tabela33[[#This Row],[brand]],Tabela5[#All],7,FALSE)</f>
        <v>359</v>
      </c>
      <c r="N1832" s="59">
        <f>_xlfn.RANK.EQ(Tabela33[[#This Row],[sold]],$H$2:$H$1979)</f>
        <v>146</v>
      </c>
      <c r="O1832" s="59">
        <f>_xlfn.RANK.EQ(L1832,Tabela33[income])</f>
        <v>221</v>
      </c>
      <c r="AL1832" s="18" t="s">
        <v>3289</v>
      </c>
      <c r="AM1832">
        <v>363</v>
      </c>
      <c r="AN1832">
        <v>5</v>
      </c>
    </row>
    <row r="1833" spans="1:40" x14ac:dyDescent="0.25">
      <c r="A1833" s="32" t="s">
        <v>53</v>
      </c>
      <c r="B1833" s="32" t="s">
        <v>6220</v>
      </c>
      <c r="C1833" s="32" t="s">
        <v>55</v>
      </c>
      <c r="D1833" s="32">
        <v>19.73</v>
      </c>
      <c r="E1833" s="32" t="s">
        <v>4045</v>
      </c>
      <c r="F1833" s="32">
        <v>3</v>
      </c>
      <c r="G1833" s="32" t="s">
        <v>692</v>
      </c>
      <c r="H1833" s="32">
        <v>7</v>
      </c>
      <c r="I1833" s="32" t="s">
        <v>6221</v>
      </c>
      <c r="J1833" s="33" t="s">
        <v>661</v>
      </c>
      <c r="K1833" s="34" t="s">
        <v>7209</v>
      </c>
      <c r="L1833" s="61">
        <f>Tabela33[[#This Row],[price]]*Tabela33[[#This Row],[sold]]</f>
        <v>138.11000000000001</v>
      </c>
      <c r="M1833" s="62">
        <f>VLOOKUP(Tabela33[[#This Row],[brand]],Tabela5[#All],7,FALSE)</f>
        <v>359</v>
      </c>
      <c r="N1833" s="62">
        <f>_xlfn.RANK.EQ(Tabela33[[#This Row],[sold]],$H$2:$H$1979)</f>
        <v>1677</v>
      </c>
      <c r="O1833" s="62">
        <f>_xlfn.RANK.EQ(L1833,Tabela33[income])</f>
        <v>1830</v>
      </c>
      <c r="AL1833" s="18" t="s">
        <v>1162</v>
      </c>
      <c r="AM1833">
        <v>363</v>
      </c>
      <c r="AN1833">
        <v>89</v>
      </c>
    </row>
    <row r="1834" spans="1:40" x14ac:dyDescent="0.25">
      <c r="A1834" s="30" t="s">
        <v>53</v>
      </c>
      <c r="B1834" s="30" t="s">
        <v>2308</v>
      </c>
      <c r="C1834" s="30" t="s">
        <v>55</v>
      </c>
      <c r="D1834" s="30">
        <v>19.989999999999998</v>
      </c>
      <c r="E1834" s="30" t="s">
        <v>247</v>
      </c>
      <c r="F1834" s="30">
        <v>10</v>
      </c>
      <c r="G1834" s="30" t="s">
        <v>2309</v>
      </c>
      <c r="H1834" s="30">
        <v>37</v>
      </c>
      <c r="I1834" s="30" t="s">
        <v>2310</v>
      </c>
      <c r="J1834" s="31" t="s">
        <v>2311</v>
      </c>
      <c r="K1834" s="29" t="s">
        <v>7208</v>
      </c>
      <c r="L1834" s="58">
        <f>Tabela33[[#This Row],[price]]*Tabela33[[#This Row],[sold]]</f>
        <v>739.63</v>
      </c>
      <c r="M1834" s="59">
        <f>VLOOKUP(Tabela33[[#This Row],[brand]],Tabela5[#All],7,FALSE)</f>
        <v>359</v>
      </c>
      <c r="N1834" s="59">
        <f>_xlfn.RANK.EQ(Tabela33[[#This Row],[sold]],$H$2:$H$1979)</f>
        <v>1099</v>
      </c>
      <c r="O1834" s="59">
        <f>_xlfn.RANK.EQ(L1834,Tabela33[income])</f>
        <v>1348</v>
      </c>
      <c r="AL1834" s="18" t="s">
        <v>2749</v>
      </c>
      <c r="AM1834">
        <v>363</v>
      </c>
      <c r="AN1834">
        <v>46</v>
      </c>
    </row>
    <row r="1835" spans="1:40" x14ac:dyDescent="0.25">
      <c r="A1835" s="35" t="s">
        <v>53</v>
      </c>
      <c r="B1835" s="35" t="s">
        <v>6602</v>
      </c>
      <c r="C1835" s="35" t="s">
        <v>55</v>
      </c>
      <c r="D1835" s="35">
        <v>20.37</v>
      </c>
      <c r="E1835" s="35" t="s">
        <v>6603</v>
      </c>
      <c r="F1835" s="35">
        <v>10</v>
      </c>
      <c r="G1835" s="35" t="s">
        <v>6604</v>
      </c>
      <c r="H1835" s="35">
        <v>4569</v>
      </c>
      <c r="I1835" s="35" t="s">
        <v>955</v>
      </c>
      <c r="J1835" s="36" t="s">
        <v>177</v>
      </c>
      <c r="K1835" s="34" t="s">
        <v>7209</v>
      </c>
      <c r="L1835" s="61">
        <f>Tabela33[[#This Row],[price]]*Tabela33[[#This Row],[sold]]</f>
        <v>93070.53</v>
      </c>
      <c r="M1835" s="62">
        <f>VLOOKUP(Tabela33[[#This Row],[brand]],Tabela5[#All],7,FALSE)</f>
        <v>359</v>
      </c>
      <c r="N1835" s="62">
        <f>_xlfn.RANK.EQ(Tabela33[[#This Row],[sold]],$H$2:$H$1979)</f>
        <v>66</v>
      </c>
      <c r="O1835" s="62">
        <f>_xlfn.RANK.EQ(L1835,Tabela33[income])</f>
        <v>105</v>
      </c>
      <c r="AL1835" s="18" t="s">
        <v>2916</v>
      </c>
      <c r="AM1835">
        <v>363</v>
      </c>
      <c r="AN1835">
        <v>26</v>
      </c>
    </row>
    <row r="1836" spans="1:40" x14ac:dyDescent="0.25">
      <c r="A1836" s="32" t="s">
        <v>53</v>
      </c>
      <c r="B1836" s="32" t="s">
        <v>5076</v>
      </c>
      <c r="C1836" s="32" t="s">
        <v>55</v>
      </c>
      <c r="D1836" s="32">
        <v>23.49</v>
      </c>
      <c r="E1836" s="32" t="s">
        <v>4845</v>
      </c>
      <c r="F1836" s="32">
        <v>3</v>
      </c>
      <c r="G1836" s="32" t="s">
        <v>3751</v>
      </c>
      <c r="H1836" s="32">
        <v>25</v>
      </c>
      <c r="I1836" s="32" t="s">
        <v>5077</v>
      </c>
      <c r="J1836" s="33" t="s">
        <v>661</v>
      </c>
      <c r="K1836" s="34" t="s">
        <v>7209</v>
      </c>
      <c r="L1836" s="61">
        <f>Tabela33[[#This Row],[price]]*Tabela33[[#This Row],[sold]]</f>
        <v>587.25</v>
      </c>
      <c r="M1836" s="62">
        <f>VLOOKUP(Tabela33[[#This Row],[brand]],Tabela5[#All],7,FALSE)</f>
        <v>359</v>
      </c>
      <c r="N1836" s="62">
        <f>_xlfn.RANK.EQ(Tabela33[[#This Row],[sold]],$H$2:$H$1979)</f>
        <v>1248</v>
      </c>
      <c r="O1836" s="62">
        <f>_xlfn.RANK.EQ(L1836,Tabela33[income])</f>
        <v>1444</v>
      </c>
      <c r="AL1836" s="18" t="s">
        <v>3021</v>
      </c>
      <c r="AM1836">
        <v>363</v>
      </c>
      <c r="AN1836">
        <v>9</v>
      </c>
    </row>
    <row r="1837" spans="1:40" x14ac:dyDescent="0.25">
      <c r="A1837" s="35" t="s">
        <v>53</v>
      </c>
      <c r="B1837" s="35" t="s">
        <v>4851</v>
      </c>
      <c r="C1837" s="35" t="s">
        <v>341</v>
      </c>
      <c r="D1837" s="35">
        <v>29.19</v>
      </c>
      <c r="E1837" s="35" t="s">
        <v>4852</v>
      </c>
      <c r="F1837" s="35">
        <v>10</v>
      </c>
      <c r="G1837" s="35" t="s">
        <v>4853</v>
      </c>
      <c r="H1837" s="35">
        <v>1787</v>
      </c>
      <c r="I1837" s="35" t="s">
        <v>4854</v>
      </c>
      <c r="J1837" s="36" t="s">
        <v>318</v>
      </c>
      <c r="K1837" s="34" t="s">
        <v>7209</v>
      </c>
      <c r="L1837" s="61">
        <f>Tabela33[[#This Row],[price]]*Tabela33[[#This Row],[sold]]</f>
        <v>52162.53</v>
      </c>
      <c r="M1837" s="62">
        <f>VLOOKUP(Tabela33[[#This Row],[brand]],Tabela5[#All],7,FALSE)</f>
        <v>359</v>
      </c>
      <c r="N1837" s="62">
        <f>_xlfn.RANK.EQ(Tabela33[[#This Row],[sold]],$H$2:$H$1979)</f>
        <v>163</v>
      </c>
      <c r="O1837" s="62">
        <f>_xlfn.RANK.EQ(L1837,Tabela33[income])</f>
        <v>168</v>
      </c>
      <c r="AL1837" s="18" t="s">
        <v>1706</v>
      </c>
      <c r="AM1837">
        <v>363</v>
      </c>
      <c r="AN1837">
        <v>130</v>
      </c>
    </row>
    <row r="1838" spans="1:40" x14ac:dyDescent="0.25">
      <c r="A1838" s="27" t="s">
        <v>53</v>
      </c>
      <c r="B1838" s="27" t="s">
        <v>60</v>
      </c>
      <c r="C1838" s="27" t="s">
        <v>55</v>
      </c>
      <c r="D1838" s="27">
        <v>29.99</v>
      </c>
      <c r="E1838" s="27" t="s">
        <v>61</v>
      </c>
      <c r="F1838" s="27"/>
      <c r="G1838" s="27" t="s">
        <v>62</v>
      </c>
      <c r="H1838" s="27">
        <v>251</v>
      </c>
      <c r="I1838" s="27" t="s">
        <v>63</v>
      </c>
      <c r="J1838" s="28" t="s">
        <v>64</v>
      </c>
      <c r="K1838" s="29" t="s">
        <v>7208</v>
      </c>
      <c r="L1838" s="58">
        <f>Tabela33[[#This Row],[price]]*Tabela33[[#This Row],[sold]]</f>
        <v>7527.49</v>
      </c>
      <c r="M1838" s="59">
        <f>VLOOKUP(Tabela33[[#This Row],[brand]],Tabela5[#All],7,FALSE)</f>
        <v>359</v>
      </c>
      <c r="N1838" s="59">
        <f>_xlfn.RANK.EQ(Tabela33[[#This Row],[sold]],$H$2:$H$1979)</f>
        <v>529</v>
      </c>
      <c r="O1838" s="59">
        <f>_xlfn.RANK.EQ(L1838,Tabela33[income])</f>
        <v>563</v>
      </c>
      <c r="AL1838" s="18" t="s">
        <v>3167</v>
      </c>
      <c r="AM1838">
        <v>363</v>
      </c>
      <c r="AN1838">
        <v>54</v>
      </c>
    </row>
    <row r="1839" spans="1:40" x14ac:dyDescent="0.25">
      <c r="A1839" s="27" t="s">
        <v>53</v>
      </c>
      <c r="B1839" s="27" t="s">
        <v>3413</v>
      </c>
      <c r="C1839" s="27" t="s">
        <v>39</v>
      </c>
      <c r="D1839" s="27">
        <v>29.99</v>
      </c>
      <c r="E1839" s="27" t="s">
        <v>61</v>
      </c>
      <c r="F1839" s="27"/>
      <c r="G1839" s="27" t="s">
        <v>3414</v>
      </c>
      <c r="H1839" s="27"/>
      <c r="I1839" s="27" t="s">
        <v>3415</v>
      </c>
      <c r="J1839" s="28" t="s">
        <v>3416</v>
      </c>
      <c r="K1839" s="29" t="s">
        <v>7208</v>
      </c>
      <c r="L1839" s="58">
        <f>Tabela33[[#This Row],[price]]*Tabela33[[#This Row],[sold]]</f>
        <v>0</v>
      </c>
      <c r="M1839" s="59">
        <f>VLOOKUP(Tabela33[[#This Row],[brand]],Tabela5[#All],7,FALSE)</f>
        <v>359</v>
      </c>
      <c r="N1839" s="59" t="e">
        <f>_xlfn.RANK.EQ(Tabela33[[#This Row],[sold]],$H$2:$H$1979)</f>
        <v>#N/A</v>
      </c>
      <c r="O1839" s="59">
        <f>_xlfn.RANK.EQ(L1839,Tabela33[income])</f>
        <v>1979</v>
      </c>
      <c r="AL1839" s="18" t="s">
        <v>444</v>
      </c>
      <c r="AM1839">
        <v>363</v>
      </c>
      <c r="AN1839">
        <v>302</v>
      </c>
    </row>
    <row r="1840" spans="1:40" x14ac:dyDescent="0.25">
      <c r="A1840" s="35" t="s">
        <v>53</v>
      </c>
      <c r="B1840" s="35" t="s">
        <v>4313</v>
      </c>
      <c r="C1840" s="35" t="s">
        <v>55</v>
      </c>
      <c r="D1840" s="35">
        <v>30</v>
      </c>
      <c r="E1840" s="35" t="s">
        <v>4314</v>
      </c>
      <c r="F1840" s="35">
        <v>2</v>
      </c>
      <c r="G1840" s="35" t="s">
        <v>4315</v>
      </c>
      <c r="H1840" s="35">
        <v>270</v>
      </c>
      <c r="I1840" s="35" t="s">
        <v>4316</v>
      </c>
      <c r="J1840" s="36" t="s">
        <v>4317</v>
      </c>
      <c r="K1840" s="34" t="s">
        <v>7209</v>
      </c>
      <c r="L1840" s="61">
        <f>Tabela33[[#This Row],[price]]*Tabela33[[#This Row],[sold]]</f>
        <v>8100</v>
      </c>
      <c r="M1840" s="62">
        <f>VLOOKUP(Tabela33[[#This Row],[brand]],Tabela5[#All],7,FALSE)</f>
        <v>359</v>
      </c>
      <c r="N1840" s="62">
        <f>_xlfn.RANK.EQ(Tabela33[[#This Row],[sold]],$H$2:$H$1979)</f>
        <v>505</v>
      </c>
      <c r="O1840" s="62">
        <f>_xlfn.RANK.EQ(L1840,Tabela33[income])</f>
        <v>540</v>
      </c>
      <c r="AL1840" s="18" t="s">
        <v>1385</v>
      </c>
      <c r="AM1840">
        <v>363</v>
      </c>
      <c r="AN1840">
        <v>110</v>
      </c>
    </row>
    <row r="1841" spans="1:40" x14ac:dyDescent="0.25">
      <c r="A1841" s="30" t="s">
        <v>53</v>
      </c>
      <c r="B1841" s="30" t="s">
        <v>226</v>
      </c>
      <c r="C1841" s="30" t="s">
        <v>55</v>
      </c>
      <c r="D1841" s="30">
        <v>32.200000000000003</v>
      </c>
      <c r="E1841" s="30" t="s">
        <v>227</v>
      </c>
      <c r="F1841" s="30">
        <v>60</v>
      </c>
      <c r="G1841" s="30" t="s">
        <v>228</v>
      </c>
      <c r="H1841" s="30">
        <v>157</v>
      </c>
      <c r="I1841" s="30" t="s">
        <v>229</v>
      </c>
      <c r="J1841" s="31" t="s">
        <v>230</v>
      </c>
      <c r="K1841" s="29" t="s">
        <v>7208</v>
      </c>
      <c r="L1841" s="58">
        <f>Tabela33[[#This Row],[price]]*Tabela33[[#This Row],[sold]]</f>
        <v>5055.4000000000005</v>
      </c>
      <c r="M1841" s="59">
        <f>VLOOKUP(Tabela33[[#This Row],[brand]],Tabela5[#All],7,FALSE)</f>
        <v>359</v>
      </c>
      <c r="N1841" s="59">
        <f>_xlfn.RANK.EQ(Tabela33[[#This Row],[sold]],$H$2:$H$1979)</f>
        <v>642</v>
      </c>
      <c r="O1841" s="59">
        <f>_xlfn.RANK.EQ(L1841,Tabela33[income])</f>
        <v>680</v>
      </c>
      <c r="AL1841" s="18" t="s">
        <v>2771</v>
      </c>
      <c r="AM1841">
        <v>363</v>
      </c>
      <c r="AN1841">
        <v>98</v>
      </c>
    </row>
    <row r="1842" spans="1:40" x14ac:dyDescent="0.25">
      <c r="A1842" s="30" t="s">
        <v>53</v>
      </c>
      <c r="B1842" s="30" t="s">
        <v>1508</v>
      </c>
      <c r="C1842" s="30" t="s">
        <v>55</v>
      </c>
      <c r="D1842" s="30">
        <v>32.99</v>
      </c>
      <c r="E1842" s="30" t="s">
        <v>1053</v>
      </c>
      <c r="F1842" s="30">
        <v>6</v>
      </c>
      <c r="G1842" s="30" t="s">
        <v>1509</v>
      </c>
      <c r="H1842" s="30">
        <v>79</v>
      </c>
      <c r="I1842" s="30" t="s">
        <v>1510</v>
      </c>
      <c r="J1842" s="31" t="s">
        <v>448</v>
      </c>
      <c r="K1842" s="29" t="s">
        <v>7208</v>
      </c>
      <c r="L1842" s="58">
        <f>Tabela33[[#This Row],[price]]*Tabela33[[#This Row],[sold]]</f>
        <v>2606.21</v>
      </c>
      <c r="M1842" s="59">
        <f>VLOOKUP(Tabela33[[#This Row],[brand]],Tabela5[#All],7,FALSE)</f>
        <v>359</v>
      </c>
      <c r="N1842" s="59">
        <f>_xlfn.RANK.EQ(Tabela33[[#This Row],[sold]],$H$2:$H$1979)</f>
        <v>845</v>
      </c>
      <c r="O1842" s="59">
        <f>_xlfn.RANK.EQ(L1842,Tabela33[income])</f>
        <v>877</v>
      </c>
      <c r="AL1842" s="18" t="s">
        <v>3596</v>
      </c>
      <c r="AM1842">
        <v>363</v>
      </c>
      <c r="AN1842">
        <v>2</v>
      </c>
    </row>
    <row r="1843" spans="1:40" x14ac:dyDescent="0.25">
      <c r="A1843" s="27" t="s">
        <v>53</v>
      </c>
      <c r="B1843" s="27" t="s">
        <v>3106</v>
      </c>
      <c r="C1843" s="27" t="s">
        <v>55</v>
      </c>
      <c r="D1843" s="27">
        <v>33</v>
      </c>
      <c r="E1843" s="27" t="s">
        <v>867</v>
      </c>
      <c r="F1843" s="27">
        <v>5</v>
      </c>
      <c r="G1843" s="27" t="s">
        <v>3107</v>
      </c>
      <c r="H1843" s="27">
        <v>18</v>
      </c>
      <c r="I1843" s="27" t="s">
        <v>3108</v>
      </c>
      <c r="J1843" s="28" t="s">
        <v>225</v>
      </c>
      <c r="K1843" s="29" t="s">
        <v>7208</v>
      </c>
      <c r="L1843" s="58">
        <f>Tabela33[[#This Row],[price]]*Tabela33[[#This Row],[sold]]</f>
        <v>594</v>
      </c>
      <c r="M1843" s="59">
        <f>VLOOKUP(Tabela33[[#This Row],[brand]],Tabela5[#All],7,FALSE)</f>
        <v>359</v>
      </c>
      <c r="N1843" s="59">
        <f>_xlfn.RANK.EQ(Tabela33[[#This Row],[sold]],$H$2:$H$1979)</f>
        <v>1378</v>
      </c>
      <c r="O1843" s="59">
        <f>_xlfn.RANK.EQ(L1843,Tabela33[income])</f>
        <v>1439</v>
      </c>
      <c r="AL1843" s="18" t="s">
        <v>1233</v>
      </c>
      <c r="AM1843">
        <v>363</v>
      </c>
      <c r="AN1843">
        <v>26</v>
      </c>
    </row>
    <row r="1844" spans="1:40" x14ac:dyDescent="0.25">
      <c r="A1844" s="30" t="s">
        <v>53</v>
      </c>
      <c r="B1844" s="30" t="s">
        <v>2779</v>
      </c>
      <c r="C1844" s="30" t="s">
        <v>55</v>
      </c>
      <c r="D1844" s="30">
        <v>33</v>
      </c>
      <c r="E1844" s="30" t="s">
        <v>867</v>
      </c>
      <c r="F1844" s="30">
        <v>6</v>
      </c>
      <c r="G1844" s="30" t="s">
        <v>1775</v>
      </c>
      <c r="H1844" s="30">
        <v>36</v>
      </c>
      <c r="I1844" s="30" t="s">
        <v>2780</v>
      </c>
      <c r="J1844" s="31" t="s">
        <v>499</v>
      </c>
      <c r="K1844" s="29" t="s">
        <v>7208</v>
      </c>
      <c r="L1844" s="58">
        <f>Tabela33[[#This Row],[price]]*Tabela33[[#This Row],[sold]]</f>
        <v>1188</v>
      </c>
      <c r="M1844" s="59">
        <f>VLOOKUP(Tabela33[[#This Row],[brand]],Tabela5[#All],7,FALSE)</f>
        <v>359</v>
      </c>
      <c r="N1844" s="59">
        <f>_xlfn.RANK.EQ(Tabela33[[#This Row],[sold]],$H$2:$H$1979)</f>
        <v>1113</v>
      </c>
      <c r="O1844" s="59">
        <f>_xlfn.RANK.EQ(L1844,Tabela33[income])</f>
        <v>1189</v>
      </c>
      <c r="AL1844" s="18" t="s">
        <v>1745</v>
      </c>
      <c r="AM1844">
        <v>363</v>
      </c>
      <c r="AN1844">
        <v>47</v>
      </c>
    </row>
    <row r="1845" spans="1:40" x14ac:dyDescent="0.25">
      <c r="A1845" s="27" t="s">
        <v>53</v>
      </c>
      <c r="B1845" s="27" t="s">
        <v>711</v>
      </c>
      <c r="C1845" s="27" t="s">
        <v>12</v>
      </c>
      <c r="D1845" s="27">
        <v>33.380000000000003</v>
      </c>
      <c r="E1845" s="27" t="s">
        <v>712</v>
      </c>
      <c r="F1845" s="27">
        <v>76</v>
      </c>
      <c r="G1845" s="27" t="s">
        <v>713</v>
      </c>
      <c r="H1845" s="27">
        <v>2715</v>
      </c>
      <c r="I1845" s="27" t="s">
        <v>714</v>
      </c>
      <c r="J1845" s="28" t="s">
        <v>230</v>
      </c>
      <c r="K1845" s="29" t="s">
        <v>7208</v>
      </c>
      <c r="L1845" s="58">
        <f>Tabela33[[#This Row],[price]]*Tabela33[[#This Row],[sold]]</f>
        <v>90626.700000000012</v>
      </c>
      <c r="M1845" s="59">
        <f>VLOOKUP(Tabela33[[#This Row],[brand]],Tabela5[#All],7,FALSE)</f>
        <v>359</v>
      </c>
      <c r="N1845" s="59">
        <f>_xlfn.RANK.EQ(Tabela33[[#This Row],[sold]],$H$2:$H$1979)</f>
        <v>109</v>
      </c>
      <c r="O1845" s="59">
        <f>_xlfn.RANK.EQ(L1845,Tabela33[income])</f>
        <v>108</v>
      </c>
      <c r="AL1845" s="18" t="s">
        <v>1060</v>
      </c>
      <c r="AM1845">
        <v>363</v>
      </c>
      <c r="AN1845">
        <v>149</v>
      </c>
    </row>
    <row r="1846" spans="1:40" x14ac:dyDescent="0.25">
      <c r="A1846" s="32" t="s">
        <v>53</v>
      </c>
      <c r="B1846" s="32" t="s">
        <v>3958</v>
      </c>
      <c r="C1846" s="32" t="s">
        <v>55</v>
      </c>
      <c r="D1846" s="32">
        <v>34.99</v>
      </c>
      <c r="E1846" s="32" t="s">
        <v>1107</v>
      </c>
      <c r="F1846" s="32">
        <v>7</v>
      </c>
      <c r="G1846" s="32" t="s">
        <v>3959</v>
      </c>
      <c r="H1846" s="32">
        <v>136</v>
      </c>
      <c r="I1846" s="32" t="s">
        <v>3960</v>
      </c>
      <c r="J1846" s="33" t="s">
        <v>46</v>
      </c>
      <c r="K1846" s="34" t="s">
        <v>7209</v>
      </c>
      <c r="L1846" s="61">
        <f>Tabela33[[#This Row],[price]]*Tabela33[[#This Row],[sold]]</f>
        <v>4758.6400000000003</v>
      </c>
      <c r="M1846" s="62">
        <f>VLOOKUP(Tabela33[[#This Row],[brand]],Tabela5[#All],7,FALSE)</f>
        <v>359</v>
      </c>
      <c r="N1846" s="62">
        <f>_xlfn.RANK.EQ(Tabela33[[#This Row],[sold]],$H$2:$H$1979)</f>
        <v>685</v>
      </c>
      <c r="O1846" s="62">
        <f>_xlfn.RANK.EQ(L1846,Tabela33[income])</f>
        <v>695</v>
      </c>
      <c r="AL1846" s="18" t="s">
        <v>892</v>
      </c>
      <c r="AM1846">
        <v>363</v>
      </c>
      <c r="AN1846">
        <v>43</v>
      </c>
    </row>
    <row r="1847" spans="1:40" x14ac:dyDescent="0.25">
      <c r="A1847" s="32" t="s">
        <v>53</v>
      </c>
      <c r="B1847" s="32" t="s">
        <v>3993</v>
      </c>
      <c r="C1847" s="32" t="s">
        <v>55</v>
      </c>
      <c r="D1847" s="32">
        <v>35.99</v>
      </c>
      <c r="E1847" s="32" t="s">
        <v>3994</v>
      </c>
      <c r="F1847" s="32">
        <v>2</v>
      </c>
      <c r="G1847" s="32" t="s">
        <v>3995</v>
      </c>
      <c r="H1847" s="32">
        <v>43</v>
      </c>
      <c r="I1847" s="32" t="s">
        <v>3996</v>
      </c>
      <c r="J1847" s="33" t="s">
        <v>3997</v>
      </c>
      <c r="K1847" s="34" t="s">
        <v>7209</v>
      </c>
      <c r="L1847" s="61">
        <f>Tabela33[[#This Row],[price]]*Tabela33[[#This Row],[sold]]</f>
        <v>1547.5700000000002</v>
      </c>
      <c r="M1847" s="62">
        <f>VLOOKUP(Tabela33[[#This Row],[brand]],Tabela5[#All],7,FALSE)</f>
        <v>359</v>
      </c>
      <c r="N1847" s="62">
        <f>_xlfn.RANK.EQ(Tabela33[[#This Row],[sold]],$H$2:$H$1979)</f>
        <v>1036</v>
      </c>
      <c r="O1847" s="62">
        <f>_xlfn.RANK.EQ(L1847,Tabela33[income])</f>
        <v>1067</v>
      </c>
      <c r="AL1847" s="18" t="s">
        <v>3744</v>
      </c>
      <c r="AM1847">
        <v>363</v>
      </c>
      <c r="AN1847">
        <v>8</v>
      </c>
    </row>
    <row r="1848" spans="1:40" x14ac:dyDescent="0.25">
      <c r="A1848" s="35" t="s">
        <v>53</v>
      </c>
      <c r="B1848" s="35" t="s">
        <v>4164</v>
      </c>
      <c r="C1848" s="35" t="s">
        <v>55</v>
      </c>
      <c r="D1848" s="35">
        <v>35.99</v>
      </c>
      <c r="E1848" s="35" t="s">
        <v>1427</v>
      </c>
      <c r="F1848" s="35">
        <v>5</v>
      </c>
      <c r="G1848" s="35" t="s">
        <v>3783</v>
      </c>
      <c r="H1848" s="35">
        <v>221</v>
      </c>
      <c r="I1848" s="35" t="s">
        <v>4165</v>
      </c>
      <c r="J1848" s="36" t="s">
        <v>2571</v>
      </c>
      <c r="K1848" s="34" t="s">
        <v>7209</v>
      </c>
      <c r="L1848" s="61">
        <f>Tabela33[[#This Row],[price]]*Tabela33[[#This Row],[sold]]</f>
        <v>7953.7900000000009</v>
      </c>
      <c r="M1848" s="62">
        <f>VLOOKUP(Tabela33[[#This Row],[brand]],Tabela5[#All],7,FALSE)</f>
        <v>359</v>
      </c>
      <c r="N1848" s="62">
        <f>_xlfn.RANK.EQ(Tabela33[[#This Row],[sold]],$H$2:$H$1979)</f>
        <v>563</v>
      </c>
      <c r="O1848" s="62">
        <f>_xlfn.RANK.EQ(L1848,Tabela33[income])</f>
        <v>545</v>
      </c>
      <c r="AL1848" s="18" t="s">
        <v>42</v>
      </c>
      <c r="AM1848">
        <v>364</v>
      </c>
      <c r="AN1848">
        <v>184</v>
      </c>
    </row>
    <row r="1849" spans="1:40" x14ac:dyDescent="0.25">
      <c r="A1849" s="35" t="s">
        <v>53</v>
      </c>
      <c r="B1849" s="35" t="s">
        <v>4124</v>
      </c>
      <c r="C1849" s="35" t="s">
        <v>55</v>
      </c>
      <c r="D1849" s="35">
        <v>36.880000000000003</v>
      </c>
      <c r="E1849" s="35" t="s">
        <v>4125</v>
      </c>
      <c r="F1849" s="35"/>
      <c r="G1849" s="35" t="s">
        <v>4126</v>
      </c>
      <c r="H1849" s="35">
        <v>19899</v>
      </c>
      <c r="I1849" s="35" t="s">
        <v>4127</v>
      </c>
      <c r="J1849" s="36" t="s">
        <v>177</v>
      </c>
      <c r="K1849" s="34" t="s">
        <v>7209</v>
      </c>
      <c r="L1849" s="61">
        <f>Tabela33[[#This Row],[price]]*Tabela33[[#This Row],[sold]]</f>
        <v>733875.12</v>
      </c>
      <c r="M1849" s="62">
        <f>VLOOKUP(Tabela33[[#This Row],[brand]],Tabela5[#All],7,FALSE)</f>
        <v>359</v>
      </c>
      <c r="N1849" s="62">
        <f>_xlfn.RANK.EQ(Tabela33[[#This Row],[sold]],$H$2:$H$1979)</f>
        <v>7</v>
      </c>
      <c r="O1849" s="62">
        <f>_xlfn.RANK.EQ(L1849,Tabela33[income])</f>
        <v>6</v>
      </c>
      <c r="AL1849" s="18" t="s">
        <v>309</v>
      </c>
      <c r="AM1849">
        <v>364</v>
      </c>
      <c r="AN1849">
        <v>404</v>
      </c>
    </row>
    <row r="1850" spans="1:40" x14ac:dyDescent="0.25">
      <c r="A1850" s="35" t="s">
        <v>53</v>
      </c>
      <c r="B1850" s="35" t="s">
        <v>4798</v>
      </c>
      <c r="C1850" s="35" t="s">
        <v>12</v>
      </c>
      <c r="D1850" s="35">
        <v>36.99</v>
      </c>
      <c r="E1850" s="35" t="s">
        <v>884</v>
      </c>
      <c r="F1850" s="35">
        <v>9</v>
      </c>
      <c r="G1850" s="35" t="s">
        <v>4799</v>
      </c>
      <c r="H1850" s="35">
        <v>37</v>
      </c>
      <c r="I1850" s="35" t="s">
        <v>4800</v>
      </c>
      <c r="J1850" s="36" t="s">
        <v>1940</v>
      </c>
      <c r="K1850" s="34" t="s">
        <v>7209</v>
      </c>
      <c r="L1850" s="61">
        <f>Tabela33[[#This Row],[price]]*Tabela33[[#This Row],[sold]]</f>
        <v>1368.63</v>
      </c>
      <c r="M1850" s="62">
        <f>VLOOKUP(Tabela33[[#This Row],[brand]],Tabela5[#All],7,FALSE)</f>
        <v>359</v>
      </c>
      <c r="N1850" s="62">
        <f>_xlfn.RANK.EQ(Tabela33[[#This Row],[sold]],$H$2:$H$1979)</f>
        <v>1099</v>
      </c>
      <c r="O1850" s="62">
        <f>_xlfn.RANK.EQ(L1850,Tabela33[income])</f>
        <v>1121</v>
      </c>
      <c r="AL1850" s="18" t="s">
        <v>459</v>
      </c>
      <c r="AM1850">
        <v>364</v>
      </c>
      <c r="AN1850">
        <v>155</v>
      </c>
    </row>
    <row r="1851" spans="1:40" x14ac:dyDescent="0.25">
      <c r="A1851" s="30" t="s">
        <v>53</v>
      </c>
      <c r="B1851" s="30" t="s">
        <v>3417</v>
      </c>
      <c r="C1851" s="30" t="s">
        <v>55</v>
      </c>
      <c r="D1851" s="30">
        <v>37.630000000000003</v>
      </c>
      <c r="E1851" s="30" t="s">
        <v>3418</v>
      </c>
      <c r="F1851" s="30">
        <v>12</v>
      </c>
      <c r="G1851" s="30" t="s">
        <v>3419</v>
      </c>
      <c r="H1851" s="30">
        <v>1909</v>
      </c>
      <c r="I1851" s="30" t="s">
        <v>3420</v>
      </c>
      <c r="J1851" s="31" t="s">
        <v>230</v>
      </c>
      <c r="K1851" s="29" t="s">
        <v>7208</v>
      </c>
      <c r="L1851" s="58">
        <f>Tabela33[[#This Row],[price]]*Tabela33[[#This Row],[sold]]</f>
        <v>71835.67</v>
      </c>
      <c r="M1851" s="59">
        <f>VLOOKUP(Tabela33[[#This Row],[brand]],Tabela5[#All],7,FALSE)</f>
        <v>359</v>
      </c>
      <c r="N1851" s="59">
        <f>_xlfn.RANK.EQ(Tabela33[[#This Row],[sold]],$H$2:$H$1979)</f>
        <v>154</v>
      </c>
      <c r="O1851" s="59">
        <f>_xlfn.RANK.EQ(L1851,Tabela33[income])</f>
        <v>133</v>
      </c>
      <c r="AL1851" s="18" t="s">
        <v>281</v>
      </c>
      <c r="AM1851">
        <v>364</v>
      </c>
      <c r="AN1851">
        <v>208</v>
      </c>
    </row>
    <row r="1852" spans="1:40" x14ac:dyDescent="0.25">
      <c r="A1852" s="35" t="s">
        <v>53</v>
      </c>
      <c r="B1852" s="35" t="s">
        <v>4775</v>
      </c>
      <c r="C1852" s="35" t="s">
        <v>55</v>
      </c>
      <c r="D1852" s="35">
        <v>37.99</v>
      </c>
      <c r="E1852" s="35" t="s">
        <v>1357</v>
      </c>
      <c r="F1852" s="35">
        <v>10</v>
      </c>
      <c r="G1852" s="35" t="s">
        <v>2917</v>
      </c>
      <c r="H1852" s="35">
        <v>26</v>
      </c>
      <c r="I1852" s="35" t="s">
        <v>4776</v>
      </c>
      <c r="J1852" s="36" t="s">
        <v>318</v>
      </c>
      <c r="K1852" s="34" t="s">
        <v>7209</v>
      </c>
      <c r="L1852" s="61">
        <f>Tabela33[[#This Row],[price]]*Tabela33[[#This Row],[sold]]</f>
        <v>987.74</v>
      </c>
      <c r="M1852" s="62">
        <f>VLOOKUP(Tabela33[[#This Row],[brand]],Tabela5[#All],7,FALSE)</f>
        <v>359</v>
      </c>
      <c r="N1852" s="62">
        <f>_xlfn.RANK.EQ(Tabela33[[#This Row],[sold]],$H$2:$H$1979)</f>
        <v>1236</v>
      </c>
      <c r="O1852" s="62">
        <f>_xlfn.RANK.EQ(L1852,Tabela33[income])</f>
        <v>1262</v>
      </c>
      <c r="AL1852" s="18" t="s">
        <v>1267</v>
      </c>
      <c r="AM1852">
        <v>364</v>
      </c>
      <c r="AN1852">
        <v>150</v>
      </c>
    </row>
    <row r="1853" spans="1:40" x14ac:dyDescent="0.25">
      <c r="A1853" s="27" t="s">
        <v>53</v>
      </c>
      <c r="B1853" s="27" t="s">
        <v>2357</v>
      </c>
      <c r="C1853" s="27" t="s">
        <v>55</v>
      </c>
      <c r="D1853" s="27">
        <v>37.99</v>
      </c>
      <c r="E1853" s="27" t="s">
        <v>2358</v>
      </c>
      <c r="F1853" s="27">
        <v>10</v>
      </c>
      <c r="G1853" s="27" t="s">
        <v>2359</v>
      </c>
      <c r="H1853" s="27">
        <v>147</v>
      </c>
      <c r="I1853" s="27" t="s">
        <v>2360</v>
      </c>
      <c r="J1853" s="28" t="s">
        <v>448</v>
      </c>
      <c r="K1853" s="29" t="s">
        <v>7208</v>
      </c>
      <c r="L1853" s="58">
        <f>Tabela33[[#This Row],[price]]*Tabela33[[#This Row],[sold]]</f>
        <v>5584.5300000000007</v>
      </c>
      <c r="M1853" s="59">
        <f>VLOOKUP(Tabela33[[#This Row],[brand]],Tabela5[#All],7,FALSE)</f>
        <v>359</v>
      </c>
      <c r="N1853" s="59">
        <f>_xlfn.RANK.EQ(Tabela33[[#This Row],[sold]],$H$2:$H$1979)</f>
        <v>663</v>
      </c>
      <c r="O1853" s="59">
        <f>_xlfn.RANK.EQ(L1853,Tabela33[income])</f>
        <v>658</v>
      </c>
      <c r="AL1853" s="18" t="s">
        <v>5693</v>
      </c>
      <c r="AM1853">
        <v>364</v>
      </c>
      <c r="AN1853">
        <v>27</v>
      </c>
    </row>
    <row r="1854" spans="1:40" x14ac:dyDescent="0.25">
      <c r="A1854" s="30" t="s">
        <v>53</v>
      </c>
      <c r="B1854" s="30" t="s">
        <v>2384</v>
      </c>
      <c r="C1854" s="30" t="s">
        <v>55</v>
      </c>
      <c r="D1854" s="30">
        <v>38.49</v>
      </c>
      <c r="E1854" s="30" t="s">
        <v>2385</v>
      </c>
      <c r="F1854" s="30">
        <v>10</v>
      </c>
      <c r="G1854" s="30" t="s">
        <v>2386</v>
      </c>
      <c r="H1854" s="30">
        <v>81</v>
      </c>
      <c r="I1854" s="30" t="s">
        <v>2387</v>
      </c>
      <c r="J1854" s="31" t="s">
        <v>225</v>
      </c>
      <c r="K1854" s="29" t="s">
        <v>7208</v>
      </c>
      <c r="L1854" s="58">
        <f>Tabela33[[#This Row],[price]]*Tabela33[[#This Row],[sold]]</f>
        <v>3117.69</v>
      </c>
      <c r="M1854" s="59">
        <f>VLOOKUP(Tabela33[[#This Row],[brand]],Tabela5[#All],7,FALSE)</f>
        <v>359</v>
      </c>
      <c r="N1854" s="59">
        <f>_xlfn.RANK.EQ(Tabela33[[#This Row],[sold]],$H$2:$H$1979)</f>
        <v>837</v>
      </c>
      <c r="O1854" s="59">
        <f>_xlfn.RANK.EQ(L1854,Tabela33[income])</f>
        <v>816</v>
      </c>
      <c r="AL1854" s="18" t="s">
        <v>5963</v>
      </c>
      <c r="AM1854">
        <v>364</v>
      </c>
      <c r="AN1854">
        <v>116</v>
      </c>
    </row>
    <row r="1855" spans="1:40" x14ac:dyDescent="0.25">
      <c r="A1855" s="30" t="s">
        <v>53</v>
      </c>
      <c r="B1855" s="30" t="s">
        <v>3634</v>
      </c>
      <c r="C1855" s="30" t="s">
        <v>55</v>
      </c>
      <c r="D1855" s="30">
        <v>38.99</v>
      </c>
      <c r="E1855" s="30" t="s">
        <v>2126</v>
      </c>
      <c r="F1855" s="30">
        <v>10</v>
      </c>
      <c r="G1855" s="30" t="s">
        <v>338</v>
      </c>
      <c r="H1855" s="30">
        <v>19</v>
      </c>
      <c r="I1855" s="30" t="s">
        <v>3635</v>
      </c>
      <c r="J1855" s="31" t="s">
        <v>318</v>
      </c>
      <c r="K1855" s="29" t="s">
        <v>7208</v>
      </c>
      <c r="L1855" s="58">
        <f>Tabela33[[#This Row],[price]]*Tabela33[[#This Row],[sold]]</f>
        <v>740.81000000000006</v>
      </c>
      <c r="M1855" s="59">
        <f>VLOOKUP(Tabela33[[#This Row],[brand]],Tabela5[#All],7,FALSE)</f>
        <v>359</v>
      </c>
      <c r="N1855" s="59">
        <f>_xlfn.RANK.EQ(Tabela33[[#This Row],[sold]],$H$2:$H$1979)</f>
        <v>1359</v>
      </c>
      <c r="O1855" s="59">
        <f>_xlfn.RANK.EQ(L1855,Tabela33[income])</f>
        <v>1347</v>
      </c>
      <c r="AL1855" s="18" t="s">
        <v>5125</v>
      </c>
      <c r="AM1855">
        <v>364</v>
      </c>
      <c r="AN1855">
        <v>1296</v>
      </c>
    </row>
    <row r="1856" spans="1:40" x14ac:dyDescent="0.25">
      <c r="A1856" s="27" t="s">
        <v>53</v>
      </c>
      <c r="B1856" s="27" t="s">
        <v>3258</v>
      </c>
      <c r="C1856" s="27" t="s">
        <v>55</v>
      </c>
      <c r="D1856" s="27">
        <v>39.549999999999997</v>
      </c>
      <c r="E1856" s="27" t="s">
        <v>3259</v>
      </c>
      <c r="F1856" s="27"/>
      <c r="G1856" s="27" t="s">
        <v>3260</v>
      </c>
      <c r="H1856" s="27">
        <v>1059</v>
      </c>
      <c r="I1856" s="27" t="s">
        <v>3261</v>
      </c>
      <c r="J1856" s="28" t="s">
        <v>177</v>
      </c>
      <c r="K1856" s="29" t="s">
        <v>7208</v>
      </c>
      <c r="L1856" s="58">
        <f>Tabela33[[#This Row],[price]]*Tabela33[[#This Row],[sold]]</f>
        <v>41883.449999999997</v>
      </c>
      <c r="M1856" s="59">
        <f>VLOOKUP(Tabela33[[#This Row],[brand]],Tabela5[#All],7,FALSE)</f>
        <v>359</v>
      </c>
      <c r="N1856" s="59">
        <f>_xlfn.RANK.EQ(Tabela33[[#This Row],[sold]],$H$2:$H$1979)</f>
        <v>225</v>
      </c>
      <c r="O1856" s="59">
        <f>_xlfn.RANK.EQ(L1856,Tabela33[income])</f>
        <v>195</v>
      </c>
      <c r="AL1856" s="18" t="s">
        <v>5140</v>
      </c>
      <c r="AM1856">
        <v>364</v>
      </c>
      <c r="AN1856">
        <v>66</v>
      </c>
    </row>
    <row r="1857" spans="1:40" x14ac:dyDescent="0.25">
      <c r="A1857" s="32" t="s">
        <v>53</v>
      </c>
      <c r="B1857" s="32" t="s">
        <v>4559</v>
      </c>
      <c r="C1857" s="32" t="s">
        <v>55</v>
      </c>
      <c r="D1857" s="32">
        <v>39.770000000000003</v>
      </c>
      <c r="E1857" s="32" t="s">
        <v>4560</v>
      </c>
      <c r="F1857" s="32"/>
      <c r="G1857" s="32" t="s">
        <v>4561</v>
      </c>
      <c r="H1857" s="32">
        <v>31718</v>
      </c>
      <c r="I1857" s="32" t="s">
        <v>955</v>
      </c>
      <c r="J1857" s="33" t="s">
        <v>177</v>
      </c>
      <c r="K1857" s="34" t="s">
        <v>7209</v>
      </c>
      <c r="L1857" s="61">
        <f>Tabela33[[#This Row],[price]]*Tabela33[[#This Row],[sold]]</f>
        <v>1261424.8600000001</v>
      </c>
      <c r="M1857" s="62">
        <f>VLOOKUP(Tabela33[[#This Row],[brand]],Tabela5[#All],7,FALSE)</f>
        <v>359</v>
      </c>
      <c r="N1857" s="62">
        <f>_xlfn.RANK.EQ(Tabela33[[#This Row],[sold]],$H$2:$H$1979)</f>
        <v>3</v>
      </c>
      <c r="O1857" s="62">
        <f>_xlfn.RANK.EQ(L1857,Tabela33[income])</f>
        <v>3</v>
      </c>
      <c r="AL1857" s="18" t="s">
        <v>6157</v>
      </c>
      <c r="AM1857">
        <v>364</v>
      </c>
      <c r="AN1857">
        <v>2</v>
      </c>
    </row>
    <row r="1858" spans="1:40" x14ac:dyDescent="0.25">
      <c r="A1858" s="32" t="s">
        <v>53</v>
      </c>
      <c r="B1858" s="32" t="s">
        <v>4980</v>
      </c>
      <c r="C1858" s="32" t="s">
        <v>55</v>
      </c>
      <c r="D1858" s="32">
        <v>39.99</v>
      </c>
      <c r="E1858" s="32" t="s">
        <v>315</v>
      </c>
      <c r="F1858" s="32">
        <v>3</v>
      </c>
      <c r="G1858" s="32" t="s">
        <v>758</v>
      </c>
      <c r="H1858" s="32">
        <v>4</v>
      </c>
      <c r="I1858" s="32" t="s">
        <v>4981</v>
      </c>
      <c r="J1858" s="33" t="s">
        <v>4982</v>
      </c>
      <c r="K1858" s="34" t="s">
        <v>7209</v>
      </c>
      <c r="L1858" s="61">
        <f>Tabela33[[#This Row],[price]]*Tabela33[[#This Row],[sold]]</f>
        <v>159.96</v>
      </c>
      <c r="M1858" s="62">
        <f>VLOOKUP(Tabela33[[#This Row],[brand]],Tabela5[#All],7,FALSE)</f>
        <v>359</v>
      </c>
      <c r="N1858" s="62">
        <f>_xlfn.RANK.EQ(Tabela33[[#This Row],[sold]],$H$2:$H$1979)</f>
        <v>1795</v>
      </c>
      <c r="O1858" s="62">
        <f>_xlfn.RANK.EQ(L1858,Tabela33[income])</f>
        <v>1803</v>
      </c>
      <c r="AL1858" s="18" t="s">
        <v>184</v>
      </c>
      <c r="AM1858">
        <v>364</v>
      </c>
      <c r="AN1858">
        <v>406</v>
      </c>
    </row>
    <row r="1859" spans="1:40" x14ac:dyDescent="0.25">
      <c r="A1859" s="30" t="s">
        <v>53</v>
      </c>
      <c r="B1859" s="30" t="s">
        <v>488</v>
      </c>
      <c r="C1859" s="30" t="s">
        <v>55</v>
      </c>
      <c r="D1859" s="30">
        <v>41.5</v>
      </c>
      <c r="E1859" s="30" t="s">
        <v>489</v>
      </c>
      <c r="F1859" s="30">
        <v>3</v>
      </c>
      <c r="G1859" s="30" t="s">
        <v>490</v>
      </c>
      <c r="H1859" s="30">
        <v>255</v>
      </c>
      <c r="I1859" s="30" t="s">
        <v>491</v>
      </c>
      <c r="J1859" s="31" t="s">
        <v>254</v>
      </c>
      <c r="K1859" s="29" t="s">
        <v>7208</v>
      </c>
      <c r="L1859" s="58">
        <f>Tabela33[[#This Row],[price]]*Tabela33[[#This Row],[sold]]</f>
        <v>10582.5</v>
      </c>
      <c r="M1859" s="59">
        <f>VLOOKUP(Tabela33[[#This Row],[brand]],Tabela5[#All],7,FALSE)</f>
        <v>359</v>
      </c>
      <c r="N1859" s="59">
        <f>_xlfn.RANK.EQ(Tabela33[[#This Row],[sold]],$H$2:$H$1979)</f>
        <v>525</v>
      </c>
      <c r="O1859" s="59">
        <f>_xlfn.RANK.EQ(L1859,Tabela33[income])</f>
        <v>466</v>
      </c>
      <c r="AL1859" s="18" t="s">
        <v>1805</v>
      </c>
      <c r="AM1859">
        <v>364</v>
      </c>
      <c r="AN1859">
        <v>30</v>
      </c>
    </row>
    <row r="1860" spans="1:40" x14ac:dyDescent="0.25">
      <c r="A1860" s="35" t="s">
        <v>53</v>
      </c>
      <c r="B1860" s="35" t="s">
        <v>5034</v>
      </c>
      <c r="C1860" s="35" t="s">
        <v>55</v>
      </c>
      <c r="D1860" s="35">
        <v>41.98</v>
      </c>
      <c r="E1860" s="35" t="s">
        <v>5035</v>
      </c>
      <c r="F1860" s="35">
        <v>66</v>
      </c>
      <c r="G1860" s="35" t="s">
        <v>5036</v>
      </c>
      <c r="H1860" s="35">
        <v>4234</v>
      </c>
      <c r="I1860" s="35" t="s">
        <v>5037</v>
      </c>
      <c r="J1860" s="36" t="s">
        <v>230</v>
      </c>
      <c r="K1860" s="34" t="s">
        <v>7209</v>
      </c>
      <c r="L1860" s="61">
        <f>Tabela33[[#This Row],[price]]*Tabela33[[#This Row],[sold]]</f>
        <v>177743.31999999998</v>
      </c>
      <c r="M1860" s="62">
        <f>VLOOKUP(Tabela33[[#This Row],[brand]],Tabela5[#All],7,FALSE)</f>
        <v>359</v>
      </c>
      <c r="N1860" s="62">
        <f>_xlfn.RANK.EQ(Tabela33[[#This Row],[sold]],$H$2:$H$1979)</f>
        <v>74</v>
      </c>
      <c r="O1860" s="62">
        <f>_xlfn.RANK.EQ(L1860,Tabela33[income])</f>
        <v>43</v>
      </c>
      <c r="AL1860" s="18" t="s">
        <v>1133</v>
      </c>
      <c r="AM1860">
        <v>364</v>
      </c>
      <c r="AN1860">
        <v>334</v>
      </c>
    </row>
    <row r="1861" spans="1:40" x14ac:dyDescent="0.25">
      <c r="A1861" s="27" t="s">
        <v>53</v>
      </c>
      <c r="B1861" s="27" t="s">
        <v>2040</v>
      </c>
      <c r="C1861" s="27" t="s">
        <v>341</v>
      </c>
      <c r="D1861" s="27">
        <v>43.15</v>
      </c>
      <c r="E1861" s="27" t="s">
        <v>1505</v>
      </c>
      <c r="F1861" s="27">
        <v>10</v>
      </c>
      <c r="G1861" s="27" t="s">
        <v>2041</v>
      </c>
      <c r="H1861" s="27">
        <v>66</v>
      </c>
      <c r="I1861" s="27" t="s">
        <v>2042</v>
      </c>
      <c r="J1861" s="28" t="s">
        <v>96</v>
      </c>
      <c r="K1861" s="29" t="s">
        <v>7208</v>
      </c>
      <c r="L1861" s="58">
        <f>Tabela33[[#This Row],[price]]*Tabela33[[#This Row],[sold]]</f>
        <v>2847.9</v>
      </c>
      <c r="M1861" s="59">
        <f>VLOOKUP(Tabela33[[#This Row],[brand]],Tabela5[#All],7,FALSE)</f>
        <v>359</v>
      </c>
      <c r="N1861" s="59">
        <f>_xlfn.RANK.EQ(Tabela33[[#This Row],[sold]],$H$2:$H$1979)</f>
        <v>901</v>
      </c>
      <c r="O1861" s="59">
        <f>_xlfn.RANK.EQ(L1861,Tabela33[income])</f>
        <v>850</v>
      </c>
      <c r="AL1861" s="18" t="s">
        <v>1412</v>
      </c>
      <c r="AM1861">
        <v>364</v>
      </c>
      <c r="AN1861">
        <v>10</v>
      </c>
    </row>
    <row r="1862" spans="1:40" x14ac:dyDescent="0.25">
      <c r="A1862" s="32" t="s">
        <v>53</v>
      </c>
      <c r="B1862" s="32" t="s">
        <v>4573</v>
      </c>
      <c r="C1862" s="32" t="s">
        <v>55</v>
      </c>
      <c r="D1862" s="32">
        <v>44.94</v>
      </c>
      <c r="E1862" s="32" t="s">
        <v>4574</v>
      </c>
      <c r="F1862" s="32">
        <v>10</v>
      </c>
      <c r="G1862" s="32" t="s">
        <v>4575</v>
      </c>
      <c r="H1862" s="32">
        <v>21310</v>
      </c>
      <c r="I1862" s="32" t="s">
        <v>4576</v>
      </c>
      <c r="J1862" s="33" t="s">
        <v>177</v>
      </c>
      <c r="K1862" s="34" t="s">
        <v>7209</v>
      </c>
      <c r="L1862" s="61">
        <f>Tabela33[[#This Row],[price]]*Tabela33[[#This Row],[sold]]</f>
        <v>957671.39999999991</v>
      </c>
      <c r="M1862" s="62">
        <f>VLOOKUP(Tabela33[[#This Row],[brand]],Tabela5[#All],7,FALSE)</f>
        <v>359</v>
      </c>
      <c r="N1862" s="62">
        <f>_xlfn.RANK.EQ(Tabela33[[#This Row],[sold]],$H$2:$H$1979)</f>
        <v>6</v>
      </c>
      <c r="O1862" s="62">
        <f>_xlfn.RANK.EQ(L1862,Tabela33[income])</f>
        <v>5</v>
      </c>
      <c r="AL1862" s="18" t="s">
        <v>2279</v>
      </c>
      <c r="AM1862">
        <v>364</v>
      </c>
      <c r="AN1862">
        <v>65</v>
      </c>
    </row>
    <row r="1863" spans="1:40" x14ac:dyDescent="0.25">
      <c r="A1863" s="27" t="s">
        <v>53</v>
      </c>
      <c r="B1863" s="27" t="s">
        <v>3803</v>
      </c>
      <c r="C1863" s="27" t="s">
        <v>55</v>
      </c>
      <c r="D1863" s="27">
        <v>44.95</v>
      </c>
      <c r="E1863" s="27" t="s">
        <v>1851</v>
      </c>
      <c r="F1863" s="27">
        <v>107</v>
      </c>
      <c r="G1863" s="27" t="s">
        <v>3804</v>
      </c>
      <c r="H1863" s="27">
        <v>32</v>
      </c>
      <c r="I1863" s="27" t="s">
        <v>3805</v>
      </c>
      <c r="J1863" s="28" t="s">
        <v>230</v>
      </c>
      <c r="K1863" s="29" t="s">
        <v>7208</v>
      </c>
      <c r="L1863" s="58">
        <f>Tabela33[[#This Row],[price]]*Tabela33[[#This Row],[sold]]</f>
        <v>1438.4</v>
      </c>
      <c r="M1863" s="59">
        <f>VLOOKUP(Tabela33[[#This Row],[brand]],Tabela5[#All],7,FALSE)</f>
        <v>359</v>
      </c>
      <c r="N1863" s="59">
        <f>_xlfn.RANK.EQ(Tabela33[[#This Row],[sold]],$H$2:$H$1979)</f>
        <v>1154</v>
      </c>
      <c r="O1863" s="59">
        <f>_xlfn.RANK.EQ(L1863,Tabela33[income])</f>
        <v>1093</v>
      </c>
      <c r="AL1863" s="18" t="s">
        <v>5928</v>
      </c>
      <c r="AM1863">
        <v>364</v>
      </c>
      <c r="AN1863">
        <v>8</v>
      </c>
    </row>
    <row r="1864" spans="1:40" x14ac:dyDescent="0.25">
      <c r="A1864" s="27" t="s">
        <v>53</v>
      </c>
      <c r="B1864" s="27" t="s">
        <v>3330</v>
      </c>
      <c r="C1864" s="27" t="s">
        <v>12</v>
      </c>
      <c r="D1864" s="27">
        <v>45.98</v>
      </c>
      <c r="E1864" s="27" t="s">
        <v>3331</v>
      </c>
      <c r="F1864" s="27"/>
      <c r="G1864" s="27" t="s">
        <v>3332</v>
      </c>
      <c r="H1864" s="27">
        <v>5166</v>
      </c>
      <c r="I1864" s="27" t="s">
        <v>3333</v>
      </c>
      <c r="J1864" s="28" t="s">
        <v>177</v>
      </c>
      <c r="K1864" s="29" t="s">
        <v>7208</v>
      </c>
      <c r="L1864" s="58">
        <f>Tabela33[[#This Row],[price]]*Tabela33[[#This Row],[sold]]</f>
        <v>237532.68</v>
      </c>
      <c r="M1864" s="59">
        <f>VLOOKUP(Tabela33[[#This Row],[brand]],Tabela5[#All],7,FALSE)</f>
        <v>359</v>
      </c>
      <c r="N1864" s="59">
        <f>_xlfn.RANK.EQ(Tabela33[[#This Row],[sold]],$H$2:$H$1979)</f>
        <v>50</v>
      </c>
      <c r="O1864" s="59">
        <f>_xlfn.RANK.EQ(L1864,Tabela33[income])</f>
        <v>25</v>
      </c>
      <c r="AL1864" s="18" t="s">
        <v>3088</v>
      </c>
      <c r="AM1864">
        <v>365</v>
      </c>
      <c r="AN1864">
        <v>11</v>
      </c>
    </row>
    <row r="1865" spans="1:40" x14ac:dyDescent="0.25">
      <c r="A1865" s="32" t="s">
        <v>53</v>
      </c>
      <c r="B1865" s="32" t="s">
        <v>6215</v>
      </c>
      <c r="C1865" s="32" t="s">
        <v>55</v>
      </c>
      <c r="D1865" s="32">
        <v>45.99</v>
      </c>
      <c r="E1865" s="32" t="s">
        <v>1192</v>
      </c>
      <c r="F1865" s="32">
        <v>3</v>
      </c>
      <c r="G1865" s="32" t="s">
        <v>4870</v>
      </c>
      <c r="H1865" s="32">
        <v>37</v>
      </c>
      <c r="I1865" s="32" t="s">
        <v>6216</v>
      </c>
      <c r="J1865" s="33" t="s">
        <v>318</v>
      </c>
      <c r="K1865" s="34" t="s">
        <v>7209</v>
      </c>
      <c r="L1865" s="61">
        <f>Tabela33[[#This Row],[price]]*Tabela33[[#This Row],[sold]]</f>
        <v>1701.63</v>
      </c>
      <c r="M1865" s="62">
        <f>VLOOKUP(Tabela33[[#This Row],[brand]],Tabela5[#All],7,FALSE)</f>
        <v>359</v>
      </c>
      <c r="N1865" s="62">
        <f>_xlfn.RANK.EQ(Tabela33[[#This Row],[sold]],$H$2:$H$1979)</f>
        <v>1099</v>
      </c>
      <c r="O1865" s="62">
        <f>_xlfn.RANK.EQ(L1865,Tabela33[income])</f>
        <v>1029</v>
      </c>
      <c r="AL1865" s="18" t="s">
        <v>3889</v>
      </c>
      <c r="AM1865">
        <v>366</v>
      </c>
      <c r="AN1865">
        <v>177</v>
      </c>
    </row>
    <row r="1866" spans="1:40" x14ac:dyDescent="0.25">
      <c r="A1866" s="30" t="s">
        <v>53</v>
      </c>
      <c r="B1866" s="30" t="s">
        <v>1838</v>
      </c>
      <c r="C1866" s="30" t="s">
        <v>55</v>
      </c>
      <c r="D1866" s="30">
        <v>46.44</v>
      </c>
      <c r="E1866" s="30" t="s">
        <v>1839</v>
      </c>
      <c r="F1866" s="30"/>
      <c r="G1866" s="30" t="s">
        <v>1840</v>
      </c>
      <c r="H1866" s="30">
        <v>2838</v>
      </c>
      <c r="I1866" s="30" t="s">
        <v>1841</v>
      </c>
      <c r="J1866" s="31" t="s">
        <v>230</v>
      </c>
      <c r="K1866" s="29" t="s">
        <v>7208</v>
      </c>
      <c r="L1866" s="58">
        <f>Tabela33[[#This Row],[price]]*Tabela33[[#This Row],[sold]]</f>
        <v>131796.72</v>
      </c>
      <c r="M1866" s="59">
        <f>VLOOKUP(Tabela33[[#This Row],[brand]],Tabela5[#All],7,FALSE)</f>
        <v>359</v>
      </c>
      <c r="N1866" s="59">
        <f>_xlfn.RANK.EQ(Tabela33[[#This Row],[sold]],$H$2:$H$1979)</f>
        <v>103</v>
      </c>
      <c r="O1866" s="59">
        <f>_xlfn.RANK.EQ(L1866,Tabela33[income])</f>
        <v>70</v>
      </c>
      <c r="AL1866" s="18" t="s">
        <v>7123</v>
      </c>
      <c r="AM1866">
        <v>366</v>
      </c>
      <c r="AN1866">
        <v>300</v>
      </c>
    </row>
    <row r="1867" spans="1:40" x14ac:dyDescent="0.25">
      <c r="A1867" s="30" t="s">
        <v>53</v>
      </c>
      <c r="B1867" s="30" t="s">
        <v>3104</v>
      </c>
      <c r="C1867" s="30" t="s">
        <v>55</v>
      </c>
      <c r="D1867" s="30">
        <v>52.79</v>
      </c>
      <c r="E1867" s="30" t="s">
        <v>56</v>
      </c>
      <c r="F1867" s="30">
        <v>10</v>
      </c>
      <c r="G1867" s="30" t="s">
        <v>2120</v>
      </c>
      <c r="H1867" s="30">
        <v>23</v>
      </c>
      <c r="I1867" s="30" t="s">
        <v>3105</v>
      </c>
      <c r="J1867" s="31" t="s">
        <v>3020</v>
      </c>
      <c r="K1867" s="29" t="s">
        <v>7208</v>
      </c>
      <c r="L1867" s="58">
        <f>Tabela33[[#This Row],[price]]*Tabela33[[#This Row],[sold]]</f>
        <v>1214.17</v>
      </c>
      <c r="M1867" s="59">
        <f>VLOOKUP(Tabela33[[#This Row],[brand]],Tabela5[#All],7,FALSE)</f>
        <v>359</v>
      </c>
      <c r="N1867" s="59">
        <f>_xlfn.RANK.EQ(Tabela33[[#This Row],[sold]],$H$2:$H$1979)</f>
        <v>1285</v>
      </c>
      <c r="O1867" s="59">
        <f>_xlfn.RANK.EQ(L1867,Tabela33[income])</f>
        <v>1169</v>
      </c>
      <c r="AL1867" s="18" t="s">
        <v>6974</v>
      </c>
      <c r="AM1867">
        <v>367</v>
      </c>
      <c r="AN1867">
        <v>442</v>
      </c>
    </row>
    <row r="1868" spans="1:40" x14ac:dyDescent="0.25">
      <c r="A1868" s="30" t="s">
        <v>53</v>
      </c>
      <c r="B1868" s="30" t="s">
        <v>54</v>
      </c>
      <c r="C1868" s="30" t="s">
        <v>55</v>
      </c>
      <c r="D1868" s="30">
        <v>52.79</v>
      </c>
      <c r="E1868" s="30" t="s">
        <v>56</v>
      </c>
      <c r="F1868" s="30">
        <v>6</v>
      </c>
      <c r="G1868" s="30" t="s">
        <v>57</v>
      </c>
      <c r="H1868" s="30">
        <v>258</v>
      </c>
      <c r="I1868" s="30" t="s">
        <v>58</v>
      </c>
      <c r="J1868" s="31" t="s">
        <v>59</v>
      </c>
      <c r="K1868" s="29" t="s">
        <v>7208</v>
      </c>
      <c r="L1868" s="58">
        <f>Tabela33[[#This Row],[price]]*Tabela33[[#This Row],[sold]]</f>
        <v>13619.82</v>
      </c>
      <c r="M1868" s="59">
        <f>VLOOKUP(Tabela33[[#This Row],[brand]],Tabela5[#All],7,FALSE)</f>
        <v>359</v>
      </c>
      <c r="N1868" s="59">
        <f>_xlfn.RANK.EQ(Tabela33[[#This Row],[sold]],$H$2:$H$1979)</f>
        <v>516</v>
      </c>
      <c r="O1868" s="59">
        <f>_xlfn.RANK.EQ(L1868,Tabela33[income])</f>
        <v>404</v>
      </c>
      <c r="AL1868" s="18" t="s">
        <v>6845</v>
      </c>
      <c r="AM1868">
        <v>367</v>
      </c>
      <c r="AN1868">
        <v>47</v>
      </c>
    </row>
    <row r="1869" spans="1:40" x14ac:dyDescent="0.25">
      <c r="A1869" s="27" t="s">
        <v>53</v>
      </c>
      <c r="B1869" s="27" t="s">
        <v>2989</v>
      </c>
      <c r="C1869" s="27" t="s">
        <v>657</v>
      </c>
      <c r="D1869" s="27">
        <v>54.51</v>
      </c>
      <c r="E1869" s="27" t="s">
        <v>2990</v>
      </c>
      <c r="F1869" s="27">
        <v>3</v>
      </c>
      <c r="G1869" s="27" t="s">
        <v>2991</v>
      </c>
      <c r="H1869" s="27">
        <v>20</v>
      </c>
      <c r="I1869" s="27" t="s">
        <v>2992</v>
      </c>
      <c r="J1869" s="28" t="s">
        <v>661</v>
      </c>
      <c r="K1869" s="29" t="s">
        <v>7208</v>
      </c>
      <c r="L1869" s="58">
        <f>Tabela33[[#This Row],[price]]*Tabela33[[#This Row],[sold]]</f>
        <v>1090.2</v>
      </c>
      <c r="M1869" s="59">
        <f>VLOOKUP(Tabela33[[#This Row],[brand]],Tabela5[#All],7,FALSE)</f>
        <v>359</v>
      </c>
      <c r="N1869" s="59">
        <f>_xlfn.RANK.EQ(Tabela33[[#This Row],[sold]],$H$2:$H$1979)</f>
        <v>1337</v>
      </c>
      <c r="O1869" s="59">
        <f>_xlfn.RANK.EQ(L1869,Tabela33[income])</f>
        <v>1226</v>
      </c>
      <c r="AL1869" s="18" t="s">
        <v>2111</v>
      </c>
      <c r="AM1869">
        <v>367</v>
      </c>
      <c r="AN1869">
        <v>11</v>
      </c>
    </row>
    <row r="1870" spans="1:40" x14ac:dyDescent="0.25">
      <c r="A1870" s="27" t="s">
        <v>53</v>
      </c>
      <c r="B1870" s="27" t="s">
        <v>997</v>
      </c>
      <c r="C1870" s="27" t="s">
        <v>12</v>
      </c>
      <c r="D1870" s="27">
        <v>54.9</v>
      </c>
      <c r="E1870" s="27" t="s">
        <v>998</v>
      </c>
      <c r="F1870" s="27">
        <v>10</v>
      </c>
      <c r="G1870" s="27" t="s">
        <v>999</v>
      </c>
      <c r="H1870" s="27">
        <v>10</v>
      </c>
      <c r="I1870" s="27" t="s">
        <v>1000</v>
      </c>
      <c r="J1870" s="28" t="s">
        <v>661</v>
      </c>
      <c r="K1870" s="29" t="s">
        <v>7208</v>
      </c>
      <c r="L1870" s="58">
        <f>Tabela33[[#This Row],[price]]*Tabela33[[#This Row],[sold]]</f>
        <v>549</v>
      </c>
      <c r="M1870" s="59">
        <f>VLOOKUP(Tabela33[[#This Row],[brand]],Tabela5[#All],7,FALSE)</f>
        <v>359</v>
      </c>
      <c r="N1870" s="59">
        <f>_xlfn.RANK.EQ(Tabela33[[#This Row],[sold]],$H$2:$H$1979)</f>
        <v>1577</v>
      </c>
      <c r="O1870" s="59">
        <f>_xlfn.RANK.EQ(L1870,Tabela33[income])</f>
        <v>1472</v>
      </c>
      <c r="AL1870" s="18" t="s">
        <v>2168</v>
      </c>
      <c r="AM1870">
        <v>368</v>
      </c>
      <c r="AN1870">
        <v>47</v>
      </c>
    </row>
    <row r="1871" spans="1:40" x14ac:dyDescent="0.25">
      <c r="A1871" s="27" t="s">
        <v>53</v>
      </c>
      <c r="B1871" s="27" t="s">
        <v>2899</v>
      </c>
      <c r="C1871" s="27" t="s">
        <v>12</v>
      </c>
      <c r="D1871" s="27">
        <v>54.9</v>
      </c>
      <c r="E1871" s="27" t="s">
        <v>2900</v>
      </c>
      <c r="F1871" s="27">
        <v>72</v>
      </c>
      <c r="G1871" s="27" t="s">
        <v>2901</v>
      </c>
      <c r="H1871" s="27">
        <v>1224</v>
      </c>
      <c r="I1871" s="27" t="s">
        <v>2902</v>
      </c>
      <c r="J1871" s="28" t="s">
        <v>230</v>
      </c>
      <c r="K1871" s="29" t="s">
        <v>7208</v>
      </c>
      <c r="L1871" s="58">
        <f>Tabela33[[#This Row],[price]]*Tabela33[[#This Row],[sold]]</f>
        <v>67197.599999999991</v>
      </c>
      <c r="M1871" s="59">
        <f>VLOOKUP(Tabela33[[#This Row],[brand]],Tabela5[#All],7,FALSE)</f>
        <v>359</v>
      </c>
      <c r="N1871" s="59">
        <f>_xlfn.RANK.EQ(Tabela33[[#This Row],[sold]],$H$2:$H$1979)</f>
        <v>214</v>
      </c>
      <c r="O1871" s="59">
        <f>_xlfn.RANK.EQ(L1871,Tabela33[income])</f>
        <v>141</v>
      </c>
      <c r="AL1871" s="18" t="s">
        <v>2781</v>
      </c>
      <c r="AM1871">
        <v>368</v>
      </c>
      <c r="AN1871">
        <v>30</v>
      </c>
    </row>
    <row r="1872" spans="1:40" x14ac:dyDescent="0.25">
      <c r="A1872" s="35" t="s">
        <v>53</v>
      </c>
      <c r="B1872" s="35" t="s">
        <v>5801</v>
      </c>
      <c r="C1872" s="35" t="s">
        <v>12</v>
      </c>
      <c r="D1872" s="35">
        <v>55.16</v>
      </c>
      <c r="E1872" s="35" t="s">
        <v>5802</v>
      </c>
      <c r="F1872" s="35"/>
      <c r="G1872" s="35" t="s">
        <v>5803</v>
      </c>
      <c r="H1872" s="35">
        <v>3110</v>
      </c>
      <c r="I1872" s="35" t="s">
        <v>5804</v>
      </c>
      <c r="J1872" s="36" t="s">
        <v>177</v>
      </c>
      <c r="K1872" s="34" t="s">
        <v>7209</v>
      </c>
      <c r="L1872" s="61">
        <f>Tabela33[[#This Row],[price]]*Tabela33[[#This Row],[sold]]</f>
        <v>171547.59999999998</v>
      </c>
      <c r="M1872" s="62">
        <f>VLOOKUP(Tabela33[[#This Row],[brand]],Tabela5[#All],7,FALSE)</f>
        <v>359</v>
      </c>
      <c r="N1872" s="62">
        <f>_xlfn.RANK.EQ(Tabela33[[#This Row],[sold]],$H$2:$H$1979)</f>
        <v>94</v>
      </c>
      <c r="O1872" s="62">
        <f>_xlfn.RANK.EQ(L1872,Tabela33[income])</f>
        <v>44</v>
      </c>
      <c r="AL1872" s="18" t="s">
        <v>5796</v>
      </c>
      <c r="AM1872">
        <v>369</v>
      </c>
      <c r="AN1872">
        <v>12</v>
      </c>
    </row>
    <row r="1873" spans="1:40" x14ac:dyDescent="0.25">
      <c r="A1873" s="30" t="s">
        <v>53</v>
      </c>
      <c r="B1873" s="30" t="s">
        <v>2271</v>
      </c>
      <c r="C1873" s="30" t="s">
        <v>12</v>
      </c>
      <c r="D1873" s="30">
        <v>55.73</v>
      </c>
      <c r="E1873" s="30" t="s">
        <v>2272</v>
      </c>
      <c r="F1873" s="30">
        <v>10</v>
      </c>
      <c r="G1873" s="30" t="s">
        <v>2273</v>
      </c>
      <c r="H1873" s="30">
        <v>742</v>
      </c>
      <c r="I1873" s="30" t="s">
        <v>2274</v>
      </c>
      <c r="J1873" s="31" t="s">
        <v>177</v>
      </c>
      <c r="K1873" s="29" t="s">
        <v>7208</v>
      </c>
      <c r="L1873" s="58">
        <f>Tabela33[[#This Row],[price]]*Tabela33[[#This Row],[sold]]</f>
        <v>41351.659999999996</v>
      </c>
      <c r="M1873" s="59">
        <f>VLOOKUP(Tabela33[[#This Row],[brand]],Tabela5[#All],7,FALSE)</f>
        <v>359</v>
      </c>
      <c r="N1873" s="59">
        <f>_xlfn.RANK.EQ(Tabela33[[#This Row],[sold]],$H$2:$H$1979)</f>
        <v>276</v>
      </c>
      <c r="O1873" s="59">
        <f>_xlfn.RANK.EQ(L1873,Tabela33[income])</f>
        <v>197</v>
      </c>
      <c r="AL1873" s="18" t="s">
        <v>142</v>
      </c>
      <c r="AM1873">
        <v>369</v>
      </c>
      <c r="AN1873">
        <v>25</v>
      </c>
    </row>
    <row r="1874" spans="1:40" x14ac:dyDescent="0.25">
      <c r="A1874" s="35" t="s">
        <v>53</v>
      </c>
      <c r="B1874" s="35" t="s">
        <v>6049</v>
      </c>
      <c r="C1874" s="35" t="s">
        <v>12</v>
      </c>
      <c r="D1874" s="35">
        <v>58.09</v>
      </c>
      <c r="E1874" s="35" t="s">
        <v>6050</v>
      </c>
      <c r="F1874" s="35"/>
      <c r="G1874" s="35" t="s">
        <v>6051</v>
      </c>
      <c r="H1874" s="35">
        <v>550</v>
      </c>
      <c r="I1874" s="35" t="s">
        <v>6052</v>
      </c>
      <c r="J1874" s="36" t="s">
        <v>230</v>
      </c>
      <c r="K1874" s="34" t="s">
        <v>7209</v>
      </c>
      <c r="L1874" s="61">
        <f>Tabela33[[#This Row],[price]]*Tabela33[[#This Row],[sold]]</f>
        <v>31949.500000000004</v>
      </c>
      <c r="M1874" s="62">
        <f>VLOOKUP(Tabela33[[#This Row],[brand]],Tabela5[#All],7,FALSE)</f>
        <v>359</v>
      </c>
      <c r="N1874" s="62">
        <f>_xlfn.RANK.EQ(Tabela33[[#This Row],[sold]],$H$2:$H$1979)</f>
        <v>333</v>
      </c>
      <c r="O1874" s="62">
        <f>_xlfn.RANK.EQ(L1874,Tabela33[income])</f>
        <v>245</v>
      </c>
      <c r="AL1874" s="18" t="s">
        <v>4494</v>
      </c>
      <c r="AM1874">
        <v>369</v>
      </c>
      <c r="AN1874">
        <v>9</v>
      </c>
    </row>
    <row r="1875" spans="1:40" x14ac:dyDescent="0.25">
      <c r="A1875" s="27" t="s">
        <v>53</v>
      </c>
      <c r="B1875" s="27" t="s">
        <v>2914</v>
      </c>
      <c r="C1875" s="27" t="s">
        <v>12</v>
      </c>
      <c r="D1875" s="27">
        <v>58.99</v>
      </c>
      <c r="E1875" s="27" t="s">
        <v>49</v>
      </c>
      <c r="F1875" s="27">
        <v>10</v>
      </c>
      <c r="G1875" s="27" t="s">
        <v>1495</v>
      </c>
      <c r="H1875" s="27">
        <v>32</v>
      </c>
      <c r="I1875" s="27" t="s">
        <v>2915</v>
      </c>
      <c r="J1875" s="28" t="s">
        <v>1168</v>
      </c>
      <c r="K1875" s="29" t="s">
        <v>7208</v>
      </c>
      <c r="L1875" s="58">
        <f>Tabela33[[#This Row],[price]]*Tabela33[[#This Row],[sold]]</f>
        <v>1887.68</v>
      </c>
      <c r="M1875" s="59">
        <f>VLOOKUP(Tabela33[[#This Row],[brand]],Tabela5[#All],7,FALSE)</f>
        <v>359</v>
      </c>
      <c r="N1875" s="59">
        <f>_xlfn.RANK.EQ(Tabela33[[#This Row],[sold]],$H$2:$H$1979)</f>
        <v>1154</v>
      </c>
      <c r="O1875" s="59">
        <f>_xlfn.RANK.EQ(L1875,Tabela33[income])</f>
        <v>979</v>
      </c>
      <c r="AL1875" s="18" t="s">
        <v>6476</v>
      </c>
      <c r="AM1875">
        <v>369</v>
      </c>
      <c r="AN1875">
        <v>60</v>
      </c>
    </row>
    <row r="1876" spans="1:40" x14ac:dyDescent="0.25">
      <c r="A1876" s="27" t="s">
        <v>53</v>
      </c>
      <c r="B1876" s="27" t="s">
        <v>1630</v>
      </c>
      <c r="C1876" s="27" t="s">
        <v>12</v>
      </c>
      <c r="D1876" s="27">
        <v>63.99</v>
      </c>
      <c r="E1876" s="27" t="s">
        <v>1631</v>
      </c>
      <c r="F1876" s="27"/>
      <c r="G1876" s="27" t="s">
        <v>1632</v>
      </c>
      <c r="H1876" s="27">
        <v>152</v>
      </c>
      <c r="I1876" s="27" t="s">
        <v>1633</v>
      </c>
      <c r="J1876" s="28" t="s">
        <v>177</v>
      </c>
      <c r="K1876" s="29" t="s">
        <v>7208</v>
      </c>
      <c r="L1876" s="58">
        <f>Tabela33[[#This Row],[price]]*Tabela33[[#This Row],[sold]]</f>
        <v>9726.48</v>
      </c>
      <c r="M1876" s="59">
        <f>VLOOKUP(Tabela33[[#This Row],[brand]],Tabela5[#All],7,FALSE)</f>
        <v>359</v>
      </c>
      <c r="N1876" s="59">
        <f>_xlfn.RANK.EQ(Tabela33[[#This Row],[sold]],$H$2:$H$1979)</f>
        <v>651</v>
      </c>
      <c r="O1876" s="59">
        <f>_xlfn.RANK.EQ(L1876,Tabela33[income])</f>
        <v>493</v>
      </c>
      <c r="AL1876" s="18" t="s">
        <v>6444</v>
      </c>
      <c r="AM1876">
        <v>369</v>
      </c>
      <c r="AN1876">
        <v>42</v>
      </c>
    </row>
    <row r="1877" spans="1:40" x14ac:dyDescent="0.25">
      <c r="A1877" s="32" t="s">
        <v>53</v>
      </c>
      <c r="B1877" s="32" t="s">
        <v>5516</v>
      </c>
      <c r="C1877" s="32" t="s">
        <v>55</v>
      </c>
      <c r="D1877" s="32">
        <v>66.39</v>
      </c>
      <c r="E1877" s="32" t="s">
        <v>5517</v>
      </c>
      <c r="F1877" s="32">
        <v>62</v>
      </c>
      <c r="G1877" s="32" t="s">
        <v>5518</v>
      </c>
      <c r="H1877" s="32">
        <v>1819</v>
      </c>
      <c r="I1877" s="32" t="s">
        <v>5519</v>
      </c>
      <c r="J1877" s="33" t="s">
        <v>230</v>
      </c>
      <c r="K1877" s="34" t="s">
        <v>7209</v>
      </c>
      <c r="L1877" s="61">
        <f>Tabela33[[#This Row],[price]]*Tabela33[[#This Row],[sold]]</f>
        <v>120763.41</v>
      </c>
      <c r="M1877" s="62">
        <f>VLOOKUP(Tabela33[[#This Row],[brand]],Tabela5[#All],7,FALSE)</f>
        <v>359</v>
      </c>
      <c r="N1877" s="62">
        <f>_xlfn.RANK.EQ(Tabela33[[#This Row],[sold]],$H$2:$H$1979)</f>
        <v>160</v>
      </c>
      <c r="O1877" s="62">
        <f>_xlfn.RANK.EQ(L1877,Tabela33[income])</f>
        <v>78</v>
      </c>
      <c r="AL1877" s="18" t="s">
        <v>6896</v>
      </c>
      <c r="AM1877">
        <v>369</v>
      </c>
      <c r="AN1877">
        <v>13</v>
      </c>
    </row>
    <row r="1878" spans="1:40" x14ac:dyDescent="0.25">
      <c r="A1878" s="30" t="s">
        <v>53</v>
      </c>
      <c r="B1878" s="30" t="s">
        <v>3794</v>
      </c>
      <c r="C1878" s="30" t="s">
        <v>104</v>
      </c>
      <c r="D1878" s="30">
        <v>92.95</v>
      </c>
      <c r="E1878" s="30" t="s">
        <v>3795</v>
      </c>
      <c r="F1878" s="30">
        <v>5</v>
      </c>
      <c r="G1878" s="30" t="s">
        <v>3796</v>
      </c>
      <c r="H1878" s="30">
        <v>34</v>
      </c>
      <c r="I1878" s="30" t="s">
        <v>3797</v>
      </c>
      <c r="J1878" s="31" t="s">
        <v>230</v>
      </c>
      <c r="K1878" s="29" t="s">
        <v>7208</v>
      </c>
      <c r="L1878" s="58">
        <f>Tabela33[[#This Row],[price]]*Tabela33[[#This Row],[sold]]</f>
        <v>3160.3</v>
      </c>
      <c r="M1878" s="59">
        <f>VLOOKUP(Tabela33[[#This Row],[brand]],Tabela5[#All],7,FALSE)</f>
        <v>359</v>
      </c>
      <c r="N1878" s="59">
        <f>_xlfn.RANK.EQ(Tabela33[[#This Row],[sold]],$H$2:$H$1979)</f>
        <v>1135</v>
      </c>
      <c r="O1878" s="59">
        <f>_xlfn.RANK.EQ(L1878,Tabela33[income])</f>
        <v>811</v>
      </c>
      <c r="AL1878" s="18" t="s">
        <v>5361</v>
      </c>
      <c r="AM1878">
        <v>370</v>
      </c>
      <c r="AN1878">
        <v>7253</v>
      </c>
    </row>
    <row r="1879" spans="1:40" x14ac:dyDescent="0.25">
      <c r="A1879" s="27" t="s">
        <v>1603</v>
      </c>
      <c r="B1879" s="27" t="s">
        <v>1604</v>
      </c>
      <c r="C1879" s="27" t="s">
        <v>12</v>
      </c>
      <c r="D1879" s="27">
        <v>18.989999999999998</v>
      </c>
      <c r="E1879" s="27" t="s">
        <v>863</v>
      </c>
      <c r="F1879" s="27">
        <v>21</v>
      </c>
      <c r="G1879" s="27" t="s">
        <v>1605</v>
      </c>
      <c r="H1879" s="27">
        <v>1396</v>
      </c>
      <c r="I1879" s="27" t="s">
        <v>1606</v>
      </c>
      <c r="J1879" s="28" t="s">
        <v>230</v>
      </c>
      <c r="K1879" s="29" t="s">
        <v>7208</v>
      </c>
      <c r="L1879" s="58">
        <f>Tabela33[[#This Row],[price]]*Tabela33[[#This Row],[sold]]</f>
        <v>26510.039999999997</v>
      </c>
      <c r="M1879" s="59">
        <f>VLOOKUP(Tabela33[[#This Row],[brand]],Tabela5[#All],7,FALSE)</f>
        <v>360</v>
      </c>
      <c r="N1879" s="59">
        <f>_xlfn.RANK.EQ(Tabela33[[#This Row],[sold]],$H$2:$H$1979)</f>
        <v>191</v>
      </c>
      <c r="O1879" s="59">
        <f>_xlfn.RANK.EQ(L1879,Tabela33[income])</f>
        <v>271</v>
      </c>
      <c r="AL1879" s="18" t="s">
        <v>7173</v>
      </c>
      <c r="AM1879">
        <v>370</v>
      </c>
      <c r="AN1879">
        <v>674</v>
      </c>
    </row>
    <row r="1880" spans="1:40" x14ac:dyDescent="0.25">
      <c r="A1880" s="35" t="s">
        <v>6020</v>
      </c>
      <c r="B1880" s="35" t="s">
        <v>6021</v>
      </c>
      <c r="C1880" s="35" t="s">
        <v>12</v>
      </c>
      <c r="D1880" s="35">
        <v>74.59</v>
      </c>
      <c r="E1880" s="35" t="s">
        <v>6022</v>
      </c>
      <c r="F1880" s="35">
        <v>10</v>
      </c>
      <c r="G1880" s="35" t="s">
        <v>133</v>
      </c>
      <c r="H1880" s="35">
        <v>1</v>
      </c>
      <c r="I1880" s="35" t="s">
        <v>6023</v>
      </c>
      <c r="J1880" s="36" t="s">
        <v>70</v>
      </c>
      <c r="K1880" s="34" t="s">
        <v>7209</v>
      </c>
      <c r="L1880" s="61">
        <f>Tabela33[[#This Row],[price]]*Tabela33[[#This Row],[sold]]</f>
        <v>74.59</v>
      </c>
      <c r="M1880" s="62">
        <f>VLOOKUP(Tabela33[[#This Row],[brand]],Tabela5[#All],7,FALSE)</f>
        <v>361</v>
      </c>
      <c r="N1880" s="62">
        <f>_xlfn.RANK.EQ(Tabela33[[#This Row],[sold]],$H$2:$H$1979)</f>
        <v>1926</v>
      </c>
      <c r="O1880" s="62">
        <f>_xlfn.RANK.EQ(L1880,Tabela33[income])</f>
        <v>1914</v>
      </c>
      <c r="AL1880" s="18" t="s">
        <v>3238</v>
      </c>
      <c r="AM1880">
        <v>371</v>
      </c>
      <c r="AN1880">
        <v>3</v>
      </c>
    </row>
    <row r="1881" spans="1:40" x14ac:dyDescent="0.25">
      <c r="A1881" s="35" t="s">
        <v>6511</v>
      </c>
      <c r="B1881" s="35" t="s">
        <v>6512</v>
      </c>
      <c r="C1881" s="35" t="s">
        <v>12</v>
      </c>
      <c r="D1881" s="35">
        <v>39.99</v>
      </c>
      <c r="E1881" s="35" t="s">
        <v>73</v>
      </c>
      <c r="F1881" s="35">
        <v>3</v>
      </c>
      <c r="G1881" s="35" t="s">
        <v>6513</v>
      </c>
      <c r="H1881" s="35">
        <v>153</v>
      </c>
      <c r="I1881" s="35" t="s">
        <v>6514</v>
      </c>
      <c r="J1881" s="36" t="s">
        <v>3660</v>
      </c>
      <c r="K1881" s="34" t="s">
        <v>7209</v>
      </c>
      <c r="L1881" s="61">
        <f>Tabela33[[#This Row],[price]]*Tabela33[[#This Row],[sold]]</f>
        <v>6118.47</v>
      </c>
      <c r="M1881" s="62">
        <f>VLOOKUP(Tabela33[[#This Row],[brand]],Tabela5[#All],7,FALSE)</f>
        <v>362</v>
      </c>
      <c r="N1881" s="62">
        <f>_xlfn.RANK.EQ(Tabela33[[#This Row],[sold]],$H$2:$H$1979)</f>
        <v>650</v>
      </c>
      <c r="O1881" s="62">
        <f>_xlfn.RANK.EQ(L1881,Tabela33[income])</f>
        <v>631</v>
      </c>
      <c r="AL1881" s="18" t="s">
        <v>959</v>
      </c>
      <c r="AM1881">
        <v>371</v>
      </c>
      <c r="AN1881">
        <v>602</v>
      </c>
    </row>
    <row r="1882" spans="1:40" x14ac:dyDescent="0.25">
      <c r="A1882" s="27" t="s">
        <v>443</v>
      </c>
      <c r="B1882" s="27" t="s">
        <v>1745</v>
      </c>
      <c r="C1882" s="27" t="s">
        <v>233</v>
      </c>
      <c r="D1882" s="27">
        <v>11.88</v>
      </c>
      <c r="E1882" s="27" t="s">
        <v>1746</v>
      </c>
      <c r="F1882" s="27">
        <v>10</v>
      </c>
      <c r="G1882" s="27" t="s">
        <v>1747</v>
      </c>
      <c r="H1882" s="27">
        <v>47</v>
      </c>
      <c r="I1882" s="27" t="s">
        <v>1748</v>
      </c>
      <c r="J1882" s="28" t="s">
        <v>1749</v>
      </c>
      <c r="K1882" s="29" t="s">
        <v>7208</v>
      </c>
      <c r="L1882" s="58">
        <f>Tabela33[[#This Row],[price]]*Tabela33[[#This Row],[sold]]</f>
        <v>558.36</v>
      </c>
      <c r="M1882" s="59">
        <f>VLOOKUP(Tabela33[[#This Row],[brand]],Tabela5[#All],7,FALSE)</f>
        <v>363</v>
      </c>
      <c r="N1882" s="59">
        <f>_xlfn.RANK.EQ(Tabela33[[#This Row],[sold]],$H$2:$H$1979)</f>
        <v>1006</v>
      </c>
      <c r="O1882" s="59">
        <f>_xlfn.RANK.EQ(L1882,Tabela33[income])</f>
        <v>1464</v>
      </c>
      <c r="AL1882" s="18" t="s">
        <v>1072</v>
      </c>
      <c r="AM1882">
        <v>371</v>
      </c>
      <c r="AN1882">
        <v>19</v>
      </c>
    </row>
    <row r="1883" spans="1:40" x14ac:dyDescent="0.25">
      <c r="A1883" s="27" t="s">
        <v>443</v>
      </c>
      <c r="B1883" s="27" t="s">
        <v>1389</v>
      </c>
      <c r="C1883" s="27" t="s">
        <v>1390</v>
      </c>
      <c r="D1883" s="27">
        <v>14.5</v>
      </c>
      <c r="E1883" s="27" t="s">
        <v>1391</v>
      </c>
      <c r="F1883" s="27">
        <v>5</v>
      </c>
      <c r="G1883" s="27" t="s">
        <v>1392</v>
      </c>
      <c r="H1883" s="27">
        <v>17</v>
      </c>
      <c r="I1883" s="27" t="s">
        <v>1393</v>
      </c>
      <c r="J1883" s="28" t="s">
        <v>549</v>
      </c>
      <c r="K1883" s="29" t="s">
        <v>7208</v>
      </c>
      <c r="L1883" s="58">
        <f>Tabela33[[#This Row],[price]]*Tabela33[[#This Row],[sold]]</f>
        <v>246.5</v>
      </c>
      <c r="M1883" s="59">
        <f>VLOOKUP(Tabela33[[#This Row],[brand]],Tabela5[#All],7,FALSE)</f>
        <v>363</v>
      </c>
      <c r="N1883" s="59">
        <f>_xlfn.RANK.EQ(Tabela33[[#This Row],[sold]],$H$2:$H$1979)</f>
        <v>1397</v>
      </c>
      <c r="O1883" s="59">
        <f>_xlfn.RANK.EQ(L1883,Tabela33[income])</f>
        <v>1709</v>
      </c>
      <c r="AL1883" s="18" t="s">
        <v>5941</v>
      </c>
      <c r="AM1883">
        <v>371</v>
      </c>
      <c r="AN1883">
        <v>545</v>
      </c>
    </row>
    <row r="1884" spans="1:40" x14ac:dyDescent="0.25">
      <c r="A1884" s="30" t="s">
        <v>443</v>
      </c>
      <c r="B1884" s="30" t="s">
        <v>1531</v>
      </c>
      <c r="C1884" s="30" t="s">
        <v>12</v>
      </c>
      <c r="D1884" s="30">
        <v>17.489999999999998</v>
      </c>
      <c r="E1884" s="30" t="s">
        <v>1532</v>
      </c>
      <c r="F1884" s="30">
        <v>17</v>
      </c>
      <c r="G1884" s="30" t="s">
        <v>1533</v>
      </c>
      <c r="H1884" s="30">
        <v>292</v>
      </c>
      <c r="I1884" s="30" t="s">
        <v>1534</v>
      </c>
      <c r="J1884" s="31" t="s">
        <v>411</v>
      </c>
      <c r="K1884" s="29" t="s">
        <v>7208</v>
      </c>
      <c r="L1884" s="58">
        <f>Tabela33[[#This Row],[price]]*Tabela33[[#This Row],[sold]]</f>
        <v>5107.08</v>
      </c>
      <c r="M1884" s="59">
        <f>VLOOKUP(Tabela33[[#This Row],[brand]],Tabela5[#All],7,FALSE)</f>
        <v>363</v>
      </c>
      <c r="N1884" s="59">
        <f>_xlfn.RANK.EQ(Tabela33[[#This Row],[sold]],$H$2:$H$1979)</f>
        <v>476</v>
      </c>
      <c r="O1884" s="59">
        <f>_xlfn.RANK.EQ(L1884,Tabela33[income])</f>
        <v>675</v>
      </c>
      <c r="AL1884" s="18" t="s">
        <v>4710</v>
      </c>
      <c r="AM1884">
        <v>371</v>
      </c>
      <c r="AN1884">
        <v>720</v>
      </c>
    </row>
    <row r="1885" spans="1:40" x14ac:dyDescent="0.25">
      <c r="A1885" s="27" t="s">
        <v>443</v>
      </c>
      <c r="B1885" s="27" t="s">
        <v>2557</v>
      </c>
      <c r="C1885" s="27" t="s">
        <v>233</v>
      </c>
      <c r="D1885" s="27">
        <v>18.04</v>
      </c>
      <c r="E1885" s="27" t="s">
        <v>2558</v>
      </c>
      <c r="F1885" s="27">
        <v>10</v>
      </c>
      <c r="G1885" s="27" t="s">
        <v>197</v>
      </c>
      <c r="H1885" s="27">
        <v>3</v>
      </c>
      <c r="I1885" s="27" t="s">
        <v>2559</v>
      </c>
      <c r="J1885" s="28" t="s">
        <v>1749</v>
      </c>
      <c r="K1885" s="29" t="s">
        <v>7208</v>
      </c>
      <c r="L1885" s="58">
        <f>Tabela33[[#This Row],[price]]*Tabela33[[#This Row],[sold]]</f>
        <v>54.12</v>
      </c>
      <c r="M1885" s="59">
        <f>VLOOKUP(Tabela33[[#This Row],[brand]],Tabela5[#All],7,FALSE)</f>
        <v>363</v>
      </c>
      <c r="N1885" s="59">
        <f>_xlfn.RANK.EQ(Tabela33[[#This Row],[sold]],$H$2:$H$1979)</f>
        <v>1845</v>
      </c>
      <c r="O1885" s="59">
        <f>_xlfn.RANK.EQ(L1885,Tabela33[income])</f>
        <v>1934</v>
      </c>
      <c r="AL1885" s="18" t="s">
        <v>5500</v>
      </c>
      <c r="AM1885">
        <v>371</v>
      </c>
      <c r="AN1885">
        <v>4802</v>
      </c>
    </row>
    <row r="1886" spans="1:40" x14ac:dyDescent="0.25">
      <c r="A1886" s="30" t="s">
        <v>443</v>
      </c>
      <c r="B1886" s="30" t="s">
        <v>3596</v>
      </c>
      <c r="C1886" s="30" t="s">
        <v>1404</v>
      </c>
      <c r="D1886" s="30">
        <v>18.5</v>
      </c>
      <c r="E1886" s="30" t="s">
        <v>546</v>
      </c>
      <c r="F1886" s="30">
        <v>5</v>
      </c>
      <c r="G1886" s="30" t="s">
        <v>3026</v>
      </c>
      <c r="H1886" s="30">
        <v>2</v>
      </c>
      <c r="I1886" s="30" t="s">
        <v>3597</v>
      </c>
      <c r="J1886" s="31" t="s">
        <v>549</v>
      </c>
      <c r="K1886" s="29" t="s">
        <v>7208</v>
      </c>
      <c r="L1886" s="58">
        <f>Tabela33[[#This Row],[price]]*Tabela33[[#This Row],[sold]]</f>
        <v>37</v>
      </c>
      <c r="M1886" s="59">
        <f>VLOOKUP(Tabela33[[#This Row],[brand]],Tabela5[#All],7,FALSE)</f>
        <v>363</v>
      </c>
      <c r="N1886" s="59">
        <f>_xlfn.RANK.EQ(Tabela33[[#This Row],[sold]],$H$2:$H$1979)</f>
        <v>1890</v>
      </c>
      <c r="O1886" s="59">
        <f>_xlfn.RANK.EQ(L1886,Tabela33[income])</f>
        <v>1959</v>
      </c>
      <c r="AL1886" s="18" t="s">
        <v>2843</v>
      </c>
      <c r="AM1886">
        <v>371</v>
      </c>
      <c r="AN1886">
        <v>137</v>
      </c>
    </row>
    <row r="1887" spans="1:40" x14ac:dyDescent="0.25">
      <c r="A1887" s="30" t="s">
        <v>443</v>
      </c>
      <c r="B1887" s="30" t="s">
        <v>545</v>
      </c>
      <c r="C1887" s="30" t="s">
        <v>233</v>
      </c>
      <c r="D1887" s="30">
        <v>18.5</v>
      </c>
      <c r="E1887" s="30" t="s">
        <v>546</v>
      </c>
      <c r="F1887" s="30">
        <v>6</v>
      </c>
      <c r="G1887" s="30" t="s">
        <v>547</v>
      </c>
      <c r="H1887" s="30">
        <v>23</v>
      </c>
      <c r="I1887" s="30" t="s">
        <v>548</v>
      </c>
      <c r="J1887" s="31" t="s">
        <v>549</v>
      </c>
      <c r="K1887" s="29" t="s">
        <v>7208</v>
      </c>
      <c r="L1887" s="58">
        <f>Tabela33[[#This Row],[price]]*Tabela33[[#This Row],[sold]]</f>
        <v>425.5</v>
      </c>
      <c r="M1887" s="59">
        <f>VLOOKUP(Tabela33[[#This Row],[brand]],Tabela5[#All],7,FALSE)</f>
        <v>363</v>
      </c>
      <c r="N1887" s="59">
        <f>_xlfn.RANK.EQ(Tabela33[[#This Row],[sold]],$H$2:$H$1979)</f>
        <v>1285</v>
      </c>
      <c r="O1887" s="59">
        <f>_xlfn.RANK.EQ(L1887,Tabela33[income])</f>
        <v>1556</v>
      </c>
      <c r="AL1887" s="18" t="s">
        <v>555</v>
      </c>
      <c r="AM1887">
        <v>371</v>
      </c>
      <c r="AN1887">
        <v>120</v>
      </c>
    </row>
    <row r="1888" spans="1:40" x14ac:dyDescent="0.25">
      <c r="A1888" s="30" t="s">
        <v>443</v>
      </c>
      <c r="B1888" s="30" t="s">
        <v>3167</v>
      </c>
      <c r="C1888" s="30" t="s">
        <v>233</v>
      </c>
      <c r="D1888" s="30">
        <v>24.95</v>
      </c>
      <c r="E1888" s="30" t="s">
        <v>1979</v>
      </c>
      <c r="F1888" s="30">
        <v>10</v>
      </c>
      <c r="G1888" s="30" t="s">
        <v>3168</v>
      </c>
      <c r="H1888" s="30">
        <v>54</v>
      </c>
      <c r="I1888" s="30" t="s">
        <v>3169</v>
      </c>
      <c r="J1888" s="31" t="s">
        <v>64</v>
      </c>
      <c r="K1888" s="29" t="s">
        <v>7208</v>
      </c>
      <c r="L1888" s="58">
        <f>Tabela33[[#This Row],[price]]*Tabela33[[#This Row],[sold]]</f>
        <v>1347.3</v>
      </c>
      <c r="M1888" s="59">
        <f>VLOOKUP(Tabela33[[#This Row],[brand]],Tabela5[#All],7,FALSE)</f>
        <v>363</v>
      </c>
      <c r="N1888" s="59">
        <f>_xlfn.RANK.EQ(Tabela33[[#This Row],[sold]],$H$2:$H$1979)</f>
        <v>962</v>
      </c>
      <c r="O1888" s="59">
        <f>_xlfn.RANK.EQ(L1888,Tabela33[income])</f>
        <v>1128</v>
      </c>
      <c r="AL1888" s="18" t="s">
        <v>1660</v>
      </c>
      <c r="AM1888">
        <v>371</v>
      </c>
      <c r="AN1888">
        <v>25</v>
      </c>
    </row>
    <row r="1889" spans="1:40" x14ac:dyDescent="0.25">
      <c r="A1889" s="30" t="s">
        <v>443</v>
      </c>
      <c r="B1889" s="30" t="s">
        <v>3289</v>
      </c>
      <c r="C1889" s="30" t="s">
        <v>12</v>
      </c>
      <c r="D1889" s="30">
        <v>28</v>
      </c>
      <c r="E1889" s="30" t="s">
        <v>2760</v>
      </c>
      <c r="F1889" s="30">
        <v>4</v>
      </c>
      <c r="G1889" s="30" t="s">
        <v>3290</v>
      </c>
      <c r="H1889" s="30">
        <v>5</v>
      </c>
      <c r="I1889" s="30" t="s">
        <v>3291</v>
      </c>
      <c r="J1889" s="31" t="s">
        <v>458</v>
      </c>
      <c r="K1889" s="29" t="s">
        <v>7208</v>
      </c>
      <c r="L1889" s="58">
        <f>Tabela33[[#This Row],[price]]*Tabela33[[#This Row],[sold]]</f>
        <v>140</v>
      </c>
      <c r="M1889" s="59">
        <f>VLOOKUP(Tabela33[[#This Row],[brand]],Tabela5[#All],7,FALSE)</f>
        <v>363</v>
      </c>
      <c r="N1889" s="59">
        <f>_xlfn.RANK.EQ(Tabela33[[#This Row],[sold]],$H$2:$H$1979)</f>
        <v>1749</v>
      </c>
      <c r="O1889" s="59">
        <f>_xlfn.RANK.EQ(L1889,Tabela33[income])</f>
        <v>1823</v>
      </c>
      <c r="AL1889" s="18" t="s">
        <v>305</v>
      </c>
      <c r="AM1889">
        <v>371</v>
      </c>
      <c r="AN1889">
        <v>56</v>
      </c>
    </row>
    <row r="1890" spans="1:40" x14ac:dyDescent="0.25">
      <c r="A1890" s="27" t="s">
        <v>443</v>
      </c>
      <c r="B1890" s="27" t="s">
        <v>892</v>
      </c>
      <c r="C1890" s="27" t="s">
        <v>12</v>
      </c>
      <c r="D1890" s="27">
        <v>28.99</v>
      </c>
      <c r="E1890" s="27" t="s">
        <v>893</v>
      </c>
      <c r="F1890" s="27">
        <v>3</v>
      </c>
      <c r="G1890" s="27" t="s">
        <v>894</v>
      </c>
      <c r="H1890" s="27">
        <v>43</v>
      </c>
      <c r="I1890" s="27" t="s">
        <v>895</v>
      </c>
      <c r="J1890" s="28" t="s">
        <v>571</v>
      </c>
      <c r="K1890" s="29" t="s">
        <v>7208</v>
      </c>
      <c r="L1890" s="58">
        <f>Tabela33[[#This Row],[price]]*Tabela33[[#This Row],[sold]]</f>
        <v>1246.57</v>
      </c>
      <c r="M1890" s="59">
        <f>VLOOKUP(Tabela33[[#This Row],[brand]],Tabela5[#All],7,FALSE)</f>
        <v>363</v>
      </c>
      <c r="N1890" s="59">
        <f>_xlfn.RANK.EQ(Tabela33[[#This Row],[sold]],$H$2:$H$1979)</f>
        <v>1036</v>
      </c>
      <c r="O1890" s="59">
        <f>_xlfn.RANK.EQ(L1890,Tabela33[income])</f>
        <v>1160</v>
      </c>
      <c r="AL1890" s="18" t="s">
        <v>5200</v>
      </c>
      <c r="AM1890">
        <v>371</v>
      </c>
      <c r="AN1890">
        <v>2153</v>
      </c>
    </row>
    <row r="1891" spans="1:40" x14ac:dyDescent="0.25">
      <c r="A1891" s="30" t="s">
        <v>443</v>
      </c>
      <c r="B1891" s="30" t="s">
        <v>3021</v>
      </c>
      <c r="C1891" s="30" t="s">
        <v>12</v>
      </c>
      <c r="D1891" s="30">
        <v>29.9</v>
      </c>
      <c r="E1891" s="30" t="s">
        <v>474</v>
      </c>
      <c r="F1891" s="30">
        <v>6</v>
      </c>
      <c r="G1891" s="30" t="s">
        <v>2423</v>
      </c>
      <c r="H1891" s="30">
        <v>9</v>
      </c>
      <c r="I1891" s="30" t="s">
        <v>3022</v>
      </c>
      <c r="J1891" s="31" t="s">
        <v>46</v>
      </c>
      <c r="K1891" s="29" t="s">
        <v>7208</v>
      </c>
      <c r="L1891" s="58">
        <f>Tabela33[[#This Row],[price]]*Tabela33[[#This Row],[sold]]</f>
        <v>269.09999999999997</v>
      </c>
      <c r="M1891" s="59">
        <f>VLOOKUP(Tabela33[[#This Row],[brand]],Tabela5[#All],7,FALSE)</f>
        <v>363</v>
      </c>
      <c r="N1891" s="59">
        <f>_xlfn.RANK.EQ(Tabela33[[#This Row],[sold]],$H$2:$H$1979)</f>
        <v>1606</v>
      </c>
      <c r="O1891" s="59">
        <f>_xlfn.RANK.EQ(L1891,Tabela33[income])</f>
        <v>1692</v>
      </c>
      <c r="AL1891" s="18" t="s">
        <v>5107</v>
      </c>
      <c r="AM1891">
        <v>371</v>
      </c>
      <c r="AN1891">
        <v>16</v>
      </c>
    </row>
    <row r="1892" spans="1:40" x14ac:dyDescent="0.25">
      <c r="A1892" s="30" t="s">
        <v>443</v>
      </c>
      <c r="B1892" s="30" t="s">
        <v>2749</v>
      </c>
      <c r="C1892" s="30" t="s">
        <v>12</v>
      </c>
      <c r="D1892" s="30">
        <v>29.95</v>
      </c>
      <c r="E1892" s="30" t="s">
        <v>1321</v>
      </c>
      <c r="F1892" s="30">
        <v>10</v>
      </c>
      <c r="G1892" s="30" t="s">
        <v>2750</v>
      </c>
      <c r="H1892" s="30">
        <v>46</v>
      </c>
      <c r="I1892" s="30" t="s">
        <v>2751</v>
      </c>
      <c r="J1892" s="31" t="s">
        <v>64</v>
      </c>
      <c r="K1892" s="29" t="s">
        <v>7208</v>
      </c>
      <c r="L1892" s="58">
        <f>Tabela33[[#This Row],[price]]*Tabela33[[#This Row],[sold]]</f>
        <v>1377.7</v>
      </c>
      <c r="M1892" s="59">
        <f>VLOOKUP(Tabela33[[#This Row],[brand]],Tabela5[#All],7,FALSE)</f>
        <v>363</v>
      </c>
      <c r="N1892" s="59">
        <f>_xlfn.RANK.EQ(Tabela33[[#This Row],[sold]],$H$2:$H$1979)</f>
        <v>1014</v>
      </c>
      <c r="O1892" s="59">
        <f>_xlfn.RANK.EQ(L1892,Tabela33[income])</f>
        <v>1113</v>
      </c>
      <c r="AL1892" s="18" t="s">
        <v>358</v>
      </c>
      <c r="AM1892">
        <v>371</v>
      </c>
      <c r="AN1892">
        <v>15</v>
      </c>
    </row>
    <row r="1893" spans="1:40" x14ac:dyDescent="0.25">
      <c r="A1893" s="30" t="s">
        <v>443</v>
      </c>
      <c r="B1893" s="30" t="s">
        <v>2771</v>
      </c>
      <c r="C1893" s="30" t="s">
        <v>12</v>
      </c>
      <c r="D1893" s="30">
        <v>29.99</v>
      </c>
      <c r="E1893" s="30" t="s">
        <v>37</v>
      </c>
      <c r="F1893" s="30">
        <v>7</v>
      </c>
      <c r="G1893" s="30" t="s">
        <v>2772</v>
      </c>
      <c r="H1893" s="30">
        <v>98</v>
      </c>
      <c r="I1893" s="30" t="s">
        <v>2773</v>
      </c>
      <c r="J1893" s="31" t="s">
        <v>46</v>
      </c>
      <c r="K1893" s="29" t="s">
        <v>7208</v>
      </c>
      <c r="L1893" s="58">
        <f>Tabela33[[#This Row],[price]]*Tabela33[[#This Row],[sold]]</f>
        <v>2939.02</v>
      </c>
      <c r="M1893" s="59">
        <f>VLOOKUP(Tabela33[[#This Row],[brand]],Tabela5[#All],7,FALSE)</f>
        <v>363</v>
      </c>
      <c r="N1893" s="59">
        <f>_xlfn.RANK.EQ(Tabela33[[#This Row],[sold]],$H$2:$H$1979)</f>
        <v>795</v>
      </c>
      <c r="O1893" s="59">
        <f>_xlfn.RANK.EQ(L1893,Tabela33[income])</f>
        <v>837</v>
      </c>
      <c r="AL1893" s="18" t="s">
        <v>4921</v>
      </c>
      <c r="AM1893">
        <v>371</v>
      </c>
      <c r="AN1893">
        <v>7</v>
      </c>
    </row>
    <row r="1894" spans="1:40" x14ac:dyDescent="0.25">
      <c r="A1894" s="30" t="s">
        <v>443</v>
      </c>
      <c r="B1894" s="30" t="s">
        <v>2916</v>
      </c>
      <c r="C1894" s="30" t="s">
        <v>12</v>
      </c>
      <c r="D1894" s="30">
        <v>30.99</v>
      </c>
      <c r="E1894" s="30" t="s">
        <v>445</v>
      </c>
      <c r="F1894" s="30">
        <v>10</v>
      </c>
      <c r="G1894" s="30" t="s">
        <v>2917</v>
      </c>
      <c r="H1894" s="30">
        <v>26</v>
      </c>
      <c r="I1894" s="30" t="s">
        <v>2918</v>
      </c>
      <c r="J1894" s="31" t="s">
        <v>507</v>
      </c>
      <c r="K1894" s="29" t="s">
        <v>7208</v>
      </c>
      <c r="L1894" s="58">
        <f>Tabela33[[#This Row],[price]]*Tabela33[[#This Row],[sold]]</f>
        <v>805.74</v>
      </c>
      <c r="M1894" s="59">
        <f>VLOOKUP(Tabela33[[#This Row],[brand]],Tabela5[#All],7,FALSE)</f>
        <v>363</v>
      </c>
      <c r="N1894" s="59">
        <f>_xlfn.RANK.EQ(Tabela33[[#This Row],[sold]],$H$2:$H$1979)</f>
        <v>1236</v>
      </c>
      <c r="O1894" s="59">
        <f>_xlfn.RANK.EQ(L1894,Tabela33[income])</f>
        <v>1321</v>
      </c>
      <c r="AL1894" s="18" t="s">
        <v>504</v>
      </c>
      <c r="AM1894">
        <v>371</v>
      </c>
      <c r="AN1894">
        <v>66</v>
      </c>
    </row>
    <row r="1895" spans="1:40" x14ac:dyDescent="0.25">
      <c r="A1895" s="27" t="s">
        <v>443</v>
      </c>
      <c r="B1895" s="27" t="s">
        <v>1162</v>
      </c>
      <c r="C1895" s="27" t="s">
        <v>12</v>
      </c>
      <c r="D1895" s="27">
        <v>30.99</v>
      </c>
      <c r="E1895" s="27" t="s">
        <v>445</v>
      </c>
      <c r="F1895" s="27">
        <v>4</v>
      </c>
      <c r="G1895" s="27" t="s">
        <v>1163</v>
      </c>
      <c r="H1895" s="27">
        <v>89</v>
      </c>
      <c r="I1895" s="27" t="s">
        <v>1164</v>
      </c>
      <c r="J1895" s="28" t="s">
        <v>225</v>
      </c>
      <c r="K1895" s="29" t="s">
        <v>7208</v>
      </c>
      <c r="L1895" s="58">
        <f>Tabela33[[#This Row],[price]]*Tabela33[[#This Row],[sold]]</f>
        <v>2758.1099999999997</v>
      </c>
      <c r="M1895" s="59">
        <f>VLOOKUP(Tabela33[[#This Row],[brand]],Tabela5[#All],7,FALSE)</f>
        <v>363</v>
      </c>
      <c r="N1895" s="59">
        <f>_xlfn.RANK.EQ(Tabela33[[#This Row],[sold]],$H$2:$H$1979)</f>
        <v>811</v>
      </c>
      <c r="O1895" s="59">
        <f>_xlfn.RANK.EQ(L1895,Tabela33[income])</f>
        <v>855</v>
      </c>
      <c r="AL1895" s="18" t="s">
        <v>6190</v>
      </c>
      <c r="AM1895">
        <v>371</v>
      </c>
      <c r="AN1895">
        <v>91</v>
      </c>
    </row>
    <row r="1896" spans="1:40" x14ac:dyDescent="0.25">
      <c r="A1896" s="30" t="s">
        <v>443</v>
      </c>
      <c r="B1896" s="30" t="s">
        <v>1657</v>
      </c>
      <c r="C1896" s="30" t="s">
        <v>12</v>
      </c>
      <c r="D1896" s="30">
        <v>30.99</v>
      </c>
      <c r="E1896" s="30" t="s">
        <v>445</v>
      </c>
      <c r="F1896" s="30">
        <v>10</v>
      </c>
      <c r="G1896" s="30" t="s">
        <v>1658</v>
      </c>
      <c r="H1896" s="30">
        <v>91</v>
      </c>
      <c r="I1896" s="30" t="s">
        <v>1659</v>
      </c>
      <c r="J1896" s="31" t="s">
        <v>448</v>
      </c>
      <c r="K1896" s="29" t="s">
        <v>7208</v>
      </c>
      <c r="L1896" s="58">
        <f>Tabela33[[#This Row],[price]]*Tabela33[[#This Row],[sold]]</f>
        <v>2820.0899999999997</v>
      </c>
      <c r="M1896" s="59">
        <f>VLOOKUP(Tabela33[[#This Row],[brand]],Tabela5[#All],7,FALSE)</f>
        <v>363</v>
      </c>
      <c r="N1896" s="59">
        <f>_xlfn.RANK.EQ(Tabela33[[#This Row],[sold]],$H$2:$H$1979)</f>
        <v>808</v>
      </c>
      <c r="O1896" s="59">
        <f>_xlfn.RANK.EQ(L1896,Tabela33[income])</f>
        <v>851</v>
      </c>
      <c r="AL1896" s="18" t="s">
        <v>158</v>
      </c>
      <c r="AM1896">
        <v>371</v>
      </c>
      <c r="AN1896">
        <v>126</v>
      </c>
    </row>
    <row r="1897" spans="1:40" x14ac:dyDescent="0.25">
      <c r="A1897" s="30" t="s">
        <v>443</v>
      </c>
      <c r="B1897" s="30" t="s">
        <v>1706</v>
      </c>
      <c r="C1897" s="30" t="s">
        <v>12</v>
      </c>
      <c r="D1897" s="30">
        <v>30.99</v>
      </c>
      <c r="E1897" s="30" t="s">
        <v>445</v>
      </c>
      <c r="F1897" s="30">
        <v>6</v>
      </c>
      <c r="G1897" s="30" t="s">
        <v>1707</v>
      </c>
      <c r="H1897" s="30">
        <v>130</v>
      </c>
      <c r="I1897" s="30" t="s">
        <v>1708</v>
      </c>
      <c r="J1897" s="31" t="s">
        <v>225</v>
      </c>
      <c r="K1897" s="29" t="s">
        <v>7208</v>
      </c>
      <c r="L1897" s="58">
        <f>Tabela33[[#This Row],[price]]*Tabela33[[#This Row],[sold]]</f>
        <v>4028.7</v>
      </c>
      <c r="M1897" s="59">
        <f>VLOOKUP(Tabela33[[#This Row],[brand]],Tabela5[#All],7,FALSE)</f>
        <v>363</v>
      </c>
      <c r="N1897" s="59">
        <f>_xlfn.RANK.EQ(Tabela33[[#This Row],[sold]],$H$2:$H$1979)</f>
        <v>700</v>
      </c>
      <c r="O1897" s="59">
        <f>_xlfn.RANK.EQ(L1897,Tabela33[income])</f>
        <v>742</v>
      </c>
      <c r="AL1897" s="18" t="s">
        <v>3789</v>
      </c>
      <c r="AM1897">
        <v>371</v>
      </c>
      <c r="AN1897">
        <v>3</v>
      </c>
    </row>
    <row r="1898" spans="1:40" x14ac:dyDescent="0.25">
      <c r="A1898" s="27" t="s">
        <v>443</v>
      </c>
      <c r="B1898" s="27" t="s">
        <v>444</v>
      </c>
      <c r="C1898" s="27" t="s">
        <v>12</v>
      </c>
      <c r="D1898" s="27">
        <v>30.99</v>
      </c>
      <c r="E1898" s="27" t="s">
        <v>445</v>
      </c>
      <c r="F1898" s="27">
        <v>10</v>
      </c>
      <c r="G1898" s="27" t="s">
        <v>446</v>
      </c>
      <c r="H1898" s="27">
        <v>302</v>
      </c>
      <c r="I1898" s="27" t="s">
        <v>447</v>
      </c>
      <c r="J1898" s="28" t="s">
        <v>448</v>
      </c>
      <c r="K1898" s="29" t="s">
        <v>7208</v>
      </c>
      <c r="L1898" s="58">
        <f>Tabela33[[#This Row],[price]]*Tabela33[[#This Row],[sold]]</f>
        <v>9358.98</v>
      </c>
      <c r="M1898" s="59">
        <f>VLOOKUP(Tabela33[[#This Row],[brand]],Tabela5[#All],7,FALSE)</f>
        <v>363</v>
      </c>
      <c r="N1898" s="59">
        <f>_xlfn.RANK.EQ(Tabela33[[#This Row],[sold]],$H$2:$H$1979)</f>
        <v>466</v>
      </c>
      <c r="O1898" s="59">
        <f>_xlfn.RANK.EQ(L1898,Tabela33[income])</f>
        <v>504</v>
      </c>
      <c r="AL1898" s="18" t="s">
        <v>3432</v>
      </c>
      <c r="AM1898">
        <v>371</v>
      </c>
      <c r="AN1898">
        <v>18</v>
      </c>
    </row>
    <row r="1899" spans="1:40" x14ac:dyDescent="0.25">
      <c r="A1899" s="30" t="s">
        <v>443</v>
      </c>
      <c r="B1899" s="30" t="s">
        <v>1263</v>
      </c>
      <c r="C1899" s="30" t="s">
        <v>12</v>
      </c>
      <c r="D1899" s="30">
        <v>33.89</v>
      </c>
      <c r="E1899" s="30" t="s">
        <v>1264</v>
      </c>
      <c r="F1899" s="30">
        <v>9</v>
      </c>
      <c r="G1899" s="30" t="s">
        <v>1265</v>
      </c>
      <c r="H1899" s="30">
        <v>216</v>
      </c>
      <c r="I1899" s="30" t="s">
        <v>1266</v>
      </c>
      <c r="J1899" s="31" t="s">
        <v>571</v>
      </c>
      <c r="K1899" s="29" t="s">
        <v>7208</v>
      </c>
      <c r="L1899" s="58">
        <f>Tabela33[[#This Row],[price]]*Tabela33[[#This Row],[sold]]</f>
        <v>7320.24</v>
      </c>
      <c r="M1899" s="59">
        <f>VLOOKUP(Tabela33[[#This Row],[brand]],Tabela5[#All],7,FALSE)</f>
        <v>363</v>
      </c>
      <c r="N1899" s="59">
        <f>_xlfn.RANK.EQ(Tabela33[[#This Row],[sold]],$H$2:$H$1979)</f>
        <v>570</v>
      </c>
      <c r="O1899" s="59">
        <f>_xlfn.RANK.EQ(L1899,Tabela33[income])</f>
        <v>573</v>
      </c>
      <c r="AL1899" s="18" t="s">
        <v>2911</v>
      </c>
      <c r="AM1899">
        <v>371</v>
      </c>
      <c r="AN1899">
        <v>38</v>
      </c>
    </row>
    <row r="1900" spans="1:40" x14ac:dyDescent="0.25">
      <c r="A1900" s="27" t="s">
        <v>443</v>
      </c>
      <c r="B1900" s="27" t="s">
        <v>2342</v>
      </c>
      <c r="C1900" s="27" t="s">
        <v>12</v>
      </c>
      <c r="D1900" s="27">
        <v>33.99</v>
      </c>
      <c r="E1900" s="27" t="s">
        <v>813</v>
      </c>
      <c r="F1900" s="27">
        <v>10</v>
      </c>
      <c r="G1900" s="27" t="s">
        <v>2343</v>
      </c>
      <c r="H1900" s="27">
        <v>80</v>
      </c>
      <c r="I1900" s="27" t="s">
        <v>2344</v>
      </c>
      <c r="J1900" s="28" t="s">
        <v>280</v>
      </c>
      <c r="K1900" s="29" t="s">
        <v>7208</v>
      </c>
      <c r="L1900" s="58">
        <f>Tabela33[[#This Row],[price]]*Tabela33[[#This Row],[sold]]</f>
        <v>2719.2000000000003</v>
      </c>
      <c r="M1900" s="59">
        <f>VLOOKUP(Tabela33[[#This Row],[brand]],Tabela5[#All],7,FALSE)</f>
        <v>363</v>
      </c>
      <c r="N1900" s="59">
        <f>_xlfn.RANK.EQ(Tabela33[[#This Row],[sold]],$H$2:$H$1979)</f>
        <v>841</v>
      </c>
      <c r="O1900" s="59">
        <f>_xlfn.RANK.EQ(L1900,Tabela33[income])</f>
        <v>859</v>
      </c>
      <c r="AL1900" s="18" t="s">
        <v>72</v>
      </c>
      <c r="AM1900">
        <v>371</v>
      </c>
      <c r="AN1900">
        <v>77</v>
      </c>
    </row>
    <row r="1901" spans="1:40" x14ac:dyDescent="0.25">
      <c r="A1901" s="27" t="s">
        <v>443</v>
      </c>
      <c r="B1901" s="27" t="s">
        <v>1060</v>
      </c>
      <c r="C1901" s="27" t="s">
        <v>12</v>
      </c>
      <c r="D1901" s="27">
        <v>33.99</v>
      </c>
      <c r="E1901" s="27" t="s">
        <v>813</v>
      </c>
      <c r="F1901" s="27">
        <v>7</v>
      </c>
      <c r="G1901" s="27" t="s">
        <v>1061</v>
      </c>
      <c r="H1901" s="27">
        <v>149</v>
      </c>
      <c r="I1901" s="27" t="s">
        <v>1062</v>
      </c>
      <c r="J1901" s="28" t="s">
        <v>499</v>
      </c>
      <c r="K1901" s="29" t="s">
        <v>7208</v>
      </c>
      <c r="L1901" s="58">
        <f>Tabela33[[#This Row],[price]]*Tabela33[[#This Row],[sold]]</f>
        <v>5064.51</v>
      </c>
      <c r="M1901" s="59">
        <f>VLOOKUP(Tabela33[[#This Row],[brand]],Tabela5[#All],7,FALSE)</f>
        <v>363</v>
      </c>
      <c r="N1901" s="59">
        <f>_xlfn.RANK.EQ(Tabela33[[#This Row],[sold]],$H$2:$H$1979)</f>
        <v>661</v>
      </c>
      <c r="O1901" s="59">
        <f>_xlfn.RANK.EQ(L1901,Tabela33[income])</f>
        <v>679</v>
      </c>
      <c r="AL1901" s="18" t="s">
        <v>3856</v>
      </c>
      <c r="AM1901">
        <v>371</v>
      </c>
      <c r="AN1901">
        <v>11</v>
      </c>
    </row>
    <row r="1902" spans="1:40" x14ac:dyDescent="0.25">
      <c r="A1902" s="30" t="s">
        <v>443</v>
      </c>
      <c r="B1902" s="30" t="s">
        <v>1385</v>
      </c>
      <c r="C1902" s="30" t="s">
        <v>12</v>
      </c>
      <c r="D1902" s="30">
        <v>34.99</v>
      </c>
      <c r="E1902" s="30" t="s">
        <v>1107</v>
      </c>
      <c r="F1902" s="30">
        <v>9</v>
      </c>
      <c r="G1902" s="30" t="s">
        <v>1386</v>
      </c>
      <c r="H1902" s="30">
        <v>110</v>
      </c>
      <c r="I1902" s="30" t="s">
        <v>1387</v>
      </c>
      <c r="J1902" s="31" t="s">
        <v>1388</v>
      </c>
      <c r="K1902" s="29" t="s">
        <v>7208</v>
      </c>
      <c r="L1902" s="58">
        <f>Tabela33[[#This Row],[price]]*Tabela33[[#This Row],[sold]]</f>
        <v>3848.9</v>
      </c>
      <c r="M1902" s="59">
        <f>VLOOKUP(Tabela33[[#This Row],[brand]],Tabela5[#All],7,FALSE)</f>
        <v>363</v>
      </c>
      <c r="N1902" s="59">
        <f>_xlfn.RANK.EQ(Tabela33[[#This Row],[sold]],$H$2:$H$1979)</f>
        <v>761</v>
      </c>
      <c r="O1902" s="59">
        <f>_xlfn.RANK.EQ(L1902,Tabela33[income])</f>
        <v>754</v>
      </c>
      <c r="AL1902" s="18" t="s">
        <v>888</v>
      </c>
      <c r="AM1902">
        <v>371</v>
      </c>
      <c r="AN1902">
        <v>101</v>
      </c>
    </row>
    <row r="1903" spans="1:40" x14ac:dyDescent="0.25">
      <c r="A1903" s="27" t="s">
        <v>443</v>
      </c>
      <c r="B1903" s="27" t="s">
        <v>1453</v>
      </c>
      <c r="C1903" s="27" t="s">
        <v>12</v>
      </c>
      <c r="D1903" s="27">
        <v>43</v>
      </c>
      <c r="E1903" s="27" t="s">
        <v>1454</v>
      </c>
      <c r="F1903" s="27">
        <v>3</v>
      </c>
      <c r="G1903" s="27" t="s">
        <v>1455</v>
      </c>
      <c r="H1903" s="27">
        <v>27</v>
      </c>
      <c r="I1903" s="27" t="s">
        <v>1456</v>
      </c>
      <c r="J1903" s="28" t="s">
        <v>285</v>
      </c>
      <c r="K1903" s="29" t="s">
        <v>7208</v>
      </c>
      <c r="L1903" s="58">
        <f>Tabela33[[#This Row],[price]]*Tabela33[[#This Row],[sold]]</f>
        <v>1161</v>
      </c>
      <c r="M1903" s="59">
        <f>VLOOKUP(Tabela33[[#This Row],[brand]],Tabela5[#All],7,FALSE)</f>
        <v>363</v>
      </c>
      <c r="N1903" s="59">
        <f>_xlfn.RANK.EQ(Tabela33[[#This Row],[sold]],$H$2:$H$1979)</f>
        <v>1217</v>
      </c>
      <c r="O1903" s="59">
        <f>_xlfn.RANK.EQ(L1903,Tabela33[income])</f>
        <v>1199</v>
      </c>
      <c r="AL1903" s="18" t="s">
        <v>4381</v>
      </c>
      <c r="AM1903">
        <v>371</v>
      </c>
      <c r="AN1903">
        <v>20</v>
      </c>
    </row>
    <row r="1904" spans="1:40" x14ac:dyDescent="0.25">
      <c r="A1904" s="27" t="s">
        <v>443</v>
      </c>
      <c r="B1904" s="27" t="s">
        <v>1233</v>
      </c>
      <c r="C1904" s="27" t="s">
        <v>12</v>
      </c>
      <c r="D1904" s="27">
        <v>54</v>
      </c>
      <c r="E1904" s="27" t="s">
        <v>1234</v>
      </c>
      <c r="F1904" s="27">
        <v>4</v>
      </c>
      <c r="G1904" s="27" t="s">
        <v>1235</v>
      </c>
      <c r="H1904" s="27">
        <v>26</v>
      </c>
      <c r="I1904" s="27" t="s">
        <v>1236</v>
      </c>
      <c r="J1904" s="28" t="s">
        <v>285</v>
      </c>
      <c r="K1904" s="29" t="s">
        <v>7208</v>
      </c>
      <c r="L1904" s="58">
        <f>Tabela33[[#This Row],[price]]*Tabela33[[#This Row],[sold]]</f>
        <v>1404</v>
      </c>
      <c r="M1904" s="59">
        <f>VLOOKUP(Tabela33[[#This Row],[brand]],Tabela5[#All],7,FALSE)</f>
        <v>363</v>
      </c>
      <c r="N1904" s="59">
        <f>_xlfn.RANK.EQ(Tabela33[[#This Row],[sold]],$H$2:$H$1979)</f>
        <v>1236</v>
      </c>
      <c r="O1904" s="59">
        <f>_xlfn.RANK.EQ(L1904,Tabela33[income])</f>
        <v>1106</v>
      </c>
      <c r="AL1904" s="18" t="s">
        <v>930</v>
      </c>
      <c r="AM1904">
        <v>371</v>
      </c>
      <c r="AN1904">
        <v>29</v>
      </c>
    </row>
    <row r="1905" spans="1:40" x14ac:dyDescent="0.25">
      <c r="A1905" s="27" t="s">
        <v>443</v>
      </c>
      <c r="B1905" s="27" t="s">
        <v>3744</v>
      </c>
      <c r="C1905" s="27" t="s">
        <v>12</v>
      </c>
      <c r="D1905" s="27">
        <v>55</v>
      </c>
      <c r="E1905" s="27" t="s">
        <v>3300</v>
      </c>
      <c r="F1905" s="27">
        <v>2</v>
      </c>
      <c r="G1905" s="27" t="s">
        <v>1963</v>
      </c>
      <c r="H1905" s="27">
        <v>8</v>
      </c>
      <c r="I1905" s="27" t="s">
        <v>3745</v>
      </c>
      <c r="J1905" s="28" t="s">
        <v>3746</v>
      </c>
      <c r="K1905" s="29" t="s">
        <v>7208</v>
      </c>
      <c r="L1905" s="58">
        <f>Tabela33[[#This Row],[price]]*Tabela33[[#This Row],[sold]]</f>
        <v>440</v>
      </c>
      <c r="M1905" s="59">
        <f>VLOOKUP(Tabela33[[#This Row],[brand]],Tabela5[#All],7,FALSE)</f>
        <v>363</v>
      </c>
      <c r="N1905" s="59">
        <f>_xlfn.RANK.EQ(Tabela33[[#This Row],[sold]],$H$2:$H$1979)</f>
        <v>1635</v>
      </c>
      <c r="O1905" s="59">
        <f>_xlfn.RANK.EQ(L1905,Tabela33[income])</f>
        <v>1544</v>
      </c>
      <c r="AL1905" s="18" t="s">
        <v>5081</v>
      </c>
      <c r="AM1905">
        <v>371</v>
      </c>
      <c r="AN1905">
        <v>145</v>
      </c>
    </row>
    <row r="1906" spans="1:40" x14ac:dyDescent="0.25">
      <c r="A1906" s="27" t="s">
        <v>443</v>
      </c>
      <c r="B1906" s="27" t="s">
        <v>2145</v>
      </c>
      <c r="C1906" s="27" t="s">
        <v>12</v>
      </c>
      <c r="D1906" s="27">
        <v>59.99</v>
      </c>
      <c r="E1906" s="27" t="s">
        <v>31</v>
      </c>
      <c r="F1906" s="27">
        <v>4</v>
      </c>
      <c r="G1906" s="27" t="s">
        <v>2146</v>
      </c>
      <c r="H1906" s="27"/>
      <c r="I1906" s="27" t="s">
        <v>39</v>
      </c>
      <c r="J1906" s="28" t="s">
        <v>2147</v>
      </c>
      <c r="K1906" s="29" t="s">
        <v>7208</v>
      </c>
      <c r="L1906" s="58">
        <f>Tabela33[[#This Row],[price]]*Tabela33[[#This Row],[sold]]</f>
        <v>0</v>
      </c>
      <c r="M1906" s="59">
        <f>VLOOKUP(Tabela33[[#This Row],[brand]],Tabela5[#All],7,FALSE)</f>
        <v>363</v>
      </c>
      <c r="N1906" s="59" t="e">
        <f>_xlfn.RANK.EQ(Tabela33[[#This Row],[sold]],$H$2:$H$1979)</f>
        <v>#N/A</v>
      </c>
      <c r="O1906" s="59">
        <f>_xlfn.RANK.EQ(L1906,Tabela33[income])</f>
        <v>1979</v>
      </c>
      <c r="AL1906" s="18" t="s">
        <v>5633</v>
      </c>
      <c r="AM1906">
        <v>371</v>
      </c>
      <c r="AN1906">
        <v>19</v>
      </c>
    </row>
    <row r="1907" spans="1:40" x14ac:dyDescent="0.25">
      <c r="A1907" s="27" t="s">
        <v>443</v>
      </c>
      <c r="B1907" s="27" t="s">
        <v>3212</v>
      </c>
      <c r="C1907" s="27" t="s">
        <v>12</v>
      </c>
      <c r="D1907" s="27">
        <v>99.99</v>
      </c>
      <c r="E1907" s="27" t="s">
        <v>736</v>
      </c>
      <c r="F1907" s="27">
        <v>6</v>
      </c>
      <c r="G1907" s="27" t="s">
        <v>3213</v>
      </c>
      <c r="H1907" s="27">
        <v>3</v>
      </c>
      <c r="I1907" s="27" t="s">
        <v>3214</v>
      </c>
      <c r="J1907" s="28" t="s">
        <v>3215</v>
      </c>
      <c r="K1907" s="29" t="s">
        <v>7208</v>
      </c>
      <c r="L1907" s="58">
        <f>Tabela33[[#This Row],[price]]*Tabela33[[#This Row],[sold]]</f>
        <v>299.96999999999997</v>
      </c>
      <c r="M1907" s="59">
        <f>VLOOKUP(Tabela33[[#This Row],[brand]],Tabela5[#All],7,FALSE)</f>
        <v>363</v>
      </c>
      <c r="N1907" s="59">
        <f>_xlfn.RANK.EQ(Tabela33[[#This Row],[sold]],$H$2:$H$1979)</f>
        <v>1845</v>
      </c>
      <c r="O1907" s="59">
        <f>_xlfn.RANK.EQ(L1907,Tabela33[income])</f>
        <v>1662</v>
      </c>
      <c r="AL1907" s="18" t="s">
        <v>6525</v>
      </c>
      <c r="AM1907">
        <v>371</v>
      </c>
      <c r="AN1907">
        <v>9</v>
      </c>
    </row>
    <row r="1908" spans="1:40" x14ac:dyDescent="0.25">
      <c r="A1908" s="30" t="s">
        <v>41</v>
      </c>
      <c r="B1908" s="30" t="s">
        <v>1412</v>
      </c>
      <c r="C1908" s="30" t="s">
        <v>12</v>
      </c>
      <c r="D1908" s="30">
        <v>9.99</v>
      </c>
      <c r="E1908" s="30" t="s">
        <v>1373</v>
      </c>
      <c r="F1908" s="30">
        <v>10</v>
      </c>
      <c r="G1908" s="30" t="s">
        <v>421</v>
      </c>
      <c r="H1908" s="30">
        <v>10</v>
      </c>
      <c r="I1908" s="30" t="s">
        <v>39</v>
      </c>
      <c r="J1908" s="31" t="s">
        <v>1413</v>
      </c>
      <c r="K1908" s="29" t="s">
        <v>7208</v>
      </c>
      <c r="L1908" s="58">
        <f>Tabela33[[#This Row],[price]]*Tabela33[[#This Row],[sold]]</f>
        <v>99.9</v>
      </c>
      <c r="M1908" s="59">
        <f>VLOOKUP(Tabela33[[#This Row],[brand]],Tabela5[#All],7,FALSE)</f>
        <v>364</v>
      </c>
      <c r="N1908" s="59">
        <f>_xlfn.RANK.EQ(Tabela33[[#This Row],[sold]],$H$2:$H$1979)</f>
        <v>1577</v>
      </c>
      <c r="O1908" s="59">
        <f>_xlfn.RANK.EQ(L1908,Tabela33[income])</f>
        <v>1872</v>
      </c>
      <c r="AL1908" s="18" t="s">
        <v>345</v>
      </c>
      <c r="AM1908">
        <v>371</v>
      </c>
      <c r="AN1908">
        <v>25</v>
      </c>
    </row>
    <row r="1909" spans="1:40" x14ac:dyDescent="0.25">
      <c r="A1909" s="35" t="s">
        <v>41</v>
      </c>
      <c r="B1909" s="35" t="s">
        <v>5140</v>
      </c>
      <c r="C1909" s="35" t="s">
        <v>55</v>
      </c>
      <c r="D1909" s="35">
        <v>17.98</v>
      </c>
      <c r="E1909" s="35" t="s">
        <v>5141</v>
      </c>
      <c r="F1909" s="35">
        <v>10</v>
      </c>
      <c r="G1909" s="35" t="s">
        <v>2041</v>
      </c>
      <c r="H1909" s="35">
        <v>66</v>
      </c>
      <c r="I1909" s="35" t="s">
        <v>5142</v>
      </c>
      <c r="J1909" s="36" t="s">
        <v>5143</v>
      </c>
      <c r="K1909" s="34" t="s">
        <v>7209</v>
      </c>
      <c r="L1909" s="61">
        <f>Tabela33[[#This Row],[price]]*Tabela33[[#This Row],[sold]]</f>
        <v>1186.68</v>
      </c>
      <c r="M1909" s="62">
        <f>VLOOKUP(Tabela33[[#This Row],[brand]],Tabela5[#All],7,FALSE)</f>
        <v>364</v>
      </c>
      <c r="N1909" s="62">
        <f>_xlfn.RANK.EQ(Tabela33[[#This Row],[sold]],$H$2:$H$1979)</f>
        <v>901</v>
      </c>
      <c r="O1909" s="62">
        <f>_xlfn.RANK.EQ(L1909,Tabela33[income])</f>
        <v>1192</v>
      </c>
      <c r="AL1909" s="18" t="s">
        <v>5719</v>
      </c>
      <c r="AM1909">
        <v>371</v>
      </c>
      <c r="AN1909">
        <v>2</v>
      </c>
    </row>
    <row r="1910" spans="1:40" x14ac:dyDescent="0.25">
      <c r="A1910" s="35" t="s">
        <v>41</v>
      </c>
      <c r="B1910" s="35" t="s">
        <v>5928</v>
      </c>
      <c r="C1910" s="35" t="s">
        <v>55</v>
      </c>
      <c r="D1910" s="35">
        <v>24.98</v>
      </c>
      <c r="E1910" s="35" t="s">
        <v>5929</v>
      </c>
      <c r="F1910" s="35">
        <v>7</v>
      </c>
      <c r="G1910" s="35" t="s">
        <v>5930</v>
      </c>
      <c r="H1910" s="35">
        <v>8</v>
      </c>
      <c r="I1910" s="35" t="s">
        <v>5931</v>
      </c>
      <c r="J1910" s="36" t="s">
        <v>70</v>
      </c>
      <c r="K1910" s="34" t="s">
        <v>7209</v>
      </c>
      <c r="L1910" s="61">
        <f>Tabela33[[#This Row],[price]]*Tabela33[[#This Row],[sold]]</f>
        <v>199.84</v>
      </c>
      <c r="M1910" s="62">
        <f>VLOOKUP(Tabela33[[#This Row],[brand]],Tabela5[#All],7,FALSE)</f>
        <v>364</v>
      </c>
      <c r="N1910" s="62">
        <f>_xlfn.RANK.EQ(Tabela33[[#This Row],[sold]],$H$2:$H$1979)</f>
        <v>1635</v>
      </c>
      <c r="O1910" s="62">
        <f>_xlfn.RANK.EQ(L1910,Tabela33[income])</f>
        <v>1756</v>
      </c>
      <c r="AL1910" s="18" t="s">
        <v>1090</v>
      </c>
      <c r="AM1910">
        <v>371</v>
      </c>
      <c r="AN1910">
        <v>21</v>
      </c>
    </row>
    <row r="1911" spans="1:40" x14ac:dyDescent="0.25">
      <c r="A1911" s="30" t="s">
        <v>41</v>
      </c>
      <c r="B1911" s="30" t="s">
        <v>2279</v>
      </c>
      <c r="C1911" s="30" t="s">
        <v>12</v>
      </c>
      <c r="D1911" s="30">
        <v>26.99</v>
      </c>
      <c r="E1911" s="30" t="s">
        <v>830</v>
      </c>
      <c r="F1911" s="30">
        <v>10</v>
      </c>
      <c r="G1911" s="30" t="s">
        <v>1126</v>
      </c>
      <c r="H1911" s="30">
        <v>65</v>
      </c>
      <c r="I1911" s="30" t="s">
        <v>2280</v>
      </c>
      <c r="J1911" s="31" t="s">
        <v>2281</v>
      </c>
      <c r="K1911" s="29" t="s">
        <v>7208</v>
      </c>
      <c r="L1911" s="58">
        <f>Tabela33[[#This Row],[price]]*Tabela33[[#This Row],[sold]]</f>
        <v>1754.35</v>
      </c>
      <c r="M1911" s="59">
        <f>VLOOKUP(Tabela33[[#This Row],[brand]],Tabela5[#All],7,FALSE)</f>
        <v>364</v>
      </c>
      <c r="N1911" s="59">
        <f>_xlfn.RANK.EQ(Tabela33[[#This Row],[sold]],$H$2:$H$1979)</f>
        <v>906</v>
      </c>
      <c r="O1911" s="59">
        <f>_xlfn.RANK.EQ(L1911,Tabela33[income])</f>
        <v>1012</v>
      </c>
      <c r="AL1911" s="18" t="s">
        <v>5316</v>
      </c>
      <c r="AM1911">
        <v>371</v>
      </c>
      <c r="AN1911">
        <v>6</v>
      </c>
    </row>
    <row r="1912" spans="1:40" x14ac:dyDescent="0.25">
      <c r="A1912" s="27" t="s">
        <v>41</v>
      </c>
      <c r="B1912" s="27" t="s">
        <v>309</v>
      </c>
      <c r="C1912" s="27" t="s">
        <v>12</v>
      </c>
      <c r="D1912" s="27">
        <v>42</v>
      </c>
      <c r="E1912" s="27" t="s">
        <v>185</v>
      </c>
      <c r="F1912" s="27">
        <v>4</v>
      </c>
      <c r="G1912" s="27" t="s">
        <v>310</v>
      </c>
      <c r="H1912" s="27">
        <v>404</v>
      </c>
      <c r="I1912" s="27" t="s">
        <v>311</v>
      </c>
      <c r="J1912" s="28" t="s">
        <v>312</v>
      </c>
      <c r="K1912" s="29" t="s">
        <v>7208</v>
      </c>
      <c r="L1912" s="58">
        <f>Tabela33[[#This Row],[price]]*Tabela33[[#This Row],[sold]]</f>
        <v>16968</v>
      </c>
      <c r="M1912" s="59">
        <f>VLOOKUP(Tabela33[[#This Row],[brand]],Tabela5[#All],7,FALSE)</f>
        <v>364</v>
      </c>
      <c r="N1912" s="59">
        <f>_xlfn.RANK.EQ(Tabela33[[#This Row],[sold]],$H$2:$H$1979)</f>
        <v>409</v>
      </c>
      <c r="O1912" s="59">
        <f>_xlfn.RANK.EQ(L1912,Tabela33[income])</f>
        <v>351</v>
      </c>
      <c r="AL1912" s="18" t="s">
        <v>2227</v>
      </c>
      <c r="AM1912">
        <v>371</v>
      </c>
      <c r="AN1912">
        <v>26</v>
      </c>
    </row>
    <row r="1913" spans="1:40" x14ac:dyDescent="0.25">
      <c r="A1913" s="30" t="s">
        <v>41</v>
      </c>
      <c r="B1913" s="30" t="s">
        <v>184</v>
      </c>
      <c r="C1913" s="30" t="s">
        <v>12</v>
      </c>
      <c r="D1913" s="30">
        <v>42</v>
      </c>
      <c r="E1913" s="30" t="s">
        <v>185</v>
      </c>
      <c r="F1913" s="30">
        <v>4</v>
      </c>
      <c r="G1913" s="30" t="s">
        <v>186</v>
      </c>
      <c r="H1913" s="30">
        <v>406</v>
      </c>
      <c r="I1913" s="30" t="s">
        <v>187</v>
      </c>
      <c r="J1913" s="31" t="s">
        <v>188</v>
      </c>
      <c r="K1913" s="29" t="s">
        <v>7208</v>
      </c>
      <c r="L1913" s="58">
        <f>Tabela33[[#This Row],[price]]*Tabela33[[#This Row],[sold]]</f>
        <v>17052</v>
      </c>
      <c r="M1913" s="59">
        <f>VLOOKUP(Tabela33[[#This Row],[brand]],Tabela5[#All],7,FALSE)</f>
        <v>364</v>
      </c>
      <c r="N1913" s="59">
        <f>_xlfn.RANK.EQ(Tabela33[[#This Row],[sold]],$H$2:$H$1979)</f>
        <v>408</v>
      </c>
      <c r="O1913" s="59">
        <f>_xlfn.RANK.EQ(L1913,Tabela33[income])</f>
        <v>350</v>
      </c>
      <c r="AL1913" s="18" t="s">
        <v>4416</v>
      </c>
      <c r="AM1913">
        <v>371</v>
      </c>
      <c r="AN1913">
        <v>27</v>
      </c>
    </row>
    <row r="1914" spans="1:40" x14ac:dyDescent="0.25">
      <c r="A1914" s="30" t="s">
        <v>41</v>
      </c>
      <c r="B1914" s="30" t="s">
        <v>459</v>
      </c>
      <c r="C1914" s="30" t="s">
        <v>12</v>
      </c>
      <c r="D1914" s="30">
        <v>42.99</v>
      </c>
      <c r="E1914" s="30" t="s">
        <v>460</v>
      </c>
      <c r="F1914" s="30">
        <v>10</v>
      </c>
      <c r="G1914" s="30" t="s">
        <v>461</v>
      </c>
      <c r="H1914" s="30">
        <v>155</v>
      </c>
      <c r="I1914" s="30" t="s">
        <v>462</v>
      </c>
      <c r="J1914" s="31" t="s">
        <v>318</v>
      </c>
      <c r="K1914" s="29" t="s">
        <v>7208</v>
      </c>
      <c r="L1914" s="58">
        <f>Tabela33[[#This Row],[price]]*Tabela33[[#This Row],[sold]]</f>
        <v>6663.4500000000007</v>
      </c>
      <c r="M1914" s="59">
        <f>VLOOKUP(Tabela33[[#This Row],[brand]],Tabela5[#All],7,FALSE)</f>
        <v>364</v>
      </c>
      <c r="N1914" s="59">
        <f>_xlfn.RANK.EQ(Tabela33[[#This Row],[sold]],$H$2:$H$1979)</f>
        <v>647</v>
      </c>
      <c r="O1914" s="59">
        <f>_xlfn.RANK.EQ(L1914,Tabela33[income])</f>
        <v>609</v>
      </c>
      <c r="AL1914" s="18" t="s">
        <v>6084</v>
      </c>
      <c r="AM1914">
        <v>371</v>
      </c>
      <c r="AN1914">
        <v>15</v>
      </c>
    </row>
    <row r="1915" spans="1:40" x14ac:dyDescent="0.25">
      <c r="A1915" s="27" t="s">
        <v>41</v>
      </c>
      <c r="B1915" s="27" t="s">
        <v>281</v>
      </c>
      <c r="C1915" s="27" t="s">
        <v>12</v>
      </c>
      <c r="D1915" s="27">
        <v>47.49</v>
      </c>
      <c r="E1915" s="27" t="s">
        <v>282</v>
      </c>
      <c r="F1915" s="27">
        <v>2</v>
      </c>
      <c r="G1915" s="27" t="s">
        <v>283</v>
      </c>
      <c r="H1915" s="27">
        <v>208</v>
      </c>
      <c r="I1915" s="27" t="s">
        <v>284</v>
      </c>
      <c r="J1915" s="28" t="s">
        <v>285</v>
      </c>
      <c r="K1915" s="29" t="s">
        <v>7208</v>
      </c>
      <c r="L1915" s="58">
        <f>Tabela33[[#This Row],[price]]*Tabela33[[#This Row],[sold]]</f>
        <v>9877.92</v>
      </c>
      <c r="M1915" s="59">
        <f>VLOOKUP(Tabela33[[#This Row],[brand]],Tabela5[#All],7,FALSE)</f>
        <v>364</v>
      </c>
      <c r="N1915" s="59">
        <f>_xlfn.RANK.EQ(Tabela33[[#This Row],[sold]],$H$2:$H$1979)</f>
        <v>577</v>
      </c>
      <c r="O1915" s="59">
        <f>_xlfn.RANK.EQ(L1915,Tabela33[income])</f>
        <v>486</v>
      </c>
      <c r="AL1915" s="18" t="s">
        <v>6883</v>
      </c>
      <c r="AM1915">
        <v>371</v>
      </c>
      <c r="AN1915">
        <v>69</v>
      </c>
    </row>
    <row r="1916" spans="1:40" x14ac:dyDescent="0.25">
      <c r="A1916" s="30" t="s">
        <v>41</v>
      </c>
      <c r="B1916" s="30" t="s">
        <v>42</v>
      </c>
      <c r="C1916" s="30" t="s">
        <v>12</v>
      </c>
      <c r="D1916" s="30">
        <v>51.99</v>
      </c>
      <c r="E1916" s="30" t="s">
        <v>43</v>
      </c>
      <c r="F1916" s="30">
        <v>8</v>
      </c>
      <c r="G1916" s="30" t="s">
        <v>44</v>
      </c>
      <c r="H1916" s="30">
        <v>184</v>
      </c>
      <c r="I1916" s="30" t="s">
        <v>45</v>
      </c>
      <c r="J1916" s="31" t="s">
        <v>46</v>
      </c>
      <c r="K1916" s="29" t="s">
        <v>7208</v>
      </c>
      <c r="L1916" s="58">
        <f>Tabela33[[#This Row],[price]]*Tabela33[[#This Row],[sold]]</f>
        <v>9566.16</v>
      </c>
      <c r="M1916" s="59">
        <f>VLOOKUP(Tabela33[[#This Row],[brand]],Tabela5[#All],7,FALSE)</f>
        <v>364</v>
      </c>
      <c r="N1916" s="59">
        <f>_xlfn.RANK.EQ(Tabela33[[#This Row],[sold]],$H$2:$H$1979)</f>
        <v>596</v>
      </c>
      <c r="O1916" s="59">
        <f>_xlfn.RANK.EQ(L1916,Tabela33[income])</f>
        <v>497</v>
      </c>
      <c r="AL1916" s="18" t="s">
        <v>3449</v>
      </c>
      <c r="AM1916">
        <v>371</v>
      </c>
      <c r="AN1916">
        <v>5</v>
      </c>
    </row>
    <row r="1917" spans="1:40" x14ac:dyDescent="0.25">
      <c r="A1917" s="30" t="s">
        <v>41</v>
      </c>
      <c r="B1917" s="30" t="s">
        <v>1805</v>
      </c>
      <c r="C1917" s="30" t="s">
        <v>510</v>
      </c>
      <c r="D1917" s="30">
        <v>52.99</v>
      </c>
      <c r="E1917" s="30" t="s">
        <v>1806</v>
      </c>
      <c r="F1917" s="30">
        <v>6</v>
      </c>
      <c r="G1917" s="30" t="s">
        <v>1807</v>
      </c>
      <c r="H1917" s="30">
        <v>30</v>
      </c>
      <c r="I1917" s="30" t="s">
        <v>1808</v>
      </c>
      <c r="J1917" s="31" t="s">
        <v>499</v>
      </c>
      <c r="K1917" s="29" t="s">
        <v>7208</v>
      </c>
      <c r="L1917" s="58">
        <f>Tabela33[[#This Row],[price]]*Tabela33[[#This Row],[sold]]</f>
        <v>1589.7</v>
      </c>
      <c r="M1917" s="59">
        <f>VLOOKUP(Tabela33[[#This Row],[brand]],Tabela5[#All],7,FALSE)</f>
        <v>364</v>
      </c>
      <c r="N1917" s="59">
        <f>_xlfn.RANK.EQ(Tabela33[[#This Row],[sold]],$H$2:$H$1979)</f>
        <v>1175</v>
      </c>
      <c r="O1917" s="59">
        <f>_xlfn.RANK.EQ(L1917,Tabela33[income])</f>
        <v>1058</v>
      </c>
      <c r="AL1917" s="18" t="s">
        <v>6283</v>
      </c>
      <c r="AM1917">
        <v>371</v>
      </c>
      <c r="AN1917">
        <v>6</v>
      </c>
    </row>
    <row r="1918" spans="1:40" x14ac:dyDescent="0.25">
      <c r="A1918" s="27" t="s">
        <v>41</v>
      </c>
      <c r="B1918" s="27" t="s">
        <v>1267</v>
      </c>
      <c r="C1918" s="27" t="s">
        <v>12</v>
      </c>
      <c r="D1918" s="27">
        <v>59.99</v>
      </c>
      <c r="E1918" s="27" t="s">
        <v>31</v>
      </c>
      <c r="F1918" s="27">
        <v>10</v>
      </c>
      <c r="G1918" s="27" t="s">
        <v>1268</v>
      </c>
      <c r="H1918" s="27">
        <v>150</v>
      </c>
      <c r="I1918" s="27" t="s">
        <v>1269</v>
      </c>
      <c r="J1918" s="28" t="s">
        <v>76</v>
      </c>
      <c r="K1918" s="29" t="s">
        <v>7208</v>
      </c>
      <c r="L1918" s="58">
        <f>Tabela33[[#This Row],[price]]*Tabela33[[#This Row],[sold]]</f>
        <v>8998.5</v>
      </c>
      <c r="M1918" s="59">
        <f>VLOOKUP(Tabela33[[#This Row],[brand]],Tabela5[#All],7,FALSE)</f>
        <v>364</v>
      </c>
      <c r="N1918" s="59">
        <f>_xlfn.RANK.EQ(Tabela33[[#This Row],[sold]],$H$2:$H$1979)</f>
        <v>655</v>
      </c>
      <c r="O1918" s="59">
        <f>_xlfn.RANK.EQ(L1918,Tabela33[income])</f>
        <v>519</v>
      </c>
      <c r="AL1918" s="18" t="s">
        <v>5948</v>
      </c>
      <c r="AM1918">
        <v>371</v>
      </c>
      <c r="AN1918">
        <v>5</v>
      </c>
    </row>
    <row r="1919" spans="1:40" x14ac:dyDescent="0.25">
      <c r="A1919" s="35" t="s">
        <v>41</v>
      </c>
      <c r="B1919" s="35" t="s">
        <v>5693</v>
      </c>
      <c r="C1919" s="35" t="s">
        <v>55</v>
      </c>
      <c r="D1919" s="35">
        <v>68.989999999999995</v>
      </c>
      <c r="E1919" s="35" t="s">
        <v>3963</v>
      </c>
      <c r="F1919" s="35">
        <v>7</v>
      </c>
      <c r="G1919" s="35" t="s">
        <v>5694</v>
      </c>
      <c r="H1919" s="35">
        <v>27</v>
      </c>
      <c r="I1919" s="35" t="s">
        <v>5695</v>
      </c>
      <c r="J1919" s="36" t="s">
        <v>833</v>
      </c>
      <c r="K1919" s="34" t="s">
        <v>7209</v>
      </c>
      <c r="L1919" s="61">
        <f>Tabela33[[#This Row],[price]]*Tabela33[[#This Row],[sold]]</f>
        <v>1862.7299999999998</v>
      </c>
      <c r="M1919" s="62">
        <f>VLOOKUP(Tabela33[[#This Row],[brand]],Tabela5[#All],7,FALSE)</f>
        <v>364</v>
      </c>
      <c r="N1919" s="62">
        <f>_xlfn.RANK.EQ(Tabela33[[#This Row],[sold]],$H$2:$H$1979)</f>
        <v>1217</v>
      </c>
      <c r="O1919" s="62">
        <f>_xlfn.RANK.EQ(L1919,Tabela33[income])</f>
        <v>985</v>
      </c>
      <c r="AL1919" s="18" t="s">
        <v>1587</v>
      </c>
      <c r="AM1919">
        <v>371</v>
      </c>
      <c r="AN1919">
        <v>14</v>
      </c>
    </row>
    <row r="1920" spans="1:40" x14ac:dyDescent="0.25">
      <c r="A1920" s="35" t="s">
        <v>41</v>
      </c>
      <c r="B1920" s="35" t="s">
        <v>6157</v>
      </c>
      <c r="C1920" s="35" t="s">
        <v>12</v>
      </c>
      <c r="D1920" s="35">
        <v>74.849999999999994</v>
      </c>
      <c r="E1920" s="35" t="s">
        <v>6158</v>
      </c>
      <c r="F1920" s="35"/>
      <c r="G1920" s="35" t="s">
        <v>2053</v>
      </c>
      <c r="H1920" s="35">
        <v>2</v>
      </c>
      <c r="I1920" s="35" t="s">
        <v>39</v>
      </c>
      <c r="J1920" s="36" t="s">
        <v>6159</v>
      </c>
      <c r="K1920" s="34" t="s">
        <v>7209</v>
      </c>
      <c r="L1920" s="61">
        <f>Tabela33[[#This Row],[price]]*Tabela33[[#This Row],[sold]]</f>
        <v>149.69999999999999</v>
      </c>
      <c r="M1920" s="62">
        <f>VLOOKUP(Tabela33[[#This Row],[brand]],Tabela5[#All],7,FALSE)</f>
        <v>364</v>
      </c>
      <c r="N1920" s="62">
        <f>_xlfn.RANK.EQ(Tabela33[[#This Row],[sold]],$H$2:$H$1979)</f>
        <v>1890</v>
      </c>
      <c r="O1920" s="62">
        <f>_xlfn.RANK.EQ(L1920,Tabela33[income])</f>
        <v>1817</v>
      </c>
      <c r="AL1920" s="18" t="s">
        <v>1800</v>
      </c>
      <c r="AM1920">
        <v>371</v>
      </c>
      <c r="AN1920">
        <v>21</v>
      </c>
    </row>
    <row r="1921" spans="1:40" x14ac:dyDescent="0.25">
      <c r="A1921" s="32" t="s">
        <v>41</v>
      </c>
      <c r="B1921" s="32" t="s">
        <v>5963</v>
      </c>
      <c r="C1921" s="32" t="s">
        <v>104</v>
      </c>
      <c r="D1921" s="32">
        <v>74.92</v>
      </c>
      <c r="E1921" s="32" t="s">
        <v>5964</v>
      </c>
      <c r="F1921" s="32">
        <v>6</v>
      </c>
      <c r="G1921" s="32" t="s">
        <v>5965</v>
      </c>
      <c r="H1921" s="32">
        <v>116</v>
      </c>
      <c r="I1921" s="32" t="s">
        <v>5966</v>
      </c>
      <c r="J1921" s="33" t="s">
        <v>96</v>
      </c>
      <c r="K1921" s="34" t="s">
        <v>7209</v>
      </c>
      <c r="L1921" s="61">
        <f>Tabela33[[#This Row],[price]]*Tabela33[[#This Row],[sold]]</f>
        <v>8690.7199999999993</v>
      </c>
      <c r="M1921" s="62">
        <f>VLOOKUP(Tabela33[[#This Row],[brand]],Tabela5[#All],7,FALSE)</f>
        <v>364</v>
      </c>
      <c r="N1921" s="62">
        <f>_xlfn.RANK.EQ(Tabela33[[#This Row],[sold]],$H$2:$H$1979)</f>
        <v>743</v>
      </c>
      <c r="O1921" s="62">
        <f>_xlfn.RANK.EQ(L1921,Tabela33[income])</f>
        <v>527</v>
      </c>
      <c r="AL1921" s="18" t="s">
        <v>2937</v>
      </c>
      <c r="AM1921">
        <v>371</v>
      </c>
      <c r="AN1921">
        <v>5</v>
      </c>
    </row>
    <row r="1922" spans="1:40" x14ac:dyDescent="0.25">
      <c r="A1922" s="30" t="s">
        <v>41</v>
      </c>
      <c r="B1922" s="30" t="s">
        <v>1133</v>
      </c>
      <c r="C1922" s="30" t="s">
        <v>12</v>
      </c>
      <c r="D1922" s="30">
        <v>79.72</v>
      </c>
      <c r="E1922" s="30" t="s">
        <v>1134</v>
      </c>
      <c r="F1922" s="30">
        <v>10</v>
      </c>
      <c r="G1922" s="30" t="s">
        <v>1135</v>
      </c>
      <c r="H1922" s="30">
        <v>334</v>
      </c>
      <c r="I1922" s="30" t="s">
        <v>1136</v>
      </c>
      <c r="J1922" s="31" t="s">
        <v>524</v>
      </c>
      <c r="K1922" s="29" t="s">
        <v>7208</v>
      </c>
      <c r="L1922" s="58">
        <f>Tabela33[[#This Row],[price]]*Tabela33[[#This Row],[sold]]</f>
        <v>26626.48</v>
      </c>
      <c r="M1922" s="59">
        <f>VLOOKUP(Tabela33[[#This Row],[brand]],Tabela5[#All],7,FALSE)</f>
        <v>364</v>
      </c>
      <c r="N1922" s="59">
        <f>_xlfn.RANK.EQ(Tabela33[[#This Row],[sold]],$H$2:$H$1979)</f>
        <v>451</v>
      </c>
      <c r="O1922" s="59">
        <f>_xlfn.RANK.EQ(L1922,Tabela33[income])</f>
        <v>268</v>
      </c>
      <c r="AL1922" s="18" t="s">
        <v>5170</v>
      </c>
      <c r="AM1922">
        <v>371</v>
      </c>
      <c r="AN1922">
        <v>343</v>
      </c>
    </row>
    <row r="1923" spans="1:40" x14ac:dyDescent="0.25">
      <c r="A1923" s="35" t="s">
        <v>41</v>
      </c>
      <c r="B1923" s="35" t="s">
        <v>5125</v>
      </c>
      <c r="C1923" s="35" t="s">
        <v>12</v>
      </c>
      <c r="D1923" s="35">
        <v>86.72</v>
      </c>
      <c r="E1923" s="35" t="s">
        <v>5126</v>
      </c>
      <c r="F1923" s="35">
        <v>10</v>
      </c>
      <c r="G1923" s="35" t="s">
        <v>5127</v>
      </c>
      <c r="H1923" s="35">
        <v>1296</v>
      </c>
      <c r="I1923" s="35" t="s">
        <v>3202</v>
      </c>
      <c r="J1923" s="36" t="s">
        <v>177</v>
      </c>
      <c r="K1923" s="34" t="s">
        <v>7209</v>
      </c>
      <c r="L1923" s="61">
        <f>Tabela33[[#This Row],[price]]*Tabela33[[#This Row],[sold]]</f>
        <v>112389.12</v>
      </c>
      <c r="M1923" s="62">
        <f>VLOOKUP(Tabela33[[#This Row],[brand]],Tabela5[#All],7,FALSE)</f>
        <v>364</v>
      </c>
      <c r="N1923" s="62">
        <f>_xlfn.RANK.EQ(Tabela33[[#This Row],[sold]],$H$2:$H$1979)</f>
        <v>208</v>
      </c>
      <c r="O1923" s="62">
        <f>_xlfn.RANK.EQ(L1923,Tabela33[income])</f>
        <v>87</v>
      </c>
      <c r="AL1923" s="18" t="s">
        <v>4829</v>
      </c>
      <c r="AM1923">
        <v>371</v>
      </c>
      <c r="AN1923">
        <v>210</v>
      </c>
    </row>
    <row r="1924" spans="1:40" x14ac:dyDescent="0.25">
      <c r="A1924" s="30" t="s">
        <v>3087</v>
      </c>
      <c r="B1924" s="30" t="s">
        <v>3088</v>
      </c>
      <c r="C1924" s="30" t="s">
        <v>12</v>
      </c>
      <c r="D1924" s="30">
        <v>108.99</v>
      </c>
      <c r="E1924" s="30" t="s">
        <v>3089</v>
      </c>
      <c r="F1924" s="30">
        <v>9</v>
      </c>
      <c r="G1924" s="30" t="s">
        <v>3090</v>
      </c>
      <c r="H1924" s="30">
        <v>11</v>
      </c>
      <c r="I1924" s="30" t="s">
        <v>3091</v>
      </c>
      <c r="J1924" s="31" t="s">
        <v>3092</v>
      </c>
      <c r="K1924" s="29" t="s">
        <v>7208</v>
      </c>
      <c r="L1924" s="58">
        <f>Tabela33[[#This Row],[price]]*Tabela33[[#This Row],[sold]]</f>
        <v>1198.8899999999999</v>
      </c>
      <c r="M1924" s="59">
        <f>VLOOKUP(Tabela33[[#This Row],[brand]],Tabela5[#All],7,FALSE)</f>
        <v>365</v>
      </c>
      <c r="N1924" s="59">
        <f>_xlfn.RANK.EQ(Tabela33[[#This Row],[sold]],$H$2:$H$1979)</f>
        <v>1550</v>
      </c>
      <c r="O1924" s="59">
        <f>_xlfn.RANK.EQ(L1924,Tabela33[income])</f>
        <v>1183</v>
      </c>
      <c r="AL1924" s="18" t="s">
        <v>4153</v>
      </c>
      <c r="AM1924">
        <v>371</v>
      </c>
      <c r="AN1924">
        <v>25</v>
      </c>
    </row>
    <row r="1925" spans="1:40" x14ac:dyDescent="0.25">
      <c r="A1925" s="27" t="s">
        <v>3888</v>
      </c>
      <c r="B1925" s="27" t="s">
        <v>3889</v>
      </c>
      <c r="C1925" s="27" t="s">
        <v>12</v>
      </c>
      <c r="D1925" s="27">
        <v>19.989999999999998</v>
      </c>
      <c r="E1925" s="27" t="s">
        <v>3890</v>
      </c>
      <c r="F1925" s="27">
        <v>10</v>
      </c>
      <c r="G1925" s="27" t="s">
        <v>3891</v>
      </c>
      <c r="H1925" s="27">
        <v>177</v>
      </c>
      <c r="I1925" s="27" t="s">
        <v>3892</v>
      </c>
      <c r="J1925" s="28" t="s">
        <v>661</v>
      </c>
      <c r="K1925" s="29" t="s">
        <v>7208</v>
      </c>
      <c r="L1925" s="58">
        <f>Tabela33[[#This Row],[price]]*Tabela33[[#This Row],[sold]]</f>
        <v>3538.2299999999996</v>
      </c>
      <c r="M1925" s="59">
        <f>VLOOKUP(Tabela33[[#This Row],[brand]],Tabela5[#All],7,FALSE)</f>
        <v>366</v>
      </c>
      <c r="N1925" s="59">
        <f>_xlfn.RANK.EQ(Tabela33[[#This Row],[sold]],$H$2:$H$1979)</f>
        <v>611</v>
      </c>
      <c r="O1925" s="59">
        <f>_xlfn.RANK.EQ(L1925,Tabela33[income])</f>
        <v>778</v>
      </c>
      <c r="AL1925" s="18" t="s">
        <v>5031</v>
      </c>
      <c r="AM1925">
        <v>371</v>
      </c>
      <c r="AN1925">
        <v>16</v>
      </c>
    </row>
    <row r="1926" spans="1:40" x14ac:dyDescent="0.25">
      <c r="A1926" s="32" t="s">
        <v>3888</v>
      </c>
      <c r="B1926" s="32" t="s">
        <v>7123</v>
      </c>
      <c r="C1926" s="32" t="s">
        <v>55</v>
      </c>
      <c r="D1926" s="32">
        <v>21.21</v>
      </c>
      <c r="E1926" s="32" t="s">
        <v>7124</v>
      </c>
      <c r="F1926" s="32">
        <v>8</v>
      </c>
      <c r="G1926" s="32" t="s">
        <v>4191</v>
      </c>
      <c r="H1926" s="32">
        <v>300</v>
      </c>
      <c r="I1926" s="32" t="s">
        <v>7125</v>
      </c>
      <c r="J1926" s="33" t="s">
        <v>177</v>
      </c>
      <c r="K1926" s="34" t="s">
        <v>7209</v>
      </c>
      <c r="L1926" s="61">
        <f>Tabela33[[#This Row],[price]]*Tabela33[[#This Row],[sold]]</f>
        <v>6363</v>
      </c>
      <c r="M1926" s="62">
        <f>VLOOKUP(Tabela33[[#This Row],[brand]],Tabela5[#All],7,FALSE)</f>
        <v>366</v>
      </c>
      <c r="N1926" s="62">
        <f>_xlfn.RANK.EQ(Tabela33[[#This Row],[sold]],$H$2:$H$1979)</f>
        <v>467</v>
      </c>
      <c r="O1926" s="62">
        <f>_xlfn.RANK.EQ(L1926,Tabela33[income])</f>
        <v>617</v>
      </c>
      <c r="AL1926" s="18" t="s">
        <v>4405</v>
      </c>
      <c r="AM1926">
        <v>371</v>
      </c>
      <c r="AN1926">
        <v>11</v>
      </c>
    </row>
    <row r="1927" spans="1:40" x14ac:dyDescent="0.25">
      <c r="A1927" s="32" t="s">
        <v>2110</v>
      </c>
      <c r="B1927" s="32" t="s">
        <v>6845</v>
      </c>
      <c r="C1927" s="32" t="s">
        <v>12</v>
      </c>
      <c r="D1927" s="32">
        <v>11</v>
      </c>
      <c r="E1927" s="32" t="s">
        <v>119</v>
      </c>
      <c r="F1927" s="32">
        <v>3</v>
      </c>
      <c r="G1927" s="32" t="s">
        <v>6792</v>
      </c>
      <c r="H1927" s="32">
        <v>47</v>
      </c>
      <c r="I1927" s="32" t="s">
        <v>6846</v>
      </c>
      <c r="J1927" s="33" t="s">
        <v>2404</v>
      </c>
      <c r="K1927" s="34" t="s">
        <v>7209</v>
      </c>
      <c r="L1927" s="61">
        <f>Tabela33[[#This Row],[price]]*Tabela33[[#This Row],[sold]]</f>
        <v>517</v>
      </c>
      <c r="M1927" s="62">
        <f>VLOOKUP(Tabela33[[#This Row],[brand]],Tabela5[#All],7,FALSE)</f>
        <v>367</v>
      </c>
      <c r="N1927" s="62">
        <f>_xlfn.RANK.EQ(Tabela33[[#This Row],[sold]],$H$2:$H$1979)</f>
        <v>1006</v>
      </c>
      <c r="O1927" s="62">
        <f>_xlfn.RANK.EQ(L1927,Tabela33[income])</f>
        <v>1496</v>
      </c>
      <c r="AL1927" s="18" t="s">
        <v>6741</v>
      </c>
      <c r="AM1927">
        <v>371</v>
      </c>
      <c r="AN1927">
        <v>22</v>
      </c>
    </row>
    <row r="1928" spans="1:40" x14ac:dyDescent="0.25">
      <c r="A1928" s="35" t="s">
        <v>2110</v>
      </c>
      <c r="B1928" s="35" t="s">
        <v>6974</v>
      </c>
      <c r="C1928" s="35" t="s">
        <v>12</v>
      </c>
      <c r="D1928" s="35">
        <v>11.99</v>
      </c>
      <c r="E1928" s="35" t="s">
        <v>2215</v>
      </c>
      <c r="F1928" s="35">
        <v>4</v>
      </c>
      <c r="G1928" s="35" t="s">
        <v>6975</v>
      </c>
      <c r="H1928" s="35">
        <v>442</v>
      </c>
      <c r="I1928" s="35" t="s">
        <v>6976</v>
      </c>
      <c r="J1928" s="36" t="s">
        <v>2404</v>
      </c>
      <c r="K1928" s="34" t="s">
        <v>7209</v>
      </c>
      <c r="L1928" s="61">
        <f>Tabela33[[#This Row],[price]]*Tabela33[[#This Row],[sold]]</f>
        <v>5299.58</v>
      </c>
      <c r="M1928" s="62">
        <f>VLOOKUP(Tabela33[[#This Row],[brand]],Tabela5[#All],7,FALSE)</f>
        <v>367</v>
      </c>
      <c r="N1928" s="62">
        <f>_xlfn.RANK.EQ(Tabela33[[#This Row],[sold]],$H$2:$H$1979)</f>
        <v>380</v>
      </c>
      <c r="O1928" s="62">
        <f>_xlfn.RANK.EQ(L1928,Tabela33[income])</f>
        <v>668</v>
      </c>
      <c r="AL1928" s="18" t="s">
        <v>5876</v>
      </c>
      <c r="AM1928">
        <v>371</v>
      </c>
      <c r="AN1928">
        <v>19</v>
      </c>
    </row>
    <row r="1929" spans="1:40" x14ac:dyDescent="0.25">
      <c r="A1929" s="30" t="s">
        <v>2110</v>
      </c>
      <c r="B1929" s="30" t="s">
        <v>2111</v>
      </c>
      <c r="C1929" s="30" t="s">
        <v>12</v>
      </c>
      <c r="D1929" s="30">
        <v>99</v>
      </c>
      <c r="E1929" s="30" t="s">
        <v>2101</v>
      </c>
      <c r="F1929" s="30"/>
      <c r="G1929" s="30" t="s">
        <v>2112</v>
      </c>
      <c r="H1929" s="30">
        <v>11</v>
      </c>
      <c r="I1929" s="30" t="s">
        <v>2113</v>
      </c>
      <c r="J1929" s="31" t="s">
        <v>2114</v>
      </c>
      <c r="K1929" s="29" t="s">
        <v>7208</v>
      </c>
      <c r="L1929" s="58">
        <f>Tabela33[[#This Row],[price]]*Tabela33[[#This Row],[sold]]</f>
        <v>1089</v>
      </c>
      <c r="M1929" s="59">
        <f>VLOOKUP(Tabela33[[#This Row],[brand]],Tabela5[#All],7,FALSE)</f>
        <v>367</v>
      </c>
      <c r="N1929" s="59">
        <f>_xlfn.RANK.EQ(Tabela33[[#This Row],[sold]],$H$2:$H$1979)</f>
        <v>1550</v>
      </c>
      <c r="O1929" s="59">
        <f>_xlfn.RANK.EQ(L1929,Tabela33[income])</f>
        <v>1227</v>
      </c>
      <c r="AL1929" s="18" t="s">
        <v>4706</v>
      </c>
      <c r="AM1929">
        <v>371</v>
      </c>
      <c r="AN1929">
        <v>581</v>
      </c>
    </row>
    <row r="1930" spans="1:40" x14ac:dyDescent="0.25">
      <c r="A1930" s="30" t="s">
        <v>2167</v>
      </c>
      <c r="B1930" s="30" t="s">
        <v>2168</v>
      </c>
      <c r="C1930" s="30" t="s">
        <v>55</v>
      </c>
      <c r="D1930" s="30">
        <v>14.45</v>
      </c>
      <c r="E1930" s="30" t="s">
        <v>1592</v>
      </c>
      <c r="F1930" s="30">
        <v>22</v>
      </c>
      <c r="G1930" s="30" t="s">
        <v>2169</v>
      </c>
      <c r="H1930" s="30">
        <v>47</v>
      </c>
      <c r="I1930" s="30" t="s">
        <v>2170</v>
      </c>
      <c r="J1930" s="31" t="s">
        <v>2171</v>
      </c>
      <c r="K1930" s="29" t="s">
        <v>7208</v>
      </c>
      <c r="L1930" s="58">
        <f>Tabela33[[#This Row],[price]]*Tabela33[[#This Row],[sold]]</f>
        <v>679.15</v>
      </c>
      <c r="M1930" s="59">
        <f>VLOOKUP(Tabela33[[#This Row],[brand]],Tabela5[#All],7,FALSE)</f>
        <v>368</v>
      </c>
      <c r="N1930" s="59">
        <f>_xlfn.RANK.EQ(Tabela33[[#This Row],[sold]],$H$2:$H$1979)</f>
        <v>1006</v>
      </c>
      <c r="O1930" s="59">
        <f>_xlfn.RANK.EQ(L1930,Tabela33[income])</f>
        <v>1381</v>
      </c>
      <c r="AL1930" s="18" t="s">
        <v>6326</v>
      </c>
      <c r="AM1930">
        <v>371</v>
      </c>
      <c r="AN1930">
        <v>13</v>
      </c>
    </row>
    <row r="1931" spans="1:40" x14ac:dyDescent="0.25">
      <c r="A1931" s="27" t="s">
        <v>2167</v>
      </c>
      <c r="B1931" s="27" t="s">
        <v>2781</v>
      </c>
      <c r="C1931" s="27" t="s">
        <v>2782</v>
      </c>
      <c r="D1931" s="27">
        <v>22.48</v>
      </c>
      <c r="E1931" s="27" t="s">
        <v>2783</v>
      </c>
      <c r="F1931" s="27">
        <v>10</v>
      </c>
      <c r="G1931" s="27" t="s">
        <v>942</v>
      </c>
      <c r="H1931" s="27">
        <v>30</v>
      </c>
      <c r="I1931" s="27" t="s">
        <v>2784</v>
      </c>
      <c r="J1931" s="28" t="s">
        <v>2785</v>
      </c>
      <c r="K1931" s="29" t="s">
        <v>7208</v>
      </c>
      <c r="L1931" s="58">
        <f>Tabela33[[#This Row],[price]]*Tabela33[[#This Row],[sold]]</f>
        <v>674.4</v>
      </c>
      <c r="M1931" s="59">
        <f>VLOOKUP(Tabela33[[#This Row],[brand]],Tabela5[#All],7,FALSE)</f>
        <v>368</v>
      </c>
      <c r="N1931" s="59">
        <f>_xlfn.RANK.EQ(Tabela33[[#This Row],[sold]],$H$2:$H$1979)</f>
        <v>1175</v>
      </c>
      <c r="O1931" s="59">
        <f>_xlfn.RANK.EQ(L1931,Tabela33[income])</f>
        <v>1385</v>
      </c>
      <c r="AL1931" s="18" t="s">
        <v>2907</v>
      </c>
      <c r="AM1931">
        <v>371</v>
      </c>
      <c r="AN1931">
        <v>171</v>
      </c>
    </row>
    <row r="1932" spans="1:40" x14ac:dyDescent="0.25">
      <c r="A1932" s="35" t="s">
        <v>6443</v>
      </c>
      <c r="B1932" s="35" t="s">
        <v>6444</v>
      </c>
      <c r="C1932" s="35" t="s">
        <v>55</v>
      </c>
      <c r="D1932" s="35">
        <v>38</v>
      </c>
      <c r="E1932" s="35" t="s">
        <v>1962</v>
      </c>
      <c r="F1932" s="35">
        <v>10</v>
      </c>
      <c r="G1932" s="35" t="s">
        <v>3228</v>
      </c>
      <c r="H1932" s="35">
        <v>42</v>
      </c>
      <c r="I1932" s="35" t="s">
        <v>6445</v>
      </c>
      <c r="J1932" s="36" t="s">
        <v>6446</v>
      </c>
      <c r="K1932" s="34" t="s">
        <v>7209</v>
      </c>
      <c r="L1932" s="61">
        <f>Tabela33[[#This Row],[price]]*Tabela33[[#This Row],[sold]]</f>
        <v>1596</v>
      </c>
      <c r="M1932" s="62">
        <f>VLOOKUP(Tabela33[[#This Row],[brand]],Tabela5[#All],7,FALSE)</f>
        <v>369</v>
      </c>
      <c r="N1932" s="62">
        <f>_xlfn.RANK.EQ(Tabela33[[#This Row],[sold]],$H$2:$H$1979)</f>
        <v>1046</v>
      </c>
      <c r="O1932" s="62">
        <f>_xlfn.RANK.EQ(L1932,Tabela33[income])</f>
        <v>1055</v>
      </c>
      <c r="AL1932" s="18" t="s">
        <v>6735</v>
      </c>
      <c r="AM1932">
        <v>371</v>
      </c>
      <c r="AN1932">
        <v>77</v>
      </c>
    </row>
    <row r="1933" spans="1:40" x14ac:dyDescent="0.25">
      <c r="A1933" s="35" t="s">
        <v>141</v>
      </c>
      <c r="B1933" s="35" t="s">
        <v>4494</v>
      </c>
      <c r="C1933" s="35" t="s">
        <v>12</v>
      </c>
      <c r="D1933" s="35">
        <v>39.99</v>
      </c>
      <c r="E1933" s="35" t="s">
        <v>73</v>
      </c>
      <c r="F1933" s="35">
        <v>3</v>
      </c>
      <c r="G1933" s="35" t="s">
        <v>1798</v>
      </c>
      <c r="H1933" s="35">
        <v>9</v>
      </c>
      <c r="I1933" s="35" t="s">
        <v>4495</v>
      </c>
      <c r="J1933" s="36" t="s">
        <v>4496</v>
      </c>
      <c r="K1933" s="34" t="s">
        <v>7209</v>
      </c>
      <c r="L1933" s="61">
        <f>Tabela33[[#This Row],[price]]*Tabela33[[#This Row],[sold]]</f>
        <v>359.91</v>
      </c>
      <c r="M1933" s="62">
        <f>VLOOKUP(Tabela33[[#This Row],[brand]],Tabela5[#All],7,FALSE)</f>
        <v>369</v>
      </c>
      <c r="N1933" s="62">
        <f>_xlfn.RANK.EQ(Tabela33[[#This Row],[sold]],$H$2:$H$1979)</f>
        <v>1606</v>
      </c>
      <c r="O1933" s="62">
        <f>_xlfn.RANK.EQ(L1933,Tabela33[income])</f>
        <v>1606</v>
      </c>
      <c r="AL1933" s="18" t="s">
        <v>4149</v>
      </c>
      <c r="AM1933">
        <v>371</v>
      </c>
      <c r="AN1933">
        <v>35</v>
      </c>
    </row>
    <row r="1934" spans="1:40" x14ac:dyDescent="0.25">
      <c r="A1934" s="35" t="s">
        <v>141</v>
      </c>
      <c r="B1934" s="35" t="s">
        <v>6896</v>
      </c>
      <c r="C1934" s="35" t="s">
        <v>12</v>
      </c>
      <c r="D1934" s="35">
        <v>44.99</v>
      </c>
      <c r="E1934" s="35" t="s">
        <v>607</v>
      </c>
      <c r="F1934" s="35">
        <v>10</v>
      </c>
      <c r="G1934" s="35" t="s">
        <v>3516</v>
      </c>
      <c r="H1934" s="35">
        <v>13</v>
      </c>
      <c r="I1934" s="35" t="s">
        <v>6897</v>
      </c>
      <c r="J1934" s="36" t="s">
        <v>6898</v>
      </c>
      <c r="K1934" s="34" t="s">
        <v>7209</v>
      </c>
      <c r="L1934" s="61">
        <f>Tabela33[[#This Row],[price]]*Tabela33[[#This Row],[sold]]</f>
        <v>584.87</v>
      </c>
      <c r="M1934" s="62">
        <f>VLOOKUP(Tabela33[[#This Row],[brand]],Tabela5[#All],7,FALSE)</f>
        <v>369</v>
      </c>
      <c r="N1934" s="62">
        <f>_xlfn.RANK.EQ(Tabela33[[#This Row],[sold]],$H$2:$H$1979)</f>
        <v>1498</v>
      </c>
      <c r="O1934" s="62">
        <f>_xlfn.RANK.EQ(L1934,Tabela33[income])</f>
        <v>1445</v>
      </c>
      <c r="AL1934" s="18" t="s">
        <v>4259</v>
      </c>
      <c r="AM1934">
        <v>371</v>
      </c>
      <c r="AN1934">
        <v>2293</v>
      </c>
    </row>
    <row r="1935" spans="1:40" x14ac:dyDescent="0.25">
      <c r="A1935" s="27" t="s">
        <v>141</v>
      </c>
      <c r="B1935" s="27" t="s">
        <v>888</v>
      </c>
      <c r="C1935" s="27" t="s">
        <v>12</v>
      </c>
      <c r="D1935" s="27">
        <v>45.99</v>
      </c>
      <c r="E1935" s="27" t="s">
        <v>1192</v>
      </c>
      <c r="F1935" s="27"/>
      <c r="G1935" s="27" t="s">
        <v>2439</v>
      </c>
      <c r="H1935" s="27">
        <v>27</v>
      </c>
      <c r="I1935" s="27" t="s">
        <v>2440</v>
      </c>
      <c r="J1935" s="28" t="s">
        <v>146</v>
      </c>
      <c r="K1935" s="29" t="s">
        <v>7208</v>
      </c>
      <c r="L1935" s="58">
        <f>Tabela33[[#This Row],[price]]*Tabela33[[#This Row],[sold]]</f>
        <v>1241.73</v>
      </c>
      <c r="M1935" s="59">
        <f>VLOOKUP(Tabela33[[#This Row],[brand]],Tabela5[#All],7,FALSE)</f>
        <v>369</v>
      </c>
      <c r="N1935" s="59">
        <f>_xlfn.RANK.EQ(Tabela33[[#This Row],[sold]],$H$2:$H$1979)</f>
        <v>1217</v>
      </c>
      <c r="O1935" s="59">
        <f>_xlfn.RANK.EQ(L1935,Tabela33[income])</f>
        <v>1163</v>
      </c>
      <c r="AL1935" s="18" t="s">
        <v>2316</v>
      </c>
      <c r="AM1935">
        <v>372</v>
      </c>
      <c r="AN1935">
        <v>10</v>
      </c>
    </row>
    <row r="1936" spans="1:40" x14ac:dyDescent="0.25">
      <c r="A1936" s="35" t="s">
        <v>141</v>
      </c>
      <c r="B1936" s="35" t="s">
        <v>5796</v>
      </c>
      <c r="C1936" s="35" t="s">
        <v>12</v>
      </c>
      <c r="D1936" s="35">
        <v>49.99</v>
      </c>
      <c r="E1936" s="35" t="s">
        <v>623</v>
      </c>
      <c r="F1936" s="35">
        <v>10</v>
      </c>
      <c r="G1936" s="35" t="s">
        <v>709</v>
      </c>
      <c r="H1936" s="35">
        <v>12</v>
      </c>
      <c r="I1936" s="35" t="s">
        <v>5797</v>
      </c>
      <c r="J1936" s="36" t="s">
        <v>5798</v>
      </c>
      <c r="K1936" s="34" t="s">
        <v>7209</v>
      </c>
      <c r="L1936" s="61">
        <f>Tabela33[[#This Row],[price]]*Tabela33[[#This Row],[sold]]</f>
        <v>599.88</v>
      </c>
      <c r="M1936" s="62">
        <f>VLOOKUP(Tabela33[[#This Row],[brand]],Tabela5[#All],7,FALSE)</f>
        <v>369</v>
      </c>
      <c r="N1936" s="62">
        <f>_xlfn.RANK.EQ(Tabela33[[#This Row],[sold]],$H$2:$H$1979)</f>
        <v>1520</v>
      </c>
      <c r="O1936" s="62">
        <f>_xlfn.RANK.EQ(L1936,Tabela33[income])</f>
        <v>1436</v>
      </c>
      <c r="AL1936" s="18" t="s">
        <v>7057</v>
      </c>
      <c r="AM1936">
        <v>372</v>
      </c>
      <c r="AN1936">
        <v>3</v>
      </c>
    </row>
    <row r="1937" spans="1:40" x14ac:dyDescent="0.25">
      <c r="A1937" s="32" t="s">
        <v>141</v>
      </c>
      <c r="B1937" s="32" t="s">
        <v>6476</v>
      </c>
      <c r="C1937" s="32" t="s">
        <v>55</v>
      </c>
      <c r="D1937" s="32">
        <v>52.99</v>
      </c>
      <c r="E1937" s="32" t="s">
        <v>1761</v>
      </c>
      <c r="F1937" s="32">
        <v>8</v>
      </c>
      <c r="G1937" s="32" t="s">
        <v>6477</v>
      </c>
      <c r="H1937" s="32">
        <v>60</v>
      </c>
      <c r="I1937" s="32" t="s">
        <v>6478</v>
      </c>
      <c r="J1937" s="33" t="s">
        <v>22</v>
      </c>
      <c r="K1937" s="34" t="s">
        <v>7209</v>
      </c>
      <c r="L1937" s="61">
        <f>Tabela33[[#This Row],[price]]*Tabela33[[#This Row],[sold]]</f>
        <v>3179.4</v>
      </c>
      <c r="M1937" s="62">
        <f>VLOOKUP(Tabela33[[#This Row],[brand]],Tabela5[#All],7,FALSE)</f>
        <v>369</v>
      </c>
      <c r="N1937" s="62">
        <f>_xlfn.RANK.EQ(Tabela33[[#This Row],[sold]],$H$2:$H$1979)</f>
        <v>933</v>
      </c>
      <c r="O1937" s="62">
        <f>_xlfn.RANK.EQ(L1937,Tabela33[income])</f>
        <v>809</v>
      </c>
      <c r="AL1937" s="18" t="s">
        <v>4394</v>
      </c>
      <c r="AM1937">
        <v>372</v>
      </c>
      <c r="AN1937">
        <v>30</v>
      </c>
    </row>
    <row r="1938" spans="1:40" x14ac:dyDescent="0.25">
      <c r="A1938" s="30" t="s">
        <v>141</v>
      </c>
      <c r="B1938" s="30" t="s">
        <v>142</v>
      </c>
      <c r="C1938" s="30" t="s">
        <v>12</v>
      </c>
      <c r="D1938" s="30">
        <v>54.95</v>
      </c>
      <c r="E1938" s="30" t="s">
        <v>143</v>
      </c>
      <c r="F1938" s="30"/>
      <c r="G1938" s="30" t="s">
        <v>144</v>
      </c>
      <c r="H1938" s="30">
        <v>25</v>
      </c>
      <c r="I1938" s="30" t="s">
        <v>145</v>
      </c>
      <c r="J1938" s="31" t="s">
        <v>146</v>
      </c>
      <c r="K1938" s="29" t="s">
        <v>7208</v>
      </c>
      <c r="L1938" s="58">
        <f>Tabela33[[#This Row],[price]]*Tabela33[[#This Row],[sold]]</f>
        <v>1373.75</v>
      </c>
      <c r="M1938" s="59">
        <f>VLOOKUP(Tabela33[[#This Row],[brand]],Tabela5[#All],7,FALSE)</f>
        <v>369</v>
      </c>
      <c r="N1938" s="59">
        <f>_xlfn.RANK.EQ(Tabela33[[#This Row],[sold]],$H$2:$H$1979)</f>
        <v>1248</v>
      </c>
      <c r="O1938" s="59">
        <f>_xlfn.RANK.EQ(L1938,Tabela33[income])</f>
        <v>1119</v>
      </c>
      <c r="AL1938" s="18" t="s">
        <v>2142</v>
      </c>
      <c r="AM1938">
        <v>372</v>
      </c>
      <c r="AN1938">
        <v>3</v>
      </c>
    </row>
    <row r="1939" spans="1:40" x14ac:dyDescent="0.25">
      <c r="A1939" s="35" t="s">
        <v>5360</v>
      </c>
      <c r="B1939" s="35" t="s">
        <v>7173</v>
      </c>
      <c r="C1939" s="35" t="s">
        <v>55</v>
      </c>
      <c r="D1939" s="35">
        <v>18.84</v>
      </c>
      <c r="E1939" s="35" t="s">
        <v>7174</v>
      </c>
      <c r="F1939" s="35">
        <v>47</v>
      </c>
      <c r="G1939" s="35" t="s">
        <v>7175</v>
      </c>
      <c r="H1939" s="35">
        <v>674</v>
      </c>
      <c r="I1939" s="35" t="s">
        <v>7176</v>
      </c>
      <c r="J1939" s="36" t="s">
        <v>230</v>
      </c>
      <c r="K1939" s="34" t="s">
        <v>7209</v>
      </c>
      <c r="L1939" s="61">
        <f>Tabela33[[#This Row],[price]]*Tabela33[[#This Row],[sold]]</f>
        <v>12698.16</v>
      </c>
      <c r="M1939" s="62">
        <f>VLOOKUP(Tabela33[[#This Row],[brand]],Tabela5[#All],7,FALSE)</f>
        <v>370</v>
      </c>
      <c r="N1939" s="62">
        <f>_xlfn.RANK.EQ(Tabela33[[#This Row],[sold]],$H$2:$H$1979)</f>
        <v>291</v>
      </c>
      <c r="O1939" s="62">
        <f>_xlfn.RANK.EQ(L1939,Tabela33[income])</f>
        <v>421</v>
      </c>
      <c r="AL1939" s="18" t="s">
        <v>5696</v>
      </c>
      <c r="AM1939">
        <v>372</v>
      </c>
      <c r="AN1939">
        <v>42</v>
      </c>
    </row>
    <row r="1940" spans="1:40" x14ac:dyDescent="0.25">
      <c r="A1940" s="32" t="s">
        <v>5360</v>
      </c>
      <c r="B1940" s="32" t="s">
        <v>5361</v>
      </c>
      <c r="C1940" s="32" t="s">
        <v>55</v>
      </c>
      <c r="D1940" s="32">
        <v>19.75</v>
      </c>
      <c r="E1940" s="32" t="s">
        <v>3555</v>
      </c>
      <c r="F1940" s="32">
        <v>82</v>
      </c>
      <c r="G1940" s="32" t="s">
        <v>5362</v>
      </c>
      <c r="H1940" s="32">
        <v>7253</v>
      </c>
      <c r="I1940" s="32" t="s">
        <v>5363</v>
      </c>
      <c r="J1940" s="33" t="s">
        <v>230</v>
      </c>
      <c r="K1940" s="34" t="s">
        <v>7209</v>
      </c>
      <c r="L1940" s="61">
        <f>Tabela33[[#This Row],[price]]*Tabela33[[#This Row],[sold]]</f>
        <v>143246.75</v>
      </c>
      <c r="M1940" s="62">
        <f>VLOOKUP(Tabela33[[#This Row],[brand]],Tabela5[#All],7,FALSE)</f>
        <v>370</v>
      </c>
      <c r="N1940" s="62">
        <f>_xlfn.RANK.EQ(Tabela33[[#This Row],[sold]],$H$2:$H$1979)</f>
        <v>30</v>
      </c>
      <c r="O1940" s="62">
        <f>_xlfn.RANK.EQ(L1940,Tabela33[income])</f>
        <v>57</v>
      </c>
    </row>
    <row r="1941" spans="1:40" x14ac:dyDescent="0.25">
      <c r="A1941" s="27" t="s">
        <v>71</v>
      </c>
      <c r="B1941" s="27" t="s">
        <v>2907</v>
      </c>
      <c r="C1941" s="27" t="s">
        <v>12</v>
      </c>
      <c r="D1941" s="27">
        <v>7.5</v>
      </c>
      <c r="E1941" s="27" t="s">
        <v>2908</v>
      </c>
      <c r="F1941" s="27">
        <v>10</v>
      </c>
      <c r="G1941" s="27" t="s">
        <v>2909</v>
      </c>
      <c r="H1941" s="27">
        <v>171</v>
      </c>
      <c r="I1941" s="27" t="s">
        <v>2910</v>
      </c>
      <c r="J1941" s="28" t="s">
        <v>122</v>
      </c>
      <c r="K1941" s="29" t="s">
        <v>7208</v>
      </c>
      <c r="L1941" s="58">
        <f>Tabela33[[#This Row],[price]]*Tabela33[[#This Row],[sold]]</f>
        <v>1282.5</v>
      </c>
      <c r="M1941" s="59">
        <f>VLOOKUP(Tabela33[[#This Row],[brand]],Tabela5[#All],7,FALSE)</f>
        <v>371</v>
      </c>
      <c r="N1941" s="59">
        <f>_xlfn.RANK.EQ(Tabela33[[#This Row],[sold]],$H$2:$H$1979)</f>
        <v>621</v>
      </c>
      <c r="O1941" s="59">
        <f>_xlfn.RANK.EQ(L1941,Tabela33[income])</f>
        <v>1143</v>
      </c>
    </row>
    <row r="1942" spans="1:40" x14ac:dyDescent="0.25">
      <c r="A1942" s="35" t="s">
        <v>71</v>
      </c>
      <c r="B1942" s="35" t="s">
        <v>6283</v>
      </c>
      <c r="C1942" s="35" t="s">
        <v>12</v>
      </c>
      <c r="D1942" s="35">
        <v>9.89</v>
      </c>
      <c r="E1942" s="35" t="s">
        <v>6284</v>
      </c>
      <c r="F1942" s="35">
        <v>10</v>
      </c>
      <c r="G1942" s="35" t="s">
        <v>3313</v>
      </c>
      <c r="H1942" s="35">
        <v>6</v>
      </c>
      <c r="I1942" s="35" t="s">
        <v>39</v>
      </c>
      <c r="J1942" s="36" t="s">
        <v>4897</v>
      </c>
      <c r="K1942" s="34" t="s">
        <v>7209</v>
      </c>
      <c r="L1942" s="61">
        <f>Tabela33[[#This Row],[price]]*Tabela33[[#This Row],[sold]]</f>
        <v>59.34</v>
      </c>
      <c r="M1942" s="62">
        <f>VLOOKUP(Tabela33[[#This Row],[brand]],Tabela5[#All],7,FALSE)</f>
        <v>371</v>
      </c>
      <c r="N1942" s="62">
        <f>_xlfn.RANK.EQ(Tabela33[[#This Row],[sold]],$H$2:$H$1979)</f>
        <v>1713</v>
      </c>
      <c r="O1942" s="62">
        <f>_xlfn.RANK.EQ(L1942,Tabela33[income])</f>
        <v>1932</v>
      </c>
    </row>
    <row r="1943" spans="1:40" x14ac:dyDescent="0.25">
      <c r="A1943" s="32" t="s">
        <v>71</v>
      </c>
      <c r="B1943" s="32" t="s">
        <v>6190</v>
      </c>
      <c r="C1943" s="32" t="s">
        <v>12</v>
      </c>
      <c r="D1943" s="32">
        <v>15.99</v>
      </c>
      <c r="E1943" s="32" t="s">
        <v>836</v>
      </c>
      <c r="F1943" s="32">
        <v>6</v>
      </c>
      <c r="G1943" s="32" t="s">
        <v>6191</v>
      </c>
      <c r="H1943" s="32">
        <v>91</v>
      </c>
      <c r="I1943" s="32" t="s">
        <v>6192</v>
      </c>
      <c r="J1943" s="33" t="s">
        <v>70</v>
      </c>
      <c r="K1943" s="34" t="s">
        <v>7209</v>
      </c>
      <c r="L1943" s="61">
        <f>Tabela33[[#This Row],[price]]*Tabela33[[#This Row],[sold]]</f>
        <v>1455.09</v>
      </c>
      <c r="M1943" s="62">
        <f>VLOOKUP(Tabela33[[#This Row],[brand]],Tabela5[#All],7,FALSE)</f>
        <v>371</v>
      </c>
      <c r="N1943" s="62">
        <f>_xlfn.RANK.EQ(Tabela33[[#This Row],[sold]],$H$2:$H$1979)</f>
        <v>808</v>
      </c>
      <c r="O1943" s="62">
        <f>_xlfn.RANK.EQ(L1943,Tabela33[income])</f>
        <v>1087</v>
      </c>
    </row>
    <row r="1944" spans="1:40" x14ac:dyDescent="0.25">
      <c r="A1944" s="32" t="s">
        <v>71</v>
      </c>
      <c r="B1944" s="32" t="s">
        <v>6883</v>
      </c>
      <c r="C1944" s="32" t="s">
        <v>55</v>
      </c>
      <c r="D1944" s="32">
        <v>16.95</v>
      </c>
      <c r="E1944" s="32" t="s">
        <v>1057</v>
      </c>
      <c r="F1944" s="32">
        <v>10</v>
      </c>
      <c r="G1944" s="32" t="s">
        <v>850</v>
      </c>
      <c r="H1944" s="32">
        <v>69</v>
      </c>
      <c r="I1944" s="32" t="s">
        <v>6884</v>
      </c>
      <c r="J1944" s="33" t="s">
        <v>2864</v>
      </c>
      <c r="K1944" s="34" t="s">
        <v>7209</v>
      </c>
      <c r="L1944" s="61">
        <f>Tabela33[[#This Row],[price]]*Tabela33[[#This Row],[sold]]</f>
        <v>1169.55</v>
      </c>
      <c r="M1944" s="62">
        <f>VLOOKUP(Tabela33[[#This Row],[brand]],Tabela5[#All],7,FALSE)</f>
        <v>371</v>
      </c>
      <c r="N1944" s="62">
        <f>_xlfn.RANK.EQ(Tabela33[[#This Row],[sold]],$H$2:$H$1979)</f>
        <v>889</v>
      </c>
      <c r="O1944" s="62">
        <f>_xlfn.RANK.EQ(L1944,Tabela33[income])</f>
        <v>1198</v>
      </c>
    </row>
    <row r="1945" spans="1:40" x14ac:dyDescent="0.25">
      <c r="A1945" s="35" t="s">
        <v>71</v>
      </c>
      <c r="B1945" s="35" t="s">
        <v>5316</v>
      </c>
      <c r="C1945" s="35" t="s">
        <v>12</v>
      </c>
      <c r="D1945" s="35">
        <v>24.99</v>
      </c>
      <c r="E1945" s="35" t="s">
        <v>2789</v>
      </c>
      <c r="F1945" s="35">
        <v>12</v>
      </c>
      <c r="G1945" s="35" t="s">
        <v>5317</v>
      </c>
      <c r="H1945" s="35">
        <v>6</v>
      </c>
      <c r="I1945" s="35" t="s">
        <v>5318</v>
      </c>
      <c r="J1945" s="36" t="s">
        <v>912</v>
      </c>
      <c r="K1945" s="34" t="s">
        <v>7209</v>
      </c>
      <c r="L1945" s="61">
        <f>Tabela33[[#This Row],[price]]*Tabela33[[#This Row],[sold]]</f>
        <v>149.94</v>
      </c>
      <c r="M1945" s="62">
        <f>VLOOKUP(Tabela33[[#This Row],[brand]],Tabela5[#All],7,FALSE)</f>
        <v>371</v>
      </c>
      <c r="N1945" s="62">
        <f>_xlfn.RANK.EQ(Tabela33[[#This Row],[sold]],$H$2:$H$1979)</f>
        <v>1713</v>
      </c>
      <c r="O1945" s="62">
        <f>_xlfn.RANK.EQ(L1945,Tabela33[income])</f>
        <v>1816</v>
      </c>
    </row>
    <row r="1946" spans="1:40" x14ac:dyDescent="0.25">
      <c r="A1946" s="32" t="s">
        <v>71</v>
      </c>
      <c r="B1946" s="32" t="s">
        <v>5719</v>
      </c>
      <c r="C1946" s="32" t="s">
        <v>510</v>
      </c>
      <c r="D1946" s="32">
        <v>25.95</v>
      </c>
      <c r="E1946" s="32" t="s">
        <v>2862</v>
      </c>
      <c r="F1946" s="32">
        <v>10</v>
      </c>
      <c r="G1946" s="32" t="s">
        <v>605</v>
      </c>
      <c r="H1946" s="32">
        <v>2</v>
      </c>
      <c r="I1946" s="32" t="s">
        <v>5720</v>
      </c>
      <c r="J1946" s="33" t="s">
        <v>2767</v>
      </c>
      <c r="K1946" s="34" t="s">
        <v>7209</v>
      </c>
      <c r="L1946" s="61">
        <f>Tabela33[[#This Row],[price]]*Tabela33[[#This Row],[sold]]</f>
        <v>51.9</v>
      </c>
      <c r="M1946" s="62">
        <f>VLOOKUP(Tabela33[[#This Row],[brand]],Tabela5[#All],7,FALSE)</f>
        <v>371</v>
      </c>
      <c r="N1946" s="62">
        <f>_xlfn.RANK.EQ(Tabela33[[#This Row],[sold]],$H$2:$H$1979)</f>
        <v>1890</v>
      </c>
      <c r="O1946" s="62">
        <f>_xlfn.RANK.EQ(L1946,Tabela33[income])</f>
        <v>1939</v>
      </c>
    </row>
    <row r="1947" spans="1:40" x14ac:dyDescent="0.25">
      <c r="A1947" s="30" t="s">
        <v>71</v>
      </c>
      <c r="B1947" s="30" t="s">
        <v>1800</v>
      </c>
      <c r="C1947" s="30" t="s">
        <v>55</v>
      </c>
      <c r="D1947" s="30">
        <v>29.99</v>
      </c>
      <c r="E1947" s="30" t="s">
        <v>37</v>
      </c>
      <c r="F1947" s="30">
        <v>10</v>
      </c>
      <c r="G1947" s="30" t="s">
        <v>1092</v>
      </c>
      <c r="H1947" s="30">
        <v>21</v>
      </c>
      <c r="I1947" s="30" t="s">
        <v>1801</v>
      </c>
      <c r="J1947" s="31" t="s">
        <v>1802</v>
      </c>
      <c r="K1947" s="29" t="s">
        <v>7208</v>
      </c>
      <c r="L1947" s="58">
        <f>Tabela33[[#This Row],[price]]*Tabela33[[#This Row],[sold]]</f>
        <v>629.79</v>
      </c>
      <c r="M1947" s="59">
        <f>VLOOKUP(Tabela33[[#This Row],[brand]],Tabela5[#All],7,FALSE)</f>
        <v>371</v>
      </c>
      <c r="N1947" s="59">
        <f>_xlfn.RANK.EQ(Tabela33[[#This Row],[sold]],$H$2:$H$1979)</f>
        <v>1320</v>
      </c>
      <c r="O1947" s="59">
        <f>_xlfn.RANK.EQ(L1947,Tabela33[income])</f>
        <v>1421</v>
      </c>
    </row>
    <row r="1948" spans="1:40" x14ac:dyDescent="0.25">
      <c r="A1948" s="30" t="s">
        <v>71</v>
      </c>
      <c r="B1948" s="30" t="s">
        <v>3432</v>
      </c>
      <c r="C1948" s="30" t="s">
        <v>12</v>
      </c>
      <c r="D1948" s="30">
        <v>34.99</v>
      </c>
      <c r="E1948" s="30" t="s">
        <v>1107</v>
      </c>
      <c r="F1948" s="30">
        <v>6</v>
      </c>
      <c r="G1948" s="30" t="s">
        <v>778</v>
      </c>
      <c r="H1948" s="30">
        <v>18</v>
      </c>
      <c r="I1948" s="30" t="s">
        <v>3433</v>
      </c>
      <c r="J1948" s="31" t="s">
        <v>3434</v>
      </c>
      <c r="K1948" s="29" t="s">
        <v>7208</v>
      </c>
      <c r="L1948" s="58">
        <f>Tabela33[[#This Row],[price]]*Tabela33[[#This Row],[sold]]</f>
        <v>629.82000000000005</v>
      </c>
      <c r="M1948" s="59">
        <f>VLOOKUP(Tabela33[[#This Row],[brand]],Tabela5[#All],7,FALSE)</f>
        <v>371</v>
      </c>
      <c r="N1948" s="59">
        <f>_xlfn.RANK.EQ(Tabela33[[#This Row],[sold]],$H$2:$H$1979)</f>
        <v>1378</v>
      </c>
      <c r="O1948" s="59">
        <f>_xlfn.RANK.EQ(L1948,Tabela33[income])</f>
        <v>1420</v>
      </c>
    </row>
    <row r="1949" spans="1:40" x14ac:dyDescent="0.25">
      <c r="A1949" s="27" t="s">
        <v>71</v>
      </c>
      <c r="B1949" s="27" t="s">
        <v>3789</v>
      </c>
      <c r="C1949" s="27" t="s">
        <v>12</v>
      </c>
      <c r="D1949" s="27">
        <v>35.880000000000003</v>
      </c>
      <c r="E1949" s="27" t="s">
        <v>3790</v>
      </c>
      <c r="F1949" s="27">
        <v>8</v>
      </c>
      <c r="G1949" s="27" t="s">
        <v>3791</v>
      </c>
      <c r="H1949" s="27">
        <v>3</v>
      </c>
      <c r="I1949" s="27" t="s">
        <v>3792</v>
      </c>
      <c r="J1949" s="28" t="s">
        <v>3793</v>
      </c>
      <c r="K1949" s="29" t="s">
        <v>7208</v>
      </c>
      <c r="L1949" s="58">
        <f>Tabela33[[#This Row],[price]]*Tabela33[[#This Row],[sold]]</f>
        <v>107.64000000000001</v>
      </c>
      <c r="M1949" s="59">
        <f>VLOOKUP(Tabela33[[#This Row],[brand]],Tabela5[#All],7,FALSE)</f>
        <v>371</v>
      </c>
      <c r="N1949" s="59">
        <f>_xlfn.RANK.EQ(Tabela33[[#This Row],[sold]],$H$2:$H$1979)</f>
        <v>1845</v>
      </c>
      <c r="O1949" s="59">
        <f>_xlfn.RANK.EQ(L1949,Tabela33[income])</f>
        <v>1865</v>
      </c>
    </row>
    <row r="1950" spans="1:40" x14ac:dyDescent="0.25">
      <c r="A1950" s="27" t="s">
        <v>71</v>
      </c>
      <c r="B1950" s="27" t="s">
        <v>3449</v>
      </c>
      <c r="C1950" s="27" t="s">
        <v>104</v>
      </c>
      <c r="D1950" s="27">
        <v>36.68</v>
      </c>
      <c r="E1950" s="27" t="s">
        <v>3450</v>
      </c>
      <c r="F1950" s="27">
        <v>10</v>
      </c>
      <c r="G1950" s="27" t="s">
        <v>1201</v>
      </c>
      <c r="H1950" s="27">
        <v>5</v>
      </c>
      <c r="I1950" s="27" t="s">
        <v>3451</v>
      </c>
      <c r="J1950" s="28" t="s">
        <v>349</v>
      </c>
      <c r="K1950" s="29" t="s">
        <v>7208</v>
      </c>
      <c r="L1950" s="58">
        <f>Tabela33[[#This Row],[price]]*Tabela33[[#This Row],[sold]]</f>
        <v>183.4</v>
      </c>
      <c r="M1950" s="59">
        <f>VLOOKUP(Tabela33[[#This Row],[brand]],Tabela5[#All],7,FALSE)</f>
        <v>371</v>
      </c>
      <c r="N1950" s="59">
        <f>_xlfn.RANK.EQ(Tabela33[[#This Row],[sold]],$H$2:$H$1979)</f>
        <v>1749</v>
      </c>
      <c r="O1950" s="59">
        <f>_xlfn.RANK.EQ(L1950,Tabela33[income])</f>
        <v>1771</v>
      </c>
    </row>
    <row r="1951" spans="1:40" x14ac:dyDescent="0.25">
      <c r="A1951" s="27" t="s">
        <v>71</v>
      </c>
      <c r="B1951" s="27" t="s">
        <v>1587</v>
      </c>
      <c r="C1951" s="27" t="s">
        <v>104</v>
      </c>
      <c r="D1951" s="27">
        <v>38.68</v>
      </c>
      <c r="E1951" s="27" t="s">
        <v>1588</v>
      </c>
      <c r="F1951" s="27">
        <v>10</v>
      </c>
      <c r="G1951" s="27" t="s">
        <v>374</v>
      </c>
      <c r="H1951" s="27">
        <v>14</v>
      </c>
      <c r="I1951" s="27" t="s">
        <v>1589</v>
      </c>
      <c r="J1951" s="28" t="s">
        <v>349</v>
      </c>
      <c r="K1951" s="29" t="s">
        <v>7208</v>
      </c>
      <c r="L1951" s="58">
        <f>Tabela33[[#This Row],[price]]*Tabela33[[#This Row],[sold]]</f>
        <v>541.52</v>
      </c>
      <c r="M1951" s="59">
        <f>VLOOKUP(Tabela33[[#This Row],[brand]],Tabela5[#All],7,FALSE)</f>
        <v>371</v>
      </c>
      <c r="N1951" s="59">
        <f>_xlfn.RANK.EQ(Tabela33[[#This Row],[sold]],$H$2:$H$1979)</f>
        <v>1468</v>
      </c>
      <c r="O1951" s="59">
        <f>_xlfn.RANK.EQ(L1951,Tabela33[income])</f>
        <v>1478</v>
      </c>
    </row>
    <row r="1952" spans="1:40" x14ac:dyDescent="0.25">
      <c r="A1952" s="30" t="s">
        <v>71</v>
      </c>
      <c r="B1952" s="30" t="s">
        <v>3856</v>
      </c>
      <c r="C1952" s="30" t="s">
        <v>12</v>
      </c>
      <c r="D1952" s="30">
        <v>38.69</v>
      </c>
      <c r="E1952" s="30" t="s">
        <v>3000</v>
      </c>
      <c r="F1952" s="30">
        <v>10</v>
      </c>
      <c r="G1952" s="30" t="s">
        <v>2682</v>
      </c>
      <c r="H1952" s="30">
        <v>11</v>
      </c>
      <c r="I1952" s="30" t="s">
        <v>3857</v>
      </c>
      <c r="J1952" s="31" t="s">
        <v>3858</v>
      </c>
      <c r="K1952" s="29" t="s">
        <v>7208</v>
      </c>
      <c r="L1952" s="58">
        <f>Tabela33[[#This Row],[price]]*Tabela33[[#This Row],[sold]]</f>
        <v>425.59</v>
      </c>
      <c r="M1952" s="59">
        <f>VLOOKUP(Tabela33[[#This Row],[brand]],Tabela5[#All],7,FALSE)</f>
        <v>371</v>
      </c>
      <c r="N1952" s="59">
        <f>_xlfn.RANK.EQ(Tabela33[[#This Row],[sold]],$H$2:$H$1979)</f>
        <v>1550</v>
      </c>
      <c r="O1952" s="59">
        <f>_xlfn.RANK.EQ(L1952,Tabela33[income])</f>
        <v>1555</v>
      </c>
    </row>
    <row r="1953" spans="1:15" x14ac:dyDescent="0.25">
      <c r="A1953" s="30" t="s">
        <v>71</v>
      </c>
      <c r="B1953" s="30" t="s">
        <v>3238</v>
      </c>
      <c r="C1953" s="30" t="s">
        <v>12</v>
      </c>
      <c r="D1953" s="30">
        <v>39.950000000000003</v>
      </c>
      <c r="E1953" s="30" t="s">
        <v>3239</v>
      </c>
      <c r="F1953" s="30">
        <v>10</v>
      </c>
      <c r="G1953" s="30" t="s">
        <v>197</v>
      </c>
      <c r="H1953" s="30">
        <v>3</v>
      </c>
      <c r="I1953" s="30" t="s">
        <v>3240</v>
      </c>
      <c r="J1953" s="31" t="s">
        <v>1101</v>
      </c>
      <c r="K1953" s="29" t="s">
        <v>7208</v>
      </c>
      <c r="L1953" s="58">
        <f>Tabela33[[#This Row],[price]]*Tabela33[[#This Row],[sold]]</f>
        <v>119.85000000000001</v>
      </c>
      <c r="M1953" s="59">
        <f>VLOOKUP(Tabela33[[#This Row],[brand]],Tabela5[#All],7,FALSE)</f>
        <v>371</v>
      </c>
      <c r="N1953" s="59">
        <f>_xlfn.RANK.EQ(Tabela33[[#This Row],[sold]],$H$2:$H$1979)</f>
        <v>1845</v>
      </c>
      <c r="O1953" s="59">
        <f>_xlfn.RANK.EQ(L1953,Tabela33[income])</f>
        <v>1855</v>
      </c>
    </row>
    <row r="1954" spans="1:15" x14ac:dyDescent="0.25">
      <c r="A1954" s="30" t="s">
        <v>71</v>
      </c>
      <c r="B1954" s="30" t="s">
        <v>504</v>
      </c>
      <c r="C1954" s="30" t="s">
        <v>12</v>
      </c>
      <c r="D1954" s="30">
        <v>39.99</v>
      </c>
      <c r="E1954" s="30" t="s">
        <v>73</v>
      </c>
      <c r="F1954" s="30">
        <v>10</v>
      </c>
      <c r="G1954" s="30" t="s">
        <v>505</v>
      </c>
      <c r="H1954" s="30">
        <v>66</v>
      </c>
      <c r="I1954" s="30" t="s">
        <v>506</v>
      </c>
      <c r="J1954" s="31" t="s">
        <v>507</v>
      </c>
      <c r="K1954" s="29" t="s">
        <v>7208</v>
      </c>
      <c r="L1954" s="58">
        <f>Tabela33[[#This Row],[price]]*Tabela33[[#This Row],[sold]]</f>
        <v>2639.34</v>
      </c>
      <c r="M1954" s="59">
        <f>VLOOKUP(Tabela33[[#This Row],[brand]],Tabela5[#All],7,FALSE)</f>
        <v>371</v>
      </c>
      <c r="N1954" s="59">
        <f>_xlfn.RANK.EQ(Tabela33[[#This Row],[sold]],$H$2:$H$1979)</f>
        <v>901</v>
      </c>
      <c r="O1954" s="59">
        <f>_xlfn.RANK.EQ(L1954,Tabela33[income])</f>
        <v>873</v>
      </c>
    </row>
    <row r="1955" spans="1:15" x14ac:dyDescent="0.25">
      <c r="A1955" s="27" t="s">
        <v>71</v>
      </c>
      <c r="B1955" s="27" t="s">
        <v>72</v>
      </c>
      <c r="C1955" s="27" t="s">
        <v>12</v>
      </c>
      <c r="D1955" s="27">
        <v>39.99</v>
      </c>
      <c r="E1955" s="27" t="s">
        <v>73</v>
      </c>
      <c r="F1955" s="27">
        <v>10</v>
      </c>
      <c r="G1955" s="27" t="s">
        <v>74</v>
      </c>
      <c r="H1955" s="27">
        <v>77</v>
      </c>
      <c r="I1955" s="27" t="s">
        <v>75</v>
      </c>
      <c r="J1955" s="28" t="s">
        <v>76</v>
      </c>
      <c r="K1955" s="29" t="s">
        <v>7208</v>
      </c>
      <c r="L1955" s="58">
        <f>Tabela33[[#This Row],[price]]*Tabela33[[#This Row],[sold]]</f>
        <v>3079.23</v>
      </c>
      <c r="M1955" s="59">
        <f>VLOOKUP(Tabela33[[#This Row],[brand]],Tabela5[#All],7,FALSE)</f>
        <v>371</v>
      </c>
      <c r="N1955" s="59">
        <f>_xlfn.RANK.EQ(Tabela33[[#This Row],[sold]],$H$2:$H$1979)</f>
        <v>859</v>
      </c>
      <c r="O1955" s="59">
        <f>_xlfn.RANK.EQ(L1955,Tabela33[income])</f>
        <v>822</v>
      </c>
    </row>
    <row r="1956" spans="1:15" x14ac:dyDescent="0.25">
      <c r="A1956" s="27" t="s">
        <v>71</v>
      </c>
      <c r="B1956" s="27" t="s">
        <v>158</v>
      </c>
      <c r="C1956" s="27" t="s">
        <v>12</v>
      </c>
      <c r="D1956" s="27">
        <v>39.99</v>
      </c>
      <c r="E1956" s="27" t="s">
        <v>73</v>
      </c>
      <c r="F1956" s="27">
        <v>8</v>
      </c>
      <c r="G1956" s="27" t="s">
        <v>159</v>
      </c>
      <c r="H1956" s="27">
        <v>126</v>
      </c>
      <c r="I1956" s="27" t="s">
        <v>160</v>
      </c>
      <c r="J1956" s="28" t="s">
        <v>161</v>
      </c>
      <c r="K1956" s="29" t="s">
        <v>7208</v>
      </c>
      <c r="L1956" s="58">
        <f>Tabela33[[#This Row],[price]]*Tabela33[[#This Row],[sold]]</f>
        <v>5038.7400000000007</v>
      </c>
      <c r="M1956" s="59">
        <f>VLOOKUP(Tabela33[[#This Row],[brand]],Tabela5[#All],7,FALSE)</f>
        <v>371</v>
      </c>
      <c r="N1956" s="59">
        <f>_xlfn.RANK.EQ(Tabela33[[#This Row],[sold]],$H$2:$H$1979)</f>
        <v>712</v>
      </c>
      <c r="O1956" s="59">
        <f>_xlfn.RANK.EQ(L1956,Tabela33[income])</f>
        <v>682</v>
      </c>
    </row>
    <row r="1957" spans="1:15" x14ac:dyDescent="0.25">
      <c r="A1957" s="30" t="s">
        <v>71</v>
      </c>
      <c r="B1957" s="30" t="s">
        <v>959</v>
      </c>
      <c r="C1957" s="30" t="s">
        <v>12</v>
      </c>
      <c r="D1957" s="30">
        <v>40</v>
      </c>
      <c r="E1957" s="30" t="s">
        <v>960</v>
      </c>
      <c r="F1957" s="30">
        <v>4</v>
      </c>
      <c r="G1957" s="30" t="s">
        <v>961</v>
      </c>
      <c r="H1957" s="30">
        <v>602</v>
      </c>
      <c r="I1957" s="30" t="s">
        <v>962</v>
      </c>
      <c r="J1957" s="31" t="s">
        <v>188</v>
      </c>
      <c r="K1957" s="29" t="s">
        <v>7208</v>
      </c>
      <c r="L1957" s="58">
        <f>Tabela33[[#This Row],[price]]*Tabela33[[#This Row],[sold]]</f>
        <v>24080</v>
      </c>
      <c r="M1957" s="59">
        <f>VLOOKUP(Tabela33[[#This Row],[brand]],Tabela5[#All],7,FALSE)</f>
        <v>371</v>
      </c>
      <c r="N1957" s="59">
        <f>_xlfn.RANK.EQ(Tabela33[[#This Row],[sold]],$H$2:$H$1979)</f>
        <v>313</v>
      </c>
      <c r="O1957" s="59">
        <f>_xlfn.RANK.EQ(L1957,Tabela33[income])</f>
        <v>289</v>
      </c>
    </row>
    <row r="1958" spans="1:15" x14ac:dyDescent="0.25">
      <c r="A1958" s="30" t="s">
        <v>71</v>
      </c>
      <c r="B1958" s="30" t="s">
        <v>2937</v>
      </c>
      <c r="C1958" s="30" t="s">
        <v>12</v>
      </c>
      <c r="D1958" s="30">
        <v>44.99</v>
      </c>
      <c r="E1958" s="30" t="s">
        <v>974</v>
      </c>
      <c r="F1958" s="30">
        <v>6</v>
      </c>
      <c r="G1958" s="30" t="s">
        <v>1108</v>
      </c>
      <c r="H1958" s="30">
        <v>5</v>
      </c>
      <c r="I1958" s="30" t="s">
        <v>2938</v>
      </c>
      <c r="J1958" s="31" t="s">
        <v>458</v>
      </c>
      <c r="K1958" s="29" t="s">
        <v>7208</v>
      </c>
      <c r="L1958" s="58">
        <f>Tabela33[[#This Row],[price]]*Tabela33[[#This Row],[sold]]</f>
        <v>224.95000000000002</v>
      </c>
      <c r="M1958" s="59">
        <f>VLOOKUP(Tabela33[[#This Row],[brand]],Tabela5[#All],7,FALSE)</f>
        <v>371</v>
      </c>
      <c r="N1958" s="59">
        <f>_xlfn.RANK.EQ(Tabela33[[#This Row],[sold]],$H$2:$H$1979)</f>
        <v>1749</v>
      </c>
      <c r="O1958" s="59">
        <f>_xlfn.RANK.EQ(L1958,Tabela33[income])</f>
        <v>1724</v>
      </c>
    </row>
    <row r="1959" spans="1:15" x14ac:dyDescent="0.25">
      <c r="A1959" s="35" t="s">
        <v>71</v>
      </c>
      <c r="B1959" s="35" t="s">
        <v>5170</v>
      </c>
      <c r="C1959" s="35" t="s">
        <v>55</v>
      </c>
      <c r="D1959" s="35">
        <v>45.98</v>
      </c>
      <c r="E1959" s="35" t="s">
        <v>3331</v>
      </c>
      <c r="F1959" s="35">
        <v>7</v>
      </c>
      <c r="G1959" s="35" t="s">
        <v>5171</v>
      </c>
      <c r="H1959" s="35">
        <v>343</v>
      </c>
      <c r="I1959" s="35" t="s">
        <v>5172</v>
      </c>
      <c r="J1959" s="36" t="s">
        <v>661</v>
      </c>
      <c r="K1959" s="34" t="s">
        <v>7209</v>
      </c>
      <c r="L1959" s="61">
        <f>Tabela33[[#This Row],[price]]*Tabela33[[#This Row],[sold]]</f>
        <v>15771.14</v>
      </c>
      <c r="M1959" s="62">
        <f>VLOOKUP(Tabela33[[#This Row],[brand]],Tabela5[#All],7,FALSE)</f>
        <v>371</v>
      </c>
      <c r="N1959" s="62">
        <f>_xlfn.RANK.EQ(Tabela33[[#This Row],[sold]],$H$2:$H$1979)</f>
        <v>446</v>
      </c>
      <c r="O1959" s="62">
        <f>_xlfn.RANK.EQ(L1959,Tabela33[income])</f>
        <v>368</v>
      </c>
    </row>
    <row r="1960" spans="1:15" x14ac:dyDescent="0.25">
      <c r="A1960" s="32" t="s">
        <v>71</v>
      </c>
      <c r="B1960" s="32" t="s">
        <v>4921</v>
      </c>
      <c r="C1960" s="32" t="s">
        <v>12</v>
      </c>
      <c r="D1960" s="32">
        <v>46.48</v>
      </c>
      <c r="E1960" s="32" t="s">
        <v>4922</v>
      </c>
      <c r="F1960" s="32">
        <v>8</v>
      </c>
      <c r="G1960" s="32" t="s">
        <v>4923</v>
      </c>
      <c r="H1960" s="32">
        <v>7</v>
      </c>
      <c r="I1960" s="32" t="s">
        <v>4924</v>
      </c>
      <c r="J1960" s="33" t="s">
        <v>4925</v>
      </c>
      <c r="K1960" s="34" t="s">
        <v>7209</v>
      </c>
      <c r="L1960" s="61">
        <f>Tabela33[[#This Row],[price]]*Tabela33[[#This Row],[sold]]</f>
        <v>325.35999999999996</v>
      </c>
      <c r="M1960" s="62">
        <f>VLOOKUP(Tabela33[[#This Row],[brand]],Tabela5[#All],7,FALSE)</f>
        <v>371</v>
      </c>
      <c r="N1960" s="62">
        <f>_xlfn.RANK.EQ(Tabela33[[#This Row],[sold]],$H$2:$H$1979)</f>
        <v>1677</v>
      </c>
      <c r="O1960" s="62">
        <f>_xlfn.RANK.EQ(L1960,Tabela33[income])</f>
        <v>1635</v>
      </c>
    </row>
    <row r="1961" spans="1:15" x14ac:dyDescent="0.25">
      <c r="A1961" s="32" t="s">
        <v>71</v>
      </c>
      <c r="B1961" s="32" t="s">
        <v>4153</v>
      </c>
      <c r="C1961" s="32" t="s">
        <v>104</v>
      </c>
      <c r="D1961" s="32">
        <v>47.88</v>
      </c>
      <c r="E1961" s="32" t="s">
        <v>4154</v>
      </c>
      <c r="F1961" s="32">
        <v>10</v>
      </c>
      <c r="G1961" s="32" t="s">
        <v>347</v>
      </c>
      <c r="H1961" s="32">
        <v>25</v>
      </c>
      <c r="I1961" s="32" t="s">
        <v>4155</v>
      </c>
      <c r="J1961" s="33" t="s">
        <v>349</v>
      </c>
      <c r="K1961" s="34" t="s">
        <v>7209</v>
      </c>
      <c r="L1961" s="61">
        <f>Tabela33[[#This Row],[price]]*Tabela33[[#This Row],[sold]]</f>
        <v>1197</v>
      </c>
      <c r="M1961" s="62">
        <f>VLOOKUP(Tabela33[[#This Row],[brand]],Tabela5[#All],7,FALSE)</f>
        <v>371</v>
      </c>
      <c r="N1961" s="62">
        <f>_xlfn.RANK.EQ(Tabela33[[#This Row],[sold]],$H$2:$H$1979)</f>
        <v>1248</v>
      </c>
      <c r="O1961" s="62">
        <f>_xlfn.RANK.EQ(L1961,Tabela33[income])</f>
        <v>1186</v>
      </c>
    </row>
    <row r="1962" spans="1:15" x14ac:dyDescent="0.25">
      <c r="A1962" s="30" t="s">
        <v>71</v>
      </c>
      <c r="B1962" s="30" t="s">
        <v>1090</v>
      </c>
      <c r="C1962" s="30" t="s">
        <v>12</v>
      </c>
      <c r="D1962" s="30">
        <v>49.68</v>
      </c>
      <c r="E1962" s="30" t="s">
        <v>1091</v>
      </c>
      <c r="F1962" s="30">
        <v>10</v>
      </c>
      <c r="G1962" s="30" t="s">
        <v>1092</v>
      </c>
      <c r="H1962" s="30">
        <v>21</v>
      </c>
      <c r="I1962" s="30" t="s">
        <v>1093</v>
      </c>
      <c r="J1962" s="31" t="s">
        <v>285</v>
      </c>
      <c r="K1962" s="29" t="s">
        <v>7208</v>
      </c>
      <c r="L1962" s="58">
        <f>Tabela33[[#This Row],[price]]*Tabela33[[#This Row],[sold]]</f>
        <v>1043.28</v>
      </c>
      <c r="M1962" s="59">
        <f>VLOOKUP(Tabela33[[#This Row],[brand]],Tabela5[#All],7,FALSE)</f>
        <v>371</v>
      </c>
      <c r="N1962" s="59">
        <f>_xlfn.RANK.EQ(Tabela33[[#This Row],[sold]],$H$2:$H$1979)</f>
        <v>1320</v>
      </c>
      <c r="O1962" s="59">
        <f>_xlfn.RANK.EQ(L1962,Tabela33[income])</f>
        <v>1244</v>
      </c>
    </row>
    <row r="1963" spans="1:15" x14ac:dyDescent="0.25">
      <c r="A1963" s="27" t="s">
        <v>71</v>
      </c>
      <c r="B1963" s="27" t="s">
        <v>345</v>
      </c>
      <c r="C1963" s="27" t="s">
        <v>104</v>
      </c>
      <c r="D1963" s="27">
        <v>49.68</v>
      </c>
      <c r="E1963" s="27" t="s">
        <v>346</v>
      </c>
      <c r="F1963" s="27">
        <v>10</v>
      </c>
      <c r="G1963" s="27" t="s">
        <v>347</v>
      </c>
      <c r="H1963" s="27">
        <v>25</v>
      </c>
      <c r="I1963" s="27" t="s">
        <v>348</v>
      </c>
      <c r="J1963" s="28" t="s">
        <v>349</v>
      </c>
      <c r="K1963" s="29" t="s">
        <v>7208</v>
      </c>
      <c r="L1963" s="58">
        <f>Tabela33[[#This Row],[price]]*Tabela33[[#This Row],[sold]]</f>
        <v>1242</v>
      </c>
      <c r="M1963" s="59">
        <f>VLOOKUP(Tabela33[[#This Row],[brand]],Tabela5[#All],7,FALSE)</f>
        <v>371</v>
      </c>
      <c r="N1963" s="59">
        <f>_xlfn.RANK.EQ(Tabela33[[#This Row],[sold]],$H$2:$H$1979)</f>
        <v>1248</v>
      </c>
      <c r="O1963" s="59">
        <f>_xlfn.RANK.EQ(L1963,Tabela33[income])</f>
        <v>1162</v>
      </c>
    </row>
    <row r="1964" spans="1:15" x14ac:dyDescent="0.25">
      <c r="A1964" s="30" t="s">
        <v>71</v>
      </c>
      <c r="B1964" s="30" t="s">
        <v>555</v>
      </c>
      <c r="C1964" s="30" t="s">
        <v>12</v>
      </c>
      <c r="D1964" s="30">
        <v>49.99</v>
      </c>
      <c r="E1964" s="30" t="s">
        <v>623</v>
      </c>
      <c r="F1964" s="30">
        <v>5</v>
      </c>
      <c r="G1964" s="30" t="s">
        <v>991</v>
      </c>
      <c r="H1964" s="30">
        <v>6</v>
      </c>
      <c r="I1964" s="30" t="s">
        <v>39</v>
      </c>
      <c r="J1964" s="31" t="s">
        <v>219</v>
      </c>
      <c r="K1964" s="29" t="s">
        <v>7208</v>
      </c>
      <c r="L1964" s="58">
        <f>Tabela33[[#This Row],[price]]*Tabela33[[#This Row],[sold]]</f>
        <v>299.94</v>
      </c>
      <c r="M1964" s="59">
        <f>VLOOKUP(Tabela33[[#This Row],[brand]],Tabela5[#All],7,FALSE)</f>
        <v>371</v>
      </c>
      <c r="N1964" s="59">
        <f>_xlfn.RANK.EQ(Tabela33[[#This Row],[sold]],$H$2:$H$1979)</f>
        <v>1713</v>
      </c>
      <c r="O1964" s="59">
        <f>_xlfn.RANK.EQ(L1964,Tabela33[income])</f>
        <v>1665</v>
      </c>
    </row>
    <row r="1965" spans="1:15" x14ac:dyDescent="0.25">
      <c r="A1965" s="30" t="s">
        <v>71</v>
      </c>
      <c r="B1965" s="30" t="s">
        <v>358</v>
      </c>
      <c r="C1965" s="30" t="s">
        <v>12</v>
      </c>
      <c r="D1965" s="30">
        <v>49.99</v>
      </c>
      <c r="E1965" s="30" t="s">
        <v>148</v>
      </c>
      <c r="F1965" s="30">
        <v>5</v>
      </c>
      <c r="G1965" s="30" t="s">
        <v>359</v>
      </c>
      <c r="H1965" s="30">
        <v>15</v>
      </c>
      <c r="I1965" s="30" t="s">
        <v>360</v>
      </c>
      <c r="J1965" s="31" t="s">
        <v>285</v>
      </c>
      <c r="K1965" s="29" t="s">
        <v>7208</v>
      </c>
      <c r="L1965" s="58">
        <f>Tabela33[[#This Row],[price]]*Tabela33[[#This Row],[sold]]</f>
        <v>749.85</v>
      </c>
      <c r="M1965" s="59">
        <f>VLOOKUP(Tabela33[[#This Row],[brand]],Tabela5[#All],7,FALSE)</f>
        <v>371</v>
      </c>
      <c r="N1965" s="59">
        <f>_xlfn.RANK.EQ(Tabela33[[#This Row],[sold]],$H$2:$H$1979)</f>
        <v>1444</v>
      </c>
      <c r="O1965" s="59">
        <f>_xlfn.RANK.EQ(L1965,Tabela33[income])</f>
        <v>1342</v>
      </c>
    </row>
    <row r="1966" spans="1:15" x14ac:dyDescent="0.25">
      <c r="A1966" s="27" t="s">
        <v>71</v>
      </c>
      <c r="B1966" s="27" t="s">
        <v>1660</v>
      </c>
      <c r="C1966" s="27" t="s">
        <v>12</v>
      </c>
      <c r="D1966" s="27">
        <v>49.99</v>
      </c>
      <c r="E1966" s="27" t="s">
        <v>148</v>
      </c>
      <c r="F1966" s="27">
        <v>5</v>
      </c>
      <c r="G1966" s="27" t="s">
        <v>1661</v>
      </c>
      <c r="H1966" s="27">
        <v>25</v>
      </c>
      <c r="I1966" s="27" t="s">
        <v>1662</v>
      </c>
      <c r="J1966" s="28" t="s">
        <v>1663</v>
      </c>
      <c r="K1966" s="29" t="s">
        <v>7208</v>
      </c>
      <c r="L1966" s="58">
        <f>Tabela33[[#This Row],[price]]*Tabela33[[#This Row],[sold]]</f>
        <v>1249.75</v>
      </c>
      <c r="M1966" s="59">
        <f>VLOOKUP(Tabela33[[#This Row],[brand]],Tabela5[#All],7,FALSE)</f>
        <v>371</v>
      </c>
      <c r="N1966" s="59">
        <f>_xlfn.RANK.EQ(Tabela33[[#This Row],[sold]],$H$2:$H$1979)</f>
        <v>1248</v>
      </c>
      <c r="O1966" s="59">
        <f>_xlfn.RANK.EQ(L1966,Tabela33[income])</f>
        <v>1156</v>
      </c>
    </row>
    <row r="1967" spans="1:15" x14ac:dyDescent="0.25">
      <c r="A1967" s="27" t="s">
        <v>71</v>
      </c>
      <c r="B1967" s="27" t="s">
        <v>2843</v>
      </c>
      <c r="C1967" s="27" t="s">
        <v>55</v>
      </c>
      <c r="D1967" s="27">
        <v>53.99</v>
      </c>
      <c r="E1967" s="27" t="s">
        <v>164</v>
      </c>
      <c r="F1967" s="27">
        <v>10</v>
      </c>
      <c r="G1967" s="27" t="s">
        <v>2844</v>
      </c>
      <c r="H1967" s="27">
        <v>137</v>
      </c>
      <c r="I1967" s="27" t="s">
        <v>2845</v>
      </c>
      <c r="J1967" s="28" t="s">
        <v>318</v>
      </c>
      <c r="K1967" s="29" t="s">
        <v>7208</v>
      </c>
      <c r="L1967" s="58">
        <f>Tabela33[[#This Row],[price]]*Tabela33[[#This Row],[sold]]</f>
        <v>7396.63</v>
      </c>
      <c r="M1967" s="59">
        <f>VLOOKUP(Tabela33[[#This Row],[brand]],Tabela5[#All],7,FALSE)</f>
        <v>371</v>
      </c>
      <c r="N1967" s="59">
        <f>_xlfn.RANK.EQ(Tabela33[[#This Row],[sold]],$H$2:$H$1979)</f>
        <v>683</v>
      </c>
      <c r="O1967" s="59">
        <f>_xlfn.RANK.EQ(L1967,Tabela33[income])</f>
        <v>567</v>
      </c>
    </row>
    <row r="1968" spans="1:15" x14ac:dyDescent="0.25">
      <c r="A1968" s="30" t="s">
        <v>71</v>
      </c>
      <c r="B1968" s="30" t="s">
        <v>888</v>
      </c>
      <c r="C1968" s="30" t="s">
        <v>12</v>
      </c>
      <c r="D1968" s="30">
        <v>54.99</v>
      </c>
      <c r="E1968" s="30" t="s">
        <v>273</v>
      </c>
      <c r="F1968" s="30">
        <v>10</v>
      </c>
      <c r="G1968" s="30" t="s">
        <v>889</v>
      </c>
      <c r="H1968" s="30">
        <v>74</v>
      </c>
      <c r="I1968" s="30" t="s">
        <v>890</v>
      </c>
      <c r="J1968" s="31" t="s">
        <v>891</v>
      </c>
      <c r="K1968" s="29" t="s">
        <v>7208</v>
      </c>
      <c r="L1968" s="58">
        <f>Tabela33[[#This Row],[price]]*Tabela33[[#This Row],[sold]]</f>
        <v>4069.26</v>
      </c>
      <c r="M1968" s="59">
        <f>VLOOKUP(Tabela33[[#This Row],[brand]],Tabela5[#All],7,FALSE)</f>
        <v>371</v>
      </c>
      <c r="N1968" s="59">
        <f>_xlfn.RANK.EQ(Tabela33[[#This Row],[sold]],$H$2:$H$1979)</f>
        <v>871</v>
      </c>
      <c r="O1968" s="59">
        <f>_xlfn.RANK.EQ(L1968,Tabela33[income])</f>
        <v>737</v>
      </c>
    </row>
    <row r="1969" spans="1:15" x14ac:dyDescent="0.25">
      <c r="A1969" s="35" t="s">
        <v>71</v>
      </c>
      <c r="B1969" s="35" t="s">
        <v>4829</v>
      </c>
      <c r="C1969" s="35" t="s">
        <v>55</v>
      </c>
      <c r="D1969" s="35">
        <v>57.17</v>
      </c>
      <c r="E1969" s="35" t="s">
        <v>4830</v>
      </c>
      <c r="F1969" s="35">
        <v>7</v>
      </c>
      <c r="G1969" s="35" t="s">
        <v>4831</v>
      </c>
      <c r="H1969" s="35">
        <v>210</v>
      </c>
      <c r="I1969" s="35" t="s">
        <v>4832</v>
      </c>
      <c r="J1969" s="36" t="s">
        <v>230</v>
      </c>
      <c r="K1969" s="34" t="s">
        <v>7209</v>
      </c>
      <c r="L1969" s="61">
        <f>Tabela33[[#This Row],[price]]*Tabela33[[#This Row],[sold]]</f>
        <v>12005.7</v>
      </c>
      <c r="M1969" s="62">
        <f>VLOOKUP(Tabela33[[#This Row],[brand]],Tabela5[#All],7,FALSE)</f>
        <v>371</v>
      </c>
      <c r="N1969" s="62">
        <f>_xlfn.RANK.EQ(Tabela33[[#This Row],[sold]],$H$2:$H$1979)</f>
        <v>574</v>
      </c>
      <c r="O1969" s="62">
        <f>_xlfn.RANK.EQ(L1969,Tabela33[income])</f>
        <v>436</v>
      </c>
    </row>
    <row r="1970" spans="1:15" x14ac:dyDescent="0.25">
      <c r="A1970" s="35" t="s">
        <v>71</v>
      </c>
      <c r="B1970" s="35" t="s">
        <v>5941</v>
      </c>
      <c r="C1970" s="35" t="s">
        <v>55</v>
      </c>
      <c r="D1970" s="35">
        <v>58.95</v>
      </c>
      <c r="E1970" s="35" t="s">
        <v>5942</v>
      </c>
      <c r="F1970" s="35">
        <v>150</v>
      </c>
      <c r="G1970" s="35" t="s">
        <v>5943</v>
      </c>
      <c r="H1970" s="35">
        <v>545</v>
      </c>
      <c r="I1970" s="35" t="s">
        <v>5944</v>
      </c>
      <c r="J1970" s="36" t="s">
        <v>230</v>
      </c>
      <c r="K1970" s="34" t="s">
        <v>7209</v>
      </c>
      <c r="L1970" s="61">
        <f>Tabela33[[#This Row],[price]]*Tabela33[[#This Row],[sold]]</f>
        <v>32127.75</v>
      </c>
      <c r="M1970" s="62">
        <f>VLOOKUP(Tabela33[[#This Row],[brand]],Tabela5[#All],7,FALSE)</f>
        <v>371</v>
      </c>
      <c r="N1970" s="62">
        <f>_xlfn.RANK.EQ(Tabela33[[#This Row],[sold]],$H$2:$H$1979)</f>
        <v>335</v>
      </c>
      <c r="O1970" s="62">
        <f>_xlfn.RANK.EQ(L1970,Tabela33[income])</f>
        <v>243</v>
      </c>
    </row>
    <row r="1971" spans="1:15" x14ac:dyDescent="0.25">
      <c r="A1971" s="32" t="s">
        <v>71</v>
      </c>
      <c r="B1971" s="32" t="s">
        <v>6741</v>
      </c>
      <c r="C1971" s="32" t="s">
        <v>12</v>
      </c>
      <c r="D1971" s="32">
        <v>58.99</v>
      </c>
      <c r="E1971" s="32" t="s">
        <v>6742</v>
      </c>
      <c r="F1971" s="32">
        <v>8</v>
      </c>
      <c r="G1971" s="32" t="s">
        <v>624</v>
      </c>
      <c r="H1971" s="32">
        <v>22</v>
      </c>
      <c r="I1971" s="32" t="s">
        <v>6743</v>
      </c>
      <c r="J1971" s="33" t="s">
        <v>728</v>
      </c>
      <c r="K1971" s="34" t="s">
        <v>7209</v>
      </c>
      <c r="L1971" s="61">
        <f>Tabela33[[#This Row],[price]]*Tabela33[[#This Row],[sold]]</f>
        <v>1297.78</v>
      </c>
      <c r="M1971" s="62">
        <f>VLOOKUP(Tabela33[[#This Row],[brand]],Tabela5[#All],7,FALSE)</f>
        <v>371</v>
      </c>
      <c r="N1971" s="62">
        <f>_xlfn.RANK.EQ(Tabela33[[#This Row],[sold]],$H$2:$H$1979)</f>
        <v>1301</v>
      </c>
      <c r="O1971" s="62">
        <f>_xlfn.RANK.EQ(L1971,Tabela33[income])</f>
        <v>1136</v>
      </c>
    </row>
    <row r="1972" spans="1:15" x14ac:dyDescent="0.25">
      <c r="A1972" s="30" t="s">
        <v>71</v>
      </c>
      <c r="B1972" s="30" t="s">
        <v>1072</v>
      </c>
      <c r="C1972" s="30" t="s">
        <v>12</v>
      </c>
      <c r="D1972" s="30">
        <v>59.96</v>
      </c>
      <c r="E1972" s="30" t="s">
        <v>1073</v>
      </c>
      <c r="F1972" s="30">
        <v>4</v>
      </c>
      <c r="G1972" s="30" t="s">
        <v>1074</v>
      </c>
      <c r="H1972" s="30">
        <v>19</v>
      </c>
      <c r="I1972" s="30" t="s">
        <v>1075</v>
      </c>
      <c r="J1972" s="31" t="s">
        <v>1076</v>
      </c>
      <c r="K1972" s="29" t="s">
        <v>7208</v>
      </c>
      <c r="L1972" s="58">
        <f>Tabela33[[#This Row],[price]]*Tabela33[[#This Row],[sold]]</f>
        <v>1139.24</v>
      </c>
      <c r="M1972" s="59">
        <f>VLOOKUP(Tabela33[[#This Row],[brand]],Tabela5[#All],7,FALSE)</f>
        <v>371</v>
      </c>
      <c r="N1972" s="59">
        <f>_xlfn.RANK.EQ(Tabela33[[#This Row],[sold]],$H$2:$H$1979)</f>
        <v>1359</v>
      </c>
      <c r="O1972" s="59">
        <f>_xlfn.RANK.EQ(L1972,Tabela33[income])</f>
        <v>1206</v>
      </c>
    </row>
    <row r="1973" spans="1:15" x14ac:dyDescent="0.25">
      <c r="A1973" s="32" t="s">
        <v>71</v>
      </c>
      <c r="B1973" s="32" t="s">
        <v>4381</v>
      </c>
      <c r="C1973" s="32" t="s">
        <v>3962</v>
      </c>
      <c r="D1973" s="32">
        <v>59.99</v>
      </c>
      <c r="E1973" s="32" t="s">
        <v>25</v>
      </c>
      <c r="F1973" s="32">
        <v>3</v>
      </c>
      <c r="G1973" s="32" t="s">
        <v>2991</v>
      </c>
      <c r="H1973" s="32">
        <v>20</v>
      </c>
      <c r="I1973" s="32" t="s">
        <v>4382</v>
      </c>
      <c r="J1973" s="33" t="s">
        <v>3244</v>
      </c>
      <c r="K1973" s="34" t="s">
        <v>7209</v>
      </c>
      <c r="L1973" s="61">
        <f>Tabela33[[#This Row],[price]]*Tabela33[[#This Row],[sold]]</f>
        <v>1199.8</v>
      </c>
      <c r="M1973" s="62">
        <f>VLOOKUP(Tabela33[[#This Row],[brand]],Tabela5[#All],7,FALSE)</f>
        <v>371</v>
      </c>
      <c r="N1973" s="62">
        <f>_xlfn.RANK.EQ(Tabela33[[#This Row],[sold]],$H$2:$H$1979)</f>
        <v>1337</v>
      </c>
      <c r="O1973" s="62">
        <f>_xlfn.RANK.EQ(L1973,Tabela33[income])</f>
        <v>1179</v>
      </c>
    </row>
    <row r="1974" spans="1:15" x14ac:dyDescent="0.25">
      <c r="A1974" s="27" t="s">
        <v>71</v>
      </c>
      <c r="B1974" s="27" t="s">
        <v>2227</v>
      </c>
      <c r="C1974" s="27" t="s">
        <v>12</v>
      </c>
      <c r="D1974" s="27">
        <v>59.99</v>
      </c>
      <c r="E1974" s="27" t="s">
        <v>25</v>
      </c>
      <c r="F1974" s="27">
        <v>4</v>
      </c>
      <c r="G1974" s="27" t="s">
        <v>1235</v>
      </c>
      <c r="H1974" s="27">
        <v>26</v>
      </c>
      <c r="I1974" s="27" t="s">
        <v>2228</v>
      </c>
      <c r="J1974" s="28" t="s">
        <v>157</v>
      </c>
      <c r="K1974" s="29" t="s">
        <v>7208</v>
      </c>
      <c r="L1974" s="58">
        <f>Tabela33[[#This Row],[price]]*Tabela33[[#This Row],[sold]]</f>
        <v>1559.74</v>
      </c>
      <c r="M1974" s="59">
        <f>VLOOKUP(Tabela33[[#This Row],[brand]],Tabela5[#All],7,FALSE)</f>
        <v>371</v>
      </c>
      <c r="N1974" s="59">
        <f>_xlfn.RANK.EQ(Tabela33[[#This Row],[sold]],$H$2:$H$1979)</f>
        <v>1236</v>
      </c>
      <c r="O1974" s="59">
        <f>_xlfn.RANK.EQ(L1974,Tabela33[income])</f>
        <v>1063</v>
      </c>
    </row>
    <row r="1975" spans="1:15" x14ac:dyDescent="0.25">
      <c r="A1975" s="30" t="s">
        <v>71</v>
      </c>
      <c r="B1975" s="30" t="s">
        <v>930</v>
      </c>
      <c r="C1975" s="30" t="s">
        <v>12</v>
      </c>
      <c r="D1975" s="30">
        <v>59.99</v>
      </c>
      <c r="E1975" s="30" t="s">
        <v>31</v>
      </c>
      <c r="F1975" s="30">
        <v>6</v>
      </c>
      <c r="G1975" s="30" t="s">
        <v>931</v>
      </c>
      <c r="H1975" s="30">
        <v>29</v>
      </c>
      <c r="I1975" s="30" t="s">
        <v>932</v>
      </c>
      <c r="J1975" s="31" t="s">
        <v>225</v>
      </c>
      <c r="K1975" s="29" t="s">
        <v>7208</v>
      </c>
      <c r="L1975" s="58">
        <f>Tabela33[[#This Row],[price]]*Tabela33[[#This Row],[sold]]</f>
        <v>1739.71</v>
      </c>
      <c r="M1975" s="59">
        <f>VLOOKUP(Tabela33[[#This Row],[brand]],Tabela5[#All],7,FALSE)</f>
        <v>371</v>
      </c>
      <c r="N1975" s="59">
        <f>_xlfn.RANK.EQ(Tabela33[[#This Row],[sold]],$H$2:$H$1979)</f>
        <v>1195</v>
      </c>
      <c r="O1975" s="59">
        <f>_xlfn.RANK.EQ(L1975,Tabela33[income])</f>
        <v>1019</v>
      </c>
    </row>
    <row r="1976" spans="1:15" x14ac:dyDescent="0.25">
      <c r="A1976" s="32" t="s">
        <v>71</v>
      </c>
      <c r="B1976" s="32" t="s">
        <v>5031</v>
      </c>
      <c r="C1976" s="32" t="s">
        <v>5032</v>
      </c>
      <c r="D1976" s="32">
        <v>60.99</v>
      </c>
      <c r="E1976" s="32" t="s">
        <v>82</v>
      </c>
      <c r="F1976" s="32">
        <v>2</v>
      </c>
      <c r="G1976" s="32" t="s">
        <v>252</v>
      </c>
      <c r="H1976" s="32">
        <v>16</v>
      </c>
      <c r="I1976" s="32" t="s">
        <v>5033</v>
      </c>
      <c r="J1976" s="33" t="s">
        <v>285</v>
      </c>
      <c r="K1976" s="34" t="s">
        <v>7209</v>
      </c>
      <c r="L1976" s="61">
        <f>Tabela33[[#This Row],[price]]*Tabela33[[#This Row],[sold]]</f>
        <v>975.84</v>
      </c>
      <c r="M1976" s="62">
        <f>VLOOKUP(Tabela33[[#This Row],[brand]],Tabela5[#All],7,FALSE)</f>
        <v>371</v>
      </c>
      <c r="N1976" s="62">
        <f>_xlfn.RANK.EQ(Tabela33[[#This Row],[sold]],$H$2:$H$1979)</f>
        <v>1422</v>
      </c>
      <c r="O1976" s="62">
        <f>_xlfn.RANK.EQ(L1976,Tabela33[income])</f>
        <v>1264</v>
      </c>
    </row>
    <row r="1977" spans="1:15" x14ac:dyDescent="0.25">
      <c r="A1977" s="35" t="s">
        <v>71</v>
      </c>
      <c r="B1977" s="35" t="s">
        <v>4416</v>
      </c>
      <c r="C1977" s="35" t="s">
        <v>4150</v>
      </c>
      <c r="D1977" s="35">
        <v>60.99</v>
      </c>
      <c r="E1977" s="35" t="s">
        <v>82</v>
      </c>
      <c r="F1977" s="35">
        <v>2</v>
      </c>
      <c r="G1977" s="35" t="s">
        <v>1340</v>
      </c>
      <c r="H1977" s="35">
        <v>27</v>
      </c>
      <c r="I1977" s="35" t="s">
        <v>4417</v>
      </c>
      <c r="J1977" s="36" t="s">
        <v>326</v>
      </c>
      <c r="K1977" s="34" t="s">
        <v>7209</v>
      </c>
      <c r="L1977" s="61">
        <f>Tabela33[[#This Row],[price]]*Tabela33[[#This Row],[sold]]</f>
        <v>1646.73</v>
      </c>
      <c r="M1977" s="62">
        <f>VLOOKUP(Tabela33[[#This Row],[brand]],Tabela5[#All],7,FALSE)</f>
        <v>371</v>
      </c>
      <c r="N1977" s="62">
        <f>_xlfn.RANK.EQ(Tabela33[[#This Row],[sold]],$H$2:$H$1979)</f>
        <v>1217</v>
      </c>
      <c r="O1977" s="62">
        <f>_xlfn.RANK.EQ(L1977,Tabela33[income])</f>
        <v>1042</v>
      </c>
    </row>
    <row r="1978" spans="1:15" x14ac:dyDescent="0.25">
      <c r="A1978" s="35" t="s">
        <v>71</v>
      </c>
      <c r="B1978" s="35" t="s">
        <v>4149</v>
      </c>
      <c r="C1978" s="35" t="s">
        <v>4150</v>
      </c>
      <c r="D1978" s="35">
        <v>60.99</v>
      </c>
      <c r="E1978" s="35" t="s">
        <v>82</v>
      </c>
      <c r="F1978" s="35">
        <v>2</v>
      </c>
      <c r="G1978" s="35" t="s">
        <v>4151</v>
      </c>
      <c r="H1978" s="35">
        <v>35</v>
      </c>
      <c r="I1978" s="35" t="s">
        <v>4152</v>
      </c>
      <c r="J1978" s="36" t="s">
        <v>571</v>
      </c>
      <c r="K1978" s="34" t="s">
        <v>7209</v>
      </c>
      <c r="L1978" s="61">
        <f>Tabela33[[#This Row],[price]]*Tabela33[[#This Row],[sold]]</f>
        <v>2134.65</v>
      </c>
      <c r="M1978" s="62">
        <f>VLOOKUP(Tabela33[[#This Row],[brand]],Tabela5[#All],7,FALSE)</f>
        <v>371</v>
      </c>
      <c r="N1978" s="62">
        <f>_xlfn.RANK.EQ(Tabela33[[#This Row],[sold]],$H$2:$H$1979)</f>
        <v>1122</v>
      </c>
      <c r="O1978" s="62">
        <f>_xlfn.RANK.EQ(L1978,Tabela33[income])</f>
        <v>937</v>
      </c>
    </row>
    <row r="1979" spans="1:15" x14ac:dyDescent="0.25">
      <c r="A1979" s="35" t="s">
        <v>71</v>
      </c>
      <c r="B1979" s="35" t="s">
        <v>4405</v>
      </c>
      <c r="C1979" s="35" t="s">
        <v>4406</v>
      </c>
      <c r="D1979" s="35">
        <v>65.680000000000007</v>
      </c>
      <c r="E1979" s="35" t="s">
        <v>4407</v>
      </c>
      <c r="F1979" s="35">
        <v>10</v>
      </c>
      <c r="G1979" s="35" t="s">
        <v>2682</v>
      </c>
      <c r="H1979" s="35">
        <v>11</v>
      </c>
      <c r="I1979" s="35" t="s">
        <v>4408</v>
      </c>
      <c r="J1979" s="36" t="s">
        <v>349</v>
      </c>
      <c r="K1979" s="34" t="s">
        <v>7209</v>
      </c>
      <c r="L1979" s="61">
        <f>Tabela33[[#This Row],[price]]*Tabela33[[#This Row],[sold]]</f>
        <v>722.48</v>
      </c>
      <c r="M1979" s="62">
        <f>VLOOKUP(Tabela33[[#This Row],[brand]],Tabela5[#All],7,FALSE)</f>
        <v>371</v>
      </c>
      <c r="N1979" s="62">
        <f>_xlfn.RANK.EQ(Tabela33[[#This Row],[sold]],$H$2:$H$1979)</f>
        <v>1550</v>
      </c>
      <c r="O1979" s="62">
        <f>_xlfn.RANK.EQ(L1979,Tabela33[income])</f>
        <v>1351</v>
      </c>
    </row>
    <row r="1980" spans="1:15" x14ac:dyDescent="0.25">
      <c r="A1980" s="30" t="s">
        <v>71</v>
      </c>
      <c r="B1980" s="30" t="s">
        <v>2911</v>
      </c>
      <c r="C1980" s="30" t="s">
        <v>12</v>
      </c>
      <c r="D1980" s="30">
        <v>67.489999999999995</v>
      </c>
      <c r="E1980" s="30" t="s">
        <v>2912</v>
      </c>
      <c r="F1980" s="30">
        <v>10</v>
      </c>
      <c r="G1980" s="30" t="s">
        <v>1443</v>
      </c>
      <c r="H1980" s="30">
        <v>38</v>
      </c>
      <c r="I1980" s="30" t="s">
        <v>2913</v>
      </c>
      <c r="J1980" s="31" t="s">
        <v>318</v>
      </c>
      <c r="K1980" s="29" t="s">
        <v>7208</v>
      </c>
      <c r="L1980" s="58">
        <f>Tabela33[[#This Row],[price]]*Tabela33[[#This Row],[sold]]</f>
        <v>2564.62</v>
      </c>
      <c r="M1980" s="59">
        <f>VLOOKUP(Tabela33[[#This Row],[brand]],Tabela5[#All],7,FALSE)</f>
        <v>371</v>
      </c>
      <c r="N1980" s="59">
        <f>_xlfn.RANK.EQ(Tabela33[[#This Row],[sold]],$H$2:$H$1979)</f>
        <v>1089</v>
      </c>
      <c r="O1980" s="59">
        <f>_xlfn.RANK.EQ(L1980,Tabela33[income])</f>
        <v>881</v>
      </c>
    </row>
    <row r="1981" spans="1:15" x14ac:dyDescent="0.25">
      <c r="A1981" s="35" t="s">
        <v>71</v>
      </c>
      <c r="B1981" s="35" t="s">
        <v>5107</v>
      </c>
      <c r="C1981" s="35" t="s">
        <v>55</v>
      </c>
      <c r="D1981" s="35">
        <v>69.55</v>
      </c>
      <c r="E1981" s="35" t="s">
        <v>5108</v>
      </c>
      <c r="F1981" s="35">
        <v>3</v>
      </c>
      <c r="G1981" s="35" t="s">
        <v>5109</v>
      </c>
      <c r="H1981" s="35">
        <v>16</v>
      </c>
      <c r="I1981" s="35" t="s">
        <v>5110</v>
      </c>
      <c r="J1981" s="36" t="s">
        <v>661</v>
      </c>
      <c r="K1981" s="34" t="s">
        <v>7209</v>
      </c>
      <c r="L1981" s="61">
        <f>Tabela33[[#This Row],[price]]*Tabela33[[#This Row],[sold]]</f>
        <v>1112.8</v>
      </c>
      <c r="M1981" s="62">
        <f>VLOOKUP(Tabela33[[#This Row],[brand]],Tabela5[#All],7,FALSE)</f>
        <v>371</v>
      </c>
      <c r="N1981" s="62">
        <f>_xlfn.RANK.EQ(Tabela33[[#This Row],[sold]],$H$2:$H$1979)</f>
        <v>1422</v>
      </c>
      <c r="O1981" s="62">
        <f>_xlfn.RANK.EQ(L1981,Tabela33[income])</f>
        <v>1214</v>
      </c>
    </row>
    <row r="1982" spans="1:15" x14ac:dyDescent="0.25">
      <c r="A1982" s="35" t="s">
        <v>71</v>
      </c>
      <c r="B1982" s="35" t="s">
        <v>5500</v>
      </c>
      <c r="C1982" s="35" t="s">
        <v>55</v>
      </c>
      <c r="D1982" s="35">
        <v>70.650000000000006</v>
      </c>
      <c r="E1982" s="35" t="s">
        <v>5501</v>
      </c>
      <c r="F1982" s="35"/>
      <c r="G1982" s="35" t="s">
        <v>5502</v>
      </c>
      <c r="H1982" s="35">
        <v>4802</v>
      </c>
      <c r="I1982" s="35" t="s">
        <v>5503</v>
      </c>
      <c r="J1982" s="36" t="s">
        <v>177</v>
      </c>
      <c r="K1982" s="34" t="s">
        <v>7209</v>
      </c>
      <c r="L1982" s="61">
        <f>Tabela33[[#This Row],[price]]*Tabela33[[#This Row],[sold]]</f>
        <v>339261.30000000005</v>
      </c>
      <c r="M1982" s="62">
        <f>VLOOKUP(Tabela33[[#This Row],[brand]],Tabela5[#All],7,FALSE)</f>
        <v>371</v>
      </c>
      <c r="N1982" s="62" t="e">
        <f>_xlfn.RANK.EQ(Tabela33[[#This Row],[sold]],$H$2:$H$1979)</f>
        <v>#N/A</v>
      </c>
      <c r="O1982" s="62">
        <f>_xlfn.RANK.EQ(L1982,Tabela33[income])</f>
        <v>15</v>
      </c>
    </row>
    <row r="1983" spans="1:15" x14ac:dyDescent="0.25">
      <c r="A1983" s="35" t="s">
        <v>71</v>
      </c>
      <c r="B1983" s="35" t="s">
        <v>4710</v>
      </c>
      <c r="C1983" s="35" t="s">
        <v>55</v>
      </c>
      <c r="D1983" s="35">
        <v>70.66</v>
      </c>
      <c r="E1983" s="35" t="s">
        <v>4711</v>
      </c>
      <c r="F1983" s="35">
        <v>199</v>
      </c>
      <c r="G1983" s="35" t="s">
        <v>4712</v>
      </c>
      <c r="H1983" s="35">
        <v>720</v>
      </c>
      <c r="I1983" s="35" t="s">
        <v>4713</v>
      </c>
      <c r="J1983" s="36" t="s">
        <v>230</v>
      </c>
      <c r="K1983" s="34" t="s">
        <v>7209</v>
      </c>
      <c r="L1983" s="61">
        <f>Tabela33[[#This Row],[price]]*Tabela33[[#This Row],[sold]]</f>
        <v>50875.199999999997</v>
      </c>
      <c r="M1983" s="62">
        <f>VLOOKUP(Tabela33[[#This Row],[brand]],Tabela5[#All],7,FALSE)</f>
        <v>371</v>
      </c>
      <c r="N1983" s="62" t="e">
        <f>_xlfn.RANK.EQ(Tabela33[[#This Row],[sold]],$H$2:$H$1979)</f>
        <v>#N/A</v>
      </c>
      <c r="O1983" s="62">
        <f>_xlfn.RANK.EQ(L1983,Tabela33[income])</f>
        <v>170</v>
      </c>
    </row>
    <row r="1984" spans="1:15" x14ac:dyDescent="0.25">
      <c r="A1984" s="32" t="s">
        <v>71</v>
      </c>
      <c r="B1984" s="32" t="s">
        <v>5200</v>
      </c>
      <c r="C1984" s="32" t="s">
        <v>55</v>
      </c>
      <c r="D1984" s="32">
        <v>71.98</v>
      </c>
      <c r="E1984" s="32" t="s">
        <v>5201</v>
      </c>
      <c r="F1984" s="32"/>
      <c r="G1984" s="32" t="s">
        <v>5202</v>
      </c>
      <c r="H1984" s="32">
        <v>2153</v>
      </c>
      <c r="I1984" s="32" t="s">
        <v>5203</v>
      </c>
      <c r="J1984" s="33" t="s">
        <v>177</v>
      </c>
      <c r="K1984" s="34" t="s">
        <v>7209</v>
      </c>
      <c r="L1984" s="61">
        <f>Tabela33[[#This Row],[price]]*Tabela33[[#This Row],[sold]]</f>
        <v>154972.94</v>
      </c>
      <c r="M1984" s="62">
        <f>VLOOKUP(Tabela33[[#This Row],[brand]],Tabela5[#All],7,FALSE)</f>
        <v>371</v>
      </c>
      <c r="N1984" s="62" t="e">
        <f>_xlfn.RANK.EQ(Tabela33[[#This Row],[sold]],$H$2:$H$1979)</f>
        <v>#N/A</v>
      </c>
      <c r="O1984" s="62">
        <f>_xlfn.RANK.EQ(L1984,Tabela33[income])</f>
        <v>51</v>
      </c>
    </row>
    <row r="1985" spans="1:15" x14ac:dyDescent="0.25">
      <c r="A1985" s="32" t="s">
        <v>71</v>
      </c>
      <c r="B1985" s="32" t="s">
        <v>5876</v>
      </c>
      <c r="C1985" s="32" t="s">
        <v>55</v>
      </c>
      <c r="D1985" s="32">
        <v>75.989999999999995</v>
      </c>
      <c r="E1985" s="32" t="s">
        <v>5877</v>
      </c>
      <c r="F1985" s="32">
        <v>10</v>
      </c>
      <c r="G1985" s="32" t="s">
        <v>338</v>
      </c>
      <c r="H1985" s="32">
        <v>19</v>
      </c>
      <c r="I1985" s="32" t="s">
        <v>5878</v>
      </c>
      <c r="J1985" s="33" t="s">
        <v>5603</v>
      </c>
      <c r="K1985" s="34" t="s">
        <v>7209</v>
      </c>
      <c r="L1985" s="61">
        <f>Tabela33[[#This Row],[price]]*Tabela33[[#This Row],[sold]]</f>
        <v>1443.81</v>
      </c>
      <c r="M1985" s="62">
        <f>VLOOKUP(Tabela33[[#This Row],[brand]],Tabela5[#All],7,FALSE)</f>
        <v>371</v>
      </c>
      <c r="N1985" s="62">
        <f>_xlfn.RANK.EQ(Tabela33[[#This Row],[sold]],$H$2:$H$1979)</f>
        <v>1359</v>
      </c>
      <c r="O1985" s="62">
        <f>_xlfn.RANK.EQ(L1985,Tabela33[income])</f>
        <v>1088</v>
      </c>
    </row>
    <row r="1986" spans="1:15" x14ac:dyDescent="0.25">
      <c r="A1986" s="35" t="s">
        <v>71</v>
      </c>
      <c r="B1986" s="35" t="s">
        <v>5948</v>
      </c>
      <c r="C1986" s="35" t="s">
        <v>12</v>
      </c>
      <c r="D1986" s="35">
        <v>83.99</v>
      </c>
      <c r="E1986" s="35" t="s">
        <v>5949</v>
      </c>
      <c r="F1986" s="35">
        <v>5</v>
      </c>
      <c r="G1986" s="35" t="s">
        <v>1517</v>
      </c>
      <c r="H1986" s="35">
        <v>5</v>
      </c>
      <c r="I1986" s="35" t="s">
        <v>5950</v>
      </c>
      <c r="J1986" s="36" t="s">
        <v>947</v>
      </c>
      <c r="K1986" s="34" t="s">
        <v>7209</v>
      </c>
      <c r="L1986" s="61">
        <f>Tabela33[[#This Row],[price]]*Tabela33[[#This Row],[sold]]</f>
        <v>419.95</v>
      </c>
      <c r="M1986" s="62">
        <f>VLOOKUP(Tabela33[[#This Row],[brand]],Tabela5[#All],7,FALSE)</f>
        <v>371</v>
      </c>
      <c r="N1986" s="62">
        <f>_xlfn.RANK.EQ(Tabela33[[#This Row],[sold]],$H$2:$H$1979)</f>
        <v>1749</v>
      </c>
      <c r="O1986" s="62">
        <f>_xlfn.RANK.EQ(L1986,Tabela33[income])</f>
        <v>1559</v>
      </c>
    </row>
    <row r="1987" spans="1:15" x14ac:dyDescent="0.25">
      <c r="A1987" s="32" t="s">
        <v>71</v>
      </c>
      <c r="B1987" s="32" t="s">
        <v>5633</v>
      </c>
      <c r="C1987" s="32" t="s">
        <v>12</v>
      </c>
      <c r="D1987" s="32">
        <v>84.59</v>
      </c>
      <c r="E1987" s="32" t="s">
        <v>5634</v>
      </c>
      <c r="F1987" s="32">
        <v>3</v>
      </c>
      <c r="G1987" s="32" t="s">
        <v>5635</v>
      </c>
      <c r="H1987" s="32">
        <v>19</v>
      </c>
      <c r="I1987" s="32" t="s">
        <v>5636</v>
      </c>
      <c r="J1987" s="33" t="s">
        <v>661</v>
      </c>
      <c r="K1987" s="34" t="s">
        <v>7209</v>
      </c>
      <c r="L1987" s="61">
        <f>Tabela33[[#This Row],[price]]*Tabela33[[#This Row],[sold]]</f>
        <v>1607.21</v>
      </c>
      <c r="M1987" s="62">
        <f>VLOOKUP(Tabela33[[#This Row],[brand]],Tabela5[#All],7,FALSE)</f>
        <v>371</v>
      </c>
      <c r="N1987" s="62">
        <f>_xlfn.RANK.EQ(Tabela33[[#This Row],[sold]],$H$2:$H$1979)</f>
        <v>1359</v>
      </c>
      <c r="O1987" s="62">
        <f>_xlfn.RANK.EQ(L1987,Tabela33[income])</f>
        <v>1051</v>
      </c>
    </row>
    <row r="1988" spans="1:15" x14ac:dyDescent="0.25">
      <c r="A1988" s="32" t="s">
        <v>71</v>
      </c>
      <c r="B1988" s="32" t="s">
        <v>6525</v>
      </c>
      <c r="C1988" s="32" t="s">
        <v>55</v>
      </c>
      <c r="D1988" s="32">
        <v>92</v>
      </c>
      <c r="E1988" s="32" t="s">
        <v>4869</v>
      </c>
      <c r="F1988" s="32"/>
      <c r="G1988" s="32" t="s">
        <v>667</v>
      </c>
      <c r="H1988" s="32">
        <v>9</v>
      </c>
      <c r="I1988" s="32" t="s">
        <v>6526</v>
      </c>
      <c r="J1988" s="33" t="s">
        <v>6244</v>
      </c>
      <c r="K1988" s="34" t="s">
        <v>7209</v>
      </c>
      <c r="L1988" s="61">
        <f>Tabela33[[#This Row],[price]]*Tabela33[[#This Row],[sold]]</f>
        <v>828</v>
      </c>
      <c r="M1988" s="62">
        <f>VLOOKUP(Tabela33[[#This Row],[brand]],Tabela5[#All],7,FALSE)</f>
        <v>371</v>
      </c>
      <c r="N1988" s="62">
        <f>_xlfn.RANK.EQ(Tabela33[[#This Row],[sold]],$H$2:$H$1979)</f>
        <v>1606</v>
      </c>
      <c r="O1988" s="62">
        <f>_xlfn.RANK.EQ(L1988,Tabela33[income])</f>
        <v>1315</v>
      </c>
    </row>
    <row r="1989" spans="1:15" x14ac:dyDescent="0.25">
      <c r="A1989" s="32" t="s">
        <v>71</v>
      </c>
      <c r="B1989" s="32" t="s">
        <v>4259</v>
      </c>
      <c r="C1989" s="32" t="s">
        <v>12</v>
      </c>
      <c r="D1989" s="32">
        <v>92.56</v>
      </c>
      <c r="E1989" s="32" t="s">
        <v>4260</v>
      </c>
      <c r="F1989" s="32"/>
      <c r="G1989" s="32" t="s">
        <v>4261</v>
      </c>
      <c r="H1989" s="32">
        <v>2293</v>
      </c>
      <c r="I1989" s="32" t="s">
        <v>4262</v>
      </c>
      <c r="J1989" s="33" t="s">
        <v>177</v>
      </c>
      <c r="K1989" s="34" t="s">
        <v>7209</v>
      </c>
      <c r="L1989" s="61">
        <f>Tabela33[[#This Row],[price]]*Tabela33[[#This Row],[sold]]</f>
        <v>212240.08000000002</v>
      </c>
      <c r="M1989" s="62">
        <f>VLOOKUP(Tabela33[[#This Row],[brand]],Tabela5[#All],7,FALSE)</f>
        <v>371</v>
      </c>
      <c r="N1989" s="62" t="e">
        <f>_xlfn.RANK.EQ(Tabela33[[#This Row],[sold]],$H$2:$H$1979)</f>
        <v>#N/A</v>
      </c>
      <c r="O1989" s="62">
        <f>_xlfn.RANK.EQ(L1989,Tabela33[income])</f>
        <v>34</v>
      </c>
    </row>
    <row r="1990" spans="1:15" x14ac:dyDescent="0.25">
      <c r="A1990" s="32" t="s">
        <v>71</v>
      </c>
      <c r="B1990" s="32" t="s">
        <v>6084</v>
      </c>
      <c r="C1990" s="32" t="s">
        <v>12</v>
      </c>
      <c r="D1990" s="32">
        <v>94.93</v>
      </c>
      <c r="E1990" s="32" t="s">
        <v>6085</v>
      </c>
      <c r="F1990" s="32">
        <v>3</v>
      </c>
      <c r="G1990" s="32" t="s">
        <v>2134</v>
      </c>
      <c r="H1990" s="32">
        <v>15</v>
      </c>
      <c r="I1990" s="32" t="s">
        <v>6086</v>
      </c>
      <c r="J1990" s="33" t="s">
        <v>661</v>
      </c>
      <c r="K1990" s="34" t="s">
        <v>7209</v>
      </c>
      <c r="L1990" s="61">
        <f>Tabela33[[#This Row],[price]]*Tabela33[[#This Row],[sold]]</f>
        <v>1423.95</v>
      </c>
      <c r="M1990" s="62">
        <f>VLOOKUP(Tabela33[[#This Row],[brand]],Tabela5[#All],7,FALSE)</f>
        <v>371</v>
      </c>
      <c r="N1990" s="62">
        <f>_xlfn.RANK.EQ(Tabela33[[#This Row],[sold]],$H$2:$H$1979)</f>
        <v>1444</v>
      </c>
      <c r="O1990" s="62">
        <f>_xlfn.RANK.EQ(L1990,Tabela33[income])</f>
        <v>1098</v>
      </c>
    </row>
    <row r="1991" spans="1:15" x14ac:dyDescent="0.25">
      <c r="A1991" s="32" t="s">
        <v>71</v>
      </c>
      <c r="B1991" s="32" t="s">
        <v>4706</v>
      </c>
      <c r="C1991" s="32" t="s">
        <v>510</v>
      </c>
      <c r="D1991" s="32">
        <v>94.99</v>
      </c>
      <c r="E1991" s="32" t="s">
        <v>4707</v>
      </c>
      <c r="F1991" s="32">
        <v>10</v>
      </c>
      <c r="G1991" s="32" t="s">
        <v>4708</v>
      </c>
      <c r="H1991" s="32">
        <v>581</v>
      </c>
      <c r="I1991" s="32" t="s">
        <v>4709</v>
      </c>
      <c r="J1991" s="33" t="s">
        <v>318</v>
      </c>
      <c r="K1991" s="34" t="s">
        <v>7209</v>
      </c>
      <c r="L1991" s="61">
        <f>Tabela33[[#This Row],[price]]*Tabela33[[#This Row],[sold]]</f>
        <v>55189.189999999995</v>
      </c>
      <c r="M1991" s="62">
        <f>VLOOKUP(Tabela33[[#This Row],[brand]],Tabela5[#All],7,FALSE)</f>
        <v>371</v>
      </c>
      <c r="N1991" s="62" t="e">
        <f>_xlfn.RANK.EQ(Tabela33[[#This Row],[sold]],$H$2:$H$1979)</f>
        <v>#N/A</v>
      </c>
      <c r="O1991" s="62">
        <f>_xlfn.RANK.EQ(L1991,Tabela33[income])</f>
        <v>162</v>
      </c>
    </row>
    <row r="1992" spans="1:15" x14ac:dyDescent="0.25">
      <c r="A1992" s="30" t="s">
        <v>71</v>
      </c>
      <c r="B1992" s="30" t="s">
        <v>305</v>
      </c>
      <c r="C1992" s="30" t="s">
        <v>12</v>
      </c>
      <c r="D1992" s="30">
        <v>98.99</v>
      </c>
      <c r="E1992" s="30" t="s">
        <v>306</v>
      </c>
      <c r="F1992" s="30">
        <v>3</v>
      </c>
      <c r="G1992" s="30" t="s">
        <v>307</v>
      </c>
      <c r="H1992" s="30">
        <v>56</v>
      </c>
      <c r="I1992" s="30" t="s">
        <v>308</v>
      </c>
      <c r="J1992" s="31" t="s">
        <v>285</v>
      </c>
      <c r="K1992" s="29" t="s">
        <v>7208</v>
      </c>
      <c r="L1992" s="58">
        <f>Tabela33[[#This Row],[price]]*Tabela33[[#This Row],[sold]]</f>
        <v>5543.44</v>
      </c>
      <c r="M1992" s="59">
        <f>VLOOKUP(Tabela33[[#This Row],[brand]],Tabela5[#All],7,FALSE)</f>
        <v>371</v>
      </c>
      <c r="N1992" s="59">
        <f>_xlfn.RANK.EQ(Tabela33[[#This Row],[sold]],$H$2:$H$1979)</f>
        <v>954</v>
      </c>
      <c r="O1992" s="59">
        <f>_xlfn.RANK.EQ(L1992,Tabela33[income])</f>
        <v>660</v>
      </c>
    </row>
    <row r="1993" spans="1:15" x14ac:dyDescent="0.25">
      <c r="A1993" s="32" t="s">
        <v>71</v>
      </c>
      <c r="B1993" s="32" t="s">
        <v>6326</v>
      </c>
      <c r="C1993" s="32" t="s">
        <v>12</v>
      </c>
      <c r="D1993" s="32">
        <v>129</v>
      </c>
      <c r="E1993" s="32" t="s">
        <v>4717</v>
      </c>
      <c r="F1993" s="32">
        <v>7</v>
      </c>
      <c r="G1993" s="32" t="s">
        <v>821</v>
      </c>
      <c r="H1993" s="32">
        <v>13</v>
      </c>
      <c r="I1993" s="32" t="s">
        <v>6327</v>
      </c>
      <c r="J1993" s="33" t="s">
        <v>5815</v>
      </c>
      <c r="K1993" s="34" t="s">
        <v>7209</v>
      </c>
      <c r="L1993" s="61">
        <f>Tabela33[[#This Row],[price]]*Tabela33[[#This Row],[sold]]</f>
        <v>1677</v>
      </c>
      <c r="M1993" s="62">
        <f>VLOOKUP(Tabela33[[#This Row],[brand]],Tabela5[#All],7,FALSE)</f>
        <v>371</v>
      </c>
      <c r="N1993" s="62">
        <f>_xlfn.RANK.EQ(Tabela33[[#This Row],[sold]],$H$2:$H$1979)</f>
        <v>1498</v>
      </c>
      <c r="O1993" s="62">
        <f>_xlfn.RANK.EQ(L1993,Tabela33[income])</f>
        <v>1035</v>
      </c>
    </row>
    <row r="1994" spans="1:15" x14ac:dyDescent="0.25">
      <c r="A1994" s="32" t="s">
        <v>71</v>
      </c>
      <c r="B1994" s="32" t="s">
        <v>5081</v>
      </c>
      <c r="C1994" s="32" t="s">
        <v>55</v>
      </c>
      <c r="D1994" s="32">
        <v>144.99</v>
      </c>
      <c r="E1994" s="32" t="s">
        <v>5082</v>
      </c>
      <c r="F1994" s="32">
        <v>10</v>
      </c>
      <c r="G1994" s="32" t="s">
        <v>1972</v>
      </c>
      <c r="H1994" s="32">
        <v>145</v>
      </c>
      <c r="I1994" s="32" t="s">
        <v>5083</v>
      </c>
      <c r="J1994" s="33" t="s">
        <v>524</v>
      </c>
      <c r="K1994" s="34" t="s">
        <v>7209</v>
      </c>
      <c r="L1994" s="61">
        <f>Tabela33[[#This Row],[price]]*Tabela33[[#This Row],[sold]]</f>
        <v>21023.550000000003</v>
      </c>
      <c r="M1994" s="62">
        <f>VLOOKUP(Tabela33[[#This Row],[brand]],Tabela5[#All],7,FALSE)</f>
        <v>371</v>
      </c>
      <c r="N1994" s="62">
        <f>_xlfn.RANK.EQ(Tabela33[[#This Row],[sold]],$H$2:$H$1979)</f>
        <v>669</v>
      </c>
      <c r="O1994" s="62">
        <f>_xlfn.RANK.EQ(L1994,Tabela33[income])</f>
        <v>307</v>
      </c>
    </row>
    <row r="1995" spans="1:15" x14ac:dyDescent="0.25">
      <c r="A1995" s="32" t="s">
        <v>71</v>
      </c>
      <c r="B1995" s="32" t="s">
        <v>6735</v>
      </c>
      <c r="C1995" s="32" t="s">
        <v>55</v>
      </c>
      <c r="D1995" s="32">
        <v>178.99</v>
      </c>
      <c r="E1995" s="32" t="s">
        <v>6736</v>
      </c>
      <c r="F1995" s="32"/>
      <c r="G1995" s="32" t="s">
        <v>6737</v>
      </c>
      <c r="H1995" s="32">
        <v>77</v>
      </c>
      <c r="I1995" s="32" t="s">
        <v>6738</v>
      </c>
      <c r="J1995" s="33" t="s">
        <v>693</v>
      </c>
      <c r="K1995" s="34" t="s">
        <v>7209</v>
      </c>
      <c r="L1995" s="61">
        <f>Tabela33[[#This Row],[price]]*Tabela33[[#This Row],[sold]]</f>
        <v>13782.230000000001</v>
      </c>
      <c r="M1995" s="62">
        <f>VLOOKUP(Tabela33[[#This Row],[brand]],Tabela5[#All],7,FALSE)</f>
        <v>371</v>
      </c>
      <c r="N1995" s="62">
        <f>_xlfn.RANK.EQ(Tabela33[[#This Row],[sold]],$H$2:$H$1979)</f>
        <v>859</v>
      </c>
      <c r="O1995" s="62">
        <f>_xlfn.RANK.EQ(L1995,Tabela33[income])</f>
        <v>401</v>
      </c>
    </row>
    <row r="1996" spans="1:15" x14ac:dyDescent="0.25">
      <c r="A1996" s="32" t="s">
        <v>2141</v>
      </c>
      <c r="B1996" s="32" t="s">
        <v>7057</v>
      </c>
      <c r="C1996" s="32" t="s">
        <v>55</v>
      </c>
      <c r="D1996" s="32">
        <v>15</v>
      </c>
      <c r="E1996" s="32" t="s">
        <v>1516</v>
      </c>
      <c r="F1996" s="32">
        <v>2</v>
      </c>
      <c r="G1996" s="32" t="s">
        <v>737</v>
      </c>
      <c r="H1996" s="32">
        <v>3</v>
      </c>
      <c r="I1996" s="32" t="s">
        <v>7058</v>
      </c>
      <c r="J1996" s="33" t="s">
        <v>285</v>
      </c>
      <c r="K1996" s="34" t="s">
        <v>7209</v>
      </c>
      <c r="L1996" s="61">
        <f>Tabela33[[#This Row],[price]]*Tabela33[[#This Row],[sold]]</f>
        <v>45</v>
      </c>
      <c r="M1996" s="62">
        <f>VLOOKUP(Tabela33[[#This Row],[brand]],Tabela5[#All],7,FALSE)</f>
        <v>372</v>
      </c>
      <c r="N1996" s="62">
        <f>_xlfn.RANK.EQ(Tabela33[[#This Row],[sold]],$H$2:$H$1979)</f>
        <v>1845</v>
      </c>
      <c r="O1996" s="62">
        <f>_xlfn.RANK.EQ(L1996,Tabela33[income])</f>
        <v>1948</v>
      </c>
    </row>
    <row r="1997" spans="1:15" x14ac:dyDescent="0.25">
      <c r="A1997" s="27" t="s">
        <v>2141</v>
      </c>
      <c r="B1997" s="27" t="s">
        <v>2316</v>
      </c>
      <c r="C1997" s="27" t="s">
        <v>12</v>
      </c>
      <c r="D1997" s="27">
        <v>15</v>
      </c>
      <c r="E1997" s="27" t="s">
        <v>1516</v>
      </c>
      <c r="F1997" s="27">
        <v>5</v>
      </c>
      <c r="G1997" s="27" t="s">
        <v>2317</v>
      </c>
      <c r="H1997" s="27">
        <v>10</v>
      </c>
      <c r="I1997" s="27" t="s">
        <v>2318</v>
      </c>
      <c r="J1997" s="28" t="s">
        <v>2319</v>
      </c>
      <c r="K1997" s="29" t="s">
        <v>7208</v>
      </c>
      <c r="L1997" s="58">
        <f>Tabela33[[#This Row],[price]]*Tabela33[[#This Row],[sold]]</f>
        <v>150</v>
      </c>
      <c r="M1997" s="59">
        <f>VLOOKUP(Tabela33[[#This Row],[brand]],Tabela5[#All],7,FALSE)</f>
        <v>372</v>
      </c>
      <c r="N1997" s="59">
        <f>_xlfn.RANK.EQ(Tabela33[[#This Row],[sold]],$H$2:$H$1979)</f>
        <v>1577</v>
      </c>
      <c r="O1997" s="59">
        <f>_xlfn.RANK.EQ(L1997,Tabela33[income])</f>
        <v>1811</v>
      </c>
    </row>
    <row r="1998" spans="1:15" x14ac:dyDescent="0.25">
      <c r="A1998" s="30" t="s">
        <v>2141</v>
      </c>
      <c r="B1998" s="30" t="s">
        <v>2142</v>
      </c>
      <c r="C1998" s="30" t="s">
        <v>55</v>
      </c>
      <c r="D1998" s="30">
        <v>24.99</v>
      </c>
      <c r="E1998" s="30" t="s">
        <v>414</v>
      </c>
      <c r="F1998" s="30">
        <v>7</v>
      </c>
      <c r="G1998" s="30" t="s">
        <v>1355</v>
      </c>
      <c r="H1998" s="30">
        <v>3</v>
      </c>
      <c r="I1998" s="30" t="s">
        <v>2143</v>
      </c>
      <c r="J1998" s="31" t="s">
        <v>2144</v>
      </c>
      <c r="K1998" s="29" t="s">
        <v>7208</v>
      </c>
      <c r="L1998" s="58">
        <f>Tabela33[[#This Row],[price]]*Tabela33[[#This Row],[sold]]</f>
        <v>74.97</v>
      </c>
      <c r="M1998" s="59">
        <f>VLOOKUP(Tabela33[[#This Row],[brand]],Tabela5[#All],7,FALSE)</f>
        <v>372</v>
      </c>
      <c r="N1998" s="59">
        <f>_xlfn.RANK.EQ(Tabela33[[#This Row],[sold]],$H$2:$H$1979)</f>
        <v>1845</v>
      </c>
      <c r="O1998" s="59">
        <f>_xlfn.RANK.EQ(L1998,Tabela33[income])</f>
        <v>1911</v>
      </c>
    </row>
    <row r="1999" spans="1:15" x14ac:dyDescent="0.25">
      <c r="A1999" s="32" t="s">
        <v>2141</v>
      </c>
      <c r="B1999" s="32" t="s">
        <v>4394</v>
      </c>
      <c r="C1999" s="32" t="s">
        <v>12</v>
      </c>
      <c r="D1999" s="32">
        <v>37.5</v>
      </c>
      <c r="E1999" s="32" t="s">
        <v>4395</v>
      </c>
      <c r="F1999" s="32"/>
      <c r="G1999" s="32" t="s">
        <v>4016</v>
      </c>
      <c r="H1999" s="32">
        <v>30</v>
      </c>
      <c r="I1999" s="32" t="s">
        <v>4396</v>
      </c>
      <c r="J1999" s="33" t="s">
        <v>1982</v>
      </c>
      <c r="K1999" s="34" t="s">
        <v>7209</v>
      </c>
      <c r="L1999" s="61">
        <f>Tabela33[[#This Row],[price]]*Tabela33[[#This Row],[sold]]</f>
        <v>1125</v>
      </c>
      <c r="M1999" s="62">
        <f>VLOOKUP(Tabela33[[#This Row],[brand]],Tabela5[#All],7,FALSE)</f>
        <v>372</v>
      </c>
      <c r="N1999" s="62">
        <f>_xlfn.RANK.EQ(Tabela33[[#This Row],[sold]],$H$2:$H$1979)</f>
        <v>1175</v>
      </c>
      <c r="O1999" s="62">
        <f>_xlfn.RANK.EQ(L1999,Tabela33[income])</f>
        <v>1208</v>
      </c>
    </row>
    <row r="2000" spans="1:15" x14ac:dyDescent="0.25">
      <c r="A2000" s="35" t="s">
        <v>2141</v>
      </c>
      <c r="B2000" s="35" t="s">
        <v>5696</v>
      </c>
      <c r="C2000" s="35" t="s">
        <v>12</v>
      </c>
      <c r="D2000" s="35">
        <v>48.97</v>
      </c>
      <c r="E2000" s="35" t="s">
        <v>6652</v>
      </c>
      <c r="F2000" s="35">
        <v>4</v>
      </c>
      <c r="G2000" s="35" t="s">
        <v>6653</v>
      </c>
      <c r="H2000" s="35">
        <v>30</v>
      </c>
      <c r="I2000" s="35" t="s">
        <v>6654</v>
      </c>
      <c r="J2000" s="36" t="s">
        <v>6655</v>
      </c>
      <c r="K2000" s="34" t="s">
        <v>7209</v>
      </c>
      <c r="L2000" s="61">
        <f>Tabela33[[#This Row],[price]]*Tabela33[[#This Row],[sold]]</f>
        <v>1469.1</v>
      </c>
      <c r="M2000" s="62">
        <f>VLOOKUP(Tabela33[[#This Row],[brand]],Tabela5[#All],7,FALSE)</f>
        <v>372</v>
      </c>
      <c r="N2000" s="62">
        <f>_xlfn.RANK.EQ(Tabela33[[#This Row],[sold]],$H$2:$H$1979)</f>
        <v>1175</v>
      </c>
      <c r="O2000" s="62">
        <f>_xlfn.RANK.EQ(L2000,Tabela33[income])</f>
        <v>1082</v>
      </c>
    </row>
    <row r="2001" spans="1:24" x14ac:dyDescent="0.25">
      <c r="A2001" s="50" t="s">
        <v>2141</v>
      </c>
      <c r="B2001" s="50" t="s">
        <v>5696</v>
      </c>
      <c r="C2001" s="50" t="s">
        <v>12</v>
      </c>
      <c r="D2001" s="50">
        <v>58.95</v>
      </c>
      <c r="E2001" s="50" t="s">
        <v>5697</v>
      </c>
      <c r="F2001" s="50">
        <v>5</v>
      </c>
      <c r="G2001" s="50" t="s">
        <v>5698</v>
      </c>
      <c r="H2001" s="50">
        <v>12</v>
      </c>
      <c r="I2001" s="50" t="s">
        <v>5699</v>
      </c>
      <c r="J2001" s="51" t="s">
        <v>1982</v>
      </c>
      <c r="K2001" s="34" t="s">
        <v>7209</v>
      </c>
      <c r="L2001" s="61">
        <f>Tabela33[[#This Row],[price]]*Tabela33[[#This Row],[sold]]</f>
        <v>707.40000000000009</v>
      </c>
      <c r="M2001" s="62">
        <f>VLOOKUP(Tabela33[[#This Row],[brand]],Tabela5[#All],7,FALSE)</f>
        <v>372</v>
      </c>
      <c r="N2001" s="62">
        <f>_xlfn.RANK.EQ(Tabela33[[#This Row],[sold]],$H$2:$H$1979)</f>
        <v>1520</v>
      </c>
      <c r="O2001" s="62">
        <f>_xlfn.RANK.EQ(L2001,Tabela33[income])</f>
        <v>1365</v>
      </c>
    </row>
    <row r="2003" spans="1:24" x14ac:dyDescent="0.25">
      <c r="X2003" s="23"/>
    </row>
  </sheetData>
  <phoneticPr fontId="4" type="noConversion"/>
  <pageMargins left="0.7" right="0.7" top="0.75" bottom="0.75" header="0.3" footer="0.3"/>
  <drawing r:id="rId5"/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D5D0B-372C-402A-A9B5-4CA4E6BFDFC3}">
  <sheetPr codeName="Arkusz9"/>
  <dimension ref="A2:AR106"/>
  <sheetViews>
    <sheetView topLeftCell="K33" zoomScale="86" zoomScaleNormal="86" workbookViewId="0">
      <selection activeCell="K44" sqref="K44"/>
    </sheetView>
  </sheetViews>
  <sheetFormatPr defaultRowHeight="15" x14ac:dyDescent="0.25"/>
  <cols>
    <col min="1" max="1" width="12.7109375" customWidth="1"/>
    <col min="3" max="3" width="36.140625" customWidth="1"/>
    <col min="4" max="4" width="20.5703125" customWidth="1"/>
    <col min="5" max="5" width="7.5703125" customWidth="1"/>
    <col min="6" max="6" width="51.85546875" customWidth="1"/>
    <col min="7" max="7" width="15.85546875" customWidth="1"/>
    <col min="8" max="8" width="19.5703125" customWidth="1"/>
    <col min="9" max="9" width="20.42578125" customWidth="1"/>
    <col min="11" max="11" width="85" bestFit="1" customWidth="1"/>
    <col min="12" max="12" width="11.5703125" bestFit="1" customWidth="1"/>
    <col min="27" max="27" width="85" bestFit="1" customWidth="1"/>
    <col min="28" max="28" width="14.5703125" bestFit="1" customWidth="1"/>
    <col min="43" max="43" width="20.85546875" bestFit="1" customWidth="1"/>
    <col min="44" max="44" width="12.28515625" bestFit="1" customWidth="1"/>
    <col min="45" max="45" width="14.5703125" bestFit="1" customWidth="1"/>
    <col min="46" max="46" width="8.85546875" bestFit="1" customWidth="1"/>
    <col min="47" max="47" width="16" bestFit="1" customWidth="1"/>
    <col min="48" max="48" width="10.7109375" bestFit="1" customWidth="1"/>
    <col min="49" max="49" width="2" bestFit="1" customWidth="1"/>
  </cols>
  <sheetData>
    <row r="2" spans="3:15" ht="15.75" thickBot="1" x14ac:dyDescent="0.3"/>
    <row r="3" spans="3:15" ht="21.75" thickBot="1" x14ac:dyDescent="0.4">
      <c r="C3" s="76" t="s">
        <v>7211</v>
      </c>
      <c r="D3" s="77"/>
      <c r="E3" s="77"/>
      <c r="F3" s="77"/>
      <c r="G3" s="78"/>
      <c r="H3" s="68"/>
      <c r="I3" s="68"/>
      <c r="J3" s="68"/>
      <c r="K3" s="68"/>
      <c r="L3" s="68"/>
      <c r="M3" s="68"/>
      <c r="N3" s="68"/>
      <c r="O3" s="68"/>
    </row>
    <row r="4" spans="3:15" ht="15.75" thickBot="1" x14ac:dyDescent="0.3">
      <c r="C4" s="75"/>
      <c r="D4" s="75"/>
    </row>
    <row r="5" spans="3:15" ht="15.75" thickBot="1" x14ac:dyDescent="0.3">
      <c r="C5" s="73" t="s">
        <v>7228</v>
      </c>
      <c r="D5" s="74"/>
      <c r="F5" s="71" t="s">
        <v>7212</v>
      </c>
      <c r="G5" s="72"/>
    </row>
    <row r="6" spans="3:15" x14ac:dyDescent="0.25">
      <c r="C6" s="22" t="s">
        <v>7220</v>
      </c>
      <c r="D6" s="38">
        <f>SUMPRODUCT(Tabela33[price],Tabela33[sold])</f>
        <v>39697299.07000006</v>
      </c>
      <c r="F6" s="22" t="s">
        <v>0</v>
      </c>
      <c r="G6" s="22" t="s">
        <v>7</v>
      </c>
    </row>
    <row r="7" spans="3:15" x14ac:dyDescent="0.25">
      <c r="C7" s="22" t="s">
        <v>7239</v>
      </c>
      <c r="D7" s="21">
        <f>SUM(Tabela33[sold])</f>
        <v>1251033</v>
      </c>
      <c r="F7" s="21" t="str">
        <f>INDEX(Tabele!P2:P373,MATCH(1,Tabele!T2:T373,0))</f>
        <v>Calvin Klein</v>
      </c>
      <c r="G7" s="21">
        <f>INDEX(Tabele!Q2:Q370,MATCH(1,Tabele!T2:T373,0))</f>
        <v>145672</v>
      </c>
    </row>
    <row r="8" spans="3:15" x14ac:dyDescent="0.25">
      <c r="C8" s="22" t="s">
        <v>7240</v>
      </c>
      <c r="D8" s="21">
        <f>SUM(Tabela33[available])</f>
        <v>36441</v>
      </c>
      <c r="F8" s="21" t="str">
        <f>INDEX(Tabele!P2:P373,MATCH(2,Tabele!T2:T373,0))</f>
        <v>Versace</v>
      </c>
      <c r="G8" s="21">
        <f>INDEX(Tabele!Q2:Q370,MATCH(2,Tabele!T2:T373,0))</f>
        <v>131187</v>
      </c>
    </row>
    <row r="9" spans="3:15" x14ac:dyDescent="0.25">
      <c r="C9" s="22" t="s">
        <v>7241</v>
      </c>
      <c r="D9" s="21">
        <f>COUNTA(Tabele!P2:P373)</f>
        <v>372</v>
      </c>
      <c r="F9" s="21" t="str">
        <f>INDEX(Tabele!P2:P373,MATCH(3,Tabele!T2:T373,0))</f>
        <v>Davidoff</v>
      </c>
      <c r="G9" s="21">
        <f>INDEX(Tabele!Q2:Q370,MATCH(3,Tabele!T2:T373,0))</f>
        <v>60289</v>
      </c>
    </row>
    <row r="11" spans="3:15" ht="15.75" thickBot="1" x14ac:dyDescent="0.3"/>
    <row r="12" spans="3:15" ht="15.75" thickBot="1" x14ac:dyDescent="0.3">
      <c r="F12" s="71" t="s">
        <v>7213</v>
      </c>
      <c r="G12" s="72"/>
    </row>
    <row r="13" spans="3:15" x14ac:dyDescent="0.25">
      <c r="F13" s="22" t="s">
        <v>0</v>
      </c>
      <c r="G13" s="22" t="s">
        <v>7214</v>
      </c>
    </row>
    <row r="14" spans="3:15" x14ac:dyDescent="0.25">
      <c r="F14" s="21" t="str">
        <f>INDEX(Tabele!P2:P373,MATCH(1,Tabele!U2:U373,0))</f>
        <v>Versace</v>
      </c>
      <c r="G14" s="38">
        <f>INDEX(Tabele!R2:R373,MATCH(1,Tabele!U2:U373,0))</f>
        <v>4633869.8800000027</v>
      </c>
    </row>
    <row r="15" spans="3:15" x14ac:dyDescent="0.25">
      <c r="F15" s="21" t="str">
        <f>INDEX(Tabele!P2:P373,MATCH(2,Tabele!U2:U373,0))</f>
        <v>Calvin Klein</v>
      </c>
      <c r="G15" s="38">
        <f>INDEX(Tabele!R2:R373,MATCH(2,Tabele!U2:U373,0))</f>
        <v>3767046.4800000004</v>
      </c>
    </row>
    <row r="16" spans="3:15" x14ac:dyDescent="0.25">
      <c r="F16" s="21" t="str">
        <f>INDEX(Tabele!P2:P373,MATCH(3,Tabele!U2:U373,0))</f>
        <v>Davidoff</v>
      </c>
      <c r="G16" s="38">
        <f>INDEX(Tabele!R2:R373,MATCH(3,Tabele!U2:U373,0))</f>
        <v>1682640.8000000005</v>
      </c>
    </row>
    <row r="40" spans="1:44" ht="15.75" thickBot="1" x14ac:dyDescent="0.3"/>
    <row r="41" spans="1:44" ht="21.75" thickBot="1" x14ac:dyDescent="0.4">
      <c r="A41" s="69" t="s">
        <v>7222</v>
      </c>
      <c r="C41" s="76" t="s">
        <v>7221</v>
      </c>
      <c r="D41" s="7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</row>
    <row r="42" spans="1:44" ht="15.75" thickBot="1" x14ac:dyDescent="0.3">
      <c r="A42" s="70">
        <v>104</v>
      </c>
    </row>
    <row r="43" spans="1:44" ht="15.75" thickBot="1" x14ac:dyDescent="0.3">
      <c r="C43" s="39" t="s">
        <v>7236</v>
      </c>
      <c r="D43" s="40" t="str">
        <f>LOOKUP(A42,Tabela33[brandID],Tabela33[brand])</f>
        <v>Dolce&amp;Gabbana</v>
      </c>
      <c r="F43" s="71" t="s">
        <v>7235</v>
      </c>
      <c r="G43" s="79"/>
      <c r="H43" s="79"/>
      <c r="I43" s="72"/>
    </row>
    <row r="44" spans="1:44" ht="15.75" thickBot="1" x14ac:dyDescent="0.3">
      <c r="F44" s="65" t="s">
        <v>1</v>
      </c>
      <c r="G44" s="65" t="s">
        <v>7</v>
      </c>
      <c r="H44" s="65" t="s">
        <v>7214</v>
      </c>
      <c r="I44" s="65" t="s">
        <v>2</v>
      </c>
      <c r="K44" s="17" t="s">
        <v>3913</v>
      </c>
      <c r="L44" t="s">
        <v>3912</v>
      </c>
      <c r="AA44" s="17" t="s">
        <v>3913</v>
      </c>
      <c r="AB44" t="s">
        <v>7237</v>
      </c>
      <c r="AQ44" s="17" t="s">
        <v>3913</v>
      </c>
      <c r="AR44" t="s">
        <v>7238</v>
      </c>
    </row>
    <row r="45" spans="1:44" ht="15.75" thickBot="1" x14ac:dyDescent="0.3">
      <c r="C45" s="73" t="s">
        <v>7228</v>
      </c>
      <c r="D45" s="74"/>
      <c r="F45" s="21" t="str" cm="1">
        <f t="array" ref="F45:F106">_xlfn._xlws.FILTER(Tabela33[title],Tabela33[brandID]=Obliczenia!A42)</f>
        <v>D&amp;G DOLCE GABBANA 3 L'IMPERATRICE EDT 1.5ml Tester</v>
      </c>
      <c r="G45" s="21" cm="1">
        <f t="array" ref="G45:G106">_xlfn._xlws.FILTER(Tabela33[sold],Tabela33[brandID]=Obliczenia!A42)</f>
        <v>3</v>
      </c>
      <c r="H45" s="21" cm="1">
        <f t="array" ref="H45:H106">_xlfn._xlws.FILTER(Tabela33[income],Tabela33[brandID]=Obliczenia!A42)</f>
        <v>17.97</v>
      </c>
      <c r="I45" s="21" t="str" cm="1">
        <f t="array" ref="I45:I106">_xlfn._xlws.FILTER(Tabela33[type],Tabela33[brandID]=Obliczenia!A42)</f>
        <v>Eau de Toilette</v>
      </c>
      <c r="K45" s="18" t="s">
        <v>5835</v>
      </c>
      <c r="L45" s="90">
        <v>81</v>
      </c>
      <c r="AA45" s="18" t="s">
        <v>5835</v>
      </c>
      <c r="AB45" s="90">
        <v>2344.9499999999998</v>
      </c>
      <c r="AQ45" s="18" t="s">
        <v>12</v>
      </c>
      <c r="AR45" s="90">
        <v>23</v>
      </c>
    </row>
    <row r="46" spans="1:44" x14ac:dyDescent="0.25">
      <c r="C46" s="65" t="s">
        <v>7220</v>
      </c>
      <c r="D46" s="66">
        <f>LOOKUP(A42,Tabele!V2:V373,Tabele!R2:R373)</f>
        <v>791349.8899999999</v>
      </c>
      <c r="F46" s="21" t="str">
        <v>Dolce and Gabbana Womens Light Blue Fragrance Carded Sample 1.5ml Lot Of 5</v>
      </c>
      <c r="G46" s="21">
        <v>110</v>
      </c>
      <c r="H46" s="21">
        <v>1100</v>
      </c>
      <c r="I46" s="21" t="str">
        <v>Eau de Toilette</v>
      </c>
      <c r="K46" s="18" t="s">
        <v>1119</v>
      </c>
      <c r="L46" s="90">
        <v>3</v>
      </c>
      <c r="AA46" s="18" t="s">
        <v>1119</v>
      </c>
      <c r="AB46" s="90">
        <v>17.97</v>
      </c>
      <c r="AQ46" s="18" t="s">
        <v>55</v>
      </c>
      <c r="AR46" s="90">
        <v>32</v>
      </c>
    </row>
    <row r="47" spans="1:44" x14ac:dyDescent="0.25">
      <c r="C47" s="22" t="s">
        <v>7218</v>
      </c>
      <c r="D47" s="67">
        <f ca="1">LOOKUP(A42,Tabele!V2:V373,Tabele!Q2:Q145)</f>
        <v>16362</v>
      </c>
      <c r="F47" s="21" t="str">
        <v>Dolce &amp; Gabbana Light Blue Summer Vibes Eau de Toilette Sample Spray 1.5ml New</v>
      </c>
      <c r="G47" s="21">
        <v>73</v>
      </c>
      <c r="H47" s="21">
        <v>872.34999999999991</v>
      </c>
      <c r="I47" s="21" t="str">
        <v>Eau de Toilette</v>
      </c>
      <c r="K47" s="18" t="s">
        <v>7135</v>
      </c>
      <c r="L47" s="90">
        <v>1</v>
      </c>
      <c r="AA47" s="18" t="s">
        <v>7135</v>
      </c>
      <c r="AB47" s="90">
        <v>91</v>
      </c>
      <c r="AQ47" s="18" t="s">
        <v>473</v>
      </c>
      <c r="AR47" s="90">
        <v>6</v>
      </c>
    </row>
    <row r="48" spans="1:44" x14ac:dyDescent="0.25">
      <c r="C48" s="22" t="s">
        <v>7219</v>
      </c>
      <c r="D48" s="67">
        <f>LOOKUP(A42,Tabele!V2:V373,Tabele!S2:S373)</f>
        <v>462</v>
      </c>
      <c r="F48" s="21" t="str">
        <v>LIGHT BLUE FOREVER Cologne for men Dolce &amp; Gabbana 0.33 oz/10 ml EDP Spray unbox</v>
      </c>
      <c r="G48" s="21">
        <v>125</v>
      </c>
      <c r="H48" s="21">
        <v>2361.25</v>
      </c>
      <c r="I48" s="21" t="str">
        <v>Eau de Parfum</v>
      </c>
      <c r="K48" s="18" t="s">
        <v>4350</v>
      </c>
      <c r="L48" s="90">
        <v>16</v>
      </c>
      <c r="AA48" s="18" t="s">
        <v>4350</v>
      </c>
      <c r="AB48" s="90">
        <v>655.84</v>
      </c>
      <c r="AQ48" s="18" t="s">
        <v>6001</v>
      </c>
      <c r="AR48" s="90">
        <v>1</v>
      </c>
    </row>
    <row r="49" spans="3:28" x14ac:dyDescent="0.25">
      <c r="C49" s="22" t="s">
        <v>7229</v>
      </c>
      <c r="D49" s="67">
        <f>LOOKUP(A42,Tabela5[IndexList],Tabela5[IndexSold])</f>
        <v>18</v>
      </c>
      <c r="F49" s="21" t="str">
        <v>Dolce &amp; Gabbana DOLCE VIOLET Women Perfume 5ml EDT Splash MINI Travel Size (C61</v>
      </c>
      <c r="G49" s="21">
        <v>9</v>
      </c>
      <c r="H49" s="21">
        <v>170.54999999999998</v>
      </c>
      <c r="I49" s="21" t="str">
        <v>Eau de Parfum</v>
      </c>
      <c r="K49" s="18" t="s">
        <v>7190</v>
      </c>
      <c r="L49" s="90">
        <v>24</v>
      </c>
      <c r="AA49" s="18" t="s">
        <v>7190</v>
      </c>
      <c r="AB49" s="90">
        <v>671.76</v>
      </c>
    </row>
    <row r="50" spans="3:28" x14ac:dyDescent="0.25">
      <c r="C50" s="22" t="s">
        <v>7230</v>
      </c>
      <c r="D50" s="67">
        <f>LOOKUP(A42,Tabele!V2:V373,Tabele!U2:U373)</f>
        <v>11</v>
      </c>
      <c r="F50" s="21" t="str">
        <v>DOLCE &amp; GABBANA Devotion Eau de Parfum Miniature Perfume in Box  .17 oz MINI</v>
      </c>
      <c r="G50" s="21">
        <v>5</v>
      </c>
      <c r="H50" s="21">
        <v>99.75</v>
      </c>
      <c r="I50" s="21" t="str">
        <v>Eau de Parfum</v>
      </c>
      <c r="K50" s="18" t="s">
        <v>5865</v>
      </c>
      <c r="L50" s="90">
        <v>9</v>
      </c>
      <c r="AA50" s="18" t="s">
        <v>5865</v>
      </c>
      <c r="AB50" s="90">
        <v>251.91</v>
      </c>
    </row>
    <row r="51" spans="3:28" x14ac:dyDescent="0.25">
      <c r="F51" s="21" t="str">
        <v>Dolce &amp; Gabbana Light Blue 3.3 /3.4 oz Women’s Eau de Toilette Spray NEW</v>
      </c>
      <c r="G51" s="21">
        <v>118</v>
      </c>
      <c r="H51" s="21">
        <v>3292.2</v>
      </c>
      <c r="I51" s="21" t="str">
        <v>Eau de Toilette</v>
      </c>
      <c r="K51" s="18" t="s">
        <v>2298</v>
      </c>
      <c r="L51" s="90">
        <v>5</v>
      </c>
      <c r="AA51" s="18" t="s">
        <v>2298</v>
      </c>
      <c r="AB51" s="90">
        <v>99.75</v>
      </c>
    </row>
    <row r="52" spans="3:28" x14ac:dyDescent="0.25">
      <c r="F52" s="21" t="str">
        <v>Light Blue by Dolce &amp; Gabbana for Women EDT 3.3 FL OZ/ 100ML New Sealed Packed</v>
      </c>
      <c r="G52" s="21">
        <v>8</v>
      </c>
      <c r="H52" s="21">
        <v>223.92</v>
      </c>
      <c r="I52" s="21" t="str">
        <v>Eau de Toilette</v>
      </c>
      <c r="K52" s="18" t="s">
        <v>1275</v>
      </c>
      <c r="L52" s="90">
        <v>9</v>
      </c>
      <c r="AA52" s="18" t="s">
        <v>1275</v>
      </c>
      <c r="AB52" s="90">
        <v>170.54999999999998</v>
      </c>
    </row>
    <row r="53" spans="3:28" x14ac:dyDescent="0.25">
      <c r="F53" s="21" t="str">
        <v>Dolce &amp; Gabbana Cologne For Men Eau De Toilette Spray 2.5oz./75ml NEW (E2E-1351)</v>
      </c>
      <c r="G53" s="21">
        <v>9</v>
      </c>
      <c r="H53" s="21">
        <v>251.91</v>
      </c>
      <c r="I53" s="21" t="str">
        <v>Eau de Toilette</v>
      </c>
      <c r="K53" s="18" t="s">
        <v>6000</v>
      </c>
      <c r="L53" s="90">
        <v>9</v>
      </c>
      <c r="AA53" s="18" t="s">
        <v>6000</v>
      </c>
      <c r="AB53" s="90">
        <v>701.91</v>
      </c>
    </row>
    <row r="54" spans="3:28" x14ac:dyDescent="0.25">
      <c r="F54" s="21" t="str">
        <v>Dolce &amp; Gabbana Cologne For Men Eau De Toilette Spray 2.5oz./75ml **NIB**</v>
      </c>
      <c r="G54" s="21">
        <v>24</v>
      </c>
      <c r="H54" s="21">
        <v>671.76</v>
      </c>
      <c r="I54" s="21" t="str">
        <v>Eau de Toilette</v>
      </c>
      <c r="K54" s="18" t="s">
        <v>3884</v>
      </c>
      <c r="L54" s="90">
        <v>29</v>
      </c>
      <c r="AA54" s="18" t="s">
        <v>3884</v>
      </c>
      <c r="AB54" s="90">
        <v>1471.75</v>
      </c>
    </row>
    <row r="55" spans="3:28" x14ac:dyDescent="0.25">
      <c r="F55" s="21" t="str">
        <v>Dolce &amp; Gabbana Light Blue Men 4.2 oz Eau De Toilette Spray Brand New Sealed!!</v>
      </c>
      <c r="G55" s="21">
        <v>566</v>
      </c>
      <c r="H55" s="21">
        <v>16131</v>
      </c>
      <c r="I55" s="21" t="str">
        <v>Eau de Toilette</v>
      </c>
      <c r="K55" s="18" t="s">
        <v>472</v>
      </c>
      <c r="L55" s="90">
        <v>651</v>
      </c>
      <c r="AA55" s="18" t="s">
        <v>472</v>
      </c>
      <c r="AB55" s="90">
        <v>19493.699999999997</v>
      </c>
    </row>
    <row r="56" spans="3:28" x14ac:dyDescent="0.25">
      <c r="F56" s="21" t="str">
        <v>Dolce &amp; Gabbana Light Blue 3.3 /3.4 oz Women’s Eau de Toilette EDT Spray NEW!!</v>
      </c>
      <c r="G56" s="21">
        <v>145</v>
      </c>
      <c r="H56" s="21">
        <v>4147</v>
      </c>
      <c r="I56" s="21" t="str">
        <v>Eau de Toilette</v>
      </c>
      <c r="K56" s="18" t="s">
        <v>3393</v>
      </c>
      <c r="L56" s="90">
        <v>11</v>
      </c>
      <c r="AA56" s="18" t="s">
        <v>3393</v>
      </c>
      <c r="AB56" s="90">
        <v>418</v>
      </c>
    </row>
    <row r="57" spans="3:28" x14ac:dyDescent="0.25">
      <c r="F57" s="21" t="str">
        <v>Dolce &amp; Gabbana Light Blue Men 4.2 oz Eau De Toilette Spray Brand New Sealed</v>
      </c>
      <c r="G57" s="21">
        <v>45</v>
      </c>
      <c r="H57" s="21">
        <v>1295.55</v>
      </c>
      <c r="I57" s="21" t="str">
        <v>Eau de Toilette</v>
      </c>
      <c r="K57" s="18" t="s">
        <v>2128</v>
      </c>
      <c r="L57" s="90">
        <v>145</v>
      </c>
      <c r="AA57" s="18" t="s">
        <v>2128</v>
      </c>
      <c r="AB57" s="90">
        <v>4147</v>
      </c>
    </row>
    <row r="58" spans="3:28" x14ac:dyDescent="0.25">
      <c r="F58" s="21" t="str">
        <v>Light Blue by Dolce &amp; Gabbana for women EDT 3.3 / 3.4 oz SEALED NEW</v>
      </c>
      <c r="G58" s="21">
        <v>82</v>
      </c>
      <c r="H58" s="21">
        <v>2365.7000000000003</v>
      </c>
      <c r="I58" s="21" t="str">
        <v>Eau de Toilette</v>
      </c>
      <c r="K58" s="18" t="s">
        <v>354</v>
      </c>
      <c r="L58" s="90">
        <v>118</v>
      </c>
      <c r="AA58" s="18" t="s">
        <v>354</v>
      </c>
      <c r="AB58" s="90">
        <v>3292.2</v>
      </c>
    </row>
    <row r="59" spans="3:28" x14ac:dyDescent="0.25">
      <c r="F59" s="21" t="str">
        <v>12 Dolce &amp; Gabbana The One Luminous Night Exclusive Edition Sample Spray 0.8ml</v>
      </c>
      <c r="G59" s="21">
        <v>81</v>
      </c>
      <c r="H59" s="21">
        <v>2344.9499999999998</v>
      </c>
      <c r="I59" s="21" t="str">
        <v>Eau de Parfum</v>
      </c>
      <c r="K59" s="18" t="s">
        <v>3438</v>
      </c>
      <c r="L59" s="90">
        <v>108</v>
      </c>
      <c r="AA59" s="18" t="s">
        <v>3438</v>
      </c>
      <c r="AB59" s="90">
        <v>3213</v>
      </c>
    </row>
    <row r="60" spans="3:28" x14ac:dyDescent="0.25">
      <c r="F60" s="21" t="str">
        <v>Light Blue by Dolce &amp; Gabbana 3.3 / 3.4 oz EDT Perfume for Women New In Box</v>
      </c>
      <c r="G60" s="21">
        <v>821</v>
      </c>
      <c r="H60" s="21">
        <v>24342.649999999998</v>
      </c>
      <c r="I60" s="21" t="str">
        <v>Eau de Toilette, Spray</v>
      </c>
      <c r="K60" s="18" t="s">
        <v>3341</v>
      </c>
      <c r="L60" s="90">
        <v>3</v>
      </c>
      <c r="AA60" s="18" t="s">
        <v>3341</v>
      </c>
      <c r="AB60" s="90">
        <v>161.97</v>
      </c>
    </row>
    <row r="61" spans="3:28" x14ac:dyDescent="0.25">
      <c r="F61" t="str">
        <v>Dolce &amp; Gabbana Light Blue 3.3 /3.4 oz Women’s Eau de Toilette Spray New Sealed</v>
      </c>
      <c r="G61">
        <v>108</v>
      </c>
      <c r="H61">
        <v>3213</v>
      </c>
      <c r="I61" t="str">
        <v>Eau de Toilette</v>
      </c>
      <c r="K61" s="18" t="s">
        <v>163</v>
      </c>
      <c r="L61" s="90">
        <v>54</v>
      </c>
      <c r="AA61" s="18" t="s">
        <v>163</v>
      </c>
      <c r="AB61" s="90">
        <v>2915.46</v>
      </c>
    </row>
    <row r="62" spans="3:28" x14ac:dyDescent="0.25">
      <c r="F62" t="str">
        <v>Dolce &amp; Gabbana Light Blue  3.3 oz / 3.4 oz EDT Spray for Women Brand New Sealed</v>
      </c>
      <c r="G62">
        <v>327</v>
      </c>
      <c r="H62">
        <v>9777.2999999999993</v>
      </c>
      <c r="I62" t="str">
        <v>Eau de Toilette, Spray</v>
      </c>
      <c r="K62" s="18" t="s">
        <v>4363</v>
      </c>
      <c r="L62" s="90">
        <v>37</v>
      </c>
      <c r="AA62" s="18" t="s">
        <v>4363</v>
      </c>
      <c r="AB62" s="90">
        <v>2440.89</v>
      </c>
    </row>
    <row r="63" spans="3:28" x14ac:dyDescent="0.25">
      <c r="F63" t="str">
        <v>Dolce &amp; Gabbana Light Blue  3.3 oz / 3.4 oz EDT Spray for Women Brand New Sealed</v>
      </c>
      <c r="G63">
        <v>9</v>
      </c>
      <c r="H63">
        <v>269.55</v>
      </c>
      <c r="I63" t="str">
        <v>Eau de Toilette, Spray</v>
      </c>
      <c r="K63" s="18" t="s">
        <v>2636</v>
      </c>
      <c r="L63" s="90">
        <v>18</v>
      </c>
      <c r="AA63" s="18" t="s">
        <v>2636</v>
      </c>
      <c r="AB63" s="90">
        <v>584.82000000000005</v>
      </c>
    </row>
    <row r="64" spans="3:28" x14ac:dyDescent="0.25">
      <c r="F64" t="str">
        <v>Light Blue by Dolce &amp; Gabbana 3.3 oz / 3.4 oz 100mL EDT Spray Brand New Sealed</v>
      </c>
      <c r="G64">
        <v>296</v>
      </c>
      <c r="H64">
        <v>8865.1999999999989</v>
      </c>
      <c r="I64" t="str">
        <v>Eau de Toilette, Spray</v>
      </c>
      <c r="K64" s="18" t="s">
        <v>4819</v>
      </c>
      <c r="L64" s="90">
        <v>51</v>
      </c>
      <c r="AA64" s="18" t="s">
        <v>4819</v>
      </c>
      <c r="AB64" s="90">
        <v>1529.49</v>
      </c>
    </row>
    <row r="65" spans="6:28" x14ac:dyDescent="0.25">
      <c r="F65" t="str">
        <v>Dolce &amp; Gabbana Light Blue Men 4.2 oz / 125 mL EDT Spray Brand New &amp; Sealed</v>
      </c>
      <c r="G65">
        <v>458</v>
      </c>
      <c r="H65">
        <v>13717.1</v>
      </c>
      <c r="I65" t="str">
        <v>Eau de Toilette</v>
      </c>
      <c r="K65" s="18" t="s">
        <v>1854</v>
      </c>
      <c r="L65" s="90">
        <v>88</v>
      </c>
      <c r="AA65" s="18" t="s">
        <v>1854</v>
      </c>
      <c r="AB65" s="90">
        <v>2859.1200000000003</v>
      </c>
    </row>
    <row r="66" spans="6:28" x14ac:dyDescent="0.25">
      <c r="F66" t="str">
        <v>Garden by Dolce &amp; Gabbana for Women 1.6oz Eau De Parfum Spray New In Box</v>
      </c>
      <c r="G66">
        <v>13</v>
      </c>
      <c r="H66">
        <v>389.34999999999997</v>
      </c>
      <c r="I66" t="str">
        <v>Eau de Parfum</v>
      </c>
      <c r="K66" s="18" t="s">
        <v>5869</v>
      </c>
      <c r="L66" s="90">
        <v>21</v>
      </c>
      <c r="AA66" s="18" t="s">
        <v>5869</v>
      </c>
      <c r="AB66" s="90">
        <v>2519.79</v>
      </c>
    </row>
    <row r="67" spans="6:28" x14ac:dyDescent="0.25">
      <c r="F67" t="str">
        <v>Dolce &amp; Gabbana Light Blue  3.3 oz / 3.4 oz EDT Spray for Women Brand New Sealed</v>
      </c>
      <c r="G67">
        <v>315</v>
      </c>
      <c r="H67">
        <v>9446.85</v>
      </c>
      <c r="I67" t="str">
        <v>Eau de Toilette, Spray</v>
      </c>
      <c r="K67" s="18" t="s">
        <v>5897</v>
      </c>
      <c r="L67" s="90">
        <v>1</v>
      </c>
      <c r="AA67" s="18" t="s">
        <v>5897</v>
      </c>
      <c r="AB67" s="90">
        <v>75</v>
      </c>
    </row>
    <row r="68" spans="6:28" x14ac:dyDescent="0.25">
      <c r="F68" t="str">
        <v>Dolce &amp; Gabbana Light Blue Men Cologne EDT 4.2oz Crisp Oceanic Scent Breeze</v>
      </c>
      <c r="G68">
        <v>10</v>
      </c>
      <c r="H68">
        <v>299.89999999999998</v>
      </c>
      <c r="I68" t="str">
        <v>Eau de Toilette</v>
      </c>
      <c r="K68" s="18" t="s">
        <v>6537</v>
      </c>
      <c r="L68" s="90">
        <v>17</v>
      </c>
      <c r="AA68" s="18" t="s">
        <v>6537</v>
      </c>
      <c r="AB68" s="90">
        <v>1699.83</v>
      </c>
    </row>
    <row r="69" spans="6:28" x14ac:dyDescent="0.25">
      <c r="F69" t="str">
        <v>Dolce &amp; Gabbana Light Blue for Men - Invigorating 4.2oz EDT Spray, New</v>
      </c>
      <c r="G69">
        <v>51</v>
      </c>
      <c r="H69">
        <v>1529.49</v>
      </c>
      <c r="I69" t="str">
        <v>Eau de Toilette</v>
      </c>
      <c r="K69" s="18" t="s">
        <v>3948</v>
      </c>
      <c r="L69" s="90">
        <v>458</v>
      </c>
      <c r="AA69" s="18" t="s">
        <v>3948</v>
      </c>
      <c r="AB69" s="90">
        <v>13717.1</v>
      </c>
    </row>
    <row r="70" spans="6:28" x14ac:dyDescent="0.25">
      <c r="F70" t="str">
        <v>Dolce &amp; Gabbana Light Blue Women 3.4 fl oz 100 ML Eau de Toilette NEW SEALED BOX</v>
      </c>
      <c r="G70">
        <v>187</v>
      </c>
      <c r="H70">
        <v>5608.13</v>
      </c>
      <c r="I70" t="str">
        <v>Eau de Toilette</v>
      </c>
      <c r="K70" s="18" t="s">
        <v>4691</v>
      </c>
      <c r="L70" s="90">
        <v>45</v>
      </c>
      <c r="AA70" s="18" t="s">
        <v>4691</v>
      </c>
      <c r="AB70" s="90">
        <v>1295.55</v>
      </c>
    </row>
    <row r="71" spans="6:28" x14ac:dyDescent="0.25">
      <c r="F71" t="str">
        <v>Light Blue 3.3 oz by Dolce &amp; Gabbana EDT Perfume for Women New In Box &amp; SEALED</v>
      </c>
      <c r="G71">
        <v>245</v>
      </c>
      <c r="H71">
        <v>7582.75</v>
      </c>
      <c r="I71" t="str">
        <v>Eau de Toilette</v>
      </c>
      <c r="K71" s="18" t="s">
        <v>4612</v>
      </c>
      <c r="L71" s="90">
        <v>566</v>
      </c>
      <c r="AA71" s="18" t="s">
        <v>4612</v>
      </c>
      <c r="AB71" s="90">
        <v>16131</v>
      </c>
    </row>
    <row r="72" spans="6:28" x14ac:dyDescent="0.25">
      <c r="F72" t="str">
        <v>Dolce &amp; Gabbana Light Blue EDT 3.3 oz 3.4 oz Crisp Refreshing Women's Scent</v>
      </c>
      <c r="G72">
        <v>18</v>
      </c>
      <c r="H72">
        <v>584.82000000000005</v>
      </c>
      <c r="I72" t="str">
        <v>Eau de Toilette, Spray</v>
      </c>
      <c r="K72" s="18" t="s">
        <v>5604</v>
      </c>
      <c r="L72" s="90">
        <v>10</v>
      </c>
      <c r="AA72" s="18" t="s">
        <v>5604</v>
      </c>
      <c r="AB72" s="90">
        <v>299.89999999999998</v>
      </c>
    </row>
    <row r="73" spans="6:28" x14ac:dyDescent="0.25">
      <c r="F73" t="str">
        <v>Dolce &amp; Gabbana Light Blue for Women 3.3 oz / 3.4 oz Refreshing EDT New</v>
      </c>
      <c r="G73">
        <v>88</v>
      </c>
      <c r="H73">
        <v>2859.1200000000003</v>
      </c>
      <c r="I73" t="str">
        <v>Eau de Toilette</v>
      </c>
      <c r="K73" s="18" t="s">
        <v>2313</v>
      </c>
      <c r="L73" s="90">
        <v>73</v>
      </c>
      <c r="AA73" s="18" t="s">
        <v>2313</v>
      </c>
      <c r="AB73" s="90">
        <v>872.34999999999991</v>
      </c>
    </row>
    <row r="74" spans="6:28" x14ac:dyDescent="0.25">
      <c r="F74" t="str">
        <v>Light Blue by Dolce &amp; Gabbana 3.3 oz Women's Eau de Toilette Spray New &amp; Sealed</v>
      </c>
      <c r="G74">
        <v>226</v>
      </c>
      <c r="H74">
        <v>7342.7400000000007</v>
      </c>
      <c r="I74" t="str">
        <v>Eau de Toilette</v>
      </c>
      <c r="K74" s="18" t="s">
        <v>572</v>
      </c>
      <c r="L74" s="90">
        <v>187</v>
      </c>
      <c r="AA74" s="18" t="s">
        <v>572</v>
      </c>
      <c r="AB74" s="90">
        <v>5608.13</v>
      </c>
    </row>
    <row r="75" spans="6:28" x14ac:dyDescent="0.25">
      <c r="F75" t="str">
        <v>Dolce &amp; Gabbana Pour Homme 4.2 oz D&amp;G Cologne for Men Tester with Cap</v>
      </c>
      <c r="G75">
        <v>400</v>
      </c>
      <c r="H75">
        <v>13347.999999999998</v>
      </c>
      <c r="I75" t="str">
        <v>Eau de Toilette</v>
      </c>
      <c r="K75" s="18" t="s">
        <v>3672</v>
      </c>
      <c r="L75" s="90">
        <v>171</v>
      </c>
      <c r="AA75" s="18" t="s">
        <v>3672</v>
      </c>
      <c r="AB75" s="90">
        <v>7069.14</v>
      </c>
    </row>
    <row r="76" spans="6:28" x14ac:dyDescent="0.25">
      <c r="F76" t="str">
        <v>Dolce Gabbana Light Blue Men 4.2 oz / 125 mL EDT Spray New &amp; Sealed</v>
      </c>
      <c r="G76">
        <v>573</v>
      </c>
      <c r="H76">
        <v>19476.27</v>
      </c>
      <c r="I76" t="str">
        <v>Eau de Toilette</v>
      </c>
      <c r="K76" s="18" t="s">
        <v>5586</v>
      </c>
      <c r="L76" s="90">
        <v>400</v>
      </c>
      <c r="AA76" s="18" t="s">
        <v>5586</v>
      </c>
      <c r="AB76" s="90">
        <v>13347.999999999998</v>
      </c>
    </row>
    <row r="77" spans="6:28" x14ac:dyDescent="0.25">
      <c r="F77" t="str">
        <v>Dolce Shine by Dolce &amp; Gabbana 2.5 oz EDP Perfume for Women Brand New Tester</v>
      </c>
      <c r="G77">
        <v>144</v>
      </c>
      <c r="H77">
        <v>5005.4399999999996</v>
      </c>
      <c r="I77" t="str">
        <v>Eau de Parfum</v>
      </c>
      <c r="K77" s="18" t="s">
        <v>4642</v>
      </c>
      <c r="L77" s="90">
        <v>40</v>
      </c>
      <c r="AA77" s="18" t="s">
        <v>4642</v>
      </c>
      <c r="AB77" s="90">
        <v>1559.6000000000001</v>
      </c>
    </row>
    <row r="78" spans="6:28" x14ac:dyDescent="0.25">
      <c r="F78" t="str">
        <v>K by Dolce &amp; Gabbana 3.4 oz Eau De Toilette King Cologne Spray for Men New</v>
      </c>
      <c r="G78">
        <v>48</v>
      </c>
      <c r="H78">
        <v>1679.52</v>
      </c>
      <c r="I78" t="str">
        <v>Eau de Toilette</v>
      </c>
      <c r="K78" s="18" t="s">
        <v>675</v>
      </c>
      <c r="L78" s="90">
        <v>15</v>
      </c>
      <c r="AA78" s="18" t="s">
        <v>675</v>
      </c>
      <c r="AB78" s="90">
        <v>749.85</v>
      </c>
    </row>
    <row r="79" spans="6:28" x14ac:dyDescent="0.25">
      <c r="F79" t="str">
        <v>Light Blue Eau Intense / Dolce &amp; Gabbana EDP Spray 1.6 oz (50 ml) (m)</v>
      </c>
      <c r="G79">
        <v>36</v>
      </c>
      <c r="H79">
        <v>1285.56</v>
      </c>
      <c r="I79" t="str">
        <v>Eau de Parfum</v>
      </c>
      <c r="K79" s="18" t="s">
        <v>6409</v>
      </c>
      <c r="L79" s="90">
        <v>5</v>
      </c>
      <c r="AA79" s="18" t="s">
        <v>6409</v>
      </c>
      <c r="AB79" s="90">
        <v>372.40000000000003</v>
      </c>
    </row>
    <row r="80" spans="6:28" x14ac:dyDescent="0.25">
      <c r="F80" t="str">
        <v>USA K by Dolce &amp; Gabbana cologne for men EDT 3.3 / 3.4 oz in Box New</v>
      </c>
      <c r="G80">
        <v>98</v>
      </c>
      <c r="H80">
        <v>3625.02</v>
      </c>
      <c r="I80" t="str">
        <v>Eau de Toilette</v>
      </c>
      <c r="K80" s="18" t="s">
        <v>6306</v>
      </c>
      <c r="L80" s="90">
        <v>14</v>
      </c>
      <c r="AA80" s="18" t="s">
        <v>6306</v>
      </c>
      <c r="AB80" s="90">
        <v>3359.86</v>
      </c>
    </row>
    <row r="81" spans="6:28" x14ac:dyDescent="0.25">
      <c r="F81" t="str">
        <v>Dolce &amp; Gabbana Light Blue 1.7 oz./ 50 ml. Eau de Toilette Spray for Women New</v>
      </c>
      <c r="G81">
        <v>11</v>
      </c>
      <c r="H81">
        <v>418</v>
      </c>
      <c r="I81" t="str">
        <v>Eau de Toilette</v>
      </c>
      <c r="K81" s="18" t="s">
        <v>6583</v>
      </c>
      <c r="L81" s="90">
        <v>13</v>
      </c>
      <c r="AA81" s="18" t="s">
        <v>6583</v>
      </c>
      <c r="AB81" s="90">
        <v>1624.87</v>
      </c>
    </row>
    <row r="82" spans="6:28" x14ac:dyDescent="0.25">
      <c r="F82" t="str">
        <v>Dolce &amp; Gabbana Pour Homme Men's EDT Cologne 4.2 Oz New in Box</v>
      </c>
      <c r="G82">
        <v>40</v>
      </c>
      <c r="H82">
        <v>1559.6000000000001</v>
      </c>
      <c r="I82" t="str">
        <v>Eau de Toilette</v>
      </c>
      <c r="K82" s="18" t="s">
        <v>5913</v>
      </c>
      <c r="L82" s="90">
        <v>13</v>
      </c>
      <c r="AA82" s="18" t="s">
        <v>5913</v>
      </c>
      <c r="AB82" s="90">
        <v>1494.87</v>
      </c>
    </row>
    <row r="83" spans="6:28" x14ac:dyDescent="0.25">
      <c r="F83" t="str">
        <v>Dolce &amp; Gabbana 4.2oz Intenso EDP Sealed Men's Cologne</v>
      </c>
      <c r="G83">
        <v>16</v>
      </c>
      <c r="H83">
        <v>655.84</v>
      </c>
      <c r="I83" t="str">
        <v>Eau de Parfum</v>
      </c>
      <c r="K83" s="18" t="s">
        <v>1928</v>
      </c>
      <c r="L83" s="90">
        <v>110</v>
      </c>
      <c r="AA83" s="18" t="s">
        <v>1928</v>
      </c>
      <c r="AB83" s="90">
        <v>1100</v>
      </c>
    </row>
    <row r="84" spans="6:28" x14ac:dyDescent="0.25">
      <c r="F84" t="str">
        <v>Dolce &amp; Gabbana Pour Femme 3.3 / 3.4 oz EDP Perfume for Women Brand New Tester</v>
      </c>
      <c r="G84">
        <v>171</v>
      </c>
      <c r="H84">
        <v>7069.14</v>
      </c>
      <c r="I84" t="str">
        <v>Eau de Parfum</v>
      </c>
      <c r="K84" s="18" t="s">
        <v>5335</v>
      </c>
      <c r="L84" s="90">
        <v>573</v>
      </c>
      <c r="AA84" s="18" t="s">
        <v>5335</v>
      </c>
      <c r="AB84" s="90">
        <v>19476.27</v>
      </c>
    </row>
    <row r="85" spans="6:28" x14ac:dyDescent="0.25">
      <c r="F85" t="str">
        <v>Dolce&amp;Gabbana Light Blue Forever for Women 3.38 fl oz Eau de Parfum Spray</v>
      </c>
      <c r="G85">
        <v>5</v>
      </c>
      <c r="H85">
        <v>225.55</v>
      </c>
      <c r="I85" t="str">
        <v>Eau de Parfum</v>
      </c>
      <c r="K85" s="18" t="s">
        <v>3245</v>
      </c>
      <c r="L85" s="90">
        <v>144</v>
      </c>
      <c r="AA85" s="18" t="s">
        <v>3245</v>
      </c>
      <c r="AB85" s="90">
        <v>5005.4399999999996</v>
      </c>
    </row>
    <row r="86" spans="6:28" x14ac:dyDescent="0.25">
      <c r="F86" t="str">
        <v>Dolce &amp; Gabbana The One 2.5 oz / 75 ml Eau De Parfum Spray Women's New &amp; Sealed</v>
      </c>
      <c r="G86">
        <v>15</v>
      </c>
      <c r="H86">
        <v>749.85</v>
      </c>
      <c r="I86" t="str">
        <v>Eau de Parfum</v>
      </c>
      <c r="K86" s="18" t="s">
        <v>3357</v>
      </c>
      <c r="L86" s="90">
        <v>5</v>
      </c>
      <c r="AA86" s="18" t="s">
        <v>3357</v>
      </c>
      <c r="AB86" s="90">
        <v>225.55</v>
      </c>
    </row>
    <row r="87" spans="6:28" x14ac:dyDescent="0.25">
      <c r="F87" t="str">
        <v>The Only One by Dolce &amp; Gabbana perfume for women EDP 3.3 / 3.4 oz New Tester</v>
      </c>
      <c r="G87">
        <v>380</v>
      </c>
      <c r="H87">
        <v>19083.599999999999</v>
      </c>
      <c r="I87" t="str">
        <v>Eau de Parfum</v>
      </c>
      <c r="K87" s="18" t="s">
        <v>1949</v>
      </c>
      <c r="L87" s="90">
        <v>13</v>
      </c>
      <c r="AA87" s="18" t="s">
        <v>1949</v>
      </c>
      <c r="AB87" s="90">
        <v>389.34999999999997</v>
      </c>
    </row>
    <row r="88" spans="6:28" x14ac:dyDescent="0.25">
      <c r="F88" t="str">
        <v>Dolce &amp; Gabbana Ladies The Only One EDP Spray 3.4 oz (Tester) Fragrances</v>
      </c>
      <c r="G88">
        <v>29</v>
      </c>
      <c r="H88">
        <v>1471.75</v>
      </c>
      <c r="I88" t="str">
        <v>Eau de Parfum</v>
      </c>
      <c r="K88" s="18" t="s">
        <v>6405</v>
      </c>
      <c r="L88" s="90">
        <v>64</v>
      </c>
      <c r="AA88" s="18" t="s">
        <v>6405</v>
      </c>
      <c r="AB88" s="90">
        <v>3529.6</v>
      </c>
    </row>
    <row r="89" spans="6:28" x14ac:dyDescent="0.25">
      <c r="F89" t="str">
        <v>The One by Dolce &amp; Gabbana D&amp;G Cologne for Men 3.3 / 3.4 oz Brand New In Box</v>
      </c>
      <c r="G89">
        <v>3787</v>
      </c>
      <c r="H89">
        <v>202415.15000000002</v>
      </c>
      <c r="I89" t="str">
        <v>Eau de Toilette</v>
      </c>
      <c r="K89" s="18" t="s">
        <v>6781</v>
      </c>
      <c r="L89" s="90">
        <v>48</v>
      </c>
      <c r="AA89" s="18" t="s">
        <v>6781</v>
      </c>
      <c r="AB89" s="90">
        <v>1679.52</v>
      </c>
    </row>
    <row r="90" spans="6:28" x14ac:dyDescent="0.25">
      <c r="F90" t="str">
        <v>Dolce &amp; Gabbana Light Blue 6.7 fl oz Eau De Toilette Spray Women's New &amp; Sealed</v>
      </c>
      <c r="G90">
        <v>3</v>
      </c>
      <c r="H90">
        <v>161.97</v>
      </c>
      <c r="I90" t="str">
        <v>Eau de Toilette</v>
      </c>
      <c r="K90" s="18" t="s">
        <v>6924</v>
      </c>
      <c r="L90" s="90">
        <v>993</v>
      </c>
      <c r="AA90" s="18" t="s">
        <v>6924</v>
      </c>
      <c r="AB90" s="90">
        <v>56591.07</v>
      </c>
    </row>
    <row r="91" spans="6:28" x14ac:dyDescent="0.25">
      <c r="F91" t="str">
        <v>Dolce &amp; Gabbana Light Blue 6.7 oz Spray Eau De Toilette Women's New &amp; Sealed</v>
      </c>
      <c r="G91">
        <v>54</v>
      </c>
      <c r="H91">
        <v>2915.46</v>
      </c>
      <c r="I91" t="str">
        <v>Eau de Toilette</v>
      </c>
      <c r="K91" s="18" t="s">
        <v>6687</v>
      </c>
      <c r="L91" s="90">
        <v>11</v>
      </c>
      <c r="AA91" s="18" t="s">
        <v>6687</v>
      </c>
      <c r="AB91" s="90">
        <v>609.95000000000005</v>
      </c>
    </row>
    <row r="92" spans="6:28" x14ac:dyDescent="0.25">
      <c r="F92" t="str">
        <v>Light Blue by Dolce &amp; Gabbana D&amp;G 6.7 oz EDT Cologne for Men New In Box</v>
      </c>
      <c r="G92">
        <v>45</v>
      </c>
      <c r="H92">
        <v>2474.5500000000002</v>
      </c>
      <c r="I92" t="str">
        <v>Eau de Toilette</v>
      </c>
      <c r="K92" s="18" t="s">
        <v>530</v>
      </c>
      <c r="L92" s="90">
        <v>245</v>
      </c>
      <c r="AA92" s="18" t="s">
        <v>530</v>
      </c>
      <c r="AB92" s="90">
        <v>7582.75</v>
      </c>
    </row>
    <row r="93" spans="6:28" x14ac:dyDescent="0.25">
      <c r="F93" t="str">
        <v>K by Dolce &amp; Gabbana 3.3 oz EDP Cologne for Men New In Box</v>
      </c>
      <c r="G93">
        <v>64</v>
      </c>
      <c r="H93">
        <v>3529.6</v>
      </c>
      <c r="I93" t="str">
        <v>Eau de Parfum</v>
      </c>
      <c r="K93" s="18" t="s">
        <v>715</v>
      </c>
      <c r="L93" s="90">
        <v>821</v>
      </c>
      <c r="AA93" s="18" t="s">
        <v>715</v>
      </c>
      <c r="AB93" s="90">
        <v>24342.649999999998</v>
      </c>
    </row>
    <row r="94" spans="6:28" x14ac:dyDescent="0.25">
      <c r="F94" t="str">
        <v>K by Dolce and Gabbana for Men - 3.3 oz EDP Spray</v>
      </c>
      <c r="G94">
        <v>11</v>
      </c>
      <c r="H94">
        <v>609.95000000000005</v>
      </c>
      <c r="I94" t="str">
        <v>Eau de Parfum</v>
      </c>
      <c r="K94" s="18" t="s">
        <v>1181</v>
      </c>
      <c r="L94" s="90">
        <v>296</v>
      </c>
      <c r="AA94" s="18" t="s">
        <v>1181</v>
      </c>
      <c r="AB94" s="90">
        <v>8865.1999999999989</v>
      </c>
    </row>
    <row r="95" spans="6:28" x14ac:dyDescent="0.25">
      <c r="F95" t="str">
        <v>K by Dolce &amp; Gabbana KING cologne for men EDT 5 oz New in Box</v>
      </c>
      <c r="G95">
        <v>993</v>
      </c>
      <c r="H95">
        <v>56591.07</v>
      </c>
      <c r="I95" t="str">
        <v>Eau de Toilette</v>
      </c>
      <c r="K95" s="18" t="s">
        <v>2334</v>
      </c>
      <c r="L95" s="90">
        <v>226</v>
      </c>
      <c r="AA95" s="18" t="s">
        <v>2334</v>
      </c>
      <c r="AB95" s="90">
        <v>7342.7400000000007</v>
      </c>
    </row>
    <row r="96" spans="6:28" x14ac:dyDescent="0.25">
      <c r="F96" t="str">
        <v>The One by Dolce &amp; Gabbana 5 / 5.0 oz EDT Cologne for Men New In Box</v>
      </c>
      <c r="G96">
        <v>4733</v>
      </c>
      <c r="H96">
        <v>301444.76999999996</v>
      </c>
      <c r="I96" t="str">
        <v>Eau de Toilette</v>
      </c>
      <c r="K96" s="18" t="s">
        <v>7133</v>
      </c>
      <c r="L96" s="90">
        <v>45</v>
      </c>
      <c r="AA96" s="18" t="s">
        <v>7133</v>
      </c>
      <c r="AB96" s="90">
        <v>2474.5500000000002</v>
      </c>
    </row>
    <row r="97" spans="6:28" x14ac:dyDescent="0.25">
      <c r="F97" t="str">
        <v>Dolce &amp; Gabbana Light Blue Eau Intense 6.7 oz. EDP Spray for Men. New in Box</v>
      </c>
      <c r="G97">
        <v>37</v>
      </c>
      <c r="H97">
        <v>2440.89</v>
      </c>
      <c r="I97" t="str">
        <v>Eau de Parfum</v>
      </c>
      <c r="K97" s="18" t="s">
        <v>3360</v>
      </c>
      <c r="L97" s="90">
        <v>82</v>
      </c>
      <c r="AA97" s="18" t="s">
        <v>3360</v>
      </c>
      <c r="AB97" s="90">
        <v>2365.7000000000003</v>
      </c>
    </row>
    <row r="98" spans="6:28" x14ac:dyDescent="0.25">
      <c r="F98" t="str">
        <v>Dolce &amp; Gabbana The One for Men 3.3 oz./ 100 ml. Eau de Parfum Spray For Men New</v>
      </c>
      <c r="G98">
        <v>5</v>
      </c>
      <c r="H98">
        <v>372.40000000000003</v>
      </c>
      <c r="I98" t="str">
        <v>Eau de Parfum</v>
      </c>
      <c r="K98" s="18" t="s">
        <v>3253</v>
      </c>
      <c r="L98" s="90">
        <v>8</v>
      </c>
      <c r="AA98" s="18" t="s">
        <v>3253</v>
      </c>
      <c r="AB98" s="90">
        <v>223.92</v>
      </c>
    </row>
    <row r="99" spans="6:28" x14ac:dyDescent="0.25">
      <c r="F99" t="str">
        <v>DOLCE &amp; GABBANA LIGHT BLUE FOREVER POUR HOMME EAU DE PARFUM SPRAY 50 ML/1.6 OZ.</v>
      </c>
      <c r="G99">
        <v>1</v>
      </c>
      <c r="H99">
        <v>75</v>
      </c>
      <c r="I99" t="str">
        <v>Eau de Parfum</v>
      </c>
      <c r="K99" s="18" t="s">
        <v>4205</v>
      </c>
      <c r="L99" s="90">
        <v>36</v>
      </c>
      <c r="AA99" s="18" t="s">
        <v>4205</v>
      </c>
      <c r="AB99" s="90">
        <v>1285.56</v>
      </c>
    </row>
    <row r="100" spans="6:28" x14ac:dyDescent="0.25">
      <c r="F100" t="str">
        <v>Dolce &amp; Gabbana K (King) Eau de Parfum Intense for Men 3.3 Oz / 100ml</v>
      </c>
      <c r="G100">
        <v>9</v>
      </c>
      <c r="H100">
        <v>701.91</v>
      </c>
      <c r="I100" t="str">
        <v>Eau de Parfum Intense</v>
      </c>
      <c r="K100" s="18" t="s">
        <v>6771</v>
      </c>
      <c r="L100" s="90">
        <v>125</v>
      </c>
      <c r="AA100" s="18" t="s">
        <v>6771</v>
      </c>
      <c r="AB100" s="90">
        <v>2361.25</v>
      </c>
    </row>
    <row r="101" spans="6:28" x14ac:dyDescent="0.25">
      <c r="F101" t="str">
        <v>Dolce &amp; Gabbana "K (KING) INTENSE",3.3oz, Men, EDP, Spray,2024, Sealed</v>
      </c>
      <c r="G101">
        <v>1</v>
      </c>
      <c r="H101">
        <v>91</v>
      </c>
      <c r="I101" t="str">
        <v>Eau de Parfum</v>
      </c>
      <c r="K101" s="18" t="s">
        <v>4673</v>
      </c>
      <c r="L101" s="90">
        <v>4733</v>
      </c>
      <c r="AA101" s="18" t="s">
        <v>4673</v>
      </c>
      <c r="AB101" s="90">
        <v>301444.76999999996</v>
      </c>
    </row>
    <row r="102" spans="6:28" x14ac:dyDescent="0.25">
      <c r="F102" t="str">
        <v>Dolce &amp; Gabbana Light Blue Italian Love Pour Homme 100ml / 3.3 oz EDT Spray Rare</v>
      </c>
      <c r="G102">
        <v>17</v>
      </c>
      <c r="H102">
        <v>1699.83</v>
      </c>
      <c r="I102" t="str">
        <v>Eau de Toilette</v>
      </c>
      <c r="K102" s="18" t="s">
        <v>6450</v>
      </c>
      <c r="L102" s="90">
        <v>3787</v>
      </c>
      <c r="AA102" s="18" t="s">
        <v>6450</v>
      </c>
      <c r="AB102" s="90">
        <v>202415.15000000002</v>
      </c>
    </row>
    <row r="103" spans="6:28" x14ac:dyDescent="0.25">
      <c r="F103" t="str">
        <v>Dolce &amp; Gabbana The One Royal Night Exclusive Edition 100ml/3.3 oz EDP Spray Men</v>
      </c>
      <c r="G103">
        <v>13</v>
      </c>
      <c r="H103">
        <v>1494.87</v>
      </c>
      <c r="I103" t="str">
        <v>Eau de Parfum</v>
      </c>
      <c r="K103" s="18" t="s">
        <v>3643</v>
      </c>
      <c r="L103" s="90">
        <v>380</v>
      </c>
      <c r="AA103" s="18" t="s">
        <v>3643</v>
      </c>
      <c r="AB103" s="90">
        <v>19083.599999999999</v>
      </c>
    </row>
    <row r="104" spans="6:28" x14ac:dyDescent="0.25">
      <c r="F104" t="str">
        <v>Dolce &amp; Gabbana Light Blue Forever Pour Homme 100ml / 3.3 oz EDP Spray Rare</v>
      </c>
      <c r="G104">
        <v>21</v>
      </c>
      <c r="H104">
        <v>2519.79</v>
      </c>
      <c r="I104" t="str">
        <v>Eau de Parfum</v>
      </c>
      <c r="K104" s="18" t="s">
        <v>4386</v>
      </c>
      <c r="L104" s="90">
        <v>98</v>
      </c>
      <c r="AA104" s="18" t="s">
        <v>4386</v>
      </c>
      <c r="AB104" s="90">
        <v>3625.02</v>
      </c>
    </row>
    <row r="105" spans="6:28" x14ac:dyDescent="0.25">
      <c r="F105" t="str">
        <v>Dolce &amp; Gabbana The One Mysterious Night Exclusive 100ml / 3.3 oz EDP Spray Men</v>
      </c>
      <c r="G105">
        <v>13</v>
      </c>
      <c r="H105">
        <v>1624.87</v>
      </c>
      <c r="I105" t="str">
        <v>Eau de Parfum</v>
      </c>
    </row>
    <row r="106" spans="6:28" x14ac:dyDescent="0.25">
      <c r="F106" t="str">
        <v>Dolce &amp; Gabbana The One Luminous Night 3.3/3.4 oz Eau De Parfum 100 ml Spray Men</v>
      </c>
      <c r="G106">
        <v>14</v>
      </c>
      <c r="H106">
        <v>3359.86</v>
      </c>
      <c r="I106" t="str">
        <v>Eau de Parfum</v>
      </c>
    </row>
  </sheetData>
  <mergeCells count="8">
    <mergeCell ref="C3:G3"/>
    <mergeCell ref="C41:D41"/>
    <mergeCell ref="F43:I43"/>
    <mergeCell ref="F5:G5"/>
    <mergeCell ref="F12:G12"/>
    <mergeCell ref="C45:D45"/>
    <mergeCell ref="C4:D4"/>
    <mergeCell ref="C5:D5"/>
  </mergeCell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BDF29-38EB-4145-80FA-F821093B437A}">
  <sheetPr codeName="Arkusz7"/>
  <dimension ref="B9:Y40"/>
  <sheetViews>
    <sheetView showGridLines="0" showRowColHeaders="0" tabSelected="1" zoomScale="86" zoomScaleNormal="86" workbookViewId="0">
      <selection activeCell="AD23" sqref="AD23"/>
    </sheetView>
  </sheetViews>
  <sheetFormatPr defaultRowHeight="15" x14ac:dyDescent="0.25"/>
  <cols>
    <col min="1" max="11" width="9.140625" style="41"/>
    <col min="12" max="12" width="16.5703125" style="41" bestFit="1" customWidth="1"/>
    <col min="13" max="18" width="9.140625" style="41"/>
    <col min="19" max="19" width="10.28515625" style="41" bestFit="1" customWidth="1"/>
    <col min="20" max="16384" width="9.140625" style="41"/>
  </cols>
  <sheetData>
    <row r="9" spans="2:25" ht="15" customHeight="1" x14ac:dyDescent="0.25">
      <c r="C9" s="49"/>
      <c r="D9" s="49"/>
      <c r="F9" s="46"/>
      <c r="G9" s="46"/>
      <c r="H9" s="46"/>
      <c r="S9" s="42"/>
      <c r="T9" s="42"/>
      <c r="U9" s="42"/>
      <c r="V9" s="42"/>
      <c r="W9" s="42"/>
      <c r="X9" s="42"/>
      <c r="Y9" s="42"/>
    </row>
    <row r="10" spans="2:25" ht="15" customHeight="1" x14ac:dyDescent="0.25">
      <c r="B10" s="87" t="s">
        <v>7242</v>
      </c>
      <c r="C10" s="87"/>
      <c r="D10" s="87"/>
      <c r="E10" s="86">
        <f>SUMPRODUCT(Tabela3[price],Tabela3[sold])</f>
        <v>39697299.07000003</v>
      </c>
      <c r="F10" s="86"/>
      <c r="G10" s="86"/>
      <c r="H10" s="46"/>
      <c r="N10" s="55"/>
      <c r="O10" s="81" t="str">
        <f>Obliczenia!$D$43</f>
        <v>Dolce&amp;Gabbana</v>
      </c>
      <c r="P10" s="81"/>
      <c r="Q10" s="81"/>
      <c r="R10" s="81"/>
      <c r="S10" s="81"/>
      <c r="T10" s="81"/>
      <c r="U10" s="52"/>
      <c r="V10" s="52"/>
      <c r="W10" s="52"/>
      <c r="X10" s="52"/>
      <c r="Y10" s="42"/>
    </row>
    <row r="11" spans="2:25" ht="16.5" customHeight="1" x14ac:dyDescent="0.3">
      <c r="B11" s="87"/>
      <c r="C11" s="87"/>
      <c r="D11" s="87"/>
      <c r="E11" s="86"/>
      <c r="F11" s="86"/>
      <c r="G11" s="86"/>
      <c r="H11" s="46"/>
      <c r="R11" s="43"/>
      <c r="S11" s="43"/>
      <c r="T11" s="43"/>
      <c r="U11" s="43"/>
      <c r="V11" s="43"/>
      <c r="W11" s="43"/>
      <c r="X11" s="43"/>
    </row>
    <row r="12" spans="2:25" ht="16.5" customHeight="1" x14ac:dyDescent="0.3">
      <c r="B12" s="43"/>
      <c r="C12" s="43"/>
      <c r="D12" s="43"/>
      <c r="E12" s="43"/>
      <c r="F12" s="43"/>
      <c r="G12" s="43"/>
      <c r="O12" s="83" t="s">
        <v>7242</v>
      </c>
      <c r="P12" s="83"/>
      <c r="Q12" s="83"/>
      <c r="R12" s="82">
        <f>Obliczenia!D46</f>
        <v>791349.8899999999</v>
      </c>
      <c r="S12" s="82"/>
      <c r="T12" s="82"/>
      <c r="U12" s="46"/>
    </row>
    <row r="13" spans="2:25" ht="16.5" customHeight="1" x14ac:dyDescent="0.3">
      <c r="B13" s="43"/>
      <c r="C13" s="84" t="s">
        <v>7243</v>
      </c>
      <c r="D13" s="84"/>
      <c r="E13" s="84"/>
      <c r="F13" s="85">
        <f>Obliczenia!D7</f>
        <v>1251033</v>
      </c>
      <c r="G13" s="85"/>
      <c r="P13" s="54"/>
      <c r="Q13" s="54"/>
      <c r="R13" s="54"/>
      <c r="S13" s="46"/>
      <c r="T13" s="46"/>
      <c r="U13" s="46"/>
    </row>
    <row r="14" spans="2:25" ht="16.5" customHeight="1" x14ac:dyDescent="0.3">
      <c r="B14" s="43"/>
      <c r="C14" s="84"/>
      <c r="D14" s="84"/>
      <c r="E14" s="84"/>
      <c r="F14" s="85"/>
      <c r="G14" s="85"/>
      <c r="H14"/>
      <c r="I14"/>
      <c r="J14"/>
      <c r="K14"/>
      <c r="L14"/>
      <c r="M14"/>
      <c r="N14"/>
      <c r="Q14" s="53"/>
      <c r="R14" s="53"/>
      <c r="S14" s="46"/>
      <c r="U14" s="46"/>
    </row>
    <row r="15" spans="2:25" ht="16.5" x14ac:dyDescent="0.3">
      <c r="B15" s="43"/>
      <c r="C15" s="88" t="s">
        <v>7244</v>
      </c>
      <c r="D15" s="88"/>
      <c r="E15" s="88"/>
      <c r="F15" s="89">
        <f>Obliczenia!D8</f>
        <v>36441</v>
      </c>
      <c r="G15" s="89"/>
      <c r="H15"/>
      <c r="I15"/>
      <c r="J15"/>
      <c r="K15"/>
      <c r="L15"/>
      <c r="M15"/>
      <c r="N15"/>
      <c r="O15" s="45" t="s">
        <v>7246</v>
      </c>
      <c r="P15" s="48"/>
      <c r="Q15" s="53"/>
      <c r="R15" s="53"/>
      <c r="S15" s="43"/>
      <c r="T15" s="47">
        <f ca="1">Obliczenia!D47</f>
        <v>16362</v>
      </c>
      <c r="U15" s="44"/>
      <c r="V15" s="44"/>
      <c r="W15" s="43"/>
      <c r="X15" s="43"/>
    </row>
    <row r="16" spans="2:25" ht="15" customHeight="1" x14ac:dyDescent="0.3">
      <c r="B16" s="43"/>
      <c r="C16" s="88"/>
      <c r="D16" s="88"/>
      <c r="E16" s="88"/>
      <c r="F16" s="89"/>
      <c r="G16" s="89"/>
      <c r="H16"/>
      <c r="I16"/>
      <c r="J16"/>
      <c r="K16"/>
      <c r="L16"/>
      <c r="M16"/>
      <c r="N16"/>
      <c r="O16" s="48"/>
      <c r="P16" s="48"/>
      <c r="Q16" s="53"/>
      <c r="R16" s="53"/>
      <c r="V16" s="53"/>
      <c r="W16" s="43"/>
    </row>
    <row r="17" spans="2:24" ht="15" customHeight="1" x14ac:dyDescent="0.3">
      <c r="B17" s="43"/>
      <c r="C17" s="48"/>
      <c r="D17" s="45"/>
      <c r="E17" s="45"/>
      <c r="H17"/>
      <c r="I17"/>
      <c r="J17"/>
      <c r="K17"/>
      <c r="L17"/>
      <c r="M17"/>
      <c r="N17"/>
      <c r="O17" s="45" t="s">
        <v>7247</v>
      </c>
      <c r="P17" s="48"/>
      <c r="Q17" s="53"/>
      <c r="R17" s="53"/>
      <c r="S17" s="53"/>
      <c r="T17" s="47">
        <f>Obliczenia!D48</f>
        <v>462</v>
      </c>
      <c r="V17" s="53"/>
      <c r="W17" s="43"/>
    </row>
    <row r="18" spans="2:24" ht="15.75" customHeight="1" x14ac:dyDescent="0.3">
      <c r="B18" s="43"/>
      <c r="C18" s="84" t="s">
        <v>7245</v>
      </c>
      <c r="D18" s="84"/>
      <c r="E18" s="84"/>
      <c r="F18" s="85">
        <f>Obliczenia!D9</f>
        <v>372</v>
      </c>
      <c r="G18" s="85"/>
      <c r="H18"/>
      <c r="I18"/>
      <c r="J18"/>
      <c r="K18"/>
      <c r="L18"/>
      <c r="M18"/>
      <c r="N18"/>
      <c r="O18" s="18"/>
      <c r="P18" s="48"/>
      <c r="R18" s="43"/>
      <c r="T18" s="53"/>
      <c r="V18" s="53"/>
      <c r="W18" s="53"/>
    </row>
    <row r="19" spans="2:24" ht="15" customHeight="1" x14ac:dyDescent="0.3">
      <c r="B19" s="43"/>
      <c r="C19" s="84"/>
      <c r="D19" s="84"/>
      <c r="E19" s="84"/>
      <c r="F19" s="85"/>
      <c r="G19" s="85"/>
      <c r="H19"/>
      <c r="I19"/>
      <c r="J19"/>
      <c r="K19"/>
      <c r="L19"/>
      <c r="M19"/>
      <c r="N19"/>
      <c r="O19" s="45" t="s">
        <v>7248</v>
      </c>
      <c r="P19" s="48"/>
      <c r="R19" s="43"/>
      <c r="T19" s="47">
        <f>Obliczenia!D49</f>
        <v>18</v>
      </c>
      <c r="V19" s="53"/>
      <c r="W19" s="53"/>
    </row>
    <row r="20" spans="2:24" ht="15" customHeight="1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 s="18"/>
      <c r="P20" s="18"/>
      <c r="W20" s="80"/>
      <c r="X20" s="80"/>
    </row>
    <row r="21" spans="2:24" ht="16.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 s="45" t="s">
        <v>7249</v>
      </c>
      <c r="P21" s="48"/>
      <c r="T21" s="47">
        <f>Obliczenia!D50</f>
        <v>11</v>
      </c>
    </row>
    <row r="22" spans="2:24" ht="15" customHeight="1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2:24" ht="15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U23"/>
    </row>
    <row r="24" spans="2:24" ht="15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2:24" ht="15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2:24" ht="15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2:24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2:24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2:24" ht="15" customHeight="1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2:24" ht="15" customHeight="1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2:24" ht="15" customHeight="1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2:24" ht="15" customHeigh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ht="15" customHeight="1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2:16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ht="15" customHeight="1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ht="15" customHeight="1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ht="15" customHeigh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</sheetData>
  <mergeCells count="12">
    <mergeCell ref="W20:X20"/>
    <mergeCell ref="O10:T10"/>
    <mergeCell ref="R12:T12"/>
    <mergeCell ref="O12:Q12"/>
    <mergeCell ref="C18:E19"/>
    <mergeCell ref="F18:G19"/>
    <mergeCell ref="E10:G11"/>
    <mergeCell ref="B10:D11"/>
    <mergeCell ref="C13:E14"/>
    <mergeCell ref="C15:E16"/>
    <mergeCell ref="F13:G14"/>
    <mergeCell ref="F15:G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List Box 8">
              <controlPr defaultSize="0" autoLine="0" autoPict="0" macro="[0]!Polelisty8_Zmienianie">
                <anchor moveWithCells="1">
                  <from>
                    <xdr:col>11</xdr:col>
                    <xdr:colOff>476250</xdr:colOff>
                    <xdr:row>7</xdr:row>
                    <xdr:rowOff>171450</xdr:rowOff>
                  </from>
                  <to>
                    <xdr:col>13</xdr:col>
                    <xdr:colOff>533400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191BE8EE86E94BA1E37A8601E14B48" ma:contentTypeVersion="5" ma:contentTypeDescription="Create a new document." ma:contentTypeScope="" ma:versionID="80c517f7bc2760d6fe63d1e69a94f76b">
  <xsd:schema xmlns:xsd="http://www.w3.org/2001/XMLSchema" xmlns:xs="http://www.w3.org/2001/XMLSchema" xmlns:p="http://schemas.microsoft.com/office/2006/metadata/properties" xmlns:ns3="77277033-fd73-4c2e-8d8f-f244361ed9bb" targetNamespace="http://schemas.microsoft.com/office/2006/metadata/properties" ma:root="true" ma:fieldsID="aaf6268d3fd4ba90941ddc5f079f8d1a" ns3:_="">
    <xsd:import namespace="77277033-fd73-4c2e-8d8f-f244361ed9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277033-fd73-4c2e-8d8f-f244361ed9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D1B88EF4-DB2B-4D58-B230-51D2169C1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277033-fd73-4c2e-8d8f-f244361ed9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4207F7-699A-4D66-BC5B-AB5FBD60A5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458505-D9C0-468F-A7C7-D770178F35B6}">
  <ds:schemaRefs>
    <ds:schemaRef ds:uri="http://purl.org/dc/dcmitype/"/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77277033-fd73-4c2e-8d8f-f244361ed9bb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E1C3740F-243D-4BE0-B4C3-F920B28152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Dane damskie</vt:lpstr>
      <vt:lpstr>Dane męskie</vt:lpstr>
      <vt:lpstr>Dane wszystkie</vt:lpstr>
      <vt:lpstr>Tabele</vt:lpstr>
      <vt:lpstr>Obliczenia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Stec</dc:creator>
  <cp:lastModifiedBy>Alina Stec</cp:lastModifiedBy>
  <dcterms:created xsi:type="dcterms:W3CDTF">2024-06-21T13:23:13Z</dcterms:created>
  <dcterms:modified xsi:type="dcterms:W3CDTF">2024-06-27T18:36:58Z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0x01010043191BE8EE86E94BA1E37A8601E14B48</vt:lpwstr>
  </property>
</Properties>
</file>